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66925"/>
  <mc:AlternateContent xmlns:mc="http://schemas.openxmlformats.org/markup-compatibility/2006">
    <mc:Choice Requires="x15">
      <x15ac:absPath xmlns:x15ac="http://schemas.microsoft.com/office/spreadsheetml/2010/11/ac" url="E:\PROGRAMAS SEMANALES\PROGRAMA INDAVAL\PROGRAMA MARZO\"/>
    </mc:Choice>
  </mc:AlternateContent>
  <xr:revisionPtr revIDLastSave="0" documentId="13_ncr:1_{B43B7587-FFBB-46B7-9E8C-C601CEC9901E}" xr6:coauthVersionLast="47" xr6:coauthVersionMax="47" xr10:uidLastSave="{00000000-0000-0000-0000-000000000000}"/>
  <bookViews>
    <workbookView xWindow="195" yWindow="135" windowWidth="28800" windowHeight="15480" activeTab="6" xr2:uid="{00000000-000D-0000-FFFF-FFFF00000000}"/>
  </bookViews>
  <sheets>
    <sheet name="PROD-KGS" sheetId="2" r:id="rId1"/>
    <sheet name="SEMANA 17 AL 21 MAR" sheetId="1" r:id="rId2"/>
    <sheet name="LUN" sheetId="6" r:id="rId3"/>
    <sheet name="MAR" sheetId="7" r:id="rId4"/>
    <sheet name="MIE" sheetId="8" r:id="rId5"/>
    <sheet name="JUE" sheetId="10" r:id="rId6"/>
    <sheet name="VIE" sheetId="12" r:id="rId7"/>
    <sheet name="MAQ-PROCESO" sheetId="5" state="hidden" r:id="rId8"/>
    <sheet name="OP.PROC" sheetId="3" state="hidden" r:id="rId9"/>
    <sheet name="AVANCE" sheetId="14" state="hidden" r:id="rId10"/>
    <sheet name="STD" sheetId="4" r:id="rId11"/>
    <sheet name="VIP" sheetId="15" r:id="rId12"/>
  </sheets>
  <externalReferences>
    <externalReference r:id="rId13"/>
    <externalReference r:id="rId14"/>
    <externalReference r:id="rId15"/>
    <externalReference r:id="rId16"/>
    <externalReference r:id="rId17"/>
  </externalReferences>
  <definedNames>
    <definedName name="_xlnm._FilterDatabase" localSheetId="5" hidden="1">JUE!$B$4:$C$53</definedName>
    <definedName name="_xlnm._FilterDatabase" localSheetId="0" hidden="1">'PROD-KGS'!$A$1:$D$1369</definedName>
    <definedName name="_xlnm._FilterDatabase" localSheetId="1" hidden="1">'SEMANA 17 AL 21 MAR'!$A$7:$AR$383</definedName>
    <definedName name="_xlnm._FilterDatabase" localSheetId="10" hidden="1">STD!$A$1:$E$1371</definedName>
    <definedName name="_xlnm._FilterDatabase" localSheetId="11" hidden="1">VIP!$A$1:$V$118</definedName>
    <definedName name="_xlnm.Print_Area" localSheetId="5">JUE!$A$46:$S$69</definedName>
    <definedName name="_xlnm.Print_Area" localSheetId="2">LUN!$A$2:$AG$63</definedName>
    <definedName name="_xlnm.Print_Area" localSheetId="3">MAR!$A$2:$AG$58</definedName>
    <definedName name="_xlnm.Print_Area" localSheetId="4">MIE!$A$2:$AG$58</definedName>
    <definedName name="_xlnm.Print_Area" localSheetId="1">'SEMANA 17 AL 21 MAR'!$B$2:$AR$265</definedName>
    <definedName name="_xlnm.Print_Area" localSheetId="6">VIE!$A$2:$AG$57</definedName>
    <definedName name="Calendario">[1]Base!$K$1:$L$65536</definedName>
    <definedName name="DATOSPRO">#REF!</definedName>
    <definedName name="ETAPA">[1]Base!$J$2:$J$50</definedName>
    <definedName name="etapas">[1]Base!$I$2:$I$31</definedName>
    <definedName name="FORMULARIO1">'[2]Prod. Form.'!$B$3:$B$295</definedName>
    <definedName name="FORMULARIO2">'[2]Prod. Form.'!$D$3:$D$235</definedName>
    <definedName name="FORMULARIO3">'[2]Prod. Form.'!$F$3:$F$95</definedName>
    <definedName name="lispro">'[1]Cod-Prod'!$A$2:$A$1014</definedName>
    <definedName name="ListaProd">[3]Productos!$A$2:$A$580</definedName>
    <definedName name="maquinas">[1]Base!$B$2:$B$65</definedName>
    <definedName name="OPER">[1]Base!$G$44:$G$67</definedName>
    <definedName name="ot">'[1]OT Avance'!$B$1:$AL$65536</definedName>
    <definedName name="Personal">[1]Base!$G$2:$G$40</definedName>
    <definedName name="producto">'[4]BD-PRODUCTO'!$A$2:$A$849</definedName>
    <definedName name="PRODUCTOS">'PROD-KGS'!$A$2:$A$982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3" i="15" l="1"/>
  <c r="L35" i="15" l="1"/>
  <c r="B118" i="1" l="1"/>
  <c r="H111" i="1"/>
  <c r="L32" i="15" l="1"/>
  <c r="L15" i="15"/>
  <c r="AI40" i="12" l="1"/>
  <c r="AI39" i="12"/>
  <c r="AI38" i="12"/>
  <c r="AI37" i="12"/>
  <c r="AI36" i="12"/>
  <c r="AI35" i="12"/>
  <c r="AI34" i="12"/>
  <c r="AI33" i="12"/>
  <c r="AI32" i="12"/>
  <c r="AI31" i="12"/>
  <c r="AI30" i="12"/>
  <c r="AI29" i="12"/>
  <c r="AI28" i="12"/>
  <c r="AI27" i="12"/>
  <c r="AI26" i="12"/>
  <c r="AI25" i="12"/>
  <c r="AI24" i="12"/>
  <c r="AI23" i="12"/>
  <c r="AI22" i="12"/>
  <c r="AI21" i="12"/>
  <c r="AI20" i="12"/>
  <c r="AI19" i="12"/>
  <c r="AI18" i="12"/>
  <c r="AI17" i="12"/>
  <c r="AI16" i="12"/>
  <c r="AI15" i="12"/>
  <c r="AI14" i="12"/>
  <c r="AI13" i="12"/>
  <c r="AI12" i="12"/>
  <c r="AI11" i="12"/>
  <c r="AI10" i="12"/>
  <c r="AI9" i="12"/>
  <c r="AI8" i="12"/>
  <c r="AI7" i="12"/>
  <c r="AI6" i="12"/>
  <c r="AI5" i="12"/>
  <c r="L7" i="10"/>
  <c r="L16" i="15" l="1"/>
  <c r="L33" i="15"/>
  <c r="L30" i="15"/>
  <c r="L50" i="15" l="1"/>
  <c r="AI42" i="10"/>
  <c r="AI41" i="10"/>
  <c r="AI40" i="10"/>
  <c r="AI39" i="10"/>
  <c r="AI38" i="10"/>
  <c r="AI37" i="10"/>
  <c r="AI36" i="10"/>
  <c r="AI35" i="10"/>
  <c r="AI34" i="10"/>
  <c r="AI33" i="10"/>
  <c r="AI32" i="10"/>
  <c r="AI31" i="10"/>
  <c r="AI30" i="10"/>
  <c r="AI29" i="10"/>
  <c r="AI28" i="10"/>
  <c r="AI27" i="10"/>
  <c r="AI26" i="10"/>
  <c r="AI25" i="10"/>
  <c r="AI24" i="10"/>
  <c r="AI23" i="10"/>
  <c r="AI22" i="10"/>
  <c r="AI21" i="10"/>
  <c r="AI20" i="10"/>
  <c r="AI19" i="10"/>
  <c r="AI18" i="10"/>
  <c r="AI17" i="10"/>
  <c r="AI16" i="10"/>
  <c r="AI15" i="10"/>
  <c r="AI14" i="10"/>
  <c r="AI13" i="10"/>
  <c r="AI12" i="10"/>
  <c r="AI11" i="10"/>
  <c r="AI10" i="10"/>
  <c r="AI9" i="10"/>
  <c r="AI8" i="10"/>
  <c r="AI7" i="10"/>
  <c r="AI6" i="10"/>
  <c r="AI5" i="10"/>
  <c r="L6" i="8"/>
  <c r="Q76" i="15" l="1"/>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Q112" i="15"/>
  <c r="Q113" i="15"/>
  <c r="Q114" i="15"/>
  <c r="Q115" i="15"/>
  <c r="Q116" i="15"/>
  <c r="Q117" i="15"/>
  <c r="Q118" i="15"/>
  <c r="Q119" i="15"/>
  <c r="AI42" i="8" l="1"/>
  <c r="AI41" i="8"/>
  <c r="AI40" i="8"/>
  <c r="AI39" i="8"/>
  <c r="AI38" i="8"/>
  <c r="AI37" i="8"/>
  <c r="AI36" i="8"/>
  <c r="AI35" i="8"/>
  <c r="AI34" i="8"/>
  <c r="AI33" i="8"/>
  <c r="AI32" i="8"/>
  <c r="AI31" i="8"/>
  <c r="AI30" i="8"/>
  <c r="AI29" i="8"/>
  <c r="AI28" i="8"/>
  <c r="AI27" i="8"/>
  <c r="AI26" i="8"/>
  <c r="AI25" i="8"/>
  <c r="AI24" i="8"/>
  <c r="AI23" i="8"/>
  <c r="AI22" i="8"/>
  <c r="AI21" i="8"/>
  <c r="AI20" i="8"/>
  <c r="AI19" i="8"/>
  <c r="AI18" i="8"/>
  <c r="AI17" i="8"/>
  <c r="AI16" i="8"/>
  <c r="AI15" i="8"/>
  <c r="AI14" i="8"/>
  <c r="AI13" i="8"/>
  <c r="AI12" i="8"/>
  <c r="AI11" i="8"/>
  <c r="AI10" i="8"/>
  <c r="AI9" i="8"/>
  <c r="AI8" i="8"/>
  <c r="AI7" i="8"/>
  <c r="AI6" i="8"/>
  <c r="AI5" i="8"/>
  <c r="B132" i="1"/>
  <c r="C1353" i="4"/>
  <c r="AI15" i="7" l="1"/>
  <c r="AI42" i="7"/>
  <c r="AI41" i="7"/>
  <c r="AI40" i="7"/>
  <c r="AI39" i="7"/>
  <c r="AI38" i="7"/>
  <c r="AI37" i="7"/>
  <c r="AI36" i="7"/>
  <c r="AI35" i="7"/>
  <c r="AI34" i="7"/>
  <c r="AI33" i="7"/>
  <c r="AI32" i="7"/>
  <c r="AI31" i="7"/>
  <c r="AI30" i="7"/>
  <c r="AI29" i="7"/>
  <c r="AI28" i="7"/>
  <c r="AI27" i="7"/>
  <c r="AI26" i="7"/>
  <c r="AI25" i="7"/>
  <c r="AI24" i="7"/>
  <c r="AI23" i="7"/>
  <c r="AI22" i="7"/>
  <c r="AI21" i="7"/>
  <c r="AI20" i="7"/>
  <c r="AI19" i="7"/>
  <c r="AI18" i="7"/>
  <c r="AI17" i="7"/>
  <c r="AI16" i="7"/>
  <c r="AI14" i="7"/>
  <c r="AI13" i="7"/>
  <c r="AI12" i="7"/>
  <c r="AI11" i="7"/>
  <c r="AI10" i="7"/>
  <c r="AI9" i="7"/>
  <c r="AI8" i="7"/>
  <c r="AI7" i="7"/>
  <c r="AI6" i="7"/>
  <c r="AI5" i="7"/>
  <c r="L29" i="15" l="1"/>
  <c r="C120" i="4" l="1"/>
  <c r="C121" i="4"/>
  <c r="C122" i="4"/>
  <c r="C123" i="4"/>
  <c r="C124" i="4"/>
  <c r="C1048" i="4" l="1"/>
  <c r="C1049" i="4"/>
  <c r="C1050" i="4"/>
  <c r="C1051" i="4"/>
  <c r="C1052" i="4"/>
  <c r="C1039" i="4"/>
  <c r="C1040" i="4"/>
  <c r="C1041" i="4"/>
  <c r="C1042" i="4"/>
  <c r="C758" i="4" l="1"/>
  <c r="C759" i="4"/>
  <c r="C760" i="4"/>
  <c r="C761" i="4"/>
  <c r="C762" i="4"/>
  <c r="C763" i="4"/>
  <c r="AI39" i="6" l="1"/>
  <c r="AI40" i="6"/>
  <c r="AI41" i="6"/>
  <c r="AI42"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9" i="6"/>
  <c r="AI6" i="6"/>
  <c r="AI7" i="6"/>
  <c r="AI8" i="6"/>
  <c r="AI5" i="6"/>
  <c r="C30" i="6"/>
  <c r="D30" i="6"/>
  <c r="G30" i="6"/>
  <c r="N30" i="6" s="1"/>
  <c r="K30" i="6"/>
  <c r="U30" i="6"/>
  <c r="C31" i="6"/>
  <c r="D31" i="6"/>
  <c r="G31" i="6"/>
  <c r="K31" i="6"/>
  <c r="U31" i="6"/>
  <c r="C32" i="6"/>
  <c r="D32" i="6"/>
  <c r="G32" i="6"/>
  <c r="K32" i="6"/>
  <c r="U32" i="6"/>
  <c r="C33" i="6"/>
  <c r="D33" i="6"/>
  <c r="G33" i="6"/>
  <c r="N33" i="6" s="1"/>
  <c r="K33" i="6"/>
  <c r="U33" i="6"/>
  <c r="C2" i="8"/>
  <c r="C2" i="10" s="1"/>
  <c r="C2" i="12" s="1"/>
  <c r="C2" i="7"/>
  <c r="G7" i="6"/>
  <c r="G8" i="6"/>
  <c r="N8" i="6" s="1"/>
  <c r="G9" i="6"/>
  <c r="N9" i="6" s="1"/>
  <c r="G10" i="6"/>
  <c r="N10" i="6" s="1"/>
  <c r="G11" i="6"/>
  <c r="N11" i="6" s="1"/>
  <c r="G12" i="6"/>
  <c r="N12" i="6" s="1"/>
  <c r="G13" i="6"/>
  <c r="N13" i="6" s="1"/>
  <c r="G14" i="6"/>
  <c r="N14" i="6" s="1"/>
  <c r="G15" i="6"/>
  <c r="N15" i="6" s="1"/>
  <c r="G16" i="6"/>
  <c r="N16" i="6" s="1"/>
  <c r="G17" i="6"/>
  <c r="N17" i="6" s="1"/>
  <c r="G18" i="6"/>
  <c r="N18" i="6" s="1"/>
  <c r="G19" i="6"/>
  <c r="N19" i="6" s="1"/>
  <c r="G20" i="6"/>
  <c r="N20" i="6" s="1"/>
  <c r="G21" i="6"/>
  <c r="N21" i="6" s="1"/>
  <c r="G22" i="6"/>
  <c r="N22" i="6" s="1"/>
  <c r="G23" i="6"/>
  <c r="N23" i="6" s="1"/>
  <c r="G24" i="6"/>
  <c r="N24" i="6" s="1"/>
  <c r="G25" i="6"/>
  <c r="N25" i="6" s="1"/>
  <c r="G26" i="6"/>
  <c r="N26" i="6" s="1"/>
  <c r="G27" i="6"/>
  <c r="N27" i="6" s="1"/>
  <c r="G28" i="6"/>
  <c r="N28" i="6" s="1"/>
  <c r="G29" i="6"/>
  <c r="N29" i="6" s="1"/>
  <c r="G34" i="6"/>
  <c r="N34" i="6" s="1"/>
  <c r="G35" i="6"/>
  <c r="N35" i="6" s="1"/>
  <c r="G36" i="6"/>
  <c r="N36" i="6" s="1"/>
  <c r="G37" i="6"/>
  <c r="N37" i="6" s="1"/>
  <c r="G38" i="6"/>
  <c r="G39" i="6"/>
  <c r="N39" i="6" s="1"/>
  <c r="G40" i="6"/>
  <c r="N40" i="6" s="1"/>
  <c r="G41" i="6"/>
  <c r="N41" i="6" s="1"/>
  <c r="G42" i="6"/>
  <c r="N42" i="6" s="1"/>
  <c r="G6" i="6"/>
  <c r="N6" i="6" s="1"/>
  <c r="G5" i="6"/>
  <c r="N5" i="6" s="1"/>
  <c r="G139" i="6"/>
  <c r="F139" i="6"/>
  <c r="E139" i="6"/>
  <c r="D139" i="6"/>
  <c r="C139" i="6"/>
  <c r="B139" i="6"/>
  <c r="G138" i="6"/>
  <c r="F138" i="6"/>
  <c r="E138" i="6"/>
  <c r="D138" i="6"/>
  <c r="C138" i="6"/>
  <c r="B138" i="6"/>
  <c r="G137" i="6"/>
  <c r="F137" i="6"/>
  <c r="E137" i="6"/>
  <c r="D137" i="6"/>
  <c r="C137" i="6"/>
  <c r="B137" i="6"/>
  <c r="G136" i="6"/>
  <c r="F136" i="6"/>
  <c r="E136" i="6"/>
  <c r="D136" i="6"/>
  <c r="C136" i="6"/>
  <c r="B136" i="6"/>
  <c r="G135" i="6"/>
  <c r="F135" i="6"/>
  <c r="E135" i="6"/>
  <c r="D135" i="6"/>
  <c r="C135" i="6"/>
  <c r="B135" i="6"/>
  <c r="G134" i="6"/>
  <c r="F134" i="6"/>
  <c r="E134" i="6"/>
  <c r="D134" i="6"/>
  <c r="C134" i="6"/>
  <c r="B134" i="6"/>
  <c r="G133" i="6"/>
  <c r="F133" i="6"/>
  <c r="E133" i="6"/>
  <c r="D133" i="6"/>
  <c r="C133" i="6"/>
  <c r="B133" i="6"/>
  <c r="G132" i="6"/>
  <c r="F132" i="6"/>
  <c r="E132" i="6"/>
  <c r="D132" i="6"/>
  <c r="C132" i="6"/>
  <c r="B132" i="6"/>
  <c r="G131" i="6"/>
  <c r="F131" i="6"/>
  <c r="E131" i="6"/>
  <c r="D131" i="6"/>
  <c r="C131" i="6"/>
  <c r="B131" i="6"/>
  <c r="G130" i="6"/>
  <c r="F130" i="6"/>
  <c r="E130" i="6"/>
  <c r="D130" i="6"/>
  <c r="C130" i="6"/>
  <c r="B130" i="6"/>
  <c r="G129" i="6"/>
  <c r="F129" i="6"/>
  <c r="E129" i="6"/>
  <c r="D129" i="6"/>
  <c r="C129" i="6"/>
  <c r="B129" i="6"/>
  <c r="G128" i="6"/>
  <c r="F128" i="6"/>
  <c r="E128" i="6"/>
  <c r="D128" i="6"/>
  <c r="C128" i="6"/>
  <c r="B128" i="6"/>
  <c r="G127" i="6"/>
  <c r="F127" i="6"/>
  <c r="E127" i="6"/>
  <c r="D127" i="6"/>
  <c r="C127" i="6"/>
  <c r="B127" i="6"/>
  <c r="G126" i="6"/>
  <c r="F126" i="6"/>
  <c r="E126" i="6"/>
  <c r="D126" i="6"/>
  <c r="C126" i="6"/>
  <c r="B126" i="6"/>
  <c r="G125" i="6"/>
  <c r="F125" i="6"/>
  <c r="E125" i="6"/>
  <c r="D125" i="6"/>
  <c r="C125" i="6"/>
  <c r="B125" i="6"/>
  <c r="G124" i="6"/>
  <c r="F124" i="6"/>
  <c r="E124" i="6"/>
  <c r="D124" i="6"/>
  <c r="C124" i="6"/>
  <c r="B124" i="6"/>
  <c r="G123" i="6"/>
  <c r="F123" i="6"/>
  <c r="E123" i="6"/>
  <c r="D123" i="6"/>
  <c r="C123" i="6"/>
  <c r="B123" i="6"/>
  <c r="G122" i="6"/>
  <c r="F122" i="6"/>
  <c r="E122" i="6"/>
  <c r="D122" i="6"/>
  <c r="C122" i="6"/>
  <c r="B122" i="6"/>
  <c r="G121" i="6"/>
  <c r="F121" i="6"/>
  <c r="E121" i="6"/>
  <c r="D121" i="6"/>
  <c r="C121" i="6"/>
  <c r="B121" i="6"/>
  <c r="G120" i="6"/>
  <c r="F120" i="6"/>
  <c r="E120" i="6"/>
  <c r="D120" i="6"/>
  <c r="C120" i="6"/>
  <c r="B120" i="6"/>
  <c r="G119" i="6"/>
  <c r="F119" i="6"/>
  <c r="E119" i="6"/>
  <c r="D119" i="6"/>
  <c r="C119" i="6"/>
  <c r="B119" i="6"/>
  <c r="G118" i="6"/>
  <c r="F118" i="6"/>
  <c r="E118" i="6"/>
  <c r="D118" i="6"/>
  <c r="C118" i="6"/>
  <c r="B118" i="6"/>
  <c r="G117" i="6"/>
  <c r="F117" i="6"/>
  <c r="E117" i="6"/>
  <c r="D117" i="6"/>
  <c r="C117" i="6"/>
  <c r="B117" i="6"/>
  <c r="G116" i="6"/>
  <c r="F116" i="6"/>
  <c r="E116" i="6"/>
  <c r="D116" i="6"/>
  <c r="C116" i="6"/>
  <c r="B116" i="6"/>
  <c r="G115" i="6"/>
  <c r="F115" i="6"/>
  <c r="E115" i="6"/>
  <c r="D115" i="6"/>
  <c r="C115" i="6"/>
  <c r="B115" i="6"/>
  <c r="G114" i="6"/>
  <c r="F114" i="6"/>
  <c r="E114" i="6"/>
  <c r="D114" i="6"/>
  <c r="C114" i="6"/>
  <c r="B114" i="6"/>
  <c r="G113" i="6"/>
  <c r="F113" i="6"/>
  <c r="E113" i="6"/>
  <c r="D113" i="6"/>
  <c r="C113" i="6"/>
  <c r="B113" i="6"/>
  <c r="G112" i="6"/>
  <c r="F112" i="6"/>
  <c r="E112" i="6"/>
  <c r="D112" i="6"/>
  <c r="C112" i="6"/>
  <c r="B112" i="6"/>
  <c r="G111" i="6"/>
  <c r="F111" i="6"/>
  <c r="E111" i="6"/>
  <c r="D111" i="6"/>
  <c r="C111" i="6"/>
  <c r="B111" i="6"/>
  <c r="G110" i="6"/>
  <c r="F110" i="6"/>
  <c r="E110" i="6"/>
  <c r="D110" i="6"/>
  <c r="C110" i="6"/>
  <c r="B110" i="6"/>
  <c r="G109" i="6"/>
  <c r="F109" i="6"/>
  <c r="E109" i="6"/>
  <c r="D109" i="6"/>
  <c r="C109" i="6"/>
  <c r="B109" i="6"/>
  <c r="G108" i="6"/>
  <c r="F108" i="6"/>
  <c r="E108" i="6"/>
  <c r="D108" i="6"/>
  <c r="C108" i="6"/>
  <c r="B108" i="6"/>
  <c r="G107" i="6"/>
  <c r="F107" i="6"/>
  <c r="E107" i="6"/>
  <c r="D107" i="6"/>
  <c r="C107" i="6"/>
  <c r="B107" i="6"/>
  <c r="G106" i="6"/>
  <c r="F106" i="6"/>
  <c r="E106" i="6"/>
  <c r="D106" i="6"/>
  <c r="C106" i="6"/>
  <c r="B106" i="6"/>
  <c r="G105" i="6"/>
  <c r="F105" i="6"/>
  <c r="E105" i="6"/>
  <c r="D105" i="6"/>
  <c r="C105" i="6"/>
  <c r="B105" i="6"/>
  <c r="G104" i="6"/>
  <c r="F104" i="6"/>
  <c r="E104" i="6"/>
  <c r="D104" i="6"/>
  <c r="C104" i="6"/>
  <c r="B104" i="6"/>
  <c r="G103" i="6"/>
  <c r="F103" i="6"/>
  <c r="E103" i="6"/>
  <c r="D103" i="6"/>
  <c r="C103" i="6"/>
  <c r="B103" i="6"/>
  <c r="G102" i="6"/>
  <c r="F102" i="6"/>
  <c r="E102" i="6"/>
  <c r="D102" i="6"/>
  <c r="C102" i="6"/>
  <c r="B102" i="6"/>
  <c r="G101" i="6"/>
  <c r="F101" i="6"/>
  <c r="E101" i="6"/>
  <c r="D101" i="6"/>
  <c r="C101" i="6"/>
  <c r="B101" i="6"/>
  <c r="G100" i="6"/>
  <c r="F100" i="6"/>
  <c r="E100" i="6"/>
  <c r="D100" i="6"/>
  <c r="C100" i="6"/>
  <c r="B100" i="6"/>
  <c r="G99" i="6"/>
  <c r="F99" i="6"/>
  <c r="E99" i="6"/>
  <c r="D99" i="6"/>
  <c r="C99" i="6"/>
  <c r="B99" i="6"/>
  <c r="G98" i="6"/>
  <c r="F98" i="6"/>
  <c r="E98" i="6"/>
  <c r="D98" i="6"/>
  <c r="C98" i="6"/>
  <c r="B98" i="6"/>
  <c r="G97" i="6"/>
  <c r="F97" i="6"/>
  <c r="E97" i="6"/>
  <c r="D97" i="6"/>
  <c r="C97" i="6"/>
  <c r="B97" i="6"/>
  <c r="G96" i="6"/>
  <c r="F96" i="6"/>
  <c r="E96" i="6"/>
  <c r="D96" i="6"/>
  <c r="C96" i="6"/>
  <c r="B96" i="6"/>
  <c r="G95" i="6"/>
  <c r="F95" i="6"/>
  <c r="E95" i="6"/>
  <c r="D95" i="6"/>
  <c r="C95" i="6"/>
  <c r="B95" i="6"/>
  <c r="G94" i="6"/>
  <c r="F94" i="6"/>
  <c r="E94" i="6"/>
  <c r="D94" i="6"/>
  <c r="C94" i="6"/>
  <c r="B94" i="6"/>
  <c r="G93" i="6"/>
  <c r="F93" i="6"/>
  <c r="E93" i="6"/>
  <c r="D93" i="6"/>
  <c r="C93" i="6"/>
  <c r="B93" i="6"/>
  <c r="G92" i="6"/>
  <c r="F92" i="6"/>
  <c r="E92" i="6"/>
  <c r="D92" i="6"/>
  <c r="C92" i="6"/>
  <c r="B92" i="6"/>
  <c r="G91" i="6"/>
  <c r="F91" i="6"/>
  <c r="E91" i="6"/>
  <c r="D91" i="6"/>
  <c r="C91" i="6"/>
  <c r="B91" i="6"/>
  <c r="G90" i="6"/>
  <c r="F90" i="6"/>
  <c r="E90" i="6"/>
  <c r="D90" i="6"/>
  <c r="C90" i="6"/>
  <c r="B90" i="6"/>
  <c r="G89" i="6"/>
  <c r="F89" i="6"/>
  <c r="E89" i="6"/>
  <c r="D89" i="6"/>
  <c r="C89" i="6"/>
  <c r="B89" i="6"/>
  <c r="G88" i="6"/>
  <c r="F88" i="6"/>
  <c r="E88" i="6"/>
  <c r="D88" i="6"/>
  <c r="C88" i="6"/>
  <c r="B88" i="6"/>
  <c r="G87" i="6"/>
  <c r="F87" i="6"/>
  <c r="E87" i="6"/>
  <c r="D87" i="6"/>
  <c r="C87" i="6"/>
  <c r="B87" i="6"/>
  <c r="G86" i="6"/>
  <c r="F86" i="6"/>
  <c r="E86" i="6"/>
  <c r="D86" i="6"/>
  <c r="C86" i="6"/>
  <c r="B86" i="6"/>
  <c r="G85" i="6"/>
  <c r="F85" i="6"/>
  <c r="E85" i="6"/>
  <c r="D85" i="6"/>
  <c r="C85" i="6"/>
  <c r="B85" i="6"/>
  <c r="G84" i="6"/>
  <c r="F84" i="6"/>
  <c r="E84" i="6"/>
  <c r="D84" i="6"/>
  <c r="C84" i="6"/>
  <c r="B84" i="6"/>
  <c r="G83" i="6"/>
  <c r="F83" i="6"/>
  <c r="E83" i="6"/>
  <c r="D83" i="6"/>
  <c r="C83" i="6"/>
  <c r="B83" i="6"/>
  <c r="G82" i="6"/>
  <c r="F82" i="6"/>
  <c r="E82" i="6"/>
  <c r="D82" i="6"/>
  <c r="C82" i="6"/>
  <c r="B82" i="6"/>
  <c r="G81" i="6"/>
  <c r="F81" i="6"/>
  <c r="E81" i="6"/>
  <c r="D81" i="6"/>
  <c r="C81" i="6"/>
  <c r="B81" i="6"/>
  <c r="G80" i="6"/>
  <c r="F80" i="6"/>
  <c r="E80" i="6"/>
  <c r="D80" i="6"/>
  <c r="C80" i="6"/>
  <c r="B80" i="6"/>
  <c r="G79" i="6"/>
  <c r="F79" i="6"/>
  <c r="E79" i="6"/>
  <c r="D79" i="6"/>
  <c r="C79" i="6"/>
  <c r="B79" i="6"/>
  <c r="G78" i="6"/>
  <c r="F78" i="6"/>
  <c r="E78" i="6"/>
  <c r="D78" i="6"/>
  <c r="C78" i="6"/>
  <c r="B78" i="6"/>
  <c r="AF70" i="6"/>
  <c r="AF69" i="6"/>
  <c r="AF62" i="6"/>
  <c r="AF61" i="6"/>
  <c r="AF60" i="6"/>
  <c r="AF59" i="6"/>
  <c r="AH50" i="6"/>
  <c r="F50" i="6"/>
  <c r="AH49" i="6"/>
  <c r="F49" i="6"/>
  <c r="B49" i="6"/>
  <c r="AH48" i="6"/>
  <c r="F48" i="6"/>
  <c r="AH47" i="6"/>
  <c r="F47" i="6"/>
  <c r="AH46" i="6"/>
  <c r="F46" i="6"/>
  <c r="B46" i="6"/>
  <c r="AH45" i="6"/>
  <c r="B45" i="6"/>
  <c r="AH44" i="6"/>
  <c r="AH43" i="6"/>
  <c r="U42" i="6"/>
  <c r="K42" i="6"/>
  <c r="F42" i="6"/>
  <c r="E42" i="6"/>
  <c r="AH42" i="6" s="1"/>
  <c r="D42" i="6"/>
  <c r="C42" i="6"/>
  <c r="B42" i="6"/>
  <c r="U41" i="6"/>
  <c r="K41" i="6"/>
  <c r="D41" i="6"/>
  <c r="C41" i="6"/>
  <c r="U40" i="6"/>
  <c r="K40" i="6"/>
  <c r="D40" i="6"/>
  <c r="C40" i="6"/>
  <c r="U39" i="6"/>
  <c r="K39" i="6"/>
  <c r="D39" i="6"/>
  <c r="C39" i="6"/>
  <c r="U38" i="6"/>
  <c r="K38" i="6"/>
  <c r="D38" i="6"/>
  <c r="C38" i="6"/>
  <c r="U37" i="6"/>
  <c r="K37" i="6"/>
  <c r="D37" i="6"/>
  <c r="C37" i="6"/>
  <c r="U36" i="6"/>
  <c r="K36" i="6"/>
  <c r="D36" i="6"/>
  <c r="C36" i="6"/>
  <c r="U35" i="6"/>
  <c r="K35" i="6"/>
  <c r="D35" i="6"/>
  <c r="C35" i="6"/>
  <c r="U34" i="6"/>
  <c r="K34" i="6"/>
  <c r="D34" i="6"/>
  <c r="C34" i="6"/>
  <c r="U29" i="6"/>
  <c r="K29" i="6"/>
  <c r="D29" i="6"/>
  <c r="C29" i="6"/>
  <c r="U28" i="6"/>
  <c r="K28" i="6"/>
  <c r="D28" i="6"/>
  <c r="C28" i="6"/>
  <c r="U27" i="6"/>
  <c r="K27" i="6"/>
  <c r="D27" i="6"/>
  <c r="C27" i="6"/>
  <c r="U26" i="6"/>
  <c r="K26" i="6"/>
  <c r="D26" i="6"/>
  <c r="C26" i="6"/>
  <c r="U25" i="6"/>
  <c r="K25" i="6"/>
  <c r="D25" i="6"/>
  <c r="C25" i="6"/>
  <c r="U24" i="6"/>
  <c r="K24" i="6"/>
  <c r="D24" i="6"/>
  <c r="C24" i="6"/>
  <c r="U23" i="6"/>
  <c r="K23" i="6"/>
  <c r="D23" i="6"/>
  <c r="C23" i="6"/>
  <c r="U22" i="6"/>
  <c r="K22" i="6"/>
  <c r="D22" i="6"/>
  <c r="C22" i="6"/>
  <c r="U21" i="6"/>
  <c r="K21" i="6"/>
  <c r="D21" i="6"/>
  <c r="C21" i="6"/>
  <c r="U20" i="6"/>
  <c r="K20" i="6"/>
  <c r="D20" i="6"/>
  <c r="C20" i="6"/>
  <c r="U19" i="6"/>
  <c r="K19" i="6"/>
  <c r="D19" i="6"/>
  <c r="C19" i="6"/>
  <c r="U18" i="6"/>
  <c r="K18" i="6"/>
  <c r="D18" i="6"/>
  <c r="C18" i="6"/>
  <c r="U17" i="6"/>
  <c r="K17" i="6"/>
  <c r="D17" i="6"/>
  <c r="C17" i="6"/>
  <c r="U16" i="6"/>
  <c r="K16" i="6"/>
  <c r="D16" i="6"/>
  <c r="C16" i="6"/>
  <c r="U15" i="6"/>
  <c r="K15" i="6"/>
  <c r="D15" i="6"/>
  <c r="C15" i="6"/>
  <c r="U14" i="6"/>
  <c r="K14" i="6"/>
  <c r="D14" i="6"/>
  <c r="C14" i="6"/>
  <c r="U13" i="6"/>
  <c r="K13" i="6"/>
  <c r="D13" i="6"/>
  <c r="C13" i="6"/>
  <c r="U12" i="6"/>
  <c r="K12" i="6"/>
  <c r="D12" i="6"/>
  <c r="C12" i="6"/>
  <c r="U11" i="6"/>
  <c r="K11" i="6"/>
  <c r="D11" i="6"/>
  <c r="C11" i="6"/>
  <c r="U10" i="6"/>
  <c r="K10" i="6"/>
  <c r="D10" i="6"/>
  <c r="C10" i="6"/>
  <c r="U9" i="6"/>
  <c r="K9" i="6"/>
  <c r="D9" i="6"/>
  <c r="C9" i="6"/>
  <c r="U8" i="6"/>
  <c r="K8" i="6"/>
  <c r="D8" i="6"/>
  <c r="C8" i="6"/>
  <c r="U7" i="6"/>
  <c r="K7" i="6"/>
  <c r="D7" i="6"/>
  <c r="C7" i="6"/>
  <c r="U6" i="6"/>
  <c r="K6" i="6"/>
  <c r="D6" i="6"/>
  <c r="C6" i="6"/>
  <c r="U5" i="6"/>
  <c r="K5" i="6"/>
  <c r="D5" i="6"/>
  <c r="C5" i="6"/>
  <c r="G7" i="7"/>
  <c r="N7" i="7" s="1"/>
  <c r="G8" i="7"/>
  <c r="N8" i="7" s="1"/>
  <c r="G9" i="7"/>
  <c r="N9" i="7" s="1"/>
  <c r="G10" i="7"/>
  <c r="G11" i="7"/>
  <c r="N11" i="7" s="1"/>
  <c r="G12" i="7"/>
  <c r="N12" i="7" s="1"/>
  <c r="G13" i="7"/>
  <c r="G14" i="7"/>
  <c r="N14" i="7" s="1"/>
  <c r="G15" i="7"/>
  <c r="N15" i="7" s="1"/>
  <c r="G16" i="7"/>
  <c r="N16" i="7" s="1"/>
  <c r="G17" i="7"/>
  <c r="N17" i="7" s="1"/>
  <c r="G18" i="7"/>
  <c r="G19" i="7"/>
  <c r="N19" i="7" s="1"/>
  <c r="G20" i="7"/>
  <c r="N20" i="7" s="1"/>
  <c r="G21" i="7"/>
  <c r="G22" i="7"/>
  <c r="N22" i="7" s="1"/>
  <c r="G23" i="7"/>
  <c r="N23" i="7" s="1"/>
  <c r="G24" i="7"/>
  <c r="G25" i="7"/>
  <c r="N25" i="7" s="1"/>
  <c r="G26" i="7"/>
  <c r="G27" i="7"/>
  <c r="N27" i="7" s="1"/>
  <c r="G28" i="7"/>
  <c r="N28" i="7" s="1"/>
  <c r="G29" i="7"/>
  <c r="N29" i="7" s="1"/>
  <c r="G30" i="7"/>
  <c r="G31" i="7"/>
  <c r="N31" i="7" s="1"/>
  <c r="G32" i="7"/>
  <c r="N32" i="7" s="1"/>
  <c r="G33" i="7"/>
  <c r="N33" i="7" s="1"/>
  <c r="G34" i="7"/>
  <c r="G35" i="7"/>
  <c r="N35" i="7" s="1"/>
  <c r="G36" i="7"/>
  <c r="N36" i="7" s="1"/>
  <c r="G37" i="7"/>
  <c r="N37" i="7" s="1"/>
  <c r="G38" i="7"/>
  <c r="G6" i="7"/>
  <c r="N6" i="7" s="1"/>
  <c r="G5" i="7"/>
  <c r="N5" i="7" s="1"/>
  <c r="G135" i="7"/>
  <c r="F135" i="7"/>
  <c r="E135" i="7"/>
  <c r="D135" i="7"/>
  <c r="C135" i="7"/>
  <c r="B135" i="7"/>
  <c r="G134" i="7"/>
  <c r="F134" i="7"/>
  <c r="E134" i="7"/>
  <c r="D134" i="7"/>
  <c r="C134" i="7"/>
  <c r="B134" i="7"/>
  <c r="G133" i="7"/>
  <c r="F133" i="7"/>
  <c r="E133" i="7"/>
  <c r="D133" i="7"/>
  <c r="C133" i="7"/>
  <c r="B133" i="7"/>
  <c r="G132" i="7"/>
  <c r="F132" i="7"/>
  <c r="E132" i="7"/>
  <c r="D132" i="7"/>
  <c r="C132" i="7"/>
  <c r="B132" i="7"/>
  <c r="G131" i="7"/>
  <c r="F131" i="7"/>
  <c r="E131" i="7"/>
  <c r="D131" i="7"/>
  <c r="C131" i="7"/>
  <c r="B131" i="7"/>
  <c r="G130" i="7"/>
  <c r="F130" i="7"/>
  <c r="E130" i="7"/>
  <c r="D130" i="7"/>
  <c r="C130" i="7"/>
  <c r="B130" i="7"/>
  <c r="G129" i="7"/>
  <c r="F129" i="7"/>
  <c r="E129" i="7"/>
  <c r="D129" i="7"/>
  <c r="C129" i="7"/>
  <c r="B129" i="7"/>
  <c r="G128" i="7"/>
  <c r="F128" i="7"/>
  <c r="E128" i="7"/>
  <c r="D128" i="7"/>
  <c r="C128" i="7"/>
  <c r="B128" i="7"/>
  <c r="G127" i="7"/>
  <c r="F127" i="7"/>
  <c r="E127" i="7"/>
  <c r="D127" i="7"/>
  <c r="C127" i="7"/>
  <c r="B127" i="7"/>
  <c r="G126" i="7"/>
  <c r="F126" i="7"/>
  <c r="E126" i="7"/>
  <c r="D126" i="7"/>
  <c r="C126" i="7"/>
  <c r="B126" i="7"/>
  <c r="G125" i="7"/>
  <c r="F125" i="7"/>
  <c r="E125" i="7"/>
  <c r="D125" i="7"/>
  <c r="C125" i="7"/>
  <c r="B125" i="7"/>
  <c r="G124" i="7"/>
  <c r="F124" i="7"/>
  <c r="E124" i="7"/>
  <c r="D124" i="7"/>
  <c r="C124" i="7"/>
  <c r="B124" i="7"/>
  <c r="G123" i="7"/>
  <c r="F123" i="7"/>
  <c r="E123" i="7"/>
  <c r="D123" i="7"/>
  <c r="C123" i="7"/>
  <c r="B123" i="7"/>
  <c r="G122" i="7"/>
  <c r="F122" i="7"/>
  <c r="E122" i="7"/>
  <c r="D122" i="7"/>
  <c r="C122" i="7"/>
  <c r="B122" i="7"/>
  <c r="G121" i="7"/>
  <c r="F121" i="7"/>
  <c r="E121" i="7"/>
  <c r="D121" i="7"/>
  <c r="C121" i="7"/>
  <c r="B121" i="7"/>
  <c r="G120" i="7"/>
  <c r="F120" i="7"/>
  <c r="E120" i="7"/>
  <c r="D120" i="7"/>
  <c r="C120" i="7"/>
  <c r="B120" i="7"/>
  <c r="G119" i="7"/>
  <c r="F119" i="7"/>
  <c r="E119" i="7"/>
  <c r="D119" i="7"/>
  <c r="C119" i="7"/>
  <c r="B119" i="7"/>
  <c r="G118" i="7"/>
  <c r="F118" i="7"/>
  <c r="E118" i="7"/>
  <c r="D118" i="7"/>
  <c r="C118" i="7"/>
  <c r="B118" i="7"/>
  <c r="G117" i="7"/>
  <c r="F117" i="7"/>
  <c r="E117" i="7"/>
  <c r="D117" i="7"/>
  <c r="C117" i="7"/>
  <c r="B117" i="7"/>
  <c r="G116" i="7"/>
  <c r="F116" i="7"/>
  <c r="E116" i="7"/>
  <c r="D116" i="7"/>
  <c r="C116" i="7"/>
  <c r="B116" i="7"/>
  <c r="G115" i="7"/>
  <c r="F115" i="7"/>
  <c r="E115" i="7"/>
  <c r="D115" i="7"/>
  <c r="C115" i="7"/>
  <c r="B115" i="7"/>
  <c r="G114" i="7"/>
  <c r="F114" i="7"/>
  <c r="E114" i="7"/>
  <c r="D114" i="7"/>
  <c r="C114" i="7"/>
  <c r="B114" i="7"/>
  <c r="G113" i="7"/>
  <c r="F113" i="7"/>
  <c r="E113" i="7"/>
  <c r="D113" i="7"/>
  <c r="C113" i="7"/>
  <c r="B113" i="7"/>
  <c r="G112" i="7"/>
  <c r="F112" i="7"/>
  <c r="E112" i="7"/>
  <c r="D112" i="7"/>
  <c r="C112" i="7"/>
  <c r="B112" i="7"/>
  <c r="G111" i="7"/>
  <c r="F111" i="7"/>
  <c r="E111" i="7"/>
  <c r="D111" i="7"/>
  <c r="C111" i="7"/>
  <c r="B111" i="7"/>
  <c r="G110" i="7"/>
  <c r="F110" i="7"/>
  <c r="E110" i="7"/>
  <c r="D110" i="7"/>
  <c r="C110" i="7"/>
  <c r="B110" i="7"/>
  <c r="G109" i="7"/>
  <c r="F109" i="7"/>
  <c r="E109" i="7"/>
  <c r="D109" i="7"/>
  <c r="C109" i="7"/>
  <c r="B109" i="7"/>
  <c r="G108" i="7"/>
  <c r="F108" i="7"/>
  <c r="E108" i="7"/>
  <c r="D108" i="7"/>
  <c r="C108" i="7"/>
  <c r="B108" i="7"/>
  <c r="G107" i="7"/>
  <c r="F107" i="7"/>
  <c r="E107" i="7"/>
  <c r="D107" i="7"/>
  <c r="C107" i="7"/>
  <c r="B107" i="7"/>
  <c r="G106" i="7"/>
  <c r="F106" i="7"/>
  <c r="E106" i="7"/>
  <c r="D106" i="7"/>
  <c r="C106" i="7"/>
  <c r="B106" i="7"/>
  <c r="G105" i="7"/>
  <c r="F105" i="7"/>
  <c r="E105" i="7"/>
  <c r="D105" i="7"/>
  <c r="C105" i="7"/>
  <c r="B105" i="7"/>
  <c r="G104" i="7"/>
  <c r="F104" i="7"/>
  <c r="E104" i="7"/>
  <c r="D104" i="7"/>
  <c r="C104" i="7"/>
  <c r="B104" i="7"/>
  <c r="G103" i="7"/>
  <c r="F103" i="7"/>
  <c r="E103" i="7"/>
  <c r="D103" i="7"/>
  <c r="C103" i="7"/>
  <c r="B103" i="7"/>
  <c r="G102" i="7"/>
  <c r="F102" i="7"/>
  <c r="E102" i="7"/>
  <c r="D102" i="7"/>
  <c r="C102" i="7"/>
  <c r="B102" i="7"/>
  <c r="G101" i="7"/>
  <c r="F101" i="7"/>
  <c r="E101" i="7"/>
  <c r="D101" i="7"/>
  <c r="C101" i="7"/>
  <c r="B101" i="7"/>
  <c r="G100" i="7"/>
  <c r="F100" i="7"/>
  <c r="E100" i="7"/>
  <c r="D100" i="7"/>
  <c r="C100" i="7"/>
  <c r="B100" i="7"/>
  <c r="G99" i="7"/>
  <c r="F99" i="7"/>
  <c r="E99" i="7"/>
  <c r="D99" i="7"/>
  <c r="C99" i="7"/>
  <c r="B99" i="7"/>
  <c r="G98" i="7"/>
  <c r="F98" i="7"/>
  <c r="E98" i="7"/>
  <c r="D98" i="7"/>
  <c r="C98" i="7"/>
  <c r="B98" i="7"/>
  <c r="G97" i="7"/>
  <c r="F97" i="7"/>
  <c r="E97" i="7"/>
  <c r="D97" i="7"/>
  <c r="C97" i="7"/>
  <c r="B97" i="7"/>
  <c r="G96" i="7"/>
  <c r="F96" i="7"/>
  <c r="E96" i="7"/>
  <c r="D96" i="7"/>
  <c r="C96" i="7"/>
  <c r="B96" i="7"/>
  <c r="G95" i="7"/>
  <c r="F95" i="7"/>
  <c r="E95" i="7"/>
  <c r="D95" i="7"/>
  <c r="C95" i="7"/>
  <c r="B95" i="7"/>
  <c r="G94" i="7"/>
  <c r="F94" i="7"/>
  <c r="E94" i="7"/>
  <c r="D94" i="7"/>
  <c r="C94" i="7"/>
  <c r="B94" i="7"/>
  <c r="G93" i="7"/>
  <c r="F93" i="7"/>
  <c r="E93" i="7"/>
  <c r="D93" i="7"/>
  <c r="C93" i="7"/>
  <c r="B93" i="7"/>
  <c r="G92" i="7"/>
  <c r="F92" i="7"/>
  <c r="E92" i="7"/>
  <c r="D92" i="7"/>
  <c r="C92" i="7"/>
  <c r="B92" i="7"/>
  <c r="G91" i="7"/>
  <c r="F91" i="7"/>
  <c r="E91" i="7"/>
  <c r="D91" i="7"/>
  <c r="C91" i="7"/>
  <c r="B91" i="7"/>
  <c r="G90" i="7"/>
  <c r="F90" i="7"/>
  <c r="E90" i="7"/>
  <c r="D90" i="7"/>
  <c r="C90" i="7"/>
  <c r="B90" i="7"/>
  <c r="G89" i="7"/>
  <c r="F89" i="7"/>
  <c r="E89" i="7"/>
  <c r="D89" i="7"/>
  <c r="C89" i="7"/>
  <c r="B89" i="7"/>
  <c r="G88" i="7"/>
  <c r="F88" i="7"/>
  <c r="E88" i="7"/>
  <c r="D88" i="7"/>
  <c r="C88" i="7"/>
  <c r="B88" i="7"/>
  <c r="G87" i="7"/>
  <c r="F87" i="7"/>
  <c r="E87" i="7"/>
  <c r="D87" i="7"/>
  <c r="C87" i="7"/>
  <c r="B87" i="7"/>
  <c r="G86" i="7"/>
  <c r="F86" i="7"/>
  <c r="E86" i="7"/>
  <c r="D86" i="7"/>
  <c r="C86" i="7"/>
  <c r="B86" i="7"/>
  <c r="G85" i="7"/>
  <c r="F85" i="7"/>
  <c r="E85" i="7"/>
  <c r="D85" i="7"/>
  <c r="C85" i="7"/>
  <c r="B85" i="7"/>
  <c r="G84" i="7"/>
  <c r="F84" i="7"/>
  <c r="E84" i="7"/>
  <c r="D84" i="7"/>
  <c r="C84" i="7"/>
  <c r="B84" i="7"/>
  <c r="G83" i="7"/>
  <c r="F83" i="7"/>
  <c r="E83" i="7"/>
  <c r="D83" i="7"/>
  <c r="C83" i="7"/>
  <c r="B83" i="7"/>
  <c r="G82" i="7"/>
  <c r="F82" i="7"/>
  <c r="E82" i="7"/>
  <c r="D82" i="7"/>
  <c r="C82" i="7"/>
  <c r="B82" i="7"/>
  <c r="G81" i="7"/>
  <c r="F81" i="7"/>
  <c r="E81" i="7"/>
  <c r="D81" i="7"/>
  <c r="C81" i="7"/>
  <c r="B81" i="7"/>
  <c r="G80" i="7"/>
  <c r="F80" i="7"/>
  <c r="E80" i="7"/>
  <c r="D80" i="7"/>
  <c r="C80" i="7"/>
  <c r="B80" i="7"/>
  <c r="G79" i="7"/>
  <c r="F79" i="7"/>
  <c r="E79" i="7"/>
  <c r="D79" i="7"/>
  <c r="C79" i="7"/>
  <c r="B79" i="7"/>
  <c r="G78" i="7"/>
  <c r="F78" i="7"/>
  <c r="E78" i="7"/>
  <c r="D78" i="7"/>
  <c r="C78" i="7"/>
  <c r="B78" i="7"/>
  <c r="G77" i="7"/>
  <c r="F77" i="7"/>
  <c r="E77" i="7"/>
  <c r="D77" i="7"/>
  <c r="C77" i="7"/>
  <c r="B77" i="7"/>
  <c r="G76" i="7"/>
  <c r="F76" i="7"/>
  <c r="E76" i="7"/>
  <c r="D76" i="7"/>
  <c r="C76" i="7"/>
  <c r="B76" i="7"/>
  <c r="G75" i="7"/>
  <c r="F75" i="7"/>
  <c r="E75" i="7"/>
  <c r="D75" i="7"/>
  <c r="C75" i="7"/>
  <c r="B75" i="7"/>
  <c r="G74" i="7"/>
  <c r="F74" i="7"/>
  <c r="E74" i="7"/>
  <c r="D74" i="7"/>
  <c r="C74" i="7"/>
  <c r="B74" i="7"/>
  <c r="AF66" i="7"/>
  <c r="AF65" i="7"/>
  <c r="AF58" i="7"/>
  <c r="AF57" i="7"/>
  <c r="AF56" i="7"/>
  <c r="AF55" i="7"/>
  <c r="AH46" i="7"/>
  <c r="F46" i="7"/>
  <c r="AH45" i="7"/>
  <c r="F45" i="7"/>
  <c r="B45" i="7"/>
  <c r="AH44" i="7"/>
  <c r="F44" i="7"/>
  <c r="AH43" i="7"/>
  <c r="F43" i="7"/>
  <c r="AH42" i="7"/>
  <c r="F42" i="7"/>
  <c r="B42" i="7"/>
  <c r="AH41" i="7"/>
  <c r="B41" i="7"/>
  <c r="AH40" i="7"/>
  <c r="AH39" i="7"/>
  <c r="U38" i="7"/>
  <c r="K38" i="7"/>
  <c r="F38" i="7"/>
  <c r="V38" i="7" s="1"/>
  <c r="E38" i="7"/>
  <c r="AH38" i="7" s="1"/>
  <c r="D38" i="7"/>
  <c r="C38" i="7"/>
  <c r="B38" i="7"/>
  <c r="U37" i="7"/>
  <c r="K37" i="7"/>
  <c r="F37" i="7"/>
  <c r="V37" i="7" s="1"/>
  <c r="E37" i="7"/>
  <c r="AH37" i="7" s="1"/>
  <c r="D37" i="7"/>
  <c r="C37" i="7"/>
  <c r="B37" i="7"/>
  <c r="U36" i="7"/>
  <c r="K36" i="7"/>
  <c r="D36" i="7"/>
  <c r="C36" i="7"/>
  <c r="U35" i="7"/>
  <c r="K35" i="7"/>
  <c r="D35" i="7"/>
  <c r="C35" i="7"/>
  <c r="U34" i="7"/>
  <c r="K34" i="7"/>
  <c r="D34" i="7"/>
  <c r="C34" i="7"/>
  <c r="U33" i="7"/>
  <c r="K33" i="7"/>
  <c r="D33" i="7"/>
  <c r="C33" i="7"/>
  <c r="U32" i="7"/>
  <c r="K32" i="7"/>
  <c r="D32" i="7"/>
  <c r="C32" i="7"/>
  <c r="U31" i="7"/>
  <c r="K31" i="7"/>
  <c r="D31" i="7"/>
  <c r="C31" i="7"/>
  <c r="U30" i="7"/>
  <c r="K30" i="7"/>
  <c r="D30" i="7"/>
  <c r="C30" i="7"/>
  <c r="U29" i="7"/>
  <c r="K29" i="7"/>
  <c r="D29" i="7"/>
  <c r="C29" i="7"/>
  <c r="U28" i="7"/>
  <c r="K28" i="7"/>
  <c r="D28" i="7"/>
  <c r="C28" i="7"/>
  <c r="U27" i="7"/>
  <c r="K27" i="7"/>
  <c r="D27" i="7"/>
  <c r="C27" i="7"/>
  <c r="U26" i="7"/>
  <c r="K26" i="7"/>
  <c r="D26" i="7"/>
  <c r="C26" i="7"/>
  <c r="U25" i="7"/>
  <c r="K25" i="7"/>
  <c r="D25" i="7"/>
  <c r="C25" i="7"/>
  <c r="U24" i="7"/>
  <c r="K24" i="7"/>
  <c r="D24" i="7"/>
  <c r="C24" i="7"/>
  <c r="U23" i="7"/>
  <c r="K23" i="7"/>
  <c r="D23" i="7"/>
  <c r="C23" i="7"/>
  <c r="U22" i="7"/>
  <c r="K22" i="7"/>
  <c r="D22" i="7"/>
  <c r="C22" i="7"/>
  <c r="U21" i="7"/>
  <c r="K21" i="7"/>
  <c r="D21" i="7"/>
  <c r="C21" i="7"/>
  <c r="U20" i="7"/>
  <c r="K20" i="7"/>
  <c r="D20" i="7"/>
  <c r="C20" i="7"/>
  <c r="U19" i="7"/>
  <c r="K19" i="7"/>
  <c r="D19" i="7"/>
  <c r="C19" i="7"/>
  <c r="U18" i="7"/>
  <c r="K18" i="7"/>
  <c r="D18" i="7"/>
  <c r="C18" i="7"/>
  <c r="U17" i="7"/>
  <c r="K17" i="7"/>
  <c r="D17" i="7"/>
  <c r="C17" i="7"/>
  <c r="U16" i="7"/>
  <c r="K16" i="7"/>
  <c r="D16" i="7"/>
  <c r="C16" i="7"/>
  <c r="U15" i="7"/>
  <c r="K15" i="7"/>
  <c r="D15" i="7"/>
  <c r="C15" i="7"/>
  <c r="U14" i="7"/>
  <c r="K14" i="7"/>
  <c r="D14" i="7"/>
  <c r="C14" i="7"/>
  <c r="U13" i="7"/>
  <c r="K13" i="7"/>
  <c r="D13" i="7"/>
  <c r="C13" i="7"/>
  <c r="U12" i="7"/>
  <c r="K12" i="7"/>
  <c r="D12" i="7"/>
  <c r="C12" i="7"/>
  <c r="U11" i="7"/>
  <c r="K11" i="7"/>
  <c r="D11" i="7"/>
  <c r="C11" i="7"/>
  <c r="U10" i="7"/>
  <c r="K10" i="7"/>
  <c r="D10" i="7"/>
  <c r="C10" i="7"/>
  <c r="U9" i="7"/>
  <c r="K9" i="7"/>
  <c r="D9" i="7"/>
  <c r="C9" i="7"/>
  <c r="U8" i="7"/>
  <c r="K8" i="7"/>
  <c r="D8" i="7"/>
  <c r="C8" i="7"/>
  <c r="U7" i="7"/>
  <c r="K7" i="7"/>
  <c r="D7" i="7"/>
  <c r="C7" i="7"/>
  <c r="U6" i="7"/>
  <c r="K6" i="7"/>
  <c r="D6" i="7"/>
  <c r="C6" i="7"/>
  <c r="U5" i="7"/>
  <c r="K5" i="7"/>
  <c r="D5" i="7"/>
  <c r="C5" i="7"/>
  <c r="G7" i="8"/>
  <c r="N7" i="8" s="1"/>
  <c r="G8" i="8"/>
  <c r="N8" i="8" s="1"/>
  <c r="G9" i="8"/>
  <c r="N9" i="8" s="1"/>
  <c r="G10" i="8"/>
  <c r="N10" i="8" s="1"/>
  <c r="G11" i="8"/>
  <c r="N11" i="8" s="1"/>
  <c r="G12" i="8"/>
  <c r="N12" i="8" s="1"/>
  <c r="G13" i="8"/>
  <c r="G14" i="8"/>
  <c r="N14" i="8" s="1"/>
  <c r="G15" i="8"/>
  <c r="N15" i="8" s="1"/>
  <c r="G16" i="8"/>
  <c r="N16" i="8" s="1"/>
  <c r="G17" i="8"/>
  <c r="G18" i="8"/>
  <c r="G19" i="8"/>
  <c r="N19" i="8" s="1"/>
  <c r="G20" i="8"/>
  <c r="N20" i="8" s="1"/>
  <c r="G21" i="8"/>
  <c r="G22" i="8"/>
  <c r="N22" i="8" s="1"/>
  <c r="G23" i="8"/>
  <c r="N23" i="8" s="1"/>
  <c r="G24" i="8"/>
  <c r="N24" i="8" s="1"/>
  <c r="G25" i="8"/>
  <c r="N25" i="8" s="1"/>
  <c r="G26" i="8"/>
  <c r="N26" i="8" s="1"/>
  <c r="G27" i="8"/>
  <c r="N27" i="8" s="1"/>
  <c r="G28" i="8"/>
  <c r="N28" i="8" s="1"/>
  <c r="G29" i="8"/>
  <c r="G30" i="8"/>
  <c r="N30" i="8" s="1"/>
  <c r="G31" i="8"/>
  <c r="N31" i="8" s="1"/>
  <c r="G32" i="8"/>
  <c r="N32" i="8" s="1"/>
  <c r="G33" i="8"/>
  <c r="G34" i="8"/>
  <c r="G35" i="8"/>
  <c r="N35" i="8" s="1"/>
  <c r="G36" i="8"/>
  <c r="N36" i="8" s="1"/>
  <c r="G37" i="8"/>
  <c r="N37" i="8" s="1"/>
  <c r="G38" i="8"/>
  <c r="N38" i="8" s="1"/>
  <c r="G6" i="8"/>
  <c r="N6" i="8" s="1"/>
  <c r="G5" i="8"/>
  <c r="N5" i="8" s="1"/>
  <c r="G135" i="8"/>
  <c r="F135" i="8"/>
  <c r="E135" i="8"/>
  <c r="D135" i="8"/>
  <c r="C135" i="8"/>
  <c r="B135" i="8"/>
  <c r="G134" i="8"/>
  <c r="F134" i="8"/>
  <c r="E134" i="8"/>
  <c r="D134" i="8"/>
  <c r="C134" i="8"/>
  <c r="B134" i="8"/>
  <c r="G133" i="8"/>
  <c r="F133" i="8"/>
  <c r="E133" i="8"/>
  <c r="D133" i="8"/>
  <c r="C133" i="8"/>
  <c r="B133" i="8"/>
  <c r="G132" i="8"/>
  <c r="F132" i="8"/>
  <c r="E132" i="8"/>
  <c r="D132" i="8"/>
  <c r="C132" i="8"/>
  <c r="B132" i="8"/>
  <c r="G131" i="8"/>
  <c r="F131" i="8"/>
  <c r="E131" i="8"/>
  <c r="D131" i="8"/>
  <c r="C131" i="8"/>
  <c r="B131" i="8"/>
  <c r="G130" i="8"/>
  <c r="F130" i="8"/>
  <c r="E130" i="8"/>
  <c r="D130" i="8"/>
  <c r="C130" i="8"/>
  <c r="B130" i="8"/>
  <c r="G129" i="8"/>
  <c r="F129" i="8"/>
  <c r="E129" i="8"/>
  <c r="D129" i="8"/>
  <c r="C129" i="8"/>
  <c r="B129" i="8"/>
  <c r="G128" i="8"/>
  <c r="F128" i="8"/>
  <c r="E128" i="8"/>
  <c r="D128" i="8"/>
  <c r="C128" i="8"/>
  <c r="B128" i="8"/>
  <c r="G127" i="8"/>
  <c r="F127" i="8"/>
  <c r="E127" i="8"/>
  <c r="D127" i="8"/>
  <c r="C127" i="8"/>
  <c r="B127" i="8"/>
  <c r="G126" i="8"/>
  <c r="F126" i="8"/>
  <c r="E126" i="8"/>
  <c r="D126" i="8"/>
  <c r="C126" i="8"/>
  <c r="B126" i="8"/>
  <c r="G125" i="8"/>
  <c r="F125" i="8"/>
  <c r="E125" i="8"/>
  <c r="D125" i="8"/>
  <c r="C125" i="8"/>
  <c r="B125" i="8"/>
  <c r="G124" i="8"/>
  <c r="F124" i="8"/>
  <c r="E124" i="8"/>
  <c r="D124" i="8"/>
  <c r="C124" i="8"/>
  <c r="B124" i="8"/>
  <c r="G123" i="8"/>
  <c r="F123" i="8"/>
  <c r="E123" i="8"/>
  <c r="D123" i="8"/>
  <c r="C123" i="8"/>
  <c r="B123" i="8"/>
  <c r="G122" i="8"/>
  <c r="F122" i="8"/>
  <c r="E122" i="8"/>
  <c r="D122" i="8"/>
  <c r="C122" i="8"/>
  <c r="B122" i="8"/>
  <c r="G121" i="8"/>
  <c r="F121" i="8"/>
  <c r="E121" i="8"/>
  <c r="D121" i="8"/>
  <c r="C121" i="8"/>
  <c r="B121" i="8"/>
  <c r="G120" i="8"/>
  <c r="F120" i="8"/>
  <c r="E120" i="8"/>
  <c r="D120" i="8"/>
  <c r="C120" i="8"/>
  <c r="B120" i="8"/>
  <c r="G119" i="8"/>
  <c r="F119" i="8"/>
  <c r="E119" i="8"/>
  <c r="D119" i="8"/>
  <c r="C119" i="8"/>
  <c r="B119" i="8"/>
  <c r="G118" i="8"/>
  <c r="F118" i="8"/>
  <c r="E118" i="8"/>
  <c r="D118" i="8"/>
  <c r="C118" i="8"/>
  <c r="B118" i="8"/>
  <c r="G117" i="8"/>
  <c r="F117" i="8"/>
  <c r="E117" i="8"/>
  <c r="D117" i="8"/>
  <c r="C117" i="8"/>
  <c r="B117" i="8"/>
  <c r="G116" i="8"/>
  <c r="F116" i="8"/>
  <c r="E116" i="8"/>
  <c r="D116" i="8"/>
  <c r="C116" i="8"/>
  <c r="B116" i="8"/>
  <c r="G115" i="8"/>
  <c r="F115" i="8"/>
  <c r="E115" i="8"/>
  <c r="D115" i="8"/>
  <c r="C115" i="8"/>
  <c r="B115" i="8"/>
  <c r="G114" i="8"/>
  <c r="F114" i="8"/>
  <c r="E114" i="8"/>
  <c r="D114" i="8"/>
  <c r="C114" i="8"/>
  <c r="B114" i="8"/>
  <c r="G113" i="8"/>
  <c r="F113" i="8"/>
  <c r="E113" i="8"/>
  <c r="D113" i="8"/>
  <c r="C113" i="8"/>
  <c r="B113" i="8"/>
  <c r="G112" i="8"/>
  <c r="F112" i="8"/>
  <c r="E112" i="8"/>
  <c r="D112" i="8"/>
  <c r="C112" i="8"/>
  <c r="B112" i="8"/>
  <c r="G111" i="8"/>
  <c r="F111" i="8"/>
  <c r="E111" i="8"/>
  <c r="D111" i="8"/>
  <c r="C111" i="8"/>
  <c r="B111" i="8"/>
  <c r="G110" i="8"/>
  <c r="F110" i="8"/>
  <c r="E110" i="8"/>
  <c r="D110" i="8"/>
  <c r="C110" i="8"/>
  <c r="B110" i="8"/>
  <c r="G109" i="8"/>
  <c r="F109" i="8"/>
  <c r="E109" i="8"/>
  <c r="D109" i="8"/>
  <c r="C109" i="8"/>
  <c r="B109" i="8"/>
  <c r="G108" i="8"/>
  <c r="F108" i="8"/>
  <c r="E108" i="8"/>
  <c r="D108" i="8"/>
  <c r="C108" i="8"/>
  <c r="B108" i="8"/>
  <c r="G107" i="8"/>
  <c r="F107" i="8"/>
  <c r="E107" i="8"/>
  <c r="D107" i="8"/>
  <c r="C107" i="8"/>
  <c r="B107" i="8"/>
  <c r="G106" i="8"/>
  <c r="F106" i="8"/>
  <c r="E106" i="8"/>
  <c r="D106" i="8"/>
  <c r="C106" i="8"/>
  <c r="B106" i="8"/>
  <c r="G105" i="8"/>
  <c r="F105" i="8"/>
  <c r="E105" i="8"/>
  <c r="D105" i="8"/>
  <c r="C105" i="8"/>
  <c r="B105" i="8"/>
  <c r="G104" i="8"/>
  <c r="F104" i="8"/>
  <c r="E104" i="8"/>
  <c r="D104" i="8"/>
  <c r="C104" i="8"/>
  <c r="B104" i="8"/>
  <c r="G103" i="8"/>
  <c r="F103" i="8"/>
  <c r="E103" i="8"/>
  <c r="D103" i="8"/>
  <c r="C103" i="8"/>
  <c r="B103" i="8"/>
  <c r="G102" i="8"/>
  <c r="F102" i="8"/>
  <c r="E102" i="8"/>
  <c r="D102" i="8"/>
  <c r="C102" i="8"/>
  <c r="B102" i="8"/>
  <c r="G101" i="8"/>
  <c r="F101" i="8"/>
  <c r="E101" i="8"/>
  <c r="D101" i="8"/>
  <c r="C101" i="8"/>
  <c r="B101" i="8"/>
  <c r="G100" i="8"/>
  <c r="F100" i="8"/>
  <c r="E100" i="8"/>
  <c r="D100" i="8"/>
  <c r="C100" i="8"/>
  <c r="B100" i="8"/>
  <c r="G99" i="8"/>
  <c r="F99" i="8"/>
  <c r="E99" i="8"/>
  <c r="D99" i="8"/>
  <c r="C99" i="8"/>
  <c r="B99" i="8"/>
  <c r="G98" i="8"/>
  <c r="F98" i="8"/>
  <c r="E98" i="8"/>
  <c r="D98" i="8"/>
  <c r="C98" i="8"/>
  <c r="B98" i="8"/>
  <c r="G97" i="8"/>
  <c r="F97" i="8"/>
  <c r="E97" i="8"/>
  <c r="D97" i="8"/>
  <c r="C97" i="8"/>
  <c r="B97" i="8"/>
  <c r="G96" i="8"/>
  <c r="F96" i="8"/>
  <c r="E96" i="8"/>
  <c r="D96" i="8"/>
  <c r="C96" i="8"/>
  <c r="B96" i="8"/>
  <c r="G95" i="8"/>
  <c r="F95" i="8"/>
  <c r="E95" i="8"/>
  <c r="D95" i="8"/>
  <c r="C95" i="8"/>
  <c r="B95" i="8"/>
  <c r="G94" i="8"/>
  <c r="F94" i="8"/>
  <c r="E94" i="8"/>
  <c r="D94" i="8"/>
  <c r="C94" i="8"/>
  <c r="B94" i="8"/>
  <c r="G93" i="8"/>
  <c r="F93" i="8"/>
  <c r="E93" i="8"/>
  <c r="D93" i="8"/>
  <c r="C93" i="8"/>
  <c r="B93" i="8"/>
  <c r="G92" i="8"/>
  <c r="F92" i="8"/>
  <c r="E92" i="8"/>
  <c r="D92" i="8"/>
  <c r="C92" i="8"/>
  <c r="B92" i="8"/>
  <c r="G91" i="8"/>
  <c r="F91" i="8"/>
  <c r="E91" i="8"/>
  <c r="D91" i="8"/>
  <c r="C91" i="8"/>
  <c r="B91" i="8"/>
  <c r="G90" i="8"/>
  <c r="F90" i="8"/>
  <c r="E90" i="8"/>
  <c r="D90" i="8"/>
  <c r="C90" i="8"/>
  <c r="B90" i="8"/>
  <c r="G89" i="8"/>
  <c r="F89" i="8"/>
  <c r="E89" i="8"/>
  <c r="D89" i="8"/>
  <c r="C89" i="8"/>
  <c r="B89" i="8"/>
  <c r="G88" i="8"/>
  <c r="F88" i="8"/>
  <c r="E88" i="8"/>
  <c r="D88" i="8"/>
  <c r="C88" i="8"/>
  <c r="B88" i="8"/>
  <c r="G87" i="8"/>
  <c r="F87" i="8"/>
  <c r="E87" i="8"/>
  <c r="D87" i="8"/>
  <c r="C87" i="8"/>
  <c r="B87" i="8"/>
  <c r="G86" i="8"/>
  <c r="F86" i="8"/>
  <c r="E86" i="8"/>
  <c r="D86" i="8"/>
  <c r="C86" i="8"/>
  <c r="B86" i="8"/>
  <c r="G85" i="8"/>
  <c r="F85" i="8"/>
  <c r="E85" i="8"/>
  <c r="D85" i="8"/>
  <c r="C85" i="8"/>
  <c r="B85" i="8"/>
  <c r="G84" i="8"/>
  <c r="F84" i="8"/>
  <c r="E84" i="8"/>
  <c r="D84" i="8"/>
  <c r="C84" i="8"/>
  <c r="B84" i="8"/>
  <c r="G83" i="8"/>
  <c r="F83" i="8"/>
  <c r="E83" i="8"/>
  <c r="D83" i="8"/>
  <c r="C83" i="8"/>
  <c r="B83" i="8"/>
  <c r="G82" i="8"/>
  <c r="F82" i="8"/>
  <c r="E82" i="8"/>
  <c r="D82" i="8"/>
  <c r="C82" i="8"/>
  <c r="B82" i="8"/>
  <c r="G81" i="8"/>
  <c r="F81" i="8"/>
  <c r="E81" i="8"/>
  <c r="D81" i="8"/>
  <c r="C81" i="8"/>
  <c r="B81" i="8"/>
  <c r="G80" i="8"/>
  <c r="F80" i="8"/>
  <c r="E80" i="8"/>
  <c r="D80" i="8"/>
  <c r="C80" i="8"/>
  <c r="B80" i="8"/>
  <c r="G79" i="8"/>
  <c r="F79" i="8"/>
  <c r="E79" i="8"/>
  <c r="D79" i="8"/>
  <c r="C79" i="8"/>
  <c r="B79" i="8"/>
  <c r="G78" i="8"/>
  <c r="F78" i="8"/>
  <c r="E78" i="8"/>
  <c r="D78" i="8"/>
  <c r="C78" i="8"/>
  <c r="B78" i="8"/>
  <c r="G77" i="8"/>
  <c r="F77" i="8"/>
  <c r="E77" i="8"/>
  <c r="D77" i="8"/>
  <c r="C77" i="8"/>
  <c r="B77" i="8"/>
  <c r="G76" i="8"/>
  <c r="F76" i="8"/>
  <c r="E76" i="8"/>
  <c r="D76" i="8"/>
  <c r="C76" i="8"/>
  <c r="B76" i="8"/>
  <c r="G75" i="8"/>
  <c r="F75" i="8"/>
  <c r="E75" i="8"/>
  <c r="D75" i="8"/>
  <c r="C75" i="8"/>
  <c r="B75" i="8"/>
  <c r="G74" i="8"/>
  <c r="F74" i="8"/>
  <c r="E74" i="8"/>
  <c r="D74" i="8"/>
  <c r="C74" i="8"/>
  <c r="B74" i="8"/>
  <c r="AF66" i="8"/>
  <c r="AF65" i="8"/>
  <c r="AF58" i="8"/>
  <c r="AF57" i="8"/>
  <c r="AF56" i="8"/>
  <c r="AF55" i="8"/>
  <c r="AH46" i="8"/>
  <c r="F46" i="8"/>
  <c r="AH45" i="8"/>
  <c r="F45" i="8"/>
  <c r="B45" i="8"/>
  <c r="AH44" i="8"/>
  <c r="F44" i="8"/>
  <c r="AH43" i="8"/>
  <c r="F43" i="8"/>
  <c r="AH42" i="8"/>
  <c r="F42" i="8"/>
  <c r="B42" i="8"/>
  <c r="AH41" i="8"/>
  <c r="B41" i="8"/>
  <c r="AH40" i="8"/>
  <c r="AH39" i="8"/>
  <c r="U38" i="8"/>
  <c r="K38" i="8"/>
  <c r="F38" i="8"/>
  <c r="E38" i="8"/>
  <c r="AH38" i="8" s="1"/>
  <c r="D38" i="8"/>
  <c r="C38" i="8"/>
  <c r="B38" i="8"/>
  <c r="U37" i="8"/>
  <c r="K37" i="8"/>
  <c r="F37" i="8"/>
  <c r="E37" i="8"/>
  <c r="D37" i="8"/>
  <c r="C37" i="8"/>
  <c r="B37" i="8"/>
  <c r="U36" i="8"/>
  <c r="K36" i="8"/>
  <c r="F36" i="8"/>
  <c r="V36" i="8" s="1"/>
  <c r="E36" i="8"/>
  <c r="AH36" i="8" s="1"/>
  <c r="D36" i="8"/>
  <c r="C36" i="8"/>
  <c r="B36" i="8"/>
  <c r="U35" i="8"/>
  <c r="K35" i="8"/>
  <c r="D35" i="8"/>
  <c r="C35" i="8"/>
  <c r="U34" i="8"/>
  <c r="K34" i="8"/>
  <c r="D34" i="8"/>
  <c r="C34" i="8"/>
  <c r="U33" i="8"/>
  <c r="K33" i="8"/>
  <c r="D33" i="8"/>
  <c r="C33" i="8"/>
  <c r="U32" i="8"/>
  <c r="K32" i="8"/>
  <c r="D32" i="8"/>
  <c r="C32" i="8"/>
  <c r="U31" i="8"/>
  <c r="K31" i="8"/>
  <c r="D31" i="8"/>
  <c r="C31" i="8"/>
  <c r="U30" i="8"/>
  <c r="K30" i="8"/>
  <c r="D30" i="8"/>
  <c r="C30" i="8"/>
  <c r="U29" i="8"/>
  <c r="K29" i="8"/>
  <c r="D29" i="8"/>
  <c r="C29" i="8"/>
  <c r="U28" i="8"/>
  <c r="K28" i="8"/>
  <c r="D28" i="8"/>
  <c r="C28" i="8"/>
  <c r="U27" i="8"/>
  <c r="K27" i="8"/>
  <c r="D27" i="8"/>
  <c r="C27" i="8"/>
  <c r="U26" i="8"/>
  <c r="K26" i="8"/>
  <c r="D26" i="8"/>
  <c r="C26" i="8"/>
  <c r="U25" i="8"/>
  <c r="K25" i="8"/>
  <c r="D25" i="8"/>
  <c r="C25" i="8"/>
  <c r="U24" i="8"/>
  <c r="K24" i="8"/>
  <c r="D24" i="8"/>
  <c r="C24" i="8"/>
  <c r="U23" i="8"/>
  <c r="K23" i="8"/>
  <c r="D23" i="8"/>
  <c r="C23" i="8"/>
  <c r="U22" i="8"/>
  <c r="K22" i="8"/>
  <c r="D22" i="8"/>
  <c r="C22" i="8"/>
  <c r="U21" i="8"/>
  <c r="K21" i="8"/>
  <c r="N21" i="8"/>
  <c r="D21" i="8"/>
  <c r="C21" i="8"/>
  <c r="U20" i="8"/>
  <c r="K20" i="8"/>
  <c r="D20" i="8"/>
  <c r="C20" i="8"/>
  <c r="U19" i="8"/>
  <c r="K19" i="8"/>
  <c r="D19" i="8"/>
  <c r="C19" i="8"/>
  <c r="U18" i="8"/>
  <c r="K18" i="8"/>
  <c r="D18" i="8"/>
  <c r="C18" i="8"/>
  <c r="U17" i="8"/>
  <c r="K17" i="8"/>
  <c r="D17" i="8"/>
  <c r="C17" i="8"/>
  <c r="U16" i="8"/>
  <c r="K16" i="8"/>
  <c r="D16" i="8"/>
  <c r="C16" i="8"/>
  <c r="U15" i="8"/>
  <c r="K15" i="8"/>
  <c r="D15" i="8"/>
  <c r="C15" i="8"/>
  <c r="U14" i="8"/>
  <c r="K14" i="8"/>
  <c r="D14" i="8"/>
  <c r="C14" i="8"/>
  <c r="U13" i="8"/>
  <c r="K13" i="8"/>
  <c r="D13" i="8"/>
  <c r="C13" i="8"/>
  <c r="U12" i="8"/>
  <c r="K12" i="8"/>
  <c r="D12" i="8"/>
  <c r="C12" i="8"/>
  <c r="U11" i="8"/>
  <c r="K11" i="8"/>
  <c r="D11" i="8"/>
  <c r="C11" i="8"/>
  <c r="U10" i="8"/>
  <c r="K10" i="8"/>
  <c r="D10" i="8"/>
  <c r="C10" i="8"/>
  <c r="U9" i="8"/>
  <c r="K9" i="8"/>
  <c r="D9" i="8"/>
  <c r="C9" i="8"/>
  <c r="U8" i="8"/>
  <c r="K8" i="8"/>
  <c r="D8" i="8"/>
  <c r="C8" i="8"/>
  <c r="U7" i="8"/>
  <c r="K7" i="8"/>
  <c r="D7" i="8"/>
  <c r="C7" i="8"/>
  <c r="U6" i="8"/>
  <c r="K6" i="8"/>
  <c r="D6" i="8"/>
  <c r="C6" i="8"/>
  <c r="U5" i="8"/>
  <c r="K5" i="8"/>
  <c r="D5" i="8"/>
  <c r="C5" i="8"/>
  <c r="T67" i="1"/>
  <c r="G75" i="10"/>
  <c r="G74" i="10"/>
  <c r="G7" i="10"/>
  <c r="G8" i="10"/>
  <c r="N8" i="10" s="1"/>
  <c r="G9" i="10"/>
  <c r="N9" i="10" s="1"/>
  <c r="G10" i="10"/>
  <c r="N10" i="10" s="1"/>
  <c r="G11" i="10"/>
  <c r="G12" i="10"/>
  <c r="N12" i="10" s="1"/>
  <c r="G13" i="10"/>
  <c r="N13" i="10" s="1"/>
  <c r="G14" i="10"/>
  <c r="N14" i="10" s="1"/>
  <c r="G15" i="10"/>
  <c r="N15" i="10" s="1"/>
  <c r="G16" i="10"/>
  <c r="N16" i="10" s="1"/>
  <c r="G17" i="10"/>
  <c r="N17" i="10" s="1"/>
  <c r="G18" i="10"/>
  <c r="N18" i="10" s="1"/>
  <c r="G19" i="10"/>
  <c r="G20" i="10"/>
  <c r="N20" i="10" s="1"/>
  <c r="G21" i="10"/>
  <c r="N21" i="10" s="1"/>
  <c r="G22" i="10"/>
  <c r="N22" i="10" s="1"/>
  <c r="G23" i="10"/>
  <c r="N23" i="10" s="1"/>
  <c r="G24" i="10"/>
  <c r="N24" i="10" s="1"/>
  <c r="G25" i="10"/>
  <c r="N25" i="10" s="1"/>
  <c r="G26" i="10"/>
  <c r="N26" i="10" s="1"/>
  <c r="G27" i="10"/>
  <c r="G28" i="10"/>
  <c r="N28" i="10" s="1"/>
  <c r="G29" i="10"/>
  <c r="N29" i="10" s="1"/>
  <c r="G30" i="10"/>
  <c r="N30" i="10" s="1"/>
  <c r="G31" i="10"/>
  <c r="N31" i="10" s="1"/>
  <c r="G32" i="10"/>
  <c r="N32" i="10" s="1"/>
  <c r="G33" i="10"/>
  <c r="N33" i="10" s="1"/>
  <c r="G34" i="10"/>
  <c r="N34" i="10" s="1"/>
  <c r="G35" i="10"/>
  <c r="N35" i="10" s="1"/>
  <c r="G36" i="10"/>
  <c r="N36" i="10" s="1"/>
  <c r="G37" i="10"/>
  <c r="N37" i="10" s="1"/>
  <c r="G38" i="10"/>
  <c r="N38" i="10" s="1"/>
  <c r="G6" i="10"/>
  <c r="N6" i="10" s="1"/>
  <c r="G5" i="10"/>
  <c r="N5" i="10" s="1"/>
  <c r="G135" i="10"/>
  <c r="F135" i="10"/>
  <c r="E135" i="10"/>
  <c r="D135" i="10"/>
  <c r="C135" i="10"/>
  <c r="B135" i="10"/>
  <c r="G134" i="10"/>
  <c r="F134" i="10"/>
  <c r="E134" i="10"/>
  <c r="D134" i="10"/>
  <c r="C134" i="10"/>
  <c r="B134" i="10"/>
  <c r="G133" i="10"/>
  <c r="F133" i="10"/>
  <c r="E133" i="10"/>
  <c r="D133" i="10"/>
  <c r="C133" i="10"/>
  <c r="B133" i="10"/>
  <c r="G132" i="10"/>
  <c r="F132" i="10"/>
  <c r="E132" i="10"/>
  <c r="D132" i="10"/>
  <c r="C132" i="10"/>
  <c r="B132" i="10"/>
  <c r="G131" i="10"/>
  <c r="F131" i="10"/>
  <c r="E131" i="10"/>
  <c r="D131" i="10"/>
  <c r="C131" i="10"/>
  <c r="B131" i="10"/>
  <c r="G130" i="10"/>
  <c r="F130" i="10"/>
  <c r="E130" i="10"/>
  <c r="D130" i="10"/>
  <c r="C130" i="10"/>
  <c r="B130" i="10"/>
  <c r="G129" i="10"/>
  <c r="F129" i="10"/>
  <c r="E129" i="10"/>
  <c r="D129" i="10"/>
  <c r="C129" i="10"/>
  <c r="B129" i="10"/>
  <c r="G128" i="10"/>
  <c r="F128" i="10"/>
  <c r="E128" i="10"/>
  <c r="D128" i="10"/>
  <c r="C128" i="10"/>
  <c r="B128" i="10"/>
  <c r="G127" i="10"/>
  <c r="F127" i="10"/>
  <c r="E127" i="10"/>
  <c r="D127" i="10"/>
  <c r="C127" i="10"/>
  <c r="B127" i="10"/>
  <c r="G126" i="10"/>
  <c r="F126" i="10"/>
  <c r="E126" i="10"/>
  <c r="D126" i="10"/>
  <c r="C126" i="10"/>
  <c r="B126" i="10"/>
  <c r="G125" i="10"/>
  <c r="F125" i="10"/>
  <c r="E125" i="10"/>
  <c r="D125" i="10"/>
  <c r="C125" i="10"/>
  <c r="B125" i="10"/>
  <c r="G124" i="10"/>
  <c r="F124" i="10"/>
  <c r="E124" i="10"/>
  <c r="D124" i="10"/>
  <c r="C124" i="10"/>
  <c r="B124" i="10"/>
  <c r="G123" i="10"/>
  <c r="F123" i="10"/>
  <c r="E123" i="10"/>
  <c r="D123" i="10"/>
  <c r="C123" i="10"/>
  <c r="B123" i="10"/>
  <c r="G122" i="10"/>
  <c r="F122" i="10"/>
  <c r="E122" i="10"/>
  <c r="D122" i="10"/>
  <c r="C122" i="10"/>
  <c r="B122" i="10"/>
  <c r="G121" i="10"/>
  <c r="F121" i="10"/>
  <c r="E121" i="10"/>
  <c r="D121" i="10"/>
  <c r="C121" i="10"/>
  <c r="B121" i="10"/>
  <c r="G120" i="10"/>
  <c r="F120" i="10"/>
  <c r="E120" i="10"/>
  <c r="D120" i="10"/>
  <c r="C120" i="10"/>
  <c r="B120" i="10"/>
  <c r="G119" i="10"/>
  <c r="F119" i="10"/>
  <c r="E119" i="10"/>
  <c r="D119" i="10"/>
  <c r="C119" i="10"/>
  <c r="B119" i="10"/>
  <c r="G118" i="10"/>
  <c r="F118" i="10"/>
  <c r="E118" i="10"/>
  <c r="D118" i="10"/>
  <c r="C118" i="10"/>
  <c r="B118" i="10"/>
  <c r="G117" i="10"/>
  <c r="F117" i="10"/>
  <c r="E117" i="10"/>
  <c r="D117" i="10"/>
  <c r="C117" i="10"/>
  <c r="B117" i="10"/>
  <c r="G116" i="10"/>
  <c r="F116" i="10"/>
  <c r="E116" i="10"/>
  <c r="D116" i="10"/>
  <c r="C116" i="10"/>
  <c r="B116" i="10"/>
  <c r="G115" i="10"/>
  <c r="F115" i="10"/>
  <c r="E115" i="10"/>
  <c r="D115" i="10"/>
  <c r="C115" i="10"/>
  <c r="B115" i="10"/>
  <c r="G114" i="10"/>
  <c r="F114" i="10"/>
  <c r="E114" i="10"/>
  <c r="D114" i="10"/>
  <c r="C114" i="10"/>
  <c r="B114" i="10"/>
  <c r="G113" i="10"/>
  <c r="F113" i="10"/>
  <c r="E113" i="10"/>
  <c r="D113" i="10"/>
  <c r="C113" i="10"/>
  <c r="B113" i="10"/>
  <c r="G112" i="10"/>
  <c r="F112" i="10"/>
  <c r="E112" i="10"/>
  <c r="D112" i="10"/>
  <c r="C112" i="10"/>
  <c r="B112" i="10"/>
  <c r="G111" i="10"/>
  <c r="F111" i="10"/>
  <c r="E111" i="10"/>
  <c r="D111" i="10"/>
  <c r="C111" i="10"/>
  <c r="B111" i="10"/>
  <c r="G110" i="10"/>
  <c r="F110" i="10"/>
  <c r="E110" i="10"/>
  <c r="D110" i="10"/>
  <c r="C110" i="10"/>
  <c r="B110" i="10"/>
  <c r="G109" i="10"/>
  <c r="F109" i="10"/>
  <c r="E109" i="10"/>
  <c r="D109" i="10"/>
  <c r="C109" i="10"/>
  <c r="B109" i="10"/>
  <c r="G108" i="10"/>
  <c r="F108" i="10"/>
  <c r="E108" i="10"/>
  <c r="D108" i="10"/>
  <c r="C108" i="10"/>
  <c r="B108" i="10"/>
  <c r="G107" i="10"/>
  <c r="F107" i="10"/>
  <c r="E107" i="10"/>
  <c r="D107" i="10"/>
  <c r="C107" i="10"/>
  <c r="B107" i="10"/>
  <c r="G106" i="10"/>
  <c r="F106" i="10"/>
  <c r="E106" i="10"/>
  <c r="D106" i="10"/>
  <c r="C106" i="10"/>
  <c r="B106" i="10"/>
  <c r="G105" i="10"/>
  <c r="F105" i="10"/>
  <c r="E105" i="10"/>
  <c r="D105" i="10"/>
  <c r="C105" i="10"/>
  <c r="B105" i="10"/>
  <c r="G104" i="10"/>
  <c r="F104" i="10"/>
  <c r="E104" i="10"/>
  <c r="D104" i="10"/>
  <c r="C104" i="10"/>
  <c r="B104" i="10"/>
  <c r="G103" i="10"/>
  <c r="F103" i="10"/>
  <c r="E103" i="10"/>
  <c r="D103" i="10"/>
  <c r="C103" i="10"/>
  <c r="B103" i="10"/>
  <c r="G102" i="10"/>
  <c r="F102" i="10"/>
  <c r="E102" i="10"/>
  <c r="D102" i="10"/>
  <c r="C102" i="10"/>
  <c r="B102" i="10"/>
  <c r="G101" i="10"/>
  <c r="F101" i="10"/>
  <c r="E101" i="10"/>
  <c r="D101" i="10"/>
  <c r="C101" i="10"/>
  <c r="B101" i="10"/>
  <c r="G100" i="10"/>
  <c r="F100" i="10"/>
  <c r="E100" i="10"/>
  <c r="D100" i="10"/>
  <c r="C100" i="10"/>
  <c r="B100" i="10"/>
  <c r="G99" i="10"/>
  <c r="F99" i="10"/>
  <c r="E99" i="10"/>
  <c r="D99" i="10"/>
  <c r="C99" i="10"/>
  <c r="B99" i="10"/>
  <c r="G98" i="10"/>
  <c r="F98" i="10"/>
  <c r="E98" i="10"/>
  <c r="D98" i="10"/>
  <c r="C98" i="10"/>
  <c r="B98" i="10"/>
  <c r="G97" i="10"/>
  <c r="F97" i="10"/>
  <c r="E97" i="10"/>
  <c r="D97" i="10"/>
  <c r="C97" i="10"/>
  <c r="B97" i="10"/>
  <c r="G96" i="10"/>
  <c r="F96" i="10"/>
  <c r="E96" i="10"/>
  <c r="D96" i="10"/>
  <c r="C96" i="10"/>
  <c r="B96" i="10"/>
  <c r="G95" i="10"/>
  <c r="F95" i="10"/>
  <c r="E95" i="10"/>
  <c r="D95" i="10"/>
  <c r="C95" i="10"/>
  <c r="B95" i="10"/>
  <c r="G94" i="10"/>
  <c r="F94" i="10"/>
  <c r="E94" i="10"/>
  <c r="D94" i="10"/>
  <c r="C94" i="10"/>
  <c r="B94" i="10"/>
  <c r="G93" i="10"/>
  <c r="F93" i="10"/>
  <c r="E93" i="10"/>
  <c r="D93" i="10"/>
  <c r="C93" i="10"/>
  <c r="B93" i="10"/>
  <c r="G92" i="10"/>
  <c r="F92" i="10"/>
  <c r="E92" i="10"/>
  <c r="D92" i="10"/>
  <c r="C92" i="10"/>
  <c r="B92" i="10"/>
  <c r="G91" i="10"/>
  <c r="F91" i="10"/>
  <c r="E91" i="10"/>
  <c r="D91" i="10"/>
  <c r="C91" i="10"/>
  <c r="B91" i="10"/>
  <c r="G90" i="10"/>
  <c r="F90" i="10"/>
  <c r="E90" i="10"/>
  <c r="D90" i="10"/>
  <c r="C90" i="10"/>
  <c r="B90" i="10"/>
  <c r="G89" i="10"/>
  <c r="F89" i="10"/>
  <c r="E89" i="10"/>
  <c r="D89" i="10"/>
  <c r="C89" i="10"/>
  <c r="B89" i="10"/>
  <c r="G88" i="10"/>
  <c r="F88" i="10"/>
  <c r="E88" i="10"/>
  <c r="D88" i="10"/>
  <c r="C88" i="10"/>
  <c r="B88" i="10"/>
  <c r="G87" i="10"/>
  <c r="F87" i="10"/>
  <c r="E87" i="10"/>
  <c r="D87" i="10"/>
  <c r="C87" i="10"/>
  <c r="B87" i="10"/>
  <c r="G86" i="10"/>
  <c r="F86" i="10"/>
  <c r="E86" i="10"/>
  <c r="D86" i="10"/>
  <c r="C86" i="10"/>
  <c r="B86" i="10"/>
  <c r="G85" i="10"/>
  <c r="F85" i="10"/>
  <c r="E85" i="10"/>
  <c r="D85" i="10"/>
  <c r="C85" i="10"/>
  <c r="B85" i="10"/>
  <c r="G84" i="10"/>
  <c r="F84" i="10"/>
  <c r="E84" i="10"/>
  <c r="D84" i="10"/>
  <c r="C84" i="10"/>
  <c r="B84" i="10"/>
  <c r="G83" i="10"/>
  <c r="F83" i="10"/>
  <c r="E83" i="10"/>
  <c r="D83" i="10"/>
  <c r="C83" i="10"/>
  <c r="B83" i="10"/>
  <c r="G82" i="10"/>
  <c r="F82" i="10"/>
  <c r="E82" i="10"/>
  <c r="D82" i="10"/>
  <c r="C82" i="10"/>
  <c r="B82" i="10"/>
  <c r="G81" i="10"/>
  <c r="F81" i="10"/>
  <c r="E81" i="10"/>
  <c r="D81" i="10"/>
  <c r="C81" i="10"/>
  <c r="B81" i="10"/>
  <c r="G80" i="10"/>
  <c r="F80" i="10"/>
  <c r="E80" i="10"/>
  <c r="D80" i="10"/>
  <c r="C80" i="10"/>
  <c r="B80" i="10"/>
  <c r="G79" i="10"/>
  <c r="F79" i="10"/>
  <c r="E79" i="10"/>
  <c r="D79" i="10"/>
  <c r="C79" i="10"/>
  <c r="B79" i="10"/>
  <c r="G78" i="10"/>
  <c r="F78" i="10"/>
  <c r="E78" i="10"/>
  <c r="D78" i="10"/>
  <c r="C78" i="10"/>
  <c r="B78" i="10"/>
  <c r="G77" i="10"/>
  <c r="F77" i="10"/>
  <c r="E77" i="10"/>
  <c r="D77" i="10"/>
  <c r="C77" i="10"/>
  <c r="B77" i="10"/>
  <c r="G76" i="10"/>
  <c r="F76" i="10"/>
  <c r="E76" i="10"/>
  <c r="D76" i="10"/>
  <c r="C76" i="10"/>
  <c r="B76" i="10"/>
  <c r="F75" i="10"/>
  <c r="E75" i="10"/>
  <c r="D75" i="10"/>
  <c r="C75" i="10"/>
  <c r="B75" i="10"/>
  <c r="F74" i="10"/>
  <c r="E74" i="10"/>
  <c r="D74" i="10"/>
  <c r="C74" i="10"/>
  <c r="B74" i="10"/>
  <c r="AF66" i="10"/>
  <c r="AF65" i="10"/>
  <c r="AF58" i="10"/>
  <c r="AF57" i="10"/>
  <c r="AF56" i="10"/>
  <c r="AF55" i="10"/>
  <c r="AH46" i="10"/>
  <c r="F46" i="10"/>
  <c r="AH45" i="10"/>
  <c r="F45" i="10"/>
  <c r="B45" i="10"/>
  <c r="AH44" i="10"/>
  <c r="F44" i="10"/>
  <c r="AH43" i="10"/>
  <c r="F43" i="10"/>
  <c r="AH42" i="10"/>
  <c r="F42" i="10"/>
  <c r="B42" i="10"/>
  <c r="AH41" i="10"/>
  <c r="B41" i="10"/>
  <c r="AH40" i="10"/>
  <c r="AH39" i="10"/>
  <c r="U38" i="10"/>
  <c r="K38" i="10"/>
  <c r="F38" i="10"/>
  <c r="V38" i="10" s="1"/>
  <c r="E38" i="10"/>
  <c r="D38" i="10"/>
  <c r="C38" i="10"/>
  <c r="B38" i="10"/>
  <c r="U37" i="10"/>
  <c r="K37" i="10"/>
  <c r="F37" i="10"/>
  <c r="V37" i="10" s="1"/>
  <c r="E37" i="10"/>
  <c r="AH37" i="10" s="1"/>
  <c r="D37" i="10"/>
  <c r="C37" i="10"/>
  <c r="B37" i="10"/>
  <c r="U36" i="10"/>
  <c r="K36" i="10"/>
  <c r="D36" i="10"/>
  <c r="C36" i="10"/>
  <c r="U35" i="10"/>
  <c r="K35" i="10"/>
  <c r="D35" i="10"/>
  <c r="C35" i="10"/>
  <c r="U34" i="10"/>
  <c r="K34" i="10"/>
  <c r="D34" i="10"/>
  <c r="C34" i="10"/>
  <c r="U33" i="10"/>
  <c r="K33" i="10"/>
  <c r="D33" i="10"/>
  <c r="C33" i="10"/>
  <c r="U32" i="10"/>
  <c r="K32" i="10"/>
  <c r="D32" i="10"/>
  <c r="C32" i="10"/>
  <c r="U31" i="10"/>
  <c r="K31" i="10"/>
  <c r="D31" i="10"/>
  <c r="C31" i="10"/>
  <c r="U30" i="10"/>
  <c r="K30" i="10"/>
  <c r="D30" i="10"/>
  <c r="C30" i="10"/>
  <c r="U29" i="10"/>
  <c r="K29" i="10"/>
  <c r="D29" i="10"/>
  <c r="C29" i="10"/>
  <c r="U28" i="10"/>
  <c r="K28" i="10"/>
  <c r="D28" i="10"/>
  <c r="C28" i="10"/>
  <c r="U27" i="10"/>
  <c r="K27" i="10"/>
  <c r="D27" i="10"/>
  <c r="C27" i="10"/>
  <c r="U26" i="10"/>
  <c r="K26" i="10"/>
  <c r="D26" i="10"/>
  <c r="C26" i="10"/>
  <c r="U25" i="10"/>
  <c r="K25" i="10"/>
  <c r="D25" i="10"/>
  <c r="C25" i="10"/>
  <c r="U24" i="10"/>
  <c r="K24" i="10"/>
  <c r="D24" i="10"/>
  <c r="C24" i="10"/>
  <c r="U23" i="10"/>
  <c r="K23" i="10"/>
  <c r="D23" i="10"/>
  <c r="C23" i="10"/>
  <c r="U22" i="10"/>
  <c r="K22" i="10"/>
  <c r="D22" i="10"/>
  <c r="C22" i="10"/>
  <c r="U21" i="10"/>
  <c r="K21" i="10"/>
  <c r="D21" i="10"/>
  <c r="C21" i="10"/>
  <c r="U20" i="10"/>
  <c r="K20" i="10"/>
  <c r="D20" i="10"/>
  <c r="C20" i="10"/>
  <c r="U19" i="10"/>
  <c r="K19" i="10"/>
  <c r="D19" i="10"/>
  <c r="C19" i="10"/>
  <c r="U18" i="10"/>
  <c r="K18" i="10"/>
  <c r="D18" i="10"/>
  <c r="C18" i="10"/>
  <c r="B18" i="10"/>
  <c r="U17" i="10"/>
  <c r="K17" i="10"/>
  <c r="D17" i="10"/>
  <c r="C17" i="10"/>
  <c r="U16" i="10"/>
  <c r="K16" i="10"/>
  <c r="D16" i="10"/>
  <c r="C16" i="10"/>
  <c r="U15" i="10"/>
  <c r="K15" i="10"/>
  <c r="D15" i="10"/>
  <c r="C15" i="10"/>
  <c r="U14" i="10"/>
  <c r="K14" i="10"/>
  <c r="D14" i="10"/>
  <c r="C14" i="10"/>
  <c r="U13" i="10"/>
  <c r="K13" i="10"/>
  <c r="D13" i="10"/>
  <c r="C13" i="10"/>
  <c r="U12" i="10"/>
  <c r="K12" i="10"/>
  <c r="D12" i="10"/>
  <c r="C12" i="10"/>
  <c r="U11" i="10"/>
  <c r="K11" i="10"/>
  <c r="D11" i="10"/>
  <c r="C11" i="10"/>
  <c r="U10" i="10"/>
  <c r="K10" i="10"/>
  <c r="D10" i="10"/>
  <c r="C10" i="10"/>
  <c r="U9" i="10"/>
  <c r="K9" i="10"/>
  <c r="D9" i="10"/>
  <c r="C9" i="10"/>
  <c r="U8" i="10"/>
  <c r="K8" i="10"/>
  <c r="D8" i="10"/>
  <c r="C8" i="10"/>
  <c r="U7" i="10"/>
  <c r="K7" i="10"/>
  <c r="D7" i="10"/>
  <c r="C7" i="10"/>
  <c r="U6" i="10"/>
  <c r="K6" i="10"/>
  <c r="D6" i="10"/>
  <c r="C6" i="10"/>
  <c r="U5" i="10"/>
  <c r="K5" i="10"/>
  <c r="D5" i="10"/>
  <c r="C5" i="10"/>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9" i="1"/>
  <c r="AV10" i="1"/>
  <c r="AV11" i="1"/>
  <c r="AV12" i="1"/>
  <c r="AV13" i="1"/>
  <c r="AV14" i="1"/>
  <c r="AV15" i="1"/>
  <c r="AV16" i="1"/>
  <c r="AV17" i="1"/>
  <c r="AV18" i="1"/>
  <c r="AV19" i="1"/>
  <c r="AV20" i="1"/>
  <c r="N31" i="6" l="1"/>
  <c r="N32" i="6"/>
  <c r="H109" i="6"/>
  <c r="H75" i="10"/>
  <c r="H84" i="6"/>
  <c r="H92" i="6"/>
  <c r="H111" i="6"/>
  <c r="H139" i="6"/>
  <c r="H83" i="6"/>
  <c r="H120" i="6"/>
  <c r="H79" i="8"/>
  <c r="H83" i="8"/>
  <c r="H87" i="8"/>
  <c r="H91" i="8"/>
  <c r="H103" i="8"/>
  <c r="H90" i="6"/>
  <c r="H98" i="6"/>
  <c r="H78" i="6"/>
  <c r="H122" i="6"/>
  <c r="H126" i="6"/>
  <c r="H130" i="6"/>
  <c r="H138" i="6"/>
  <c r="H119" i="7"/>
  <c r="H123" i="7"/>
  <c r="H127" i="7"/>
  <c r="H135" i="7"/>
  <c r="H105" i="6"/>
  <c r="H103" i="6"/>
  <c r="H124" i="6"/>
  <c r="H128" i="6"/>
  <c r="H118" i="8"/>
  <c r="H102" i="6"/>
  <c r="H42" i="6"/>
  <c r="H85" i="6"/>
  <c r="H114" i="6"/>
  <c r="H118" i="6"/>
  <c r="H88" i="6"/>
  <c r="H113" i="6"/>
  <c r="H96" i="6"/>
  <c r="V42" i="6"/>
  <c r="H80" i="6"/>
  <c r="H106" i="6"/>
  <c r="H115" i="6"/>
  <c r="H116" i="6"/>
  <c r="H93" i="6"/>
  <c r="H94" i="6"/>
  <c r="H110" i="6"/>
  <c r="H131" i="6"/>
  <c r="H135" i="6"/>
  <c r="H82" i="6"/>
  <c r="H91" i="6"/>
  <c r="H117" i="6"/>
  <c r="N38" i="6"/>
  <c r="H86" i="6"/>
  <c r="H99" i="6"/>
  <c r="H133" i="6"/>
  <c r="H137" i="6"/>
  <c r="N7" i="6"/>
  <c r="H79" i="6"/>
  <c r="H95" i="6"/>
  <c r="H100" i="6"/>
  <c r="H101" i="6"/>
  <c r="H119" i="6"/>
  <c r="H132" i="6"/>
  <c r="H136" i="6"/>
  <c r="H74" i="7"/>
  <c r="H78" i="7"/>
  <c r="H110" i="7"/>
  <c r="H118" i="7"/>
  <c r="H126" i="7"/>
  <c r="H89" i="6"/>
  <c r="H104" i="6"/>
  <c r="H123" i="6"/>
  <c r="H127" i="6"/>
  <c r="H129" i="7"/>
  <c r="J38" i="7"/>
  <c r="H87" i="6"/>
  <c r="H107" i="6"/>
  <c r="H108" i="6"/>
  <c r="H112" i="6"/>
  <c r="H121" i="6"/>
  <c r="H134" i="6"/>
  <c r="H81" i="6"/>
  <c r="H97" i="6"/>
  <c r="H125" i="6"/>
  <c r="H129" i="6"/>
  <c r="H134" i="8"/>
  <c r="H95" i="7"/>
  <c r="H103" i="7"/>
  <c r="J42" i="6"/>
  <c r="H97" i="7"/>
  <c r="H101" i="7"/>
  <c r="H113" i="7"/>
  <c r="H119" i="8"/>
  <c r="H123" i="8"/>
  <c r="H128" i="7"/>
  <c r="H132" i="7"/>
  <c r="H94" i="7"/>
  <c r="H76" i="7"/>
  <c r="H81" i="7"/>
  <c r="H88" i="7"/>
  <c r="H92" i="7"/>
  <c r="H116" i="7"/>
  <c r="H79" i="7"/>
  <c r="H83" i="7"/>
  <c r="H87" i="7"/>
  <c r="H107" i="7"/>
  <c r="J37" i="7"/>
  <c r="H122" i="7"/>
  <c r="H131" i="7"/>
  <c r="N24" i="7"/>
  <c r="H77" i="7"/>
  <c r="H82" i="7"/>
  <c r="H86" i="7"/>
  <c r="H96" i="7"/>
  <c r="H105" i="7"/>
  <c r="H108" i="7"/>
  <c r="H117" i="7"/>
  <c r="H112" i="7"/>
  <c r="H121" i="7"/>
  <c r="H134" i="7"/>
  <c r="H89" i="7"/>
  <c r="H93" i="7"/>
  <c r="H98" i="7"/>
  <c r="H102" i="7"/>
  <c r="H111" i="7"/>
  <c r="N30" i="7"/>
  <c r="N38" i="7"/>
  <c r="H91" i="7"/>
  <c r="H106" i="7"/>
  <c r="H125" i="7"/>
  <c r="H85" i="7"/>
  <c r="H100" i="7"/>
  <c r="H115" i="7"/>
  <c r="H120" i="7"/>
  <c r="H130" i="7"/>
  <c r="N13" i="7"/>
  <c r="N21" i="7"/>
  <c r="H37" i="7"/>
  <c r="H75" i="7"/>
  <c r="H80" i="7"/>
  <c r="H90" i="7"/>
  <c r="H109" i="7"/>
  <c r="H124" i="7"/>
  <c r="H124" i="8"/>
  <c r="H128" i="8"/>
  <c r="H132" i="8"/>
  <c r="H38" i="7"/>
  <c r="H84" i="7"/>
  <c r="H99" i="7"/>
  <c r="H104" i="7"/>
  <c r="H114" i="7"/>
  <c r="H133" i="7"/>
  <c r="N10" i="7"/>
  <c r="N18" i="7"/>
  <c r="N26" i="7"/>
  <c r="N34" i="7"/>
  <c r="H77" i="8"/>
  <c r="H85" i="8"/>
  <c r="H93" i="8"/>
  <c r="H112" i="8"/>
  <c r="H117" i="8"/>
  <c r="V37" i="8"/>
  <c r="V38" i="8"/>
  <c r="H125" i="8"/>
  <c r="H88" i="8"/>
  <c r="H115" i="8"/>
  <c r="H74" i="8"/>
  <c r="H78" i="8"/>
  <c r="H82" i="8"/>
  <c r="H86" i="8"/>
  <c r="H94" i="8"/>
  <c r="H102" i="8"/>
  <c r="H104" i="8"/>
  <c r="H120" i="8"/>
  <c r="H106" i="8"/>
  <c r="H110" i="8"/>
  <c r="H114" i="8"/>
  <c r="H135" i="8"/>
  <c r="J36" i="8"/>
  <c r="H97" i="8"/>
  <c r="H126" i="8"/>
  <c r="H76" i="8"/>
  <c r="H105" i="8"/>
  <c r="H92" i="8"/>
  <c r="H96" i="8"/>
  <c r="H100" i="8"/>
  <c r="H129" i="8"/>
  <c r="N13" i="8"/>
  <c r="N29" i="8"/>
  <c r="J37" i="8"/>
  <c r="H101" i="8"/>
  <c r="H133" i="8"/>
  <c r="H95" i="8"/>
  <c r="H127" i="8"/>
  <c r="H81" i="8"/>
  <c r="H90" i="8"/>
  <c r="H99" i="8"/>
  <c r="H108" i="8"/>
  <c r="H109" i="8"/>
  <c r="H113" i="8"/>
  <c r="H122" i="8"/>
  <c r="H131" i="8"/>
  <c r="H80" i="8"/>
  <c r="H84" i="8"/>
  <c r="H89" i="8"/>
  <c r="H98" i="8"/>
  <c r="H107" i="8"/>
  <c r="H116" i="8"/>
  <c r="H121" i="8"/>
  <c r="H130" i="8"/>
  <c r="N34" i="8"/>
  <c r="H37" i="8"/>
  <c r="H75" i="8"/>
  <c r="H111" i="8"/>
  <c r="N18" i="8"/>
  <c r="H36" i="8"/>
  <c r="H38" i="8"/>
  <c r="AH37" i="8"/>
  <c r="J38" i="8"/>
  <c r="N17" i="8"/>
  <c r="N33" i="8"/>
  <c r="H133" i="10"/>
  <c r="H129" i="10"/>
  <c r="H111" i="10"/>
  <c r="H119" i="10"/>
  <c r="H123" i="10"/>
  <c r="H79" i="10"/>
  <c r="H87" i="10"/>
  <c r="H107" i="10"/>
  <c r="H82" i="10"/>
  <c r="H86" i="10"/>
  <c r="H90" i="10"/>
  <c r="H94" i="10"/>
  <c r="H98" i="10"/>
  <c r="H102" i="10"/>
  <c r="H84" i="10"/>
  <c r="H105" i="10"/>
  <c r="H116" i="10"/>
  <c r="H120" i="10"/>
  <c r="H128" i="10"/>
  <c r="H91" i="10"/>
  <c r="H95" i="10"/>
  <c r="H131" i="10"/>
  <c r="H89" i="10"/>
  <c r="H130" i="10"/>
  <c r="H134" i="10"/>
  <c r="H109" i="10"/>
  <c r="H113" i="10"/>
  <c r="H121" i="10"/>
  <c r="H125" i="10"/>
  <c r="H127" i="10"/>
  <c r="H77" i="10"/>
  <c r="H81" i="10"/>
  <c r="H106" i="10"/>
  <c r="H114" i="10"/>
  <c r="H135" i="10"/>
  <c r="H88" i="10"/>
  <c r="H96" i="10"/>
  <c r="H104" i="10"/>
  <c r="N27" i="10"/>
  <c r="H99" i="10"/>
  <c r="H103" i="10"/>
  <c r="H108" i="10"/>
  <c r="H122" i="10"/>
  <c r="N19" i="10"/>
  <c r="H80" i="10"/>
  <c r="H112" i="10"/>
  <c r="H117" i="10"/>
  <c r="H126" i="10"/>
  <c r="H83" i="10"/>
  <c r="H97" i="10"/>
  <c r="H74" i="10"/>
  <c r="H92" i="10"/>
  <c r="H115" i="10"/>
  <c r="H124" i="10"/>
  <c r="N11" i="10"/>
  <c r="J38" i="10"/>
  <c r="H85" i="10"/>
  <c r="H132" i="10"/>
  <c r="H78" i="10"/>
  <c r="H101" i="10"/>
  <c r="H118" i="10"/>
  <c r="H100" i="10"/>
  <c r="H37" i="10"/>
  <c r="H38" i="10"/>
  <c r="H76" i="10"/>
  <c r="H93" i="10"/>
  <c r="H110" i="10"/>
  <c r="J37" i="10"/>
  <c r="AH38" i="10"/>
  <c r="N7" i="10"/>
  <c r="AF65" i="12" l="1"/>
  <c r="AF66" i="12"/>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10" i="1"/>
  <c r="K9"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10" i="1"/>
  <c r="N9"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10" i="1"/>
  <c r="Q9"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10" i="1"/>
  <c r="T9"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9" i="1"/>
  <c r="W10" i="1"/>
  <c r="W11" i="1"/>
  <c r="W12" i="1"/>
  <c r="W13" i="1"/>
  <c r="W14" i="1"/>
  <c r="W15" i="1"/>
  <c r="W16" i="1"/>
  <c r="W17" i="1"/>
  <c r="W18" i="1"/>
  <c r="G5" i="12" l="1"/>
  <c r="AF56" i="12" l="1"/>
  <c r="AF57" i="12"/>
  <c r="AF58" i="12"/>
  <c r="AF55" i="12"/>
  <c r="L67" i="15"/>
  <c r="L49" i="15"/>
  <c r="L74" i="15" l="1"/>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L20" i="15"/>
  <c r="F129" i="1"/>
  <c r="F130" i="1"/>
  <c r="C377" i="4"/>
  <c r="C378" i="4"/>
  <c r="C379" i="4"/>
  <c r="C380" i="4"/>
  <c r="C381" i="4"/>
  <c r="C382" i="4"/>
  <c r="C383" i="4"/>
  <c r="C384" i="4"/>
  <c r="C385" i="4"/>
  <c r="C386" i="4"/>
  <c r="L58" i="15" l="1"/>
  <c r="L54" i="15"/>
  <c r="L38" i="15"/>
  <c r="C773" i="4"/>
  <c r="C774" i="4"/>
  <c r="C775" i="4"/>
  <c r="C776" i="4"/>
  <c r="C777" i="4"/>
  <c r="C778" i="4"/>
  <c r="C779" i="4"/>
  <c r="C780" i="4"/>
  <c r="C1257" i="4" l="1"/>
  <c r="C167" i="4" l="1"/>
  <c r="C168" i="4"/>
  <c r="C157" i="4"/>
  <c r="C158"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4" i="4"/>
  <c r="C1355" i="4"/>
  <c r="C1356" i="4"/>
  <c r="C1357" i="4"/>
  <c r="C1358" i="4"/>
  <c r="C1359" i="4"/>
  <c r="C1360" i="4"/>
  <c r="C1361" i="4"/>
  <c r="C1362" i="4"/>
  <c r="C1363" i="4"/>
  <c r="C1364" i="4"/>
  <c r="C1365" i="4"/>
  <c r="C1366" i="4"/>
  <c r="C1367" i="4"/>
  <c r="C1368" i="4"/>
  <c r="C1369" i="4"/>
  <c r="C1370" i="4"/>
  <c r="C1371" i="4"/>
  <c r="C689" i="4"/>
  <c r="C690" i="4"/>
  <c r="C691" i="4"/>
  <c r="C692" i="4"/>
  <c r="C693" i="4"/>
  <c r="C694" i="4"/>
  <c r="C695" i="4"/>
  <c r="C696" i="4"/>
  <c r="C697" i="4"/>
  <c r="C698" i="4"/>
  <c r="C699" i="4"/>
  <c r="C700" i="4"/>
  <c r="C701" i="4"/>
  <c r="C702" i="4"/>
  <c r="C703" i="4"/>
  <c r="C680" i="4" l="1"/>
  <c r="C681" i="4"/>
  <c r="C682" i="4"/>
  <c r="C683" i="4"/>
  <c r="C679" i="4"/>
  <c r="C1030" i="4" l="1"/>
  <c r="C1031" i="4"/>
  <c r="C1032" i="4"/>
  <c r="C1033" i="4"/>
  <c r="C369" i="4" l="1"/>
  <c r="C370" i="4"/>
  <c r="C371" i="4"/>
  <c r="C372" i="4"/>
  <c r="C373" i="4"/>
  <c r="C374" i="4"/>
  <c r="AH39" i="12" l="1"/>
  <c r="AH40" i="12"/>
  <c r="AH41" i="12"/>
  <c r="AH42" i="12"/>
  <c r="AH43" i="12"/>
  <c r="AH44" i="12"/>
  <c r="AH45" i="12"/>
  <c r="AH46" i="12"/>
  <c r="C963" i="4" l="1"/>
  <c r="C964" i="4"/>
  <c r="C965" i="4"/>
  <c r="C966" i="4"/>
  <c r="C967" i="4"/>
  <c r="C968" i="4"/>
  <c r="C45" i="4" l="1"/>
  <c r="C44" i="4"/>
  <c r="C46" i="4"/>
  <c r="C47" i="4"/>
  <c r="C43" i="4"/>
  <c r="Q3" i="15"/>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2" i="15"/>
  <c r="C341" i="4" l="1"/>
  <c r="C339" i="4"/>
  <c r="C765" i="4" l="1"/>
  <c r="C766" i="4"/>
  <c r="C767" i="4"/>
  <c r="C768" i="4"/>
  <c r="C769" i="4"/>
  <c r="C362" i="4"/>
  <c r="C363" i="4"/>
  <c r="C364" i="4"/>
  <c r="C365" i="4"/>
  <c r="C366" i="4"/>
  <c r="C367" i="4"/>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9" i="1"/>
  <c r="AU10" i="1"/>
  <c r="AU11" i="1"/>
  <c r="AU12" i="1"/>
  <c r="AU13" i="1"/>
  <c r="AU14" i="1"/>
  <c r="AU15" i="1"/>
  <c r="AU16" i="1"/>
  <c r="AU17" i="1"/>
  <c r="AU18" i="1"/>
  <c r="AU19" i="1"/>
  <c r="AU20" i="1"/>
  <c r="AU21" i="1"/>
  <c r="AU22" i="1"/>
  <c r="AU23" i="1"/>
  <c r="AU24" i="1"/>
  <c r="AU25" i="1"/>
  <c r="AU26" i="1"/>
  <c r="AU27" i="1"/>
  <c r="AU28" i="1"/>
  <c r="AU29" i="1"/>
  <c r="AU30" i="1"/>
  <c r="AU31" i="1"/>
  <c r="AU32" i="1"/>
  <c r="C783" i="4"/>
  <c r="C784" i="4"/>
  <c r="C785" i="4"/>
  <c r="C786" i="4"/>
  <c r="C407" i="4"/>
  <c r="C408" i="4"/>
  <c r="C409" i="4"/>
  <c r="C410" i="4"/>
  <c r="C411" i="4"/>
  <c r="C604" i="4"/>
  <c r="C605" i="4"/>
  <c r="C586" i="4"/>
  <c r="C587" i="4"/>
  <c r="C588" i="4"/>
  <c r="C589" i="4"/>
  <c r="C590" i="4"/>
  <c r="C591" i="4"/>
  <c r="C592" i="4"/>
  <c r="C593" i="4"/>
  <c r="C594" i="4"/>
  <c r="C595" i="4"/>
  <c r="C596" i="4"/>
  <c r="C597" i="4"/>
  <c r="C598" i="4"/>
  <c r="C599" i="4"/>
  <c r="C600" i="4"/>
  <c r="C601" i="4"/>
  <c r="C602" i="4"/>
  <c r="C603" i="4"/>
  <c r="C125" i="4" l="1"/>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9" i="4"/>
  <c r="C160" i="4"/>
  <c r="C161" i="4"/>
  <c r="C162" i="4"/>
  <c r="C163" i="4"/>
  <c r="C164" i="4"/>
  <c r="C165" i="4"/>
  <c r="C166"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40" i="4"/>
  <c r="C342" i="4"/>
  <c r="C343" i="4"/>
  <c r="C344" i="4"/>
  <c r="C345" i="4"/>
  <c r="C346" i="4"/>
  <c r="C347" i="4"/>
  <c r="C348" i="4"/>
  <c r="C349" i="4"/>
  <c r="C350" i="4"/>
  <c r="C351" i="4"/>
  <c r="C352" i="4"/>
  <c r="C353" i="4"/>
  <c r="C354" i="4"/>
  <c r="C355" i="4"/>
  <c r="C356" i="4"/>
  <c r="C357" i="4"/>
  <c r="C358" i="4"/>
  <c r="C359" i="4"/>
  <c r="C360" i="4"/>
  <c r="C361" i="4"/>
  <c r="C368" i="4"/>
  <c r="C375" i="4"/>
  <c r="C376" i="4"/>
  <c r="C387" i="4"/>
  <c r="C388" i="4"/>
  <c r="C389" i="4"/>
  <c r="C390" i="4"/>
  <c r="C391" i="4"/>
  <c r="C392" i="4"/>
  <c r="C393" i="4"/>
  <c r="C394" i="4"/>
  <c r="C395" i="4"/>
  <c r="C396" i="4"/>
  <c r="C397" i="4"/>
  <c r="C398" i="4"/>
  <c r="C399" i="4"/>
  <c r="C400" i="4"/>
  <c r="C401" i="4"/>
  <c r="C402" i="4"/>
  <c r="C403" i="4"/>
  <c r="C404" i="4"/>
  <c r="C405" i="4"/>
  <c r="C406"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84" i="4"/>
  <c r="C685" i="4"/>
  <c r="C686" i="4"/>
  <c r="C687" i="4"/>
  <c r="C688"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64" i="4"/>
  <c r="C770" i="4"/>
  <c r="C771" i="4"/>
  <c r="C772" i="4"/>
  <c r="C781" i="4"/>
  <c r="C782" i="4"/>
  <c r="C787" i="4"/>
  <c r="C788" i="4"/>
  <c r="C789" i="4"/>
  <c r="C790" i="4"/>
  <c r="C791" i="4"/>
  <c r="C792" i="4"/>
  <c r="C793" i="4"/>
  <c r="C794" i="4"/>
  <c r="C795" i="4"/>
  <c r="C796" i="4"/>
  <c r="C797" i="4"/>
  <c r="C798" i="4"/>
  <c r="C799" i="4"/>
  <c r="C800" i="4"/>
  <c r="C801" i="4"/>
  <c r="C802" i="4"/>
  <c r="C803" i="4"/>
  <c r="C804" i="4"/>
  <c r="BJ2" i="1"/>
  <c r="C954" i="4"/>
  <c r="C87" i="4" l="1"/>
  <c r="C88" i="4"/>
  <c r="C89" i="4"/>
  <c r="C90" i="4"/>
  <c r="C103" i="4"/>
  <c r="C104" i="4"/>
  <c r="C105" i="4"/>
  <c r="C106" i="4"/>
  <c r="C931" i="4"/>
  <c r="C932" i="4"/>
  <c r="C933" i="4"/>
  <c r="C934" i="4"/>
  <c r="C935" i="4"/>
  <c r="C936" i="4"/>
  <c r="C81" i="4" l="1"/>
  <c r="C10" i="12" l="1"/>
  <c r="D10" i="12"/>
  <c r="G10" i="12"/>
  <c r="K10" i="12"/>
  <c r="U10" i="12"/>
  <c r="C20" i="12"/>
  <c r="D20" i="12"/>
  <c r="G20" i="12"/>
  <c r="N20" i="12" s="1"/>
  <c r="K20" i="12"/>
  <c r="U20" i="12"/>
  <c r="C16" i="12"/>
  <c r="D16" i="12"/>
  <c r="G16" i="12"/>
  <c r="N16" i="12" s="1"/>
  <c r="K16" i="12"/>
  <c r="U16" i="12"/>
  <c r="C34" i="12"/>
  <c r="D34" i="12"/>
  <c r="G34" i="12"/>
  <c r="N34" i="12" s="1"/>
  <c r="K34" i="12"/>
  <c r="U34" i="12"/>
  <c r="C23" i="12"/>
  <c r="D23" i="12"/>
  <c r="G23" i="12"/>
  <c r="N23" i="12" s="1"/>
  <c r="K23" i="12"/>
  <c r="U23" i="12"/>
  <c r="C7" i="12"/>
  <c r="D7" i="12"/>
  <c r="G7" i="12"/>
  <c r="K7" i="12"/>
  <c r="U7" i="12"/>
  <c r="C18" i="12"/>
  <c r="D18" i="12"/>
  <c r="G18" i="12"/>
  <c r="N18" i="12" s="1"/>
  <c r="K18" i="12"/>
  <c r="U18" i="12"/>
  <c r="C25" i="12"/>
  <c r="D25" i="12"/>
  <c r="G25" i="12"/>
  <c r="N25" i="12" s="1"/>
  <c r="K25" i="12"/>
  <c r="U25" i="12"/>
  <c r="N7" i="12" l="1"/>
  <c r="N10" i="12"/>
  <c r="C40" i="4" l="1"/>
  <c r="C41" i="4"/>
  <c r="C42" i="4"/>
  <c r="AC373" i="1" l="1"/>
  <c r="AC374" i="1"/>
  <c r="AC375" i="1"/>
  <c r="AC376" i="1"/>
  <c r="AC377" i="1"/>
  <c r="AC378" i="1"/>
  <c r="AC379" i="1"/>
  <c r="AC380" i="1"/>
  <c r="AC381" i="1"/>
  <c r="AC382" i="1"/>
  <c r="AC383" i="1"/>
  <c r="C84" i="4" l="1"/>
  <c r="F19" i="1"/>
  <c r="F20" i="1"/>
  <c r="F21" i="1"/>
  <c r="K11" i="12"/>
  <c r="K19" i="12"/>
  <c r="K12" i="12"/>
  <c r="K9" i="12"/>
  <c r="K17" i="12"/>
  <c r="K32" i="12"/>
  <c r="K26" i="12"/>
  <c r="K31" i="12"/>
  <c r="K5" i="12"/>
  <c r="K15" i="12"/>
  <c r="K8" i="12"/>
  <c r="K33" i="12"/>
  <c r="K14" i="12"/>
  <c r="K22" i="12"/>
  <c r="K35" i="12"/>
  <c r="K28" i="12"/>
  <c r="K27" i="12"/>
  <c r="K21" i="12"/>
  <c r="K36" i="12"/>
  <c r="K30" i="12"/>
  <c r="K6" i="12"/>
  <c r="K13" i="12"/>
  <c r="K37" i="12"/>
  <c r="K38" i="12"/>
  <c r="K24" i="12"/>
  <c r="K29" i="12"/>
  <c r="C94" i="4" l="1"/>
  <c r="C95" i="4"/>
  <c r="C96" i="4"/>
  <c r="C97" i="4"/>
  <c r="C98" i="4"/>
  <c r="C72" i="4" l="1"/>
  <c r="C14" i="4"/>
  <c r="C13" i="4"/>
  <c r="C12" i="4"/>
  <c r="C11" i="4"/>
  <c r="C890" i="4" l="1"/>
  <c r="C889" i="4"/>
  <c r="C888" i="4"/>
  <c r="C887" i="4"/>
  <c r="C886" i="4"/>
  <c r="C881" i="4"/>
  <c r="C880" i="4"/>
  <c r="C879" i="4"/>
  <c r="C878" i="4"/>
  <c r="C877" i="4"/>
  <c r="C874" i="4"/>
  <c r="C873" i="4"/>
  <c r="C872" i="4"/>
  <c r="C871" i="4"/>
  <c r="C870" i="4"/>
  <c r="C867" i="4"/>
  <c r="C866" i="4"/>
  <c r="C865" i="4"/>
  <c r="C864" i="4"/>
  <c r="C863" i="4"/>
  <c r="C856" i="4"/>
  <c r="C857" i="4"/>
  <c r="C858" i="4"/>
  <c r="C859" i="4"/>
  <c r="F31" i="1"/>
  <c r="O31" i="1"/>
  <c r="R31" i="1"/>
  <c r="U31" i="1"/>
  <c r="X31" i="1"/>
  <c r="AA31" i="1"/>
  <c r="F32" i="1"/>
  <c r="O32" i="1"/>
  <c r="R32" i="1"/>
  <c r="U32" i="1"/>
  <c r="X32" i="1"/>
  <c r="AA32" i="1"/>
  <c r="F33" i="1"/>
  <c r="O33" i="1"/>
  <c r="R33" i="1"/>
  <c r="U33" i="1"/>
  <c r="X33" i="1"/>
  <c r="AA33" i="1"/>
  <c r="F34" i="1"/>
  <c r="O34" i="1"/>
  <c r="R34" i="1"/>
  <c r="U34" i="1"/>
  <c r="X34" i="1"/>
  <c r="AA34" i="1"/>
  <c r="F35" i="1"/>
  <c r="O35" i="1"/>
  <c r="R35" i="1"/>
  <c r="X35" i="1"/>
  <c r="AA35" i="1"/>
  <c r="F36" i="1"/>
  <c r="O36" i="1"/>
  <c r="R36" i="1"/>
  <c r="U36" i="1"/>
  <c r="X36" i="1"/>
  <c r="AA36" i="1"/>
  <c r="F37" i="1"/>
  <c r="O37" i="1"/>
  <c r="R37" i="1"/>
  <c r="U37" i="1"/>
  <c r="X37" i="1"/>
  <c r="AA37" i="1"/>
  <c r="F38" i="1"/>
  <c r="O38" i="1"/>
  <c r="R38" i="1"/>
  <c r="X38" i="1"/>
  <c r="AA38" i="1"/>
  <c r="F39" i="1"/>
  <c r="O39" i="1"/>
  <c r="R39" i="1"/>
  <c r="U39" i="1"/>
  <c r="X39" i="1"/>
  <c r="AA39" i="1"/>
  <c r="F40" i="1"/>
  <c r="O40" i="1"/>
  <c r="R40" i="1"/>
  <c r="U40" i="1"/>
  <c r="X40" i="1"/>
  <c r="AA40" i="1"/>
  <c r="F41" i="1"/>
  <c r="O41" i="1"/>
  <c r="R41" i="1"/>
  <c r="U41" i="1"/>
  <c r="X41" i="1"/>
  <c r="AA41" i="1"/>
  <c r="F42" i="1"/>
  <c r="O42" i="1"/>
  <c r="R42" i="1"/>
  <c r="U42" i="1"/>
  <c r="X42" i="1"/>
  <c r="AA42" i="1"/>
  <c r="F43" i="1"/>
  <c r="O43" i="1"/>
  <c r="R43" i="1"/>
  <c r="X43" i="1"/>
  <c r="AA43" i="1"/>
  <c r="F44" i="1"/>
  <c r="O44" i="1"/>
  <c r="R44" i="1"/>
  <c r="U44" i="1"/>
  <c r="X44" i="1"/>
  <c r="AA44" i="1"/>
  <c r="F45" i="1"/>
  <c r="E12" i="10" s="1"/>
  <c r="O45" i="1"/>
  <c r="R45" i="1"/>
  <c r="U45" i="1"/>
  <c r="X45" i="1"/>
  <c r="AA45" i="1"/>
  <c r="F46" i="1"/>
  <c r="O46" i="1"/>
  <c r="R46" i="1"/>
  <c r="X46" i="1"/>
  <c r="AA46" i="1"/>
  <c r="F47" i="1"/>
  <c r="O47" i="1"/>
  <c r="R47" i="1"/>
  <c r="U47" i="1"/>
  <c r="X47" i="1"/>
  <c r="AA47" i="1"/>
  <c r="F48" i="1"/>
  <c r="O48" i="1"/>
  <c r="R48" i="1"/>
  <c r="U48" i="1"/>
  <c r="X48" i="1"/>
  <c r="AA48" i="1"/>
  <c r="F49" i="1"/>
  <c r="O49" i="1"/>
  <c r="R49" i="1"/>
  <c r="U49" i="1"/>
  <c r="X49" i="1"/>
  <c r="AA49" i="1"/>
  <c r="F50" i="1"/>
  <c r="O50" i="1"/>
  <c r="R50" i="1"/>
  <c r="U50" i="1"/>
  <c r="X50" i="1"/>
  <c r="AA50" i="1"/>
  <c r="F51" i="1"/>
  <c r="O51" i="1"/>
  <c r="R51" i="1"/>
  <c r="U51" i="1"/>
  <c r="X51" i="1"/>
  <c r="AA51" i="1"/>
  <c r="F52" i="1"/>
  <c r="O52" i="1"/>
  <c r="R52" i="1"/>
  <c r="U52" i="1"/>
  <c r="X52" i="1"/>
  <c r="AA52" i="1"/>
  <c r="F53" i="1"/>
  <c r="O53" i="1"/>
  <c r="R53" i="1"/>
  <c r="U53" i="1"/>
  <c r="X53" i="1"/>
  <c r="AA53" i="1"/>
  <c r="F54" i="1"/>
  <c r="O54" i="1"/>
  <c r="R54" i="1"/>
  <c r="X54" i="1"/>
  <c r="AA54" i="1"/>
  <c r="F55" i="1"/>
  <c r="O55" i="1"/>
  <c r="R55" i="1"/>
  <c r="U55" i="1"/>
  <c r="X55" i="1"/>
  <c r="AA55" i="1"/>
  <c r="F56" i="1"/>
  <c r="O56" i="1"/>
  <c r="R56" i="1"/>
  <c r="U56" i="1"/>
  <c r="X56" i="1"/>
  <c r="AA56" i="1"/>
  <c r="F57" i="1"/>
  <c r="O57" i="1"/>
  <c r="R57" i="1"/>
  <c r="U57" i="1"/>
  <c r="X57" i="1"/>
  <c r="AA57" i="1"/>
  <c r="F58" i="1"/>
  <c r="O58" i="1"/>
  <c r="R58" i="1"/>
  <c r="U58" i="1"/>
  <c r="AA58" i="1"/>
  <c r="F59" i="1"/>
  <c r="O59" i="1"/>
  <c r="R59" i="1"/>
  <c r="U59" i="1"/>
  <c r="X59" i="1"/>
  <c r="AA59" i="1"/>
  <c r="F60" i="1"/>
  <c r="E21" i="6" s="1"/>
  <c r="O60" i="1"/>
  <c r="R60" i="1"/>
  <c r="U60" i="1"/>
  <c r="X60" i="1"/>
  <c r="AA60" i="1"/>
  <c r="F61" i="1"/>
  <c r="O61" i="1"/>
  <c r="R61" i="1"/>
  <c r="U61" i="1"/>
  <c r="X61" i="1"/>
  <c r="AA61" i="1"/>
  <c r="F62" i="1"/>
  <c r="O62" i="1"/>
  <c r="R62" i="1"/>
  <c r="X62" i="1"/>
  <c r="AA62" i="1"/>
  <c r="F63" i="1"/>
  <c r="O63" i="1"/>
  <c r="R63" i="1"/>
  <c r="U63" i="1"/>
  <c r="X63" i="1"/>
  <c r="AA63" i="1"/>
  <c r="F64" i="1"/>
  <c r="O64" i="1"/>
  <c r="R64" i="1"/>
  <c r="U64" i="1"/>
  <c r="X64" i="1"/>
  <c r="AA64" i="1"/>
  <c r="F65" i="1"/>
  <c r="O65" i="1"/>
  <c r="R65" i="1"/>
  <c r="U65" i="1"/>
  <c r="X65" i="1"/>
  <c r="AA65" i="1"/>
  <c r="F66" i="1"/>
  <c r="O66" i="1"/>
  <c r="R66" i="1"/>
  <c r="U66" i="1"/>
  <c r="X66" i="1"/>
  <c r="AA66" i="1"/>
  <c r="F67" i="1"/>
  <c r="O67" i="1"/>
  <c r="R67" i="1"/>
  <c r="X67" i="1"/>
  <c r="AA67" i="1"/>
  <c r="F68" i="1"/>
  <c r="O68" i="1"/>
  <c r="R68" i="1"/>
  <c r="U68" i="1"/>
  <c r="X68" i="1"/>
  <c r="AA68" i="1"/>
  <c r="F69" i="1"/>
  <c r="O69" i="1"/>
  <c r="R69" i="1"/>
  <c r="U69" i="1"/>
  <c r="X69" i="1"/>
  <c r="F70" i="1"/>
  <c r="O70" i="1"/>
  <c r="R70" i="1"/>
  <c r="X70" i="1"/>
  <c r="AA70" i="1"/>
  <c r="F71" i="1"/>
  <c r="E9" i="7" s="1"/>
  <c r="O71" i="1"/>
  <c r="R71" i="1"/>
  <c r="U71" i="1"/>
  <c r="X71" i="1"/>
  <c r="AA71" i="1"/>
  <c r="F72" i="1"/>
  <c r="O72" i="1"/>
  <c r="R72" i="1"/>
  <c r="U72" i="1"/>
  <c r="X72" i="1"/>
  <c r="AA72" i="1"/>
  <c r="F73" i="1"/>
  <c r="O73" i="1"/>
  <c r="R73" i="1"/>
  <c r="U73" i="1"/>
  <c r="X73" i="1"/>
  <c r="AA73" i="1"/>
  <c r="F74" i="1"/>
  <c r="O74" i="1"/>
  <c r="R74" i="1"/>
  <c r="U74" i="1"/>
  <c r="X74" i="1"/>
  <c r="AA74" i="1"/>
  <c r="F75" i="1"/>
  <c r="O75" i="1"/>
  <c r="R75" i="1"/>
  <c r="X75" i="1"/>
  <c r="AA75" i="1"/>
  <c r="F76" i="1"/>
  <c r="O76" i="1"/>
  <c r="R76" i="1"/>
  <c r="U76" i="1"/>
  <c r="X76" i="1"/>
  <c r="AA76" i="1"/>
  <c r="F77" i="1"/>
  <c r="O77" i="1"/>
  <c r="R77" i="1"/>
  <c r="U77" i="1"/>
  <c r="X77" i="1"/>
  <c r="AA77" i="1"/>
  <c r="F78" i="1"/>
  <c r="O78" i="1"/>
  <c r="R78" i="1"/>
  <c r="U78" i="1"/>
  <c r="X78" i="1"/>
  <c r="AA78" i="1"/>
  <c r="F79" i="1"/>
  <c r="O79" i="1"/>
  <c r="R79" i="1"/>
  <c r="U79" i="1"/>
  <c r="X79" i="1"/>
  <c r="AA79" i="1"/>
  <c r="F80" i="1"/>
  <c r="O80" i="1"/>
  <c r="R80" i="1"/>
  <c r="U80" i="1"/>
  <c r="X80" i="1"/>
  <c r="AA80" i="1"/>
  <c r="F81" i="1"/>
  <c r="O81" i="1"/>
  <c r="R81" i="1"/>
  <c r="U81" i="1"/>
  <c r="X81" i="1"/>
  <c r="AA81" i="1"/>
  <c r="F82" i="1"/>
  <c r="O82" i="1"/>
  <c r="R82" i="1"/>
  <c r="U82" i="1"/>
  <c r="X82" i="1"/>
  <c r="AA82" i="1"/>
  <c r="F83" i="1"/>
  <c r="O83" i="1"/>
  <c r="R83" i="1"/>
  <c r="U83" i="1"/>
  <c r="X83" i="1"/>
  <c r="AA83" i="1"/>
  <c r="F84" i="1"/>
  <c r="E10" i="7" s="1"/>
  <c r="O84" i="1"/>
  <c r="R84" i="1"/>
  <c r="U84" i="1"/>
  <c r="X84" i="1"/>
  <c r="AA84" i="1"/>
  <c r="F85" i="1"/>
  <c r="O85" i="1"/>
  <c r="R85" i="1"/>
  <c r="U85" i="1"/>
  <c r="X85" i="1"/>
  <c r="AA85" i="1"/>
  <c r="F86" i="1"/>
  <c r="O86" i="1"/>
  <c r="R86" i="1"/>
  <c r="U86" i="1"/>
  <c r="X86" i="1"/>
  <c r="F87" i="1"/>
  <c r="O87" i="1"/>
  <c r="R87" i="1"/>
  <c r="U87" i="1"/>
  <c r="X87" i="1"/>
  <c r="AA87" i="1"/>
  <c r="F88" i="1"/>
  <c r="O88" i="1"/>
  <c r="R88" i="1"/>
  <c r="U88" i="1"/>
  <c r="X88" i="1"/>
  <c r="AA88" i="1"/>
  <c r="F89" i="1"/>
  <c r="O89" i="1"/>
  <c r="R89" i="1"/>
  <c r="X89" i="1"/>
  <c r="AA89" i="1"/>
  <c r="F90" i="1"/>
  <c r="O90" i="1"/>
  <c r="R90" i="1"/>
  <c r="U90" i="1"/>
  <c r="X90" i="1"/>
  <c r="AA90" i="1"/>
  <c r="F91" i="1"/>
  <c r="O91" i="1"/>
  <c r="R91" i="1"/>
  <c r="U91" i="1"/>
  <c r="X91" i="1"/>
  <c r="AA91" i="1"/>
  <c r="F92" i="1"/>
  <c r="O92" i="1"/>
  <c r="R92" i="1"/>
  <c r="U92" i="1"/>
  <c r="X92" i="1"/>
  <c r="AA92" i="1"/>
  <c r="F93" i="1"/>
  <c r="O93" i="1"/>
  <c r="R93" i="1"/>
  <c r="U93" i="1"/>
  <c r="X93" i="1"/>
  <c r="AA93" i="1"/>
  <c r="F94" i="1"/>
  <c r="O94" i="1"/>
  <c r="R94" i="1"/>
  <c r="U94" i="1"/>
  <c r="X94" i="1"/>
  <c r="F95" i="1"/>
  <c r="O95" i="1"/>
  <c r="R95" i="1"/>
  <c r="U95" i="1"/>
  <c r="X95" i="1"/>
  <c r="AA95" i="1"/>
  <c r="F96" i="1"/>
  <c r="E19" i="8" s="1"/>
  <c r="O96" i="1"/>
  <c r="R96" i="1"/>
  <c r="U96" i="1"/>
  <c r="X96" i="1"/>
  <c r="AA96" i="1"/>
  <c r="F97" i="1"/>
  <c r="O97" i="1"/>
  <c r="R97" i="1"/>
  <c r="X97" i="1"/>
  <c r="AA97" i="1"/>
  <c r="F98" i="1"/>
  <c r="O98" i="1"/>
  <c r="R98" i="1"/>
  <c r="U98" i="1"/>
  <c r="X98" i="1"/>
  <c r="AA98" i="1"/>
  <c r="F99" i="1"/>
  <c r="O99" i="1"/>
  <c r="R99" i="1"/>
  <c r="U99" i="1"/>
  <c r="X99" i="1"/>
  <c r="AA99" i="1"/>
  <c r="F100" i="1"/>
  <c r="O100" i="1"/>
  <c r="R100" i="1"/>
  <c r="U100" i="1"/>
  <c r="X100" i="1"/>
  <c r="AA100" i="1"/>
  <c r="F101" i="1"/>
  <c r="O101" i="1"/>
  <c r="R101" i="1"/>
  <c r="U101" i="1"/>
  <c r="X101" i="1"/>
  <c r="AA101" i="1"/>
  <c r="F102" i="1"/>
  <c r="O102" i="1"/>
  <c r="R102" i="1"/>
  <c r="U102" i="1"/>
  <c r="X102" i="1"/>
  <c r="AA102" i="1"/>
  <c r="F103" i="1"/>
  <c r="O103" i="1"/>
  <c r="R103" i="1"/>
  <c r="U103" i="1"/>
  <c r="X103" i="1"/>
  <c r="AA103" i="1"/>
  <c r="F104" i="1"/>
  <c r="O104" i="1"/>
  <c r="R104" i="1"/>
  <c r="U104" i="1"/>
  <c r="X104" i="1"/>
  <c r="AA104" i="1"/>
  <c r="F105" i="1"/>
  <c r="O105" i="1"/>
  <c r="R105" i="1"/>
  <c r="U105" i="1"/>
  <c r="X105" i="1"/>
  <c r="AA105" i="1"/>
  <c r="AF105" i="1"/>
  <c r="AH105" i="1"/>
  <c r="AJ105" i="1"/>
  <c r="AL105" i="1"/>
  <c r="AN105" i="1"/>
  <c r="AP105" i="1"/>
  <c r="F106" i="1"/>
  <c r="O106" i="1"/>
  <c r="R106" i="1"/>
  <c r="U106" i="1"/>
  <c r="X106" i="1"/>
  <c r="AA106" i="1"/>
  <c r="F107" i="1"/>
  <c r="O107" i="1"/>
  <c r="R107" i="1"/>
  <c r="U107" i="1"/>
  <c r="X107" i="1"/>
  <c r="AA107" i="1"/>
  <c r="F108" i="1"/>
  <c r="E6" i="10" s="1"/>
  <c r="O108" i="1"/>
  <c r="R108" i="1"/>
  <c r="U108" i="1"/>
  <c r="X108" i="1"/>
  <c r="AA108" i="1"/>
  <c r="F109" i="1"/>
  <c r="E30" i="10" s="1"/>
  <c r="O109" i="1"/>
  <c r="R109" i="1"/>
  <c r="U109" i="1"/>
  <c r="X109" i="1"/>
  <c r="AA109" i="1"/>
  <c r="F110" i="1"/>
  <c r="E7" i="10" s="1"/>
  <c r="O110" i="1"/>
  <c r="R110" i="1"/>
  <c r="U110" i="1"/>
  <c r="X110" i="1"/>
  <c r="AA110" i="1"/>
  <c r="F111" i="1"/>
  <c r="E16" i="10" s="1"/>
  <c r="O111" i="1"/>
  <c r="R111" i="1"/>
  <c r="U111" i="1"/>
  <c r="X111" i="1"/>
  <c r="AA111" i="1"/>
  <c r="F112" i="1"/>
  <c r="O112" i="1"/>
  <c r="R112" i="1"/>
  <c r="U112" i="1"/>
  <c r="X112" i="1"/>
  <c r="AA112" i="1"/>
  <c r="F113" i="1"/>
  <c r="O113" i="1"/>
  <c r="R113" i="1"/>
  <c r="U113" i="1"/>
  <c r="X113" i="1"/>
  <c r="AA113" i="1"/>
  <c r="F114" i="1"/>
  <c r="O114" i="1"/>
  <c r="R114" i="1"/>
  <c r="U114" i="1"/>
  <c r="X114" i="1"/>
  <c r="AA114" i="1"/>
  <c r="F115" i="1"/>
  <c r="O115" i="1"/>
  <c r="R115" i="1"/>
  <c r="U115" i="1"/>
  <c r="X115" i="1"/>
  <c r="AA115" i="1"/>
  <c r="F116" i="1"/>
  <c r="O116" i="1"/>
  <c r="R116" i="1"/>
  <c r="U116" i="1"/>
  <c r="X116" i="1"/>
  <c r="AA116" i="1"/>
  <c r="F117" i="1"/>
  <c r="E35" i="10" s="1"/>
  <c r="O117" i="1"/>
  <c r="R117" i="1"/>
  <c r="U117" i="1"/>
  <c r="X117" i="1"/>
  <c r="F118" i="1"/>
  <c r="O118" i="1"/>
  <c r="R118" i="1"/>
  <c r="X118" i="1"/>
  <c r="AA118" i="1"/>
  <c r="F119" i="1"/>
  <c r="O119" i="1"/>
  <c r="R119" i="1"/>
  <c r="U119" i="1"/>
  <c r="X119" i="1"/>
  <c r="AA119" i="1"/>
  <c r="F120" i="1"/>
  <c r="O120" i="1"/>
  <c r="R120" i="1"/>
  <c r="U120" i="1"/>
  <c r="X120" i="1"/>
  <c r="AA120" i="1"/>
  <c r="F121" i="1"/>
  <c r="O121" i="1"/>
  <c r="R121" i="1"/>
  <c r="U121" i="1"/>
  <c r="X121" i="1"/>
  <c r="AA121" i="1"/>
  <c r="F122" i="1"/>
  <c r="O122" i="1"/>
  <c r="R122" i="1"/>
  <c r="U122" i="1"/>
  <c r="X122" i="1"/>
  <c r="AA122" i="1"/>
  <c r="F123" i="1"/>
  <c r="O123" i="1"/>
  <c r="R123" i="1"/>
  <c r="U123" i="1"/>
  <c r="X123" i="1"/>
  <c r="AA123" i="1"/>
  <c r="F124" i="1"/>
  <c r="E9" i="10" s="1"/>
  <c r="O124" i="1"/>
  <c r="R124" i="1"/>
  <c r="U124" i="1"/>
  <c r="X124" i="1"/>
  <c r="AA124" i="1"/>
  <c r="F125" i="1"/>
  <c r="O125" i="1"/>
  <c r="R125" i="1"/>
  <c r="U125" i="1"/>
  <c r="X125" i="1"/>
  <c r="F126" i="1"/>
  <c r="O126" i="1"/>
  <c r="R126" i="1"/>
  <c r="X126" i="1"/>
  <c r="AA126" i="1"/>
  <c r="F127" i="1"/>
  <c r="E36" i="10" s="1"/>
  <c r="O127" i="1"/>
  <c r="R127" i="1"/>
  <c r="U127" i="1"/>
  <c r="X127" i="1"/>
  <c r="AA127" i="1"/>
  <c r="F128" i="1"/>
  <c r="O128" i="1"/>
  <c r="R128" i="1"/>
  <c r="U128" i="1"/>
  <c r="X128" i="1"/>
  <c r="AA128" i="1"/>
  <c r="O129" i="1"/>
  <c r="R129" i="1"/>
  <c r="X129" i="1"/>
  <c r="AA129" i="1"/>
  <c r="O130" i="1"/>
  <c r="R130" i="1"/>
  <c r="U130" i="1"/>
  <c r="X130" i="1"/>
  <c r="AA130" i="1"/>
  <c r="F131" i="1"/>
  <c r="O131" i="1"/>
  <c r="U131" i="1"/>
  <c r="X131" i="1"/>
  <c r="AA131" i="1"/>
  <c r="F132" i="1"/>
  <c r="E27" i="8" s="1"/>
  <c r="O132" i="1"/>
  <c r="R132" i="1"/>
  <c r="X132" i="1"/>
  <c r="AA132" i="1"/>
  <c r="F133" i="1"/>
  <c r="O133" i="1"/>
  <c r="R133" i="1"/>
  <c r="U133" i="1"/>
  <c r="X133" i="1"/>
  <c r="AA133" i="1"/>
  <c r="F134" i="1"/>
  <c r="O134" i="1"/>
  <c r="R134" i="1"/>
  <c r="U134" i="1"/>
  <c r="X134" i="1"/>
  <c r="AA134" i="1"/>
  <c r="F135" i="1"/>
  <c r="O135" i="1"/>
  <c r="R135" i="1"/>
  <c r="U135" i="1"/>
  <c r="X135" i="1"/>
  <c r="AA135" i="1"/>
  <c r="AF135" i="1"/>
  <c r="AH135" i="1"/>
  <c r="AJ135" i="1"/>
  <c r="AL135" i="1"/>
  <c r="AN135" i="1"/>
  <c r="AP135" i="1"/>
  <c r="F136" i="1"/>
  <c r="O136" i="1"/>
  <c r="R136" i="1"/>
  <c r="U136" i="1"/>
  <c r="X136" i="1"/>
  <c r="AA136" i="1"/>
  <c r="F137" i="1"/>
  <c r="R137" i="1"/>
  <c r="U137" i="1"/>
  <c r="X137" i="1"/>
  <c r="AA137" i="1"/>
  <c r="F138" i="1"/>
  <c r="O138" i="1"/>
  <c r="R138" i="1"/>
  <c r="U138" i="1"/>
  <c r="X138" i="1"/>
  <c r="AA138" i="1"/>
  <c r="F139" i="1"/>
  <c r="O139" i="1"/>
  <c r="R139" i="1"/>
  <c r="U139" i="1"/>
  <c r="X139" i="1"/>
  <c r="AA139" i="1"/>
  <c r="F140" i="1"/>
  <c r="R140" i="1"/>
  <c r="U140" i="1"/>
  <c r="X140" i="1"/>
  <c r="AA140" i="1"/>
  <c r="AF140" i="1"/>
  <c r="AH140" i="1"/>
  <c r="AJ140" i="1"/>
  <c r="AL140" i="1"/>
  <c r="AN140" i="1"/>
  <c r="AP140" i="1"/>
  <c r="F141" i="1"/>
  <c r="O141" i="1"/>
  <c r="R141" i="1"/>
  <c r="U141" i="1"/>
  <c r="X141" i="1"/>
  <c r="AA141" i="1"/>
  <c r="AF141" i="1"/>
  <c r="AH141" i="1"/>
  <c r="AJ141" i="1"/>
  <c r="AL141" i="1"/>
  <c r="AN141" i="1"/>
  <c r="AP141" i="1"/>
  <c r="F142" i="1"/>
  <c r="O142" i="1"/>
  <c r="R142" i="1"/>
  <c r="U142" i="1"/>
  <c r="X142" i="1"/>
  <c r="AA142" i="1"/>
  <c r="AF142" i="1"/>
  <c r="AH142" i="1"/>
  <c r="AJ142" i="1"/>
  <c r="AL142" i="1"/>
  <c r="AN142" i="1"/>
  <c r="AP142" i="1"/>
  <c r="F143" i="1"/>
  <c r="O143" i="1"/>
  <c r="R143" i="1"/>
  <c r="U143" i="1"/>
  <c r="X143" i="1"/>
  <c r="AA143" i="1"/>
  <c r="AF143" i="1"/>
  <c r="AH143" i="1"/>
  <c r="AJ143" i="1"/>
  <c r="AL143" i="1"/>
  <c r="AN143" i="1"/>
  <c r="AP143" i="1"/>
  <c r="F144" i="1"/>
  <c r="O144" i="1"/>
  <c r="R144" i="1"/>
  <c r="U144" i="1"/>
  <c r="X144" i="1"/>
  <c r="AA144" i="1"/>
  <c r="AF144" i="1"/>
  <c r="AH144" i="1"/>
  <c r="AJ144" i="1"/>
  <c r="AL144" i="1"/>
  <c r="AN144" i="1"/>
  <c r="AP144" i="1"/>
  <c r="F145" i="1"/>
  <c r="O145" i="1"/>
  <c r="R145" i="1"/>
  <c r="U145" i="1"/>
  <c r="X145" i="1"/>
  <c r="AA145" i="1"/>
  <c r="AF145" i="1"/>
  <c r="AH145" i="1"/>
  <c r="AJ145" i="1"/>
  <c r="AL145" i="1"/>
  <c r="AN145" i="1"/>
  <c r="AP145" i="1"/>
  <c r="F146" i="1"/>
  <c r="O146" i="1"/>
  <c r="R146" i="1"/>
  <c r="U146" i="1"/>
  <c r="X146" i="1"/>
  <c r="AA146" i="1"/>
  <c r="AF146" i="1"/>
  <c r="AH146" i="1"/>
  <c r="AJ146" i="1"/>
  <c r="AL146" i="1"/>
  <c r="AN146" i="1"/>
  <c r="AP146" i="1"/>
  <c r="F147" i="1"/>
  <c r="O147" i="1"/>
  <c r="R147" i="1"/>
  <c r="U147" i="1"/>
  <c r="X147" i="1"/>
  <c r="AA147" i="1"/>
  <c r="AF147" i="1"/>
  <c r="AH147" i="1"/>
  <c r="AJ147" i="1"/>
  <c r="AL147" i="1"/>
  <c r="AN147" i="1"/>
  <c r="AP147" i="1"/>
  <c r="F148" i="1"/>
  <c r="O148" i="1"/>
  <c r="U148" i="1"/>
  <c r="X148" i="1"/>
  <c r="AA148" i="1"/>
  <c r="AF148" i="1"/>
  <c r="AH148" i="1"/>
  <c r="AJ148" i="1"/>
  <c r="AL148" i="1"/>
  <c r="AN148" i="1"/>
  <c r="AP148" i="1"/>
  <c r="F149" i="1"/>
  <c r="O149" i="1"/>
  <c r="R149" i="1"/>
  <c r="U149" i="1"/>
  <c r="X149" i="1"/>
  <c r="AA149" i="1"/>
  <c r="AF149" i="1"/>
  <c r="AH149" i="1"/>
  <c r="AJ149" i="1"/>
  <c r="AL149" i="1"/>
  <c r="AN149" i="1"/>
  <c r="AP149" i="1"/>
  <c r="F150" i="1"/>
  <c r="O150" i="1"/>
  <c r="R150" i="1"/>
  <c r="U150" i="1"/>
  <c r="X150" i="1"/>
  <c r="AA150" i="1"/>
  <c r="AF150" i="1"/>
  <c r="AH150" i="1"/>
  <c r="AJ150" i="1"/>
  <c r="AL150" i="1"/>
  <c r="AN150" i="1"/>
  <c r="AP150" i="1"/>
  <c r="F151" i="1"/>
  <c r="O151" i="1"/>
  <c r="R151" i="1"/>
  <c r="U151" i="1"/>
  <c r="X151" i="1"/>
  <c r="AA151" i="1"/>
  <c r="AF151" i="1"/>
  <c r="AH151" i="1"/>
  <c r="AJ151" i="1"/>
  <c r="AL151" i="1"/>
  <c r="AN151" i="1"/>
  <c r="AP151" i="1"/>
  <c r="F152" i="1"/>
  <c r="O152" i="1"/>
  <c r="R152" i="1"/>
  <c r="U152" i="1"/>
  <c r="X152" i="1"/>
  <c r="AA152" i="1"/>
  <c r="AF152" i="1"/>
  <c r="AH152" i="1"/>
  <c r="AJ152" i="1"/>
  <c r="AL152" i="1"/>
  <c r="AN152" i="1"/>
  <c r="AP152" i="1"/>
  <c r="F153" i="1"/>
  <c r="O153" i="1"/>
  <c r="R153" i="1"/>
  <c r="U153" i="1"/>
  <c r="X153" i="1"/>
  <c r="AA153" i="1"/>
  <c r="AF153" i="1"/>
  <c r="AH153" i="1"/>
  <c r="AJ153" i="1"/>
  <c r="AL153" i="1"/>
  <c r="AN153" i="1"/>
  <c r="AP153" i="1"/>
  <c r="F154" i="1"/>
  <c r="O154" i="1"/>
  <c r="R154" i="1"/>
  <c r="U154" i="1"/>
  <c r="X154" i="1"/>
  <c r="AA154" i="1"/>
  <c r="AF154" i="1"/>
  <c r="AH154" i="1"/>
  <c r="AJ154" i="1"/>
  <c r="AL154" i="1"/>
  <c r="AN154" i="1"/>
  <c r="AP154" i="1"/>
  <c r="F155" i="1"/>
  <c r="O155" i="1"/>
  <c r="R155" i="1"/>
  <c r="U155" i="1"/>
  <c r="X155" i="1"/>
  <c r="AA155" i="1"/>
  <c r="AF155" i="1"/>
  <c r="AH155" i="1"/>
  <c r="AJ155" i="1"/>
  <c r="AL155" i="1"/>
  <c r="AN155" i="1"/>
  <c r="AP155" i="1"/>
  <c r="F156" i="1"/>
  <c r="R156" i="1"/>
  <c r="U156" i="1"/>
  <c r="X156" i="1"/>
  <c r="AA156" i="1"/>
  <c r="AF156" i="1"/>
  <c r="AH156" i="1"/>
  <c r="AJ156" i="1"/>
  <c r="AL156" i="1"/>
  <c r="AN156" i="1"/>
  <c r="AP156" i="1"/>
  <c r="F157" i="1"/>
  <c r="O157" i="1"/>
  <c r="R157" i="1"/>
  <c r="U157" i="1"/>
  <c r="X157" i="1"/>
  <c r="AA157" i="1"/>
  <c r="AF157" i="1"/>
  <c r="AH157" i="1"/>
  <c r="AJ157" i="1"/>
  <c r="AL157" i="1"/>
  <c r="AN157" i="1"/>
  <c r="AP157" i="1"/>
  <c r="F158" i="1"/>
  <c r="O158" i="1"/>
  <c r="R158" i="1"/>
  <c r="U158" i="1"/>
  <c r="X158" i="1"/>
  <c r="AA158" i="1"/>
  <c r="AF158" i="1"/>
  <c r="AH158" i="1"/>
  <c r="AJ158" i="1"/>
  <c r="AL158" i="1"/>
  <c r="AN158" i="1"/>
  <c r="AP158" i="1"/>
  <c r="F159" i="1"/>
  <c r="O159" i="1"/>
  <c r="R159" i="1"/>
  <c r="U159" i="1"/>
  <c r="X159" i="1"/>
  <c r="AA159" i="1"/>
  <c r="AF159" i="1"/>
  <c r="AH159" i="1"/>
  <c r="AJ159" i="1"/>
  <c r="AL159" i="1"/>
  <c r="AN159" i="1"/>
  <c r="AP159" i="1"/>
  <c r="F160" i="1"/>
  <c r="O160" i="1"/>
  <c r="R160" i="1"/>
  <c r="U160" i="1"/>
  <c r="X160" i="1"/>
  <c r="AA160" i="1"/>
  <c r="AF160" i="1"/>
  <c r="AH160" i="1"/>
  <c r="AJ160" i="1"/>
  <c r="AL160" i="1"/>
  <c r="AN160" i="1"/>
  <c r="AP160" i="1"/>
  <c r="F161" i="1"/>
  <c r="O161" i="1"/>
  <c r="R161" i="1"/>
  <c r="U161" i="1"/>
  <c r="X161" i="1"/>
  <c r="AA161" i="1"/>
  <c r="AF161" i="1"/>
  <c r="AH161" i="1"/>
  <c r="AJ161" i="1"/>
  <c r="AL161" i="1"/>
  <c r="AN161" i="1"/>
  <c r="AP161" i="1"/>
  <c r="F162" i="1"/>
  <c r="O162" i="1"/>
  <c r="R162" i="1"/>
  <c r="U162" i="1"/>
  <c r="X162" i="1"/>
  <c r="AA162" i="1"/>
  <c r="AF162" i="1"/>
  <c r="AH162" i="1"/>
  <c r="AJ162" i="1"/>
  <c r="AL162" i="1"/>
  <c r="AN162" i="1"/>
  <c r="AP162" i="1"/>
  <c r="F163" i="1"/>
  <c r="O163" i="1"/>
  <c r="R163" i="1"/>
  <c r="U163" i="1"/>
  <c r="X163" i="1"/>
  <c r="AA163" i="1"/>
  <c r="AF163" i="1"/>
  <c r="AH163" i="1"/>
  <c r="AJ163" i="1"/>
  <c r="AL163" i="1"/>
  <c r="AN163" i="1"/>
  <c r="AP163" i="1"/>
  <c r="F164" i="1"/>
  <c r="O164" i="1"/>
  <c r="R164" i="1"/>
  <c r="U164" i="1"/>
  <c r="X164" i="1"/>
  <c r="AA164" i="1"/>
  <c r="AF164" i="1"/>
  <c r="AH164" i="1"/>
  <c r="AJ164" i="1"/>
  <c r="AL164" i="1"/>
  <c r="AN164" i="1"/>
  <c r="AP164" i="1"/>
  <c r="F165" i="1"/>
  <c r="O165" i="1"/>
  <c r="R165" i="1"/>
  <c r="U165" i="1"/>
  <c r="X165" i="1"/>
  <c r="AA165" i="1"/>
  <c r="AF165" i="1"/>
  <c r="AH165" i="1"/>
  <c r="AJ165" i="1"/>
  <c r="AL165" i="1"/>
  <c r="AN165" i="1"/>
  <c r="AP165" i="1"/>
  <c r="F166" i="1"/>
  <c r="O166" i="1"/>
  <c r="R166" i="1"/>
  <c r="U166" i="1"/>
  <c r="X166" i="1"/>
  <c r="AA166" i="1"/>
  <c r="AF166" i="1"/>
  <c r="AH166" i="1"/>
  <c r="AJ166" i="1"/>
  <c r="AL166" i="1"/>
  <c r="AN166" i="1"/>
  <c r="AP166" i="1"/>
  <c r="F167" i="1"/>
  <c r="O167" i="1"/>
  <c r="R167" i="1"/>
  <c r="U167" i="1"/>
  <c r="X167" i="1"/>
  <c r="AA167" i="1"/>
  <c r="AF167" i="1"/>
  <c r="AH167" i="1"/>
  <c r="AJ167" i="1"/>
  <c r="AL167" i="1"/>
  <c r="AN167" i="1"/>
  <c r="AP167" i="1"/>
  <c r="F168" i="1"/>
  <c r="O168" i="1"/>
  <c r="R168" i="1"/>
  <c r="U168" i="1"/>
  <c r="X168" i="1"/>
  <c r="AA168" i="1"/>
  <c r="AF168" i="1"/>
  <c r="AH168" i="1"/>
  <c r="AJ168" i="1"/>
  <c r="AL168" i="1"/>
  <c r="AN168" i="1"/>
  <c r="AP168" i="1"/>
  <c r="F169" i="1"/>
  <c r="O169" i="1"/>
  <c r="R169" i="1"/>
  <c r="U169" i="1"/>
  <c r="X169" i="1"/>
  <c r="AA169" i="1"/>
  <c r="AF169" i="1"/>
  <c r="AH169" i="1"/>
  <c r="AJ169" i="1"/>
  <c r="AL169" i="1"/>
  <c r="AN169" i="1"/>
  <c r="AP169" i="1"/>
  <c r="F170" i="1"/>
  <c r="O170" i="1"/>
  <c r="R170" i="1"/>
  <c r="U170" i="1"/>
  <c r="X170" i="1"/>
  <c r="AA170" i="1"/>
  <c r="AF170" i="1"/>
  <c r="AH170" i="1"/>
  <c r="AJ170" i="1"/>
  <c r="AL170" i="1"/>
  <c r="AN170" i="1"/>
  <c r="AP170" i="1"/>
  <c r="F171" i="1"/>
  <c r="O171" i="1"/>
  <c r="R171" i="1"/>
  <c r="U171" i="1"/>
  <c r="X171" i="1"/>
  <c r="AA171" i="1"/>
  <c r="AF171" i="1"/>
  <c r="AH171" i="1"/>
  <c r="AJ171" i="1"/>
  <c r="AL171" i="1"/>
  <c r="AN171" i="1"/>
  <c r="AP171" i="1"/>
  <c r="F172" i="1"/>
  <c r="R172" i="1"/>
  <c r="U172" i="1"/>
  <c r="X172" i="1"/>
  <c r="AA172" i="1"/>
  <c r="AF172" i="1"/>
  <c r="AH172" i="1"/>
  <c r="AJ172" i="1"/>
  <c r="AL172" i="1"/>
  <c r="AN172" i="1"/>
  <c r="AP172" i="1"/>
  <c r="F173" i="1"/>
  <c r="O173" i="1"/>
  <c r="R173" i="1"/>
  <c r="U173" i="1"/>
  <c r="X173" i="1"/>
  <c r="AA173" i="1"/>
  <c r="AF173" i="1"/>
  <c r="AH173" i="1"/>
  <c r="AJ173" i="1"/>
  <c r="AL173" i="1"/>
  <c r="AN173" i="1"/>
  <c r="AP173" i="1"/>
  <c r="F174" i="1"/>
  <c r="O174" i="1"/>
  <c r="R174" i="1"/>
  <c r="U174" i="1"/>
  <c r="X174" i="1"/>
  <c r="AA174" i="1"/>
  <c r="AF174" i="1"/>
  <c r="AH174" i="1"/>
  <c r="AJ174" i="1"/>
  <c r="AL174" i="1"/>
  <c r="AN174" i="1"/>
  <c r="AP174" i="1"/>
  <c r="F175" i="1"/>
  <c r="O175" i="1"/>
  <c r="R175" i="1"/>
  <c r="U175" i="1"/>
  <c r="X175" i="1"/>
  <c r="AF175" i="1"/>
  <c r="AH175" i="1"/>
  <c r="AJ175" i="1"/>
  <c r="AL175" i="1"/>
  <c r="AN175" i="1"/>
  <c r="AP175" i="1"/>
  <c r="F176" i="1"/>
  <c r="O176" i="1"/>
  <c r="R176" i="1"/>
  <c r="U176" i="1"/>
  <c r="X176" i="1"/>
  <c r="AA176" i="1"/>
  <c r="AF176" i="1"/>
  <c r="AH176" i="1"/>
  <c r="AJ176" i="1"/>
  <c r="AL176" i="1"/>
  <c r="AN176" i="1"/>
  <c r="AP176" i="1"/>
  <c r="F177" i="1"/>
  <c r="O177" i="1"/>
  <c r="R177" i="1"/>
  <c r="U177" i="1"/>
  <c r="X177" i="1"/>
  <c r="AA177" i="1"/>
  <c r="AF177" i="1"/>
  <c r="AH177" i="1"/>
  <c r="AJ177" i="1"/>
  <c r="AL177" i="1"/>
  <c r="AN177" i="1"/>
  <c r="AP177" i="1"/>
  <c r="F178" i="1"/>
  <c r="O178" i="1"/>
  <c r="R178" i="1"/>
  <c r="U178" i="1"/>
  <c r="X178" i="1"/>
  <c r="AA178" i="1"/>
  <c r="AF178" i="1"/>
  <c r="AH178" i="1"/>
  <c r="AJ178" i="1"/>
  <c r="AL178" i="1"/>
  <c r="AN178" i="1"/>
  <c r="AP178" i="1"/>
  <c r="F179" i="1"/>
  <c r="O179" i="1"/>
  <c r="R179" i="1"/>
  <c r="U179" i="1"/>
  <c r="X179" i="1"/>
  <c r="AA179" i="1"/>
  <c r="AF179" i="1"/>
  <c r="AH179" i="1"/>
  <c r="AJ179" i="1"/>
  <c r="AL179" i="1"/>
  <c r="AN179" i="1"/>
  <c r="AP179" i="1"/>
  <c r="F180" i="1"/>
  <c r="R180" i="1"/>
  <c r="U180" i="1"/>
  <c r="X180" i="1"/>
  <c r="AA180" i="1"/>
  <c r="AF180" i="1"/>
  <c r="AH180" i="1"/>
  <c r="AJ180" i="1"/>
  <c r="AL180" i="1"/>
  <c r="AN180" i="1"/>
  <c r="AP180" i="1"/>
  <c r="F181" i="1"/>
  <c r="O181" i="1"/>
  <c r="R181" i="1"/>
  <c r="U181" i="1"/>
  <c r="X181" i="1"/>
  <c r="AA181" i="1"/>
  <c r="AF181" i="1"/>
  <c r="AH181" i="1"/>
  <c r="AJ181" i="1"/>
  <c r="AL181" i="1"/>
  <c r="AN181" i="1"/>
  <c r="AP181" i="1"/>
  <c r="F182" i="1"/>
  <c r="O182" i="1"/>
  <c r="R182" i="1"/>
  <c r="U182" i="1"/>
  <c r="X182" i="1"/>
  <c r="AA182" i="1"/>
  <c r="AF182" i="1"/>
  <c r="AH182" i="1"/>
  <c r="AJ182" i="1"/>
  <c r="AL182" i="1"/>
  <c r="AN182" i="1"/>
  <c r="AP182" i="1"/>
  <c r="F183" i="1"/>
  <c r="O183" i="1"/>
  <c r="R183" i="1"/>
  <c r="U183" i="1"/>
  <c r="X183" i="1"/>
  <c r="AA183" i="1"/>
  <c r="AF183" i="1"/>
  <c r="AH183" i="1"/>
  <c r="AJ183" i="1"/>
  <c r="AL183" i="1"/>
  <c r="AN183" i="1"/>
  <c r="AP183" i="1"/>
  <c r="F184" i="1"/>
  <c r="O184" i="1"/>
  <c r="R184" i="1"/>
  <c r="U184" i="1"/>
  <c r="X184" i="1"/>
  <c r="AA184" i="1"/>
  <c r="AF184" i="1"/>
  <c r="AH184" i="1"/>
  <c r="AJ184" i="1"/>
  <c r="AL184" i="1"/>
  <c r="AN184" i="1"/>
  <c r="AP184" i="1"/>
  <c r="F185" i="1"/>
  <c r="O185" i="1"/>
  <c r="R185" i="1"/>
  <c r="U185" i="1"/>
  <c r="X185" i="1"/>
  <c r="AA185" i="1"/>
  <c r="AF185" i="1"/>
  <c r="AH185" i="1"/>
  <c r="AJ185" i="1"/>
  <c r="AL185" i="1"/>
  <c r="AN185" i="1"/>
  <c r="AP185" i="1"/>
  <c r="F186" i="1"/>
  <c r="O186" i="1"/>
  <c r="R186" i="1"/>
  <c r="U186" i="1"/>
  <c r="X186" i="1"/>
  <c r="AA186" i="1"/>
  <c r="AF186" i="1"/>
  <c r="AH186" i="1"/>
  <c r="AJ186" i="1"/>
  <c r="AL186" i="1"/>
  <c r="AN186" i="1"/>
  <c r="AP186" i="1"/>
  <c r="F187" i="1"/>
  <c r="O187" i="1"/>
  <c r="R187" i="1"/>
  <c r="U187" i="1"/>
  <c r="X187" i="1"/>
  <c r="AA187" i="1"/>
  <c r="AF187" i="1"/>
  <c r="AH187" i="1"/>
  <c r="AJ187" i="1"/>
  <c r="AL187" i="1"/>
  <c r="AN187" i="1"/>
  <c r="AP187" i="1"/>
  <c r="F188" i="1"/>
  <c r="O188" i="1"/>
  <c r="R188" i="1"/>
  <c r="U188" i="1"/>
  <c r="X188" i="1"/>
  <c r="AA188" i="1"/>
  <c r="AF188" i="1"/>
  <c r="AH188" i="1"/>
  <c r="AJ188" i="1"/>
  <c r="AL188" i="1"/>
  <c r="AN188" i="1"/>
  <c r="AP188" i="1"/>
  <c r="F189" i="1"/>
  <c r="O189" i="1"/>
  <c r="R189" i="1"/>
  <c r="U189" i="1"/>
  <c r="X189" i="1"/>
  <c r="AA189" i="1"/>
  <c r="AF189" i="1"/>
  <c r="AH189" i="1"/>
  <c r="AJ189" i="1"/>
  <c r="AL189" i="1"/>
  <c r="AN189" i="1"/>
  <c r="AP189" i="1"/>
  <c r="F190" i="1"/>
  <c r="O190" i="1"/>
  <c r="R190" i="1"/>
  <c r="U190" i="1"/>
  <c r="X190" i="1"/>
  <c r="AA190" i="1"/>
  <c r="AF190" i="1"/>
  <c r="AH190" i="1"/>
  <c r="AJ190" i="1"/>
  <c r="AL190" i="1"/>
  <c r="AN190" i="1"/>
  <c r="AP190" i="1"/>
  <c r="F191" i="1"/>
  <c r="O191" i="1"/>
  <c r="R191" i="1"/>
  <c r="U191" i="1"/>
  <c r="X191" i="1"/>
  <c r="AA191" i="1"/>
  <c r="AF191" i="1"/>
  <c r="AH191" i="1"/>
  <c r="AJ191" i="1"/>
  <c r="AL191" i="1"/>
  <c r="AN191" i="1"/>
  <c r="AP191" i="1"/>
  <c r="F192" i="1"/>
  <c r="O192" i="1"/>
  <c r="R192" i="1"/>
  <c r="U192" i="1"/>
  <c r="X192" i="1"/>
  <c r="AA192" i="1"/>
  <c r="AF192" i="1"/>
  <c r="AH192" i="1"/>
  <c r="AJ192" i="1"/>
  <c r="AL192" i="1"/>
  <c r="AN192" i="1"/>
  <c r="AP192" i="1"/>
  <c r="F193" i="1"/>
  <c r="O193" i="1"/>
  <c r="R193" i="1"/>
  <c r="U193" i="1"/>
  <c r="X193" i="1"/>
  <c r="AA193" i="1"/>
  <c r="AF193" i="1"/>
  <c r="AH193" i="1"/>
  <c r="AJ193" i="1"/>
  <c r="AL193" i="1"/>
  <c r="AN193" i="1"/>
  <c r="AP193" i="1"/>
  <c r="F194" i="1"/>
  <c r="O194" i="1"/>
  <c r="R194" i="1"/>
  <c r="U194" i="1"/>
  <c r="X194" i="1"/>
  <c r="AA194" i="1"/>
  <c r="AF194" i="1"/>
  <c r="AH194" i="1"/>
  <c r="AJ194" i="1"/>
  <c r="AL194" i="1"/>
  <c r="AN194" i="1"/>
  <c r="AP194" i="1"/>
  <c r="F195" i="1"/>
  <c r="O195" i="1"/>
  <c r="R195" i="1"/>
  <c r="U195" i="1"/>
  <c r="X195" i="1"/>
  <c r="AA195" i="1"/>
  <c r="AF195" i="1"/>
  <c r="AH195" i="1"/>
  <c r="AJ195" i="1"/>
  <c r="AL195" i="1"/>
  <c r="AN195" i="1"/>
  <c r="AP195" i="1"/>
  <c r="F196" i="1"/>
  <c r="O196" i="1"/>
  <c r="R196" i="1"/>
  <c r="U196" i="1"/>
  <c r="X196" i="1"/>
  <c r="AA196" i="1"/>
  <c r="AF196" i="1"/>
  <c r="AH196" i="1"/>
  <c r="AJ196" i="1"/>
  <c r="AL196" i="1"/>
  <c r="AN196" i="1"/>
  <c r="AP196" i="1"/>
  <c r="F197" i="1"/>
  <c r="O197" i="1"/>
  <c r="R197" i="1"/>
  <c r="X197" i="1"/>
  <c r="AA197" i="1"/>
  <c r="AF197" i="1"/>
  <c r="AH197" i="1"/>
  <c r="AJ197" i="1"/>
  <c r="AL197" i="1"/>
  <c r="AN197" i="1"/>
  <c r="AP197" i="1"/>
  <c r="F198" i="1"/>
  <c r="O198" i="1"/>
  <c r="R198" i="1"/>
  <c r="U198" i="1"/>
  <c r="X198" i="1"/>
  <c r="AA198" i="1"/>
  <c r="AF198" i="1"/>
  <c r="AH198" i="1"/>
  <c r="AJ198" i="1"/>
  <c r="AL198" i="1"/>
  <c r="AN198" i="1"/>
  <c r="AP198" i="1"/>
  <c r="F199" i="1"/>
  <c r="O199" i="1"/>
  <c r="R199" i="1"/>
  <c r="U199" i="1"/>
  <c r="X199" i="1"/>
  <c r="AA199" i="1"/>
  <c r="AF199" i="1"/>
  <c r="AH199" i="1"/>
  <c r="AJ199" i="1"/>
  <c r="AL199" i="1"/>
  <c r="AN199" i="1"/>
  <c r="AP199" i="1"/>
  <c r="F200" i="1"/>
  <c r="O200" i="1"/>
  <c r="R200" i="1"/>
  <c r="U200" i="1"/>
  <c r="X200" i="1"/>
  <c r="AA200" i="1"/>
  <c r="AF200" i="1"/>
  <c r="AH200" i="1"/>
  <c r="AJ200" i="1"/>
  <c r="AL200" i="1"/>
  <c r="AN200" i="1"/>
  <c r="AP200" i="1"/>
  <c r="F201" i="1"/>
  <c r="O201" i="1"/>
  <c r="R201" i="1"/>
  <c r="U201" i="1"/>
  <c r="X201" i="1"/>
  <c r="AA201" i="1"/>
  <c r="AF201" i="1"/>
  <c r="AH201" i="1"/>
  <c r="AJ201" i="1"/>
  <c r="AL201" i="1"/>
  <c r="AN201" i="1"/>
  <c r="AP201" i="1"/>
  <c r="F202" i="1"/>
  <c r="O202" i="1"/>
  <c r="R202" i="1"/>
  <c r="U202" i="1"/>
  <c r="X202" i="1"/>
  <c r="AA202" i="1"/>
  <c r="AF202" i="1"/>
  <c r="AH202" i="1"/>
  <c r="AJ202" i="1"/>
  <c r="AL202" i="1"/>
  <c r="AN202" i="1"/>
  <c r="AP202" i="1"/>
  <c r="F203" i="1"/>
  <c r="O203" i="1"/>
  <c r="R203" i="1"/>
  <c r="U203" i="1"/>
  <c r="X203" i="1"/>
  <c r="AA203" i="1"/>
  <c r="AF203" i="1"/>
  <c r="AH203" i="1"/>
  <c r="AJ203" i="1"/>
  <c r="AL203" i="1"/>
  <c r="AN203" i="1"/>
  <c r="AP203" i="1"/>
  <c r="F204" i="1"/>
  <c r="O204" i="1"/>
  <c r="R204" i="1"/>
  <c r="U204" i="1"/>
  <c r="X204" i="1"/>
  <c r="AA204" i="1"/>
  <c r="AF204" i="1"/>
  <c r="AH204" i="1"/>
  <c r="AJ204" i="1"/>
  <c r="AL204" i="1"/>
  <c r="AN204" i="1"/>
  <c r="AP204" i="1"/>
  <c r="F205" i="1"/>
  <c r="O205" i="1"/>
  <c r="R205" i="1"/>
  <c r="U205" i="1"/>
  <c r="X205" i="1"/>
  <c r="AA205" i="1"/>
  <c r="AF205" i="1"/>
  <c r="AH205" i="1"/>
  <c r="AJ205" i="1"/>
  <c r="AL205" i="1"/>
  <c r="AN205" i="1"/>
  <c r="AP205" i="1"/>
  <c r="F206" i="1"/>
  <c r="O206" i="1"/>
  <c r="R206" i="1"/>
  <c r="U206" i="1"/>
  <c r="X206" i="1"/>
  <c r="AA206" i="1"/>
  <c r="AF206" i="1"/>
  <c r="AH206" i="1"/>
  <c r="AJ206" i="1"/>
  <c r="AL206" i="1"/>
  <c r="AN206" i="1"/>
  <c r="AP206" i="1"/>
  <c r="F207" i="1"/>
  <c r="R207" i="1"/>
  <c r="U207" i="1"/>
  <c r="X207" i="1"/>
  <c r="AA207" i="1"/>
  <c r="AF207" i="1"/>
  <c r="AH207" i="1"/>
  <c r="AJ207" i="1"/>
  <c r="AL207" i="1"/>
  <c r="AN207" i="1"/>
  <c r="AP207" i="1"/>
  <c r="F208" i="1"/>
  <c r="O208" i="1"/>
  <c r="R208" i="1"/>
  <c r="U208" i="1"/>
  <c r="X208" i="1"/>
  <c r="AA208" i="1"/>
  <c r="AF208" i="1"/>
  <c r="AH208" i="1"/>
  <c r="AJ208" i="1"/>
  <c r="AL208" i="1"/>
  <c r="AN208" i="1"/>
  <c r="AP208" i="1"/>
  <c r="F209" i="1"/>
  <c r="O209" i="1"/>
  <c r="R209" i="1"/>
  <c r="U209" i="1"/>
  <c r="X209" i="1"/>
  <c r="AA209" i="1"/>
  <c r="AF209" i="1"/>
  <c r="AH209" i="1"/>
  <c r="AJ209" i="1"/>
  <c r="AL209" i="1"/>
  <c r="AN209" i="1"/>
  <c r="AP209" i="1"/>
  <c r="F210" i="1"/>
  <c r="O210" i="1"/>
  <c r="R210" i="1"/>
  <c r="U210" i="1"/>
  <c r="X210" i="1"/>
  <c r="AA210" i="1"/>
  <c r="AF210" i="1"/>
  <c r="AH210" i="1"/>
  <c r="AJ210" i="1"/>
  <c r="AL210" i="1"/>
  <c r="AN210" i="1"/>
  <c r="AP210" i="1"/>
  <c r="F211" i="1"/>
  <c r="O211" i="1"/>
  <c r="R211" i="1"/>
  <c r="U211" i="1"/>
  <c r="X211" i="1"/>
  <c r="AA211" i="1"/>
  <c r="AF211" i="1"/>
  <c r="AH211" i="1"/>
  <c r="AJ211" i="1"/>
  <c r="AL211" i="1"/>
  <c r="AN211" i="1"/>
  <c r="AP211" i="1"/>
  <c r="F212" i="1"/>
  <c r="O212" i="1"/>
  <c r="R212" i="1"/>
  <c r="U212" i="1"/>
  <c r="X212" i="1"/>
  <c r="AA212" i="1"/>
  <c r="AF212" i="1"/>
  <c r="AH212" i="1"/>
  <c r="AJ212" i="1"/>
  <c r="AL212" i="1"/>
  <c r="AN212" i="1"/>
  <c r="AP212" i="1"/>
  <c r="F213" i="1"/>
  <c r="O213" i="1"/>
  <c r="R213" i="1"/>
  <c r="U213" i="1"/>
  <c r="X213" i="1"/>
  <c r="AA213" i="1"/>
  <c r="AF213" i="1"/>
  <c r="AH213" i="1"/>
  <c r="AJ213" i="1"/>
  <c r="AL213" i="1"/>
  <c r="AN213" i="1"/>
  <c r="AP213" i="1"/>
  <c r="F214" i="1"/>
  <c r="O214" i="1"/>
  <c r="R214" i="1"/>
  <c r="U214" i="1"/>
  <c r="X214" i="1"/>
  <c r="AA214" i="1"/>
  <c r="AF214" i="1"/>
  <c r="AH214" i="1"/>
  <c r="AJ214" i="1"/>
  <c r="AL214" i="1"/>
  <c r="AN214" i="1"/>
  <c r="AP214" i="1"/>
  <c r="F215" i="1"/>
  <c r="O215" i="1"/>
  <c r="R215" i="1"/>
  <c r="U215" i="1"/>
  <c r="X215" i="1"/>
  <c r="AA215" i="1"/>
  <c r="AF215" i="1"/>
  <c r="AH215" i="1"/>
  <c r="AJ215" i="1"/>
  <c r="AL215" i="1"/>
  <c r="AN215" i="1"/>
  <c r="AP215" i="1"/>
  <c r="F216" i="1"/>
  <c r="O216" i="1"/>
  <c r="R216" i="1"/>
  <c r="U216" i="1"/>
  <c r="X216" i="1"/>
  <c r="AA216" i="1"/>
  <c r="AF216" i="1"/>
  <c r="AH216" i="1"/>
  <c r="AJ216" i="1"/>
  <c r="AL216" i="1"/>
  <c r="AN216" i="1"/>
  <c r="AP216" i="1"/>
  <c r="F217" i="1"/>
  <c r="O217" i="1"/>
  <c r="R217" i="1"/>
  <c r="U217" i="1"/>
  <c r="X217" i="1"/>
  <c r="AA217" i="1"/>
  <c r="AF217" i="1"/>
  <c r="AH217" i="1"/>
  <c r="AJ217" i="1"/>
  <c r="AL217" i="1"/>
  <c r="AN217" i="1"/>
  <c r="AP217" i="1"/>
  <c r="F218" i="1"/>
  <c r="O218" i="1"/>
  <c r="R218" i="1"/>
  <c r="U218" i="1"/>
  <c r="X218" i="1"/>
  <c r="AA218" i="1"/>
  <c r="AF218" i="1"/>
  <c r="AH218" i="1"/>
  <c r="AJ218" i="1"/>
  <c r="AL218" i="1"/>
  <c r="AN218" i="1"/>
  <c r="AP218" i="1"/>
  <c r="F219" i="1"/>
  <c r="O219" i="1"/>
  <c r="R219" i="1"/>
  <c r="U219" i="1"/>
  <c r="X219" i="1"/>
  <c r="AA219" i="1"/>
  <c r="AF219" i="1"/>
  <c r="AH219" i="1"/>
  <c r="AJ219" i="1"/>
  <c r="AL219" i="1"/>
  <c r="AN219" i="1"/>
  <c r="AP219" i="1"/>
  <c r="F220" i="1"/>
  <c r="O220" i="1"/>
  <c r="R220" i="1"/>
  <c r="U220" i="1"/>
  <c r="X220" i="1"/>
  <c r="AA220" i="1"/>
  <c r="AF220" i="1"/>
  <c r="AH220" i="1"/>
  <c r="AJ220" i="1"/>
  <c r="AL220" i="1"/>
  <c r="AN220" i="1"/>
  <c r="AP220" i="1"/>
  <c r="F221" i="1"/>
  <c r="O221" i="1"/>
  <c r="R221" i="1"/>
  <c r="U221" i="1"/>
  <c r="X221" i="1"/>
  <c r="AA221" i="1"/>
  <c r="AF221" i="1"/>
  <c r="AH221" i="1"/>
  <c r="AJ221" i="1"/>
  <c r="AL221" i="1"/>
  <c r="AN221" i="1"/>
  <c r="AP221" i="1"/>
  <c r="F222" i="1"/>
  <c r="O222" i="1"/>
  <c r="R222" i="1"/>
  <c r="U222" i="1"/>
  <c r="X222" i="1"/>
  <c r="AA222" i="1"/>
  <c r="AF222" i="1"/>
  <c r="AH222" i="1"/>
  <c r="AJ222" i="1"/>
  <c r="AL222" i="1"/>
  <c r="AN222" i="1"/>
  <c r="AP222" i="1"/>
  <c r="F223" i="1"/>
  <c r="O223" i="1"/>
  <c r="R223" i="1"/>
  <c r="U223" i="1"/>
  <c r="X223" i="1"/>
  <c r="AA223" i="1"/>
  <c r="AF223" i="1"/>
  <c r="AH223" i="1"/>
  <c r="AJ223" i="1"/>
  <c r="AL223" i="1"/>
  <c r="AN223" i="1"/>
  <c r="AP223" i="1"/>
  <c r="F224" i="1"/>
  <c r="O224" i="1"/>
  <c r="R224" i="1"/>
  <c r="U224" i="1"/>
  <c r="X224" i="1"/>
  <c r="AA224" i="1"/>
  <c r="AF224" i="1"/>
  <c r="AH224" i="1"/>
  <c r="AJ224" i="1"/>
  <c r="AL224" i="1"/>
  <c r="AN224" i="1"/>
  <c r="AP224" i="1"/>
  <c r="F225" i="1"/>
  <c r="O225" i="1"/>
  <c r="R225" i="1"/>
  <c r="U225" i="1"/>
  <c r="X225" i="1"/>
  <c r="AA225" i="1"/>
  <c r="AF225" i="1"/>
  <c r="AH225" i="1"/>
  <c r="AJ225" i="1"/>
  <c r="AL225" i="1"/>
  <c r="AN225" i="1"/>
  <c r="AP225" i="1"/>
  <c r="F226" i="1"/>
  <c r="O226" i="1"/>
  <c r="R226" i="1"/>
  <c r="U226" i="1"/>
  <c r="X226" i="1"/>
  <c r="AA226" i="1"/>
  <c r="AF226" i="1"/>
  <c r="AH226" i="1"/>
  <c r="AJ226" i="1"/>
  <c r="AL226" i="1"/>
  <c r="AN226" i="1"/>
  <c r="AP226" i="1"/>
  <c r="F227" i="1"/>
  <c r="O227" i="1"/>
  <c r="R227" i="1"/>
  <c r="U227" i="1"/>
  <c r="AA227" i="1"/>
  <c r="AF227" i="1"/>
  <c r="AH227" i="1"/>
  <c r="AJ227" i="1"/>
  <c r="AL227" i="1"/>
  <c r="AN227" i="1"/>
  <c r="AP227" i="1"/>
  <c r="F228" i="1"/>
  <c r="O228" i="1"/>
  <c r="R228" i="1"/>
  <c r="U228" i="1"/>
  <c r="X228" i="1"/>
  <c r="AA228" i="1"/>
  <c r="AF228" i="1"/>
  <c r="AH228" i="1"/>
  <c r="AJ228" i="1"/>
  <c r="AL228" i="1"/>
  <c r="AN228" i="1"/>
  <c r="AP228" i="1"/>
  <c r="F229" i="1"/>
  <c r="O229" i="1"/>
  <c r="R229" i="1"/>
  <c r="U229" i="1"/>
  <c r="X229" i="1"/>
  <c r="AA229" i="1"/>
  <c r="AF229" i="1"/>
  <c r="AH229" i="1"/>
  <c r="AJ229" i="1"/>
  <c r="AL229" i="1"/>
  <c r="AN229" i="1"/>
  <c r="AP229" i="1"/>
  <c r="F230" i="1"/>
  <c r="O230" i="1"/>
  <c r="R230" i="1"/>
  <c r="U230" i="1"/>
  <c r="X230" i="1"/>
  <c r="AA230" i="1"/>
  <c r="AF230" i="1"/>
  <c r="AH230" i="1"/>
  <c r="AJ230" i="1"/>
  <c r="AL230" i="1"/>
  <c r="AN230" i="1"/>
  <c r="AP230" i="1"/>
  <c r="F231" i="1"/>
  <c r="O231" i="1"/>
  <c r="R231" i="1"/>
  <c r="U231" i="1"/>
  <c r="X231" i="1"/>
  <c r="AA231" i="1"/>
  <c r="AF231" i="1"/>
  <c r="AH231" i="1"/>
  <c r="AJ231" i="1"/>
  <c r="AL231" i="1"/>
  <c r="AN231" i="1"/>
  <c r="AP231" i="1"/>
  <c r="F232" i="1"/>
  <c r="O232" i="1"/>
  <c r="R232" i="1"/>
  <c r="U232" i="1"/>
  <c r="X232" i="1"/>
  <c r="AA232" i="1"/>
  <c r="AF232" i="1"/>
  <c r="AH232" i="1"/>
  <c r="AJ232" i="1"/>
  <c r="AL232" i="1"/>
  <c r="AN232" i="1"/>
  <c r="AP232" i="1"/>
  <c r="F233" i="1"/>
  <c r="O233" i="1"/>
  <c r="R233" i="1"/>
  <c r="U233" i="1"/>
  <c r="X233" i="1"/>
  <c r="AA233" i="1"/>
  <c r="AF233" i="1"/>
  <c r="AH233" i="1"/>
  <c r="AJ233" i="1"/>
  <c r="AL233" i="1"/>
  <c r="AN233" i="1"/>
  <c r="AP233" i="1"/>
  <c r="F234" i="1"/>
  <c r="O234" i="1"/>
  <c r="R234" i="1"/>
  <c r="U234" i="1"/>
  <c r="X234" i="1"/>
  <c r="AA234" i="1"/>
  <c r="AF234" i="1"/>
  <c r="AH234" i="1"/>
  <c r="AJ234" i="1"/>
  <c r="AL234" i="1"/>
  <c r="AN234" i="1"/>
  <c r="AP234" i="1"/>
  <c r="F235" i="1"/>
  <c r="O235" i="1"/>
  <c r="R235" i="1"/>
  <c r="U235" i="1"/>
  <c r="AA235" i="1"/>
  <c r="AF235" i="1"/>
  <c r="AH235" i="1"/>
  <c r="AJ235" i="1"/>
  <c r="AL235" i="1"/>
  <c r="AN235" i="1"/>
  <c r="AP235" i="1"/>
  <c r="F236" i="1"/>
  <c r="O236" i="1"/>
  <c r="R236" i="1"/>
  <c r="U236" i="1"/>
  <c r="X236" i="1"/>
  <c r="AA236" i="1"/>
  <c r="AF236" i="1"/>
  <c r="AH236" i="1"/>
  <c r="AJ236" i="1"/>
  <c r="AL236" i="1"/>
  <c r="AN236" i="1"/>
  <c r="AP236" i="1"/>
  <c r="F237" i="1"/>
  <c r="O237" i="1"/>
  <c r="R237" i="1"/>
  <c r="U237" i="1"/>
  <c r="X237" i="1"/>
  <c r="AA237" i="1"/>
  <c r="AF237" i="1"/>
  <c r="AH237" i="1"/>
  <c r="AJ237" i="1"/>
  <c r="AL237" i="1"/>
  <c r="AN237" i="1"/>
  <c r="AP237" i="1"/>
  <c r="F238" i="1"/>
  <c r="O238" i="1"/>
  <c r="R238" i="1"/>
  <c r="U238" i="1"/>
  <c r="X238" i="1"/>
  <c r="AA238" i="1"/>
  <c r="AF238" i="1"/>
  <c r="AH238" i="1"/>
  <c r="AJ238" i="1"/>
  <c r="AL238" i="1"/>
  <c r="AN238" i="1"/>
  <c r="AP238" i="1"/>
  <c r="F239" i="1"/>
  <c r="O239" i="1"/>
  <c r="R239" i="1"/>
  <c r="U239" i="1"/>
  <c r="X239" i="1"/>
  <c r="AA239" i="1"/>
  <c r="AF239" i="1"/>
  <c r="AH239" i="1"/>
  <c r="AJ239" i="1"/>
  <c r="AL239" i="1"/>
  <c r="AN239" i="1"/>
  <c r="AP239" i="1"/>
  <c r="F240" i="1"/>
  <c r="R240" i="1"/>
  <c r="U240" i="1"/>
  <c r="X240" i="1"/>
  <c r="AA240" i="1"/>
  <c r="AF240" i="1"/>
  <c r="AH240" i="1"/>
  <c r="AJ240" i="1"/>
  <c r="AL240" i="1"/>
  <c r="AN240" i="1"/>
  <c r="AP240" i="1"/>
  <c r="F241" i="1"/>
  <c r="O241" i="1"/>
  <c r="R241" i="1"/>
  <c r="U241" i="1"/>
  <c r="X241" i="1"/>
  <c r="AA241" i="1"/>
  <c r="AF241" i="1"/>
  <c r="AH241" i="1"/>
  <c r="AJ241" i="1"/>
  <c r="AL241" i="1"/>
  <c r="AN241" i="1"/>
  <c r="AP241" i="1"/>
  <c r="F242" i="1"/>
  <c r="O242" i="1"/>
  <c r="R242" i="1"/>
  <c r="U242" i="1"/>
  <c r="X242" i="1"/>
  <c r="AA242" i="1"/>
  <c r="AF242" i="1"/>
  <c r="AH242" i="1"/>
  <c r="AJ242" i="1"/>
  <c r="AL242" i="1"/>
  <c r="AN242" i="1"/>
  <c r="AP242" i="1"/>
  <c r="F243" i="1"/>
  <c r="O243" i="1"/>
  <c r="R243" i="1"/>
  <c r="U243" i="1"/>
  <c r="AA243" i="1"/>
  <c r="AF243" i="1"/>
  <c r="AH243" i="1"/>
  <c r="AJ243" i="1"/>
  <c r="AL243" i="1"/>
  <c r="AN243" i="1"/>
  <c r="AP243" i="1"/>
  <c r="F244" i="1"/>
  <c r="O244" i="1"/>
  <c r="R244" i="1"/>
  <c r="U244" i="1"/>
  <c r="X244" i="1"/>
  <c r="AA244" i="1"/>
  <c r="AF244" i="1"/>
  <c r="AH244" i="1"/>
  <c r="AJ244" i="1"/>
  <c r="AL244" i="1"/>
  <c r="AN244" i="1"/>
  <c r="AP244" i="1"/>
  <c r="F245" i="1"/>
  <c r="O245" i="1"/>
  <c r="R245" i="1"/>
  <c r="U245" i="1"/>
  <c r="X245" i="1"/>
  <c r="AA245" i="1"/>
  <c r="AF245" i="1"/>
  <c r="AH245" i="1"/>
  <c r="AJ245" i="1"/>
  <c r="AL245" i="1"/>
  <c r="AN245" i="1"/>
  <c r="AP245" i="1"/>
  <c r="F246" i="1"/>
  <c r="O246" i="1"/>
  <c r="R246" i="1"/>
  <c r="U246" i="1"/>
  <c r="X246" i="1"/>
  <c r="AA246" i="1"/>
  <c r="AF246" i="1"/>
  <c r="AH246" i="1"/>
  <c r="AJ246" i="1"/>
  <c r="AL246" i="1"/>
  <c r="AN246" i="1"/>
  <c r="AP246" i="1"/>
  <c r="F247" i="1"/>
  <c r="O247" i="1"/>
  <c r="R247" i="1"/>
  <c r="U247" i="1"/>
  <c r="X247" i="1"/>
  <c r="AA247" i="1"/>
  <c r="AF247" i="1"/>
  <c r="AH247" i="1"/>
  <c r="AJ247" i="1"/>
  <c r="AL247" i="1"/>
  <c r="AN247" i="1"/>
  <c r="AP247" i="1"/>
  <c r="F248" i="1"/>
  <c r="O248" i="1"/>
  <c r="R248" i="1"/>
  <c r="U248" i="1"/>
  <c r="X248" i="1"/>
  <c r="AA248" i="1"/>
  <c r="AF248" i="1"/>
  <c r="AH248" i="1"/>
  <c r="AJ248" i="1"/>
  <c r="AL248" i="1"/>
  <c r="AN248" i="1"/>
  <c r="AP248" i="1"/>
  <c r="F249" i="1"/>
  <c r="O249" i="1"/>
  <c r="R249" i="1"/>
  <c r="U249" i="1"/>
  <c r="X249" i="1"/>
  <c r="AA249" i="1"/>
  <c r="AF249" i="1"/>
  <c r="AH249" i="1"/>
  <c r="AJ249" i="1"/>
  <c r="AL249" i="1"/>
  <c r="AN249" i="1"/>
  <c r="AP249" i="1"/>
  <c r="F250" i="1"/>
  <c r="O250" i="1"/>
  <c r="R250" i="1"/>
  <c r="U250" i="1"/>
  <c r="X250" i="1"/>
  <c r="AA250" i="1"/>
  <c r="AF250" i="1"/>
  <c r="AH250" i="1"/>
  <c r="AJ250" i="1"/>
  <c r="AL250" i="1"/>
  <c r="AN250" i="1"/>
  <c r="AP250" i="1"/>
  <c r="F251" i="1"/>
  <c r="R251" i="1"/>
  <c r="U251" i="1"/>
  <c r="X251" i="1"/>
  <c r="AA251" i="1"/>
  <c r="AF251" i="1"/>
  <c r="AH251" i="1"/>
  <c r="AJ251" i="1"/>
  <c r="AL251" i="1"/>
  <c r="AN251" i="1"/>
  <c r="AP251" i="1"/>
  <c r="F252" i="1"/>
  <c r="R252" i="1"/>
  <c r="U252" i="1"/>
  <c r="X252" i="1"/>
  <c r="AA252" i="1"/>
  <c r="AF252" i="1"/>
  <c r="AH252" i="1"/>
  <c r="AJ252" i="1"/>
  <c r="AL252" i="1"/>
  <c r="AN252" i="1"/>
  <c r="AP252" i="1"/>
  <c r="F253" i="1"/>
  <c r="O253" i="1"/>
  <c r="R253" i="1"/>
  <c r="U253" i="1"/>
  <c r="X253" i="1"/>
  <c r="AA253" i="1"/>
  <c r="AF253" i="1"/>
  <c r="AH253" i="1"/>
  <c r="AJ253" i="1"/>
  <c r="AL253" i="1"/>
  <c r="AN253" i="1"/>
  <c r="AP253" i="1"/>
  <c r="F254" i="1"/>
  <c r="O254" i="1"/>
  <c r="U254" i="1"/>
  <c r="X254" i="1"/>
  <c r="AA254" i="1"/>
  <c r="AF254" i="1"/>
  <c r="AH254" i="1"/>
  <c r="AJ254" i="1"/>
  <c r="AL254" i="1"/>
  <c r="AN254" i="1"/>
  <c r="AP254" i="1"/>
  <c r="F255" i="1"/>
  <c r="R255" i="1"/>
  <c r="U255" i="1"/>
  <c r="X255" i="1"/>
  <c r="AA255" i="1"/>
  <c r="AF255" i="1"/>
  <c r="AH255" i="1"/>
  <c r="AJ255" i="1"/>
  <c r="AL255" i="1"/>
  <c r="AN255" i="1"/>
  <c r="AP255" i="1"/>
  <c r="F256" i="1"/>
  <c r="R256" i="1"/>
  <c r="U256" i="1"/>
  <c r="X256" i="1"/>
  <c r="AA256" i="1"/>
  <c r="AF256" i="1"/>
  <c r="AH256" i="1"/>
  <c r="AJ256" i="1"/>
  <c r="AL256" i="1"/>
  <c r="AN256" i="1"/>
  <c r="AP256" i="1"/>
  <c r="F257" i="1"/>
  <c r="O257" i="1"/>
  <c r="R257" i="1"/>
  <c r="U257" i="1"/>
  <c r="X257" i="1"/>
  <c r="AA257" i="1"/>
  <c r="AF257" i="1"/>
  <c r="AH257" i="1"/>
  <c r="AJ257" i="1"/>
  <c r="AL257" i="1"/>
  <c r="AN257" i="1"/>
  <c r="AP257" i="1"/>
  <c r="F258" i="1"/>
  <c r="O258" i="1"/>
  <c r="R258" i="1"/>
  <c r="U258" i="1"/>
  <c r="X258" i="1"/>
  <c r="AA258" i="1"/>
  <c r="AF258" i="1"/>
  <c r="AH258" i="1"/>
  <c r="AJ258" i="1"/>
  <c r="AL258" i="1"/>
  <c r="AN258" i="1"/>
  <c r="AP258" i="1"/>
  <c r="F259" i="1"/>
  <c r="O259" i="1"/>
  <c r="R259" i="1"/>
  <c r="U259" i="1"/>
  <c r="X259" i="1"/>
  <c r="AA259" i="1"/>
  <c r="AF259" i="1"/>
  <c r="AH259" i="1"/>
  <c r="AJ259" i="1"/>
  <c r="AL259" i="1"/>
  <c r="AN259" i="1"/>
  <c r="AP259" i="1"/>
  <c r="F260" i="1"/>
  <c r="O260" i="1"/>
  <c r="R260" i="1"/>
  <c r="U260" i="1"/>
  <c r="X260" i="1"/>
  <c r="AA260" i="1"/>
  <c r="AF260" i="1"/>
  <c r="AH260" i="1"/>
  <c r="AJ260" i="1"/>
  <c r="AL260" i="1"/>
  <c r="AN260" i="1"/>
  <c r="AP260" i="1"/>
  <c r="F261" i="1"/>
  <c r="O261" i="1"/>
  <c r="R261" i="1"/>
  <c r="U261" i="1"/>
  <c r="X261" i="1"/>
  <c r="AA261" i="1"/>
  <c r="AF261" i="1"/>
  <c r="AH261" i="1"/>
  <c r="AJ261" i="1"/>
  <c r="AL261" i="1"/>
  <c r="AN261" i="1"/>
  <c r="AP261" i="1"/>
  <c r="F262" i="1"/>
  <c r="O262" i="1"/>
  <c r="R262" i="1"/>
  <c r="U262" i="1"/>
  <c r="X262" i="1"/>
  <c r="AA262" i="1"/>
  <c r="AF262" i="1"/>
  <c r="AH262" i="1"/>
  <c r="AJ262" i="1"/>
  <c r="AL262" i="1"/>
  <c r="AN262" i="1"/>
  <c r="AP262" i="1"/>
  <c r="F263" i="1"/>
  <c r="O263" i="1"/>
  <c r="R263" i="1"/>
  <c r="U263" i="1"/>
  <c r="X263" i="1"/>
  <c r="AA263" i="1"/>
  <c r="AF263" i="1"/>
  <c r="AH263" i="1"/>
  <c r="AJ263" i="1"/>
  <c r="AL263" i="1"/>
  <c r="AN263" i="1"/>
  <c r="AP263" i="1"/>
  <c r="F264" i="1"/>
  <c r="O264" i="1"/>
  <c r="R264" i="1"/>
  <c r="U264" i="1"/>
  <c r="X264" i="1"/>
  <c r="AA264" i="1"/>
  <c r="AF264" i="1"/>
  <c r="AH264" i="1"/>
  <c r="AJ264" i="1"/>
  <c r="AL264" i="1"/>
  <c r="AN264" i="1"/>
  <c r="AP264" i="1"/>
  <c r="F265" i="1"/>
  <c r="O265" i="1"/>
  <c r="R265" i="1"/>
  <c r="U265" i="1"/>
  <c r="X265" i="1"/>
  <c r="AA265" i="1"/>
  <c r="AF265" i="1"/>
  <c r="AH265" i="1"/>
  <c r="AJ265" i="1"/>
  <c r="AL265" i="1"/>
  <c r="AN265" i="1"/>
  <c r="AP265" i="1"/>
  <c r="F266" i="1"/>
  <c r="O266" i="1"/>
  <c r="R266" i="1"/>
  <c r="U266" i="1"/>
  <c r="X266" i="1"/>
  <c r="AA266" i="1"/>
  <c r="AF266" i="1"/>
  <c r="AH266" i="1"/>
  <c r="AJ266" i="1"/>
  <c r="AL266" i="1"/>
  <c r="AN266" i="1"/>
  <c r="AP266" i="1"/>
  <c r="F267" i="1"/>
  <c r="O267" i="1"/>
  <c r="R267" i="1"/>
  <c r="U267" i="1"/>
  <c r="X267" i="1"/>
  <c r="AA267" i="1"/>
  <c r="AF267" i="1"/>
  <c r="AH267" i="1"/>
  <c r="AJ267" i="1"/>
  <c r="AL267" i="1"/>
  <c r="AN267" i="1"/>
  <c r="AP267" i="1"/>
  <c r="F268" i="1"/>
  <c r="O268" i="1"/>
  <c r="R268" i="1"/>
  <c r="U268" i="1"/>
  <c r="X268" i="1"/>
  <c r="AA268" i="1"/>
  <c r="AF268" i="1"/>
  <c r="AH268" i="1"/>
  <c r="AJ268" i="1"/>
  <c r="AL268" i="1"/>
  <c r="AN268" i="1"/>
  <c r="AP268" i="1"/>
  <c r="F269" i="1"/>
  <c r="O269" i="1"/>
  <c r="R269" i="1"/>
  <c r="U269" i="1"/>
  <c r="X269" i="1"/>
  <c r="AA269" i="1"/>
  <c r="AF269" i="1"/>
  <c r="AH269" i="1"/>
  <c r="AJ269" i="1"/>
  <c r="AL269" i="1"/>
  <c r="AN269" i="1"/>
  <c r="AP269" i="1"/>
  <c r="F270" i="1"/>
  <c r="O270" i="1"/>
  <c r="R270" i="1"/>
  <c r="U270" i="1"/>
  <c r="X270" i="1"/>
  <c r="AA270" i="1"/>
  <c r="AF270" i="1"/>
  <c r="AH270" i="1"/>
  <c r="AJ270" i="1"/>
  <c r="AL270" i="1"/>
  <c r="AN270" i="1"/>
  <c r="AP270" i="1"/>
  <c r="F271" i="1"/>
  <c r="O271" i="1"/>
  <c r="R271" i="1"/>
  <c r="U271" i="1"/>
  <c r="X271" i="1"/>
  <c r="AA271" i="1"/>
  <c r="AF271" i="1"/>
  <c r="AH271" i="1"/>
  <c r="AJ271" i="1"/>
  <c r="AL271" i="1"/>
  <c r="AN271" i="1"/>
  <c r="AP271" i="1"/>
  <c r="F272" i="1"/>
  <c r="R272" i="1"/>
  <c r="U272" i="1"/>
  <c r="X272" i="1"/>
  <c r="AA272" i="1"/>
  <c r="AF272" i="1"/>
  <c r="AH272" i="1"/>
  <c r="AJ272" i="1"/>
  <c r="AL272" i="1"/>
  <c r="AN272" i="1"/>
  <c r="AP272" i="1"/>
  <c r="F273" i="1"/>
  <c r="O273" i="1"/>
  <c r="R273" i="1"/>
  <c r="U273" i="1"/>
  <c r="X273" i="1"/>
  <c r="AA273" i="1"/>
  <c r="AF273" i="1"/>
  <c r="AH273" i="1"/>
  <c r="AJ273" i="1"/>
  <c r="AL273" i="1"/>
  <c r="AN273" i="1"/>
  <c r="AP273" i="1"/>
  <c r="F274" i="1"/>
  <c r="O274" i="1"/>
  <c r="R274" i="1"/>
  <c r="U274" i="1"/>
  <c r="X274" i="1"/>
  <c r="AA274" i="1"/>
  <c r="AF274" i="1"/>
  <c r="AH274" i="1"/>
  <c r="AJ274" i="1"/>
  <c r="AL274" i="1"/>
  <c r="AN274" i="1"/>
  <c r="AP274" i="1"/>
  <c r="F275" i="1"/>
  <c r="O275" i="1"/>
  <c r="R275" i="1"/>
  <c r="U275" i="1"/>
  <c r="X275" i="1"/>
  <c r="AA275" i="1"/>
  <c r="AF275" i="1"/>
  <c r="AH275" i="1"/>
  <c r="AJ275" i="1"/>
  <c r="AL275" i="1"/>
  <c r="AN275" i="1"/>
  <c r="AP275" i="1"/>
  <c r="F276" i="1"/>
  <c r="O276" i="1"/>
  <c r="R276" i="1"/>
  <c r="U276" i="1"/>
  <c r="AA276" i="1"/>
  <c r="AF276" i="1"/>
  <c r="AH276" i="1"/>
  <c r="AJ276" i="1"/>
  <c r="AL276" i="1"/>
  <c r="AN276" i="1"/>
  <c r="AP276" i="1"/>
  <c r="F277" i="1"/>
  <c r="O277" i="1"/>
  <c r="R277" i="1"/>
  <c r="U277" i="1"/>
  <c r="X277" i="1"/>
  <c r="AA277" i="1"/>
  <c r="AF277" i="1"/>
  <c r="AH277" i="1"/>
  <c r="AJ277" i="1"/>
  <c r="AL277" i="1"/>
  <c r="AN277" i="1"/>
  <c r="AP277" i="1"/>
  <c r="F278" i="1"/>
  <c r="R278" i="1"/>
  <c r="U278" i="1"/>
  <c r="X278" i="1"/>
  <c r="AA278" i="1"/>
  <c r="AF278" i="1"/>
  <c r="AH278" i="1"/>
  <c r="AJ278" i="1"/>
  <c r="AL278" i="1"/>
  <c r="AN278" i="1"/>
  <c r="AP278" i="1"/>
  <c r="F279" i="1"/>
  <c r="R279" i="1"/>
  <c r="U279" i="1"/>
  <c r="X279" i="1"/>
  <c r="AA279" i="1"/>
  <c r="AF279" i="1"/>
  <c r="AH279" i="1"/>
  <c r="AJ279" i="1"/>
  <c r="AL279" i="1"/>
  <c r="AN279" i="1"/>
  <c r="AP279" i="1"/>
  <c r="F280" i="1"/>
  <c r="O280" i="1"/>
  <c r="R280" i="1"/>
  <c r="U280" i="1"/>
  <c r="X280" i="1"/>
  <c r="AA280" i="1"/>
  <c r="AF280" i="1"/>
  <c r="AH280" i="1"/>
  <c r="AJ280" i="1"/>
  <c r="AL280" i="1"/>
  <c r="AN280" i="1"/>
  <c r="AP280" i="1"/>
  <c r="F281" i="1"/>
  <c r="O281" i="1"/>
  <c r="R281" i="1"/>
  <c r="U281" i="1"/>
  <c r="X281" i="1"/>
  <c r="AA281" i="1"/>
  <c r="AF281" i="1"/>
  <c r="AH281" i="1"/>
  <c r="AJ281" i="1"/>
  <c r="AL281" i="1"/>
  <c r="AN281" i="1"/>
  <c r="AP281" i="1"/>
  <c r="F282" i="1"/>
  <c r="O282" i="1"/>
  <c r="R282" i="1"/>
  <c r="U282" i="1"/>
  <c r="X282" i="1"/>
  <c r="AA282" i="1"/>
  <c r="AF282" i="1"/>
  <c r="AH282" i="1"/>
  <c r="AJ282" i="1"/>
  <c r="AL282" i="1"/>
  <c r="AN282" i="1"/>
  <c r="AP282" i="1"/>
  <c r="F283" i="1"/>
  <c r="O283" i="1"/>
  <c r="R283" i="1"/>
  <c r="U283" i="1"/>
  <c r="X283" i="1"/>
  <c r="AA283" i="1"/>
  <c r="AF283" i="1"/>
  <c r="AH283" i="1"/>
  <c r="AJ283" i="1"/>
  <c r="AL283" i="1"/>
  <c r="AN283" i="1"/>
  <c r="AP283" i="1"/>
  <c r="F284" i="1"/>
  <c r="O284" i="1"/>
  <c r="R284" i="1"/>
  <c r="U284" i="1"/>
  <c r="X284" i="1"/>
  <c r="AA284" i="1"/>
  <c r="AF284" i="1"/>
  <c r="AH284" i="1"/>
  <c r="AJ284" i="1"/>
  <c r="AL284" i="1"/>
  <c r="AN284" i="1"/>
  <c r="AP284" i="1"/>
  <c r="F285" i="1"/>
  <c r="O285" i="1"/>
  <c r="R285" i="1"/>
  <c r="U285" i="1"/>
  <c r="X285" i="1"/>
  <c r="AA285" i="1"/>
  <c r="AF285" i="1"/>
  <c r="AH285" i="1"/>
  <c r="AJ285" i="1"/>
  <c r="AL285" i="1"/>
  <c r="AN285" i="1"/>
  <c r="AP285" i="1"/>
  <c r="F286" i="1"/>
  <c r="O286" i="1"/>
  <c r="R286" i="1"/>
  <c r="U286" i="1"/>
  <c r="X286" i="1"/>
  <c r="AA286" i="1"/>
  <c r="AF286" i="1"/>
  <c r="AH286" i="1"/>
  <c r="AJ286" i="1"/>
  <c r="AL286" i="1"/>
  <c r="AN286" i="1"/>
  <c r="AP286" i="1"/>
  <c r="F287" i="1"/>
  <c r="R287" i="1"/>
  <c r="U287" i="1"/>
  <c r="X287" i="1"/>
  <c r="AA287" i="1"/>
  <c r="AF287" i="1"/>
  <c r="AH287" i="1"/>
  <c r="AJ287" i="1"/>
  <c r="AL287" i="1"/>
  <c r="AN287" i="1"/>
  <c r="AP287" i="1"/>
  <c r="F288" i="1"/>
  <c r="O288" i="1"/>
  <c r="R288" i="1"/>
  <c r="U288" i="1"/>
  <c r="X288" i="1"/>
  <c r="AA288" i="1"/>
  <c r="AF288" i="1"/>
  <c r="AH288" i="1"/>
  <c r="AJ288" i="1"/>
  <c r="AL288" i="1"/>
  <c r="AN288" i="1"/>
  <c r="AP288" i="1"/>
  <c r="F289" i="1"/>
  <c r="O289" i="1"/>
  <c r="R289" i="1"/>
  <c r="U289" i="1"/>
  <c r="X289" i="1"/>
  <c r="AA289" i="1"/>
  <c r="AF289" i="1"/>
  <c r="AH289" i="1"/>
  <c r="AJ289" i="1"/>
  <c r="AL289" i="1"/>
  <c r="AN289" i="1"/>
  <c r="AP289" i="1"/>
  <c r="F290" i="1"/>
  <c r="O290" i="1"/>
  <c r="R290" i="1"/>
  <c r="U290" i="1"/>
  <c r="X290" i="1"/>
  <c r="AA290" i="1"/>
  <c r="AF290" i="1"/>
  <c r="AH290" i="1"/>
  <c r="AJ290" i="1"/>
  <c r="AL290" i="1"/>
  <c r="AN290" i="1"/>
  <c r="AP290" i="1"/>
  <c r="F291" i="1"/>
  <c r="O291" i="1"/>
  <c r="R291" i="1"/>
  <c r="U291" i="1"/>
  <c r="X291" i="1"/>
  <c r="AA291" i="1"/>
  <c r="AF291" i="1"/>
  <c r="AH291" i="1"/>
  <c r="AJ291" i="1"/>
  <c r="AL291" i="1"/>
  <c r="AN291" i="1"/>
  <c r="AP291" i="1"/>
  <c r="F292" i="1"/>
  <c r="O292" i="1"/>
  <c r="R292" i="1"/>
  <c r="U292" i="1"/>
  <c r="X292" i="1"/>
  <c r="AA292" i="1"/>
  <c r="AF292" i="1"/>
  <c r="AH292" i="1"/>
  <c r="AJ292" i="1"/>
  <c r="AL292" i="1"/>
  <c r="AN292" i="1"/>
  <c r="AP292" i="1"/>
  <c r="F293" i="1"/>
  <c r="O293" i="1"/>
  <c r="R293" i="1"/>
  <c r="U293" i="1"/>
  <c r="X293" i="1"/>
  <c r="AA293" i="1"/>
  <c r="AF293" i="1"/>
  <c r="AH293" i="1"/>
  <c r="AJ293" i="1"/>
  <c r="AL293" i="1"/>
  <c r="AN293" i="1"/>
  <c r="AP293" i="1"/>
  <c r="F294" i="1"/>
  <c r="O294" i="1"/>
  <c r="R294" i="1"/>
  <c r="U294" i="1"/>
  <c r="X294" i="1"/>
  <c r="AA294" i="1"/>
  <c r="AF294" i="1"/>
  <c r="AH294" i="1"/>
  <c r="AJ294" i="1"/>
  <c r="AL294" i="1"/>
  <c r="AN294" i="1"/>
  <c r="AP294" i="1"/>
  <c r="F295" i="1"/>
  <c r="R295" i="1"/>
  <c r="U295" i="1"/>
  <c r="X295" i="1"/>
  <c r="AA295" i="1"/>
  <c r="AF295" i="1"/>
  <c r="AH295" i="1"/>
  <c r="AJ295" i="1"/>
  <c r="AL295" i="1"/>
  <c r="AN295" i="1"/>
  <c r="AP295" i="1"/>
  <c r="F296" i="1"/>
  <c r="O296" i="1"/>
  <c r="R296" i="1"/>
  <c r="U296" i="1"/>
  <c r="X296" i="1"/>
  <c r="AA296" i="1"/>
  <c r="AF296" i="1"/>
  <c r="AH296" i="1"/>
  <c r="AJ296" i="1"/>
  <c r="AL296" i="1"/>
  <c r="AN296" i="1"/>
  <c r="AP296" i="1"/>
  <c r="F297" i="1"/>
  <c r="O297" i="1"/>
  <c r="R297" i="1"/>
  <c r="U297" i="1"/>
  <c r="X297" i="1"/>
  <c r="AA297" i="1"/>
  <c r="AF297" i="1"/>
  <c r="AH297" i="1"/>
  <c r="AJ297" i="1"/>
  <c r="AL297" i="1"/>
  <c r="AN297" i="1"/>
  <c r="AP297" i="1"/>
  <c r="F298" i="1"/>
  <c r="O298" i="1"/>
  <c r="R298" i="1"/>
  <c r="U298" i="1"/>
  <c r="X298" i="1"/>
  <c r="AA298" i="1"/>
  <c r="AF298" i="1"/>
  <c r="AH298" i="1"/>
  <c r="AJ298" i="1"/>
  <c r="AL298" i="1"/>
  <c r="AN298" i="1"/>
  <c r="AP298" i="1"/>
  <c r="F299" i="1"/>
  <c r="O299" i="1"/>
  <c r="R299" i="1"/>
  <c r="U299" i="1"/>
  <c r="X299" i="1"/>
  <c r="AA299" i="1"/>
  <c r="AF299" i="1"/>
  <c r="AH299" i="1"/>
  <c r="AJ299" i="1"/>
  <c r="AL299" i="1"/>
  <c r="AN299" i="1"/>
  <c r="AP299" i="1"/>
  <c r="F300" i="1"/>
  <c r="O300" i="1"/>
  <c r="R300" i="1"/>
  <c r="U300" i="1"/>
  <c r="X300" i="1"/>
  <c r="AA300" i="1"/>
  <c r="AF300" i="1"/>
  <c r="AH300" i="1"/>
  <c r="AJ300" i="1"/>
  <c r="AL300" i="1"/>
  <c r="AN300" i="1"/>
  <c r="AP300" i="1"/>
  <c r="F301" i="1"/>
  <c r="O301" i="1"/>
  <c r="R301" i="1"/>
  <c r="U301" i="1"/>
  <c r="X301" i="1"/>
  <c r="AA301" i="1"/>
  <c r="AF301" i="1"/>
  <c r="AH301" i="1"/>
  <c r="AJ301" i="1"/>
  <c r="AL301" i="1"/>
  <c r="AN301" i="1"/>
  <c r="AP301" i="1"/>
  <c r="F302" i="1"/>
  <c r="O302" i="1"/>
  <c r="R302" i="1"/>
  <c r="U302" i="1"/>
  <c r="X302" i="1"/>
  <c r="AA302" i="1"/>
  <c r="AF302" i="1"/>
  <c r="AH302" i="1"/>
  <c r="AJ302" i="1"/>
  <c r="AL302" i="1"/>
  <c r="AN302" i="1"/>
  <c r="AP302" i="1"/>
  <c r="F303" i="1"/>
  <c r="O303" i="1"/>
  <c r="R303" i="1"/>
  <c r="U303" i="1"/>
  <c r="X303" i="1"/>
  <c r="AA303" i="1"/>
  <c r="AF303" i="1"/>
  <c r="AH303" i="1"/>
  <c r="AJ303" i="1"/>
  <c r="AL303" i="1"/>
  <c r="AN303" i="1"/>
  <c r="AP303" i="1"/>
  <c r="F304" i="1"/>
  <c r="O304" i="1"/>
  <c r="R304" i="1"/>
  <c r="U304" i="1"/>
  <c r="X304" i="1"/>
  <c r="AA304" i="1"/>
  <c r="AF304" i="1"/>
  <c r="AH304" i="1"/>
  <c r="AJ304" i="1"/>
  <c r="AL304" i="1"/>
  <c r="AN304" i="1"/>
  <c r="AP304" i="1"/>
  <c r="F305" i="1"/>
  <c r="O305" i="1"/>
  <c r="R305" i="1"/>
  <c r="U305" i="1"/>
  <c r="X305" i="1"/>
  <c r="AA305" i="1"/>
  <c r="AF305" i="1"/>
  <c r="AH305" i="1"/>
  <c r="AJ305" i="1"/>
  <c r="AL305" i="1"/>
  <c r="AN305" i="1"/>
  <c r="AP305" i="1"/>
  <c r="F306" i="1"/>
  <c r="O306" i="1"/>
  <c r="R306" i="1"/>
  <c r="U306" i="1"/>
  <c r="AA306" i="1"/>
  <c r="AF306" i="1"/>
  <c r="AH306" i="1"/>
  <c r="AJ306" i="1"/>
  <c r="AL306" i="1"/>
  <c r="AN306" i="1"/>
  <c r="AP306" i="1"/>
  <c r="F307" i="1"/>
  <c r="O307" i="1"/>
  <c r="R307" i="1"/>
  <c r="U307" i="1"/>
  <c r="X307" i="1"/>
  <c r="AA307" i="1"/>
  <c r="AF307" i="1"/>
  <c r="AH307" i="1"/>
  <c r="AJ307" i="1"/>
  <c r="AL307" i="1"/>
  <c r="AN307" i="1"/>
  <c r="AP307" i="1"/>
  <c r="F308" i="1"/>
  <c r="O308" i="1"/>
  <c r="R308" i="1"/>
  <c r="U308" i="1"/>
  <c r="X308" i="1"/>
  <c r="AA308" i="1"/>
  <c r="AF308" i="1"/>
  <c r="AH308" i="1"/>
  <c r="AJ308" i="1"/>
  <c r="AL308" i="1"/>
  <c r="AN308" i="1"/>
  <c r="AP308" i="1"/>
  <c r="F309" i="1"/>
  <c r="O309" i="1"/>
  <c r="R309" i="1"/>
  <c r="U309" i="1"/>
  <c r="X309" i="1"/>
  <c r="AA309" i="1"/>
  <c r="AF309" i="1"/>
  <c r="AH309" i="1"/>
  <c r="AJ309" i="1"/>
  <c r="AL309" i="1"/>
  <c r="AN309" i="1"/>
  <c r="AP309" i="1"/>
  <c r="F310" i="1"/>
  <c r="R310" i="1"/>
  <c r="U310" i="1"/>
  <c r="X310" i="1"/>
  <c r="AA310" i="1"/>
  <c r="AF310" i="1"/>
  <c r="AH310" i="1"/>
  <c r="AJ310" i="1"/>
  <c r="AL310" i="1"/>
  <c r="AN310" i="1"/>
  <c r="AP310" i="1"/>
  <c r="F311" i="1"/>
  <c r="R311" i="1"/>
  <c r="U311" i="1"/>
  <c r="X311" i="1"/>
  <c r="AA311" i="1"/>
  <c r="AF311" i="1"/>
  <c r="AH311" i="1"/>
  <c r="AJ311" i="1"/>
  <c r="AL311" i="1"/>
  <c r="AN311" i="1"/>
  <c r="AP311" i="1"/>
  <c r="F312" i="1"/>
  <c r="O312" i="1"/>
  <c r="R312" i="1"/>
  <c r="U312" i="1"/>
  <c r="X312" i="1"/>
  <c r="AA312" i="1"/>
  <c r="AF312" i="1"/>
  <c r="AH312" i="1"/>
  <c r="AJ312" i="1"/>
  <c r="AL312" i="1"/>
  <c r="AN312" i="1"/>
  <c r="AP312" i="1"/>
  <c r="F313" i="1"/>
  <c r="O313" i="1"/>
  <c r="R313" i="1"/>
  <c r="U313" i="1"/>
  <c r="X313" i="1"/>
  <c r="AA313" i="1"/>
  <c r="AF313" i="1"/>
  <c r="AH313" i="1"/>
  <c r="AJ313" i="1"/>
  <c r="AL313" i="1"/>
  <c r="AN313" i="1"/>
  <c r="AP313" i="1"/>
  <c r="F314" i="1"/>
  <c r="O314" i="1"/>
  <c r="R314" i="1"/>
  <c r="U314" i="1"/>
  <c r="X314" i="1"/>
  <c r="AA314" i="1"/>
  <c r="AF314" i="1"/>
  <c r="AH314" i="1"/>
  <c r="AJ314" i="1"/>
  <c r="AL314" i="1"/>
  <c r="AN314" i="1"/>
  <c r="AP314" i="1"/>
  <c r="F315" i="1"/>
  <c r="O315" i="1"/>
  <c r="R315" i="1"/>
  <c r="U315" i="1"/>
  <c r="X315" i="1"/>
  <c r="AA315" i="1"/>
  <c r="AF315" i="1"/>
  <c r="AH315" i="1"/>
  <c r="AJ315" i="1"/>
  <c r="AL315" i="1"/>
  <c r="AN315" i="1"/>
  <c r="AP315" i="1"/>
  <c r="F316" i="1"/>
  <c r="O316" i="1"/>
  <c r="R316" i="1"/>
  <c r="U316" i="1"/>
  <c r="X316" i="1"/>
  <c r="AA316" i="1"/>
  <c r="AF316" i="1"/>
  <c r="AH316" i="1"/>
  <c r="AJ316" i="1"/>
  <c r="AL316" i="1"/>
  <c r="AN316" i="1"/>
  <c r="AP316" i="1"/>
  <c r="F317" i="1"/>
  <c r="O317" i="1"/>
  <c r="R317" i="1"/>
  <c r="U317" i="1"/>
  <c r="X317" i="1"/>
  <c r="AA317" i="1"/>
  <c r="AF317" i="1"/>
  <c r="AH317" i="1"/>
  <c r="AJ317" i="1"/>
  <c r="AL317" i="1"/>
  <c r="AN317" i="1"/>
  <c r="AP317" i="1"/>
  <c r="F318" i="1"/>
  <c r="O318" i="1"/>
  <c r="R318" i="1"/>
  <c r="X318" i="1"/>
  <c r="AA318" i="1"/>
  <c r="AF318" i="1"/>
  <c r="AH318" i="1"/>
  <c r="AJ318" i="1"/>
  <c r="AL318" i="1"/>
  <c r="AN318" i="1"/>
  <c r="AP318" i="1"/>
  <c r="F319" i="1"/>
  <c r="O319" i="1"/>
  <c r="R319" i="1"/>
  <c r="U319" i="1"/>
  <c r="X319" i="1"/>
  <c r="AA319" i="1"/>
  <c r="AF319" i="1"/>
  <c r="AH319" i="1"/>
  <c r="AJ319" i="1"/>
  <c r="AL319" i="1"/>
  <c r="AN319" i="1"/>
  <c r="AP319" i="1"/>
  <c r="F320" i="1"/>
  <c r="O320" i="1"/>
  <c r="R320" i="1"/>
  <c r="U320" i="1"/>
  <c r="X320" i="1"/>
  <c r="AA320" i="1"/>
  <c r="AF320" i="1"/>
  <c r="AH320" i="1"/>
  <c r="AJ320" i="1"/>
  <c r="AL320" i="1"/>
  <c r="AN320" i="1"/>
  <c r="AP320" i="1"/>
  <c r="F321" i="1"/>
  <c r="O321" i="1"/>
  <c r="R321" i="1"/>
  <c r="U321" i="1"/>
  <c r="X321" i="1"/>
  <c r="AA321" i="1"/>
  <c r="AF321" i="1"/>
  <c r="AH321" i="1"/>
  <c r="AJ321" i="1"/>
  <c r="AL321" i="1"/>
  <c r="AN321" i="1"/>
  <c r="AP321" i="1"/>
  <c r="F322" i="1"/>
  <c r="O322" i="1"/>
  <c r="R322" i="1"/>
  <c r="U322" i="1"/>
  <c r="X322" i="1"/>
  <c r="AA322" i="1"/>
  <c r="AF322" i="1"/>
  <c r="AH322" i="1"/>
  <c r="AJ322" i="1"/>
  <c r="AL322" i="1"/>
  <c r="AN322" i="1"/>
  <c r="AP322" i="1"/>
  <c r="F323" i="1"/>
  <c r="O323" i="1"/>
  <c r="R323" i="1"/>
  <c r="U323" i="1"/>
  <c r="X323" i="1"/>
  <c r="AA323" i="1"/>
  <c r="AF323" i="1"/>
  <c r="AH323" i="1"/>
  <c r="AJ323" i="1"/>
  <c r="AL323" i="1"/>
  <c r="AN323" i="1"/>
  <c r="AP323" i="1"/>
  <c r="F324" i="1"/>
  <c r="O324" i="1"/>
  <c r="R324" i="1"/>
  <c r="U324" i="1"/>
  <c r="X324" i="1"/>
  <c r="AA324" i="1"/>
  <c r="AF324" i="1"/>
  <c r="AH324" i="1"/>
  <c r="AJ324" i="1"/>
  <c r="AL324" i="1"/>
  <c r="AN324" i="1"/>
  <c r="AP324" i="1"/>
  <c r="F325" i="1"/>
  <c r="O325" i="1"/>
  <c r="R325" i="1"/>
  <c r="U325" i="1"/>
  <c r="X325" i="1"/>
  <c r="AA325" i="1"/>
  <c r="AF325" i="1"/>
  <c r="AH325" i="1"/>
  <c r="AJ325" i="1"/>
  <c r="AL325" i="1"/>
  <c r="AN325" i="1"/>
  <c r="AP325" i="1"/>
  <c r="F326" i="1"/>
  <c r="O326" i="1"/>
  <c r="R326" i="1"/>
  <c r="X326" i="1"/>
  <c r="AA326" i="1"/>
  <c r="AF326" i="1"/>
  <c r="AH326" i="1"/>
  <c r="AJ326" i="1"/>
  <c r="AL326" i="1"/>
  <c r="AN326" i="1"/>
  <c r="AP326" i="1"/>
  <c r="F327" i="1"/>
  <c r="O327" i="1"/>
  <c r="R327" i="1"/>
  <c r="U327" i="1"/>
  <c r="X327" i="1"/>
  <c r="AA327" i="1"/>
  <c r="AF327" i="1"/>
  <c r="AH327" i="1"/>
  <c r="AJ327" i="1"/>
  <c r="AL327" i="1"/>
  <c r="AN327" i="1"/>
  <c r="AP327" i="1"/>
  <c r="F328" i="1"/>
  <c r="O328" i="1"/>
  <c r="R328" i="1"/>
  <c r="U328" i="1"/>
  <c r="X328" i="1"/>
  <c r="AA328" i="1"/>
  <c r="AF328" i="1"/>
  <c r="AH328" i="1"/>
  <c r="AJ328" i="1"/>
  <c r="AL328" i="1"/>
  <c r="AN328" i="1"/>
  <c r="AP328" i="1"/>
  <c r="F329" i="1"/>
  <c r="O329" i="1"/>
  <c r="R329" i="1"/>
  <c r="U329" i="1"/>
  <c r="X329" i="1"/>
  <c r="AA329" i="1"/>
  <c r="AF329" i="1"/>
  <c r="AH329" i="1"/>
  <c r="AJ329" i="1"/>
  <c r="AL329" i="1"/>
  <c r="AN329" i="1"/>
  <c r="AP329" i="1"/>
  <c r="F330" i="1"/>
  <c r="O330" i="1"/>
  <c r="R330" i="1"/>
  <c r="U330" i="1"/>
  <c r="X330" i="1"/>
  <c r="AA330" i="1"/>
  <c r="AF330" i="1"/>
  <c r="AH330" i="1"/>
  <c r="AJ330" i="1"/>
  <c r="AL330" i="1"/>
  <c r="AN330" i="1"/>
  <c r="AP330" i="1"/>
  <c r="F331" i="1"/>
  <c r="O331" i="1"/>
  <c r="R331" i="1"/>
  <c r="U331" i="1"/>
  <c r="X331" i="1"/>
  <c r="AA331" i="1"/>
  <c r="AF331" i="1"/>
  <c r="AH331" i="1"/>
  <c r="AJ331" i="1"/>
  <c r="AL331" i="1"/>
  <c r="AN331" i="1"/>
  <c r="AP331" i="1"/>
  <c r="F332" i="1"/>
  <c r="O332" i="1"/>
  <c r="R332" i="1"/>
  <c r="U332" i="1"/>
  <c r="X332" i="1"/>
  <c r="AA332" i="1"/>
  <c r="AF332" i="1"/>
  <c r="AH332" i="1"/>
  <c r="AJ332" i="1"/>
  <c r="AL332" i="1"/>
  <c r="AN332" i="1"/>
  <c r="AP332" i="1"/>
  <c r="F333" i="1"/>
  <c r="R333" i="1"/>
  <c r="U333" i="1"/>
  <c r="X333" i="1"/>
  <c r="AA333" i="1"/>
  <c r="AF333" i="1"/>
  <c r="AH333" i="1"/>
  <c r="AJ333" i="1"/>
  <c r="AL333" i="1"/>
  <c r="AN333" i="1"/>
  <c r="AP333" i="1"/>
  <c r="F334" i="1"/>
  <c r="R334" i="1"/>
  <c r="U334" i="1"/>
  <c r="X334" i="1"/>
  <c r="AA334" i="1"/>
  <c r="AF334" i="1"/>
  <c r="AH334" i="1"/>
  <c r="AJ334" i="1"/>
  <c r="AL334" i="1"/>
  <c r="AN334" i="1"/>
  <c r="AP334" i="1"/>
  <c r="F335" i="1"/>
  <c r="O335" i="1"/>
  <c r="R335" i="1"/>
  <c r="U335" i="1"/>
  <c r="X335" i="1"/>
  <c r="AA335" i="1"/>
  <c r="AF335" i="1"/>
  <c r="AH335" i="1"/>
  <c r="AJ335" i="1"/>
  <c r="AL335" i="1"/>
  <c r="AN335" i="1"/>
  <c r="AP335" i="1"/>
  <c r="F336" i="1"/>
  <c r="O336" i="1"/>
  <c r="R336" i="1"/>
  <c r="U336" i="1"/>
  <c r="X336" i="1"/>
  <c r="AA336" i="1"/>
  <c r="AF336" i="1"/>
  <c r="AH336" i="1"/>
  <c r="AJ336" i="1"/>
  <c r="AL336" i="1"/>
  <c r="AN336" i="1"/>
  <c r="AP336" i="1"/>
  <c r="F337" i="1"/>
  <c r="O337" i="1"/>
  <c r="R337" i="1"/>
  <c r="U337" i="1"/>
  <c r="X337" i="1"/>
  <c r="AA337" i="1"/>
  <c r="AF337" i="1"/>
  <c r="AH337" i="1"/>
  <c r="AJ337" i="1"/>
  <c r="AL337" i="1"/>
  <c r="AN337" i="1"/>
  <c r="AP337" i="1"/>
  <c r="F338" i="1"/>
  <c r="O338" i="1"/>
  <c r="R338" i="1"/>
  <c r="U338" i="1"/>
  <c r="X338" i="1"/>
  <c r="AA338" i="1"/>
  <c r="AF338" i="1"/>
  <c r="AH338" i="1"/>
  <c r="AJ338" i="1"/>
  <c r="AL338" i="1"/>
  <c r="AN338" i="1"/>
  <c r="AP338" i="1"/>
  <c r="F339" i="1"/>
  <c r="O339" i="1"/>
  <c r="R339" i="1"/>
  <c r="U339" i="1"/>
  <c r="X339" i="1"/>
  <c r="AA339" i="1"/>
  <c r="AF339" i="1"/>
  <c r="AH339" i="1"/>
  <c r="AJ339" i="1"/>
  <c r="AL339" i="1"/>
  <c r="AN339" i="1"/>
  <c r="AP339" i="1"/>
  <c r="F340" i="1"/>
  <c r="O340" i="1"/>
  <c r="R340" i="1"/>
  <c r="U340" i="1"/>
  <c r="X340" i="1"/>
  <c r="AA340" i="1"/>
  <c r="AF340" i="1"/>
  <c r="AH340" i="1"/>
  <c r="AJ340" i="1"/>
  <c r="AL340" i="1"/>
  <c r="AN340" i="1"/>
  <c r="AP340" i="1"/>
  <c r="F341" i="1"/>
  <c r="R341" i="1"/>
  <c r="U341" i="1"/>
  <c r="X341" i="1"/>
  <c r="AA341" i="1"/>
  <c r="AF341" i="1"/>
  <c r="AH341" i="1"/>
  <c r="AJ341" i="1"/>
  <c r="AL341" i="1"/>
  <c r="AN341" i="1"/>
  <c r="AP341" i="1"/>
  <c r="F342" i="1"/>
  <c r="R342" i="1"/>
  <c r="U342" i="1"/>
  <c r="X342" i="1"/>
  <c r="AA342" i="1"/>
  <c r="AF342" i="1"/>
  <c r="AH342" i="1"/>
  <c r="AJ342" i="1"/>
  <c r="AL342" i="1"/>
  <c r="AN342" i="1"/>
  <c r="AP342" i="1"/>
  <c r="F343" i="1"/>
  <c r="O343" i="1"/>
  <c r="R343" i="1"/>
  <c r="U343" i="1"/>
  <c r="X343" i="1"/>
  <c r="AA343" i="1"/>
  <c r="AF343" i="1"/>
  <c r="AH343" i="1"/>
  <c r="AJ343" i="1"/>
  <c r="AL343" i="1"/>
  <c r="AN343" i="1"/>
  <c r="AP343" i="1"/>
  <c r="F344" i="1"/>
  <c r="O344" i="1"/>
  <c r="R344" i="1"/>
  <c r="U344" i="1"/>
  <c r="X344" i="1"/>
  <c r="AA344" i="1"/>
  <c r="AF344" i="1"/>
  <c r="AH344" i="1"/>
  <c r="AJ344" i="1"/>
  <c r="AL344" i="1"/>
  <c r="AN344" i="1"/>
  <c r="AP344" i="1"/>
  <c r="F345" i="1"/>
  <c r="O345" i="1"/>
  <c r="R345" i="1"/>
  <c r="U345" i="1"/>
  <c r="X345" i="1"/>
  <c r="AA345" i="1"/>
  <c r="AF345" i="1"/>
  <c r="AH345" i="1"/>
  <c r="AJ345" i="1"/>
  <c r="AL345" i="1"/>
  <c r="AN345" i="1"/>
  <c r="AP345" i="1"/>
  <c r="F346" i="1"/>
  <c r="O346" i="1"/>
  <c r="R346" i="1"/>
  <c r="U346" i="1"/>
  <c r="X346" i="1"/>
  <c r="AA346" i="1"/>
  <c r="AF346" i="1"/>
  <c r="AH346" i="1"/>
  <c r="AJ346" i="1"/>
  <c r="AL346" i="1"/>
  <c r="AN346" i="1"/>
  <c r="AP346" i="1"/>
  <c r="F347" i="1"/>
  <c r="O347" i="1"/>
  <c r="R347" i="1"/>
  <c r="U347" i="1"/>
  <c r="X347" i="1"/>
  <c r="AA347" i="1"/>
  <c r="AF347" i="1"/>
  <c r="AH347" i="1"/>
  <c r="AJ347" i="1"/>
  <c r="AL347" i="1"/>
  <c r="AN347" i="1"/>
  <c r="AP347" i="1"/>
  <c r="F348" i="1"/>
  <c r="O348" i="1"/>
  <c r="R348" i="1"/>
  <c r="U348" i="1"/>
  <c r="X348" i="1"/>
  <c r="AA348" i="1"/>
  <c r="AF348" i="1"/>
  <c r="AH348" i="1"/>
  <c r="AJ348" i="1"/>
  <c r="AL348" i="1"/>
  <c r="AN348" i="1"/>
  <c r="AP348" i="1"/>
  <c r="F349" i="1"/>
  <c r="O349" i="1"/>
  <c r="R349" i="1"/>
  <c r="U349" i="1"/>
  <c r="X349" i="1"/>
  <c r="AA349" i="1"/>
  <c r="AF349" i="1"/>
  <c r="AH349" i="1"/>
  <c r="AJ349" i="1"/>
  <c r="AL349" i="1"/>
  <c r="AN349" i="1"/>
  <c r="AP349" i="1"/>
  <c r="F350" i="1"/>
  <c r="R350" i="1"/>
  <c r="U350" i="1"/>
  <c r="X350" i="1"/>
  <c r="AA350" i="1"/>
  <c r="AF350" i="1"/>
  <c r="AH350" i="1"/>
  <c r="AJ350" i="1"/>
  <c r="AL350" i="1"/>
  <c r="AN350" i="1"/>
  <c r="AP350" i="1"/>
  <c r="F351" i="1"/>
  <c r="O351" i="1"/>
  <c r="R351" i="1"/>
  <c r="U351" i="1"/>
  <c r="X351" i="1"/>
  <c r="AA351" i="1"/>
  <c r="AF351" i="1"/>
  <c r="AH351" i="1"/>
  <c r="AJ351" i="1"/>
  <c r="AL351" i="1"/>
  <c r="AN351" i="1"/>
  <c r="AP351" i="1"/>
  <c r="F352" i="1"/>
  <c r="O352" i="1"/>
  <c r="R352" i="1"/>
  <c r="U352" i="1"/>
  <c r="X352" i="1"/>
  <c r="AA352" i="1"/>
  <c r="AF352" i="1"/>
  <c r="AH352" i="1"/>
  <c r="AJ352" i="1"/>
  <c r="AL352" i="1"/>
  <c r="AN352" i="1"/>
  <c r="AP352" i="1"/>
  <c r="F353" i="1"/>
  <c r="O353" i="1"/>
  <c r="R353" i="1"/>
  <c r="U353" i="1"/>
  <c r="X353" i="1"/>
  <c r="AA353" i="1"/>
  <c r="AF353" i="1"/>
  <c r="AH353" i="1"/>
  <c r="AJ353" i="1"/>
  <c r="AL353" i="1"/>
  <c r="AN353" i="1"/>
  <c r="AP353" i="1"/>
  <c r="F354" i="1"/>
  <c r="O354" i="1"/>
  <c r="R354" i="1"/>
  <c r="U354" i="1"/>
  <c r="X354" i="1"/>
  <c r="AA354" i="1"/>
  <c r="AF354" i="1"/>
  <c r="AH354" i="1"/>
  <c r="AJ354" i="1"/>
  <c r="AL354" i="1"/>
  <c r="AN354" i="1"/>
  <c r="AP354" i="1"/>
  <c r="F355" i="1"/>
  <c r="O355" i="1"/>
  <c r="R355" i="1"/>
  <c r="U355" i="1"/>
  <c r="X355" i="1"/>
  <c r="AA355" i="1"/>
  <c r="AF355" i="1"/>
  <c r="AH355" i="1"/>
  <c r="AJ355" i="1"/>
  <c r="AL355" i="1"/>
  <c r="AN355" i="1"/>
  <c r="AP355" i="1"/>
  <c r="F356" i="1"/>
  <c r="O356" i="1"/>
  <c r="R356" i="1"/>
  <c r="U356" i="1"/>
  <c r="X356" i="1"/>
  <c r="AA356" i="1"/>
  <c r="AF356" i="1"/>
  <c r="AH356" i="1"/>
  <c r="AJ356" i="1"/>
  <c r="AL356" i="1"/>
  <c r="AN356" i="1"/>
  <c r="AP356" i="1"/>
  <c r="F357" i="1"/>
  <c r="O357" i="1"/>
  <c r="R357" i="1"/>
  <c r="U357" i="1"/>
  <c r="X357" i="1"/>
  <c r="AA357" i="1"/>
  <c r="AF357" i="1"/>
  <c r="AH357" i="1"/>
  <c r="AJ357" i="1"/>
  <c r="AL357" i="1"/>
  <c r="AN357" i="1"/>
  <c r="AP357" i="1"/>
  <c r="F358" i="1"/>
  <c r="R358" i="1"/>
  <c r="U358" i="1"/>
  <c r="X358" i="1"/>
  <c r="AA358" i="1"/>
  <c r="AF358" i="1"/>
  <c r="AH358" i="1"/>
  <c r="AJ358" i="1"/>
  <c r="AL358" i="1"/>
  <c r="AN358" i="1"/>
  <c r="AP358" i="1"/>
  <c r="F359" i="1"/>
  <c r="O359" i="1"/>
  <c r="R359" i="1"/>
  <c r="U359" i="1"/>
  <c r="X359" i="1"/>
  <c r="AA359" i="1"/>
  <c r="AF359" i="1"/>
  <c r="AH359" i="1"/>
  <c r="AJ359" i="1"/>
  <c r="AL359" i="1"/>
  <c r="AN359" i="1"/>
  <c r="AP359" i="1"/>
  <c r="F360" i="1"/>
  <c r="O360" i="1"/>
  <c r="R360" i="1"/>
  <c r="U360" i="1"/>
  <c r="X360" i="1"/>
  <c r="AA360" i="1"/>
  <c r="AF360" i="1"/>
  <c r="AH360" i="1"/>
  <c r="AJ360" i="1"/>
  <c r="AL360" i="1"/>
  <c r="AN360" i="1"/>
  <c r="AP360" i="1"/>
  <c r="F361" i="1"/>
  <c r="O361" i="1"/>
  <c r="R361" i="1"/>
  <c r="U361" i="1"/>
  <c r="X361" i="1"/>
  <c r="AA361" i="1"/>
  <c r="AF361" i="1"/>
  <c r="AH361" i="1"/>
  <c r="AJ361" i="1"/>
  <c r="AL361" i="1"/>
  <c r="AN361" i="1"/>
  <c r="AP361" i="1"/>
  <c r="F362" i="1"/>
  <c r="O362" i="1"/>
  <c r="R362" i="1"/>
  <c r="U362" i="1"/>
  <c r="X362" i="1"/>
  <c r="AA362" i="1"/>
  <c r="AF362" i="1"/>
  <c r="AH362" i="1"/>
  <c r="AJ362" i="1"/>
  <c r="AL362" i="1"/>
  <c r="AN362" i="1"/>
  <c r="AP362" i="1"/>
  <c r="F363" i="1"/>
  <c r="O363" i="1"/>
  <c r="R363" i="1"/>
  <c r="U363" i="1"/>
  <c r="X363" i="1"/>
  <c r="AA363" i="1"/>
  <c r="AF363" i="1"/>
  <c r="AH363" i="1"/>
  <c r="AJ363" i="1"/>
  <c r="AL363" i="1"/>
  <c r="AN363" i="1"/>
  <c r="AP363" i="1"/>
  <c r="F364" i="1"/>
  <c r="O364" i="1"/>
  <c r="R364" i="1"/>
  <c r="U364" i="1"/>
  <c r="X364" i="1"/>
  <c r="AA364" i="1"/>
  <c r="AF364" i="1"/>
  <c r="AH364" i="1"/>
  <c r="AJ364" i="1"/>
  <c r="AL364" i="1"/>
  <c r="AN364" i="1"/>
  <c r="AP364" i="1"/>
  <c r="F365" i="1"/>
  <c r="O365" i="1"/>
  <c r="R365" i="1"/>
  <c r="U365" i="1"/>
  <c r="X365" i="1"/>
  <c r="AA365" i="1"/>
  <c r="AF365" i="1"/>
  <c r="AH365" i="1"/>
  <c r="AJ365" i="1"/>
  <c r="AL365" i="1"/>
  <c r="AN365" i="1"/>
  <c r="AP365" i="1"/>
  <c r="F366" i="1"/>
  <c r="R366" i="1"/>
  <c r="U366" i="1"/>
  <c r="X366" i="1"/>
  <c r="AA366" i="1"/>
  <c r="AF366" i="1"/>
  <c r="AH366" i="1"/>
  <c r="AJ366" i="1"/>
  <c r="AL366" i="1"/>
  <c r="AN366" i="1"/>
  <c r="AP366" i="1"/>
  <c r="F367" i="1"/>
  <c r="O367" i="1"/>
  <c r="R367" i="1"/>
  <c r="U367" i="1"/>
  <c r="X367" i="1"/>
  <c r="AA367" i="1"/>
  <c r="AF367" i="1"/>
  <c r="AH367" i="1"/>
  <c r="AJ367" i="1"/>
  <c r="AL367" i="1"/>
  <c r="AN367" i="1"/>
  <c r="AP367" i="1"/>
  <c r="F368" i="1"/>
  <c r="O368" i="1"/>
  <c r="R368" i="1"/>
  <c r="U368" i="1"/>
  <c r="X368" i="1"/>
  <c r="AA368" i="1"/>
  <c r="AF368" i="1"/>
  <c r="AH368" i="1"/>
  <c r="AJ368" i="1"/>
  <c r="AL368" i="1"/>
  <c r="AN368" i="1"/>
  <c r="AP368" i="1"/>
  <c r="F369" i="1"/>
  <c r="O369" i="1"/>
  <c r="R369" i="1"/>
  <c r="U369" i="1"/>
  <c r="X369" i="1"/>
  <c r="AA369" i="1"/>
  <c r="AF369" i="1"/>
  <c r="AH369" i="1"/>
  <c r="AJ369" i="1"/>
  <c r="AL369" i="1"/>
  <c r="AN369" i="1"/>
  <c r="AP369" i="1"/>
  <c r="F370" i="1"/>
  <c r="O370" i="1"/>
  <c r="R370" i="1"/>
  <c r="U370" i="1"/>
  <c r="X370" i="1"/>
  <c r="AA370" i="1"/>
  <c r="AF370" i="1"/>
  <c r="AH370" i="1"/>
  <c r="AJ370" i="1"/>
  <c r="AL370" i="1"/>
  <c r="AN370" i="1"/>
  <c r="AP370" i="1"/>
  <c r="F371" i="1"/>
  <c r="O371" i="1"/>
  <c r="R371" i="1"/>
  <c r="U371" i="1"/>
  <c r="X371" i="1"/>
  <c r="AA371" i="1"/>
  <c r="AF371" i="1"/>
  <c r="AH371" i="1"/>
  <c r="AJ371" i="1"/>
  <c r="AL371" i="1"/>
  <c r="AN371" i="1"/>
  <c r="AP371" i="1"/>
  <c r="F372" i="1"/>
  <c r="O372" i="1"/>
  <c r="R372" i="1"/>
  <c r="U372" i="1"/>
  <c r="X372" i="1"/>
  <c r="AA372" i="1"/>
  <c r="AF372" i="1"/>
  <c r="AH372" i="1"/>
  <c r="AJ372" i="1"/>
  <c r="AL372" i="1"/>
  <c r="AN372" i="1"/>
  <c r="AP372" i="1"/>
  <c r="F373" i="1"/>
  <c r="AD373" i="1" s="1"/>
  <c r="O373" i="1"/>
  <c r="R373" i="1"/>
  <c r="U373" i="1"/>
  <c r="X373" i="1"/>
  <c r="AA373" i="1"/>
  <c r="AF373" i="1"/>
  <c r="AH373" i="1"/>
  <c r="AJ373" i="1"/>
  <c r="AL373" i="1"/>
  <c r="AN373" i="1"/>
  <c r="AP373" i="1"/>
  <c r="F374" i="1"/>
  <c r="AD374" i="1" s="1"/>
  <c r="R374" i="1"/>
  <c r="U374" i="1"/>
  <c r="X374" i="1"/>
  <c r="AA374" i="1"/>
  <c r="AF374" i="1"/>
  <c r="AH374" i="1"/>
  <c r="AJ374" i="1"/>
  <c r="AL374" i="1"/>
  <c r="AN374" i="1"/>
  <c r="AP374" i="1"/>
  <c r="F375" i="1"/>
  <c r="AD375" i="1" s="1"/>
  <c r="O375" i="1"/>
  <c r="R375" i="1"/>
  <c r="U375" i="1"/>
  <c r="X375" i="1"/>
  <c r="AA375" i="1"/>
  <c r="AF375" i="1"/>
  <c r="AH375" i="1"/>
  <c r="AJ375" i="1"/>
  <c r="AL375" i="1"/>
  <c r="AN375" i="1"/>
  <c r="AP375" i="1"/>
  <c r="F376" i="1"/>
  <c r="AD376" i="1" s="1"/>
  <c r="O376" i="1"/>
  <c r="R376" i="1"/>
  <c r="U376" i="1"/>
  <c r="X376" i="1"/>
  <c r="AA376" i="1"/>
  <c r="AF376" i="1"/>
  <c r="AH376" i="1"/>
  <c r="AJ376" i="1"/>
  <c r="AL376" i="1"/>
  <c r="AN376" i="1"/>
  <c r="AP376" i="1"/>
  <c r="F377" i="1"/>
  <c r="AD377" i="1" s="1"/>
  <c r="O377" i="1"/>
  <c r="R377" i="1"/>
  <c r="U377" i="1"/>
  <c r="X377" i="1"/>
  <c r="AA377" i="1"/>
  <c r="AF377" i="1"/>
  <c r="AH377" i="1"/>
  <c r="AJ377" i="1"/>
  <c r="AL377" i="1"/>
  <c r="AN377" i="1"/>
  <c r="AP377" i="1"/>
  <c r="F378" i="1"/>
  <c r="AD378" i="1" s="1"/>
  <c r="O378" i="1"/>
  <c r="R378" i="1"/>
  <c r="U378" i="1"/>
  <c r="X378" i="1"/>
  <c r="AA378" i="1"/>
  <c r="AF378" i="1"/>
  <c r="AH378" i="1"/>
  <c r="AJ378" i="1"/>
  <c r="AL378" i="1"/>
  <c r="AN378" i="1"/>
  <c r="AP378" i="1"/>
  <c r="F379" i="1"/>
  <c r="AD379" i="1" s="1"/>
  <c r="O379" i="1"/>
  <c r="R379" i="1"/>
  <c r="U379" i="1"/>
  <c r="X379" i="1"/>
  <c r="AA379" i="1"/>
  <c r="AF379" i="1"/>
  <c r="AH379" i="1"/>
  <c r="AJ379" i="1"/>
  <c r="AL379" i="1"/>
  <c r="AN379" i="1"/>
  <c r="AP379" i="1"/>
  <c r="F380" i="1"/>
  <c r="AD380" i="1" s="1"/>
  <c r="O380" i="1"/>
  <c r="R380" i="1"/>
  <c r="U380" i="1"/>
  <c r="X380" i="1"/>
  <c r="AA380" i="1"/>
  <c r="AF380" i="1"/>
  <c r="AH380" i="1"/>
  <c r="AJ380" i="1"/>
  <c r="AL380" i="1"/>
  <c r="AN380" i="1"/>
  <c r="AP380" i="1"/>
  <c r="F381" i="1"/>
  <c r="AD381" i="1" s="1"/>
  <c r="O381" i="1"/>
  <c r="R381" i="1"/>
  <c r="U381" i="1"/>
  <c r="X381" i="1"/>
  <c r="AA381" i="1"/>
  <c r="AF381" i="1"/>
  <c r="AH381" i="1"/>
  <c r="AJ381" i="1"/>
  <c r="AL381" i="1"/>
  <c r="AN381" i="1"/>
  <c r="AP381" i="1"/>
  <c r="F382" i="1"/>
  <c r="AD382" i="1" s="1"/>
  <c r="R382" i="1"/>
  <c r="U382" i="1"/>
  <c r="X382" i="1"/>
  <c r="AA382" i="1"/>
  <c r="AF382" i="1"/>
  <c r="AH382" i="1"/>
  <c r="AJ382" i="1"/>
  <c r="AL382" i="1"/>
  <c r="AN382" i="1"/>
  <c r="AP382" i="1"/>
  <c r="F383" i="1"/>
  <c r="AD383" i="1" s="1"/>
  <c r="O383" i="1"/>
  <c r="R383" i="1"/>
  <c r="U383" i="1"/>
  <c r="X383" i="1"/>
  <c r="AA383" i="1"/>
  <c r="AF383" i="1"/>
  <c r="AH383" i="1"/>
  <c r="AJ383" i="1"/>
  <c r="AL383" i="1"/>
  <c r="AN383" i="1"/>
  <c r="AP383" i="1"/>
  <c r="C69" i="4"/>
  <c r="C68" i="4"/>
  <c r="C83" i="4"/>
  <c r="C82" i="4"/>
  <c r="C80" i="4"/>
  <c r="C79" i="4"/>
  <c r="C77" i="4"/>
  <c r="C78" i="4"/>
  <c r="C75" i="4"/>
  <c r="C76" i="4"/>
  <c r="C73" i="4"/>
  <c r="C74" i="4"/>
  <c r="C71" i="4"/>
  <c r="C70" i="4"/>
  <c r="C53" i="4"/>
  <c r="C54" i="4"/>
  <c r="C55" i="4"/>
  <c r="C56" i="4"/>
  <c r="C57" i="4"/>
  <c r="F14" i="1"/>
  <c r="O14" i="1"/>
  <c r="R14" i="1"/>
  <c r="U14" i="1"/>
  <c r="X14" i="1"/>
  <c r="AA14" i="1"/>
  <c r="F15" i="1"/>
  <c r="O15" i="1"/>
  <c r="R15" i="1"/>
  <c r="U15" i="1"/>
  <c r="X15" i="1"/>
  <c r="AA15" i="1"/>
  <c r="F16" i="1"/>
  <c r="O16" i="1"/>
  <c r="R16" i="1"/>
  <c r="U16" i="1"/>
  <c r="X16" i="1"/>
  <c r="AA16" i="1"/>
  <c r="F17" i="1"/>
  <c r="E8" i="10" s="1"/>
  <c r="O17" i="1"/>
  <c r="R17" i="1"/>
  <c r="U17" i="1"/>
  <c r="X17" i="1"/>
  <c r="AA17" i="1"/>
  <c r="F18" i="1"/>
  <c r="O18" i="1"/>
  <c r="R18" i="1"/>
  <c r="U18" i="1"/>
  <c r="X18" i="1"/>
  <c r="AA18" i="1"/>
  <c r="O19" i="1"/>
  <c r="R19" i="1"/>
  <c r="U19" i="1"/>
  <c r="X19" i="1"/>
  <c r="AA19" i="1"/>
  <c r="O20" i="1"/>
  <c r="R20" i="1"/>
  <c r="U20" i="1"/>
  <c r="X20" i="1"/>
  <c r="AA20" i="1"/>
  <c r="O21" i="1"/>
  <c r="R21" i="1"/>
  <c r="U21" i="1"/>
  <c r="X21" i="1"/>
  <c r="AA21" i="1"/>
  <c r="F22" i="1"/>
  <c r="E23" i="10" s="1"/>
  <c r="O22" i="1"/>
  <c r="R22" i="1"/>
  <c r="U22" i="1"/>
  <c r="X22" i="1"/>
  <c r="AA22" i="1"/>
  <c r="F23" i="1"/>
  <c r="E13" i="10" s="1"/>
  <c r="O23" i="1"/>
  <c r="R23" i="1"/>
  <c r="U23" i="1"/>
  <c r="X23" i="1"/>
  <c r="AA23" i="1"/>
  <c r="F24" i="1"/>
  <c r="O24" i="1"/>
  <c r="R24" i="1"/>
  <c r="U24" i="1"/>
  <c r="X24" i="1"/>
  <c r="AA24" i="1"/>
  <c r="F25" i="1"/>
  <c r="O25" i="1"/>
  <c r="R25" i="1"/>
  <c r="U25" i="1"/>
  <c r="X25" i="1"/>
  <c r="AA25" i="1"/>
  <c r="F26" i="1"/>
  <c r="O26" i="1"/>
  <c r="R26" i="1"/>
  <c r="U26" i="1"/>
  <c r="X26" i="1"/>
  <c r="AA26" i="1"/>
  <c r="F27" i="1"/>
  <c r="O27" i="1"/>
  <c r="R27" i="1"/>
  <c r="U27" i="1"/>
  <c r="X27" i="1"/>
  <c r="AA27" i="1"/>
  <c r="F28" i="1"/>
  <c r="O28" i="1"/>
  <c r="R28" i="1"/>
  <c r="U28" i="1"/>
  <c r="X28" i="1"/>
  <c r="AA28" i="1"/>
  <c r="F29" i="1"/>
  <c r="O29" i="1"/>
  <c r="R29" i="1"/>
  <c r="U29" i="1"/>
  <c r="X29" i="1"/>
  <c r="AA29" i="1"/>
  <c r="F30" i="1"/>
  <c r="O30" i="1"/>
  <c r="R30" i="1"/>
  <c r="U30" i="1"/>
  <c r="X30" i="1"/>
  <c r="AA30" i="1"/>
  <c r="AH36" i="10" l="1"/>
  <c r="H36" i="10"/>
  <c r="E29" i="10"/>
  <c r="E25" i="10"/>
  <c r="AH35" i="10"/>
  <c r="H35" i="10"/>
  <c r="E26" i="10"/>
  <c r="E28" i="10"/>
  <c r="E32" i="10"/>
  <c r="E34" i="10"/>
  <c r="E14" i="10"/>
  <c r="E15" i="10"/>
  <c r="E21" i="10"/>
  <c r="E22" i="10"/>
  <c r="E11" i="10"/>
  <c r="E20" i="10"/>
  <c r="E13" i="8"/>
  <c r="E24" i="10"/>
  <c r="E12" i="8"/>
  <c r="E18" i="10"/>
  <c r="E11" i="8"/>
  <c r="E10" i="10"/>
  <c r="AH13" i="10"/>
  <c r="H13" i="10"/>
  <c r="AH23" i="10"/>
  <c r="H23" i="10"/>
  <c r="E8" i="8"/>
  <c r="E27" i="10"/>
  <c r="AH8" i="10"/>
  <c r="H8" i="10"/>
  <c r="E6" i="8"/>
  <c r="E19" i="10"/>
  <c r="E33" i="8"/>
  <c r="E31" i="10"/>
  <c r="AH29" i="10"/>
  <c r="H29" i="10"/>
  <c r="AH9" i="10"/>
  <c r="H9" i="10"/>
  <c r="H25" i="10"/>
  <c r="AH25" i="10"/>
  <c r="E35" i="8"/>
  <c r="E33" i="10"/>
  <c r="AH16" i="10"/>
  <c r="H16" i="10"/>
  <c r="AH7" i="10"/>
  <c r="H7" i="10"/>
  <c r="H30" i="10"/>
  <c r="AH30" i="10"/>
  <c r="H6" i="10"/>
  <c r="AH6" i="10"/>
  <c r="H26" i="10"/>
  <c r="AH26" i="10"/>
  <c r="AH28" i="10"/>
  <c r="H28" i="10"/>
  <c r="AH32" i="10"/>
  <c r="H32" i="10"/>
  <c r="E15" i="8"/>
  <c r="E17" i="10"/>
  <c r="H14" i="10"/>
  <c r="AH14" i="10"/>
  <c r="AH12" i="10"/>
  <c r="H12" i="10"/>
  <c r="AH21" i="10"/>
  <c r="H21" i="10"/>
  <c r="AH11" i="10"/>
  <c r="H11" i="10"/>
  <c r="H20" i="10"/>
  <c r="AH20" i="10"/>
  <c r="E25" i="8"/>
  <c r="E23" i="8"/>
  <c r="E32" i="8"/>
  <c r="E31" i="8"/>
  <c r="E29" i="8"/>
  <c r="AH33" i="8"/>
  <c r="H33" i="8"/>
  <c r="E26" i="8"/>
  <c r="E30" i="8"/>
  <c r="E24" i="8"/>
  <c r="E9" i="8"/>
  <c r="AH35" i="8"/>
  <c r="H35" i="8"/>
  <c r="E22" i="8"/>
  <c r="H32" i="8"/>
  <c r="AH32" i="8"/>
  <c r="AH31" i="8"/>
  <c r="H31" i="8"/>
  <c r="E18" i="8"/>
  <c r="E17" i="8"/>
  <c r="E28" i="8"/>
  <c r="E16" i="8"/>
  <c r="E34" i="8"/>
  <c r="H29" i="8"/>
  <c r="AH29" i="8"/>
  <c r="E14" i="8"/>
  <c r="H13" i="8"/>
  <c r="AH13" i="8"/>
  <c r="AH12" i="8"/>
  <c r="H12" i="8"/>
  <c r="AH11" i="8"/>
  <c r="H11" i="8"/>
  <c r="E11" i="7"/>
  <c r="E10" i="8"/>
  <c r="H8" i="8"/>
  <c r="AH8" i="8"/>
  <c r="E8" i="7"/>
  <c r="E7" i="8"/>
  <c r="AH6" i="8"/>
  <c r="H6" i="8"/>
  <c r="AH27" i="8"/>
  <c r="H27" i="8"/>
  <c r="AH26" i="8"/>
  <c r="H26" i="8"/>
  <c r="AH25" i="8"/>
  <c r="H25" i="8"/>
  <c r="H24" i="8"/>
  <c r="AH24" i="8"/>
  <c r="AH23" i="8"/>
  <c r="H23" i="8"/>
  <c r="AH22" i="8"/>
  <c r="H22" i="8"/>
  <c r="E7" i="7"/>
  <c r="E21" i="8"/>
  <c r="E6" i="7"/>
  <c r="E20" i="8"/>
  <c r="H19" i="8"/>
  <c r="AH19" i="8"/>
  <c r="AH18" i="8"/>
  <c r="H18" i="8"/>
  <c r="AH17" i="8"/>
  <c r="H17" i="8"/>
  <c r="H16" i="8"/>
  <c r="AH16" i="8"/>
  <c r="AH15" i="8"/>
  <c r="H15" i="8"/>
  <c r="AH14" i="8"/>
  <c r="H14" i="8"/>
  <c r="E14" i="7"/>
  <c r="E13" i="7"/>
  <c r="E12" i="7"/>
  <c r="E15" i="7"/>
  <c r="E35" i="7"/>
  <c r="E36" i="7"/>
  <c r="E27" i="7"/>
  <c r="E17" i="7"/>
  <c r="AH15" i="7"/>
  <c r="H15" i="7"/>
  <c r="E21" i="7"/>
  <c r="E19" i="7"/>
  <c r="E32" i="7"/>
  <c r="E26" i="7"/>
  <c r="H35" i="7"/>
  <c r="AH35" i="7"/>
  <c r="E31" i="7"/>
  <c r="E23" i="7"/>
  <c r="E29" i="7"/>
  <c r="E24" i="7"/>
  <c r="E25" i="7"/>
  <c r="E33" i="7"/>
  <c r="E34" i="7"/>
  <c r="E13" i="6"/>
  <c r="E20" i="7"/>
  <c r="H11" i="7"/>
  <c r="AH11" i="7"/>
  <c r="E11" i="6"/>
  <c r="E22" i="7"/>
  <c r="E8" i="6"/>
  <c r="E28" i="7"/>
  <c r="AH8" i="7"/>
  <c r="H8" i="7"/>
  <c r="E6" i="6"/>
  <c r="E18" i="7"/>
  <c r="E5" i="10"/>
  <c r="E30" i="7"/>
  <c r="AH33" i="7"/>
  <c r="H33" i="7"/>
  <c r="AH32" i="7"/>
  <c r="H32" i="7"/>
  <c r="AH31" i="7"/>
  <c r="H31" i="7"/>
  <c r="E41" i="6"/>
  <c r="E16" i="7"/>
  <c r="AH7" i="7"/>
  <c r="H7" i="7"/>
  <c r="H6" i="7"/>
  <c r="AH6" i="7"/>
  <c r="H27" i="7"/>
  <c r="AH27" i="7"/>
  <c r="AH26" i="7"/>
  <c r="H26" i="7"/>
  <c r="H10" i="7"/>
  <c r="AH10" i="7"/>
  <c r="AH23" i="7"/>
  <c r="H23" i="7"/>
  <c r="AH29" i="7"/>
  <c r="H29" i="7"/>
  <c r="AH9" i="7"/>
  <c r="H9" i="7"/>
  <c r="AH24" i="7"/>
  <c r="H24" i="7"/>
  <c r="AH17" i="7"/>
  <c r="H17" i="7"/>
  <c r="H14" i="7"/>
  <c r="AH14" i="7"/>
  <c r="AH25" i="7"/>
  <c r="H25" i="7"/>
  <c r="AH21" i="7"/>
  <c r="H21" i="7"/>
  <c r="AH13" i="7"/>
  <c r="H13" i="7"/>
  <c r="AH12" i="7"/>
  <c r="H12" i="7"/>
  <c r="H19" i="7"/>
  <c r="AH19" i="7"/>
  <c r="E23" i="6"/>
  <c r="E22" i="6"/>
  <c r="E19" i="6"/>
  <c r="E7" i="6"/>
  <c r="E9" i="6"/>
  <c r="E25" i="6"/>
  <c r="E24" i="6"/>
  <c r="E20" i="6"/>
  <c r="E18" i="6"/>
  <c r="E17" i="6"/>
  <c r="E16" i="6"/>
  <c r="E10" i="6"/>
  <c r="E15" i="6"/>
  <c r="E14" i="6"/>
  <c r="E40" i="6"/>
  <c r="E39" i="6"/>
  <c r="E38" i="6"/>
  <c r="E37" i="6"/>
  <c r="E36" i="6"/>
  <c r="E35" i="6"/>
  <c r="E34" i="6"/>
  <c r="E33" i="6"/>
  <c r="E32" i="6"/>
  <c r="E31" i="6"/>
  <c r="E30" i="6"/>
  <c r="E28" i="6"/>
  <c r="E27" i="6"/>
  <c r="E26" i="6"/>
  <c r="AH40" i="6"/>
  <c r="H40" i="6"/>
  <c r="AH35" i="6"/>
  <c r="H35" i="6"/>
  <c r="AH30" i="6"/>
  <c r="H30" i="6"/>
  <c r="AH24" i="6"/>
  <c r="H24" i="6"/>
  <c r="AH20" i="6"/>
  <c r="H20" i="6"/>
  <c r="AH6" i="6"/>
  <c r="H6" i="6"/>
  <c r="H33" i="6"/>
  <c r="AH33" i="6"/>
  <c r="AH25" i="6"/>
  <c r="H25" i="6"/>
  <c r="H23" i="6"/>
  <c r="AH23" i="6"/>
  <c r="AH22" i="6"/>
  <c r="H22" i="6"/>
  <c r="H15" i="6"/>
  <c r="AH15" i="6"/>
  <c r="H7" i="6"/>
  <c r="AH7" i="6"/>
  <c r="AH38" i="6"/>
  <c r="H38" i="6"/>
  <c r="AH36" i="6"/>
  <c r="H36" i="6"/>
  <c r="AH31" i="6"/>
  <c r="H31" i="6"/>
  <c r="AH27" i="6"/>
  <c r="H27" i="6"/>
  <c r="AH16" i="6"/>
  <c r="H16" i="6"/>
  <c r="AH8" i="6"/>
  <c r="H8" i="6"/>
  <c r="H41" i="6"/>
  <c r="AH41" i="6"/>
  <c r="H39" i="6"/>
  <c r="AH39" i="6"/>
  <c r="AH37" i="6"/>
  <c r="H37" i="6"/>
  <c r="AH28" i="6"/>
  <c r="H28" i="6"/>
  <c r="AH26" i="6"/>
  <c r="H26" i="6"/>
  <c r="E5" i="6"/>
  <c r="H5" i="6" s="1"/>
  <c r="E12" i="6"/>
  <c r="H13" i="6"/>
  <c r="AH13" i="6"/>
  <c r="AH17" i="6"/>
  <c r="H17" i="6"/>
  <c r="AH34" i="6"/>
  <c r="H34" i="6"/>
  <c r="E25" i="12"/>
  <c r="AH25" i="12" s="1"/>
  <c r="E29" i="6"/>
  <c r="H19" i="6"/>
  <c r="AH19" i="6"/>
  <c r="H11" i="6"/>
  <c r="AH11" i="6"/>
  <c r="H32" i="6"/>
  <c r="AH32" i="6"/>
  <c r="AH21" i="6"/>
  <c r="H21" i="6"/>
  <c r="AH18" i="6"/>
  <c r="H18" i="6"/>
  <c r="H14" i="6"/>
  <c r="AH14" i="6"/>
  <c r="AH5" i="10"/>
  <c r="H5" i="10"/>
  <c r="E5" i="8"/>
  <c r="E5" i="7"/>
  <c r="E7" i="12"/>
  <c r="AH7" i="12" s="1"/>
  <c r="E23" i="12"/>
  <c r="AH23" i="12" s="1"/>
  <c r="E34" i="12"/>
  <c r="AH34" i="12" s="1"/>
  <c r="E16" i="12"/>
  <c r="AH16" i="12" s="1"/>
  <c r="E20" i="12"/>
  <c r="AH20" i="12" s="1"/>
  <c r="I61" i="1"/>
  <c r="AW30" i="1"/>
  <c r="AW29" i="1"/>
  <c r="AW28" i="1"/>
  <c r="AW27" i="1"/>
  <c r="AW26" i="1"/>
  <c r="L25" i="1"/>
  <c r="AW25" i="1"/>
  <c r="L24" i="1"/>
  <c r="AW24" i="1"/>
  <c r="L23" i="1"/>
  <c r="AW23" i="1"/>
  <c r="AW22" i="1"/>
  <c r="L21" i="1"/>
  <c r="AW21" i="1"/>
  <c r="L20" i="1"/>
  <c r="AW20" i="1"/>
  <c r="AW19" i="1"/>
  <c r="AW18" i="1"/>
  <c r="L17" i="1"/>
  <c r="AW17" i="1"/>
  <c r="L16" i="1"/>
  <c r="AW16" i="1"/>
  <c r="L15" i="1"/>
  <c r="AW15" i="1"/>
  <c r="AW14" i="1"/>
  <c r="AW383" i="1"/>
  <c r="AW382" i="1"/>
  <c r="AW381" i="1"/>
  <c r="AW380" i="1"/>
  <c r="AW379" i="1"/>
  <c r="AW378" i="1"/>
  <c r="AW377" i="1"/>
  <c r="AW376" i="1"/>
  <c r="AW375" i="1"/>
  <c r="AW374" i="1"/>
  <c r="AW373" i="1"/>
  <c r="AW372" i="1"/>
  <c r="AW371" i="1"/>
  <c r="AW370" i="1"/>
  <c r="AW369" i="1"/>
  <c r="AW368" i="1"/>
  <c r="AW367" i="1"/>
  <c r="AW366" i="1"/>
  <c r="AW365" i="1"/>
  <c r="AW364" i="1"/>
  <c r="AW363" i="1"/>
  <c r="AW362" i="1"/>
  <c r="AW361" i="1"/>
  <c r="AW360" i="1"/>
  <c r="AW359" i="1"/>
  <c r="AW358" i="1"/>
  <c r="AW357" i="1"/>
  <c r="AW356" i="1"/>
  <c r="AW355" i="1"/>
  <c r="AW354" i="1"/>
  <c r="AW353" i="1"/>
  <c r="AW352" i="1"/>
  <c r="AW351" i="1"/>
  <c r="AW350" i="1"/>
  <c r="AW349" i="1"/>
  <c r="AW348" i="1"/>
  <c r="AW347" i="1"/>
  <c r="AW346" i="1"/>
  <c r="AW345" i="1"/>
  <c r="AW344" i="1"/>
  <c r="AW343" i="1"/>
  <c r="AW342" i="1"/>
  <c r="AW341" i="1"/>
  <c r="AW340" i="1"/>
  <c r="AW339" i="1"/>
  <c r="AW338" i="1"/>
  <c r="AW337" i="1"/>
  <c r="AW336" i="1"/>
  <c r="AW335" i="1"/>
  <c r="AW334" i="1"/>
  <c r="AW333" i="1"/>
  <c r="AW332" i="1"/>
  <c r="AW331" i="1"/>
  <c r="AW330" i="1"/>
  <c r="AW329" i="1"/>
  <c r="AW328" i="1"/>
  <c r="AW327" i="1"/>
  <c r="AW326" i="1"/>
  <c r="AW325" i="1"/>
  <c r="AW324" i="1"/>
  <c r="AW323" i="1"/>
  <c r="AW322" i="1"/>
  <c r="AW321" i="1"/>
  <c r="AW320" i="1"/>
  <c r="AW319" i="1"/>
  <c r="AW318" i="1"/>
  <c r="AW317" i="1"/>
  <c r="AW316" i="1"/>
  <c r="AW315" i="1"/>
  <c r="AW314" i="1"/>
  <c r="AW313" i="1"/>
  <c r="AW312" i="1"/>
  <c r="AW311" i="1"/>
  <c r="AW310" i="1"/>
  <c r="AW309" i="1"/>
  <c r="AW308" i="1"/>
  <c r="AW307" i="1"/>
  <c r="AW306" i="1"/>
  <c r="AW305" i="1"/>
  <c r="AW304" i="1"/>
  <c r="AW303" i="1"/>
  <c r="AW302" i="1"/>
  <c r="AW301" i="1"/>
  <c r="AW300" i="1"/>
  <c r="AW299" i="1"/>
  <c r="AW298" i="1"/>
  <c r="AW297" i="1"/>
  <c r="AW296" i="1"/>
  <c r="AW295" i="1"/>
  <c r="AW294" i="1"/>
  <c r="AW293" i="1"/>
  <c r="AW292" i="1"/>
  <c r="AW291" i="1"/>
  <c r="AW290" i="1"/>
  <c r="AW289" i="1"/>
  <c r="AW288" i="1"/>
  <c r="AW287" i="1"/>
  <c r="AW286" i="1"/>
  <c r="AW285" i="1"/>
  <c r="AW284" i="1"/>
  <c r="AW283" i="1"/>
  <c r="AW282" i="1"/>
  <c r="AW281" i="1"/>
  <c r="AW280" i="1"/>
  <c r="AW279" i="1"/>
  <c r="AW278" i="1"/>
  <c r="AW277" i="1"/>
  <c r="AW276" i="1"/>
  <c r="AW275" i="1"/>
  <c r="AW274" i="1"/>
  <c r="AW273" i="1"/>
  <c r="AW272" i="1"/>
  <c r="AW271" i="1"/>
  <c r="AW270" i="1"/>
  <c r="AW269" i="1"/>
  <c r="AW268" i="1"/>
  <c r="AW267" i="1"/>
  <c r="AW266" i="1"/>
  <c r="AW265" i="1"/>
  <c r="AW264" i="1"/>
  <c r="AW263" i="1"/>
  <c r="AW262" i="1"/>
  <c r="AW261" i="1"/>
  <c r="AW260" i="1"/>
  <c r="AW259" i="1"/>
  <c r="AW258" i="1"/>
  <c r="AW257" i="1"/>
  <c r="AW256" i="1"/>
  <c r="AW255" i="1"/>
  <c r="AW254" i="1"/>
  <c r="AW253" i="1"/>
  <c r="AW252" i="1"/>
  <c r="AW251" i="1"/>
  <c r="AW250" i="1"/>
  <c r="AW249" i="1"/>
  <c r="AW248" i="1"/>
  <c r="AW247" i="1"/>
  <c r="AW246" i="1"/>
  <c r="AW245" i="1"/>
  <c r="AW244" i="1"/>
  <c r="AW243" i="1"/>
  <c r="AW242" i="1"/>
  <c r="AW241" i="1"/>
  <c r="AW240" i="1"/>
  <c r="AW239" i="1"/>
  <c r="AW238" i="1"/>
  <c r="AW237" i="1"/>
  <c r="AW236" i="1"/>
  <c r="AW235" i="1"/>
  <c r="AW234" i="1"/>
  <c r="AW233" i="1"/>
  <c r="AW232" i="1"/>
  <c r="AW231" i="1"/>
  <c r="AW230" i="1"/>
  <c r="AW229" i="1"/>
  <c r="AW228" i="1"/>
  <c r="AW227" i="1"/>
  <c r="AW226" i="1"/>
  <c r="AW225" i="1"/>
  <c r="AW224" i="1"/>
  <c r="AW223" i="1"/>
  <c r="AW222" i="1"/>
  <c r="AW221" i="1"/>
  <c r="AW220" i="1"/>
  <c r="AW219" i="1"/>
  <c r="AW218" i="1"/>
  <c r="AW217" i="1"/>
  <c r="AW216" i="1"/>
  <c r="AW215" i="1"/>
  <c r="AW214" i="1"/>
  <c r="AW213" i="1"/>
  <c r="AW212" i="1"/>
  <c r="AW211" i="1"/>
  <c r="AW210" i="1"/>
  <c r="AW209" i="1"/>
  <c r="AW208" i="1"/>
  <c r="AW207" i="1"/>
  <c r="AW206" i="1"/>
  <c r="AW205" i="1"/>
  <c r="AW204" i="1"/>
  <c r="AW203" i="1"/>
  <c r="AW202" i="1"/>
  <c r="AW201" i="1"/>
  <c r="AW200" i="1"/>
  <c r="AW199" i="1"/>
  <c r="AW198" i="1"/>
  <c r="AW197" i="1"/>
  <c r="AW196" i="1"/>
  <c r="AW195" i="1"/>
  <c r="AW194" i="1"/>
  <c r="AW193" i="1"/>
  <c r="AW192" i="1"/>
  <c r="AW191" i="1"/>
  <c r="AW190" i="1"/>
  <c r="AW189" i="1"/>
  <c r="AW188" i="1"/>
  <c r="AW187" i="1"/>
  <c r="AW186" i="1"/>
  <c r="AW185" i="1"/>
  <c r="AW184" i="1"/>
  <c r="AW183" i="1"/>
  <c r="AW182" i="1"/>
  <c r="AW181" i="1"/>
  <c r="AW180" i="1"/>
  <c r="AW179" i="1"/>
  <c r="AW178" i="1"/>
  <c r="AW177" i="1"/>
  <c r="AW176" i="1"/>
  <c r="AW175" i="1"/>
  <c r="AW174" i="1"/>
  <c r="AW173" i="1"/>
  <c r="AW172" i="1"/>
  <c r="AW171" i="1"/>
  <c r="AW170" i="1"/>
  <c r="AW169" i="1"/>
  <c r="AW168" i="1"/>
  <c r="AW167" i="1"/>
  <c r="AW166" i="1"/>
  <c r="AW165" i="1"/>
  <c r="AW164" i="1"/>
  <c r="AW163" i="1"/>
  <c r="AW162" i="1"/>
  <c r="AW161" i="1"/>
  <c r="AW160" i="1"/>
  <c r="AW159" i="1"/>
  <c r="AW158" i="1"/>
  <c r="AW157" i="1"/>
  <c r="AW156" i="1"/>
  <c r="AW155" i="1"/>
  <c r="AW154" i="1"/>
  <c r="AW153" i="1"/>
  <c r="AW152" i="1"/>
  <c r="AW151" i="1"/>
  <c r="AW150" i="1"/>
  <c r="AW149" i="1"/>
  <c r="AW148" i="1"/>
  <c r="AW147" i="1"/>
  <c r="AW146" i="1"/>
  <c r="AW145" i="1"/>
  <c r="AW144" i="1"/>
  <c r="AW143" i="1"/>
  <c r="AW142" i="1"/>
  <c r="AW141" i="1"/>
  <c r="AW140" i="1"/>
  <c r="AW139" i="1"/>
  <c r="AW138" i="1"/>
  <c r="AW137" i="1"/>
  <c r="AW136" i="1"/>
  <c r="AW135" i="1"/>
  <c r="AW134" i="1"/>
  <c r="AW133" i="1"/>
  <c r="AW132" i="1"/>
  <c r="AW131" i="1"/>
  <c r="AW130" i="1"/>
  <c r="AW129" i="1"/>
  <c r="AW128" i="1"/>
  <c r="AW127" i="1"/>
  <c r="AW126" i="1"/>
  <c r="AW125" i="1"/>
  <c r="AW124" i="1"/>
  <c r="AW123" i="1"/>
  <c r="AW122" i="1"/>
  <c r="AW121" i="1"/>
  <c r="AW120" i="1"/>
  <c r="AW119" i="1"/>
  <c r="AW118" i="1"/>
  <c r="AW117" i="1"/>
  <c r="AW116" i="1"/>
  <c r="AW115" i="1"/>
  <c r="AW114" i="1"/>
  <c r="AW113" i="1"/>
  <c r="AW112" i="1"/>
  <c r="AW111" i="1"/>
  <c r="AW110" i="1"/>
  <c r="AW109" i="1"/>
  <c r="AW108" i="1"/>
  <c r="AW107" i="1"/>
  <c r="AW106" i="1"/>
  <c r="AW105" i="1"/>
  <c r="AW104" i="1"/>
  <c r="AW103" i="1"/>
  <c r="AW102" i="1"/>
  <c r="AW101" i="1"/>
  <c r="AW100" i="1"/>
  <c r="AW99" i="1"/>
  <c r="AW98" i="1"/>
  <c r="AW97" i="1"/>
  <c r="AW96" i="1"/>
  <c r="AW95" i="1"/>
  <c r="AW94" i="1"/>
  <c r="AW93" i="1"/>
  <c r="AW92" i="1"/>
  <c r="AW91" i="1"/>
  <c r="AW90" i="1"/>
  <c r="AW89" i="1"/>
  <c r="AW88" i="1"/>
  <c r="AW87" i="1"/>
  <c r="AW86" i="1"/>
  <c r="AW85" i="1"/>
  <c r="AW84" i="1"/>
  <c r="AW83" i="1"/>
  <c r="AW82" i="1"/>
  <c r="AW81" i="1"/>
  <c r="AW80" i="1"/>
  <c r="AW79" i="1"/>
  <c r="AW78" i="1"/>
  <c r="AW77" i="1"/>
  <c r="AW76" i="1"/>
  <c r="AW75" i="1"/>
  <c r="AW74" i="1"/>
  <c r="AW73" i="1"/>
  <c r="AW72" i="1"/>
  <c r="AW71" i="1"/>
  <c r="AW70" i="1"/>
  <c r="AW69" i="1"/>
  <c r="AW68" i="1"/>
  <c r="AW67" i="1"/>
  <c r="AW66" i="1"/>
  <c r="AW65" i="1"/>
  <c r="AW64" i="1"/>
  <c r="AW63" i="1"/>
  <c r="AW62" i="1"/>
  <c r="AW61" i="1"/>
  <c r="AW60" i="1"/>
  <c r="AW59"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I42" i="1"/>
  <c r="I41" i="1"/>
  <c r="I40" i="1"/>
  <c r="H25" i="12"/>
  <c r="E18" i="12"/>
  <c r="AH18" i="12" s="1"/>
  <c r="E10" i="12"/>
  <c r="AH10" i="12" s="1"/>
  <c r="I44" i="1"/>
  <c r="I43" i="1"/>
  <c r="I39" i="1"/>
  <c r="L379" i="1"/>
  <c r="I379" i="1"/>
  <c r="I292" i="1"/>
  <c r="L29" i="1"/>
  <c r="I29" i="1"/>
  <c r="L27" i="1"/>
  <c r="I27" i="1"/>
  <c r="L383" i="1"/>
  <c r="I383" i="1"/>
  <c r="L382" i="1"/>
  <c r="I382" i="1"/>
  <c r="L381" i="1"/>
  <c r="I381" i="1"/>
  <c r="L380" i="1"/>
  <c r="I380" i="1"/>
  <c r="I378" i="1"/>
  <c r="L377" i="1"/>
  <c r="I377" i="1"/>
  <c r="I376" i="1"/>
  <c r="L375" i="1"/>
  <c r="I375" i="1"/>
  <c r="L374" i="1"/>
  <c r="I374" i="1"/>
  <c r="L373" i="1"/>
  <c r="I373" i="1"/>
  <c r="L372" i="1"/>
  <c r="I372" i="1"/>
  <c r="L371" i="1"/>
  <c r="I371" i="1"/>
  <c r="I370" i="1"/>
  <c r="L369" i="1"/>
  <c r="I369" i="1"/>
  <c r="I368" i="1"/>
  <c r="L367" i="1"/>
  <c r="I367" i="1"/>
  <c r="L366" i="1"/>
  <c r="I366" i="1"/>
  <c r="L365" i="1"/>
  <c r="I365" i="1"/>
  <c r="L364" i="1"/>
  <c r="I364" i="1"/>
  <c r="L363" i="1"/>
  <c r="I363" i="1"/>
  <c r="I362" i="1"/>
  <c r="I361" i="1"/>
  <c r="I360" i="1"/>
  <c r="I359" i="1"/>
  <c r="L358" i="1"/>
  <c r="I358" i="1"/>
  <c r="L357" i="1"/>
  <c r="I357" i="1"/>
  <c r="L356" i="1"/>
  <c r="I356" i="1"/>
  <c r="L355" i="1"/>
  <c r="I355" i="1"/>
  <c r="I354" i="1"/>
  <c r="L353" i="1"/>
  <c r="I353" i="1"/>
  <c r="I352" i="1"/>
  <c r="I351" i="1"/>
  <c r="L350" i="1"/>
  <c r="I350" i="1"/>
  <c r="L349" i="1"/>
  <c r="I349" i="1"/>
  <c r="L348" i="1"/>
  <c r="I348" i="1"/>
  <c r="L347" i="1"/>
  <c r="I347" i="1"/>
  <c r="I346" i="1"/>
  <c r="I345" i="1"/>
  <c r="I344" i="1"/>
  <c r="L343" i="1"/>
  <c r="I343" i="1"/>
  <c r="L342" i="1"/>
  <c r="I342" i="1"/>
  <c r="L341" i="1"/>
  <c r="I341" i="1"/>
  <c r="L340" i="1"/>
  <c r="I340" i="1"/>
  <c r="L339" i="1"/>
  <c r="I339" i="1"/>
  <c r="I338" i="1"/>
  <c r="L337" i="1"/>
  <c r="I337" i="1"/>
  <c r="I336" i="1"/>
  <c r="I335" i="1"/>
  <c r="L334" i="1"/>
  <c r="I334" i="1"/>
  <c r="L333" i="1"/>
  <c r="I333" i="1"/>
  <c r="L332" i="1"/>
  <c r="I332" i="1"/>
  <c r="L331" i="1"/>
  <c r="I331" i="1"/>
  <c r="I330" i="1"/>
  <c r="L329" i="1"/>
  <c r="I329" i="1"/>
  <c r="I328" i="1"/>
  <c r="I327" i="1"/>
  <c r="L326" i="1"/>
  <c r="I326" i="1"/>
  <c r="L325" i="1"/>
  <c r="I325" i="1"/>
  <c r="L324" i="1"/>
  <c r="I324" i="1"/>
  <c r="L323" i="1"/>
  <c r="I323" i="1"/>
  <c r="I322" i="1"/>
  <c r="L321" i="1"/>
  <c r="I321" i="1"/>
  <c r="I320" i="1"/>
  <c r="L319" i="1"/>
  <c r="I319" i="1"/>
  <c r="L318" i="1"/>
  <c r="I318" i="1"/>
  <c r="L317" i="1"/>
  <c r="I317" i="1"/>
  <c r="L316" i="1"/>
  <c r="I316" i="1"/>
  <c r="L315" i="1"/>
  <c r="I315" i="1"/>
  <c r="I314" i="1"/>
  <c r="L313" i="1"/>
  <c r="I313" i="1"/>
  <c r="I312" i="1"/>
  <c r="L311" i="1"/>
  <c r="I311" i="1"/>
  <c r="L310" i="1"/>
  <c r="I310" i="1"/>
  <c r="I309" i="1"/>
  <c r="L308" i="1"/>
  <c r="I308" i="1"/>
  <c r="L307" i="1"/>
  <c r="I307" i="1"/>
  <c r="L306" i="1"/>
  <c r="I306" i="1"/>
  <c r="L305" i="1"/>
  <c r="I305" i="1"/>
  <c r="L304" i="1"/>
  <c r="I304" i="1"/>
  <c r="L303" i="1"/>
  <c r="I303" i="1"/>
  <c r="L302" i="1"/>
  <c r="I302" i="1"/>
  <c r="I301" i="1"/>
  <c r="L300" i="1"/>
  <c r="I300" i="1"/>
  <c r="I299" i="1"/>
  <c r="L298" i="1"/>
  <c r="I298" i="1"/>
  <c r="I297" i="1"/>
  <c r="L296" i="1"/>
  <c r="I296" i="1"/>
  <c r="L295" i="1"/>
  <c r="I295" i="1"/>
  <c r="L294" i="1"/>
  <c r="I294" i="1"/>
  <c r="L293" i="1"/>
  <c r="I293" i="1"/>
  <c r="I291" i="1"/>
  <c r="I290" i="1"/>
  <c r="I289" i="1"/>
  <c r="I288" i="1"/>
  <c r="L287" i="1"/>
  <c r="I287" i="1"/>
  <c r="L286" i="1"/>
  <c r="I286" i="1"/>
  <c r="L285" i="1"/>
  <c r="I285" i="1"/>
  <c r="L284" i="1"/>
  <c r="I284" i="1"/>
  <c r="I283" i="1"/>
  <c r="L282" i="1"/>
  <c r="I282" i="1"/>
  <c r="I281" i="1"/>
  <c r="L280" i="1"/>
  <c r="I280" i="1"/>
  <c r="L279" i="1"/>
  <c r="I279" i="1"/>
  <c r="L278" i="1"/>
  <c r="I278" i="1"/>
  <c r="L277" i="1"/>
  <c r="I277" i="1"/>
  <c r="L276" i="1"/>
  <c r="I276" i="1"/>
  <c r="I275" i="1"/>
  <c r="L274" i="1"/>
  <c r="I274" i="1"/>
  <c r="L273" i="1"/>
  <c r="I273" i="1"/>
  <c r="L272" i="1"/>
  <c r="I272" i="1"/>
  <c r="L271" i="1"/>
  <c r="I271" i="1"/>
  <c r="L270" i="1"/>
  <c r="I270" i="1"/>
  <c r="L269" i="1"/>
  <c r="I269" i="1"/>
  <c r="I268" i="1"/>
  <c r="I267" i="1"/>
  <c r="L266" i="1"/>
  <c r="I266" i="1"/>
  <c r="L265" i="1"/>
  <c r="I265" i="1"/>
  <c r="L264" i="1"/>
  <c r="I264" i="1"/>
  <c r="L263" i="1"/>
  <c r="I263" i="1"/>
  <c r="L262" i="1"/>
  <c r="I262" i="1"/>
  <c r="L261" i="1"/>
  <c r="I261" i="1"/>
  <c r="L260" i="1"/>
  <c r="I260" i="1"/>
  <c r="L259" i="1"/>
  <c r="I259" i="1"/>
  <c r="L258" i="1"/>
  <c r="I258" i="1"/>
  <c r="L257" i="1"/>
  <c r="I257" i="1"/>
  <c r="L256" i="1"/>
  <c r="I256" i="1"/>
  <c r="L255" i="1"/>
  <c r="I255" i="1"/>
  <c r="L254" i="1"/>
  <c r="I254" i="1"/>
  <c r="L253" i="1"/>
  <c r="I253" i="1"/>
  <c r="L252" i="1"/>
  <c r="I252" i="1"/>
  <c r="L251" i="1"/>
  <c r="I251" i="1"/>
  <c r="I250" i="1"/>
  <c r="L249" i="1"/>
  <c r="I249" i="1"/>
  <c r="L248" i="1"/>
  <c r="I248" i="1"/>
  <c r="L247" i="1"/>
  <c r="I247" i="1"/>
  <c r="L246" i="1"/>
  <c r="I246" i="1"/>
  <c r="L245" i="1"/>
  <c r="I245" i="1"/>
  <c r="L244" i="1"/>
  <c r="I244" i="1"/>
  <c r="L243" i="1"/>
  <c r="I243" i="1"/>
  <c r="I242" i="1"/>
  <c r="L241" i="1"/>
  <c r="I241" i="1"/>
  <c r="L240" i="1"/>
  <c r="I240" i="1"/>
  <c r="L239" i="1"/>
  <c r="I239" i="1"/>
  <c r="L237" i="1"/>
  <c r="I237" i="1"/>
  <c r="I196" i="1"/>
  <c r="L195" i="1"/>
  <c r="I195" i="1"/>
  <c r="L194" i="1"/>
  <c r="I194" i="1"/>
  <c r="L193" i="1"/>
  <c r="I193" i="1"/>
  <c r="L192" i="1"/>
  <c r="I192" i="1"/>
  <c r="L191" i="1"/>
  <c r="I191" i="1"/>
  <c r="L190" i="1"/>
  <c r="I190" i="1"/>
  <c r="L189" i="1"/>
  <c r="I189" i="1"/>
  <c r="L188" i="1"/>
  <c r="I188" i="1"/>
  <c r="I187" i="1"/>
  <c r="L186" i="1"/>
  <c r="I186" i="1"/>
  <c r="I185" i="1"/>
  <c r="L184" i="1"/>
  <c r="I184" i="1"/>
  <c r="L183" i="1"/>
  <c r="I183" i="1"/>
  <c r="L182" i="1"/>
  <c r="I182" i="1"/>
  <c r="I181" i="1"/>
  <c r="L180" i="1"/>
  <c r="I180" i="1"/>
  <c r="L179" i="1"/>
  <c r="I179" i="1"/>
  <c r="L178" i="1"/>
  <c r="I178" i="1"/>
  <c r="I177" i="1"/>
  <c r="L176" i="1"/>
  <c r="I176" i="1"/>
  <c r="L175" i="1"/>
  <c r="I175" i="1"/>
  <c r="L174" i="1"/>
  <c r="I174" i="1"/>
  <c r="L173" i="1"/>
  <c r="I173" i="1"/>
  <c r="L172" i="1"/>
  <c r="I172" i="1"/>
  <c r="L171" i="1"/>
  <c r="I171" i="1"/>
  <c r="I170" i="1"/>
  <c r="L169" i="1"/>
  <c r="I169" i="1"/>
  <c r="L168" i="1"/>
  <c r="I168" i="1"/>
  <c r="L167" i="1"/>
  <c r="I167" i="1"/>
  <c r="L166" i="1"/>
  <c r="I166" i="1"/>
  <c r="I165" i="1"/>
  <c r="L164" i="1"/>
  <c r="I164" i="1"/>
  <c r="I163" i="1"/>
  <c r="L162" i="1"/>
  <c r="I162" i="1"/>
  <c r="I161" i="1"/>
  <c r="I160" i="1"/>
  <c r="L159" i="1"/>
  <c r="I159" i="1"/>
  <c r="L158" i="1"/>
  <c r="I158" i="1"/>
  <c r="L157" i="1"/>
  <c r="I157" i="1"/>
  <c r="L156" i="1"/>
  <c r="I156" i="1"/>
  <c r="I155" i="1"/>
  <c r="L154" i="1"/>
  <c r="I154" i="1"/>
  <c r="L153" i="1"/>
  <c r="I153" i="1"/>
  <c r="I152" i="1"/>
  <c r="L151" i="1"/>
  <c r="I151" i="1"/>
  <c r="I150" i="1"/>
  <c r="L149" i="1"/>
  <c r="I149" i="1"/>
  <c r="L148" i="1"/>
  <c r="I148" i="1"/>
  <c r="L147" i="1"/>
  <c r="I147" i="1"/>
  <c r="L146" i="1"/>
  <c r="I146" i="1"/>
  <c r="I145" i="1"/>
  <c r="I144" i="1"/>
  <c r="L143" i="1"/>
  <c r="I143" i="1"/>
  <c r="L142" i="1"/>
  <c r="I142" i="1"/>
  <c r="I141" i="1"/>
  <c r="L140" i="1"/>
  <c r="I140" i="1"/>
  <c r="I139" i="1"/>
  <c r="I138" i="1"/>
  <c r="L137" i="1"/>
  <c r="I137" i="1"/>
  <c r="I136" i="1"/>
  <c r="I135" i="1"/>
  <c r="L134" i="1"/>
  <c r="I134" i="1"/>
  <c r="L133" i="1"/>
  <c r="I133" i="1"/>
  <c r="L132" i="1"/>
  <c r="I132" i="1"/>
  <c r="L131" i="1"/>
  <c r="I131" i="1"/>
  <c r="L130" i="1"/>
  <c r="I130" i="1"/>
  <c r="L129" i="1"/>
  <c r="I129" i="1"/>
  <c r="L128" i="1"/>
  <c r="I128" i="1"/>
  <c r="I127" i="1"/>
  <c r="L126" i="1"/>
  <c r="I126" i="1"/>
  <c r="L125" i="1"/>
  <c r="I125" i="1"/>
  <c r="I124" i="1"/>
  <c r="L123" i="1"/>
  <c r="I123" i="1"/>
  <c r="L122" i="1"/>
  <c r="I122" i="1"/>
  <c r="L121" i="1"/>
  <c r="I121" i="1"/>
  <c r="L120" i="1"/>
  <c r="I120" i="1"/>
  <c r="I119" i="1"/>
  <c r="L118" i="1"/>
  <c r="I118" i="1"/>
  <c r="L117" i="1"/>
  <c r="I117" i="1"/>
  <c r="I116" i="1"/>
  <c r="L115" i="1"/>
  <c r="I115" i="1"/>
  <c r="L114" i="1"/>
  <c r="I114" i="1"/>
  <c r="L113" i="1"/>
  <c r="I113" i="1"/>
  <c r="I112" i="1"/>
  <c r="I111" i="1"/>
  <c r="L110" i="1"/>
  <c r="I110" i="1"/>
  <c r="I109" i="1"/>
  <c r="L108" i="1"/>
  <c r="I108" i="1"/>
  <c r="L107" i="1"/>
  <c r="I107" i="1"/>
  <c r="L106" i="1"/>
  <c r="I106" i="1"/>
  <c r="L105" i="1"/>
  <c r="I105" i="1"/>
  <c r="L104" i="1"/>
  <c r="I104" i="1"/>
  <c r="I103" i="1"/>
  <c r="I102" i="1"/>
  <c r="I101" i="1"/>
  <c r="L100" i="1"/>
  <c r="I100" i="1"/>
  <c r="L99" i="1"/>
  <c r="I99" i="1"/>
  <c r="L98" i="1"/>
  <c r="I98" i="1"/>
  <c r="L97" i="1"/>
  <c r="I97" i="1"/>
  <c r="L96" i="1"/>
  <c r="I96" i="1"/>
  <c r="I95" i="1"/>
  <c r="L94" i="1"/>
  <c r="I94" i="1"/>
  <c r="I93" i="1"/>
  <c r="L92" i="1"/>
  <c r="I92" i="1"/>
  <c r="L91" i="1"/>
  <c r="I91" i="1"/>
  <c r="L90" i="1"/>
  <c r="I90" i="1"/>
  <c r="L89" i="1"/>
  <c r="I89" i="1"/>
  <c r="L88" i="1"/>
  <c r="I88" i="1"/>
  <c r="I87" i="1"/>
  <c r="L86" i="1"/>
  <c r="I86" i="1"/>
  <c r="I85" i="1"/>
  <c r="I84" i="1"/>
  <c r="L83" i="1"/>
  <c r="I83" i="1"/>
  <c r="L82" i="1"/>
  <c r="I82" i="1"/>
  <c r="L81" i="1"/>
  <c r="I81" i="1"/>
  <c r="L80" i="1"/>
  <c r="I80" i="1"/>
  <c r="L79" i="1"/>
  <c r="I79" i="1"/>
  <c r="L78" i="1"/>
  <c r="I78" i="1"/>
  <c r="L77" i="1"/>
  <c r="I77" i="1"/>
  <c r="L76" i="1"/>
  <c r="I76" i="1"/>
  <c r="L75" i="1"/>
  <c r="I75" i="1"/>
  <c r="L74" i="1"/>
  <c r="I74" i="1"/>
  <c r="L73" i="1"/>
  <c r="I73" i="1"/>
  <c r="I72" i="1"/>
  <c r="L70" i="1"/>
  <c r="I70" i="1"/>
  <c r="I68" i="1"/>
  <c r="L66" i="1"/>
  <c r="I66" i="1"/>
  <c r="L64" i="1"/>
  <c r="I64" i="1"/>
  <c r="L62" i="1"/>
  <c r="I62" i="1"/>
  <c r="I60" i="1"/>
  <c r="L58" i="1"/>
  <c r="I58" i="1"/>
  <c r="L56" i="1"/>
  <c r="I56" i="1"/>
  <c r="L54" i="1"/>
  <c r="I54" i="1"/>
  <c r="I52" i="1"/>
  <c r="I50" i="1"/>
  <c r="L48" i="1"/>
  <c r="I48" i="1"/>
  <c r="L46" i="1"/>
  <c r="I46" i="1"/>
  <c r="L42" i="1"/>
  <c r="L40" i="1"/>
  <c r="L38" i="1"/>
  <c r="I38" i="1"/>
  <c r="I36" i="1"/>
  <c r="L35" i="1"/>
  <c r="I35" i="1"/>
  <c r="L34" i="1"/>
  <c r="I34" i="1"/>
  <c r="L33" i="1"/>
  <c r="I33" i="1"/>
  <c r="L32" i="1"/>
  <c r="I32" i="1"/>
  <c r="L238" i="1"/>
  <c r="I238" i="1"/>
  <c r="L236" i="1"/>
  <c r="I236" i="1"/>
  <c r="L235" i="1"/>
  <c r="I235" i="1"/>
  <c r="I234" i="1"/>
  <c r="L233" i="1"/>
  <c r="I233" i="1"/>
  <c r="L232" i="1"/>
  <c r="I232" i="1"/>
  <c r="L231" i="1"/>
  <c r="I231" i="1"/>
  <c r="L230" i="1"/>
  <c r="I230" i="1"/>
  <c r="L229" i="1"/>
  <c r="I229" i="1"/>
  <c r="L228" i="1"/>
  <c r="I228" i="1"/>
  <c r="L227" i="1"/>
  <c r="I227" i="1"/>
  <c r="I226" i="1"/>
  <c r="L225" i="1"/>
  <c r="I225" i="1"/>
  <c r="L224" i="1"/>
  <c r="I224" i="1"/>
  <c r="L223" i="1"/>
  <c r="I223" i="1"/>
  <c r="L222" i="1"/>
  <c r="I222" i="1"/>
  <c r="L221" i="1"/>
  <c r="I221" i="1"/>
  <c r="L220" i="1"/>
  <c r="I220" i="1"/>
  <c r="I219" i="1"/>
  <c r="L218" i="1"/>
  <c r="I218" i="1"/>
  <c r="L217" i="1"/>
  <c r="I217" i="1"/>
  <c r="I216" i="1"/>
  <c r="L215" i="1"/>
  <c r="I215" i="1"/>
  <c r="L214" i="1"/>
  <c r="I214" i="1"/>
  <c r="L213" i="1"/>
  <c r="I213" i="1"/>
  <c r="L212" i="1"/>
  <c r="I212" i="1"/>
  <c r="L211" i="1"/>
  <c r="I211" i="1"/>
  <c r="L210" i="1"/>
  <c r="I210" i="1"/>
  <c r="L209" i="1"/>
  <c r="I209" i="1"/>
  <c r="L208" i="1"/>
  <c r="I208" i="1"/>
  <c r="L207" i="1"/>
  <c r="I207" i="1"/>
  <c r="L206" i="1"/>
  <c r="I206" i="1"/>
  <c r="L205" i="1"/>
  <c r="I205" i="1"/>
  <c r="L204" i="1"/>
  <c r="I204" i="1"/>
  <c r="L203" i="1"/>
  <c r="I203" i="1"/>
  <c r="I202" i="1"/>
  <c r="L201" i="1"/>
  <c r="I201" i="1"/>
  <c r="L200" i="1"/>
  <c r="I200" i="1"/>
  <c r="L199" i="1"/>
  <c r="I199" i="1"/>
  <c r="I198" i="1"/>
  <c r="L197" i="1"/>
  <c r="I197" i="1"/>
  <c r="L30" i="1"/>
  <c r="I30" i="1"/>
  <c r="I28" i="1"/>
  <c r="L26" i="1"/>
  <c r="I26" i="1"/>
  <c r="L71" i="1"/>
  <c r="I71" i="1"/>
  <c r="L69" i="1"/>
  <c r="I69" i="1"/>
  <c r="L67" i="1"/>
  <c r="I67" i="1"/>
  <c r="L65" i="1"/>
  <c r="I65" i="1"/>
  <c r="L63" i="1"/>
  <c r="I63" i="1"/>
  <c r="L61" i="1"/>
  <c r="L59" i="1"/>
  <c r="I59" i="1"/>
  <c r="L57" i="1"/>
  <c r="I57" i="1"/>
  <c r="L55" i="1"/>
  <c r="I55" i="1"/>
  <c r="L53" i="1"/>
  <c r="I53" i="1"/>
  <c r="L51" i="1"/>
  <c r="I51" i="1"/>
  <c r="L49" i="1"/>
  <c r="I49" i="1"/>
  <c r="I47" i="1"/>
  <c r="L45" i="1"/>
  <c r="I45" i="1"/>
  <c r="L43" i="1"/>
  <c r="L41" i="1"/>
  <c r="L39" i="1"/>
  <c r="L37" i="1"/>
  <c r="I37" i="1"/>
  <c r="I31" i="1"/>
  <c r="L102" i="1"/>
  <c r="L268" i="1"/>
  <c r="L161" i="1"/>
  <c r="L361" i="1"/>
  <c r="L359" i="1"/>
  <c r="L335" i="1"/>
  <c r="O333" i="1"/>
  <c r="L292" i="1"/>
  <c r="L290" i="1"/>
  <c r="L288" i="1"/>
  <c r="O272" i="1"/>
  <c r="L345" i="1"/>
  <c r="O341" i="1"/>
  <c r="O278" i="1"/>
  <c r="X276" i="1"/>
  <c r="L177" i="1"/>
  <c r="L112" i="1"/>
  <c r="L150" i="1"/>
  <c r="L351" i="1"/>
  <c r="L327" i="1"/>
  <c r="L219" i="1"/>
  <c r="L216" i="1"/>
  <c r="X58" i="1"/>
  <c r="L50" i="1"/>
  <c r="L84" i="1"/>
  <c r="L47" i="1"/>
  <c r="L378" i="1"/>
  <c r="L370" i="1"/>
  <c r="L362" i="1"/>
  <c r="L354" i="1"/>
  <c r="L346" i="1"/>
  <c r="L338" i="1"/>
  <c r="L330" i="1"/>
  <c r="L322" i="1"/>
  <c r="L314" i="1"/>
  <c r="O311" i="1"/>
  <c r="O310" i="1"/>
  <c r="L309" i="1"/>
  <c r="O382" i="1"/>
  <c r="L376" i="1"/>
  <c r="O374" i="1"/>
  <c r="L368" i="1"/>
  <c r="O366" i="1"/>
  <c r="L360" i="1"/>
  <c r="O358" i="1"/>
  <c r="L352" i="1"/>
  <c r="O350" i="1"/>
  <c r="L344" i="1"/>
  <c r="O342" i="1"/>
  <c r="L336" i="1"/>
  <c r="O334" i="1"/>
  <c r="L328" i="1"/>
  <c r="L320" i="1"/>
  <c r="L312" i="1"/>
  <c r="L301" i="1"/>
  <c r="X306" i="1"/>
  <c r="U326" i="1"/>
  <c r="U318" i="1"/>
  <c r="O180" i="1"/>
  <c r="L152" i="1"/>
  <c r="L299" i="1"/>
  <c r="L291" i="1"/>
  <c r="L283" i="1"/>
  <c r="L275" i="1"/>
  <c r="L267" i="1"/>
  <c r="R254" i="1"/>
  <c r="O240" i="1"/>
  <c r="L141" i="1"/>
  <c r="O251" i="1"/>
  <c r="X243" i="1"/>
  <c r="X227" i="1"/>
  <c r="L198" i="1"/>
  <c r="L185" i="1"/>
  <c r="L165" i="1"/>
  <c r="L297" i="1"/>
  <c r="O295" i="1"/>
  <c r="L289" i="1"/>
  <c r="O287" i="1"/>
  <c r="L281" i="1"/>
  <c r="O279" i="1"/>
  <c r="O256" i="1"/>
  <c r="O255" i="1"/>
  <c r="O252" i="1"/>
  <c r="L250" i="1"/>
  <c r="L234" i="1"/>
  <c r="L202" i="1"/>
  <c r="U197" i="1"/>
  <c r="L187" i="1"/>
  <c r="O172" i="1"/>
  <c r="O207" i="1"/>
  <c r="L163" i="1"/>
  <c r="L181" i="1"/>
  <c r="AA175" i="1"/>
  <c r="L160" i="1"/>
  <c r="X235" i="1"/>
  <c r="L170" i="1"/>
  <c r="L145" i="1"/>
  <c r="L242" i="1"/>
  <c r="L226" i="1"/>
  <c r="L196" i="1"/>
  <c r="L155" i="1"/>
  <c r="L144" i="1"/>
  <c r="O137" i="1"/>
  <c r="R148" i="1"/>
  <c r="L135" i="1"/>
  <c r="L139" i="1"/>
  <c r="O156" i="1"/>
  <c r="O140" i="1"/>
  <c r="L136" i="1"/>
  <c r="R131" i="1"/>
  <c r="U129" i="1"/>
  <c r="L138" i="1"/>
  <c r="L127" i="1"/>
  <c r="AA94" i="1"/>
  <c r="AA86" i="1"/>
  <c r="AA125" i="1"/>
  <c r="L119" i="1"/>
  <c r="AA117" i="1"/>
  <c r="L111" i="1"/>
  <c r="L103" i="1"/>
  <c r="U97" i="1"/>
  <c r="L95" i="1"/>
  <c r="U89" i="1"/>
  <c r="L87" i="1"/>
  <c r="U75" i="1"/>
  <c r="L109" i="1"/>
  <c r="L101" i="1"/>
  <c r="L93" i="1"/>
  <c r="L85" i="1"/>
  <c r="L72" i="1"/>
  <c r="U126" i="1"/>
  <c r="L124" i="1"/>
  <c r="U118" i="1"/>
  <c r="L116" i="1"/>
  <c r="U132" i="1"/>
  <c r="AA69" i="1"/>
  <c r="L31" i="1"/>
  <c r="U70" i="1"/>
  <c r="L68" i="1"/>
  <c r="U62" i="1"/>
  <c r="L60" i="1"/>
  <c r="U54" i="1"/>
  <c r="L52" i="1"/>
  <c r="U46" i="1"/>
  <c r="L44" i="1"/>
  <c r="U38" i="1"/>
  <c r="L36" i="1"/>
  <c r="U67" i="1"/>
  <c r="U43" i="1"/>
  <c r="U35" i="1"/>
  <c r="I18" i="1"/>
  <c r="I19" i="1"/>
  <c r="I16" i="1"/>
  <c r="I22" i="1"/>
  <c r="L18" i="1"/>
  <c r="I24" i="1"/>
  <c r="I20" i="1"/>
  <c r="I25" i="1"/>
  <c r="I14" i="1"/>
  <c r="I21" i="1"/>
  <c r="I17" i="1"/>
  <c r="L28" i="1"/>
  <c r="L22" i="1"/>
  <c r="L14" i="1"/>
  <c r="I23" i="1"/>
  <c r="I15" i="1"/>
  <c r="L19" i="1"/>
  <c r="H22" i="10" l="1"/>
  <c r="AH22" i="10"/>
  <c r="AH15" i="10"/>
  <c r="H15" i="10"/>
  <c r="H34" i="10"/>
  <c r="AH34" i="10"/>
  <c r="H17" i="10"/>
  <c r="AH17" i="10"/>
  <c r="H33" i="10"/>
  <c r="AH33" i="10"/>
  <c r="AH31" i="10"/>
  <c r="H31" i="10"/>
  <c r="AH19" i="10"/>
  <c r="H19" i="10"/>
  <c r="AH27" i="10"/>
  <c r="H27" i="10"/>
  <c r="H10" i="10"/>
  <c r="AH10" i="10"/>
  <c r="AH18" i="10"/>
  <c r="H18" i="10"/>
  <c r="H24" i="10"/>
  <c r="AH24" i="10"/>
  <c r="AH34" i="8"/>
  <c r="H34" i="8"/>
  <c r="AH28" i="8"/>
  <c r="H28" i="8"/>
  <c r="AH9" i="8"/>
  <c r="H9" i="8"/>
  <c r="AH30" i="8"/>
  <c r="H30" i="8"/>
  <c r="AH20" i="8"/>
  <c r="H20" i="8"/>
  <c r="H21" i="8"/>
  <c r="AH21" i="8"/>
  <c r="C56" i="8"/>
  <c r="AH7" i="8"/>
  <c r="H7" i="8"/>
  <c r="AH10" i="8"/>
  <c r="H10" i="8"/>
  <c r="D56" i="8"/>
  <c r="AH36" i="7"/>
  <c r="H36" i="7"/>
  <c r="AH34" i="7"/>
  <c r="H34" i="7"/>
  <c r="AH16" i="7"/>
  <c r="H16" i="7"/>
  <c r="AH30" i="7"/>
  <c r="H30" i="7"/>
  <c r="AH18" i="7"/>
  <c r="H18" i="7"/>
  <c r="AH28" i="7"/>
  <c r="H28" i="7"/>
  <c r="H22" i="7"/>
  <c r="AH22" i="7"/>
  <c r="AH20" i="7"/>
  <c r="H20" i="7"/>
  <c r="AH10" i="6"/>
  <c r="H10" i="6"/>
  <c r="AH9" i="6"/>
  <c r="H9" i="6"/>
  <c r="H29" i="6"/>
  <c r="AH29" i="6"/>
  <c r="AH12" i="6"/>
  <c r="H12" i="6"/>
  <c r="C60" i="6" s="1"/>
  <c r="AH5" i="6"/>
  <c r="D59" i="6" s="1"/>
  <c r="E69" i="6" s="1"/>
  <c r="D60" i="6"/>
  <c r="AH5" i="7"/>
  <c r="D55" i="7" s="1"/>
  <c r="E65" i="7" s="1"/>
  <c r="H5" i="7"/>
  <c r="C57" i="7" s="1"/>
  <c r="AH5" i="8"/>
  <c r="D55" i="8" s="1"/>
  <c r="E65" i="8" s="1"/>
  <c r="H5" i="8"/>
  <c r="C57" i="8" s="1"/>
  <c r="C60" i="8" s="1"/>
  <c r="D57" i="8"/>
  <c r="H34" i="12"/>
  <c r="H20" i="12"/>
  <c r="H16" i="12"/>
  <c r="H7" i="12"/>
  <c r="H23" i="12"/>
  <c r="H10" i="12"/>
  <c r="H18" i="12"/>
  <c r="F10" i="1"/>
  <c r="O10" i="1"/>
  <c r="R10" i="1"/>
  <c r="U10" i="1"/>
  <c r="X10" i="1"/>
  <c r="AA10" i="1"/>
  <c r="F11" i="1"/>
  <c r="O11" i="1"/>
  <c r="R11" i="1"/>
  <c r="U11" i="1"/>
  <c r="X11" i="1"/>
  <c r="AA11" i="1"/>
  <c r="F12" i="1"/>
  <c r="O12" i="1"/>
  <c r="R12" i="1"/>
  <c r="U12" i="1"/>
  <c r="X12" i="1"/>
  <c r="AA12" i="1"/>
  <c r="D55" i="10" l="1"/>
  <c r="E65" i="10" s="1"/>
  <c r="C57" i="10"/>
  <c r="D56" i="10"/>
  <c r="C56" i="10"/>
  <c r="E66" i="8"/>
  <c r="E56" i="8"/>
  <c r="C56" i="7"/>
  <c r="C60" i="7" s="1"/>
  <c r="D56" i="7"/>
  <c r="D57" i="7" s="1"/>
  <c r="E66" i="7"/>
  <c r="E56" i="7"/>
  <c r="C61" i="6"/>
  <c r="C64" i="6" s="1"/>
  <c r="E60" i="6"/>
  <c r="E70" i="6"/>
  <c r="D61" i="6"/>
  <c r="E61" i="6" s="1"/>
  <c r="D60" i="7"/>
  <c r="E57" i="7"/>
  <c r="E57" i="8"/>
  <c r="D60" i="8"/>
  <c r="AW12" i="1"/>
  <c r="AW11" i="1"/>
  <c r="AW10" i="1"/>
  <c r="I12" i="1"/>
  <c r="I10" i="1"/>
  <c r="I11" i="1"/>
  <c r="L12" i="1"/>
  <c r="L11" i="1"/>
  <c r="L10" i="1"/>
  <c r="D57" i="10" l="1"/>
  <c r="E57" i="10" s="1"/>
  <c r="E66" i="10"/>
  <c r="E56" i="10"/>
  <c r="D60" i="10"/>
  <c r="C60" i="10"/>
  <c r="D64" i="6"/>
  <c r="AU36" i="1"/>
  <c r="G28" i="12" l="1"/>
  <c r="N28" i="12" s="1"/>
  <c r="AU35" i="1" l="1"/>
  <c r="F46" i="12" l="1"/>
  <c r="F45" i="12"/>
  <c r="B45" i="12"/>
  <c r="F44" i="12"/>
  <c r="F43" i="12"/>
  <c r="F42" i="12"/>
  <c r="B42" i="12"/>
  <c r="B41" i="12"/>
  <c r="G33" i="12" l="1"/>
  <c r="N33" i="12" s="1"/>
  <c r="G11" i="12" l="1"/>
  <c r="N11" i="12" s="1"/>
  <c r="G19" i="12"/>
  <c r="N19" i="12" s="1"/>
  <c r="G12" i="12"/>
  <c r="N12" i="12" s="1"/>
  <c r="G9" i="12"/>
  <c r="N9" i="12" s="1"/>
  <c r="G17" i="12"/>
  <c r="N17" i="12" s="1"/>
  <c r="G32" i="12"/>
  <c r="N32" i="12" s="1"/>
  <c r="G26" i="12"/>
  <c r="N26" i="12" s="1"/>
  <c r="G31" i="12"/>
  <c r="N31" i="12" s="1"/>
  <c r="N5" i="12"/>
  <c r="G15" i="12"/>
  <c r="N15" i="12" s="1"/>
  <c r="G8" i="12"/>
  <c r="N8" i="12" s="1"/>
  <c r="G14" i="12"/>
  <c r="N14" i="12" s="1"/>
  <c r="G22" i="12"/>
  <c r="N22" i="12" s="1"/>
  <c r="G35" i="12"/>
  <c r="N35" i="12" s="1"/>
  <c r="G27" i="12"/>
  <c r="N27" i="12" s="1"/>
  <c r="G21" i="12"/>
  <c r="N21" i="12" s="1"/>
  <c r="G36" i="12"/>
  <c r="N36" i="12" s="1"/>
  <c r="G30" i="12"/>
  <c r="N30" i="12" s="1"/>
  <c r="G6" i="12"/>
  <c r="N6" i="12" s="1"/>
  <c r="G13" i="12"/>
  <c r="N13" i="12" s="1"/>
  <c r="G37" i="12"/>
  <c r="N37" i="12" s="1"/>
  <c r="G38" i="12"/>
  <c r="N38" i="12" s="1"/>
  <c r="G24" i="12"/>
  <c r="N24" i="12" s="1"/>
  <c r="G29" i="12"/>
  <c r="N29" i="12" s="1"/>
  <c r="G135" i="12"/>
  <c r="F135" i="12"/>
  <c r="E135" i="12"/>
  <c r="D135" i="12"/>
  <c r="C135" i="12"/>
  <c r="B135" i="12"/>
  <c r="G134" i="12"/>
  <c r="F134" i="12"/>
  <c r="E134" i="12"/>
  <c r="D134" i="12"/>
  <c r="C134" i="12"/>
  <c r="B134" i="12"/>
  <c r="G133" i="12"/>
  <c r="F133" i="12"/>
  <c r="E133" i="12"/>
  <c r="D133" i="12"/>
  <c r="C133" i="12"/>
  <c r="B133" i="12"/>
  <c r="G132" i="12"/>
  <c r="F132" i="12"/>
  <c r="E132" i="12"/>
  <c r="D132" i="12"/>
  <c r="C132" i="12"/>
  <c r="B132" i="12"/>
  <c r="G131" i="12"/>
  <c r="F131" i="12"/>
  <c r="E131" i="12"/>
  <c r="D131" i="12"/>
  <c r="C131" i="12"/>
  <c r="B131" i="12"/>
  <c r="G130" i="12"/>
  <c r="F130" i="12"/>
  <c r="E130" i="12"/>
  <c r="D130" i="12"/>
  <c r="C130" i="12"/>
  <c r="B130" i="12"/>
  <c r="G129" i="12"/>
  <c r="F129" i="12"/>
  <c r="E129" i="12"/>
  <c r="D129" i="12"/>
  <c r="C129" i="12"/>
  <c r="B129" i="12"/>
  <c r="G128" i="12"/>
  <c r="F128" i="12"/>
  <c r="E128" i="12"/>
  <c r="D128" i="12"/>
  <c r="C128" i="12"/>
  <c r="B128" i="12"/>
  <c r="G127" i="12"/>
  <c r="F127" i="12"/>
  <c r="E127" i="12"/>
  <c r="D127" i="12"/>
  <c r="C127" i="12"/>
  <c r="B127" i="12"/>
  <c r="G126" i="12"/>
  <c r="F126" i="12"/>
  <c r="E126" i="12"/>
  <c r="D126" i="12"/>
  <c r="C126" i="12"/>
  <c r="B126" i="12"/>
  <c r="G125" i="12"/>
  <c r="F125" i="12"/>
  <c r="E125" i="12"/>
  <c r="D125" i="12"/>
  <c r="C125" i="12"/>
  <c r="B125" i="12"/>
  <c r="G124" i="12"/>
  <c r="F124" i="12"/>
  <c r="E124" i="12"/>
  <c r="D124" i="12"/>
  <c r="C124" i="12"/>
  <c r="B124" i="12"/>
  <c r="G123" i="12"/>
  <c r="F123" i="12"/>
  <c r="E123" i="12"/>
  <c r="D123" i="12"/>
  <c r="C123" i="12"/>
  <c r="B123" i="12"/>
  <c r="G122" i="12"/>
  <c r="F122" i="12"/>
  <c r="E122" i="12"/>
  <c r="D122" i="12"/>
  <c r="C122" i="12"/>
  <c r="B122" i="12"/>
  <c r="G121" i="12"/>
  <c r="F121" i="12"/>
  <c r="E121" i="12"/>
  <c r="D121" i="12"/>
  <c r="C121" i="12"/>
  <c r="B121" i="12"/>
  <c r="G120" i="12"/>
  <c r="F120" i="12"/>
  <c r="E120" i="12"/>
  <c r="D120" i="12"/>
  <c r="C120" i="12"/>
  <c r="B120" i="12"/>
  <c r="G119" i="12"/>
  <c r="F119" i="12"/>
  <c r="E119" i="12"/>
  <c r="D119" i="12"/>
  <c r="C119" i="12"/>
  <c r="B119" i="12"/>
  <c r="G118" i="12"/>
  <c r="F118" i="12"/>
  <c r="E118" i="12"/>
  <c r="D118" i="12"/>
  <c r="C118" i="12"/>
  <c r="B118" i="12"/>
  <c r="G117" i="12"/>
  <c r="F117" i="12"/>
  <c r="E117" i="12"/>
  <c r="D117" i="12"/>
  <c r="C117" i="12"/>
  <c r="B117" i="12"/>
  <c r="G116" i="12"/>
  <c r="F116" i="12"/>
  <c r="E116" i="12"/>
  <c r="D116" i="12"/>
  <c r="C116" i="12"/>
  <c r="B116" i="12"/>
  <c r="G115" i="12"/>
  <c r="F115" i="12"/>
  <c r="E115" i="12"/>
  <c r="D115" i="12"/>
  <c r="C115" i="12"/>
  <c r="B115" i="12"/>
  <c r="G114" i="12"/>
  <c r="F114" i="12"/>
  <c r="E114" i="12"/>
  <c r="D114" i="12"/>
  <c r="C114" i="12"/>
  <c r="B114" i="12"/>
  <c r="G113" i="12"/>
  <c r="F113" i="12"/>
  <c r="E113" i="12"/>
  <c r="D113" i="12"/>
  <c r="C113" i="12"/>
  <c r="B113" i="12"/>
  <c r="G112" i="12"/>
  <c r="F112" i="12"/>
  <c r="E112" i="12"/>
  <c r="D112" i="12"/>
  <c r="C112" i="12"/>
  <c r="B112" i="12"/>
  <c r="G111" i="12"/>
  <c r="F111" i="12"/>
  <c r="E111" i="12"/>
  <c r="D111" i="12"/>
  <c r="C111" i="12"/>
  <c r="B111" i="12"/>
  <c r="G110" i="12"/>
  <c r="F110" i="12"/>
  <c r="E110" i="12"/>
  <c r="D110" i="12"/>
  <c r="C110" i="12"/>
  <c r="B110" i="12"/>
  <c r="G109" i="12"/>
  <c r="F109" i="12"/>
  <c r="E109" i="12"/>
  <c r="D109" i="12"/>
  <c r="C109" i="12"/>
  <c r="B109" i="12"/>
  <c r="G108" i="12"/>
  <c r="F108" i="12"/>
  <c r="E108" i="12"/>
  <c r="D108" i="12"/>
  <c r="C108" i="12"/>
  <c r="B108" i="12"/>
  <c r="G107" i="12"/>
  <c r="F107" i="12"/>
  <c r="E107" i="12"/>
  <c r="D107" i="12"/>
  <c r="C107" i="12"/>
  <c r="B107" i="12"/>
  <c r="G106" i="12"/>
  <c r="F106" i="12"/>
  <c r="E106" i="12"/>
  <c r="D106" i="12"/>
  <c r="C106" i="12"/>
  <c r="B106" i="12"/>
  <c r="G105" i="12"/>
  <c r="F105" i="12"/>
  <c r="E105" i="12"/>
  <c r="D105" i="12"/>
  <c r="C105" i="12"/>
  <c r="B105" i="12"/>
  <c r="G104" i="12"/>
  <c r="F104" i="12"/>
  <c r="E104" i="12"/>
  <c r="D104" i="12"/>
  <c r="C104" i="12"/>
  <c r="B104" i="12"/>
  <c r="G103" i="12"/>
  <c r="F103" i="12"/>
  <c r="E103" i="12"/>
  <c r="D103" i="12"/>
  <c r="C103" i="12"/>
  <c r="B103" i="12"/>
  <c r="G102" i="12"/>
  <c r="F102" i="12"/>
  <c r="E102" i="12"/>
  <c r="D102" i="12"/>
  <c r="C102" i="12"/>
  <c r="B102" i="12"/>
  <c r="G101" i="12"/>
  <c r="F101" i="12"/>
  <c r="E101" i="12"/>
  <c r="D101" i="12"/>
  <c r="C101" i="12"/>
  <c r="B101" i="12"/>
  <c r="G100" i="12"/>
  <c r="F100" i="12"/>
  <c r="E100" i="12"/>
  <c r="D100" i="12"/>
  <c r="C100" i="12"/>
  <c r="B100" i="12"/>
  <c r="G99" i="12"/>
  <c r="F99" i="12"/>
  <c r="E99" i="12"/>
  <c r="D99" i="12"/>
  <c r="C99" i="12"/>
  <c r="B99" i="12"/>
  <c r="G98" i="12"/>
  <c r="F98" i="12"/>
  <c r="E98" i="12"/>
  <c r="D98" i="12"/>
  <c r="C98" i="12"/>
  <c r="B98" i="12"/>
  <c r="G97" i="12"/>
  <c r="F97" i="12"/>
  <c r="E97" i="12"/>
  <c r="D97" i="12"/>
  <c r="C97" i="12"/>
  <c r="B97" i="12"/>
  <c r="G96" i="12"/>
  <c r="F96" i="12"/>
  <c r="E96" i="12"/>
  <c r="D96" i="12"/>
  <c r="C96" i="12"/>
  <c r="B96" i="12"/>
  <c r="G95" i="12"/>
  <c r="F95" i="12"/>
  <c r="E95" i="12"/>
  <c r="D95" i="12"/>
  <c r="C95" i="12"/>
  <c r="B95" i="12"/>
  <c r="G94" i="12"/>
  <c r="F94" i="12"/>
  <c r="E94" i="12"/>
  <c r="D94" i="12"/>
  <c r="C94" i="12"/>
  <c r="B94" i="12"/>
  <c r="G93" i="12"/>
  <c r="F93" i="12"/>
  <c r="E93" i="12"/>
  <c r="D93" i="12"/>
  <c r="C93" i="12"/>
  <c r="B93" i="12"/>
  <c r="G92" i="12"/>
  <c r="F92" i="12"/>
  <c r="E92" i="12"/>
  <c r="D92" i="12"/>
  <c r="C92" i="12"/>
  <c r="B92" i="12"/>
  <c r="G91" i="12"/>
  <c r="F91" i="12"/>
  <c r="E91" i="12"/>
  <c r="D91" i="12"/>
  <c r="C91" i="12"/>
  <c r="B91" i="12"/>
  <c r="G90" i="12"/>
  <c r="F90" i="12"/>
  <c r="E90" i="12"/>
  <c r="D90" i="12"/>
  <c r="C90" i="12"/>
  <c r="B90" i="12"/>
  <c r="G89" i="12"/>
  <c r="F89" i="12"/>
  <c r="E89" i="12"/>
  <c r="D89" i="12"/>
  <c r="C89" i="12"/>
  <c r="B89" i="12"/>
  <c r="G88" i="12"/>
  <c r="F88" i="12"/>
  <c r="E88" i="12"/>
  <c r="D88" i="12"/>
  <c r="C88" i="12"/>
  <c r="B88" i="12"/>
  <c r="G87" i="12"/>
  <c r="F87" i="12"/>
  <c r="E87" i="12"/>
  <c r="D87" i="12"/>
  <c r="C87" i="12"/>
  <c r="B87" i="12"/>
  <c r="G86" i="12"/>
  <c r="F86" i="12"/>
  <c r="E86" i="12"/>
  <c r="D86" i="12"/>
  <c r="C86" i="12"/>
  <c r="B86" i="12"/>
  <c r="G85" i="12"/>
  <c r="F85" i="12"/>
  <c r="E85" i="12"/>
  <c r="D85" i="12"/>
  <c r="C85" i="12"/>
  <c r="B85" i="12"/>
  <c r="G84" i="12"/>
  <c r="F84" i="12"/>
  <c r="E84" i="12"/>
  <c r="D84" i="12"/>
  <c r="C84" i="12"/>
  <c r="B84" i="12"/>
  <c r="G83" i="12"/>
  <c r="F83" i="12"/>
  <c r="E83" i="12"/>
  <c r="D83" i="12"/>
  <c r="C83" i="12"/>
  <c r="B83" i="12"/>
  <c r="G82" i="12"/>
  <c r="F82" i="12"/>
  <c r="E82" i="12"/>
  <c r="D82" i="12"/>
  <c r="C82" i="12"/>
  <c r="B82" i="12"/>
  <c r="G81" i="12"/>
  <c r="F81" i="12"/>
  <c r="E81" i="12"/>
  <c r="D81" i="12"/>
  <c r="C81" i="12"/>
  <c r="B81" i="12"/>
  <c r="G80" i="12"/>
  <c r="F80" i="12"/>
  <c r="E80" i="12"/>
  <c r="D80" i="12"/>
  <c r="C80" i="12"/>
  <c r="B80" i="12"/>
  <c r="G79" i="12"/>
  <c r="F79" i="12"/>
  <c r="E79" i="12"/>
  <c r="D79" i="12"/>
  <c r="C79" i="12"/>
  <c r="B79" i="12"/>
  <c r="G78" i="12"/>
  <c r="F78" i="12"/>
  <c r="E78" i="12"/>
  <c r="D78" i="12"/>
  <c r="C78" i="12"/>
  <c r="B78" i="12"/>
  <c r="G77" i="12"/>
  <c r="F77" i="12"/>
  <c r="E77" i="12"/>
  <c r="D77" i="12"/>
  <c r="C77" i="12"/>
  <c r="B77" i="12"/>
  <c r="G76" i="12"/>
  <c r="F76" i="12"/>
  <c r="E76" i="12"/>
  <c r="D76" i="12"/>
  <c r="C76" i="12"/>
  <c r="B76" i="12"/>
  <c r="G75" i="12"/>
  <c r="F75" i="12"/>
  <c r="E75" i="12"/>
  <c r="D75" i="12"/>
  <c r="C75" i="12"/>
  <c r="B75" i="12"/>
  <c r="G74" i="12"/>
  <c r="F74" i="12"/>
  <c r="E74" i="12"/>
  <c r="D74" i="12"/>
  <c r="C74" i="12"/>
  <c r="B74" i="12"/>
  <c r="U38" i="12"/>
  <c r="F38" i="12"/>
  <c r="E38" i="12"/>
  <c r="AH38" i="12" s="1"/>
  <c r="D38" i="12"/>
  <c r="C38" i="12"/>
  <c r="B38" i="12"/>
  <c r="U37" i="12"/>
  <c r="F37" i="12"/>
  <c r="E37" i="12"/>
  <c r="AH37" i="12" s="1"/>
  <c r="D37" i="12"/>
  <c r="C37" i="12"/>
  <c r="B37" i="12"/>
  <c r="U13" i="12"/>
  <c r="D13" i="12"/>
  <c r="C13" i="12"/>
  <c r="U6" i="12"/>
  <c r="E6" i="12"/>
  <c r="AH6" i="12" s="1"/>
  <c r="D6" i="12"/>
  <c r="C6" i="12"/>
  <c r="U30" i="12"/>
  <c r="E30" i="12"/>
  <c r="AH30" i="12" s="1"/>
  <c r="D30" i="12"/>
  <c r="C30" i="12"/>
  <c r="U36" i="12"/>
  <c r="D36" i="12"/>
  <c r="C36" i="12"/>
  <c r="U21" i="12"/>
  <c r="D21" i="12"/>
  <c r="C21" i="12"/>
  <c r="U27" i="12"/>
  <c r="D27" i="12"/>
  <c r="C27" i="12"/>
  <c r="U28" i="12"/>
  <c r="D28" i="12"/>
  <c r="C28" i="12"/>
  <c r="U35" i="12"/>
  <c r="D35" i="12"/>
  <c r="C35" i="12"/>
  <c r="U22" i="12"/>
  <c r="D22" i="12"/>
  <c r="C22" i="12"/>
  <c r="U14" i="12"/>
  <c r="D14" i="12"/>
  <c r="C14" i="12"/>
  <c r="U33" i="12"/>
  <c r="D33" i="12"/>
  <c r="C33" i="12"/>
  <c r="U8" i="12"/>
  <c r="D8" i="12"/>
  <c r="C8" i="12"/>
  <c r="U15" i="12"/>
  <c r="D15" i="12"/>
  <c r="C15" i="12"/>
  <c r="U5" i="12"/>
  <c r="D5" i="12"/>
  <c r="C5" i="12"/>
  <c r="U31" i="12"/>
  <c r="D31" i="12"/>
  <c r="C31" i="12"/>
  <c r="U26" i="12"/>
  <c r="D26" i="12"/>
  <c r="C26" i="12"/>
  <c r="U32" i="12"/>
  <c r="D32" i="12"/>
  <c r="C32" i="12"/>
  <c r="U17" i="12"/>
  <c r="D17" i="12"/>
  <c r="C17" i="12"/>
  <c r="U9" i="12"/>
  <c r="E9" i="12"/>
  <c r="AH9" i="12" s="1"/>
  <c r="D9" i="12"/>
  <c r="C9" i="12"/>
  <c r="U12" i="12"/>
  <c r="E12" i="12"/>
  <c r="AH12" i="12" s="1"/>
  <c r="D12" i="12"/>
  <c r="C12" i="12"/>
  <c r="U19" i="12"/>
  <c r="E19" i="12"/>
  <c r="AH19" i="12" s="1"/>
  <c r="D19" i="12"/>
  <c r="C19" i="12"/>
  <c r="U11" i="12"/>
  <c r="E11" i="12"/>
  <c r="AH11" i="12" s="1"/>
  <c r="D11" i="12"/>
  <c r="C11" i="12"/>
  <c r="U24" i="12"/>
  <c r="D24" i="12"/>
  <c r="C24" i="12"/>
  <c r="U29" i="12"/>
  <c r="D29" i="12"/>
  <c r="C29" i="12"/>
  <c r="L9" i="1"/>
  <c r="L13" i="1"/>
  <c r="O13" i="1"/>
  <c r="R13" i="1"/>
  <c r="U13" i="1"/>
  <c r="H75" i="12" l="1"/>
  <c r="H79" i="12"/>
  <c r="H83" i="12"/>
  <c r="H87" i="12"/>
  <c r="H91" i="12"/>
  <c r="H95" i="12"/>
  <c r="H99" i="12"/>
  <c r="H103" i="12"/>
  <c r="H107" i="12"/>
  <c r="H111" i="12"/>
  <c r="H115" i="12"/>
  <c r="H119" i="12"/>
  <c r="H123" i="12"/>
  <c r="H127" i="12"/>
  <c r="H131" i="12"/>
  <c r="H135" i="12"/>
  <c r="H78" i="12"/>
  <c r="H82" i="12"/>
  <c r="H86" i="12"/>
  <c r="H76" i="12"/>
  <c r="H80" i="12"/>
  <c r="H84" i="12"/>
  <c r="H88" i="12"/>
  <c r="H92" i="12"/>
  <c r="H96" i="12"/>
  <c r="H100" i="12"/>
  <c r="H104" i="12"/>
  <c r="H108" i="12"/>
  <c r="H112" i="12"/>
  <c r="H116" i="12"/>
  <c r="H120" i="12"/>
  <c r="H124" i="12"/>
  <c r="H128" i="12"/>
  <c r="H132" i="12"/>
  <c r="H77" i="12"/>
  <c r="H81" i="12"/>
  <c r="H85" i="12"/>
  <c r="H89" i="12"/>
  <c r="H93" i="12"/>
  <c r="H97" i="12"/>
  <c r="H101" i="12"/>
  <c r="H105" i="12"/>
  <c r="H109" i="12"/>
  <c r="H113" i="12"/>
  <c r="H117" i="12"/>
  <c r="H121" i="12"/>
  <c r="H125" i="12"/>
  <c r="H129" i="12"/>
  <c r="H133" i="12"/>
  <c r="H90" i="12"/>
  <c r="H94" i="12"/>
  <c r="H98" i="12"/>
  <c r="H102" i="12"/>
  <c r="H106" i="12"/>
  <c r="H110" i="12"/>
  <c r="H114" i="12"/>
  <c r="H118" i="12"/>
  <c r="H122" i="12"/>
  <c r="H126" i="12"/>
  <c r="H130" i="12"/>
  <c r="H134" i="12"/>
  <c r="AW9" i="1"/>
  <c r="X13" i="1"/>
  <c r="AW13" i="1"/>
  <c r="V37" i="12"/>
  <c r="X9" i="1"/>
  <c r="U9" i="1"/>
  <c r="H74" i="12"/>
  <c r="R9" i="1"/>
  <c r="O9" i="1"/>
  <c r="H30" i="12"/>
  <c r="H38" i="12"/>
  <c r="H19" i="12"/>
  <c r="H9" i="12"/>
  <c r="H37" i="12"/>
  <c r="V38" i="12"/>
  <c r="H11" i="12"/>
  <c r="H12" i="12"/>
  <c r="H6" i="12"/>
  <c r="J37" i="12"/>
  <c r="J38" i="12"/>
  <c r="E24" i="12" l="1"/>
  <c r="AH24" i="12" s="1"/>
  <c r="AA13" i="1"/>
  <c r="AA9" i="1"/>
  <c r="F9" i="1"/>
  <c r="H24" i="12" l="1"/>
  <c r="E21" i="12"/>
  <c r="AH21" i="12" s="1"/>
  <c r="E27" i="12"/>
  <c r="AH27" i="12" s="1"/>
  <c r="J2" i="1"/>
  <c r="M2" i="1"/>
  <c r="Z2" i="1"/>
  <c r="W2" i="1"/>
  <c r="P2" i="1"/>
  <c r="H27" i="12" l="1"/>
  <c r="H21" i="12"/>
  <c r="N2" i="1"/>
  <c r="I13" i="1" l="1"/>
  <c r="I9" i="1"/>
  <c r="S2" i="1"/>
  <c r="V2" i="1"/>
  <c r="Y2" i="1"/>
  <c r="C9" i="4"/>
  <c r="C8" i="4"/>
  <c r="C7" i="4"/>
  <c r="C6" i="4"/>
  <c r="AU33" i="1"/>
  <c r="AU34" i="1"/>
  <c r="C3" i="4"/>
  <c r="C4" i="4"/>
  <c r="C5" i="4"/>
  <c r="C10" i="4"/>
  <c r="C15" i="4"/>
  <c r="C16" i="4"/>
  <c r="C17" i="4"/>
  <c r="C18" i="4"/>
  <c r="C19" i="4"/>
  <c r="C20" i="4"/>
  <c r="C21" i="4"/>
  <c r="C22" i="4"/>
  <c r="C23" i="4"/>
  <c r="C24" i="4"/>
  <c r="C25" i="4"/>
  <c r="C26" i="4"/>
  <c r="C27" i="4"/>
  <c r="C28" i="4"/>
  <c r="C29" i="4"/>
  <c r="C30" i="4"/>
  <c r="C31" i="4"/>
  <c r="C32" i="4"/>
  <c r="C33" i="4"/>
  <c r="C34" i="4"/>
  <c r="C35" i="4"/>
  <c r="C36" i="4"/>
  <c r="C37" i="4"/>
  <c r="C38" i="4"/>
  <c r="C39" i="4"/>
  <c r="C48" i="4"/>
  <c r="C49" i="4"/>
  <c r="C50" i="4"/>
  <c r="C51" i="4"/>
  <c r="C52" i="4"/>
  <c r="C58" i="4"/>
  <c r="C59" i="4"/>
  <c r="C60" i="4"/>
  <c r="C61" i="4"/>
  <c r="C62" i="4"/>
  <c r="C63" i="4"/>
  <c r="C64" i="4"/>
  <c r="C65" i="4"/>
  <c r="C66" i="4"/>
  <c r="C67" i="4"/>
  <c r="C85" i="4"/>
  <c r="C86" i="4"/>
  <c r="C91" i="4"/>
  <c r="C92" i="4"/>
  <c r="C93" i="4"/>
  <c r="C99" i="4"/>
  <c r="C100" i="4"/>
  <c r="C101" i="4"/>
  <c r="C102" i="4"/>
  <c r="C107" i="4"/>
  <c r="C108" i="4"/>
  <c r="C109" i="4"/>
  <c r="C110" i="4"/>
  <c r="C111" i="4"/>
  <c r="C112" i="4"/>
  <c r="C113" i="4"/>
  <c r="C114" i="4"/>
  <c r="C115" i="4"/>
  <c r="C116" i="4"/>
  <c r="C117" i="4"/>
  <c r="C118" i="4"/>
  <c r="C119"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60" i="4"/>
  <c r="C861" i="4"/>
  <c r="C862" i="4"/>
  <c r="C868" i="4"/>
  <c r="C869" i="4"/>
  <c r="C875" i="4"/>
  <c r="C876" i="4"/>
  <c r="C882" i="4"/>
  <c r="C883" i="4"/>
  <c r="C884" i="4"/>
  <c r="C885"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7" i="4"/>
  <c r="C938" i="4"/>
  <c r="C939" i="4"/>
  <c r="C940" i="4"/>
  <c r="C941" i="4"/>
  <c r="C942" i="4"/>
  <c r="C943" i="4"/>
  <c r="C944" i="4"/>
  <c r="C945" i="4"/>
  <c r="C946" i="4"/>
  <c r="C947" i="4"/>
  <c r="C948" i="4"/>
  <c r="C949" i="4"/>
  <c r="C950" i="4"/>
  <c r="C951" i="4"/>
  <c r="C952" i="4"/>
  <c r="C953" i="4"/>
  <c r="C955" i="4"/>
  <c r="C956" i="4"/>
  <c r="C957" i="4"/>
  <c r="C958" i="4"/>
  <c r="C959" i="4"/>
  <c r="C960" i="4"/>
  <c r="C961" i="4"/>
  <c r="C962"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4" i="4"/>
  <c r="C1035" i="4"/>
  <c r="C1036" i="4"/>
  <c r="C1037" i="4"/>
  <c r="C1038" i="4"/>
  <c r="C1043" i="4"/>
  <c r="C1044" i="4"/>
  <c r="C1045" i="4"/>
  <c r="C1046" i="4"/>
  <c r="C1047"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2" i="4"/>
  <c r="E33" i="12"/>
  <c r="AH33" i="12" s="1"/>
  <c r="F13" i="1"/>
  <c r="B17" i="1" l="1"/>
  <c r="B25" i="1"/>
  <c r="B22" i="10" s="1"/>
  <c r="B33" i="1"/>
  <c r="B41" i="1"/>
  <c r="B49" i="1"/>
  <c r="B9" i="6"/>
  <c r="B65" i="1"/>
  <c r="B73" i="1"/>
  <c r="B81" i="1"/>
  <c r="B89" i="1"/>
  <c r="B97" i="1"/>
  <c r="B105" i="1"/>
  <c r="B121" i="1"/>
  <c r="B129" i="1"/>
  <c r="B137" i="1"/>
  <c r="B145" i="1"/>
  <c r="B153" i="1"/>
  <c r="B161" i="1"/>
  <c r="B169" i="1"/>
  <c r="B177" i="1"/>
  <c r="B185" i="1"/>
  <c r="B193" i="1"/>
  <c r="B201" i="1"/>
  <c r="B209" i="1"/>
  <c r="B217" i="1"/>
  <c r="B225" i="1"/>
  <c r="B233" i="1"/>
  <c r="B241" i="1"/>
  <c r="B249" i="1"/>
  <c r="B257" i="1"/>
  <c r="B265" i="1"/>
  <c r="B273" i="1"/>
  <c r="B281" i="1"/>
  <c r="B289" i="1"/>
  <c r="B297" i="1"/>
  <c r="B305" i="1"/>
  <c r="B313" i="1"/>
  <c r="B321" i="1"/>
  <c r="B329" i="1"/>
  <c r="B337" i="1"/>
  <c r="B345" i="1"/>
  <c r="B353" i="1"/>
  <c r="B361" i="1"/>
  <c r="B369" i="1"/>
  <c r="B377" i="1"/>
  <c r="B18" i="1"/>
  <c r="B26" i="1"/>
  <c r="B34" i="1"/>
  <c r="B50" i="1"/>
  <c r="B58" i="1"/>
  <c r="B66" i="1"/>
  <c r="B74" i="1"/>
  <c r="B82" i="1"/>
  <c r="B90" i="1"/>
  <c r="B106" i="1"/>
  <c r="B122" i="1"/>
  <c r="B130" i="1"/>
  <c r="B154" i="1"/>
  <c r="B186" i="1"/>
  <c r="B202" i="1"/>
  <c r="B234" i="1"/>
  <c r="B258" i="1"/>
  <c r="B282" i="1"/>
  <c r="B306" i="1"/>
  <c r="B330" i="1"/>
  <c r="B354" i="1"/>
  <c r="B27" i="1"/>
  <c r="B43" i="1"/>
  <c r="B75" i="1"/>
  <c r="B99" i="1"/>
  <c r="B139" i="1"/>
  <c r="B179" i="1"/>
  <c r="B219" i="1"/>
  <c r="B259" i="1"/>
  <c r="B299" i="1"/>
  <c r="B331" i="1"/>
  <c r="B371" i="1"/>
  <c r="B10" i="1"/>
  <c r="B323" i="1"/>
  <c r="B11" i="1"/>
  <c r="B12" i="1"/>
  <c r="B20" i="1"/>
  <c r="B36" i="1"/>
  <c r="B44" i="1"/>
  <c r="B52" i="1"/>
  <c r="B60" i="1"/>
  <c r="B76" i="1"/>
  <c r="B84" i="1"/>
  <c r="B92" i="1"/>
  <c r="B100" i="1"/>
  <c r="B108" i="1"/>
  <c r="B116" i="1"/>
  <c r="B124" i="1"/>
  <c r="B140" i="1"/>
  <c r="B148" i="1"/>
  <c r="B156" i="1"/>
  <c r="B164" i="1"/>
  <c r="B172" i="1"/>
  <c r="B180" i="1"/>
  <c r="B188" i="1"/>
  <c r="B196" i="1"/>
  <c r="B204" i="1"/>
  <c r="B212" i="1"/>
  <c r="B220" i="1"/>
  <c r="B228" i="1"/>
  <c r="B236" i="1"/>
  <c r="B244" i="1"/>
  <c r="B252" i="1"/>
  <c r="B260" i="1"/>
  <c r="B268" i="1"/>
  <c r="B276" i="1"/>
  <c r="B284" i="1"/>
  <c r="B292" i="1"/>
  <c r="B300" i="1"/>
  <c r="B308" i="1"/>
  <c r="B316" i="1"/>
  <c r="B324" i="1"/>
  <c r="B332" i="1"/>
  <c r="B340" i="1"/>
  <c r="B348" i="1"/>
  <c r="B356" i="1"/>
  <c r="B364" i="1"/>
  <c r="B372" i="1"/>
  <c r="B380" i="1"/>
  <c r="B38" i="1"/>
  <c r="B78" i="1"/>
  <c r="B94" i="1"/>
  <c r="B110" i="1"/>
  <c r="B126" i="1"/>
  <c r="B142" i="1"/>
  <c r="B158" i="1"/>
  <c r="B174" i="1"/>
  <c r="B190" i="1"/>
  <c r="B206" i="1"/>
  <c r="B222" i="1"/>
  <c r="B238" i="1"/>
  <c r="B254" i="1"/>
  <c r="B270" i="1"/>
  <c r="B286" i="1"/>
  <c r="B302" i="1"/>
  <c r="B318" i="1"/>
  <c r="B334" i="1"/>
  <c r="B350" i="1"/>
  <c r="B366" i="1"/>
  <c r="B382" i="1"/>
  <c r="B67" i="1"/>
  <c r="B131" i="1"/>
  <c r="B171" i="1"/>
  <c r="B211" i="1"/>
  <c r="B251" i="1"/>
  <c r="B291" i="1"/>
  <c r="B347" i="1"/>
  <c r="B379" i="1"/>
  <c r="B13" i="1"/>
  <c r="B21" i="1"/>
  <c r="B34" i="10" s="1"/>
  <c r="B29" i="1"/>
  <c r="B37" i="1"/>
  <c r="B45" i="1"/>
  <c r="B53" i="1"/>
  <c r="B61" i="1"/>
  <c r="B19" i="6" s="1"/>
  <c r="B69" i="1"/>
  <c r="B77" i="1"/>
  <c r="B85" i="1"/>
  <c r="B93" i="1"/>
  <c r="B101" i="1"/>
  <c r="B109" i="1"/>
  <c r="B7" i="10" s="1"/>
  <c r="B117" i="1"/>
  <c r="B125" i="1"/>
  <c r="B133" i="1"/>
  <c r="B141" i="1"/>
  <c r="B149" i="1"/>
  <c r="B157" i="1"/>
  <c r="B165" i="1"/>
  <c r="B173" i="1"/>
  <c r="B181" i="1"/>
  <c r="B189" i="1"/>
  <c r="B197" i="1"/>
  <c r="B205" i="1"/>
  <c r="B213" i="1"/>
  <c r="B221" i="1"/>
  <c r="B229" i="1"/>
  <c r="B237" i="1"/>
  <c r="B245" i="1"/>
  <c r="B253" i="1"/>
  <c r="B261" i="1"/>
  <c r="B269" i="1"/>
  <c r="B277" i="1"/>
  <c r="B285" i="1"/>
  <c r="B293" i="1"/>
  <c r="B301" i="1"/>
  <c r="B309" i="1"/>
  <c r="B317" i="1"/>
  <c r="B325" i="1"/>
  <c r="B333" i="1"/>
  <c r="B341" i="1"/>
  <c r="B349" i="1"/>
  <c r="B357" i="1"/>
  <c r="B365" i="1"/>
  <c r="B373" i="1"/>
  <c r="B381" i="1"/>
  <c r="B22" i="1"/>
  <c r="B9" i="10" s="1"/>
  <c r="B30" i="1"/>
  <c r="B46" i="1"/>
  <c r="B19" i="10" s="1"/>
  <c r="B54" i="1"/>
  <c r="B62" i="1"/>
  <c r="B70" i="1"/>
  <c r="B19" i="7" s="1"/>
  <c r="B102" i="1"/>
  <c r="B134" i="1"/>
  <c r="B150" i="1"/>
  <c r="B166" i="1"/>
  <c r="B182" i="1"/>
  <c r="B198" i="1"/>
  <c r="B214" i="1"/>
  <c r="B230" i="1"/>
  <c r="B246" i="1"/>
  <c r="B262" i="1"/>
  <c r="B278" i="1"/>
  <c r="B294" i="1"/>
  <c r="B310" i="1"/>
  <c r="B326" i="1"/>
  <c r="B342" i="1"/>
  <c r="B358" i="1"/>
  <c r="B374" i="1"/>
  <c r="B59" i="1"/>
  <c r="B123" i="1"/>
  <c r="B30" i="10" s="1"/>
  <c r="B163" i="1"/>
  <c r="B203" i="1"/>
  <c r="B243" i="1"/>
  <c r="B283" i="1"/>
  <c r="B339" i="1"/>
  <c r="B14" i="1"/>
  <c r="B15" i="1"/>
  <c r="B23" i="1"/>
  <c r="B31" i="1"/>
  <c r="B47" i="1"/>
  <c r="B55" i="1"/>
  <c r="B63" i="1"/>
  <c r="B71" i="1"/>
  <c r="B79" i="1"/>
  <c r="B87" i="1"/>
  <c r="B95" i="1"/>
  <c r="B103" i="1"/>
  <c r="B111" i="1"/>
  <c r="B119" i="1"/>
  <c r="B127" i="1"/>
  <c r="B36" i="10" s="1"/>
  <c r="B135" i="1"/>
  <c r="B143" i="1"/>
  <c r="B151" i="1"/>
  <c r="B159" i="1"/>
  <c r="B167" i="1"/>
  <c r="B175" i="1"/>
  <c r="B183" i="1"/>
  <c r="B191" i="1"/>
  <c r="B199" i="1"/>
  <c r="B207" i="1"/>
  <c r="B215" i="1"/>
  <c r="B223" i="1"/>
  <c r="B231" i="1"/>
  <c r="B239" i="1"/>
  <c r="B247" i="1"/>
  <c r="B255" i="1"/>
  <c r="B263" i="1"/>
  <c r="B271" i="1"/>
  <c r="B279" i="1"/>
  <c r="B287" i="1"/>
  <c r="B295" i="1"/>
  <c r="B303" i="1"/>
  <c r="B311" i="1"/>
  <c r="B319" i="1"/>
  <c r="B327" i="1"/>
  <c r="B335" i="1"/>
  <c r="B343" i="1"/>
  <c r="B351" i="1"/>
  <c r="B359" i="1"/>
  <c r="B367" i="1"/>
  <c r="B375" i="1"/>
  <c r="B383" i="1"/>
  <c r="B256" i="1"/>
  <c r="B312" i="1"/>
  <c r="B328" i="1"/>
  <c r="B344" i="1"/>
  <c r="B360" i="1"/>
  <c r="B376" i="1"/>
  <c r="B114" i="1"/>
  <c r="B146" i="1"/>
  <c r="B162" i="1"/>
  <c r="B178" i="1"/>
  <c r="B218" i="1"/>
  <c r="B242" i="1"/>
  <c r="B266" i="1"/>
  <c r="B290" i="1"/>
  <c r="B314" i="1"/>
  <c r="B338" i="1"/>
  <c r="B362" i="1"/>
  <c r="B378" i="1"/>
  <c r="B35" i="1"/>
  <c r="B15" i="10" s="1"/>
  <c r="B83" i="1"/>
  <c r="B107" i="1"/>
  <c r="B22" i="6" s="1"/>
  <c r="B147" i="1"/>
  <c r="B187" i="1"/>
  <c r="B227" i="1"/>
  <c r="B267" i="1"/>
  <c r="B307" i="1"/>
  <c r="B355" i="1"/>
  <c r="B24" i="1"/>
  <c r="B32" i="1"/>
  <c r="B40" i="1"/>
  <c r="B48" i="1"/>
  <c r="B56" i="1"/>
  <c r="B64" i="1"/>
  <c r="B72" i="1"/>
  <c r="B80" i="1"/>
  <c r="B88" i="1"/>
  <c r="B96" i="1"/>
  <c r="B33" i="10" s="1"/>
  <c r="B104" i="1"/>
  <c r="B112" i="1"/>
  <c r="B31" i="7" s="1"/>
  <c r="B120" i="1"/>
  <c r="B128" i="1"/>
  <c r="B136" i="1"/>
  <c r="B144" i="1"/>
  <c r="B152" i="1"/>
  <c r="B160" i="1"/>
  <c r="B168" i="1"/>
  <c r="B176" i="1"/>
  <c r="B184" i="1"/>
  <c r="B192" i="1"/>
  <c r="B200" i="1"/>
  <c r="B208" i="1"/>
  <c r="B216" i="1"/>
  <c r="B224" i="1"/>
  <c r="B232" i="1"/>
  <c r="B240" i="1"/>
  <c r="B248" i="1"/>
  <c r="B264" i="1"/>
  <c r="B272" i="1"/>
  <c r="B280" i="1"/>
  <c r="B288" i="1"/>
  <c r="B296" i="1"/>
  <c r="B304" i="1"/>
  <c r="B320" i="1"/>
  <c r="B336" i="1"/>
  <c r="B352" i="1"/>
  <c r="B368" i="1"/>
  <c r="B98" i="1"/>
  <c r="B8" i="6" s="1"/>
  <c r="B138" i="1"/>
  <c r="B170" i="1"/>
  <c r="B194" i="1"/>
  <c r="B210" i="1"/>
  <c r="B226" i="1"/>
  <c r="B250" i="1"/>
  <c r="B274" i="1"/>
  <c r="B298" i="1"/>
  <c r="B322" i="1"/>
  <c r="B346" i="1"/>
  <c r="B370" i="1"/>
  <c r="B19" i="1"/>
  <c r="B25" i="10" s="1"/>
  <c r="B51" i="1"/>
  <c r="B91" i="1"/>
  <c r="B23" i="6" s="1"/>
  <c r="B115" i="1"/>
  <c r="B155" i="1"/>
  <c r="B195" i="1"/>
  <c r="B235" i="1"/>
  <c r="B275" i="1"/>
  <c r="B315" i="1"/>
  <c r="B363" i="1"/>
  <c r="B36" i="12"/>
  <c r="B6" i="12"/>
  <c r="B25" i="12"/>
  <c r="B30" i="12"/>
  <c r="B23" i="12"/>
  <c r="B32" i="12"/>
  <c r="B14" i="12"/>
  <c r="B29" i="12"/>
  <c r="B12" i="12"/>
  <c r="B15" i="12"/>
  <c r="B33" i="12"/>
  <c r="B27" i="12"/>
  <c r="B35" i="12"/>
  <c r="B9" i="12"/>
  <c r="B17" i="12"/>
  <c r="B16" i="12"/>
  <c r="B13" i="12"/>
  <c r="B34" i="12"/>
  <c r="B5" i="12"/>
  <c r="B24" i="12"/>
  <c r="B8" i="12"/>
  <c r="B20" i="12"/>
  <c r="B26" i="12"/>
  <c r="B21" i="12"/>
  <c r="B31" i="12"/>
  <c r="B18" i="12"/>
  <c r="B7" i="12"/>
  <c r="AS38" i="1"/>
  <c r="AS46" i="1"/>
  <c r="G46" i="1" s="1"/>
  <c r="AS54" i="1"/>
  <c r="G54" i="1" s="1"/>
  <c r="AS62" i="1"/>
  <c r="AS70" i="1"/>
  <c r="AS78" i="1"/>
  <c r="AS86" i="1"/>
  <c r="AS94" i="1"/>
  <c r="G94" i="1" s="1"/>
  <c r="AS102" i="1"/>
  <c r="AS110" i="1"/>
  <c r="AS118" i="1"/>
  <c r="AS126" i="1"/>
  <c r="AS134" i="1"/>
  <c r="AS142" i="1"/>
  <c r="G142" i="1" s="1"/>
  <c r="AS150" i="1"/>
  <c r="G150" i="1" s="1"/>
  <c r="AS158" i="1"/>
  <c r="G158" i="1" s="1"/>
  <c r="AS166" i="1"/>
  <c r="G166" i="1" s="1"/>
  <c r="AS174" i="1"/>
  <c r="G174" i="1" s="1"/>
  <c r="AS182" i="1"/>
  <c r="G182" i="1" s="1"/>
  <c r="AS190" i="1"/>
  <c r="G190" i="1" s="1"/>
  <c r="AS198" i="1"/>
  <c r="G198" i="1" s="1"/>
  <c r="AS206" i="1"/>
  <c r="G206" i="1" s="1"/>
  <c r="AS214" i="1"/>
  <c r="G214" i="1" s="1"/>
  <c r="AS222" i="1"/>
  <c r="G222" i="1" s="1"/>
  <c r="AS230" i="1"/>
  <c r="G230" i="1" s="1"/>
  <c r="AS238" i="1"/>
  <c r="G238" i="1" s="1"/>
  <c r="AS246" i="1"/>
  <c r="G246" i="1" s="1"/>
  <c r="AS254" i="1"/>
  <c r="G254" i="1" s="1"/>
  <c r="AS262" i="1"/>
  <c r="G262" i="1" s="1"/>
  <c r="AS270" i="1"/>
  <c r="G270" i="1" s="1"/>
  <c r="AS278" i="1"/>
  <c r="G278" i="1" s="1"/>
  <c r="AS286" i="1"/>
  <c r="G286" i="1" s="1"/>
  <c r="AS294" i="1"/>
  <c r="G294" i="1" s="1"/>
  <c r="AS302" i="1"/>
  <c r="G302" i="1" s="1"/>
  <c r="AS310" i="1"/>
  <c r="G310" i="1" s="1"/>
  <c r="AS318" i="1"/>
  <c r="G318" i="1" s="1"/>
  <c r="AS326" i="1"/>
  <c r="G326" i="1" s="1"/>
  <c r="AS334" i="1"/>
  <c r="G334" i="1" s="1"/>
  <c r="AS342" i="1"/>
  <c r="G342" i="1" s="1"/>
  <c r="AS350" i="1"/>
  <c r="G350" i="1" s="1"/>
  <c r="AS358" i="1"/>
  <c r="G358" i="1" s="1"/>
  <c r="AS366" i="1"/>
  <c r="G366" i="1" s="1"/>
  <c r="AS374" i="1"/>
  <c r="G374" i="1" s="1"/>
  <c r="AS382" i="1"/>
  <c r="G382" i="1" s="1"/>
  <c r="AS15" i="1"/>
  <c r="G15" i="1" s="1"/>
  <c r="AS23" i="1"/>
  <c r="AS29" i="1"/>
  <c r="AS36" i="1"/>
  <c r="AS360" i="1"/>
  <c r="G360" i="1" s="1"/>
  <c r="AS39" i="1"/>
  <c r="G39" i="1" s="1"/>
  <c r="AS47" i="1"/>
  <c r="G47" i="1" s="1"/>
  <c r="AS55" i="1"/>
  <c r="AS63" i="1"/>
  <c r="AS71" i="1"/>
  <c r="G71" i="1" s="1"/>
  <c r="F9" i="7" s="1"/>
  <c r="AS79" i="1"/>
  <c r="AS87" i="1"/>
  <c r="AS95" i="1"/>
  <c r="G95" i="1" s="1"/>
  <c r="AS103" i="1"/>
  <c r="AS111" i="1"/>
  <c r="G111" i="1" s="1"/>
  <c r="AS119" i="1"/>
  <c r="AS127" i="1"/>
  <c r="AS135" i="1"/>
  <c r="G135" i="1" s="1"/>
  <c r="AS143" i="1"/>
  <c r="G143" i="1" s="1"/>
  <c r="AS151" i="1"/>
  <c r="G151" i="1" s="1"/>
  <c r="AS159" i="1"/>
  <c r="G159" i="1" s="1"/>
  <c r="AS167" i="1"/>
  <c r="G167" i="1" s="1"/>
  <c r="AS175" i="1"/>
  <c r="G175" i="1" s="1"/>
  <c r="AS183" i="1"/>
  <c r="G183" i="1" s="1"/>
  <c r="AS191" i="1"/>
  <c r="G191" i="1" s="1"/>
  <c r="AS199" i="1"/>
  <c r="G199" i="1" s="1"/>
  <c r="AS207" i="1"/>
  <c r="G207" i="1" s="1"/>
  <c r="AS215" i="1"/>
  <c r="G215" i="1" s="1"/>
  <c r="AS223" i="1"/>
  <c r="G223" i="1" s="1"/>
  <c r="AS231" i="1"/>
  <c r="G231" i="1" s="1"/>
  <c r="AS239" i="1"/>
  <c r="G239" i="1" s="1"/>
  <c r="AS247" i="1"/>
  <c r="G247" i="1" s="1"/>
  <c r="AS255" i="1"/>
  <c r="G255" i="1" s="1"/>
  <c r="AS263" i="1"/>
  <c r="G263" i="1" s="1"/>
  <c r="AS271" i="1"/>
  <c r="G271" i="1" s="1"/>
  <c r="AS279" i="1"/>
  <c r="G279" i="1" s="1"/>
  <c r="AS287" i="1"/>
  <c r="G287" i="1" s="1"/>
  <c r="AS295" i="1"/>
  <c r="G295" i="1" s="1"/>
  <c r="AS303" i="1"/>
  <c r="G303" i="1" s="1"/>
  <c r="AS311" i="1"/>
  <c r="G311" i="1" s="1"/>
  <c r="AS319" i="1"/>
  <c r="G319" i="1" s="1"/>
  <c r="AS327" i="1"/>
  <c r="G327" i="1" s="1"/>
  <c r="AS335" i="1"/>
  <c r="G335" i="1" s="1"/>
  <c r="AS343" i="1"/>
  <c r="G343" i="1" s="1"/>
  <c r="AS351" i="1"/>
  <c r="G351" i="1" s="1"/>
  <c r="AS359" i="1"/>
  <c r="G359" i="1" s="1"/>
  <c r="AS367" i="1"/>
  <c r="G367" i="1" s="1"/>
  <c r="AS375" i="1"/>
  <c r="G375" i="1" s="1"/>
  <c r="AS383" i="1"/>
  <c r="G383" i="1" s="1"/>
  <c r="AS16" i="1"/>
  <c r="G16" i="1" s="1"/>
  <c r="AS24" i="1"/>
  <c r="AS30" i="1"/>
  <c r="AS328" i="1"/>
  <c r="G328" i="1" s="1"/>
  <c r="AS9" i="1"/>
  <c r="AS40" i="1"/>
  <c r="AS48" i="1"/>
  <c r="AS56" i="1"/>
  <c r="AS64" i="1"/>
  <c r="AS72" i="1"/>
  <c r="AS80" i="1"/>
  <c r="AS88" i="1"/>
  <c r="AS96" i="1"/>
  <c r="AS104" i="1"/>
  <c r="AS112" i="1"/>
  <c r="AS120" i="1"/>
  <c r="AS128" i="1"/>
  <c r="AS136" i="1"/>
  <c r="AS144" i="1"/>
  <c r="G144" i="1" s="1"/>
  <c r="AS152" i="1"/>
  <c r="G152" i="1" s="1"/>
  <c r="AS160" i="1"/>
  <c r="G160" i="1" s="1"/>
  <c r="AS168" i="1"/>
  <c r="G168" i="1" s="1"/>
  <c r="AS176" i="1"/>
  <c r="G176" i="1" s="1"/>
  <c r="AS184" i="1"/>
  <c r="G184" i="1" s="1"/>
  <c r="AS192" i="1"/>
  <c r="G192" i="1" s="1"/>
  <c r="AS200" i="1"/>
  <c r="G200" i="1" s="1"/>
  <c r="AS208" i="1"/>
  <c r="G208" i="1" s="1"/>
  <c r="AS216" i="1"/>
  <c r="G216" i="1" s="1"/>
  <c r="AS224" i="1"/>
  <c r="G224" i="1" s="1"/>
  <c r="AS232" i="1"/>
  <c r="G232" i="1" s="1"/>
  <c r="AS240" i="1"/>
  <c r="G240" i="1" s="1"/>
  <c r="AS248" i="1"/>
  <c r="G248" i="1" s="1"/>
  <c r="AS256" i="1"/>
  <c r="G256" i="1" s="1"/>
  <c r="AS264" i="1"/>
  <c r="G264" i="1" s="1"/>
  <c r="AS272" i="1"/>
  <c r="G272" i="1" s="1"/>
  <c r="AS280" i="1"/>
  <c r="G280" i="1" s="1"/>
  <c r="AS288" i="1"/>
  <c r="G288" i="1" s="1"/>
  <c r="AS296" i="1"/>
  <c r="G296" i="1" s="1"/>
  <c r="AS304" i="1"/>
  <c r="G304" i="1" s="1"/>
  <c r="AS312" i="1"/>
  <c r="G312" i="1" s="1"/>
  <c r="AS320" i="1"/>
  <c r="G320" i="1" s="1"/>
  <c r="AS31" i="1"/>
  <c r="AS41" i="1"/>
  <c r="AS49" i="1"/>
  <c r="AS57" i="1"/>
  <c r="AS65" i="1"/>
  <c r="AS73" i="1"/>
  <c r="AS81" i="1"/>
  <c r="AS89" i="1"/>
  <c r="AS97" i="1"/>
  <c r="AS105" i="1"/>
  <c r="G105" i="1" s="1"/>
  <c r="AS113" i="1"/>
  <c r="AS121" i="1"/>
  <c r="AS129" i="1"/>
  <c r="G129" i="1" s="1"/>
  <c r="AS137" i="1"/>
  <c r="AS145" i="1"/>
  <c r="G145" i="1" s="1"/>
  <c r="AS153" i="1"/>
  <c r="G153" i="1" s="1"/>
  <c r="AS161" i="1"/>
  <c r="G161" i="1" s="1"/>
  <c r="AS169" i="1"/>
  <c r="G169" i="1" s="1"/>
  <c r="AS177" i="1"/>
  <c r="G177" i="1" s="1"/>
  <c r="AS185" i="1"/>
  <c r="G185" i="1" s="1"/>
  <c r="AS193" i="1"/>
  <c r="G193" i="1" s="1"/>
  <c r="AS201" i="1"/>
  <c r="G201" i="1" s="1"/>
  <c r="AS209" i="1"/>
  <c r="G209" i="1" s="1"/>
  <c r="AS217" i="1"/>
  <c r="G217" i="1" s="1"/>
  <c r="AS225" i="1"/>
  <c r="G225" i="1" s="1"/>
  <c r="AS233" i="1"/>
  <c r="G233" i="1" s="1"/>
  <c r="AS241" i="1"/>
  <c r="G241" i="1" s="1"/>
  <c r="AS249" i="1"/>
  <c r="G249" i="1" s="1"/>
  <c r="AS257" i="1"/>
  <c r="G257" i="1" s="1"/>
  <c r="AS265" i="1"/>
  <c r="G265" i="1" s="1"/>
  <c r="AS273" i="1"/>
  <c r="G273" i="1" s="1"/>
  <c r="AS281" i="1"/>
  <c r="G281" i="1" s="1"/>
  <c r="AS289" i="1"/>
  <c r="G289" i="1" s="1"/>
  <c r="AS297" i="1"/>
  <c r="G297" i="1" s="1"/>
  <c r="AS305" i="1"/>
  <c r="G305" i="1" s="1"/>
  <c r="AS313" i="1"/>
  <c r="G313" i="1" s="1"/>
  <c r="AS321" i="1"/>
  <c r="G321" i="1" s="1"/>
  <c r="AS329" i="1"/>
  <c r="G329" i="1" s="1"/>
  <c r="AS337" i="1"/>
  <c r="G337" i="1" s="1"/>
  <c r="AS345" i="1"/>
  <c r="G345" i="1" s="1"/>
  <c r="AS353" i="1"/>
  <c r="G353" i="1" s="1"/>
  <c r="AS361" i="1"/>
  <c r="G361" i="1" s="1"/>
  <c r="AS369" i="1"/>
  <c r="G369" i="1" s="1"/>
  <c r="AS377" i="1"/>
  <c r="G377" i="1" s="1"/>
  <c r="AS10" i="1"/>
  <c r="AS18" i="1"/>
  <c r="AS26" i="1"/>
  <c r="AS32" i="1"/>
  <c r="AS376" i="1"/>
  <c r="G376" i="1" s="1"/>
  <c r="AS42" i="1"/>
  <c r="AS50" i="1"/>
  <c r="AS58" i="1"/>
  <c r="AS66" i="1"/>
  <c r="AS74" i="1"/>
  <c r="AS82" i="1"/>
  <c r="AS90" i="1"/>
  <c r="AS98" i="1"/>
  <c r="AS106" i="1"/>
  <c r="AS114" i="1"/>
  <c r="AS122" i="1"/>
  <c r="AS130" i="1"/>
  <c r="G130" i="1" s="1"/>
  <c r="AS138" i="1"/>
  <c r="AS146" i="1"/>
  <c r="G146" i="1" s="1"/>
  <c r="AS154" i="1"/>
  <c r="G154" i="1" s="1"/>
  <c r="AS162" i="1"/>
  <c r="G162" i="1" s="1"/>
  <c r="AS170" i="1"/>
  <c r="G170" i="1" s="1"/>
  <c r="AS178" i="1"/>
  <c r="G178" i="1" s="1"/>
  <c r="AS186" i="1"/>
  <c r="G186" i="1" s="1"/>
  <c r="AS194" i="1"/>
  <c r="G194" i="1" s="1"/>
  <c r="AS202" i="1"/>
  <c r="G202" i="1" s="1"/>
  <c r="AS210" i="1"/>
  <c r="G210" i="1" s="1"/>
  <c r="AS218" i="1"/>
  <c r="G218" i="1" s="1"/>
  <c r="AS226" i="1"/>
  <c r="G226" i="1" s="1"/>
  <c r="AS234" i="1"/>
  <c r="G234" i="1" s="1"/>
  <c r="AS242" i="1"/>
  <c r="G242" i="1" s="1"/>
  <c r="AS250" i="1"/>
  <c r="G250" i="1" s="1"/>
  <c r="AS258" i="1"/>
  <c r="G258" i="1" s="1"/>
  <c r="AS266" i="1"/>
  <c r="G266" i="1" s="1"/>
  <c r="AS274" i="1"/>
  <c r="G274" i="1" s="1"/>
  <c r="AS282" i="1"/>
  <c r="G282" i="1" s="1"/>
  <c r="AS290" i="1"/>
  <c r="G290" i="1" s="1"/>
  <c r="AS298" i="1"/>
  <c r="G298" i="1" s="1"/>
  <c r="AS306" i="1"/>
  <c r="G306" i="1" s="1"/>
  <c r="AS314" i="1"/>
  <c r="G314" i="1" s="1"/>
  <c r="AS322" i="1"/>
  <c r="G322" i="1" s="1"/>
  <c r="AS330" i="1"/>
  <c r="G330" i="1" s="1"/>
  <c r="AS338" i="1"/>
  <c r="G338" i="1" s="1"/>
  <c r="AS346" i="1"/>
  <c r="G346" i="1" s="1"/>
  <c r="AS354" i="1"/>
  <c r="G354" i="1" s="1"/>
  <c r="AS362" i="1"/>
  <c r="G362" i="1" s="1"/>
  <c r="AS370" i="1"/>
  <c r="G370" i="1" s="1"/>
  <c r="AS378" i="1"/>
  <c r="G378" i="1" s="1"/>
  <c r="AS11" i="1"/>
  <c r="G11" i="1" s="1"/>
  <c r="AS19" i="1"/>
  <c r="AS33" i="1"/>
  <c r="AS43" i="1"/>
  <c r="G43" i="1" s="1"/>
  <c r="AS51" i="1"/>
  <c r="AS59" i="1"/>
  <c r="AS67" i="1"/>
  <c r="AS75" i="1"/>
  <c r="AS83" i="1"/>
  <c r="AS91" i="1"/>
  <c r="AS99" i="1"/>
  <c r="AS107" i="1"/>
  <c r="AS115" i="1"/>
  <c r="AS123" i="1"/>
  <c r="AS131" i="1"/>
  <c r="AS139" i="1"/>
  <c r="AS147" i="1"/>
  <c r="G147" i="1" s="1"/>
  <c r="AS155" i="1"/>
  <c r="G155" i="1" s="1"/>
  <c r="AS163" i="1"/>
  <c r="G163" i="1" s="1"/>
  <c r="AS171" i="1"/>
  <c r="G171" i="1" s="1"/>
  <c r="AS179" i="1"/>
  <c r="G179" i="1" s="1"/>
  <c r="AS187" i="1"/>
  <c r="G187" i="1" s="1"/>
  <c r="AS195" i="1"/>
  <c r="G195" i="1" s="1"/>
  <c r="AS203" i="1"/>
  <c r="G203" i="1" s="1"/>
  <c r="AS211" i="1"/>
  <c r="G211" i="1" s="1"/>
  <c r="AS219" i="1"/>
  <c r="G219" i="1" s="1"/>
  <c r="AS227" i="1"/>
  <c r="G227" i="1" s="1"/>
  <c r="AS235" i="1"/>
  <c r="G235" i="1" s="1"/>
  <c r="AS243" i="1"/>
  <c r="G243" i="1" s="1"/>
  <c r="AS251" i="1"/>
  <c r="G251" i="1" s="1"/>
  <c r="AS259" i="1"/>
  <c r="G259" i="1" s="1"/>
  <c r="AS267" i="1"/>
  <c r="G267" i="1" s="1"/>
  <c r="AS275" i="1"/>
  <c r="G275" i="1" s="1"/>
  <c r="AS283" i="1"/>
  <c r="G283" i="1" s="1"/>
  <c r="AS291" i="1"/>
  <c r="G291" i="1" s="1"/>
  <c r="AS299" i="1"/>
  <c r="G299" i="1" s="1"/>
  <c r="AS307" i="1"/>
  <c r="G307" i="1" s="1"/>
  <c r="AS315" i="1"/>
  <c r="G315" i="1" s="1"/>
  <c r="AS323" i="1"/>
  <c r="G323" i="1" s="1"/>
  <c r="AS331" i="1"/>
  <c r="G331" i="1" s="1"/>
  <c r="AS339" i="1"/>
  <c r="G339" i="1" s="1"/>
  <c r="AS347" i="1"/>
  <c r="G347" i="1" s="1"/>
  <c r="AS355" i="1"/>
  <c r="G355" i="1" s="1"/>
  <c r="AS363" i="1"/>
  <c r="G363" i="1" s="1"/>
  <c r="AS371" i="1"/>
  <c r="G371" i="1" s="1"/>
  <c r="AS379" i="1"/>
  <c r="G379" i="1" s="1"/>
  <c r="AS12" i="1"/>
  <c r="G12" i="1" s="1"/>
  <c r="AS20" i="1"/>
  <c r="AS336" i="1"/>
  <c r="G336" i="1" s="1"/>
  <c r="AS368" i="1"/>
  <c r="G368" i="1" s="1"/>
  <c r="AS44" i="1"/>
  <c r="AS52" i="1"/>
  <c r="AS60" i="1"/>
  <c r="AS68" i="1"/>
  <c r="AS76" i="1"/>
  <c r="AS84" i="1"/>
  <c r="AS92" i="1"/>
  <c r="AS100" i="1"/>
  <c r="AS108" i="1"/>
  <c r="AS116" i="1"/>
  <c r="AS124" i="1"/>
  <c r="AS132" i="1"/>
  <c r="AS140" i="1"/>
  <c r="G140" i="1" s="1"/>
  <c r="AS148" i="1"/>
  <c r="G148" i="1" s="1"/>
  <c r="AS156" i="1"/>
  <c r="G156" i="1" s="1"/>
  <c r="AS164" i="1"/>
  <c r="G164" i="1" s="1"/>
  <c r="AS172" i="1"/>
  <c r="G172" i="1" s="1"/>
  <c r="AS180" i="1"/>
  <c r="G180" i="1" s="1"/>
  <c r="AS188" i="1"/>
  <c r="G188" i="1" s="1"/>
  <c r="AS196" i="1"/>
  <c r="G196" i="1" s="1"/>
  <c r="AS204" i="1"/>
  <c r="G204" i="1" s="1"/>
  <c r="AS212" i="1"/>
  <c r="G212" i="1" s="1"/>
  <c r="AS220" i="1"/>
  <c r="G220" i="1" s="1"/>
  <c r="AS228" i="1"/>
  <c r="G228" i="1" s="1"/>
  <c r="AS236" i="1"/>
  <c r="G236" i="1" s="1"/>
  <c r="AS244" i="1"/>
  <c r="G244" i="1" s="1"/>
  <c r="AS252" i="1"/>
  <c r="G252" i="1" s="1"/>
  <c r="AS260" i="1"/>
  <c r="G260" i="1" s="1"/>
  <c r="AS268" i="1"/>
  <c r="G268" i="1" s="1"/>
  <c r="AS276" i="1"/>
  <c r="G276" i="1" s="1"/>
  <c r="AS284" i="1"/>
  <c r="G284" i="1" s="1"/>
  <c r="AS292" i="1"/>
  <c r="G292" i="1" s="1"/>
  <c r="AS300" i="1"/>
  <c r="G300" i="1" s="1"/>
  <c r="AS308" i="1"/>
  <c r="G308" i="1" s="1"/>
  <c r="AS316" i="1"/>
  <c r="G316" i="1" s="1"/>
  <c r="AS324" i="1"/>
  <c r="G324" i="1" s="1"/>
  <c r="AS332" i="1"/>
  <c r="G332" i="1" s="1"/>
  <c r="AS340" i="1"/>
  <c r="G340" i="1" s="1"/>
  <c r="AS348" i="1"/>
  <c r="G348" i="1" s="1"/>
  <c r="AS356" i="1"/>
  <c r="G356" i="1" s="1"/>
  <c r="AS364" i="1"/>
  <c r="G364" i="1" s="1"/>
  <c r="AS372" i="1"/>
  <c r="G372" i="1" s="1"/>
  <c r="AS380" i="1"/>
  <c r="G380" i="1" s="1"/>
  <c r="AS13" i="1"/>
  <c r="AS21" i="1"/>
  <c r="AS27" i="1"/>
  <c r="AS34" i="1"/>
  <c r="AS344" i="1"/>
  <c r="G344" i="1" s="1"/>
  <c r="AS17" i="1"/>
  <c r="AS37" i="1"/>
  <c r="AS45" i="1"/>
  <c r="AS53" i="1"/>
  <c r="AS61" i="1"/>
  <c r="AS69" i="1"/>
  <c r="AS77" i="1"/>
  <c r="AS85" i="1"/>
  <c r="AS93" i="1"/>
  <c r="AS101" i="1"/>
  <c r="AS109" i="1"/>
  <c r="AS117" i="1"/>
  <c r="AS125" i="1"/>
  <c r="AS133" i="1"/>
  <c r="AS141" i="1"/>
  <c r="G141" i="1" s="1"/>
  <c r="AS149" i="1"/>
  <c r="G149" i="1" s="1"/>
  <c r="AS157" i="1"/>
  <c r="G157" i="1" s="1"/>
  <c r="AS165" i="1"/>
  <c r="G165" i="1" s="1"/>
  <c r="AS173" i="1"/>
  <c r="G173" i="1" s="1"/>
  <c r="AS181" i="1"/>
  <c r="G181" i="1" s="1"/>
  <c r="AS189" i="1"/>
  <c r="G189" i="1" s="1"/>
  <c r="AS197" i="1"/>
  <c r="G197" i="1" s="1"/>
  <c r="AS205" i="1"/>
  <c r="G205" i="1" s="1"/>
  <c r="AS213" i="1"/>
  <c r="G213" i="1" s="1"/>
  <c r="AS221" i="1"/>
  <c r="G221" i="1" s="1"/>
  <c r="AS229" i="1"/>
  <c r="G229" i="1" s="1"/>
  <c r="AS237" i="1"/>
  <c r="G237" i="1" s="1"/>
  <c r="AS245" i="1"/>
  <c r="G245" i="1" s="1"/>
  <c r="AS253" i="1"/>
  <c r="G253" i="1" s="1"/>
  <c r="AS261" i="1"/>
  <c r="G261" i="1" s="1"/>
  <c r="AS269" i="1"/>
  <c r="G269" i="1" s="1"/>
  <c r="AS277" i="1"/>
  <c r="G277" i="1" s="1"/>
  <c r="AS285" i="1"/>
  <c r="G285" i="1" s="1"/>
  <c r="AS293" i="1"/>
  <c r="G293" i="1" s="1"/>
  <c r="AS301" i="1"/>
  <c r="G301" i="1" s="1"/>
  <c r="AS309" i="1"/>
  <c r="G309" i="1" s="1"/>
  <c r="AS317" i="1"/>
  <c r="G317" i="1" s="1"/>
  <c r="AS325" i="1"/>
  <c r="G325" i="1" s="1"/>
  <c r="AS333" i="1"/>
  <c r="G333" i="1" s="1"/>
  <c r="AS341" i="1"/>
  <c r="G341" i="1" s="1"/>
  <c r="AS349" i="1"/>
  <c r="G349" i="1" s="1"/>
  <c r="AS357" i="1"/>
  <c r="G357" i="1" s="1"/>
  <c r="AS365" i="1"/>
  <c r="G365" i="1" s="1"/>
  <c r="AS373" i="1"/>
  <c r="G373" i="1" s="1"/>
  <c r="AS381" i="1"/>
  <c r="G381" i="1" s="1"/>
  <c r="AS14" i="1"/>
  <c r="G14" i="1" s="1"/>
  <c r="AS22" i="1"/>
  <c r="AS28" i="1"/>
  <c r="AS35" i="1"/>
  <c r="AS352" i="1"/>
  <c r="G352" i="1" s="1"/>
  <c r="AS25" i="1"/>
  <c r="G36" i="1"/>
  <c r="G102" i="1"/>
  <c r="B9" i="1"/>
  <c r="AE2" i="1"/>
  <c r="M3" i="1"/>
  <c r="J3" i="1"/>
  <c r="E29" i="12"/>
  <c r="AH29" i="12" s="1"/>
  <c r="E22" i="12"/>
  <c r="AH22" i="12" s="1"/>
  <c r="E28" i="12"/>
  <c r="AH28" i="12" s="1"/>
  <c r="E32" i="12"/>
  <c r="AH32" i="12" s="1"/>
  <c r="W4" i="1"/>
  <c r="T4" i="1"/>
  <c r="W3" i="1"/>
  <c r="E17" i="12"/>
  <c r="AH17" i="12" s="1"/>
  <c r="E35" i="12"/>
  <c r="AH35" i="12" s="1"/>
  <c r="S4" i="1"/>
  <c r="C55" i="10" s="1"/>
  <c r="T3" i="1"/>
  <c r="K4" i="1"/>
  <c r="N4" i="1"/>
  <c r="K3" i="1"/>
  <c r="E14" i="12"/>
  <c r="AH14" i="12" s="1"/>
  <c r="E36" i="12"/>
  <c r="AH36" i="12" s="1"/>
  <c r="E13" i="12"/>
  <c r="AH13" i="12" s="1"/>
  <c r="H33" i="12"/>
  <c r="E31" i="12"/>
  <c r="AH31" i="12" s="1"/>
  <c r="E26" i="12"/>
  <c r="AH26" i="12" s="1"/>
  <c r="E5" i="12"/>
  <c r="AH5" i="12" s="1"/>
  <c r="E15" i="12"/>
  <c r="AH15" i="12" s="1"/>
  <c r="E8" i="12"/>
  <c r="AH8" i="12" s="1"/>
  <c r="N3" i="1"/>
  <c r="Z3" i="1"/>
  <c r="Z4" i="1"/>
  <c r="P4" i="1"/>
  <c r="C55" i="8" s="1"/>
  <c r="V4" i="1"/>
  <c r="Y4" i="1"/>
  <c r="J4" i="1"/>
  <c r="C59" i="6" s="1"/>
  <c r="Y3" i="1"/>
  <c r="V3" i="1"/>
  <c r="P3" i="1"/>
  <c r="G114" i="1" l="1"/>
  <c r="AF114" i="1"/>
  <c r="AH114" i="1"/>
  <c r="AJ114" i="1"/>
  <c r="AL114" i="1"/>
  <c r="AN114" i="1"/>
  <c r="AP114" i="1"/>
  <c r="G127" i="1"/>
  <c r="F36" i="10" s="1"/>
  <c r="AF127" i="1"/>
  <c r="AH127" i="1"/>
  <c r="AJ127" i="1"/>
  <c r="AL127" i="1"/>
  <c r="AN127" i="1"/>
  <c r="AP127" i="1"/>
  <c r="V36" i="10"/>
  <c r="J36" i="10"/>
  <c r="B21" i="10"/>
  <c r="B17" i="10"/>
  <c r="B14" i="10"/>
  <c r="B13" i="10"/>
  <c r="B32" i="10"/>
  <c r="B31" i="10"/>
  <c r="B16" i="10"/>
  <c r="B10" i="10"/>
  <c r="B20" i="10"/>
  <c r="B6" i="10"/>
  <c r="B35" i="10"/>
  <c r="B27" i="10"/>
  <c r="B5" i="10"/>
  <c r="B24" i="10"/>
  <c r="B12" i="10"/>
  <c r="B29" i="10"/>
  <c r="B14" i="8"/>
  <c r="B23" i="10"/>
  <c r="B33" i="8"/>
  <c r="B28" i="10"/>
  <c r="B26" i="8"/>
  <c r="B11" i="10"/>
  <c r="B35" i="8"/>
  <c r="B26" i="10"/>
  <c r="B8" i="8"/>
  <c r="B8" i="10"/>
  <c r="B21" i="8"/>
  <c r="B15" i="8"/>
  <c r="B5" i="8"/>
  <c r="B34" i="8"/>
  <c r="B23" i="8"/>
  <c r="B32" i="8"/>
  <c r="B30" i="8"/>
  <c r="B16" i="8"/>
  <c r="B18" i="8"/>
  <c r="B17" i="8"/>
  <c r="B31" i="8"/>
  <c r="B13" i="8"/>
  <c r="B9" i="8"/>
  <c r="B11" i="8"/>
  <c r="B24" i="8"/>
  <c r="B7" i="8"/>
  <c r="B25" i="8"/>
  <c r="B29" i="8"/>
  <c r="B10" i="8"/>
  <c r="B20" i="8"/>
  <c r="B28" i="8"/>
  <c r="B6" i="8"/>
  <c r="B12" i="8"/>
  <c r="G125" i="1"/>
  <c r="AF125" i="1"/>
  <c r="AH125" i="1"/>
  <c r="AJ125" i="1"/>
  <c r="AL125" i="1"/>
  <c r="AN125" i="1"/>
  <c r="AP125" i="1"/>
  <c r="G24" i="1"/>
  <c r="AF24" i="1"/>
  <c r="AH24" i="1"/>
  <c r="AJ24" i="1"/>
  <c r="AL24" i="1"/>
  <c r="AN24" i="1"/>
  <c r="AP24" i="1"/>
  <c r="G126" i="1"/>
  <c r="AF126" i="1"/>
  <c r="AH126" i="1"/>
  <c r="AJ126" i="1"/>
  <c r="AL126" i="1"/>
  <c r="AN126" i="1"/>
  <c r="AP126" i="1"/>
  <c r="B5" i="7"/>
  <c r="B19" i="8"/>
  <c r="B6" i="7"/>
  <c r="B27" i="8"/>
  <c r="B11" i="7"/>
  <c r="B29" i="7"/>
  <c r="B24" i="7"/>
  <c r="B20" i="7"/>
  <c r="B8" i="7"/>
  <c r="B33" i="7"/>
  <c r="B32" i="7"/>
  <c r="B7" i="7"/>
  <c r="B18" i="7"/>
  <c r="B34" i="7"/>
  <c r="B23" i="7"/>
  <c r="B25" i="7"/>
  <c r="B28" i="7"/>
  <c r="B36" i="7"/>
  <c r="B12" i="7"/>
  <c r="B15" i="7"/>
  <c r="B10" i="7"/>
  <c r="B16" i="7"/>
  <c r="B14" i="7"/>
  <c r="B21" i="7"/>
  <c r="B35" i="7"/>
  <c r="B27" i="7"/>
  <c r="B17" i="7"/>
  <c r="F41" i="6"/>
  <c r="V9" i="7"/>
  <c r="J9" i="7"/>
  <c r="B35" i="6"/>
  <c r="B30" i="7"/>
  <c r="B41" i="6"/>
  <c r="B13" i="7"/>
  <c r="B38" i="6"/>
  <c r="B26" i="7"/>
  <c r="B7" i="6"/>
  <c r="B9" i="7"/>
  <c r="B24" i="6"/>
  <c r="B29" i="6"/>
  <c r="B18" i="6"/>
  <c r="B13" i="6"/>
  <c r="B31" i="6"/>
  <c r="B25" i="6"/>
  <c r="B36" i="6"/>
  <c r="B37" i="6"/>
  <c r="B6" i="6"/>
  <c r="B26" i="6"/>
  <c r="B15" i="6"/>
  <c r="B5" i="6"/>
  <c r="B11" i="6"/>
  <c r="B34" i="6"/>
  <c r="B27" i="6"/>
  <c r="B30" i="6"/>
  <c r="B21" i="6"/>
  <c r="B16" i="6"/>
  <c r="B28" i="6"/>
  <c r="B32" i="6"/>
  <c r="B40" i="6"/>
  <c r="B39" i="6"/>
  <c r="B10" i="6"/>
  <c r="B33" i="6"/>
  <c r="B17" i="6"/>
  <c r="B12" i="6"/>
  <c r="B14" i="6"/>
  <c r="B20" i="6"/>
  <c r="V41" i="6"/>
  <c r="J41" i="6"/>
  <c r="G110" i="1"/>
  <c r="F7" i="10" s="1"/>
  <c r="AL110" i="1"/>
  <c r="AN110" i="1"/>
  <c r="AP110" i="1"/>
  <c r="AF110" i="1"/>
  <c r="AH110" i="1"/>
  <c r="AJ110" i="1"/>
  <c r="G68" i="1"/>
  <c r="AN68" i="1"/>
  <c r="AP68" i="1"/>
  <c r="AF68" i="1"/>
  <c r="AH68" i="1"/>
  <c r="AJ68" i="1"/>
  <c r="AL68" i="1"/>
  <c r="C55" i="12"/>
  <c r="E59" i="6"/>
  <c r="E55" i="10"/>
  <c r="E55" i="8"/>
  <c r="B22" i="8"/>
  <c r="B22" i="7"/>
  <c r="G134" i="1"/>
  <c r="AF134" i="1"/>
  <c r="AH134" i="1"/>
  <c r="AJ134" i="1"/>
  <c r="AL134" i="1"/>
  <c r="AN134" i="1"/>
  <c r="AP134" i="1"/>
  <c r="G139" i="1"/>
  <c r="AF139" i="1"/>
  <c r="AH139" i="1"/>
  <c r="AJ139" i="1"/>
  <c r="AL139" i="1"/>
  <c r="AN139" i="1"/>
  <c r="AP139" i="1"/>
  <c r="G137" i="1"/>
  <c r="AF137" i="1"/>
  <c r="AH137" i="1"/>
  <c r="AJ137" i="1"/>
  <c r="AL137" i="1"/>
  <c r="AN137" i="1"/>
  <c r="AP137" i="1"/>
  <c r="G136" i="1"/>
  <c r="AF136" i="1"/>
  <c r="AH136" i="1"/>
  <c r="AJ136" i="1"/>
  <c r="AL136" i="1"/>
  <c r="AN136" i="1"/>
  <c r="AP136" i="1"/>
  <c r="G131" i="1"/>
  <c r="AF131" i="1"/>
  <c r="AH131" i="1"/>
  <c r="AJ131" i="1"/>
  <c r="AL131" i="1"/>
  <c r="AN131" i="1"/>
  <c r="AP131" i="1"/>
  <c r="G124" i="1"/>
  <c r="AF124" i="1"/>
  <c r="AH124" i="1"/>
  <c r="AJ124" i="1"/>
  <c r="AL124" i="1"/>
  <c r="AN124" i="1"/>
  <c r="AP124" i="1"/>
  <c r="G116" i="1"/>
  <c r="AF116" i="1"/>
  <c r="AH116" i="1"/>
  <c r="AJ116" i="1"/>
  <c r="AL116" i="1"/>
  <c r="AN116" i="1"/>
  <c r="AP116" i="1"/>
  <c r="G123" i="1"/>
  <c r="F26" i="10" s="1"/>
  <c r="AF123" i="1"/>
  <c r="AH123" i="1"/>
  <c r="AJ123" i="1"/>
  <c r="AL123" i="1"/>
  <c r="AN123" i="1"/>
  <c r="AP123" i="1"/>
  <c r="G115" i="1"/>
  <c r="AF115" i="1"/>
  <c r="AH115" i="1"/>
  <c r="AJ115" i="1"/>
  <c r="AL115" i="1"/>
  <c r="AN115" i="1"/>
  <c r="AP115" i="1"/>
  <c r="G101" i="1"/>
  <c r="AF101" i="1"/>
  <c r="AH101" i="1"/>
  <c r="AJ101" i="1"/>
  <c r="AL101" i="1"/>
  <c r="AN101" i="1"/>
  <c r="AP101" i="1"/>
  <c r="G113" i="1"/>
  <c r="AF113" i="1"/>
  <c r="AH113" i="1"/>
  <c r="AJ113" i="1"/>
  <c r="AL113" i="1"/>
  <c r="AN113" i="1"/>
  <c r="AP113" i="1"/>
  <c r="G112" i="1"/>
  <c r="AF112" i="1"/>
  <c r="AH112" i="1"/>
  <c r="AJ112" i="1"/>
  <c r="AL112" i="1"/>
  <c r="AN112" i="1"/>
  <c r="AP112" i="1"/>
  <c r="G62" i="1"/>
  <c r="AF62" i="1"/>
  <c r="AH62" i="1"/>
  <c r="AJ62" i="1"/>
  <c r="AL62" i="1"/>
  <c r="AN62" i="1"/>
  <c r="AP62" i="1"/>
  <c r="B28" i="12"/>
  <c r="D56" i="12"/>
  <c r="E66" i="12" s="1"/>
  <c r="G108" i="1"/>
  <c r="AF108" i="1"/>
  <c r="AH108" i="1"/>
  <c r="AJ108" i="1"/>
  <c r="AL108" i="1"/>
  <c r="AN108" i="1"/>
  <c r="AP108" i="1"/>
  <c r="D55" i="12"/>
  <c r="E65" i="12" s="1"/>
  <c r="G88" i="1"/>
  <c r="AF88" i="1"/>
  <c r="AH88" i="1"/>
  <c r="AJ88" i="1"/>
  <c r="AL88" i="1"/>
  <c r="AN88" i="1"/>
  <c r="AP88" i="1"/>
  <c r="G56" i="1"/>
  <c r="AF56" i="1"/>
  <c r="AH56" i="1"/>
  <c r="AJ56" i="1"/>
  <c r="AL56" i="1"/>
  <c r="AN56" i="1"/>
  <c r="AP56" i="1"/>
  <c r="G79" i="1"/>
  <c r="AF79" i="1"/>
  <c r="AH79" i="1"/>
  <c r="AJ79" i="1"/>
  <c r="AL79" i="1"/>
  <c r="AN79" i="1"/>
  <c r="AP79" i="1"/>
  <c r="G86" i="1"/>
  <c r="F28" i="10" s="1"/>
  <c r="AF86" i="1"/>
  <c r="AH86" i="1"/>
  <c r="AJ86" i="1"/>
  <c r="AL86" i="1"/>
  <c r="AN86" i="1"/>
  <c r="AP86" i="1"/>
  <c r="G78" i="1"/>
  <c r="AF78" i="1"/>
  <c r="AH78" i="1"/>
  <c r="AJ78" i="1"/>
  <c r="AL78" i="1"/>
  <c r="AN78" i="1"/>
  <c r="AP78" i="1"/>
  <c r="G70" i="1"/>
  <c r="AF70" i="1"/>
  <c r="AH70" i="1"/>
  <c r="AJ70" i="1"/>
  <c r="AL70" i="1"/>
  <c r="AN70" i="1"/>
  <c r="AP70" i="1"/>
  <c r="G77" i="1"/>
  <c r="AF77" i="1"/>
  <c r="AH77" i="1"/>
  <c r="AJ77" i="1"/>
  <c r="AL77" i="1"/>
  <c r="AN77" i="1"/>
  <c r="AP77" i="1"/>
  <c r="G69" i="1"/>
  <c r="AF69" i="1"/>
  <c r="AH69" i="1"/>
  <c r="AJ69" i="1"/>
  <c r="AL69" i="1"/>
  <c r="AN69" i="1"/>
  <c r="AP69" i="1"/>
  <c r="G58" i="1"/>
  <c r="AF58" i="1"/>
  <c r="AH58" i="1"/>
  <c r="AJ58" i="1"/>
  <c r="AL58" i="1"/>
  <c r="AN58" i="1"/>
  <c r="AP58" i="1"/>
  <c r="G65" i="1"/>
  <c r="AF65" i="1"/>
  <c r="AH65" i="1"/>
  <c r="AJ65" i="1"/>
  <c r="AL65" i="1"/>
  <c r="AN65" i="1"/>
  <c r="AP65" i="1"/>
  <c r="G52" i="1"/>
  <c r="AF52" i="1"/>
  <c r="AH52" i="1"/>
  <c r="AJ52" i="1"/>
  <c r="AL52" i="1"/>
  <c r="AN52" i="1"/>
  <c r="AP52" i="1"/>
  <c r="G57" i="1"/>
  <c r="AF57" i="1"/>
  <c r="AH57" i="1"/>
  <c r="AJ57" i="1"/>
  <c r="AL57" i="1"/>
  <c r="AN57" i="1"/>
  <c r="AP57" i="1"/>
  <c r="G53" i="1"/>
  <c r="AF53" i="1"/>
  <c r="AH53" i="1"/>
  <c r="AJ53" i="1"/>
  <c r="AL53" i="1"/>
  <c r="AN53" i="1"/>
  <c r="AP53" i="1"/>
  <c r="G64" i="1"/>
  <c r="AF64" i="1"/>
  <c r="AH64" i="1"/>
  <c r="AJ64" i="1"/>
  <c r="AL64" i="1"/>
  <c r="AN64" i="1"/>
  <c r="AP64" i="1"/>
  <c r="G61" i="1"/>
  <c r="AF61" i="1"/>
  <c r="AH61" i="1"/>
  <c r="AJ61" i="1"/>
  <c r="AL61" i="1"/>
  <c r="AN61" i="1"/>
  <c r="AP61" i="1"/>
  <c r="G60" i="1"/>
  <c r="AF60" i="1"/>
  <c r="AH60" i="1"/>
  <c r="AJ60" i="1"/>
  <c r="AL60" i="1"/>
  <c r="AN60" i="1"/>
  <c r="AP60" i="1"/>
  <c r="G63" i="1"/>
  <c r="AF63" i="1"/>
  <c r="AH63" i="1"/>
  <c r="AJ63" i="1"/>
  <c r="AL63" i="1"/>
  <c r="AN63" i="1"/>
  <c r="AP63" i="1"/>
  <c r="G55" i="1"/>
  <c r="AF55" i="1"/>
  <c r="AH55" i="1"/>
  <c r="AJ55" i="1"/>
  <c r="AL55" i="1"/>
  <c r="AN55" i="1"/>
  <c r="AP55" i="1"/>
  <c r="G38" i="1"/>
  <c r="AF38" i="1"/>
  <c r="AH38" i="1"/>
  <c r="AJ38" i="1"/>
  <c r="AL38" i="1"/>
  <c r="AN38" i="1"/>
  <c r="AP38" i="1"/>
  <c r="B10" i="12"/>
  <c r="B22" i="12"/>
  <c r="G138" i="1"/>
  <c r="AF138" i="1"/>
  <c r="AH138" i="1"/>
  <c r="AJ138" i="1"/>
  <c r="AL138" i="1"/>
  <c r="AN138" i="1"/>
  <c r="AP138" i="1"/>
  <c r="B19" i="12"/>
  <c r="B11" i="12"/>
  <c r="G133" i="1"/>
  <c r="AF133" i="1"/>
  <c r="AJ133" i="1"/>
  <c r="AN133" i="1"/>
  <c r="AH133" i="1"/>
  <c r="AL133" i="1"/>
  <c r="AP133" i="1"/>
  <c r="AH130" i="1"/>
  <c r="AL130" i="1"/>
  <c r="AP130" i="1"/>
  <c r="AF130" i="1"/>
  <c r="AJ130" i="1"/>
  <c r="AN130" i="1"/>
  <c r="AF129" i="1"/>
  <c r="AJ129" i="1"/>
  <c r="AN129" i="1"/>
  <c r="AH129" i="1"/>
  <c r="AL129" i="1"/>
  <c r="AP129" i="1"/>
  <c r="G87" i="1"/>
  <c r="AH87" i="1"/>
  <c r="AL87" i="1"/>
  <c r="AP87" i="1"/>
  <c r="AF87" i="1"/>
  <c r="AJ87" i="1"/>
  <c r="AN87" i="1"/>
  <c r="G23" i="1"/>
  <c r="F14" i="10" s="1"/>
  <c r="AH23" i="1"/>
  <c r="AL23" i="1"/>
  <c r="AP23" i="1"/>
  <c r="AJ23" i="1"/>
  <c r="AN23" i="1"/>
  <c r="AF23" i="1"/>
  <c r="G132" i="1"/>
  <c r="F27" i="8" s="1"/>
  <c r="AH132" i="1"/>
  <c r="AL132" i="1"/>
  <c r="AP132" i="1"/>
  <c r="AF132" i="1"/>
  <c r="AJ132" i="1"/>
  <c r="AN132" i="1"/>
  <c r="G84" i="1"/>
  <c r="F10" i="7" s="1"/>
  <c r="AF84" i="1"/>
  <c r="AH84" i="1"/>
  <c r="AJ84" i="1"/>
  <c r="AL84" i="1"/>
  <c r="AN84" i="1"/>
  <c r="AP84" i="1"/>
  <c r="G83" i="1"/>
  <c r="AF83" i="1"/>
  <c r="AH83" i="1"/>
  <c r="AJ83" i="1"/>
  <c r="AL83" i="1"/>
  <c r="AN83" i="1"/>
  <c r="AP83" i="1"/>
  <c r="G49" i="1"/>
  <c r="AF49" i="1"/>
  <c r="AH49" i="1"/>
  <c r="AJ49" i="1"/>
  <c r="AL49" i="1"/>
  <c r="AN49" i="1"/>
  <c r="AP49" i="1"/>
  <c r="G128" i="1"/>
  <c r="AN128" i="1"/>
  <c r="AH128" i="1"/>
  <c r="AP128" i="1"/>
  <c r="AF128" i="1"/>
  <c r="AJ128" i="1"/>
  <c r="AL128" i="1"/>
  <c r="G122" i="1"/>
  <c r="AL122" i="1"/>
  <c r="AN122" i="1"/>
  <c r="AP122" i="1"/>
  <c r="AF122" i="1"/>
  <c r="AH122" i="1"/>
  <c r="AJ122" i="1"/>
  <c r="G120" i="1"/>
  <c r="AH120" i="1"/>
  <c r="AJ120" i="1"/>
  <c r="AL120" i="1"/>
  <c r="AN120" i="1"/>
  <c r="AP120" i="1"/>
  <c r="AF120" i="1"/>
  <c r="G121" i="1"/>
  <c r="AN121" i="1"/>
  <c r="AP121" i="1"/>
  <c r="AF121" i="1"/>
  <c r="AH121" i="1"/>
  <c r="AJ121" i="1"/>
  <c r="AL121" i="1"/>
  <c r="G119" i="1"/>
  <c r="AF119" i="1"/>
  <c r="AH119" i="1"/>
  <c r="AJ119" i="1"/>
  <c r="AL119" i="1"/>
  <c r="AN119" i="1"/>
  <c r="AP119" i="1"/>
  <c r="G117" i="1"/>
  <c r="F35" i="10" s="1"/>
  <c r="AF117" i="1"/>
  <c r="AH117" i="1"/>
  <c r="AJ117" i="1"/>
  <c r="AL117" i="1"/>
  <c r="AN117" i="1"/>
  <c r="AP117" i="1"/>
  <c r="G118" i="1"/>
  <c r="AL118" i="1"/>
  <c r="AN118" i="1"/>
  <c r="AP118" i="1"/>
  <c r="AF118" i="1"/>
  <c r="AH118" i="1"/>
  <c r="AJ118" i="1"/>
  <c r="H31" i="12"/>
  <c r="H14" i="12"/>
  <c r="H32" i="12"/>
  <c r="H22" i="12"/>
  <c r="AF111" i="1"/>
  <c r="AH111" i="1"/>
  <c r="AJ111" i="1"/>
  <c r="AL111" i="1"/>
  <c r="AN111" i="1"/>
  <c r="AP111" i="1"/>
  <c r="G109" i="1"/>
  <c r="F30" i="10" s="1"/>
  <c r="AF109" i="1"/>
  <c r="AH109" i="1"/>
  <c r="AJ109" i="1"/>
  <c r="AL109" i="1"/>
  <c r="AN109" i="1"/>
  <c r="AP109" i="1"/>
  <c r="G107" i="1"/>
  <c r="F31" i="8" s="1"/>
  <c r="AF107" i="1"/>
  <c r="AH107" i="1"/>
  <c r="AJ107" i="1"/>
  <c r="AL107" i="1"/>
  <c r="AN107" i="1"/>
  <c r="AP107" i="1"/>
  <c r="G91" i="1"/>
  <c r="AF91" i="1"/>
  <c r="AH91" i="1"/>
  <c r="AJ91" i="1"/>
  <c r="AL91" i="1"/>
  <c r="AN91" i="1"/>
  <c r="AP91" i="1"/>
  <c r="G82" i="1"/>
  <c r="F27" i="6" s="1"/>
  <c r="AF82" i="1"/>
  <c r="AH82" i="1"/>
  <c r="AJ82" i="1"/>
  <c r="AL82" i="1"/>
  <c r="AN82" i="1"/>
  <c r="AP82" i="1"/>
  <c r="G96" i="1"/>
  <c r="F5" i="10" s="1"/>
  <c r="AF96" i="1"/>
  <c r="AH96" i="1"/>
  <c r="AJ96" i="1"/>
  <c r="AL96" i="1"/>
  <c r="AN96" i="1"/>
  <c r="AP96" i="1"/>
  <c r="AF95" i="1"/>
  <c r="AH95" i="1"/>
  <c r="AJ95" i="1"/>
  <c r="AL95" i="1"/>
  <c r="AN95" i="1"/>
  <c r="AP95" i="1"/>
  <c r="AF94" i="1"/>
  <c r="AH94" i="1"/>
  <c r="AJ94" i="1"/>
  <c r="AL94" i="1"/>
  <c r="AN94" i="1"/>
  <c r="AP94" i="1"/>
  <c r="G31" i="1"/>
  <c r="AF31" i="1"/>
  <c r="AH31" i="1"/>
  <c r="AJ31" i="1"/>
  <c r="AL31" i="1"/>
  <c r="AN31" i="1"/>
  <c r="AP31" i="1"/>
  <c r="G106" i="1"/>
  <c r="AF106" i="1"/>
  <c r="AH106" i="1"/>
  <c r="AJ106" i="1"/>
  <c r="AL106" i="1"/>
  <c r="AN106" i="1"/>
  <c r="AP106" i="1"/>
  <c r="G93" i="1"/>
  <c r="AF93" i="1"/>
  <c r="AH93" i="1"/>
  <c r="AJ93" i="1"/>
  <c r="AL93" i="1"/>
  <c r="AN93" i="1"/>
  <c r="AP93" i="1"/>
  <c r="G100" i="1"/>
  <c r="AF100" i="1"/>
  <c r="AH100" i="1"/>
  <c r="AJ100" i="1"/>
  <c r="AL100" i="1"/>
  <c r="AN100" i="1"/>
  <c r="AP100" i="1"/>
  <c r="G99" i="1"/>
  <c r="AF99" i="1"/>
  <c r="AH99" i="1"/>
  <c r="AJ99" i="1"/>
  <c r="AL99" i="1"/>
  <c r="AN99" i="1"/>
  <c r="AP99" i="1"/>
  <c r="G98" i="1"/>
  <c r="F34" i="6" s="1"/>
  <c r="AF98" i="1"/>
  <c r="AH98" i="1"/>
  <c r="AJ98" i="1"/>
  <c r="AL98" i="1"/>
  <c r="AN98" i="1"/>
  <c r="AP98" i="1"/>
  <c r="G97" i="1"/>
  <c r="AF97" i="1"/>
  <c r="AH97" i="1"/>
  <c r="AJ97" i="1"/>
  <c r="AL97" i="1"/>
  <c r="AN97" i="1"/>
  <c r="AP97" i="1"/>
  <c r="G104" i="1"/>
  <c r="AF104" i="1"/>
  <c r="AH104" i="1"/>
  <c r="AJ104" i="1"/>
  <c r="AL104" i="1"/>
  <c r="AN104" i="1"/>
  <c r="AP104" i="1"/>
  <c r="G103" i="1"/>
  <c r="AF103" i="1"/>
  <c r="AH103" i="1"/>
  <c r="AJ103" i="1"/>
  <c r="AL103" i="1"/>
  <c r="AN103" i="1"/>
  <c r="AP103" i="1"/>
  <c r="AF102" i="1"/>
  <c r="AH102" i="1"/>
  <c r="AJ102" i="1"/>
  <c r="AL102" i="1"/>
  <c r="AN102" i="1"/>
  <c r="AP102" i="1"/>
  <c r="G34" i="1"/>
  <c r="AF34" i="1"/>
  <c r="AH34" i="1"/>
  <c r="AJ34" i="1"/>
  <c r="AL34" i="1"/>
  <c r="AN34" i="1"/>
  <c r="AP34" i="1"/>
  <c r="G92" i="1"/>
  <c r="AF92" i="1"/>
  <c r="AH92" i="1"/>
  <c r="AJ92" i="1"/>
  <c r="AL92" i="1"/>
  <c r="AN92" i="1"/>
  <c r="AP92" i="1"/>
  <c r="G90" i="1"/>
  <c r="AF90" i="1"/>
  <c r="AH90" i="1"/>
  <c r="AJ90" i="1"/>
  <c r="AL90" i="1"/>
  <c r="AN90" i="1"/>
  <c r="AP90" i="1"/>
  <c r="G89" i="1"/>
  <c r="AF89" i="1"/>
  <c r="AH89" i="1"/>
  <c r="AJ89" i="1"/>
  <c r="AL89" i="1"/>
  <c r="AN89" i="1"/>
  <c r="AP89" i="1"/>
  <c r="G81" i="1"/>
  <c r="AF81" i="1"/>
  <c r="AH81" i="1"/>
  <c r="AJ81" i="1"/>
  <c r="AL81" i="1"/>
  <c r="AN81" i="1"/>
  <c r="AP81" i="1"/>
  <c r="G85" i="1"/>
  <c r="AF85" i="1"/>
  <c r="AH85" i="1"/>
  <c r="AJ85" i="1"/>
  <c r="AL85" i="1"/>
  <c r="AN85" i="1"/>
  <c r="AP85" i="1"/>
  <c r="G76" i="1"/>
  <c r="AH76" i="1"/>
  <c r="AL76" i="1"/>
  <c r="AP76" i="1"/>
  <c r="AF76" i="1"/>
  <c r="AJ76" i="1"/>
  <c r="AN76" i="1"/>
  <c r="G44" i="1"/>
  <c r="AF44" i="1"/>
  <c r="AJ44" i="1"/>
  <c r="AN44" i="1"/>
  <c r="AH44" i="1"/>
  <c r="AL44" i="1"/>
  <c r="AP44" i="1"/>
  <c r="G75" i="1"/>
  <c r="AH75" i="1"/>
  <c r="AL75" i="1"/>
  <c r="AP75" i="1"/>
  <c r="AF75" i="1"/>
  <c r="AJ75" i="1"/>
  <c r="AN75" i="1"/>
  <c r="AH43" i="1"/>
  <c r="AL43" i="1"/>
  <c r="AP43" i="1"/>
  <c r="AF43" i="1"/>
  <c r="AJ43" i="1"/>
  <c r="AN43" i="1"/>
  <c r="G74" i="1"/>
  <c r="F34" i="10" s="1"/>
  <c r="AH74" i="1"/>
  <c r="AL74" i="1"/>
  <c r="AP74" i="1"/>
  <c r="AF74" i="1"/>
  <c r="AJ74" i="1"/>
  <c r="AN74" i="1"/>
  <c r="G42" i="1"/>
  <c r="AF42" i="1"/>
  <c r="AJ42" i="1"/>
  <c r="AN42" i="1"/>
  <c r="AH42" i="1"/>
  <c r="AL42" i="1"/>
  <c r="AP42" i="1"/>
  <c r="G73" i="1"/>
  <c r="F29" i="8" s="1"/>
  <c r="AH73" i="1"/>
  <c r="AL73" i="1"/>
  <c r="AP73" i="1"/>
  <c r="AF73" i="1"/>
  <c r="AJ73" i="1"/>
  <c r="AN73" i="1"/>
  <c r="G41" i="1"/>
  <c r="F11" i="10" s="1"/>
  <c r="AH41" i="1"/>
  <c r="AL41" i="1"/>
  <c r="AP41" i="1"/>
  <c r="AF41" i="1"/>
  <c r="AJ41" i="1"/>
  <c r="AN41" i="1"/>
  <c r="G72" i="1"/>
  <c r="AH72" i="1"/>
  <c r="AL72" i="1"/>
  <c r="AP72" i="1"/>
  <c r="AF72" i="1"/>
  <c r="AJ72" i="1"/>
  <c r="AN72" i="1"/>
  <c r="G40" i="1"/>
  <c r="AF40" i="1"/>
  <c r="AJ40" i="1"/>
  <c r="AN40" i="1"/>
  <c r="AH40" i="1"/>
  <c r="AL40" i="1"/>
  <c r="AP40" i="1"/>
  <c r="AH39" i="1"/>
  <c r="AL39" i="1"/>
  <c r="AP39" i="1"/>
  <c r="AF39" i="1"/>
  <c r="AJ39" i="1"/>
  <c r="AN39" i="1"/>
  <c r="AF36" i="1"/>
  <c r="AJ36" i="1"/>
  <c r="AN36" i="1"/>
  <c r="AH36" i="1"/>
  <c r="AL36" i="1"/>
  <c r="AP36" i="1"/>
  <c r="G25" i="1"/>
  <c r="AF25" i="1"/>
  <c r="AJ25" i="1"/>
  <c r="AN25" i="1"/>
  <c r="AH25" i="1"/>
  <c r="AL25" i="1"/>
  <c r="AP25" i="1"/>
  <c r="G35" i="1"/>
  <c r="AF35" i="1"/>
  <c r="AJ35" i="1"/>
  <c r="AN35" i="1"/>
  <c r="AH35" i="1"/>
  <c r="AL35" i="1"/>
  <c r="AP35" i="1"/>
  <c r="G26" i="1"/>
  <c r="AF26" i="1"/>
  <c r="AJ26" i="1"/>
  <c r="AN26" i="1"/>
  <c r="AH26" i="1"/>
  <c r="AL26" i="1"/>
  <c r="AP26" i="1"/>
  <c r="G33" i="1"/>
  <c r="AF33" i="1"/>
  <c r="AJ33" i="1"/>
  <c r="AN33" i="1"/>
  <c r="AH33" i="1"/>
  <c r="AL33" i="1"/>
  <c r="AP33" i="1"/>
  <c r="G32" i="1"/>
  <c r="AF32" i="1"/>
  <c r="AJ32" i="1"/>
  <c r="AN32" i="1"/>
  <c r="AH32" i="1"/>
  <c r="AL32" i="1"/>
  <c r="AP32" i="1"/>
  <c r="G80" i="1"/>
  <c r="AH80" i="1"/>
  <c r="AL80" i="1"/>
  <c r="AP80" i="1"/>
  <c r="AF80" i="1"/>
  <c r="AJ80" i="1"/>
  <c r="AN80" i="1"/>
  <c r="AF71" i="1"/>
  <c r="AH71" i="1"/>
  <c r="AJ71" i="1"/>
  <c r="AL71" i="1"/>
  <c r="AN71" i="1"/>
  <c r="AP71" i="1"/>
  <c r="G19" i="1"/>
  <c r="F16" i="10" s="1"/>
  <c r="AF19" i="1"/>
  <c r="AH19" i="1"/>
  <c r="AJ19" i="1"/>
  <c r="AL19" i="1"/>
  <c r="AN19" i="1"/>
  <c r="AP19" i="1"/>
  <c r="AF16" i="1"/>
  <c r="AH16" i="1"/>
  <c r="AJ16" i="1"/>
  <c r="AL16" i="1"/>
  <c r="AN16" i="1"/>
  <c r="AP16" i="1"/>
  <c r="G17" i="1"/>
  <c r="AF17" i="1"/>
  <c r="AH17" i="1"/>
  <c r="AJ17" i="1"/>
  <c r="AL17" i="1"/>
  <c r="AN17" i="1"/>
  <c r="AP17" i="1"/>
  <c r="G67" i="1"/>
  <c r="AF67" i="1"/>
  <c r="AH67" i="1"/>
  <c r="AJ67" i="1"/>
  <c r="AL67" i="1"/>
  <c r="AN67" i="1"/>
  <c r="AP67" i="1"/>
  <c r="G66" i="1"/>
  <c r="AF66" i="1"/>
  <c r="AH66" i="1"/>
  <c r="AJ66" i="1"/>
  <c r="AL66" i="1"/>
  <c r="AN66" i="1"/>
  <c r="AP66" i="1"/>
  <c r="G59" i="1"/>
  <c r="AF59" i="1"/>
  <c r="AH59" i="1"/>
  <c r="AJ59" i="1"/>
  <c r="AL59" i="1"/>
  <c r="AN59" i="1"/>
  <c r="AP59" i="1"/>
  <c r="AF54" i="1"/>
  <c r="AH54" i="1"/>
  <c r="AJ54" i="1"/>
  <c r="AL54" i="1"/>
  <c r="AN54" i="1"/>
  <c r="AP54" i="1"/>
  <c r="G50" i="1"/>
  <c r="AF50" i="1"/>
  <c r="AH50" i="1"/>
  <c r="AJ50" i="1"/>
  <c r="AL50" i="1"/>
  <c r="AN50" i="1"/>
  <c r="AP50" i="1"/>
  <c r="G18" i="1"/>
  <c r="AF18" i="1"/>
  <c r="AH18" i="1"/>
  <c r="AJ18" i="1"/>
  <c r="AL18" i="1"/>
  <c r="AN18" i="1"/>
  <c r="AP18" i="1"/>
  <c r="G48" i="1"/>
  <c r="AF48" i="1"/>
  <c r="AH48" i="1"/>
  <c r="AJ48" i="1"/>
  <c r="AL48" i="1"/>
  <c r="AN48" i="1"/>
  <c r="AP48" i="1"/>
  <c r="G45" i="1"/>
  <c r="AF45" i="1"/>
  <c r="AH45" i="1"/>
  <c r="AJ45" i="1"/>
  <c r="AL45" i="1"/>
  <c r="AN45" i="1"/>
  <c r="AP45" i="1"/>
  <c r="AF47" i="1"/>
  <c r="AH47" i="1"/>
  <c r="AJ47" i="1"/>
  <c r="AL47" i="1"/>
  <c r="AN47" i="1"/>
  <c r="AP47" i="1"/>
  <c r="AF46" i="1"/>
  <c r="AH46" i="1"/>
  <c r="AJ46" i="1"/>
  <c r="AL46" i="1"/>
  <c r="AN46" i="1"/>
  <c r="AP46" i="1"/>
  <c r="G51" i="1"/>
  <c r="AF51" i="1"/>
  <c r="AH51" i="1"/>
  <c r="AJ51" i="1"/>
  <c r="AL51" i="1"/>
  <c r="AN51" i="1"/>
  <c r="AP51" i="1"/>
  <c r="AF13" i="1"/>
  <c r="AH13" i="1"/>
  <c r="AJ13" i="1"/>
  <c r="AL13" i="1"/>
  <c r="AN13" i="1"/>
  <c r="AP13" i="1"/>
  <c r="AH15" i="1"/>
  <c r="AL15" i="1"/>
  <c r="AF15" i="1"/>
  <c r="AN15" i="1"/>
  <c r="AP15" i="1"/>
  <c r="AJ15" i="1"/>
  <c r="G37" i="1"/>
  <c r="AF37" i="1"/>
  <c r="AH37" i="1"/>
  <c r="AJ37" i="1"/>
  <c r="AL37" i="1"/>
  <c r="AN37" i="1"/>
  <c r="AP37" i="1"/>
  <c r="AJ14" i="1"/>
  <c r="AF14" i="1"/>
  <c r="AH14" i="1"/>
  <c r="AL14" i="1"/>
  <c r="AN14" i="1"/>
  <c r="AP14" i="1"/>
  <c r="AF11" i="1"/>
  <c r="AP11" i="1"/>
  <c r="AH11" i="1"/>
  <c r="AJ11" i="1"/>
  <c r="AN11" i="1"/>
  <c r="AL11" i="1"/>
  <c r="G27" i="1"/>
  <c r="AP27" i="1"/>
  <c r="AH27" i="1"/>
  <c r="AN27" i="1"/>
  <c r="AL27" i="1"/>
  <c r="AF27" i="1"/>
  <c r="AJ27" i="1"/>
  <c r="G30" i="1"/>
  <c r="AL30" i="1"/>
  <c r="AN30" i="1"/>
  <c r="AP30" i="1"/>
  <c r="AH30" i="1"/>
  <c r="AJ30" i="1"/>
  <c r="AF30" i="1"/>
  <c r="G29" i="1"/>
  <c r="AH29" i="1"/>
  <c r="AJ29" i="1"/>
  <c r="AF29" i="1"/>
  <c r="AL29" i="1"/>
  <c r="AN29" i="1"/>
  <c r="AP29" i="1"/>
  <c r="G28" i="1"/>
  <c r="AF28" i="1"/>
  <c r="AL28" i="1"/>
  <c r="AP28" i="1"/>
  <c r="AH28" i="1"/>
  <c r="AJ28" i="1"/>
  <c r="AN28" i="1"/>
  <c r="G20" i="1"/>
  <c r="AH20" i="1"/>
  <c r="AJ20" i="1"/>
  <c r="AL20" i="1"/>
  <c r="AN20" i="1"/>
  <c r="AP20" i="1"/>
  <c r="AF20" i="1"/>
  <c r="G22" i="1"/>
  <c r="AP22" i="1"/>
  <c r="AF22" i="1"/>
  <c r="AH22" i="1"/>
  <c r="AL22" i="1"/>
  <c r="AN22" i="1"/>
  <c r="AJ22" i="1"/>
  <c r="G21" i="1"/>
  <c r="AL21" i="1"/>
  <c r="AN21" i="1"/>
  <c r="AP21" i="1"/>
  <c r="AH21" i="1"/>
  <c r="AJ21" i="1"/>
  <c r="AF21" i="1"/>
  <c r="AL12" i="1"/>
  <c r="AN12" i="1"/>
  <c r="AP12" i="1"/>
  <c r="AH12" i="1"/>
  <c r="AJ12" i="1"/>
  <c r="AF12" i="1"/>
  <c r="AP9" i="1"/>
  <c r="AN9" i="1"/>
  <c r="AF9" i="1"/>
  <c r="AJ9" i="1"/>
  <c r="AH9" i="1"/>
  <c r="AL9" i="1"/>
  <c r="G10" i="1"/>
  <c r="AF10" i="1"/>
  <c r="AH10" i="1"/>
  <c r="AJ10" i="1"/>
  <c r="AN10" i="1"/>
  <c r="AL10" i="1"/>
  <c r="AP10" i="1"/>
  <c r="BJ3" i="1"/>
  <c r="H29" i="12"/>
  <c r="H28" i="12"/>
  <c r="H17" i="12"/>
  <c r="H35" i="12"/>
  <c r="H13" i="12"/>
  <c r="H36" i="12"/>
  <c r="H8" i="12"/>
  <c r="H15" i="12"/>
  <c r="H5" i="12"/>
  <c r="H26" i="12"/>
  <c r="AA2" i="1"/>
  <c r="O2" i="1"/>
  <c r="X2" i="1"/>
  <c r="G13" i="1"/>
  <c r="G9" i="1"/>
  <c r="F23" i="10" l="1"/>
  <c r="J16" i="10"/>
  <c r="V16" i="10"/>
  <c r="F24" i="10"/>
  <c r="F18" i="10"/>
  <c r="F19" i="10"/>
  <c r="F21" i="10"/>
  <c r="V34" i="10"/>
  <c r="J34" i="10"/>
  <c r="J35" i="10"/>
  <c r="V35" i="10"/>
  <c r="V14" i="10"/>
  <c r="J14" i="10"/>
  <c r="V26" i="10"/>
  <c r="J26" i="10"/>
  <c r="F29" i="10"/>
  <c r="F31" i="10"/>
  <c r="F10" i="10"/>
  <c r="V5" i="10"/>
  <c r="J5" i="10"/>
  <c r="F10" i="6"/>
  <c r="F22" i="10"/>
  <c r="V23" i="10"/>
  <c r="J23" i="10"/>
  <c r="F14" i="7"/>
  <c r="F12" i="10"/>
  <c r="F8" i="8"/>
  <c r="F27" i="10"/>
  <c r="F7" i="8"/>
  <c r="F8" i="10"/>
  <c r="F9" i="8"/>
  <c r="F15" i="10"/>
  <c r="V24" i="10"/>
  <c r="J24" i="10"/>
  <c r="F14" i="8"/>
  <c r="F20" i="10"/>
  <c r="V18" i="10"/>
  <c r="J18" i="10"/>
  <c r="J11" i="10"/>
  <c r="V11" i="10"/>
  <c r="J21" i="10"/>
  <c r="V21" i="10"/>
  <c r="F33" i="8"/>
  <c r="F32" i="10"/>
  <c r="V30" i="10"/>
  <c r="J30" i="10"/>
  <c r="F35" i="8"/>
  <c r="F33" i="10"/>
  <c r="F10" i="8"/>
  <c r="F13" i="10"/>
  <c r="V28" i="10"/>
  <c r="J28" i="10"/>
  <c r="F6" i="8"/>
  <c r="F6" i="10"/>
  <c r="F23" i="8"/>
  <c r="F25" i="10"/>
  <c r="F24" i="8"/>
  <c r="F9" i="10"/>
  <c r="F15" i="8"/>
  <c r="F17" i="10"/>
  <c r="V7" i="10"/>
  <c r="J7" i="10"/>
  <c r="V29" i="10"/>
  <c r="J29" i="10"/>
  <c r="V10" i="10"/>
  <c r="J10" i="10"/>
  <c r="F32" i="8"/>
  <c r="V33" i="8"/>
  <c r="J33" i="8"/>
  <c r="F25" i="8"/>
  <c r="F13" i="8"/>
  <c r="F22" i="8"/>
  <c r="F12" i="8"/>
  <c r="F18" i="8"/>
  <c r="J29" i="8"/>
  <c r="V29" i="8"/>
  <c r="F16" i="8"/>
  <c r="F34" i="8"/>
  <c r="F19" i="8"/>
  <c r="J31" i="8"/>
  <c r="V31" i="8"/>
  <c r="J32" i="8"/>
  <c r="V32" i="8"/>
  <c r="V35" i="8"/>
  <c r="J35" i="8"/>
  <c r="F17" i="8"/>
  <c r="F28" i="8"/>
  <c r="V6" i="8"/>
  <c r="J6" i="8"/>
  <c r="F21" i="8"/>
  <c r="F26" i="8"/>
  <c r="F30" i="8"/>
  <c r="F11" i="8"/>
  <c r="J8" i="8"/>
  <c r="V8" i="8"/>
  <c r="V7" i="8"/>
  <c r="J7" i="8"/>
  <c r="V9" i="8"/>
  <c r="J9" i="8"/>
  <c r="J13" i="8"/>
  <c r="V13" i="8"/>
  <c r="V14" i="8"/>
  <c r="J14" i="8"/>
  <c r="V12" i="8"/>
  <c r="J12" i="8"/>
  <c r="J16" i="8"/>
  <c r="V16" i="8"/>
  <c r="V19" i="8"/>
  <c r="J19" i="8"/>
  <c r="V27" i="8"/>
  <c r="J27" i="8"/>
  <c r="J10" i="8"/>
  <c r="V10" i="8"/>
  <c r="V17" i="8"/>
  <c r="J17" i="8"/>
  <c r="F6" i="7"/>
  <c r="F20" i="8"/>
  <c r="J23" i="8"/>
  <c r="V23" i="8"/>
  <c r="V24" i="8"/>
  <c r="J24" i="8"/>
  <c r="J15" i="8"/>
  <c r="V15" i="8"/>
  <c r="V21" i="8"/>
  <c r="J21" i="8"/>
  <c r="F13" i="7"/>
  <c r="F11" i="7"/>
  <c r="F32" i="7"/>
  <c r="F35" i="7"/>
  <c r="F36" i="7"/>
  <c r="F15" i="7"/>
  <c r="F16" i="7"/>
  <c r="F21" i="7"/>
  <c r="F17" i="7"/>
  <c r="F18" i="7"/>
  <c r="F31" i="7"/>
  <c r="V35" i="7"/>
  <c r="J35" i="7"/>
  <c r="F29" i="7"/>
  <c r="F30" i="7"/>
  <c r="F26" i="7"/>
  <c r="F27" i="7"/>
  <c r="F23" i="7"/>
  <c r="F24" i="7"/>
  <c r="F33" i="7"/>
  <c r="F34" i="7"/>
  <c r="F11" i="6"/>
  <c r="F22" i="7"/>
  <c r="F13" i="6"/>
  <c r="F20" i="7"/>
  <c r="V14" i="7"/>
  <c r="J14" i="7"/>
  <c r="F8" i="6"/>
  <c r="F28" i="7"/>
  <c r="F7" i="6"/>
  <c r="F8" i="7"/>
  <c r="J15" i="7"/>
  <c r="V15" i="7"/>
  <c r="F14" i="6"/>
  <c r="F19" i="7"/>
  <c r="F16" i="6"/>
  <c r="F12" i="7"/>
  <c r="V13" i="7"/>
  <c r="J13" i="7"/>
  <c r="V29" i="7"/>
  <c r="J29" i="7"/>
  <c r="J21" i="7"/>
  <c r="V21" i="7"/>
  <c r="F34" i="12"/>
  <c r="F25" i="7"/>
  <c r="J26" i="7"/>
  <c r="V26" i="7"/>
  <c r="J32" i="7"/>
  <c r="V32" i="7"/>
  <c r="V33" i="7"/>
  <c r="J33" i="7"/>
  <c r="V23" i="7"/>
  <c r="J23" i="7"/>
  <c r="J10" i="7"/>
  <c r="V10" i="7"/>
  <c r="V11" i="7"/>
  <c r="J11" i="7"/>
  <c r="J24" i="7"/>
  <c r="V24" i="7"/>
  <c r="V6" i="7"/>
  <c r="J6" i="7"/>
  <c r="J31" i="7"/>
  <c r="V31" i="7"/>
  <c r="V17" i="7"/>
  <c r="J17" i="7"/>
  <c r="F40" i="6"/>
  <c r="F7" i="7"/>
  <c r="V30" i="7"/>
  <c r="J30" i="7"/>
  <c r="V16" i="7"/>
  <c r="J16" i="7"/>
  <c r="F18" i="6"/>
  <c r="F36" i="6"/>
  <c r="F35" i="6"/>
  <c r="F22" i="6"/>
  <c r="F20" i="6"/>
  <c r="F9" i="6"/>
  <c r="F25" i="6"/>
  <c r="F30" i="6"/>
  <c r="F15" i="6"/>
  <c r="F31" i="6"/>
  <c r="F38" i="6"/>
  <c r="F21" i="6"/>
  <c r="F24" i="6"/>
  <c r="F19" i="6"/>
  <c r="F39" i="6"/>
  <c r="F6" i="6"/>
  <c r="F23" i="6"/>
  <c r="F33" i="6"/>
  <c r="F32" i="6"/>
  <c r="F29" i="6"/>
  <c r="F28" i="6"/>
  <c r="F26" i="6"/>
  <c r="F37" i="6"/>
  <c r="V7" i="6"/>
  <c r="J7" i="6"/>
  <c r="V13" i="6"/>
  <c r="J13" i="6"/>
  <c r="J25" i="6"/>
  <c r="V25" i="6"/>
  <c r="J21" i="6"/>
  <c r="V21" i="6"/>
  <c r="J18" i="6"/>
  <c r="V18" i="6"/>
  <c r="V39" i="6"/>
  <c r="J39" i="6"/>
  <c r="V40" i="6"/>
  <c r="J40" i="6"/>
  <c r="V19" i="6"/>
  <c r="J19" i="6"/>
  <c r="J38" i="6"/>
  <c r="V38" i="6"/>
  <c r="V10" i="6"/>
  <c r="J10" i="6"/>
  <c r="J14" i="6"/>
  <c r="V14" i="6"/>
  <c r="V29" i="6"/>
  <c r="J29" i="6"/>
  <c r="J26" i="6"/>
  <c r="V26" i="6"/>
  <c r="J28" i="6"/>
  <c r="V28" i="6"/>
  <c r="F20" i="12"/>
  <c r="F17" i="6"/>
  <c r="J8" i="6"/>
  <c r="V8" i="6"/>
  <c r="V31" i="6"/>
  <c r="J31" i="6"/>
  <c r="V27" i="6"/>
  <c r="J27" i="6"/>
  <c r="J20" i="6"/>
  <c r="V20" i="6"/>
  <c r="J16" i="6"/>
  <c r="V16" i="6"/>
  <c r="J36" i="6"/>
  <c r="V36" i="6"/>
  <c r="V33" i="6"/>
  <c r="J33" i="6"/>
  <c r="V9" i="6"/>
  <c r="J9" i="6"/>
  <c r="F5" i="6"/>
  <c r="J5" i="6" s="1"/>
  <c r="F12" i="6"/>
  <c r="V30" i="6"/>
  <c r="J30" i="6"/>
  <c r="V35" i="6"/>
  <c r="J35" i="6"/>
  <c r="V24" i="6"/>
  <c r="J24" i="6"/>
  <c r="V23" i="6"/>
  <c r="J23" i="6"/>
  <c r="V11" i="6"/>
  <c r="J11" i="6"/>
  <c r="V34" i="6"/>
  <c r="J34" i="6"/>
  <c r="J22" i="6"/>
  <c r="V22" i="6"/>
  <c r="J37" i="6"/>
  <c r="V37" i="6"/>
  <c r="F5" i="7"/>
  <c r="F5" i="8"/>
  <c r="F6" i="12"/>
  <c r="J6" i="12" s="1"/>
  <c r="F11" i="12"/>
  <c r="V11" i="12" s="1"/>
  <c r="F9" i="12"/>
  <c r="V9" i="12" s="1"/>
  <c r="F25" i="12"/>
  <c r="V25" i="12" s="1"/>
  <c r="F30" i="12"/>
  <c r="V30" i="12" s="1"/>
  <c r="F23" i="12"/>
  <c r="V23" i="12" s="1"/>
  <c r="F7" i="12"/>
  <c r="V7" i="12" s="1"/>
  <c r="F18" i="12"/>
  <c r="V18" i="12" s="1"/>
  <c r="F10" i="12"/>
  <c r="V20" i="12"/>
  <c r="J20" i="12"/>
  <c r="F16" i="12"/>
  <c r="V34" i="12"/>
  <c r="J34" i="12"/>
  <c r="BJ4" i="1"/>
  <c r="BJ5" i="1"/>
  <c r="AK6" i="1"/>
  <c r="AO6" i="1"/>
  <c r="AM6" i="1"/>
  <c r="F29" i="12"/>
  <c r="J29" i="12" s="1"/>
  <c r="F19" i="12"/>
  <c r="V19" i="12" s="1"/>
  <c r="F12" i="12"/>
  <c r="F17" i="12"/>
  <c r="V17" i="12" s="1"/>
  <c r="F24" i="12"/>
  <c r="F26" i="12"/>
  <c r="J26" i="12" s="1"/>
  <c r="F5" i="12"/>
  <c r="V5" i="12" s="1"/>
  <c r="F31" i="12"/>
  <c r="J31" i="12" s="1"/>
  <c r="C56" i="12"/>
  <c r="F14" i="12"/>
  <c r="V14" i="12" s="1"/>
  <c r="F36" i="12"/>
  <c r="F13" i="12"/>
  <c r="F27" i="12"/>
  <c r="F15" i="12"/>
  <c r="V15" i="12" s="1"/>
  <c r="F35" i="12"/>
  <c r="F33" i="12"/>
  <c r="J33" i="12" s="1"/>
  <c r="F21" i="12"/>
  <c r="F8" i="12"/>
  <c r="V8" i="12" s="1"/>
  <c r="F28" i="12"/>
  <c r="C57" i="12"/>
  <c r="F22" i="12"/>
  <c r="F32" i="12"/>
  <c r="AI6" i="1"/>
  <c r="AG6" i="1"/>
  <c r="AE6" i="1"/>
  <c r="V31" i="10" l="1"/>
  <c r="J31" i="10"/>
  <c r="J19" i="10"/>
  <c r="V19" i="10"/>
  <c r="V17" i="10"/>
  <c r="J17" i="10"/>
  <c r="V9" i="10"/>
  <c r="J9" i="10"/>
  <c r="V25" i="10"/>
  <c r="J25" i="10"/>
  <c r="J6" i="10"/>
  <c r="V6" i="10"/>
  <c r="V13" i="10"/>
  <c r="J13" i="10"/>
  <c r="V33" i="10"/>
  <c r="J33" i="10"/>
  <c r="V32" i="10"/>
  <c r="J32" i="10"/>
  <c r="V20" i="10"/>
  <c r="J20" i="10"/>
  <c r="V15" i="10"/>
  <c r="J15" i="10"/>
  <c r="J8" i="10"/>
  <c r="V8" i="10"/>
  <c r="J27" i="10"/>
  <c r="V27" i="10"/>
  <c r="V12" i="10"/>
  <c r="J12" i="10"/>
  <c r="V22" i="10"/>
  <c r="J22" i="10"/>
  <c r="V25" i="8"/>
  <c r="J25" i="8"/>
  <c r="V11" i="8"/>
  <c r="J11" i="8"/>
  <c r="V30" i="8"/>
  <c r="J30" i="8"/>
  <c r="J26" i="8"/>
  <c r="V26" i="8"/>
  <c r="V28" i="8"/>
  <c r="J28" i="8"/>
  <c r="J34" i="8"/>
  <c r="V34" i="8"/>
  <c r="V18" i="8"/>
  <c r="J18" i="8"/>
  <c r="V22" i="8"/>
  <c r="J22" i="8"/>
  <c r="V20" i="8"/>
  <c r="J20" i="8"/>
  <c r="V36" i="7"/>
  <c r="J36" i="7"/>
  <c r="V18" i="7"/>
  <c r="J18" i="7"/>
  <c r="V27" i="7"/>
  <c r="J27" i="7"/>
  <c r="J34" i="7"/>
  <c r="V34" i="7"/>
  <c r="J7" i="7"/>
  <c r="V7" i="7"/>
  <c r="V25" i="7"/>
  <c r="J25" i="7"/>
  <c r="V12" i="7"/>
  <c r="J12" i="7"/>
  <c r="V19" i="7"/>
  <c r="J19" i="7"/>
  <c r="V8" i="7"/>
  <c r="J8" i="7"/>
  <c r="V28" i="7"/>
  <c r="J28" i="7"/>
  <c r="V20" i="7"/>
  <c r="J20" i="7"/>
  <c r="V22" i="7"/>
  <c r="J22" i="7"/>
  <c r="V6" i="6"/>
  <c r="J6" i="6"/>
  <c r="V15" i="6"/>
  <c r="J15" i="6"/>
  <c r="V32" i="6"/>
  <c r="J32" i="6"/>
  <c r="J12" i="6"/>
  <c r="V12" i="6"/>
  <c r="J17" i="6"/>
  <c r="V17" i="6"/>
  <c r="V5" i="6"/>
  <c r="E62" i="6" s="1"/>
  <c r="V5" i="8"/>
  <c r="E58" i="8" s="1"/>
  <c r="J5" i="8"/>
  <c r="V5" i="7"/>
  <c r="E58" i="7" s="1"/>
  <c r="J5" i="7"/>
  <c r="J30" i="12"/>
  <c r="V6" i="12"/>
  <c r="J9" i="12"/>
  <c r="J11" i="12"/>
  <c r="J25" i="12"/>
  <c r="J7" i="12"/>
  <c r="J23" i="12"/>
  <c r="J18" i="12"/>
  <c r="V16" i="12"/>
  <c r="J16" i="12"/>
  <c r="V10" i="12"/>
  <c r="J10" i="12"/>
  <c r="Q3" i="1"/>
  <c r="R2" i="1" s="1"/>
  <c r="Q4" i="1"/>
  <c r="Q2" i="1"/>
  <c r="J17" i="12"/>
  <c r="V29" i="12"/>
  <c r="J19" i="12"/>
  <c r="V12" i="12"/>
  <c r="J12" i="12"/>
  <c r="V24" i="12"/>
  <c r="J24" i="12"/>
  <c r="V26" i="12"/>
  <c r="V31" i="12"/>
  <c r="E56" i="12"/>
  <c r="J5" i="12"/>
  <c r="C60" i="12"/>
  <c r="J8" i="12"/>
  <c r="V33" i="12"/>
  <c r="J14" i="12"/>
  <c r="J22" i="12"/>
  <c r="V22" i="12"/>
  <c r="V27" i="12"/>
  <c r="J27" i="12"/>
  <c r="J28" i="12"/>
  <c r="V28" i="12"/>
  <c r="V35" i="12"/>
  <c r="J35" i="12"/>
  <c r="J15" i="12"/>
  <c r="J13" i="12"/>
  <c r="V13" i="12"/>
  <c r="J21" i="12"/>
  <c r="V21" i="12"/>
  <c r="V36" i="12"/>
  <c r="J36" i="12"/>
  <c r="V32" i="12"/>
  <c r="J32" i="12"/>
  <c r="E58" i="10" l="1"/>
  <c r="E58" i="12"/>
  <c r="K2" i="1"/>
  <c r="L2" i="1"/>
  <c r="T2" i="1"/>
  <c r="D57" i="12" l="1"/>
  <c r="E57" i="12" s="1"/>
  <c r="E55" i="12" l="1"/>
  <c r="D60" i="12"/>
  <c r="S3" i="1" l="1"/>
  <c r="AE3" i="1" l="1"/>
  <c r="U2" i="1"/>
  <c r="C2" i="14"/>
  <c r="C12" i="14"/>
  <c r="C17" i="14"/>
  <c r="C6" i="14"/>
  <c r="C29" i="14"/>
  <c r="C26" i="14"/>
  <c r="C23" i="14"/>
  <c r="C20" i="14"/>
  <c r="C25" i="14"/>
  <c r="C22" i="14"/>
  <c r="C19" i="14"/>
  <c r="C16" i="14"/>
  <c r="C21" i="14"/>
  <c r="C18" i="14"/>
  <c r="C15" i="14"/>
  <c r="C14" i="14"/>
  <c r="C3" i="14"/>
  <c r="C9" i="14"/>
  <c r="C31" i="14"/>
  <c r="C28" i="14"/>
  <c r="C8" i="14"/>
  <c r="C30" i="14"/>
  <c r="C27" i="14"/>
  <c r="C24" i="14"/>
  <c r="C13" i="14"/>
  <c r="C5" i="14"/>
  <c r="C11" i="14"/>
  <c r="C7" i="14"/>
  <c r="C4" i="14"/>
  <c r="C10" i="14"/>
  <c r="C32" i="14"/>
  <c r="M4" i="1"/>
  <c r="C55" i="7" s="1"/>
  <c r="E55" i="7" s="1"/>
  <c r="AE4" i="1" l="1"/>
  <c r="C75" i="6"/>
  <c r="C71" i="7"/>
  <c r="C71" i="8"/>
  <c r="C71" i="10"/>
  <c r="C7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Yuri Campos</author>
  </authors>
  <commentList>
    <comment ref="D476" authorId="0" shapeId="0" xr:uid="{00000000-0006-0000-0000-000001000000}">
      <text>
        <r>
          <rPr>
            <b/>
            <sz val="9"/>
            <color indexed="81"/>
            <rFont val="Tahoma"/>
            <family val="2"/>
          </rPr>
          <t>Yuri Campos:</t>
        </r>
        <r>
          <rPr>
            <sz val="9"/>
            <color indexed="81"/>
            <rFont val="Tahoma"/>
            <family val="2"/>
          </rPr>
          <t xml:space="preserve">
CORTA LA MITAD DE LA PIEZA</t>
        </r>
      </text>
    </comment>
    <comment ref="D482" authorId="0" shapeId="0" xr:uid="{00000000-0006-0000-0000-000002000000}">
      <text>
        <r>
          <rPr>
            <b/>
            <sz val="9"/>
            <color indexed="81"/>
            <rFont val="Tahoma"/>
            <family val="2"/>
          </rPr>
          <t>Yuri Campos:</t>
        </r>
        <r>
          <rPr>
            <sz val="9"/>
            <color indexed="81"/>
            <rFont val="Tahoma"/>
            <family val="2"/>
          </rPr>
          <t xml:space="preserve">
CORTA LA MITAD DE LA PIEZA</t>
        </r>
      </text>
    </comment>
    <comment ref="D488" authorId="0" shapeId="0" xr:uid="{00000000-0006-0000-0000-000003000000}">
      <text>
        <r>
          <rPr>
            <b/>
            <sz val="9"/>
            <color indexed="81"/>
            <rFont val="Tahoma"/>
            <family val="2"/>
          </rPr>
          <t>Yuri Campos:</t>
        </r>
        <r>
          <rPr>
            <sz val="9"/>
            <color indexed="81"/>
            <rFont val="Tahoma"/>
            <family val="2"/>
          </rPr>
          <t xml:space="preserve">
CORTA LA MITAD DE LA PIEZA
</t>
        </r>
      </text>
    </comment>
    <comment ref="D495" authorId="0" shapeId="0" xr:uid="{00000000-0006-0000-0000-000004000000}">
      <text>
        <r>
          <rPr>
            <b/>
            <sz val="9"/>
            <color indexed="81"/>
            <rFont val="Tahoma"/>
            <family val="2"/>
          </rPr>
          <t>Yuri Campos:</t>
        </r>
        <r>
          <rPr>
            <sz val="9"/>
            <color indexed="81"/>
            <rFont val="Tahoma"/>
            <family val="2"/>
          </rPr>
          <t xml:space="preserve">
CORTAR MITAS DE LA PIEZA</t>
        </r>
      </text>
    </comment>
    <comment ref="D501" authorId="0" shapeId="0" xr:uid="{00000000-0006-0000-0000-000005000000}">
      <text>
        <r>
          <rPr>
            <b/>
            <sz val="9"/>
            <color indexed="81"/>
            <rFont val="Tahoma"/>
            <family val="2"/>
          </rPr>
          <t>Yuri Campos:</t>
        </r>
        <r>
          <rPr>
            <sz val="9"/>
            <color indexed="81"/>
            <rFont val="Tahoma"/>
            <family val="2"/>
          </rPr>
          <t xml:space="preserve">
CORTA LA MITAD DE LA PIEZA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Yuri Campos</author>
  </authors>
  <commentList>
    <comment ref="L29" authorId="0" shapeId="0" xr:uid="{A32BF578-FB93-403F-B47E-785631E9C062}">
      <text>
        <r>
          <rPr>
            <b/>
            <sz val="9"/>
            <color indexed="81"/>
            <rFont val="Tahoma"/>
            <family val="2"/>
          </rPr>
          <t>Yuri Campos:</t>
        </r>
        <r>
          <rPr>
            <sz val="9"/>
            <color indexed="81"/>
            <rFont val="Tahoma"/>
            <family val="2"/>
          </rPr>
          <t xml:space="preserve">
DESPUNTADOS SOP PASO 5/8X378 PARA CUBRIR SALDO</t>
        </r>
      </text>
    </comment>
    <comment ref="L33" authorId="0" shapeId="0" xr:uid="{95ABFBBB-2B06-4896-8709-A8F8EB04C1D4}">
      <text>
        <r>
          <rPr>
            <b/>
            <sz val="9"/>
            <color indexed="81"/>
            <rFont val="Tahoma"/>
            <family val="2"/>
          </rPr>
          <t>Yuri Campos:</t>
        </r>
        <r>
          <rPr>
            <sz val="9"/>
            <color indexed="81"/>
            <rFont val="Tahoma"/>
            <family val="2"/>
          </rPr>
          <t xml:space="preserve">
PERFORAR Y DOBLAR PLETINA SOLDADA DE 25X5</t>
        </r>
      </text>
    </comment>
    <comment ref="L35" authorId="0" shapeId="0" xr:uid="{A2F965DD-6025-4662-B9C8-90D2EEB9345B}">
      <text>
        <r>
          <rPr>
            <b/>
            <sz val="9"/>
            <color indexed="81"/>
            <rFont val="Tahoma"/>
            <family val="2"/>
          </rPr>
          <t>Yuri Campos:</t>
        </r>
        <r>
          <rPr>
            <sz val="9"/>
            <color indexed="81"/>
            <rFont val="Tahoma"/>
            <family val="2"/>
          </rPr>
          <t xml:space="preserve">
REVISAR MATRICERÍA DE ESTAMPADO FUERA DE MEDIDA</t>
        </r>
      </text>
    </comment>
    <comment ref="L74" authorId="0" shapeId="0" xr:uid="{74FD6038-8560-4292-A926-2F0EA10502DF}">
      <text>
        <r>
          <rPr>
            <b/>
            <sz val="9"/>
            <color indexed="81"/>
            <rFont val="Tahoma"/>
            <family val="2"/>
          </rPr>
          <t>Yuri Campos:</t>
        </r>
        <r>
          <rPr>
            <sz val="9"/>
            <color indexed="81"/>
            <rFont val="Tahoma"/>
            <family val="2"/>
          </rPr>
          <t xml:space="preserve">
REVISAR EN BPT</t>
        </r>
      </text>
    </comment>
    <comment ref="L79" authorId="0" shapeId="0" xr:uid="{23C8BB33-7A3B-48F6-A043-A512E637EA83}">
      <text>
        <r>
          <rPr>
            <b/>
            <sz val="9"/>
            <color indexed="81"/>
            <rFont val="Tahoma"/>
            <family val="2"/>
          </rPr>
          <t>Yuri Campos:</t>
        </r>
        <r>
          <rPr>
            <sz val="9"/>
            <color indexed="81"/>
            <rFont val="Tahoma"/>
            <family val="2"/>
          </rPr>
          <t xml:space="preserve">
LOS GANCHOS DE 150MM Y 60MM ESTÁN DOBLADOS</t>
        </r>
      </text>
    </comment>
    <comment ref="K80" authorId="0" shapeId="0" xr:uid="{2A9FD254-40BF-4722-A595-62B5D2FBE04B}">
      <text>
        <r>
          <rPr>
            <b/>
            <sz val="9"/>
            <color indexed="81"/>
            <rFont val="Tahoma"/>
            <family val="2"/>
          </rPr>
          <t>Yuri Campos:</t>
        </r>
        <r>
          <rPr>
            <sz val="9"/>
            <color indexed="81"/>
            <rFont val="Tahoma"/>
            <family val="2"/>
          </rPr>
          <t xml:space="preserve">
PERNOS CAB CUAD EN PROCESO AL 20 DE MARZO</t>
        </r>
      </text>
    </comment>
    <comment ref="L113" authorId="0" shapeId="0" xr:uid="{CF485476-99ED-49F5-84AA-81C4F3BBD862}">
      <text>
        <r>
          <rPr>
            <b/>
            <sz val="9"/>
            <color indexed="81"/>
            <rFont val="Tahoma"/>
            <family val="2"/>
          </rPr>
          <t>Yuri Campos:</t>
        </r>
        <r>
          <rPr>
            <sz val="9"/>
            <color indexed="81"/>
            <rFont val="Tahoma"/>
            <family val="2"/>
          </rPr>
          <t xml:space="preserve">
400 UND EN BODEGA AL 20 DE MARZO</t>
        </r>
      </text>
    </comment>
  </commentList>
</comments>
</file>

<file path=xl/sharedStrings.xml><?xml version="1.0" encoding="utf-8"?>
<sst xmlns="http://schemas.openxmlformats.org/spreadsheetml/2006/main" count="6622" uniqueCount="2583">
  <si>
    <t>TOTAL UNIDADES TERMINADAS</t>
  </si>
  <si>
    <t>A Morales</t>
  </si>
  <si>
    <t>E Lubin</t>
  </si>
  <si>
    <t>F Lantaño</t>
  </si>
  <si>
    <t>L Guajardo</t>
  </si>
  <si>
    <t>N Albornoz</t>
  </si>
  <si>
    <t>TOTAL KILOS TERMINADOS</t>
  </si>
  <si>
    <t>B Sandoval</t>
  </si>
  <si>
    <t>E Opazo</t>
  </si>
  <si>
    <t>L Castro</t>
  </si>
  <si>
    <t>R Martinez</t>
  </si>
  <si>
    <t>VALORIZACIÓN</t>
  </si>
  <si>
    <t>C Briones</t>
  </si>
  <si>
    <t>E Bascuñan</t>
  </si>
  <si>
    <t>J Vega</t>
  </si>
  <si>
    <t>T Correa</t>
  </si>
  <si>
    <t>D Canales</t>
  </si>
  <si>
    <t>J Flores</t>
  </si>
  <si>
    <t>V Hevia</t>
  </si>
  <si>
    <t>D Ibarra</t>
  </si>
  <si>
    <t>F Verlus</t>
  </si>
  <si>
    <t>PRODUCTO</t>
  </si>
  <si>
    <t>OT</t>
  </si>
  <si>
    <t>PROCESO</t>
  </si>
  <si>
    <t>PESO</t>
  </si>
  <si>
    <t>OPERADOR</t>
  </si>
  <si>
    <t>$ KG</t>
  </si>
  <si>
    <t>T</t>
  </si>
  <si>
    <t>CORTAR</t>
  </si>
  <si>
    <t>Perno riel FFCC KZ 7/8x98</t>
  </si>
  <si>
    <t>Tirafondo Nº5, 7/8x150</t>
  </si>
  <si>
    <t>Espiga 3/4x185x240 caps.1.3/8" Poliamida</t>
  </si>
  <si>
    <t>Espiga 3/4x155x210 caps.1" Poliamida</t>
  </si>
  <si>
    <t>Perno riel FFCC JDZ 1x130</t>
  </si>
  <si>
    <t>Golilla 100x100x10x27</t>
  </si>
  <si>
    <t>CORTPE</t>
  </si>
  <si>
    <t>Tuerca Ojo 1/2</t>
  </si>
  <si>
    <t>ESTAMC</t>
  </si>
  <si>
    <t>Tuerca Ojo 3/4</t>
  </si>
  <si>
    <t>Perno Ojo 5/8x7x3H</t>
  </si>
  <si>
    <t>Perno Ojo 5/8x9x3H</t>
  </si>
  <si>
    <t>Tirafondo Nº2, 7/8x149</t>
  </si>
  <si>
    <t>Grillete 12mm, ojo chico</t>
  </si>
  <si>
    <t>ESTAC1</t>
  </si>
  <si>
    <t>ESTAC2</t>
  </si>
  <si>
    <t>Perno Cuello Ret 5/8x45</t>
  </si>
  <si>
    <t>Ancla 1x1</t>
  </si>
  <si>
    <t>FORJAR</t>
  </si>
  <si>
    <t>Espiga 3/4x250x300 caps.1.3/8" Poliamida</t>
  </si>
  <si>
    <t>Espiga 5/8x150x300 caps.1" Poliamida</t>
  </si>
  <si>
    <t>Eslabón Angular p/Tirante perf.21</t>
  </si>
  <si>
    <t>Eslabón Simple 16mm</t>
  </si>
  <si>
    <t>REBARE</t>
  </si>
  <si>
    <t>Eslabón Simple 12mm</t>
  </si>
  <si>
    <t>REBARI</t>
  </si>
  <si>
    <t>ENDERZ</t>
  </si>
  <si>
    <t>PERFRE</t>
  </si>
  <si>
    <t>Grillete 12mm, ojo grande</t>
  </si>
  <si>
    <t>Grillete recto 14mm, perf.21</t>
  </si>
  <si>
    <t>REBARP</t>
  </si>
  <si>
    <t>Tirafondo p/Panel 7/8x270</t>
  </si>
  <si>
    <t>Golilla 32x5x25 p/Soporte Tipo L</t>
  </si>
  <si>
    <t>Perno Hex Cte 1/2x13x187mmH</t>
  </si>
  <si>
    <t xml:space="preserve">PUTIR </t>
  </si>
  <si>
    <t>Soporte Paso 1/2x320</t>
  </si>
  <si>
    <t xml:space="preserve">PUPER </t>
  </si>
  <si>
    <t xml:space="preserve">REPER </t>
  </si>
  <si>
    <t xml:space="preserve">TEPER </t>
  </si>
  <si>
    <t>Brazo Horizontal 50x50x240</t>
  </si>
  <si>
    <t>SOLDAR</t>
  </si>
  <si>
    <t>Soporte Metálico de Montaje</t>
  </si>
  <si>
    <t xml:space="preserve">LATIR </t>
  </si>
  <si>
    <t>LAMIN</t>
  </si>
  <si>
    <t>PERFOR</t>
  </si>
  <si>
    <t>Tuerca Hex Bulldog 1"</t>
  </si>
  <si>
    <t>RANURA</t>
  </si>
  <si>
    <t>ESMERIL</t>
  </si>
  <si>
    <t>TREFILAR</t>
  </si>
  <si>
    <t>PUBARR</t>
  </si>
  <si>
    <t>Grillete recto 14mm, perf.18</t>
  </si>
  <si>
    <t>Vigueta Canal C 150x5x50x740</t>
  </si>
  <si>
    <t>DOBLAF</t>
  </si>
  <si>
    <t>Vigueta Tipo Z 40x30x4x480mm</t>
  </si>
  <si>
    <t xml:space="preserve">DIAGONAL C/PERF 14 - 18  32 x 6 x 800                            </t>
  </si>
  <si>
    <t>Diagonal 32x6x800 c/Perf 14-14</t>
  </si>
  <si>
    <t>Diagonal 32x6x900 c/Perf 14-14</t>
  </si>
  <si>
    <t>MAQ</t>
  </si>
  <si>
    <t>OT REFERENCIA</t>
  </si>
  <si>
    <t>CODIGO</t>
  </si>
  <si>
    <t>Abrazadera 1/2x10.1/2</t>
  </si>
  <si>
    <t>Abrazadera 1/2x10.1/2x6H</t>
  </si>
  <si>
    <t>Abrazadera 1/2x13</t>
  </si>
  <si>
    <t>Abrazadera 1/2x9.1/2</t>
  </si>
  <si>
    <t>Abrazadera 1/2x9.1/2x6H</t>
  </si>
  <si>
    <t>Abrazadera 1/2x12.1/2</t>
  </si>
  <si>
    <t>Abrazadera 5/8x10.1/2</t>
  </si>
  <si>
    <t>Abrazadera 5/8x9.1/2</t>
  </si>
  <si>
    <t>Abrazadera 5/8x390</t>
  </si>
  <si>
    <t>Abrazadera p/Caja Terminal</t>
  </si>
  <si>
    <t>Abrazadera Curva 1/2x7.1/2</t>
  </si>
  <si>
    <t>Abrazadera Curva 1/2x8x5.1/2</t>
  </si>
  <si>
    <t>Abrazadera Curva 1/2x8.1/2x300x5.1/2H</t>
  </si>
  <si>
    <t>Abrazadera Curva BT 5/8x8</t>
  </si>
  <si>
    <t>Abrazadera Curva AT 5/8x10.1/2</t>
  </si>
  <si>
    <t>ABRAZ ESP 5/8x390x355x150H</t>
  </si>
  <si>
    <t>Abrazadera p/Cruceta 1/2x280x127x65</t>
  </si>
  <si>
    <t>Abrazadera p/Cruceta 1/2x400x324x127</t>
  </si>
  <si>
    <t>Abrazadera p/Cruceta 1/2x410x370x127</t>
  </si>
  <si>
    <t>Abrazadera p/Cruceta Paso 1/2x480x400x400x200H</t>
  </si>
  <si>
    <t>7003216081-4</t>
  </si>
  <si>
    <t>Abrazadera p/Cruceta Paso Esp 1/2x280x335x127</t>
  </si>
  <si>
    <t>Abrazadera p/Cruceta Esp 5/8x390x305x127mm</t>
  </si>
  <si>
    <t>Abrazadera p/Cruceta Esp 5/8x400x600x127mm</t>
  </si>
  <si>
    <t>Abrazadera p/Cruceta Paso Esp 5/8x280x335x127</t>
  </si>
  <si>
    <t>7003200150-3</t>
  </si>
  <si>
    <t>Abrazadera p/Cruceta BT 5/8x9.1/2x8.1/4x6.1/2H</t>
  </si>
  <si>
    <t>Abrazadera p/Toma viento 1/2x406x160x60</t>
  </si>
  <si>
    <t>Abrazadera 1/2x350x200x100H</t>
  </si>
  <si>
    <t>7099916400-3</t>
  </si>
  <si>
    <t>Abrazadera U 1/2x100x200x200x55H</t>
  </si>
  <si>
    <t>Abrazadera U p/Cruceta 5/8x300x450x100H</t>
  </si>
  <si>
    <t>Abrazadera Pletina Universal 63x12x330</t>
  </si>
  <si>
    <t>Accesorio Recup de Agua</t>
  </si>
  <si>
    <t>Accesorio Recuperación de Agua</t>
  </si>
  <si>
    <t>Adaptador p/Espiga Punta Poste</t>
  </si>
  <si>
    <t>8721200110-2</t>
  </si>
  <si>
    <t>Ancla Mural Tipo A</t>
  </si>
  <si>
    <t>Ancla Mural Tipo B</t>
  </si>
  <si>
    <t>Anclaje p/Tirante a Poste Mozo</t>
  </si>
  <si>
    <t>Anclaje p/Muerto Marino c/Ojo 1/2x400</t>
  </si>
  <si>
    <t>Alas p/Soporte Seccionador APR 32x5x110mm</t>
  </si>
  <si>
    <t>Aletas p/Soporte Rack 32x5x97mm</t>
  </si>
  <si>
    <t>Aletas p/Soporte de Paso 8 Aletas 38x5x105mm</t>
  </si>
  <si>
    <t>Arranque 38x5x427</t>
  </si>
  <si>
    <t>Atracadero c/Mordaza p/Bit Sold. 150mm</t>
  </si>
  <si>
    <t>Barra Lisa Tomatierra 1/2x7000</t>
  </si>
  <si>
    <t>Barra Ojo 3/4x2,0mtrs</t>
  </si>
  <si>
    <t>Barra Ojo 3/4x3,20mtrs</t>
  </si>
  <si>
    <t>Barra Ojo 5/8x1.30mtrs</t>
  </si>
  <si>
    <t>Barra Ojo 5/8x1.50mtrs</t>
  </si>
  <si>
    <t>Barra Ojo 5/8x1,80mtrs</t>
  </si>
  <si>
    <t>Barra Ojo 5/8x2,25mtrs</t>
  </si>
  <si>
    <t>Barra Ojo 5/8x2,40mtrs</t>
  </si>
  <si>
    <t>Barra Ojo 7/8x2,40mtrs</t>
  </si>
  <si>
    <t>Barra Ojo Soldado 1x3000mm</t>
  </si>
  <si>
    <t>Barra Ojo Soldado 1x3600mm</t>
  </si>
  <si>
    <t>Barra Ojo Soldado 7/8x2,70mtrs</t>
  </si>
  <si>
    <t>Barra Ojo Soldado 7/8x3,20mtrs</t>
  </si>
  <si>
    <t>Barra Ojo Soldado 7/8x3,50mtrs</t>
  </si>
  <si>
    <t>Barra Ojo C/Guardacabo 5/8x2,0</t>
  </si>
  <si>
    <t>Barra Ojo Soldado 3/4x2.40mtrs</t>
  </si>
  <si>
    <t>Barra Ojo Soldado 3/4x2.40mtrsx70H</t>
  </si>
  <si>
    <t>Barra Ojo Soldado 3/4x2.70mtrs</t>
  </si>
  <si>
    <t>Barra Ojo Soldado 3/4x2.94mtrs</t>
  </si>
  <si>
    <t>Barra Ojo Soldado 3/4x3,0mtrs</t>
  </si>
  <si>
    <t>Barra Ojo Soldado 3/4x3,2mtrs</t>
  </si>
  <si>
    <t>Barra Ojo Soldado 3/4x3,50mtrsx70H</t>
  </si>
  <si>
    <t>Brazo Horizontal 50x50x120</t>
  </si>
  <si>
    <t>Brazo Horizontal 50x50x190</t>
  </si>
  <si>
    <t>Brazo Lateral Tipo L 690x950x5 Coopelan</t>
  </si>
  <si>
    <t>A800210107-7</t>
  </si>
  <si>
    <t>Brazo Lateral c/Refuerzo 690x950x6 Coopelan</t>
  </si>
  <si>
    <t>A800210116-6</t>
  </si>
  <si>
    <t xml:space="preserve">BRAZO RECTO PEATONAL GV   1.1/2" X 800MM    </t>
  </si>
  <si>
    <t>Brazo Soporte p/Caja Blindada 750x500x150</t>
  </si>
  <si>
    <t xml:space="preserve">BRAZO TIPO C 23 KV GV     DMCE-0007 REV 2   </t>
  </si>
  <si>
    <t>A800210182-4</t>
  </si>
  <si>
    <t>BRAZO TIPO C 25 KV GV     960x710x660</t>
  </si>
  <si>
    <t>Brazo Tipo L 622x650mm 23kV</t>
  </si>
  <si>
    <t>A800210179-K</t>
  </si>
  <si>
    <t>Brazo Tipo L Copelec 40x600x440</t>
  </si>
  <si>
    <t>Brazo Tipo L Copelec 50x1190x610</t>
  </si>
  <si>
    <t>Brida 2 pernos Perf. Ovalada p/Cable 1/4</t>
  </si>
  <si>
    <t>Brida 2 pernos Perf. Redonda p/Cable 1/4</t>
  </si>
  <si>
    <t>Brida 3 pernos Perf. Cuadrada 45x10x120 CNT</t>
  </si>
  <si>
    <t>Brida 3 pernos Perf. Redonda 45x10x120 CNT</t>
  </si>
  <si>
    <t>Brida 3 pernos Perforación Ovalada</t>
  </si>
  <si>
    <t>Brida 3 pernos Perforación Redonda</t>
  </si>
  <si>
    <t xml:space="preserve">Brida Cruce mensajero perf. Redonda </t>
  </si>
  <si>
    <t>Brida Cruce mensajero perf. Ovalada</t>
  </si>
  <si>
    <t>Brida Inferior 1 Perno t/CTC</t>
  </si>
  <si>
    <t>Brida Inferior 1 perno t/Entel</t>
  </si>
  <si>
    <t>Brida Inferior 2 pernos</t>
  </si>
  <si>
    <t xml:space="preserve">Brida Inferior Multicable </t>
  </si>
  <si>
    <t>Brida Inferior Multicable 4mm</t>
  </si>
  <si>
    <t>Brida Inferior Suj. Doble 3 pernos</t>
  </si>
  <si>
    <t>Brida Suj. Plana 1 Perno perf. Redonda</t>
  </si>
  <si>
    <t>Brida Suj. Plana 1 Perno perf. Ovalada</t>
  </si>
  <si>
    <t>Brida Superior 1 Perno t/CTC</t>
  </si>
  <si>
    <t>Brida Superior 1 Perno T/Entel</t>
  </si>
  <si>
    <t>Brida Superior 2 Pernos</t>
  </si>
  <si>
    <t>Brida Superior Multicable</t>
  </si>
  <si>
    <t>Brida Superior Multicable 4mm</t>
  </si>
  <si>
    <t>Brida Superior Suj. Doble 3 pernos</t>
  </si>
  <si>
    <t>Base Fijacion Deconect 45 grados</t>
  </si>
  <si>
    <t>Camisa Plomo p/Per Expan 1/2x38mm</t>
  </si>
  <si>
    <t>Canal Adaptadar p/Brazo Antibalanceo 65x40x5</t>
  </si>
  <si>
    <t>Canastillo 1/2</t>
  </si>
  <si>
    <t>Cáncamo p/Madera 5/16x110x50mm</t>
  </si>
  <si>
    <t>Cáncamo 1/2x100 GV</t>
  </si>
  <si>
    <t>Cancamo 1/2x100 ZN</t>
  </si>
  <si>
    <t>Cáncamo 1/2x120 GV</t>
  </si>
  <si>
    <t>Cáncamo 1/2x120 ZN</t>
  </si>
  <si>
    <t xml:space="preserve">CAÑERIA GV                8" x 15 mts       </t>
  </si>
  <si>
    <t xml:space="preserve">CAÑERIA GV                12" x 15 mts      </t>
  </si>
  <si>
    <t>Cápsula de Plomo Cañería 1/2</t>
  </si>
  <si>
    <t>Chavetas Zinc 1/8x1</t>
  </si>
  <si>
    <t>Chavetas Zinc 1/8x1.1/2</t>
  </si>
  <si>
    <t>Chavetas Zinc 1/8x1.1/4</t>
  </si>
  <si>
    <t>Chavetas Zinc 5/32x1.1/4</t>
  </si>
  <si>
    <t>Cincel Recto 5/8x343</t>
  </si>
  <si>
    <t>Clavicote 1/2xM220 NG</t>
  </si>
  <si>
    <t>Clavicote 1/2x8 NG Pta plana</t>
  </si>
  <si>
    <t>Clavicote Estriado Pta.Piramidal 1/2x250</t>
  </si>
  <si>
    <t>Clavo riel FFCC 5/8x4</t>
  </si>
  <si>
    <t>Clavo riel FFCC 5/8x5</t>
  </si>
  <si>
    <t>Clavo riel FFCC 9/16x4.1/2</t>
  </si>
  <si>
    <t>Clavo riel NA 9/16x4.1/2</t>
  </si>
  <si>
    <t>Clavo riel NA 5/8x5</t>
  </si>
  <si>
    <t>Clavo riel NA 5/8x6</t>
  </si>
  <si>
    <t>Clip p/Prensa Conexión a tierra</t>
  </si>
  <si>
    <t>Complemento Elemento Montaje (Cubo)</t>
  </si>
  <si>
    <t>Conector Pletina 50x50x60x3mm</t>
  </si>
  <si>
    <t>Conjunto Sop. Diagonal Remate Interior</t>
  </si>
  <si>
    <t>Conjunto Sop. Diagonal Remate Exterior</t>
  </si>
  <si>
    <t>Cruceta BTAT 50x50x6x630-18</t>
  </si>
  <si>
    <t>Cruceta BTAT 65x65x5x500-18</t>
  </si>
  <si>
    <t>Cruceta BTAT 65x65x6x500-18</t>
  </si>
  <si>
    <t>Cruceta BTAT 65x65x6x500 Am/Rey</t>
  </si>
  <si>
    <t>Cruceta BTAT 65x65x6x500 Az/Rojo</t>
  </si>
  <si>
    <t>Cruceta BTAT 65x65x6x575-18 Az/Rojo</t>
  </si>
  <si>
    <t>Cruceta BTAT 65x65x6x575</t>
  </si>
  <si>
    <t>Cruceta BTAT 65x65x6x700-14</t>
  </si>
  <si>
    <t>Cruceta Extra Larga 40x40x4x965 p/WOM</t>
  </si>
  <si>
    <t>Cruceta Extra Larga 50x50x4x965 Lila c/Trebol</t>
  </si>
  <si>
    <t>Cruceta Extra Larga 50x50x4x965</t>
  </si>
  <si>
    <t xml:space="preserve">Cruceta Extra Larga 50x50x4x965 Lila </t>
  </si>
  <si>
    <t>Cruceta Extra Larga 50x50x4x965-14  t/GTD</t>
  </si>
  <si>
    <t>Cruceta Extra Larga 50x50x4x965-17 c/Trebol</t>
  </si>
  <si>
    <t>Cruceta Extra Larga 50x50x4x965-17 V/O</t>
  </si>
  <si>
    <t>Cruceta Extra Larga 50x50x5x965-14</t>
  </si>
  <si>
    <t>Cruceta Extra Larga 50x50x5x965-17 Oval</t>
  </si>
  <si>
    <t xml:space="preserve">CRUC.EXT LARGA GV ESP.    65x65x1040-18     </t>
  </si>
  <si>
    <t>Cruceta Extra Larga 50x50x5x1489  t/GTD</t>
  </si>
  <si>
    <t>8020540055-2</t>
  </si>
  <si>
    <t>Cruceta Extra Larga 65x65x5x965 GV</t>
  </si>
  <si>
    <t>Cruceta Extra Larga 65x65x6x965 Am/Rey</t>
  </si>
  <si>
    <t>Cruceta Extra Larga 65x65x6x965 Az/Rojo</t>
  </si>
  <si>
    <t>Cruceta Extra Larga 65x65x6x965 GV</t>
  </si>
  <si>
    <t>Cruceta Remate p/Riostra 65x65x6x540 GV</t>
  </si>
  <si>
    <t xml:space="preserve">Cruceta de Paso Recta 50x50x5x550-14 HOR </t>
  </si>
  <si>
    <t>8020210111-2</t>
  </si>
  <si>
    <t>Cruceta de Paso 50x50x5x550-14 HOR</t>
  </si>
  <si>
    <t>Cruceta de Paso 50x50x5x550-14 TUB</t>
  </si>
  <si>
    <t>Cruceta de Paso 50X50X5x650-14 HOR</t>
  </si>
  <si>
    <t>Cruceta de Paso 50x50x5x700-14 HOR</t>
  </si>
  <si>
    <t>Cruceta p/Reserva 1x1  50x5x1000mm</t>
  </si>
  <si>
    <t>Cruceta Paso Ova 40x40x4x500</t>
  </si>
  <si>
    <t>Cruceta Paso Ova 40x40x4x500 Lila</t>
  </si>
  <si>
    <t>8020510040-0</t>
  </si>
  <si>
    <t>Cruceta Paso Ova 50x50x4x500-14 GV</t>
  </si>
  <si>
    <t>Cruceta Paso Ova 50x50x4x500-18 GV</t>
  </si>
  <si>
    <t>Cruceta Paso Ova 50x50x4x500-14 V/O</t>
  </si>
  <si>
    <t>Cruceta Paso Ova 50x50x5x500-14 GV</t>
  </si>
  <si>
    <t>Cruceta Paso Ova 50x50x4x510-18 GV</t>
  </si>
  <si>
    <t>Cruceta Paso c/Trebol 50x50x4x500-18 GV</t>
  </si>
  <si>
    <t>Cruceta Paso c/Trebol 50x50x4x500-18</t>
  </si>
  <si>
    <t>Cruceta Paso c/Trebol 50x50x4x500-14 t/GTD</t>
  </si>
  <si>
    <t>Cruceta Paso Especial 50x50x6x650</t>
  </si>
  <si>
    <t>Cruceta Pletina 1/4x1.1/2x16.1/4 Az/Rojo</t>
  </si>
  <si>
    <t>Cruceta Pletina 1/4x1.1/2x16.1/4 GV</t>
  </si>
  <si>
    <t>Cruceta Pletina 1/4x1.1/2x16.1/4 Lila</t>
  </si>
  <si>
    <t>8020520120-7</t>
  </si>
  <si>
    <t>Cruceta Pletina GV 4x40x420 p//WOM</t>
  </si>
  <si>
    <t>8020520130-4</t>
  </si>
  <si>
    <t>Cruceta p/Soporte L SP1 65x65x5x255mm</t>
  </si>
  <si>
    <t>Cruceta p/Soporte L SP1 65x65x5x370mm</t>
  </si>
  <si>
    <t>Cruceta Remate Final 65x65x5x500</t>
  </si>
  <si>
    <t>Cruceta Remate Final 65x65x6x500</t>
  </si>
  <si>
    <t>Cruceta Remate Final 65x65x6x500 Am/Rey</t>
  </si>
  <si>
    <t>Cruceta Remate Final 65x65x6x500 Az/Rojo</t>
  </si>
  <si>
    <t>Cruceta Remate Final 65x65x6x575 GV</t>
  </si>
  <si>
    <t>Cruceta Remate Final 65x65x6x575-18 Az/Rojo</t>
  </si>
  <si>
    <t>Cruceta Remate Final Oval 40x40x4x500-14</t>
  </si>
  <si>
    <t>Cruceta Remate Final Oval 50x50x4x500-14</t>
  </si>
  <si>
    <t>Cruceta Remate Final 50x50x4x500-14 Az/Rojo</t>
  </si>
  <si>
    <t>Cruceta Remate Final 50x50x5x500-14 RET</t>
  </si>
  <si>
    <t>Cruceta Remate Final 50x50x5x550-14 HOR</t>
  </si>
  <si>
    <t>Cruceta Remate Final 50x50x5x550-14 TUB</t>
  </si>
  <si>
    <t>Cruceta Remate Final 50x50x5x700-14 HOR</t>
  </si>
  <si>
    <t>Cruceta Remate Final Especial 50x50x6x650</t>
  </si>
  <si>
    <t>Cruceta Remate Final Oval 50x50x4x500-18</t>
  </si>
  <si>
    <t>8020210125-2</t>
  </si>
  <si>
    <t>Cruceta Remate Final Oval 50x50x4x500-18 V/O</t>
  </si>
  <si>
    <t>Cruceta Riostra 50x50x4x375</t>
  </si>
  <si>
    <t>Cruceta Riostra 50x50x4x375 t/GTD A/R</t>
  </si>
  <si>
    <t>Cruceta Riostra Especial 50x50x6x650</t>
  </si>
  <si>
    <t>Cruceta Riostra 65x65x5x375</t>
  </si>
  <si>
    <t>Cruceta Riostra 65x65x6x375</t>
  </si>
  <si>
    <t>Cubo p/Ext. Metalica 1,60Mts  80x80x5x110</t>
  </si>
  <si>
    <t>Cuerpo Guardacabo 5/8x102</t>
  </si>
  <si>
    <t>Cuerpo Guardacabo 5/8x119</t>
  </si>
  <si>
    <t>Cuerpo p/Soporte Preformado</t>
  </si>
  <si>
    <t>Cuerpo Prensa Conexión a tierra</t>
  </si>
  <si>
    <t xml:space="preserve">DIAGONAL GV PERF.14-18(2)32x6x935 M-2368-A4                      </t>
  </si>
  <si>
    <t xml:space="preserve">DIAGONAL C/PERF 14-18    32 x 5 x 900                            </t>
  </si>
  <si>
    <t>DIAGONAL C/PERF 14-18    32 x 5 x 800</t>
  </si>
  <si>
    <t xml:space="preserve">DIAGONAL P/CRUC.GV 14-18 32 x 6 x 900 </t>
  </si>
  <si>
    <t>Diagonal 50x8x635 Coopelan</t>
  </si>
  <si>
    <t>9822210335-5</t>
  </si>
  <si>
    <t>Diagonal L 40x40x5x1859</t>
  </si>
  <si>
    <t>Diagonal L 40x40x5x1793</t>
  </si>
  <si>
    <t>Diagonal L 50x50x6x1455</t>
  </si>
  <si>
    <t>Diagonal L 50x50x4x1150</t>
  </si>
  <si>
    <t>Diagonal L 50x50x5x1710</t>
  </si>
  <si>
    <t>Diagonal L 50x50x6x935</t>
  </si>
  <si>
    <t>Diagonal Pletina 32x6x660mm</t>
  </si>
  <si>
    <t>Diagonal Pletina 39" 32x5x990mm</t>
  </si>
  <si>
    <t>9820510148-9</t>
  </si>
  <si>
    <t>Diagonal Pletina 39" 32x5x990mm Lila</t>
  </si>
  <si>
    <t>9820510140-3</t>
  </si>
  <si>
    <t>Diagonal especial 40x40x4x990mm A/R</t>
  </si>
  <si>
    <t>9820510149-7</t>
  </si>
  <si>
    <t>Diagonal p/Cruceta Madera 40x40x5x1830</t>
  </si>
  <si>
    <t>Diagonal p/Cruceta Madera 40x40x5x1830-14</t>
  </si>
  <si>
    <t>Diagonal p/Cruceta 40x40x5x2133mm</t>
  </si>
  <si>
    <t>Diagonal p/Cruc Cantilever 50x50x5x1830</t>
  </si>
  <si>
    <t>Diagonal p/Cruc Cantilever 50x50x6x1691</t>
  </si>
  <si>
    <t>Diagonal P/Soporte Frutilla</t>
  </si>
  <si>
    <t>Diagonal P/Refuerzo 50x8x1035</t>
  </si>
  <si>
    <t>9822210340-1</t>
  </si>
  <si>
    <t>Eje p/Carretilla 19,93x285</t>
  </si>
  <si>
    <t>Eje p/Carretilla 19,93x285mm</t>
  </si>
  <si>
    <t>6000104100-5</t>
  </si>
  <si>
    <t>Elemento Montaje p/Desconec. By-pass</t>
  </si>
  <si>
    <t>Empalme 38x5x150</t>
  </si>
  <si>
    <t>Escalines 3/4x283x183mm</t>
  </si>
  <si>
    <t>9821410100-9</t>
  </si>
  <si>
    <t>Escuadra Montaje Descon. Aereo</t>
  </si>
  <si>
    <t>Escuadra Unión 50x80x370mm</t>
  </si>
  <si>
    <t>Eslabón Angular Estampado perf.18</t>
  </si>
  <si>
    <t>Eslabon Angular Estampado Perf.21</t>
  </si>
  <si>
    <t>Eslabón Angular p/Tirante perf.14</t>
  </si>
  <si>
    <t>Eslabón Angular p/Tirante perf.18</t>
  </si>
  <si>
    <t>Eslabón Angular c/Pletina Soldada perf. 18</t>
  </si>
  <si>
    <t>Eslabón Angular c/Pletina Soldada perf. 21</t>
  </si>
  <si>
    <t>9822410160-0</t>
  </si>
  <si>
    <t>Espaciador p/Cable DAC</t>
  </si>
  <si>
    <t>9822710130-K</t>
  </si>
  <si>
    <t xml:space="preserve">Espaciador p/5 Soporte de 1 vía </t>
  </si>
  <si>
    <t>Espaciador p/Línea B.T. 50x35x5</t>
  </si>
  <si>
    <t>ESPACIADOR DE LINEA B.T.  50 x 35 x 5 - 6 VI</t>
  </si>
  <si>
    <t>Espaciador p/Tir. Recto 910x700x600-50</t>
  </si>
  <si>
    <t>9822710240-3</t>
  </si>
  <si>
    <t>Espaciador p/Tir. Recto 910x700x600</t>
  </si>
  <si>
    <t>Espárrago HAE 5/8x368x60x8</t>
  </si>
  <si>
    <t>Espárrago HAE 1.1/8x835</t>
  </si>
  <si>
    <t>Espárrago H1E 1.1/4x1415x480mm 1045 NG</t>
  </si>
  <si>
    <t>Espárrago HAE 1/2x560x65</t>
  </si>
  <si>
    <t>Esparrago HTL M16x450mm</t>
  </si>
  <si>
    <t>Espárrago HTL 5/8x400</t>
  </si>
  <si>
    <t>Espárrago M16x130</t>
  </si>
  <si>
    <t>Espiga 3/4x126x181 caps. 1" Poliamida</t>
  </si>
  <si>
    <t>Espiga 3/4x126x274 caps.1"</t>
  </si>
  <si>
    <t>Espiga 3/4x126x274 caps.1" Poliamida</t>
  </si>
  <si>
    <t>8707200400-9</t>
  </si>
  <si>
    <t>Espiga 3/4x274x126x148x70 caps.1" Poliamida</t>
  </si>
  <si>
    <t>8706200600-3</t>
  </si>
  <si>
    <t>Espiga 3/4x210x155x55x50 caps.1" Poliamida</t>
  </si>
  <si>
    <t>Espiga 3/4x155x210 caps.1.3/8" Poliamida</t>
  </si>
  <si>
    <t>Espiga 3/4x155x295 caps.1" Poliamida</t>
  </si>
  <si>
    <t>Espiga 3/4x155x295 caps.1" Poliamida c/HOR</t>
  </si>
  <si>
    <t>8709200160-K</t>
  </si>
  <si>
    <t>Espiga 3/4x155x295 caps.1.3/8" Poliamida</t>
  </si>
  <si>
    <t>Espiga 3/4x155x295 caps.1.3/8" Poliamida c/HOR</t>
  </si>
  <si>
    <t>8709200150-2</t>
  </si>
  <si>
    <t>Espiga 3/4x295x155x140x70 caps.1.3/8" Poliamida c/HOR</t>
  </si>
  <si>
    <t>Espiga 3/4x155x303 caps.1" Poliamida</t>
  </si>
  <si>
    <t>Espiga 3/4x183x333 caps.1.3/8" Poliamida</t>
  </si>
  <si>
    <t>8707200670-2</t>
  </si>
  <si>
    <t>Espiga 3/4x333x183x150x70 caps.1.3/8" Poliamida</t>
  </si>
  <si>
    <t>Espiga 3/4x183x233 caps 1.3/8" Poliamida</t>
  </si>
  <si>
    <t>8706200640-2</t>
  </si>
  <si>
    <t>Espiga 3/4x190x340 caps.1.3/8" Poliamida</t>
  </si>
  <si>
    <t>Espiga 3/4x200x250 caps.1.3/8" Poliamida</t>
  </si>
  <si>
    <t>8706200680-1</t>
  </si>
  <si>
    <t>Espiga 3/4x200x350 caps.1" Poliamida</t>
  </si>
  <si>
    <t>8709200050-6</t>
  </si>
  <si>
    <t>Espiga 3/4x200x350 caps.1.3/8" Poliamida C/M</t>
  </si>
  <si>
    <t>Espiga 3/4x200x350 caps.1.3/8" Poliamida C/H</t>
  </si>
  <si>
    <t>Espiga 3/4x220x270 caps.1" Poliamida</t>
  </si>
  <si>
    <t>Espiga 3/4x220x270 caps.1.3/8" Poliamida</t>
  </si>
  <si>
    <t>Espiga 3/4x220x375 caps.1" Poliamida</t>
  </si>
  <si>
    <t>8709200100-6</t>
  </si>
  <si>
    <t>Espiga 3/4x220x375 caps.1.3/8" Poliamida</t>
  </si>
  <si>
    <t>Espiga 3/4x250x300 caps.1" Poliamida</t>
  </si>
  <si>
    <t>8706200790-5</t>
  </si>
  <si>
    <t>8706200700-K</t>
  </si>
  <si>
    <t>Espiga 3/4x250x400 caps.1" Poliamida c/Mad</t>
  </si>
  <si>
    <t>Espiga 3/4x250x400 caps.1.3/8" Poliamida</t>
  </si>
  <si>
    <t>Espiga 3/4x250x400 caps.1"</t>
  </si>
  <si>
    <t>Espiga 3/4x250x400 caps.1.3/8" Poliamida c/Mad</t>
  </si>
  <si>
    <t>Espiga 5/8x150x200 caps.1"</t>
  </si>
  <si>
    <t>Espiga 5/8x150x200 caps.1" Poliamida</t>
  </si>
  <si>
    <t xml:space="preserve">Espiga 5/8x150x300 caps.1" </t>
  </si>
  <si>
    <t>8707200200-6</t>
  </si>
  <si>
    <t>Espiga 5/8x200x250 caps.1" Poliamida</t>
  </si>
  <si>
    <t>Espiga 5/8x155x210 caps.1"</t>
  </si>
  <si>
    <t>Espiga 5/8x155x210 caps.1" Poliamida</t>
  </si>
  <si>
    <t>8706200210-5</t>
  </si>
  <si>
    <t>Espiga Punta Poste caps.1"</t>
  </si>
  <si>
    <t>Espiga Punta Poste caps.1" Poliamida</t>
  </si>
  <si>
    <t>8731232100-7</t>
  </si>
  <si>
    <t>Espiga Punta Poste caps.1.3/8" Poliamida</t>
  </si>
  <si>
    <t>8731244100-2</t>
  </si>
  <si>
    <t>Extensión p/Soporte de Paso 500x800x1300</t>
  </si>
  <si>
    <t>9823010200-7</t>
  </si>
  <si>
    <t>Estribo Metálico p/Brazo Tipo L 23 Kv</t>
  </si>
  <si>
    <t>Estribo Metálico p/Brazo Tipo L 12 Kv</t>
  </si>
  <si>
    <t>Estribo p/Soporte L 622x650 70x170</t>
  </si>
  <si>
    <t>Fe Angulo 40x40x4x410 t/GTD</t>
  </si>
  <si>
    <t>Fe Angulo 50x50x4x410</t>
  </si>
  <si>
    <t>Fe Angulo 50x50x5x410</t>
  </si>
  <si>
    <t>Fe Angulo 65x65x6x410 GV</t>
  </si>
  <si>
    <t>Fe Angulo c/gancho 80x80x6x375</t>
  </si>
  <si>
    <t>Fe Angulo 80x80x8x410 Am/Rey</t>
  </si>
  <si>
    <t>Fe Angulo 80x80x8x410 GV</t>
  </si>
  <si>
    <t>Fe Angulo C/Gancho Riostra 80x80x8x575 GV</t>
  </si>
  <si>
    <t>Fe Angulo c/gancho p/Riostra 80x80x6x375</t>
  </si>
  <si>
    <t>Fijación p/Cañería 1.1/2-2 - 1/2x300x100</t>
  </si>
  <si>
    <t>Fijación p/Cañería 2.1/2 - 1/2x300x100</t>
  </si>
  <si>
    <t>Fijación p/Cañería 1/2 - 1/2x10x3H</t>
  </si>
  <si>
    <t>Fijación p/Cañería 1/2 - 1/2x11.1/2</t>
  </si>
  <si>
    <t>Fijación p/Cañería 1/2 - 1/2x130</t>
  </si>
  <si>
    <t>Fijación p/Cañería 1/2 - 1/2x13x6H</t>
  </si>
  <si>
    <t>Fijación p/Cañería 1/2 - 1/2x5.1/2</t>
  </si>
  <si>
    <t>Fijación p/Cañería 1/2 - 1/2x150x75</t>
  </si>
  <si>
    <t>Fijación p/Cañería 1/2 - 1/2x8x5H</t>
  </si>
  <si>
    <t>Fijación p/Cañería 1/2 - 1/2x9x3H</t>
  </si>
  <si>
    <t>Fijación p/Cañería 1 - 1/2x9x3H</t>
  </si>
  <si>
    <t>Fijación p/Cañería 1/2 - 1/2x292x100</t>
  </si>
  <si>
    <t>Fijación p/Cañería 1 - 1/2x300x100</t>
  </si>
  <si>
    <t>Fijación p/Cañería 1 - 1/2x380x100</t>
  </si>
  <si>
    <t>Fijación p/Cañería 3 - 1/2x300x100</t>
  </si>
  <si>
    <t>Fijación p/Cañería 4 - 1/2x300x100</t>
  </si>
  <si>
    <t>Fijación p/Cañería 4 - 5/8x12x4H</t>
  </si>
  <si>
    <t>Fijación p/Cañería M110 - 1/2x300x100</t>
  </si>
  <si>
    <t>Fijación p/Cañería M32 - 1/2x300x100</t>
  </si>
  <si>
    <t>Fijación p/Cañería M32 - 1/2x300x200H</t>
  </si>
  <si>
    <t>Fijación p/Cañería M50 - 1/2x300</t>
  </si>
  <si>
    <t>Fijación p/Cañería M75 - 1/2x300x100</t>
  </si>
  <si>
    <t>Fondeadero Portatil V200</t>
  </si>
  <si>
    <t xml:space="preserve">FUNDACION REFUERZO        P/POSTE GV 1X1    </t>
  </si>
  <si>
    <t>Gancho p/Cruceta Remate 5/8x255</t>
  </si>
  <si>
    <t>Gancho p/Cruceta Rem Final 3/4x280</t>
  </si>
  <si>
    <t>Gancho p/Cruceta Riostra 50x5x230mm</t>
  </si>
  <si>
    <t>Gancho p/Fierro Angulo 50x6</t>
  </si>
  <si>
    <t>Gancho p/Regleta 4.1/2</t>
  </si>
  <si>
    <t>Gancho p/Regleta 7.1/2</t>
  </si>
  <si>
    <t>Gancho p/Regleta Tipo 1  240mm</t>
  </si>
  <si>
    <t>Gancho T/Araña</t>
  </si>
  <si>
    <t>Golilla 32x32x5x12</t>
  </si>
  <si>
    <t>Golilla 100x100x5x18</t>
  </si>
  <si>
    <t>Golilla 100x100x5x21</t>
  </si>
  <si>
    <t>Golilla 100x100x6x21</t>
  </si>
  <si>
    <t>Golilla 100x100x6x24</t>
  </si>
  <si>
    <t>Golilla 100x100x10x21</t>
  </si>
  <si>
    <t>Golilla 100x100x12x21</t>
  </si>
  <si>
    <t>Golilla 120x120x16x27</t>
  </si>
  <si>
    <t>Golilla 140x140x18x27</t>
  </si>
  <si>
    <t>Golilla 38x38x3x14</t>
  </si>
  <si>
    <t>Golilla 38x38x10x18</t>
  </si>
  <si>
    <t>Golilla 40x40x5x14</t>
  </si>
  <si>
    <t>Golilla 40x40x5x18</t>
  </si>
  <si>
    <t>Golilla 40x40x5x21</t>
  </si>
  <si>
    <t>Golilla 40x40x5x27</t>
  </si>
  <si>
    <t>Golilla 50x50x5x18</t>
  </si>
  <si>
    <t>Golilla 50x50x5x21</t>
  </si>
  <si>
    <t>Golilla Plana Cua 85x85x12x24</t>
  </si>
  <si>
    <t>Golilla 63x63x6x18 p/Tirante poste Mozo</t>
  </si>
  <si>
    <t>Golilla 76x76x5x18</t>
  </si>
  <si>
    <t>Golilla Copa 81x22x17x6 - 22</t>
  </si>
  <si>
    <t>Golilla Descentrada 40x40x5x14</t>
  </si>
  <si>
    <t>Golilla Descentrada 47x47x5x21</t>
  </si>
  <si>
    <t>6000100015-5</t>
  </si>
  <si>
    <t>Golilla Descentrada 50x50x5x18</t>
  </si>
  <si>
    <t>Golilla Descentrada 50x50x5x18 NG</t>
  </si>
  <si>
    <t>Golilla Descentrada 50x50x5x21</t>
  </si>
  <si>
    <t>6000100017-1</t>
  </si>
  <si>
    <t>Golilla Plana Red Esp. 44x24x4(7/8")</t>
  </si>
  <si>
    <t>Golilla Plana Red Esp. 44x27x4(1")</t>
  </si>
  <si>
    <t>Golilla Plana Red Esp. 100x3x7</t>
  </si>
  <si>
    <t>Golilla Plana Esp. Red GV  110x49x8</t>
  </si>
  <si>
    <t>Grillete Forjado 16mm</t>
  </si>
  <si>
    <t>Grillete Forjado 16mm, perf.21</t>
  </si>
  <si>
    <t>Grillete recto 16mm, perf.18</t>
  </si>
  <si>
    <t>Grillete recto 16mm, perf.21</t>
  </si>
  <si>
    <t>Inserto Gv 1x1</t>
  </si>
  <si>
    <t>INSERTO BORDE I-1   1X1</t>
  </si>
  <si>
    <t xml:space="preserve">Insertos Gv 50x50x4mm </t>
  </si>
  <si>
    <t>Kit Portones 6 Modulos</t>
  </si>
  <si>
    <t>Kit Portones 4 Modulos</t>
  </si>
  <si>
    <t>Lanza de Anclaje Torre 5G</t>
  </si>
  <si>
    <t>Manilla p/Tapa</t>
  </si>
  <si>
    <t>Mordaza Atracadero c/Bita 200mm</t>
  </si>
  <si>
    <t>Mordaza Atracadero c/Bita 150mm</t>
  </si>
  <si>
    <t>Mordaza Prensa Conexión a tierra (clip)</t>
  </si>
  <si>
    <t xml:space="preserve">PARRILLA PA1 GV           900x560           </t>
  </si>
  <si>
    <t>PARRILLA PA1 GV           900x570</t>
  </si>
  <si>
    <t xml:space="preserve">PARRILLA PA2 GV           1050x780             </t>
  </si>
  <si>
    <t xml:space="preserve">PARRILLA PA3 GV           900x800            </t>
  </si>
  <si>
    <t>Pasador 12x105</t>
  </si>
  <si>
    <t>Pasador 1/2x275</t>
  </si>
  <si>
    <t>Pasador 1/2x80</t>
  </si>
  <si>
    <t>Pasador 3/4x65</t>
  </si>
  <si>
    <t>Pasador 3/8x216 (c/1 perforación)</t>
  </si>
  <si>
    <t>Pasador 3/8x217 (c/2 perforaciones)</t>
  </si>
  <si>
    <t>Pasador 3/8x72</t>
  </si>
  <si>
    <t>Pasador 5/8x50</t>
  </si>
  <si>
    <t>Pasador 5/8x60</t>
  </si>
  <si>
    <t>Pasador 5/8x66</t>
  </si>
  <si>
    <t>Pasador 5/8x610</t>
  </si>
  <si>
    <t>Pasador 5/8x910mm</t>
  </si>
  <si>
    <t>Pasador 5/8x940mm</t>
  </si>
  <si>
    <t>Pasador Cab. Chica 5/8x2</t>
  </si>
  <si>
    <t>Pasador Cab. Red 5/8x50 (28x10)</t>
  </si>
  <si>
    <t>Pasador M16x102</t>
  </si>
  <si>
    <t xml:space="preserve">PENCO MARCO BARRA 66 KV   , MARCO BARRA     </t>
  </si>
  <si>
    <t>PENCO PLATAFORMA OPERAC</t>
  </si>
  <si>
    <t>Perfil C p/Poste 80x40x4x580mm</t>
  </si>
  <si>
    <t>Perfil Cuad 40x40x2x6000</t>
  </si>
  <si>
    <t>9821960120-4</t>
  </si>
  <si>
    <t>Perfil Cuad 20x20x1,5x6000</t>
  </si>
  <si>
    <t>Perfil L p/Poste 40x40x5x312mm</t>
  </si>
  <si>
    <t>Perfil Ext. Metálica 125x45x5x2400</t>
  </si>
  <si>
    <t>9823000340-8</t>
  </si>
  <si>
    <t>Perfil Ext. Metálica 80x35x5x2410</t>
  </si>
  <si>
    <t>9823000320-3</t>
  </si>
  <si>
    <t>Perfil Ext. Metálica 125x45x5x3350</t>
  </si>
  <si>
    <t>Perno Anclaje Muerto Marino 5/8x400mm</t>
  </si>
  <si>
    <t>Perno Anclaje Pata Partida 1/2x6.1/2</t>
  </si>
  <si>
    <t>Perno Anclaje Pata Partida 1/2x6.1/2x2H</t>
  </si>
  <si>
    <t>Perno Anclaje Recto HAE 3/4x550x100Hx50H</t>
  </si>
  <si>
    <t>Perno Anclaje Recto HAE 3/4x700x120Hx130H</t>
  </si>
  <si>
    <t>Perno Anclaje Recto H1E 3/4x500x70H NG</t>
  </si>
  <si>
    <t>Perno Anclaje Recto HAE 3/4x510x135Hx55H</t>
  </si>
  <si>
    <t>Perno Anclaje Recto HAE 3/4x400x125Hx55H</t>
  </si>
  <si>
    <t>Perno Anclaje Recto HAE 3/4x450x135Hx55H</t>
  </si>
  <si>
    <t>Perno Anclaje Recto HAE 3/4x950x285Hx55H</t>
  </si>
  <si>
    <t>Perno Anclaje Recto HAE 5/8x500x100x100H</t>
  </si>
  <si>
    <t>Perno Anclaje 3/4x700x100Hx100H</t>
  </si>
  <si>
    <t>Perno Anclaje 3/4x870x130Hx80H</t>
  </si>
  <si>
    <t>Perno Anclaje 3/4x1000x130Hx80H</t>
  </si>
  <si>
    <t>Perno Anclaje 7/8x1070x140Hx60H</t>
  </si>
  <si>
    <t>Perno Anclaje 1x1000x120Hx120H</t>
  </si>
  <si>
    <t>Perno Anclaje 1x1000x120Hx200H</t>
  </si>
  <si>
    <t>Perno Anclaje 1x1000x130Hx80H</t>
  </si>
  <si>
    <t>Perno Anclaje Recto 5/8x600x100H</t>
  </si>
  <si>
    <t>Perno Anclaje Tipo J 1/2x480x100mm</t>
  </si>
  <si>
    <t>Perno Anclaje Tipo J 7/8x2150x250H  r50</t>
  </si>
  <si>
    <t>Perno Anclaje c/Gol Soldada 1x285x140H</t>
  </si>
  <si>
    <t xml:space="preserve">Perno Anclaje Recto 1.1/8x995x100H </t>
  </si>
  <si>
    <t>Perno Anclaje Tipo J 1.1/8x2150x250H  r50</t>
  </si>
  <si>
    <t>Perno Anclaje Tipo J 1.3/8x2150x250H  r50</t>
  </si>
  <si>
    <t>Perno Anclaje Tipo J 1.3/8x2600x250H  r50</t>
  </si>
  <si>
    <t xml:space="preserve">Perno Anclaje Tipo L 1x700x100x100H </t>
  </si>
  <si>
    <t xml:space="preserve">Perno Anclaje Tipo L 1x800x200x100H </t>
  </si>
  <si>
    <t xml:space="preserve">Perno Anclaje Tipo L 1x950x100x150H </t>
  </si>
  <si>
    <t xml:space="preserve">Perno Anclaje Tipo L 1x1700x300x400H </t>
  </si>
  <si>
    <t>Perno Anclaje Tipo L 1.1/4x1500x150x150H</t>
  </si>
  <si>
    <t>Perno Anclaje Tipo L 1.1/4x1600</t>
  </si>
  <si>
    <t>Perno Anclaje Tipo L 1/2x1000x100x100H</t>
  </si>
  <si>
    <t>Perno Anclaje Tipo L 3/4x400x100x100H</t>
  </si>
  <si>
    <t>Perno Anclaje Tipo L 3/4x500</t>
  </si>
  <si>
    <t>Perno Anclaje Tipo L 3/4x500x80</t>
  </si>
  <si>
    <t>Perno Anclaje Tipo L 3/4x540x70x100H</t>
  </si>
  <si>
    <t>Perno Anclaje Tipo L 3/4x600x100x100H</t>
  </si>
  <si>
    <t>Perno Anclaje Tipo L 3/4x710x200x110H</t>
  </si>
  <si>
    <t>Perno Anclaje Tipo L 3/4x910x200x110H</t>
  </si>
  <si>
    <t>Perno Anclaje L 5/8x100x100x50H</t>
  </si>
  <si>
    <t>Perno Anclaje Tipo L 5/8x500</t>
  </si>
  <si>
    <t>Perno Anclaje Tipo L 5/8x800x130x100H</t>
  </si>
  <si>
    <t>Perno Anclaje Tipo L 7/8x500</t>
  </si>
  <si>
    <t>Perno Cab Cuad 1/2x1.1/2x1.1/4H</t>
  </si>
  <si>
    <t>Perno Cab Cuad 1/2x1.1/2x1.1/4H UNC</t>
  </si>
  <si>
    <t xml:space="preserve">Perno Cab Cuad 1/2x2x1/4A </t>
  </si>
  <si>
    <t>Perno Cab Cuad 1/2x2.1/2x1/4A BSW</t>
  </si>
  <si>
    <t>Perno Cab Cuad 1/2x2.1/2x1/4A UNC</t>
  </si>
  <si>
    <t>Perno Cab Cuad 1/2x1.3/4X1.1/4H</t>
  </si>
  <si>
    <t>Perno Cab Cuad 1/2x1.3/4X1.1/4H BSW</t>
  </si>
  <si>
    <t>Perno Cab Cuad 1/2x10x6H</t>
  </si>
  <si>
    <t>Perno Cab Cuad 1/2x12</t>
  </si>
  <si>
    <t>Perno Cab Cuad 1/2x16x10A</t>
  </si>
  <si>
    <t>Perno Cab Cuad 1.1/2x8x3.1/2</t>
  </si>
  <si>
    <t>Perno Cab Cuad 5/8x10x4A</t>
  </si>
  <si>
    <t>Perno Cab Cuad 5/8x12x6A</t>
  </si>
  <si>
    <t>Perno Cab Cuad 5/8x2.1/2</t>
  </si>
  <si>
    <t>Perno Cab Cuad 5/8x2.1/2x1A</t>
  </si>
  <si>
    <t>Perno Cab Cuad 5/8x8x4.1/2A</t>
  </si>
  <si>
    <t>Perno Cab Cuad 7/8x4x2H</t>
  </si>
  <si>
    <t>Perno Cab Cuad 7/8x5.1/2x2.1/2H Ref</t>
  </si>
  <si>
    <t>Perno Cab Cuad 7/8x5.1/2x2.1/2H</t>
  </si>
  <si>
    <t>Perno Cab Cuad G-5 1.1/2x8</t>
  </si>
  <si>
    <t>Perno Cab Cuad G-5 1x3x57mm</t>
  </si>
  <si>
    <t>Perno Cab Cuad T/Perno p/Cruzam 1x4x57</t>
  </si>
  <si>
    <t>Perno Cab Martillo M18x65</t>
  </si>
  <si>
    <t>Perno Cab Martillo 3/4x2.3/4</t>
  </si>
  <si>
    <t>Perno Coche 1/2x1.1/2</t>
  </si>
  <si>
    <t>Perno Coche 1/2x2x1.1/4</t>
  </si>
  <si>
    <t>Perno Coche p/Prensa Paralela 3/4x45</t>
  </si>
  <si>
    <t>Perno Coche 3/8x5x1H</t>
  </si>
  <si>
    <t>Perno Coche 3/8x5x3A</t>
  </si>
  <si>
    <t>Perno Coche 5/8x5x2A</t>
  </si>
  <si>
    <t>Perno Coche 5/8x95</t>
  </si>
  <si>
    <t>Perno Coche 5/8x9x2H</t>
  </si>
  <si>
    <t>Perno Coche 5/8x10x2H</t>
  </si>
  <si>
    <t>Perno Coche 5/8x11x2H</t>
  </si>
  <si>
    <t>Perno Coche Especial s/CU 5/8x11x6H</t>
  </si>
  <si>
    <t>Perno Coche Especial s/CU 5/8x14x5H</t>
  </si>
  <si>
    <t>Perno Coche 5/8x12x2H</t>
  </si>
  <si>
    <t>Perno Coche 5/8x14x2H</t>
  </si>
  <si>
    <t>Perno Coche 5/8x16x2H</t>
  </si>
  <si>
    <t>Perno Coraza Molino 4340 1x5.1/2x3.1/2H</t>
  </si>
  <si>
    <t>Perno Coraza Molino G-2 1.3/4x9.1/2x4H</t>
  </si>
  <si>
    <t>Perno Coraza Molino 4340 1x7x4H</t>
  </si>
  <si>
    <t>Perno Coraza Molino 4340 1.1/2x8.1/2x5H</t>
  </si>
  <si>
    <t>Perno Coraza Molino 4340 1.1/2x11x6.1/2H</t>
  </si>
  <si>
    <t>Perno Cuello Ret 1/2x1.11/16</t>
  </si>
  <si>
    <t>Perno Def Caminera 5/8x2</t>
  </si>
  <si>
    <t>Perno Defensa Caminera 6.8 M16x30</t>
  </si>
  <si>
    <t>Perno Defensa Caminera 6.8 M16x45</t>
  </si>
  <si>
    <t>Perno Defensa Caminera 8.8 M16x40</t>
  </si>
  <si>
    <t>Perno Expansión 1/2x5</t>
  </si>
  <si>
    <t>Perno Hex Cte 1/2x1x0A</t>
  </si>
  <si>
    <t>Perno Hex Cte 1/2x1.1/4x1/2A</t>
  </si>
  <si>
    <t>Perno Hex Cte 1/2x1.1/4x0A</t>
  </si>
  <si>
    <t>Perno Hex Cte 1/2x1.1/2x0A</t>
  </si>
  <si>
    <t>Perno Hex Cte 1/2x1.1/2x0A UNC</t>
  </si>
  <si>
    <t>Perno Hex Cte 1/2x2x0A</t>
  </si>
  <si>
    <t>Perno Hex Cte 1/2x2x1/2A</t>
  </si>
  <si>
    <t>Perno Hex Cte 1/2x2.1/2x0A</t>
  </si>
  <si>
    <t>Perno Hex Cte 1/2x3x0A</t>
  </si>
  <si>
    <t>Perno Hex Cte 1/2x4x2A</t>
  </si>
  <si>
    <t>Perno Hex Cte 1/2x5x2A</t>
  </si>
  <si>
    <t>Perno Hex Cte 1/2x5x3A</t>
  </si>
  <si>
    <t>Perno Hex Cte 1/2x6x3A</t>
  </si>
  <si>
    <t>Perno Hex Cte 1/2x6x2A</t>
  </si>
  <si>
    <t>Perno Hex Cte 1/2x7x3A</t>
  </si>
  <si>
    <t>Perno Hex Cte 1/2x7x4A</t>
  </si>
  <si>
    <t>Perno Hex Cte 1/2x8x4A</t>
  </si>
  <si>
    <t>Perno Hex Cte 1/2x8x5A</t>
  </si>
  <si>
    <t>Perno Hex Cte Gv UNC 1/2x8x5A</t>
  </si>
  <si>
    <t>Perno Hex Cte 1/2x8X1.1/2H NG</t>
  </si>
  <si>
    <t>Perno Hex Cte 1/2x9x4A</t>
  </si>
  <si>
    <t>Perno Hex Cte 1/2x9x5A</t>
  </si>
  <si>
    <t>Perno Hex Cte 1/2x9x6A</t>
  </si>
  <si>
    <t>Perno Hex Cte 1/2x10x0A</t>
  </si>
  <si>
    <t>Perno Hex Cte 1/2x10x5A</t>
  </si>
  <si>
    <t>Perno Hex Cte 1/2x10x6A</t>
  </si>
  <si>
    <t>Perno Hex Cte 1/2x10x7A</t>
  </si>
  <si>
    <t>Perno Hex Cte 1/2x10x8.1/2A</t>
  </si>
  <si>
    <t>Perno Hex Cte 1/2x11x7A</t>
  </si>
  <si>
    <t>Perno Hex Cte 1/2x11x8A</t>
  </si>
  <si>
    <t>Perno Hex Cte 1/2x12x6H</t>
  </si>
  <si>
    <t>Perno Hex Cte 1/2x12x7A</t>
  </si>
  <si>
    <t>Perno Hex Cte 1/2x12x9A</t>
  </si>
  <si>
    <t>Perno Hex Cte 1/2x13x6A</t>
  </si>
  <si>
    <t>Perno Hex Cte 1/2x13x10A</t>
  </si>
  <si>
    <t>Perno Hex Cte 1/2x14x9A</t>
  </si>
  <si>
    <t>Perno Hex Cte 1/2x14x10A</t>
  </si>
  <si>
    <t>Perno Hex Cte 1/2x14x11A</t>
  </si>
  <si>
    <t>Perno Hex Cte 1/2x15x12A</t>
  </si>
  <si>
    <t>Perno Hex Cte 1/2x16x8A</t>
  </si>
  <si>
    <t>Perno Hex Cte 1/2x16x3A</t>
  </si>
  <si>
    <t>Perno Hex Cte 1/2x406</t>
  </si>
  <si>
    <t>Perno Hex Cte 1/2x350</t>
  </si>
  <si>
    <t>Perno Hex Cte 1/2x400</t>
  </si>
  <si>
    <t>Perno Hex Cte 1/2x450</t>
  </si>
  <si>
    <t>Perno Hex Cte 3/4x10x5A BSW</t>
  </si>
  <si>
    <t>Perno Hex Cte 3/4x10x7A BSW</t>
  </si>
  <si>
    <t>Perno Hex Cte 3/4x10x2H UNC NG</t>
  </si>
  <si>
    <t>Perno Hex Cte 3/4x11x7A</t>
  </si>
  <si>
    <t>Perno Hex Cte 3/4x11x8A</t>
  </si>
  <si>
    <t>Perno Hex Cte 3/4x12x5A</t>
  </si>
  <si>
    <t>Perno Hex Cte 3/4x12x6A</t>
  </si>
  <si>
    <t>Perno Hex Cte 3/4x12x9A</t>
  </si>
  <si>
    <t>Perno Hex Cte 3/4x14x10A</t>
  </si>
  <si>
    <t xml:space="preserve">Perno Hex Cte 3/4x17x4H </t>
  </si>
  <si>
    <t xml:space="preserve">Perno Hex Cte 3/4x17x7H </t>
  </si>
  <si>
    <t>Perno Hex Cte 3/4x20.1/4x19A</t>
  </si>
  <si>
    <t>Perno Hex Cte 3/4x2x0A</t>
  </si>
  <si>
    <t>Perno Hex Cte 3/4x2.1/2x1A</t>
  </si>
  <si>
    <t>Perno Hex Cte 3/4x2.1/2x1/2A</t>
  </si>
  <si>
    <t>Perno Hex Cte 3/4x4x0A</t>
  </si>
  <si>
    <t>Perno Hex Cte 3/4x4.1/2x1/2A</t>
  </si>
  <si>
    <t>Perno Hex Cte 3/4x8</t>
  </si>
  <si>
    <t>Perno Hex Cte 3/4x9x6A</t>
  </si>
  <si>
    <t>Perno Hex Cte 3/4x9x4A</t>
  </si>
  <si>
    <t>Perno Hex Cte 3/4x9x5A</t>
  </si>
  <si>
    <t>Perno Hex Cte 3/8x6x1.1/4H</t>
  </si>
  <si>
    <t>Perno Hex Cte 3/8x12x6H</t>
  </si>
  <si>
    <t>Perno Hex Cte 5/8x1x0A</t>
  </si>
  <si>
    <t>Perno Hex Cte 5/8x1.1/2x0A</t>
  </si>
  <si>
    <t>Perno Hex Cte 5/8x1.1/2x1/2A</t>
  </si>
  <si>
    <t>Perno Hex Cte 5/8x1.3/4</t>
  </si>
  <si>
    <t>Perno Hex Cte 5/8x2x0A</t>
  </si>
  <si>
    <t>Perno Hex Cte 5/8x2.1/2</t>
  </si>
  <si>
    <t>Perno Hex Cte 5/8x2.1/2x0A</t>
  </si>
  <si>
    <t>Perno Hex Cte 5/8x2.1/2x1A</t>
  </si>
  <si>
    <t>Perno Hex Cte 5/8x2x1/2A</t>
  </si>
  <si>
    <t>Perno Hex Cte 5/8x2.1/4</t>
  </si>
  <si>
    <t>Perno Hex Cte 5/8x2.3/4</t>
  </si>
  <si>
    <t>Perno Hex Cte 5/8x3x0A</t>
  </si>
  <si>
    <t>Perno Hex Cte 5/8x3x1.1/2A</t>
  </si>
  <si>
    <t>Perno Hex Cte 5/8x3.1/2</t>
  </si>
  <si>
    <t>Perno Hex Cte 5/8x5x1.1/2A</t>
  </si>
  <si>
    <t>Perno Hex Cte 5/8x5x2A</t>
  </si>
  <si>
    <t>Perno Hex Cte 5/8x5x3A</t>
  </si>
  <si>
    <t>Perno Hex Cte 5/8x7x4A</t>
  </si>
  <si>
    <t>Perno Hex Cte 5/8x7x5A</t>
  </si>
  <si>
    <t>Perno Hex Cte 5/8x8x4A</t>
  </si>
  <si>
    <t>Perno Hex Cte 5/8x8x5A</t>
  </si>
  <si>
    <t>Perno Hex Cte 5/8x9x3A</t>
  </si>
  <si>
    <t>Perno Hex Cte 5/8x9x4A</t>
  </si>
  <si>
    <t>Perno Hex Cte 5/8x9x5A</t>
  </si>
  <si>
    <t>Perno Hex Cte 5/8x9x6A</t>
  </si>
  <si>
    <t>Perno Hex Cte 5/8x10x4A</t>
  </si>
  <si>
    <t>Perno Hex Cte 5/8x10x5A</t>
  </si>
  <si>
    <t>Perno Hex Cte 5/8x10x7A</t>
  </si>
  <si>
    <t>Perno Hex Cte 5/8x12x9A</t>
  </si>
  <si>
    <t>Perno Hex Cte 5/8x11x7A</t>
  </si>
  <si>
    <t>Perno Hex Cte 5/8x11x8A</t>
  </si>
  <si>
    <t>Perno Hex Cte 5/8x12x5A</t>
  </si>
  <si>
    <t>Perno Hex Cte 5/8x12x6A</t>
  </si>
  <si>
    <t>Perno Hex Cte 5/8x12x7A</t>
  </si>
  <si>
    <t>Perno Hex Cte 5/8x12x8A</t>
  </si>
  <si>
    <t>Perno Hex Cte 5/8x13x10A</t>
  </si>
  <si>
    <t>Perno Hex Cte 5/8x13x1.3/4H NG</t>
  </si>
  <si>
    <t>Perno Hex Cte 5/8x14x11A</t>
  </si>
  <si>
    <t>Perno Hex Cte 5/8x14x3A</t>
  </si>
  <si>
    <t>Perno Hex Cte 5/8x14x8A</t>
  </si>
  <si>
    <t>Perno Hex Cte 5/8x14x9A</t>
  </si>
  <si>
    <t>Perno Hex Cte 5/8x15x3A</t>
  </si>
  <si>
    <t>Perno Hex Cte 5/8x15x12A</t>
  </si>
  <si>
    <t>Perno Hex Cte 5/8x16x13A</t>
  </si>
  <si>
    <t>Perno Hex Cte 5/8x16x3A</t>
  </si>
  <si>
    <t>Perno Hex Cte 5/8x17x3A</t>
  </si>
  <si>
    <t>Perno Hex Cte 7/8x3.1/2x1.1/2A</t>
  </si>
  <si>
    <t>Perno Hex Cte 7/8x10</t>
  </si>
  <si>
    <t>Perno Hex Cte 1x8.1/2x2.1/2H</t>
  </si>
  <si>
    <t>Perno Hex Cte 1x13x10A</t>
  </si>
  <si>
    <t>Perno Hex Cte G-5 7/8x12x57mm</t>
  </si>
  <si>
    <t>Perno Hex Cte 1x3.1/2x1.1/4A</t>
  </si>
  <si>
    <t>Perno Hex Cte G-5 1x4x2.1/4</t>
  </si>
  <si>
    <t>Perno Hex Cte G-5 1x8x2.1/2</t>
  </si>
  <si>
    <t>Perno Hex Cte G-5 1x10x2.1/2</t>
  </si>
  <si>
    <t>Perno Hex Cte 5/8x150mm</t>
  </si>
  <si>
    <t>Perno Hex Cte M24x50</t>
  </si>
  <si>
    <t>Perno Hex Cte M24x100</t>
  </si>
  <si>
    <t>Perno Hex Cte M20x160</t>
  </si>
  <si>
    <t>Perno Hex Cte M24x120</t>
  </si>
  <si>
    <t>Perno Hex A-325 3/4x210mm</t>
  </si>
  <si>
    <t>Perno J Forjado  SAE 1045 0.625IN 255x75MM</t>
  </si>
  <si>
    <t>Perno J Forjado 5/8x255x75X80mm</t>
  </si>
  <si>
    <t>Perno J Forjado 5/8x205x55X80mm</t>
  </si>
  <si>
    <t>Perno J Forjado 5/8x217x92X80mm</t>
  </si>
  <si>
    <t>Perno J Forjado 5/8x267x112X80mm</t>
  </si>
  <si>
    <t>Perno J Forjado 5/8x147x92X80mm</t>
  </si>
  <si>
    <t>Perno J Forjado 5/8x197x112X80mm</t>
  </si>
  <si>
    <t xml:space="preserve">PER U 1045 5/8x260x112MM     </t>
  </si>
  <si>
    <t xml:space="preserve">PER U 1045 5/8x228x92MM      </t>
  </si>
  <si>
    <t xml:space="preserve">PER U 1045 5/8x228x112MM      </t>
  </si>
  <si>
    <t xml:space="preserve">PER U 1045 5/8x133x117MM     </t>
  </si>
  <si>
    <t>Perno Maq. Cab Plana Avell Ranur 3/4x2x1.3/4</t>
  </si>
  <si>
    <t>Perno Ojo 5/8x10x127mm</t>
  </si>
  <si>
    <t>Perno Ojo 5/8x10x3H</t>
  </si>
  <si>
    <t>Perno Ojo 5/8x10x6H</t>
  </si>
  <si>
    <t>Perno Ojo 5/8x11x3H</t>
  </si>
  <si>
    <t>Perno Ojo 5/8x11x8H</t>
  </si>
  <si>
    <t>Perno Ojo 5/8x12x127H</t>
  </si>
  <si>
    <t>Perno Ojo 5/8x12x5H</t>
  </si>
  <si>
    <t>Perno Ojo 5/8x12x6H</t>
  </si>
  <si>
    <t>Perno Ojo 5/8x12x9H</t>
  </si>
  <si>
    <t>Perno Ojo 5/8x12.3/4x9.1/4H</t>
  </si>
  <si>
    <t>Perno Ojo 5/8x13x3H</t>
  </si>
  <si>
    <t>Perno Ojo 5/8x13x4H</t>
  </si>
  <si>
    <t>Perno Ojo 5/8x13x9H</t>
  </si>
  <si>
    <t>Perno Ojo 5/8x14x3H</t>
  </si>
  <si>
    <t>Perno Ojo 5/8x14x9H</t>
  </si>
  <si>
    <t>Perno Ojo 5/8x14x11H</t>
  </si>
  <si>
    <t>Perno Ojo 5/8x15x3H</t>
  </si>
  <si>
    <t>Perno Ojo 5/8x15x12H</t>
  </si>
  <si>
    <t>Perno Ojo 5/8x16x12H</t>
  </si>
  <si>
    <t>Perno Ojo 5/8x406x187mm</t>
  </si>
  <si>
    <t>Perno Ojo 5/8x406x330mm</t>
  </si>
  <si>
    <t>Perno Ojo 5/8x17x3H</t>
  </si>
  <si>
    <t>Perno Ojo 5/8x17x14H</t>
  </si>
  <si>
    <t>Perno Ojo 5/8x229</t>
  </si>
  <si>
    <t>Perno Ojo 5/8x8x4H</t>
  </si>
  <si>
    <t>Perno Ojo 5/8x9x4H</t>
  </si>
  <si>
    <t>Perno Ojo 5/8x9x5H</t>
  </si>
  <si>
    <t>Perno Ojo 5/8x9x6H</t>
  </si>
  <si>
    <t>Perno Ojo G-5 3/4x10x4H</t>
  </si>
  <si>
    <t>Perno Ojo G-5 3/4x13</t>
  </si>
  <si>
    <t>Perno Ojo Soldado 1/2x4x2H</t>
  </si>
  <si>
    <t>Perno Ojo Soldado 1/2x10x6H</t>
  </si>
  <si>
    <t>Perno Ojo Soldado 1/2x300</t>
  </si>
  <si>
    <t>Perno Ojo Soldado 1/2x406</t>
  </si>
  <si>
    <t>Perno Ojo soldado 3/4x7x4H</t>
  </si>
  <si>
    <t>Perno Ojo Soldado 3/4x9x4H</t>
  </si>
  <si>
    <t>Perno Ojo Soldado 3/4x10x5H</t>
  </si>
  <si>
    <t>Perno Ojo Soldado 3/4x11x3H</t>
  </si>
  <si>
    <t>Perno Ojo Soldado 3/4x13x4H</t>
  </si>
  <si>
    <t>Perno Ojo Soldado 3/4x15x3H</t>
  </si>
  <si>
    <t>Perno Ojo Soldado 3/4x17x4H</t>
  </si>
  <si>
    <t xml:space="preserve">Perno Ojo Soldado 5/8x9x5H  </t>
  </si>
  <si>
    <t>Perno Ojo Soldado 5/8x11x8H</t>
  </si>
  <si>
    <t xml:space="preserve">Perno Ojo Soldado 5/8x14x9H  </t>
  </si>
  <si>
    <t>Perno Ojo Soldado 5/8x14x9H  C/70mm Cuello</t>
  </si>
  <si>
    <t>Perno p/Cruzamiento 3/4x10</t>
  </si>
  <si>
    <t>Perno p/Cruzamiento 1x12</t>
  </si>
  <si>
    <t>Perno p/Cruzamiento 1x15</t>
  </si>
  <si>
    <t>Perno p/Cruzamiento 1x8.1/2</t>
  </si>
  <si>
    <t>Perno p/Cruzamiento 1x9</t>
  </si>
  <si>
    <t>Perno p/Cruzamiento 1.1/8xM190</t>
  </si>
  <si>
    <t>Perno p/Cruzamiento 1.1/8xM200</t>
  </si>
  <si>
    <t>Perno p/Cruzamiento 1.1/8xM210</t>
  </si>
  <si>
    <t>Perno p/Cruzamiento 1.1/8xM215</t>
  </si>
  <si>
    <t>Perno p/Cruzamiento 1.1/8xM230</t>
  </si>
  <si>
    <t>Perno p/Cruzamiento 1.1/8xM240</t>
  </si>
  <si>
    <t>Perno p/Cruzamiento 1.1/8xM280</t>
  </si>
  <si>
    <t>Perno p/Cruzamiento 1.1/8xM290</t>
  </si>
  <si>
    <t>Perno p/Cruzamiento 1.1/8xM305</t>
  </si>
  <si>
    <t>Perno p/Cruzamiento 1.1/8xM320</t>
  </si>
  <si>
    <t>Perno p/Cruzamiento 1.1/8xM355</t>
  </si>
  <si>
    <t>Perno p/Cruzamiento 1.1/8xM370</t>
  </si>
  <si>
    <t>Perno p/Cruzamiento 1.1/8xM380</t>
  </si>
  <si>
    <t>Perno p/Cruzamiento 1.1/8xM420</t>
  </si>
  <si>
    <t>Perno p/Cruzamiento 7/8x3.1/2</t>
  </si>
  <si>
    <t>Perno p/Cruzamiento 7/8x12</t>
  </si>
  <si>
    <t>Perno p/Cruzamiento 7/8x15</t>
  </si>
  <si>
    <t>Perno p/Cruzamiento 7/8x7.1/2</t>
  </si>
  <si>
    <t xml:space="preserve">Perno p/Cruzamiento 7/8x8 </t>
  </si>
  <si>
    <t>Perno p/Cruzamiento 7/8x8.1/2</t>
  </si>
  <si>
    <t>Perno p/Cruzamiento 7/8x9</t>
  </si>
  <si>
    <t>Perno p/Cruzamiento 7/8x10,1/2</t>
  </si>
  <si>
    <t>Perno P/Durmiente Puente 3/4x200</t>
  </si>
  <si>
    <t>Perno p/Durmiente Puente 3/4x300</t>
  </si>
  <si>
    <t>Perno p/Durmiente Puente 3/4x400</t>
  </si>
  <si>
    <t>Perno p/Durmiente Puente 3/4x500</t>
  </si>
  <si>
    <t>Perno p/Eclisa 3/4x99</t>
  </si>
  <si>
    <t>Perno p/Eclisa G-5 7/8x112</t>
  </si>
  <si>
    <t>Perno Riel p/Eclisa G-5 7/8x130</t>
  </si>
  <si>
    <t>Perno Riel p/Eclisa G-5 7/8x130 90/85 lbs</t>
  </si>
  <si>
    <t>Perno Riel p/Eclisa G-5 7/8x131</t>
  </si>
  <si>
    <t>Perno p/Silla 7/8x77</t>
  </si>
  <si>
    <t>Perno riel 3/4x4 NG</t>
  </si>
  <si>
    <t>Perno riel FFCC 3/4x90</t>
  </si>
  <si>
    <t>Perno riel FFCC FGO 3/4x90</t>
  </si>
  <si>
    <t>Perno riel FFCC BCY 7/8x115</t>
  </si>
  <si>
    <t>Perno riel FFCC BCY 7/8x152</t>
  </si>
  <si>
    <t>Perno riel FFCC BCY 7/8x6"</t>
  </si>
  <si>
    <t>Perno riel FFCC Cuad 1x5.1/2</t>
  </si>
  <si>
    <t>Perno riel t/Silla DJZ 1x76</t>
  </si>
  <si>
    <t>Perno riel FFCC JDZ 1x156</t>
  </si>
  <si>
    <t>Perno riel FFCC JDZ 1x156 NG</t>
  </si>
  <si>
    <t>Perno riel FFCC JDZ 1x165</t>
  </si>
  <si>
    <t>Perno riel FFCC JDZ 1x180</t>
  </si>
  <si>
    <t>Perno riel FFCC JDZ 1x200</t>
  </si>
  <si>
    <t>Perno riel FFCC KJX 1x140</t>
  </si>
  <si>
    <t>Perno riel FFCC KA 1x175</t>
  </si>
  <si>
    <t>Perno riel FFCC KZ 7/8x98 1045</t>
  </si>
  <si>
    <t>Perno riel FFCC U 3/4x100</t>
  </si>
  <si>
    <t>Perno riel FFCC LGC 3/4x85</t>
  </si>
  <si>
    <t>Perno riel FFCC P Cab Cuad 3/4x85</t>
  </si>
  <si>
    <t>Perno riel FFCC LP 3/4x85</t>
  </si>
  <si>
    <t>Perno riel FFCC 7/8x4x2H</t>
  </si>
  <si>
    <t>Perno riel NA 1x3.1/2</t>
  </si>
  <si>
    <t>Perno riel NA 1x6</t>
  </si>
  <si>
    <t>Perno riel NA 1x6.1/2</t>
  </si>
  <si>
    <t>Perno riel G-2 3/4x4x1.3/4H</t>
  </si>
  <si>
    <t>Perno riel NA 3/4x4.1/4</t>
  </si>
  <si>
    <t>Perno riel NA 3/4x4.1/4 NG</t>
  </si>
  <si>
    <t>Perno riel NA 3/4x4.1/2 NG</t>
  </si>
  <si>
    <t>Perno riel NA 5/8x3.1/4</t>
  </si>
  <si>
    <t>Perno riel NA 5/8x3</t>
  </si>
  <si>
    <t>Perno riel 5/8x3x1.1/2H</t>
  </si>
  <si>
    <t>Perno riel NA 7/8x4.1/4x2H</t>
  </si>
  <si>
    <t>Perno riel NA 7/8x5x2H</t>
  </si>
  <si>
    <t>Perno riel NA G-5 1x3.1/2</t>
  </si>
  <si>
    <t>Perno riel NA G-5 7/8x5</t>
  </si>
  <si>
    <t>Perno riel p/Tirante K-U-Y-Z 1x100</t>
  </si>
  <si>
    <t>Perno riel t/Silla BCY 7/8x70</t>
  </si>
  <si>
    <t>Perno Talón Aguja BCY 7/8x230</t>
  </si>
  <si>
    <t>Perno Talón Aguja BCY 7/8x240</t>
  </si>
  <si>
    <t>Perno Talón Aguja DJKZ  1x260</t>
  </si>
  <si>
    <t>Placa Base 70x70x12</t>
  </si>
  <si>
    <t>Pletina 32x6x180 p/Elemento Montaje</t>
  </si>
  <si>
    <t>Pletina Abrazadera Poste Tubular</t>
  </si>
  <si>
    <t>Pletina Corta p/Elemento Montaje 32x6x172</t>
  </si>
  <si>
    <t>Pletina Curva p/Cruceta 50x5x300</t>
  </si>
  <si>
    <t>Pletina Curva 38x5x100mm</t>
  </si>
  <si>
    <t>Pletina c/Ova p/Sop Secc Fusible 60x6x360mm</t>
  </si>
  <si>
    <t>Pletina Elemento Montaje Cruc.Madera ( L )</t>
  </si>
  <si>
    <t>Pletina Elemento Montaje Cruc.Metálica( Z )</t>
  </si>
  <si>
    <t>Pletina Extensora 38x5x220</t>
  </si>
  <si>
    <t>9822905220-9</t>
  </si>
  <si>
    <t>Pletina L p/Elemento Montaje 38x10x205x86</t>
  </si>
  <si>
    <t>Pletina p/Ext. Metalica 1.60Mts  50x6x175</t>
  </si>
  <si>
    <t>Pletina p/Ext. Metalica 178x182x5x200</t>
  </si>
  <si>
    <t>9822900120-5</t>
  </si>
  <si>
    <t>Pletina p/Ext. Metalica 50x5x197mm</t>
  </si>
  <si>
    <t>9822900060-8</t>
  </si>
  <si>
    <t>Pletina p/Ext. Metalica 50x5x218mm</t>
  </si>
  <si>
    <t>9822900090-K</t>
  </si>
  <si>
    <t>Pletina p/Ext. Metalica 50x5x244mm</t>
  </si>
  <si>
    <t>9822900100-0</t>
  </si>
  <si>
    <t>Pletina p/Ext. Metalica 50x5x170</t>
  </si>
  <si>
    <t>Pletina p/Ext. Metalica 50x5x187</t>
  </si>
  <si>
    <t>Pletina p/Ext. Metalica 50x5x205</t>
  </si>
  <si>
    <t>Pletina p/Ext. Metalica 50x5x218</t>
  </si>
  <si>
    <t>Pletina p/Ext. Metalica 50x5x244</t>
  </si>
  <si>
    <t>Pletina p/Ext. Metalica 150x155x5x200</t>
  </si>
  <si>
    <t>Pletina p/Perno J 50x8x150</t>
  </si>
  <si>
    <t>9822908200-0</t>
  </si>
  <si>
    <t>Pletina p/Soporte Secc Fusible 40x4x395mm</t>
  </si>
  <si>
    <t>Pletina p/Soporte Secc Fusible 32x3x130mm</t>
  </si>
  <si>
    <t>Pletina p/Soporte Cruceta 60x6x75mm</t>
  </si>
  <si>
    <t>6000100016-3</t>
  </si>
  <si>
    <t>Pletina Refuerzo Soporte L SP1 150x124x5mm</t>
  </si>
  <si>
    <t>Pletina Refuerzo 38x10x63</t>
  </si>
  <si>
    <t>Pletina p/Soldar 140x6x140</t>
  </si>
  <si>
    <t>Pletina p/Soldar 115x4x115</t>
  </si>
  <si>
    <t>Pletina 50x6x110 p/Brazo L 23kV</t>
  </si>
  <si>
    <t>Pletina 50x5x215mm</t>
  </si>
  <si>
    <t>Pletina Unión 10x100x195mm</t>
  </si>
  <si>
    <t>Pletina Unión 12x76x400</t>
  </si>
  <si>
    <t>9822912110-3</t>
  </si>
  <si>
    <t>Pletina Unión 120x10x524</t>
  </si>
  <si>
    <t>Pletina Unión 120x6x305</t>
  </si>
  <si>
    <t>9822906205-0</t>
  </si>
  <si>
    <t>Pletina Unión 120x6x335</t>
  </si>
  <si>
    <t>9822906210-7</t>
  </si>
  <si>
    <t>Pletina Unión 120x6x344</t>
  </si>
  <si>
    <t>9822906215-8</t>
  </si>
  <si>
    <t>Pletina Unión 120x8x640</t>
  </si>
  <si>
    <t>Pletina Unión 60x6x150 s/perforación</t>
  </si>
  <si>
    <t>Pletina Unión 76x6x400</t>
  </si>
  <si>
    <t>9822906185-2</t>
  </si>
  <si>
    <t>Pletina Unión 76x6x295</t>
  </si>
  <si>
    <t>9822906160-7</t>
  </si>
  <si>
    <t>Pletina Corta 10x75x365</t>
  </si>
  <si>
    <t xml:space="preserve">PLETINA UNION ALARGADA    10x75x475         </t>
  </si>
  <si>
    <t>PLETINA UNION ALARGADA    10x75x475 COOPELAN</t>
  </si>
  <si>
    <t>PLETINA UNION GV          10x76x295 COOPELAN</t>
  </si>
  <si>
    <t>Pletina Unión Especial 150x10x490mm</t>
  </si>
  <si>
    <t>Porta Viga C 100x40x6x496</t>
  </si>
  <si>
    <t>A321210100-0</t>
  </si>
  <si>
    <t>Porta Viga W 125x60x5x500</t>
  </si>
  <si>
    <t>A321230100-K</t>
  </si>
  <si>
    <t>Portón Gv 60x40x2300</t>
  </si>
  <si>
    <t>Poste p/Portón 100x100x2x2392</t>
  </si>
  <si>
    <t>Poste AC 40x40x2x6000</t>
  </si>
  <si>
    <t>Poste Soporte 100x100x5x1795</t>
  </si>
  <si>
    <t>Poste Soporte 100x100x5x2000</t>
  </si>
  <si>
    <t>Prensa Paralela p/Tir perf. redonda</t>
  </si>
  <si>
    <t>Prensa Paralela p/Tir perf. Cuadrada</t>
  </si>
  <si>
    <t>Prensa Paralela p/Par 44,5x9,5x151 Inf Red</t>
  </si>
  <si>
    <t>Prensa Paralela p/Par 44,5x9,5x151 Sup Oval</t>
  </si>
  <si>
    <t>Regleta p/Suspensión de Cable</t>
  </si>
  <si>
    <t>9821710100-K</t>
  </si>
  <si>
    <t>Rejilla Lateral 980x130</t>
  </si>
  <si>
    <t>Rejilla Rectangular Empotrada 500x1000</t>
  </si>
  <si>
    <t>Rejilla Rectangular Empotrada 700x800</t>
  </si>
  <si>
    <t>Rejilla Rectangular Empotrada 740x990</t>
  </si>
  <si>
    <t>Rejilla Rectangular Empotrada 980x410</t>
  </si>
  <si>
    <t>Rejilla Estandar  Gv 1000x250</t>
  </si>
  <si>
    <t>Rejilla Estandar  Gv 1500x260</t>
  </si>
  <si>
    <t xml:space="preserve">REJILLA TIPO S1           1 X 1             </t>
  </si>
  <si>
    <t>Remache Cte 3/4x70</t>
  </si>
  <si>
    <t>Remache Cte 3/4x90</t>
  </si>
  <si>
    <t>Separador p/Espiga Punta Poste</t>
  </si>
  <si>
    <t>Separador P/Elemento Montaje Desc.Fus.</t>
  </si>
  <si>
    <t>9822810140-0</t>
  </si>
  <si>
    <t>Separador p/Soporte de 5 vías</t>
  </si>
  <si>
    <t>Servicio Soldadura Cañeria c/Flange</t>
  </si>
  <si>
    <t xml:space="preserve">SOPORTE 1 GV              1 X 1             </t>
  </si>
  <si>
    <t xml:space="preserve">SOPORTE 2 GV              1 X 1             </t>
  </si>
  <si>
    <t xml:space="preserve">SOPORTE 3 GV              1 X 1             </t>
  </si>
  <si>
    <t xml:space="preserve">SOPORTE 4 GV              1 X 1             </t>
  </si>
  <si>
    <t>Soporte Anti Pajaros 63x6x600mm</t>
  </si>
  <si>
    <t>Soporte Caja Empalme</t>
  </si>
  <si>
    <t>Soporte 1 Via p/Alumbrado Público</t>
  </si>
  <si>
    <t>Soporte 2 Vías p/Empalme</t>
  </si>
  <si>
    <t>Soporte 2 Vías p/Empalme s/Pasador</t>
  </si>
  <si>
    <t>Soporte Cruceta Plana 190x6x200</t>
  </si>
  <si>
    <t>A800228030-3</t>
  </si>
  <si>
    <t>Soporte de Anclaje Pilar Tipo A 40x40x5x900</t>
  </si>
  <si>
    <t>Soporte de Anclaje Pilar Tipo E 40x40x5x900</t>
  </si>
  <si>
    <t>Soporte de Ductos Tipo A 40x40x5x700</t>
  </si>
  <si>
    <t>Soporte de Ductos Tipo E 40x40x5x700</t>
  </si>
  <si>
    <t>Soporte de Escalerilla Tipo A 40x40x5x700</t>
  </si>
  <si>
    <t>Soporte de Escalerilla Tipo E 40x40x5x700</t>
  </si>
  <si>
    <t>Soporte p/Diagonal Remate Interior</t>
  </si>
  <si>
    <t>Soporte p/Diagonal Remate Exterior</t>
  </si>
  <si>
    <t>Soporte Guarda Cable 660x660x50x5</t>
  </si>
  <si>
    <t>Soporte Met. Montaje Seccionador</t>
  </si>
  <si>
    <t>A800210113-1</t>
  </si>
  <si>
    <t>Soporte L 50x50x5x50</t>
  </si>
  <si>
    <t>Soporte p/Abrazadera 50x8x234 ( T )</t>
  </si>
  <si>
    <t xml:space="preserve">Soporte p/Empalme Mono </t>
  </si>
  <si>
    <t>Soporte P/Frutilla en Altura</t>
  </si>
  <si>
    <t>9821970100-4</t>
  </si>
  <si>
    <t>Sop. P/Frutilla en Altura</t>
  </si>
  <si>
    <t>Soporte p/Red BT/Empalme 65x65x5x50</t>
  </si>
  <si>
    <t>Soporte Acometida p/Empalme</t>
  </si>
  <si>
    <t>Soporte p/Montaje secc fusible 630A  500V</t>
  </si>
  <si>
    <t>Soporte de Paso 8 Aletas</t>
  </si>
  <si>
    <t>Soporte de Paso en un Plano 735x500x5x70mm</t>
  </si>
  <si>
    <t>A800210101-8</t>
  </si>
  <si>
    <t>Soporte de Paso en un Plano 940x590x700mm</t>
  </si>
  <si>
    <t>A800210103-4</t>
  </si>
  <si>
    <t>Soporte Paso 5/8x321</t>
  </si>
  <si>
    <t>Soporte Paso 5/8x378</t>
  </si>
  <si>
    <t>Soporte Paso 5/8x416</t>
  </si>
  <si>
    <t>Soporte de Paso c/Angulo 605x490x395mm</t>
  </si>
  <si>
    <t>Soporte Paso 1/2x320x75H</t>
  </si>
  <si>
    <t>Soporte Paso 1/2x378</t>
  </si>
  <si>
    <t>Soporte Paso 1/2x378x75H</t>
  </si>
  <si>
    <t>Soporte Paso 1/2x415 BSW</t>
  </si>
  <si>
    <t xml:space="preserve">Soporte Paso 1/2x415 </t>
  </si>
  <si>
    <t>Soporte Paso 1/2x415</t>
  </si>
  <si>
    <t>Soporte Paso 1/2x415 c/Perf Hilo</t>
  </si>
  <si>
    <t>Soporte Paso Soldado 1/2x317</t>
  </si>
  <si>
    <t>Soporte Paso Soldado 1/2x374</t>
  </si>
  <si>
    <t>Soporte Paso Soldado 1/2x437</t>
  </si>
  <si>
    <t>Soporte Racks 6 aletas</t>
  </si>
  <si>
    <t>Soporte Racks 8 aletas</t>
  </si>
  <si>
    <t>Soporte Racks 10 aletas</t>
  </si>
  <si>
    <t>Soporte Remate Liviano</t>
  </si>
  <si>
    <t>Soporte Remate Mediano-14</t>
  </si>
  <si>
    <t>Soporte Remate Pesado</t>
  </si>
  <si>
    <t>Soporte Tubular c/Base p/Cerco 75x400x3mm</t>
  </si>
  <si>
    <t>Soporte Secc. Tripolar APR-160</t>
  </si>
  <si>
    <t>Soporte Secc. APR 32x8x240x385mm</t>
  </si>
  <si>
    <t>Soporte L SP1 P/Aislador Vertical 200x340mm</t>
  </si>
  <si>
    <t>Soporte L SP1 P/Aislador Vertical 200x455mm</t>
  </si>
  <si>
    <t>Soporte Susp. p/Cable Preensamblado</t>
  </si>
  <si>
    <t>Soporte Susp. p/DAC Preensamblado</t>
  </si>
  <si>
    <t>Soporte Tipo L 220x150x10 c/golilla</t>
  </si>
  <si>
    <t>Soporte Tipo L 38x6x100x50</t>
  </si>
  <si>
    <t>Soporte Tipo L p/Acometida</t>
  </si>
  <si>
    <t>Soporte Trapecio Costanera 40x40x3x1200</t>
  </si>
  <si>
    <t>Soporte Trapecio Muro 40x40x3x1800</t>
  </si>
  <si>
    <t>Soporte Vertical 80x35x5x920mm</t>
  </si>
  <si>
    <t>A800210100-K</t>
  </si>
  <si>
    <t xml:space="preserve">SOPORTE SP1               1 X 1             </t>
  </si>
  <si>
    <t>Taco de Madera 80x60x120</t>
  </si>
  <si>
    <t>Taco de Madera p/Fijación</t>
  </si>
  <si>
    <t xml:space="preserve">TAPA T1                   1 X 1             </t>
  </si>
  <si>
    <t xml:space="preserve">TAPA T2                   1 X 1             </t>
  </si>
  <si>
    <t xml:space="preserve">TAPA T3                   1 X 1             </t>
  </si>
  <si>
    <t xml:space="preserve">TAPA T4                   1 X 1             </t>
  </si>
  <si>
    <t>Tapa Cámara 900 x 850</t>
  </si>
  <si>
    <t>Tarra Chica p/Acopio 800x400x900</t>
  </si>
  <si>
    <t>Tarra Grande p/Acopio 800x650x900</t>
  </si>
  <si>
    <t>Tensor 3/4x5220x100Hx100H</t>
  </si>
  <si>
    <t>Tirafondo N°1, 7/8x125</t>
  </si>
  <si>
    <t>Tirafondo riel 7/8x132</t>
  </si>
  <si>
    <t>Tirafondo riel 7/8x194 GV</t>
  </si>
  <si>
    <t>Tirafondo N°2, 7/8x145</t>
  </si>
  <si>
    <t>Tirafondo Nº2, 7/8x149 GV</t>
  </si>
  <si>
    <t>Tirafondo p/Panel 7/8x225</t>
  </si>
  <si>
    <t>Tirafondo riel Especial M23x142</t>
  </si>
  <si>
    <t>Tirafondo riel M21x111,5 GV</t>
  </si>
  <si>
    <t>Tirafondo riel M21x110 NG</t>
  </si>
  <si>
    <t>Tirafondo riel M21x111,5 NG</t>
  </si>
  <si>
    <t>Tirafondo riel M21x113,35 GV</t>
  </si>
  <si>
    <t>Tirafondo riel M21x125</t>
  </si>
  <si>
    <t>Tirante 3/4x7'</t>
  </si>
  <si>
    <t>Tirante 39"  Galv.</t>
  </si>
  <si>
    <t>Tirante 39"  Galv. t/GTD</t>
  </si>
  <si>
    <t>Tirante 39"  Azul/Rojo</t>
  </si>
  <si>
    <t>Tuerca c/Inserto 1.1/2</t>
  </si>
  <si>
    <t>Tuerca c/Inserto 2"</t>
  </si>
  <si>
    <t>Tuerca Cuad Ref 1/2</t>
  </si>
  <si>
    <t>3323216000-K</t>
  </si>
  <si>
    <t>Tuerca Cuad Ref 1/2 Rebajada</t>
  </si>
  <si>
    <t>Tuerca Cuad Ref 5/8</t>
  </si>
  <si>
    <t>3321220000-5</t>
  </si>
  <si>
    <t>Tuerca Cuad Ref 7/8 NG</t>
  </si>
  <si>
    <t>Tuerca Cuad Ref Especial 7/8</t>
  </si>
  <si>
    <t>Tuerca Hex Bulldog 3/4"</t>
  </si>
  <si>
    <t>Tuerca Hex Bulldog 7/8"</t>
  </si>
  <si>
    <t>Tuerca Hex Bulldog 1.1/8"</t>
  </si>
  <si>
    <t>Tuerca Hex Cte 1/2  BSW</t>
  </si>
  <si>
    <t>Tuerca Hex Cte 5/8  BSW</t>
  </si>
  <si>
    <t>Tuerca Hex Cte 1  BSW</t>
  </si>
  <si>
    <t>Tuerca Hex Cte 1/2  UNC</t>
  </si>
  <si>
    <t xml:space="preserve">Tuerca Hex Cte M16 </t>
  </si>
  <si>
    <t>Tuerca Hex Cte G-2 7/8 UNC</t>
  </si>
  <si>
    <t>Tuerca Hex Ref 3/4"</t>
  </si>
  <si>
    <t>Tuerca Hex 3/4" A-194-2H  UNC</t>
  </si>
  <si>
    <t>Tuerca Hex Ref 1"</t>
  </si>
  <si>
    <t>Tuerca Hex Ref 7/8"</t>
  </si>
  <si>
    <t>Tuerca Hex Ref 7/8" Zn</t>
  </si>
  <si>
    <t>Tuerca Hex Ref TRE 2"</t>
  </si>
  <si>
    <t>Tuerca Hex Ref  G-2  Inditecnor 7/8</t>
  </si>
  <si>
    <t>Tuerca Hex Ref  G-2  1" c/Perf.</t>
  </si>
  <si>
    <t>Tuerca Hex Ref G-3  M18</t>
  </si>
  <si>
    <t>Tuerca Ojo 5/8</t>
  </si>
  <si>
    <t>Viga H GV 148x100x2500mm</t>
  </si>
  <si>
    <t>A321060010-7</t>
  </si>
  <si>
    <t>Viga Porta Transf. C 100x40x6x2320</t>
  </si>
  <si>
    <t>A321010100-3</t>
  </si>
  <si>
    <t>Viga Porta Transf. U 125x60x5x2320</t>
  </si>
  <si>
    <t>A321020100-8</t>
  </si>
  <si>
    <t>Viga Porta Transf. C 100x40x6x2350</t>
  </si>
  <si>
    <t>A321010120-8</t>
  </si>
  <si>
    <t>Vigueta Afianza L 50x50x6x600</t>
  </si>
  <si>
    <t>Vigueta Afianza L 65x65x5x690</t>
  </si>
  <si>
    <t>Vigueta Afianza L 65x65x8x630</t>
  </si>
  <si>
    <t>Vigueta C 150x50x6x900mm</t>
  </si>
  <si>
    <t>Vigueta C Doble 150x50x5x6000mm</t>
  </si>
  <si>
    <t>Vigueta C tipo 1 125x50x5x6600mm</t>
  </si>
  <si>
    <t>Vigueta C tipo 2 125x50x5x6600mm</t>
  </si>
  <si>
    <t>Vigueta C 125x50x6x2700</t>
  </si>
  <si>
    <t>Vigueta C 125x50x6x6000</t>
  </si>
  <si>
    <t>Vigueta Canal C 34x34x3x480mm</t>
  </si>
  <si>
    <t>Vigueta PortaViga C 100x40x6x480</t>
  </si>
  <si>
    <t>A321410100-8</t>
  </si>
  <si>
    <t>Zuncho Flot. Soplado Wenco</t>
  </si>
  <si>
    <t>ETAPA</t>
  </si>
  <si>
    <t>ACANAL</t>
  </si>
  <si>
    <t xml:space="preserve">BISEL </t>
  </si>
  <si>
    <t>CORTPL</t>
  </si>
  <si>
    <t>DESTAJ</t>
  </si>
  <si>
    <t>DOBLAC</t>
  </si>
  <si>
    <t>ESTRIA</t>
  </si>
  <si>
    <t>PERF09</t>
  </si>
  <si>
    <t>PERF11</t>
  </si>
  <si>
    <t>PERF14</t>
  </si>
  <si>
    <t>PERF18</t>
  </si>
  <si>
    <t>PERFCU</t>
  </si>
  <si>
    <t>PERFOV</t>
  </si>
  <si>
    <t xml:space="preserve">PERFT </t>
  </si>
  <si>
    <t>PERFTR</t>
  </si>
  <si>
    <t>PINCHA</t>
  </si>
  <si>
    <t>PLANCH</t>
  </si>
  <si>
    <t>PLANCHAR</t>
  </si>
  <si>
    <t>PUESPI</t>
  </si>
  <si>
    <t>REBAES</t>
  </si>
  <si>
    <t>REBAJA</t>
  </si>
  <si>
    <t>REBART</t>
  </si>
  <si>
    <t xml:space="preserve">RETUE </t>
  </si>
  <si>
    <t>SOLDCU</t>
  </si>
  <si>
    <t>SOLGOL</t>
  </si>
  <si>
    <t>C Muñoz</t>
  </si>
  <si>
    <t>G Benoit</t>
  </si>
  <si>
    <t>I Romero</t>
  </si>
  <si>
    <t>M Aguilar</t>
  </si>
  <si>
    <t>R Bravo</t>
  </si>
  <si>
    <t>STD TURNO</t>
  </si>
  <si>
    <t>SEMANA N°</t>
  </si>
  <si>
    <t>STD HORA</t>
  </si>
  <si>
    <t>STD PRO</t>
  </si>
  <si>
    <t>N°</t>
  </si>
  <si>
    <t>FECHA</t>
  </si>
  <si>
    <t>MAQUINA</t>
  </si>
  <si>
    <t>OPERARIO1</t>
  </si>
  <si>
    <t>OPERARIO2</t>
  </si>
  <si>
    <t>PROD.</t>
  </si>
  <si>
    <t xml:space="preserve">                 MINUTOS</t>
  </si>
  <si>
    <t>STD.</t>
  </si>
  <si>
    <t>TOT.</t>
  </si>
  <si>
    <t>Matr</t>
  </si>
  <si>
    <t>Mtto</t>
  </si>
  <si>
    <t>F.L.</t>
  </si>
  <si>
    <t>T.O.</t>
  </si>
  <si>
    <t>ESTÁNDAR</t>
  </si>
  <si>
    <t>H/H</t>
  </si>
  <si>
    <t>% CUMPLIM</t>
  </si>
  <si>
    <t>OBSERVACION</t>
  </si>
  <si>
    <t>CONTROL MAQUINAS EN PROCESO</t>
  </si>
  <si>
    <t>UNIDADES</t>
  </si>
  <si>
    <t xml:space="preserve">1220-LASER          </t>
  </si>
  <si>
    <t xml:space="preserve">                              </t>
  </si>
  <si>
    <t xml:space="preserve">7000-PLEGA          </t>
  </si>
  <si>
    <t xml:space="preserve">1002-TIJE2          </t>
  </si>
  <si>
    <t>LEONARDO                  GUAJ</t>
  </si>
  <si>
    <t xml:space="preserve">1205-PF-05          </t>
  </si>
  <si>
    <t>FAUSTIN                   VERL</t>
  </si>
  <si>
    <t xml:space="preserve">1206-PF-06          </t>
  </si>
  <si>
    <t>DAVID ALFONSO             IBAR</t>
  </si>
  <si>
    <t xml:space="preserve">1207-PF-07          </t>
  </si>
  <si>
    <t>VINDER                    HEVI</t>
  </si>
  <si>
    <t xml:space="preserve">1212-PF-12          </t>
  </si>
  <si>
    <t>FERNANDO                  LANT</t>
  </si>
  <si>
    <t>CARLOS                    BRIO</t>
  </si>
  <si>
    <t xml:space="preserve">1202-PF-02          </t>
  </si>
  <si>
    <t xml:space="preserve">3421-SOLMI1         </t>
  </si>
  <si>
    <t>ALEJANDRO E               MORA</t>
  </si>
  <si>
    <t xml:space="preserve">2001-T.PER1         </t>
  </si>
  <si>
    <t>LUIS                      CAST</t>
  </si>
  <si>
    <t xml:space="preserve">2007-TEPE7          </t>
  </si>
  <si>
    <t>ESTEBAN                   BASC</t>
  </si>
  <si>
    <t xml:space="preserve">2501-TAL01          </t>
  </si>
  <si>
    <t xml:space="preserve">1811-LATIR1         </t>
  </si>
  <si>
    <t>DAVID                     CANA</t>
  </si>
  <si>
    <t>MARCO ANTONIO             AGUI</t>
  </si>
  <si>
    <t xml:space="preserve">1601-PUPE1          </t>
  </si>
  <si>
    <t>TOMASITA                  CORR</t>
  </si>
  <si>
    <t xml:space="preserve">8000-S/M            </t>
  </si>
  <si>
    <t>JOSE FERMIN               VEGA</t>
  </si>
  <si>
    <t xml:space="preserve">1314-PE-14          </t>
  </si>
  <si>
    <t>LUBIN                     EDRI</t>
  </si>
  <si>
    <t xml:space="preserve">1621-PUTIR1         </t>
  </si>
  <si>
    <t xml:space="preserve">2004-TEPE4          </t>
  </si>
  <si>
    <t>SOP.P/MONT.SECC. FUSIBLE 630A - 500V M-9023-N</t>
  </si>
  <si>
    <t xml:space="preserve">PLETINA 60 x 6 x 360 P/SOP SECC FUSIBLE      </t>
  </si>
  <si>
    <t xml:space="preserve">ESPI C/MET POLIMERO 3/4x250x300 C.1.3/8      </t>
  </si>
  <si>
    <t xml:space="preserve">ESPI C/MET POL G/EST 3/4x185x240 C.1.3/8     </t>
  </si>
  <si>
    <t xml:space="preserve">PER RIEL FFCC BCY UNC NG 7/8 X M115          </t>
  </si>
  <si>
    <t xml:space="preserve">PASADOR CAB RED P/SOP CH 3/8 X 72            </t>
  </si>
  <si>
    <t xml:space="preserve">PER RIEL FFCC KZ UNC NG  7/8 X M98 SAE 1045  </t>
  </si>
  <si>
    <t xml:space="preserve">TIR RIEL # 2       V-11057/8 X 149           </t>
  </si>
  <si>
    <t xml:space="preserve">BARRA CON OJO GV    3/4 x 2,90 MT x 50H      </t>
  </si>
  <si>
    <t xml:space="preserve">SOPORTE PASO BSW GV   5/8x321x83H            </t>
  </si>
  <si>
    <t xml:space="preserve">TIR RIEL # 5       V-11067/8 X 150           </t>
  </si>
  <si>
    <t xml:space="preserve">PARRILLAS OPERACIONALES  C/SOPORTE 1 X 1     </t>
  </si>
  <si>
    <t>ABRAZ P/CRUC AT S/T  1/2x10.1/2x11   E-090037</t>
  </si>
  <si>
    <t xml:space="preserve">      </t>
  </si>
  <si>
    <t xml:space="preserve">    </t>
  </si>
  <si>
    <t>CAL</t>
  </si>
  <si>
    <t>STD DÍA</t>
  </si>
  <si>
    <t>%</t>
  </si>
  <si>
    <t>LUNES</t>
  </si>
  <si>
    <t>MARTES</t>
  </si>
  <si>
    <t>MIERCOLES</t>
  </si>
  <si>
    <t>JUEVES</t>
  </si>
  <si>
    <t>VIERNES</t>
  </si>
  <si>
    <t>SABADO</t>
  </si>
  <si>
    <t>FABRICAR</t>
  </si>
  <si>
    <t>ITEM</t>
  </si>
  <si>
    <t>UND PROG</t>
  </si>
  <si>
    <t>UND FAB</t>
  </si>
  <si>
    <t>% STD</t>
  </si>
  <si>
    <t>MATR</t>
  </si>
  <si>
    <t>MTTO</t>
  </si>
  <si>
    <t>T.O</t>
  </si>
  <si>
    <t>OBSERVACIONES</t>
  </si>
  <si>
    <t>MUDAS EN MINUTOS</t>
  </si>
  <si>
    <t>SALDO</t>
  </si>
  <si>
    <t>N° OP</t>
  </si>
  <si>
    <t>ESMERIL #1</t>
  </si>
  <si>
    <t xml:space="preserve">CRUCETA L GV COPELEC     80 x 80 x 8 x 1800                      </t>
  </si>
  <si>
    <t xml:space="preserve">CRUCETA L GV TIPO COPELEC65 x 65 x 6 x 2400                      </t>
  </si>
  <si>
    <t xml:space="preserve">EXTEN MET POSTE 11,5 CGEI1,15 MT                                 </t>
  </si>
  <si>
    <t xml:space="preserve">PICADOR 70" PLN MF001    IT.26 REV1(1413052)                     </t>
  </si>
  <si>
    <t>PINTADO</t>
  </si>
  <si>
    <t>HRS EFE</t>
  </si>
  <si>
    <t>HRS PRG</t>
  </si>
  <si>
    <t>HRS TRB</t>
  </si>
  <si>
    <t>Resumen</t>
  </si>
  <si>
    <t xml:space="preserve"> Cumplimiento %</t>
  </si>
  <si>
    <t>RESUMEN DE PRODUCCIÓN DIARIO</t>
  </si>
  <si>
    <t xml:space="preserve"> TOTAL Programados</t>
  </si>
  <si>
    <t>TOTAL Producidos</t>
  </si>
  <si>
    <t>Estándar (Und/hr)</t>
  </si>
  <si>
    <t>RECUPER</t>
  </si>
  <si>
    <t>hrs</t>
  </si>
  <si>
    <t>Hrs</t>
  </si>
  <si>
    <t>INYECT</t>
  </si>
  <si>
    <t>CANTIDAD</t>
  </si>
  <si>
    <t>KG PROG</t>
  </si>
  <si>
    <t>STD TURN</t>
  </si>
  <si>
    <t>TOTAL</t>
  </si>
  <si>
    <t>Prod. Terminada (Kg)</t>
  </si>
  <si>
    <t>P</t>
  </si>
  <si>
    <t>Proceso</t>
  </si>
  <si>
    <t>Terminado</t>
  </si>
  <si>
    <t>INVENTARIO</t>
  </si>
  <si>
    <t>% PROG</t>
  </si>
  <si>
    <t>A  L  T  E  R  N  A  T  I  V  A  S</t>
  </si>
  <si>
    <t>Programa Producción</t>
  </si>
  <si>
    <t>C  O  N  T  R  O  L      D  E      M  A  Q  U  I  N  A  S      E  N      P  R  O  C  E  S  O</t>
  </si>
  <si>
    <t>DESPACHO</t>
  </si>
  <si>
    <t>PRESUPUESTO</t>
  </si>
  <si>
    <t>$</t>
  </si>
  <si>
    <t>$/KG</t>
  </si>
  <si>
    <t>PRODUCCIÓN  NO PROGRAMADA</t>
  </si>
  <si>
    <t>MARCA</t>
  </si>
  <si>
    <t xml:space="preserve">BARRETILLA PUNZADORA NG   PLN SEY-86362-4   </t>
  </si>
  <si>
    <t>X100600000-5</t>
  </si>
  <si>
    <t>EASY</t>
  </si>
  <si>
    <t>ARMADO</t>
  </si>
  <si>
    <t>PERFORAR</t>
  </si>
  <si>
    <t>FORJAR PUNT</t>
  </si>
  <si>
    <t>FORJAR PAL</t>
  </si>
  <si>
    <t>C/S CONSOLDA 4 PARRON      13,8 KV</t>
  </si>
  <si>
    <t>C/S CONSOLDA 5 PARRON      13,8 KV</t>
  </si>
  <si>
    <t>C/S CONSOLDA 6 PARRON      13,8 KV</t>
  </si>
  <si>
    <t>L 80x80x8x2363   DA8-01  TRANS POTENCIAL</t>
  </si>
  <si>
    <t>PL 86x99x8  PL1  TRANS POTENCIAL</t>
  </si>
  <si>
    <t>L 65x65x6x2118    DA8-10   TRANS POTENCIAL</t>
  </si>
  <si>
    <t>L 65x65x6x1850    DA8-11    TRANS POTENCIAL</t>
  </si>
  <si>
    <t>PL 86x86x8   PL2     TRANS POTENCIAL</t>
  </si>
  <si>
    <t>PINCHAR</t>
  </si>
  <si>
    <t>VIGUETA ESPECIAL GV PORTA REGULADORES 100X10</t>
  </si>
  <si>
    <t>ENSAMBLAJE 18   SE MONTERRICO 80x80x6</t>
  </si>
  <si>
    <t>ENSAMBLAJE 19   SE MONTERRICO 80x80x6</t>
  </si>
  <si>
    <t>ENSAMBLAJE 20   SE MONTERRICO 50x50x6</t>
  </si>
  <si>
    <t>ENSAMBLAJE  21    SE MONTERRICO 65x65x6</t>
  </si>
  <si>
    <t>ENSAMBLAJE  22    SE MONTERRICO 65x65x6</t>
  </si>
  <si>
    <t>ENSAMBLAJE  23    SE MONTERRICO 65x65x6</t>
  </si>
  <si>
    <t>AVANCE</t>
  </si>
  <si>
    <t>8020520126-6</t>
  </si>
  <si>
    <t>CALD</t>
  </si>
  <si>
    <t>7003216101-2</t>
  </si>
  <si>
    <t>7003216102-0</t>
  </si>
  <si>
    <t>7003216059-8</t>
  </si>
  <si>
    <t>7003216051-2</t>
  </si>
  <si>
    <t>7003216049-0</t>
  </si>
  <si>
    <t>7003216076-8</t>
  </si>
  <si>
    <t>7003220101-4</t>
  </si>
  <si>
    <t>7003220051-4</t>
  </si>
  <si>
    <t>7003200305-0</t>
  </si>
  <si>
    <t>Abrazadera Caja Terminal</t>
  </si>
  <si>
    <t>6620740040-9</t>
  </si>
  <si>
    <t>Abrazadera curva Gv AT 5/8 x 10.1/2 x 11"</t>
  </si>
  <si>
    <t>7003220090-5</t>
  </si>
  <si>
    <t>7099900025-6</t>
  </si>
  <si>
    <t>7099900030-2</t>
  </si>
  <si>
    <t>7003200080-9</t>
  </si>
  <si>
    <t>7003220096-4</t>
  </si>
  <si>
    <t>7003216077-6</t>
  </si>
  <si>
    <t>7003216075-K</t>
  </si>
  <si>
    <t>7003216078-4</t>
  </si>
  <si>
    <t>7003200140-6</t>
  </si>
  <si>
    <t>7003200400-6</t>
  </si>
  <si>
    <t>7003220052-2</t>
  </si>
  <si>
    <t>7023216100-9</t>
  </si>
  <si>
    <t>7003200300-K</t>
  </si>
  <si>
    <t>7099916104-7</t>
  </si>
  <si>
    <t>7026263100-K</t>
  </si>
  <si>
    <t>9821970120-9</t>
  </si>
  <si>
    <t>9821900751-5</t>
  </si>
  <si>
    <t>9821911140-1</t>
  </si>
  <si>
    <t>9821510100-2</t>
  </si>
  <si>
    <t>9821510120-7</t>
  </si>
  <si>
    <t>9821900620-9</t>
  </si>
  <si>
    <t>9623016280-5</t>
  </si>
  <si>
    <t>A800200557-0</t>
  </si>
  <si>
    <t>6000100020-1</t>
  </si>
  <si>
    <t>6000100025-2</t>
  </si>
  <si>
    <t>9821911130-4</t>
  </si>
  <si>
    <t>9870109935-4</t>
  </si>
  <si>
    <t>7405216100-6</t>
  </si>
  <si>
    <t>7400200300-0</t>
  </si>
  <si>
    <t>7400200312-4</t>
  </si>
  <si>
    <t>7401200008-5</t>
  </si>
  <si>
    <t>7401200009-3</t>
  </si>
  <si>
    <t>7401200010-7</t>
  </si>
  <si>
    <t>7401200025-5</t>
  </si>
  <si>
    <t>7401200030-1</t>
  </si>
  <si>
    <t>7400200400-7</t>
  </si>
  <si>
    <t>7405232030-9</t>
  </si>
  <si>
    <t>7405200350-8</t>
  </si>
  <si>
    <t>7400200450-3</t>
  </si>
  <si>
    <t>7400200255-1</t>
  </si>
  <si>
    <t>7404200010-1</t>
  </si>
  <si>
    <t xml:space="preserve">Barra Ojo Soldado 3/4x2,40mts 70HILO </t>
  </si>
  <si>
    <t>7400200210-1</t>
  </si>
  <si>
    <t>7400200310-8</t>
  </si>
  <si>
    <t>7400200207-1</t>
  </si>
  <si>
    <t>7400200311-6</t>
  </si>
  <si>
    <t>7401200050-6</t>
  </si>
  <si>
    <t>7400200350-7</t>
  </si>
  <si>
    <t>A800210108-5</t>
  </si>
  <si>
    <t>A800210109-3</t>
  </si>
  <si>
    <t>A800210110-7</t>
  </si>
  <si>
    <t>9200200092-1</t>
  </si>
  <si>
    <t>A800210192-1</t>
  </si>
  <si>
    <t>A800210187-5</t>
  </si>
  <si>
    <t>A800210188-9</t>
  </si>
  <si>
    <t>7500200057-1</t>
  </si>
  <si>
    <t>7500200058-K</t>
  </si>
  <si>
    <t>7500200065-2</t>
  </si>
  <si>
    <t>7500200060-1</t>
  </si>
  <si>
    <t>7500200015-6</t>
  </si>
  <si>
    <t>7500200020-2</t>
  </si>
  <si>
    <t>7500200050-4</t>
  </si>
  <si>
    <t>7500200045-8</t>
  </si>
  <si>
    <t>7500200030-K</t>
  </si>
  <si>
    <t>7500200182-9</t>
  </si>
  <si>
    <t>7500200040-7</t>
  </si>
  <si>
    <t>7500200130-6</t>
  </si>
  <si>
    <t>7500200136-5</t>
  </si>
  <si>
    <t>7500200135-7</t>
  </si>
  <si>
    <t>7500200014-8</t>
  </si>
  <si>
    <t>7500200013-K</t>
  </si>
  <si>
    <t>7500200025-3</t>
  </si>
  <si>
    <t>7500200180-2</t>
  </si>
  <si>
    <t>7500200035-0</t>
  </si>
  <si>
    <t>7500200131-4</t>
  </si>
  <si>
    <t>7500200137-3</t>
  </si>
  <si>
    <t>7500200143-8</t>
  </si>
  <si>
    <t>Cañeria Gv 8"x15 MTS.</t>
  </si>
  <si>
    <t>9821960200-6</t>
  </si>
  <si>
    <t>Cañeria Gv 12"x15 MTS.</t>
  </si>
  <si>
    <t>9821960210-3</t>
  </si>
  <si>
    <t>6000100350-2</t>
  </si>
  <si>
    <t>6000100040-6</t>
  </si>
  <si>
    <t>9823110010-5</t>
  </si>
  <si>
    <t>9823116020-5</t>
  </si>
  <si>
    <t>9821916020-8</t>
  </si>
  <si>
    <t>9823116030-2</t>
  </si>
  <si>
    <t>9821916030-5</t>
  </si>
  <si>
    <t>5600304016-5</t>
  </si>
  <si>
    <t>5600304024-6</t>
  </si>
  <si>
    <t>5600304020-3</t>
  </si>
  <si>
    <t>5601305020-7</t>
  </si>
  <si>
    <t>6000170010-6</t>
  </si>
  <si>
    <t>5822016130-5</t>
  </si>
  <si>
    <t>5823016130-3</t>
  </si>
  <si>
    <t>5823016140-0</t>
  </si>
  <si>
    <t>5422020064-K</t>
  </si>
  <si>
    <t>5422020080-1</t>
  </si>
  <si>
    <t>5422018072-K</t>
  </si>
  <si>
    <t>5421020072-2</t>
  </si>
  <si>
    <t>5421020080-3</t>
  </si>
  <si>
    <t>5421020096-K</t>
  </si>
  <si>
    <t>A402200010-7</t>
  </si>
  <si>
    <t>9821830100-2</t>
  </si>
  <si>
    <t>9821911148-7</t>
  </si>
  <si>
    <t>Conjunto Sop. Diagonal Remante Interior</t>
  </si>
  <si>
    <t>98219900753-1</t>
  </si>
  <si>
    <t>Conjunto Sop. Diagonal Remante Exterior</t>
  </si>
  <si>
    <t>9821900754-K</t>
  </si>
  <si>
    <t>8020210101-5</t>
  </si>
  <si>
    <t>8020210100-7</t>
  </si>
  <si>
    <t>8020530101-5</t>
  </si>
  <si>
    <t>8020530105-8</t>
  </si>
  <si>
    <t>8020530107-4</t>
  </si>
  <si>
    <t>8020210103-1</t>
  </si>
  <si>
    <t>8020210113-9</t>
  </si>
  <si>
    <t>8020515096-3</t>
  </si>
  <si>
    <t>8020515100-5</t>
  </si>
  <si>
    <t xml:space="preserve">Cruceta Extra Larga 50x50x4x965-17 C/TREBOL </t>
  </si>
  <si>
    <t>8020215083-0</t>
  </si>
  <si>
    <t xml:space="preserve">Cruceta Extra Larga 50x50x4x965 </t>
  </si>
  <si>
    <t>8020215080-6</t>
  </si>
  <si>
    <t>8020515101-3</t>
  </si>
  <si>
    <t>8020515132-3</t>
  </si>
  <si>
    <t>8020515115-3</t>
  </si>
  <si>
    <t>8020215118-7</t>
  </si>
  <si>
    <t>8020515125-0</t>
  </si>
  <si>
    <t>8020515126-9</t>
  </si>
  <si>
    <t>8020215120-9</t>
  </si>
  <si>
    <t>8020210175-9</t>
  </si>
  <si>
    <t>8020210106-6</t>
  </si>
  <si>
    <t>8020210105-8</t>
  </si>
  <si>
    <t>8020210109-0</t>
  </si>
  <si>
    <t>8020210107-4</t>
  </si>
  <si>
    <t>8020210182-1</t>
  </si>
  <si>
    <t>8020210063-9</t>
  </si>
  <si>
    <t>8020210078-7</t>
  </si>
  <si>
    <t>8020210075-2</t>
  </si>
  <si>
    <t>8020510080-K</t>
  </si>
  <si>
    <t>8020210097-3</t>
  </si>
  <si>
    <t>8020210090-6</t>
  </si>
  <si>
    <t>8020510090-7</t>
  </si>
  <si>
    <t>8020210228-3</t>
  </si>
  <si>
    <t>8020220100-1</t>
  </si>
  <si>
    <t>8020200050-2</t>
  </si>
  <si>
    <t>8020200090-1</t>
  </si>
  <si>
    <t>8020210138-4</t>
  </si>
  <si>
    <t>8020210140-6</t>
  </si>
  <si>
    <t>8020510089-3</t>
  </si>
  <si>
    <t>8020530108-2</t>
  </si>
  <si>
    <t>8020210141-4</t>
  </si>
  <si>
    <t>8020530115-5</t>
  </si>
  <si>
    <t>8020510082-6</t>
  </si>
  <si>
    <t>8020210120-1</t>
  </si>
  <si>
    <t>8020510196-2</t>
  </si>
  <si>
    <t>8020210134-1</t>
  </si>
  <si>
    <t>8020210137-6</t>
  </si>
  <si>
    <t>8020210136-8</t>
  </si>
  <si>
    <t>8020210139-2</t>
  </si>
  <si>
    <t>8020210114-7</t>
  </si>
  <si>
    <t>8020540053-6</t>
  </si>
  <si>
    <t>8020540045-5</t>
  </si>
  <si>
    <t>8020210197-K</t>
  </si>
  <si>
    <t>8020210173-2</t>
  </si>
  <si>
    <t>8020540054-4</t>
  </si>
  <si>
    <t>9823000100-6</t>
  </si>
  <si>
    <t>9822600005-4</t>
  </si>
  <si>
    <t>9822600015-1</t>
  </si>
  <si>
    <t>A800200169-2</t>
  </si>
  <si>
    <t>A402200005-0</t>
  </si>
  <si>
    <t>9822210275-8</t>
  </si>
  <si>
    <t>9822210183-2</t>
  </si>
  <si>
    <t>9822210285-5</t>
  </si>
  <si>
    <t>9822200230-3</t>
  </si>
  <si>
    <t>9822210290-1</t>
  </si>
  <si>
    <t>9822210180-8</t>
  </si>
  <si>
    <t>9822210280-4</t>
  </si>
  <si>
    <t>9822210282-0</t>
  </si>
  <si>
    <t>9822210284-7</t>
  </si>
  <si>
    <t>9822210321-5</t>
  </si>
  <si>
    <t>9822210320-7</t>
  </si>
  <si>
    <t>9821970110-1</t>
  </si>
  <si>
    <t>6000124100-4</t>
  </si>
  <si>
    <t>9821840000-0</t>
  </si>
  <si>
    <t>9821911120-7</t>
  </si>
  <si>
    <t>9822510200-7</t>
  </si>
  <si>
    <t>9822510120-5</t>
  </si>
  <si>
    <t>9822420010-2</t>
  </si>
  <si>
    <t>9822420050-1</t>
  </si>
  <si>
    <t>9822410108-2</t>
  </si>
  <si>
    <t>9822410110-4</t>
  </si>
  <si>
    <t>9822410155-4</t>
  </si>
  <si>
    <t>9822410170-8</t>
  </si>
  <si>
    <t>9822410140-6</t>
  </si>
  <si>
    <t>9822410150-3</t>
  </si>
  <si>
    <t>Espaciador de Linea B.T. 50x35x5 P/18</t>
  </si>
  <si>
    <t>9822710205-5</t>
  </si>
  <si>
    <t>9822710100-8</t>
  </si>
  <si>
    <t>9822710230-6</t>
  </si>
  <si>
    <t>1B21236775-5</t>
  </si>
  <si>
    <t>1C51040141-4</t>
  </si>
  <si>
    <t>1B21216008-5</t>
  </si>
  <si>
    <t>1A51020040-9</t>
  </si>
  <si>
    <t>1A21200100-2</t>
  </si>
  <si>
    <t>1A24016139-9</t>
  </si>
  <si>
    <t>8706200450-7</t>
  </si>
  <si>
    <t>8706200650-K</t>
  </si>
  <si>
    <t>8707200550-1</t>
  </si>
  <si>
    <t>8706200670-4</t>
  </si>
  <si>
    <t>8707200600-1</t>
  </si>
  <si>
    <t>8706200638-0</t>
  </si>
  <si>
    <t>8707200685-0</t>
  </si>
  <si>
    <t>8707200720-2</t>
  </si>
  <si>
    <t>8709200060-3</t>
  </si>
  <si>
    <t>8706200070-6</t>
  </si>
  <si>
    <t>8706200100-1</t>
  </si>
  <si>
    <t>8709200110-3</t>
  </si>
  <si>
    <t>Espiga 3/4x250x400 caps.1" Poliamida C/M</t>
  </si>
  <si>
    <t>8707200800-4</t>
  </si>
  <si>
    <t>8707200820-9</t>
  </si>
  <si>
    <t>8706200800-6</t>
  </si>
  <si>
    <t>Espiga 5/8x250x200x50x45 caps.1" Poliamida</t>
  </si>
  <si>
    <t>8706220115-9</t>
  </si>
  <si>
    <t>9821910390-5</t>
  </si>
  <si>
    <t>9821910380-8</t>
  </si>
  <si>
    <t>9821900610-1</t>
  </si>
  <si>
    <t>9822150125-K</t>
  </si>
  <si>
    <t>9822110070-0</t>
  </si>
  <si>
    <t>9822110080-8</t>
  </si>
  <si>
    <t>9822110082-4</t>
  </si>
  <si>
    <t>9822110121-9</t>
  </si>
  <si>
    <t>9822110101-4</t>
  </si>
  <si>
    <t>9822110100-6</t>
  </si>
  <si>
    <t>9822110120-0</t>
  </si>
  <si>
    <t>C621000400-8</t>
  </si>
  <si>
    <t>C621000430-K</t>
  </si>
  <si>
    <t>C621000235-8</t>
  </si>
  <si>
    <t>C621000250-1</t>
  </si>
  <si>
    <t>C621000180-7</t>
  </si>
  <si>
    <t>C621000255-2</t>
  </si>
  <si>
    <t>C621000195-5</t>
  </si>
  <si>
    <t>C621000150-5</t>
  </si>
  <si>
    <t>C621000227-7</t>
  </si>
  <si>
    <t>C621000230-7</t>
  </si>
  <si>
    <t>C621000232-3</t>
  </si>
  <si>
    <t>C621000348-6</t>
  </si>
  <si>
    <t>C621000350-8</t>
  </si>
  <si>
    <t>C621000360-5</t>
  </si>
  <si>
    <t>C621000450-4</t>
  </si>
  <si>
    <t>C621000500-4</t>
  </si>
  <si>
    <t>C621000552-7</t>
  </si>
  <si>
    <t>C621000344-3</t>
  </si>
  <si>
    <t>C621000320-6</t>
  </si>
  <si>
    <t>C621000330-3</t>
  </si>
  <si>
    <t>C621000340-0</t>
  </si>
  <si>
    <t>C621000342-7</t>
  </si>
  <si>
    <t>9870108945-6</t>
  </si>
  <si>
    <t>9100200030-5</t>
  </si>
  <si>
    <t>9100200020-8</t>
  </si>
  <si>
    <t>9100200040-2</t>
  </si>
  <si>
    <t>9822400010-3</t>
  </si>
  <si>
    <t>9100219045-7</t>
  </si>
  <si>
    <t>9100219050-3</t>
  </si>
  <si>
    <t>9100219060-0</t>
  </si>
  <si>
    <t>9100219020-1</t>
  </si>
  <si>
    <t>6000100290-5</t>
  </si>
  <si>
    <t>7303232050-0</t>
  </si>
  <si>
    <t>73032A8050-K</t>
  </si>
  <si>
    <t>73032A8060-7</t>
  </si>
  <si>
    <t>73032A8080-1</t>
  </si>
  <si>
    <t>73032A8082-8</t>
  </si>
  <si>
    <t>73032A8110-7</t>
  </si>
  <si>
    <t>Golilla rep Gv 100x100x12x21</t>
  </si>
  <si>
    <t>73032A8120-4</t>
  </si>
  <si>
    <t>73032B8120-8</t>
  </si>
  <si>
    <t>73032B8140-1</t>
  </si>
  <si>
    <t>Golilla rep Gv 120x120x16x21</t>
  </si>
  <si>
    <t>7303238050-3</t>
  </si>
  <si>
    <t>7303238100-3</t>
  </si>
  <si>
    <t>7303240095-4</t>
  </si>
  <si>
    <t>7303240105-5</t>
  </si>
  <si>
    <t>7303240110-1</t>
  </si>
  <si>
    <t>7303240115-2</t>
  </si>
  <si>
    <t>7303250130-0</t>
  </si>
  <si>
    <t>7303250150-5</t>
  </si>
  <si>
    <t>7301285085-6</t>
  </si>
  <si>
    <t>7303263065-8</t>
  </si>
  <si>
    <t>7303276050-0</t>
  </si>
  <si>
    <t>3720081022-9</t>
  </si>
  <si>
    <t>6000100018-K</t>
  </si>
  <si>
    <t>6000100340-5</t>
  </si>
  <si>
    <t>3528010066-6</t>
  </si>
  <si>
    <t>3528010070-4</t>
  </si>
  <si>
    <t>Golilla Plana Red Esp Gv 100x3x7</t>
  </si>
  <si>
    <t>3528218047-0</t>
  </si>
  <si>
    <t>Golilla Plana Red Esp Gv 110x49x8</t>
  </si>
  <si>
    <t>3528218049-7</t>
  </si>
  <si>
    <t>9521200007-9</t>
  </si>
  <si>
    <t>9521200005-2</t>
  </si>
  <si>
    <t>9521200008-7</t>
  </si>
  <si>
    <t>9521220100-7</t>
  </si>
  <si>
    <t>9521220110-4</t>
  </si>
  <si>
    <t>9521220120-1</t>
  </si>
  <si>
    <t>9521220125-2</t>
  </si>
  <si>
    <t>6000220030-1</t>
  </si>
  <si>
    <t>9821980006-1</t>
  </si>
  <si>
    <t>9821980004-5</t>
  </si>
  <si>
    <t>Lanza de anclaje torre 5G</t>
  </si>
  <si>
    <t>9821910268-2</t>
  </si>
  <si>
    <t>9870107382-7</t>
  </si>
  <si>
    <t>9870109937-0</t>
  </si>
  <si>
    <t>9821980140-8</t>
  </si>
  <si>
    <t>9821980141-6</t>
  </si>
  <si>
    <t>9821980142-4</t>
  </si>
  <si>
    <t>9821980144-0</t>
  </si>
  <si>
    <t>9700200660-3</t>
  </si>
  <si>
    <t>9700200310-8</t>
  </si>
  <si>
    <t>9700216100-5</t>
  </si>
  <si>
    <t>9700200750-2</t>
  </si>
  <si>
    <t>9700200130-K</t>
  </si>
  <si>
    <t>9700200135-0</t>
  </si>
  <si>
    <t>9700212050-3</t>
  </si>
  <si>
    <t>9700220349-2</t>
  </si>
  <si>
    <t>9700200615-8</t>
  </si>
  <si>
    <t>9700220370-0</t>
  </si>
  <si>
    <t>9700200500-3</t>
  </si>
  <si>
    <t>9700200540-2</t>
  </si>
  <si>
    <t>9700200550-K</t>
  </si>
  <si>
    <t>9700200419-8</t>
  </si>
  <si>
    <t>9700220351-4</t>
  </si>
  <si>
    <t>9700220450-2</t>
  </si>
  <si>
    <t>6000100051-1</t>
  </si>
  <si>
    <t>9821930190-1</t>
  </si>
  <si>
    <t>6000100230-1</t>
  </si>
  <si>
    <t>9823000350-5</t>
  </si>
  <si>
    <t>24E1220100-7</t>
  </si>
  <si>
    <t>2433216240-K</t>
  </si>
  <si>
    <t>2433216230-2</t>
  </si>
  <si>
    <t>24A1224120-4</t>
  </si>
  <si>
    <t>24A1224152-7</t>
  </si>
  <si>
    <t>24A1220104-0</t>
  </si>
  <si>
    <t>24A1024500-8</t>
  </si>
  <si>
    <t>24A1224105-0</t>
  </si>
  <si>
    <t>24A1224090-6</t>
  </si>
  <si>
    <t>24A1224094-6</t>
  </si>
  <si>
    <t>24A1224154-0</t>
  </si>
  <si>
    <t>Perno Anclaje Recto HAE 3/4x1000x130Hx80H</t>
  </si>
  <si>
    <t>24A1224160-K</t>
  </si>
  <si>
    <t>24A1228150-8</t>
  </si>
  <si>
    <t>24A1220090-7</t>
  </si>
  <si>
    <t>2483216480-8</t>
  </si>
  <si>
    <t>2481228500-5</t>
  </si>
  <si>
    <t>Perno Anclaje  ASTM A36 GV HAE 1x1000x120Hx200H</t>
  </si>
  <si>
    <t>24A1232533-K</t>
  </si>
  <si>
    <t>Perno Anclaje  ASTM A36 GV HAE 1x1000x120Hx120H</t>
  </si>
  <si>
    <t>24A1232532-7</t>
  </si>
  <si>
    <t>Perno Anclaje  ASTM A36 GV HAE 1x1000x130Hx80H</t>
  </si>
  <si>
    <t>24A1232531-6</t>
  </si>
  <si>
    <t>2491232200-5</t>
  </si>
  <si>
    <t>24A1036010-9</t>
  </si>
  <si>
    <t>2481236500-9</t>
  </si>
  <si>
    <t>2481244500-2</t>
  </si>
  <si>
    <t>2481244502-9</t>
  </si>
  <si>
    <t>2491232380-K</t>
  </si>
  <si>
    <t>2491232485-7</t>
  </si>
  <si>
    <t>2491232497-0</t>
  </si>
  <si>
    <t>2491240900-3</t>
  </si>
  <si>
    <t>2491240950-K</t>
  </si>
  <si>
    <t>2491216110-9</t>
  </si>
  <si>
    <t>2491224500-0</t>
  </si>
  <si>
    <t>2491224520-5</t>
  </si>
  <si>
    <t>2481224104-0</t>
  </si>
  <si>
    <t>2491224552-3</t>
  </si>
  <si>
    <t>2491224680-5</t>
  </si>
  <si>
    <t>Perno Anclaje ASTM A36 GV HAE 3/4x700x100Hx100H</t>
  </si>
  <si>
    <t>24A1224162-K</t>
  </si>
  <si>
    <t>2481224102-4</t>
  </si>
  <si>
    <t>Perno Anclaje ASTM A36 GV HAE 3/4x870x130Hx80H</t>
  </si>
  <si>
    <t>24A1224163-5</t>
  </si>
  <si>
    <t>2481224103-2</t>
  </si>
  <si>
    <t>Perno Anclaje Tipo L UNC GV  5/8x100x100x50H</t>
  </si>
  <si>
    <t>2491220100-3</t>
  </si>
  <si>
    <t>2491220450-9</t>
  </si>
  <si>
    <t>2491220800-8</t>
  </si>
  <si>
    <t>2491228660-2</t>
  </si>
  <si>
    <t>9423016100-8</t>
  </si>
  <si>
    <t>9421016100-1</t>
  </si>
  <si>
    <t>9421016130-3</t>
  </si>
  <si>
    <t>9423016110-5</t>
  </si>
  <si>
    <t>9421016140-0</t>
  </si>
  <si>
    <t>9421016095-1</t>
  </si>
  <si>
    <t>9423016095-8</t>
  </si>
  <si>
    <t>9423016301-9</t>
  </si>
  <si>
    <t>9421016400-0</t>
  </si>
  <si>
    <t>9421016460-4</t>
  </si>
  <si>
    <t>1151048128-5</t>
  </si>
  <si>
    <t>9421120180-5</t>
  </si>
  <si>
    <t>9421120200-3</t>
  </si>
  <si>
    <t>9421120090-6</t>
  </si>
  <si>
    <t>9421120100-7</t>
  </si>
  <si>
    <t>9421120160-0</t>
  </si>
  <si>
    <t>1181028064-8</t>
  </si>
  <si>
    <t>2A21028210-7</t>
  </si>
  <si>
    <t>2A21028200-K</t>
  </si>
  <si>
    <t>2A51032100-7</t>
  </si>
  <si>
    <t>2A51032102-K</t>
  </si>
  <si>
    <t>2934018120-2</t>
  </si>
  <si>
    <t>2934024585-5</t>
  </si>
  <si>
    <t>1223216024-K</t>
  </si>
  <si>
    <t>1223216032-0</t>
  </si>
  <si>
    <t>9923224100-0</t>
  </si>
  <si>
    <t>1223212080-9</t>
  </si>
  <si>
    <t>9923212100-5</t>
  </si>
  <si>
    <t>1223220080-2</t>
  </si>
  <si>
    <t>9923220100-9</t>
  </si>
  <si>
    <t>1221220144-6</t>
  </si>
  <si>
    <t>1221220160-8</t>
  </si>
  <si>
    <t>1221220176-4</t>
  </si>
  <si>
    <t>1221220178-0</t>
  </si>
  <si>
    <t>1221220192-6</t>
  </si>
  <si>
    <t>1221220224-8</t>
  </si>
  <si>
    <t>1221220256-6</t>
  </si>
  <si>
    <t>2291032512-8</t>
  </si>
  <si>
    <t>2221056008-8</t>
  </si>
  <si>
    <t>2291032112-2</t>
  </si>
  <si>
    <t>2291048136-7</t>
  </si>
  <si>
    <t>2291048176-6</t>
  </si>
  <si>
    <t>9923016100-K</t>
  </si>
  <si>
    <t>9921020100-5</t>
  </si>
  <si>
    <t>6221220032-3</t>
  </si>
  <si>
    <t>6295216030-9</t>
  </si>
  <si>
    <t>6295216045-7</t>
  </si>
  <si>
    <t>6295216040-6</t>
  </si>
  <si>
    <t>9923116120-8</t>
  </si>
  <si>
    <t>9323016050-5</t>
  </si>
  <si>
    <t>9323016080-3</t>
  </si>
  <si>
    <t>9323016075-0</t>
  </si>
  <si>
    <t>9323016090-0</t>
  </si>
  <si>
    <t>9321016090-4</t>
  </si>
  <si>
    <t>9321016140-4</t>
  </si>
  <si>
    <t>9323016150-8</t>
  </si>
  <si>
    <t>9323016180-K</t>
  </si>
  <si>
    <t>9321016230-3</t>
  </si>
  <si>
    <t>9323016310-1</t>
  </si>
  <si>
    <t>9323016365-9</t>
  </si>
  <si>
    <t>9323016370-5</t>
  </si>
  <si>
    <t>9323016400-0</t>
  </si>
  <si>
    <t>9323016395-0</t>
  </si>
  <si>
    <t>9323016420-5</t>
  </si>
  <si>
    <t>9323016430-2</t>
  </si>
  <si>
    <t>9323016445-0</t>
  </si>
  <si>
    <t>9323016450-7</t>
  </si>
  <si>
    <t>9323016462-0</t>
  </si>
  <si>
    <t>9323016465-5</t>
  </si>
  <si>
    <t>9323016470-1</t>
  </si>
  <si>
    <t>1021016128-2</t>
  </si>
  <si>
    <t>9323016478-7</t>
  </si>
  <si>
    <t>9323016490-6</t>
  </si>
  <si>
    <t>9323016495-7</t>
  </si>
  <si>
    <t>9323016500-7</t>
  </si>
  <si>
    <t>9323016510-4</t>
  </si>
  <si>
    <t>9323016520-1</t>
  </si>
  <si>
    <t>9323016530-9</t>
  </si>
  <si>
    <t>9323016555-4</t>
  </si>
  <si>
    <t>9323016557-0</t>
  </si>
  <si>
    <t>9323016560-0</t>
  </si>
  <si>
    <t>9323016580-5</t>
  </si>
  <si>
    <t>9323016498-1</t>
  </si>
  <si>
    <t>9323016610-0</t>
  </si>
  <si>
    <t>9323016620-8</t>
  </si>
  <si>
    <t>9323016625-9</t>
  </si>
  <si>
    <t>9323016630-5</t>
  </si>
  <si>
    <t>9323016670-4</t>
  </si>
  <si>
    <t>9323016660-7</t>
  </si>
  <si>
    <t>9323016652-6</t>
  </si>
  <si>
    <t>9323016616-K</t>
  </si>
  <si>
    <t>9323016651-8</t>
  </si>
  <si>
    <t>9323016691-7</t>
  </si>
  <si>
    <t>9323024730-5</t>
  </si>
  <si>
    <t>9323024737-2</t>
  </si>
  <si>
    <t>1021024160-K</t>
  </si>
  <si>
    <t>9323024758-5</t>
  </si>
  <si>
    <t>9323024762-3</t>
  </si>
  <si>
    <t>9323024784-4</t>
  </si>
  <si>
    <t>9323024796-8</t>
  </si>
  <si>
    <t>9323024840-9</t>
  </si>
  <si>
    <t>9323024905-7</t>
  </si>
  <si>
    <t>2921124505-9</t>
  </si>
  <si>
    <t>9323024926-K</t>
  </si>
  <si>
    <t>9323024120-K</t>
  </si>
  <si>
    <t>9323024190-0</t>
  </si>
  <si>
    <t>9323024180-3</t>
  </si>
  <si>
    <t>9323024340-7</t>
  </si>
  <si>
    <t>9323024378-4</t>
  </si>
  <si>
    <t>9323024590-6</t>
  </si>
  <si>
    <t>9323024668-6</t>
  </si>
  <si>
    <t>9323024655-4</t>
  </si>
  <si>
    <t>9323024660-0</t>
  </si>
  <si>
    <t>1021312096-K</t>
  </si>
  <si>
    <t>9323012050-K</t>
  </si>
  <si>
    <t>9323020050-3</t>
  </si>
  <si>
    <t>9323020080-5</t>
  </si>
  <si>
    <t>9323020090-2</t>
  </si>
  <si>
    <t>9323220425-5</t>
  </si>
  <si>
    <t>9323020110-0</t>
  </si>
  <si>
    <t>9323020137-2</t>
  </si>
  <si>
    <t>9323020135-6</t>
  </si>
  <si>
    <t>9323020140-2</t>
  </si>
  <si>
    <t>9323020120-8</t>
  </si>
  <si>
    <t>9323020128-3</t>
  </si>
  <si>
    <t>9323020154-2</t>
  </si>
  <si>
    <t>9323020160-7</t>
  </si>
  <si>
    <t>9323020167-4</t>
  </si>
  <si>
    <t>9323020185-2</t>
  </si>
  <si>
    <t>9323020250-6</t>
  </si>
  <si>
    <t>9323020252-2</t>
  </si>
  <si>
    <t>9323020258-1</t>
  </si>
  <si>
    <t>9323020326-K</t>
  </si>
  <si>
    <t>9323020330-8</t>
  </si>
  <si>
    <t>9323020345-6</t>
  </si>
  <si>
    <t>9323020350-2</t>
  </si>
  <si>
    <t>9323020358-8</t>
  </si>
  <si>
    <t>9323020362-6</t>
  </si>
  <si>
    <t>9323020366-9</t>
  </si>
  <si>
    <t>9323020370-7</t>
  </si>
  <si>
    <t>9323020380-4</t>
  </si>
  <si>
    <t>9323020390-1</t>
  </si>
  <si>
    <t>9323020410-K</t>
  </si>
  <si>
    <t>9323020428-2</t>
  </si>
  <si>
    <t>9323020430-4</t>
  </si>
  <si>
    <t>9323020454-1</t>
  </si>
  <si>
    <t>9323020458-4</t>
  </si>
  <si>
    <t>9323020462-2</t>
  </si>
  <si>
    <t>9323020466-5</t>
  </si>
  <si>
    <t>9323020470-3</t>
  </si>
  <si>
    <t>9323020480-0</t>
  </si>
  <si>
    <t>1021020208-6</t>
  </si>
  <si>
    <t>9323020510-6</t>
  </si>
  <si>
    <t>9323020490-8</t>
  </si>
  <si>
    <t>9323020498-3</t>
  </si>
  <si>
    <t>9323020502-5</t>
  </si>
  <si>
    <t>9323020520-3</t>
  </si>
  <si>
    <t>9323020530-0</t>
  </si>
  <si>
    <t>9323020550-5</t>
  </si>
  <si>
    <t>9323020540-8</t>
  </si>
  <si>
    <t>9323020560-2</t>
  </si>
  <si>
    <t>9323028175-9</t>
  </si>
  <si>
    <t>1021028160-1</t>
  </si>
  <si>
    <t>9323032379-6</t>
  </si>
  <si>
    <t>2A51028100-5</t>
  </si>
  <si>
    <t>9323032190-4</t>
  </si>
  <si>
    <t>Perno Hex Cte 1x8.1/2x2.3/4H</t>
  </si>
  <si>
    <t>1021032136-0</t>
  </si>
  <si>
    <t>2951132064-8</t>
  </si>
  <si>
    <t>2951132122-9</t>
  </si>
  <si>
    <t>2951132192-K</t>
  </si>
  <si>
    <t>9323020295-6</t>
  </si>
  <si>
    <t>1024024050-0</t>
  </si>
  <si>
    <t>1024024100-0</t>
  </si>
  <si>
    <t>1024020160-2</t>
  </si>
  <si>
    <t>1024024120-5</t>
  </si>
  <si>
    <t>1061224129-0</t>
  </si>
  <si>
    <t>9923420080-8</t>
  </si>
  <si>
    <t>Perno J Forjado SAE 1045 5/8x267x112X80mm</t>
  </si>
  <si>
    <t>9953420026-5</t>
  </si>
  <si>
    <t>Perno J Forjado SAE 1045 5/8x217x92X80mm</t>
  </si>
  <si>
    <t>9953420024-9</t>
  </si>
  <si>
    <t>Perno J Forjado SAE 1045 5/8x147x92X80mm</t>
  </si>
  <si>
    <t>9953420020-6</t>
  </si>
  <si>
    <t>9923420050-6</t>
  </si>
  <si>
    <t>9953420022-2</t>
  </si>
  <si>
    <t>9953410260-3</t>
  </si>
  <si>
    <t>9953410228-K</t>
  </si>
  <si>
    <t>9953410230-1</t>
  </si>
  <si>
    <t>9953410133-K</t>
  </si>
  <si>
    <t>1521024032-K</t>
  </si>
  <si>
    <t>9621000100-7</t>
  </si>
  <si>
    <t>9624000125-7</t>
  </si>
  <si>
    <t>9624000105-2</t>
  </si>
  <si>
    <t>9624000130-3</t>
  </si>
  <si>
    <t>9624000138-9</t>
  </si>
  <si>
    <t>9621000120-1</t>
  </si>
  <si>
    <t>9624000142-7</t>
  </si>
  <si>
    <t>9624020155-8</t>
  </si>
  <si>
    <t>9624000145-1</t>
  </si>
  <si>
    <t>9624000161-3</t>
  </si>
  <si>
    <t>9624000180-K</t>
  </si>
  <si>
    <t>9624000181-8</t>
  </si>
  <si>
    <t>9624000182-6</t>
  </si>
  <si>
    <t>9624000185-0</t>
  </si>
  <si>
    <t>9623000148-8</t>
  </si>
  <si>
    <t>9624000190-7</t>
  </si>
  <si>
    <t>9624000150-8</t>
  </si>
  <si>
    <t>9624000160-5</t>
  </si>
  <si>
    <t>9624000205-9</t>
  </si>
  <si>
    <t>9624000168-0</t>
  </si>
  <si>
    <t>9624000172-9</t>
  </si>
  <si>
    <t>9624000195-8</t>
  </si>
  <si>
    <t>9624000200-8</t>
  </si>
  <si>
    <t>9624000010-2</t>
  </si>
  <si>
    <t>9624000110-9</t>
  </si>
  <si>
    <t>9624000115-K</t>
  </si>
  <si>
    <t>9624000015-3</t>
  </si>
  <si>
    <t>9624000014-5</t>
  </si>
  <si>
    <t>9624000016-1</t>
  </si>
  <si>
    <t>9624000020-K</t>
  </si>
  <si>
    <t>9653000040-8</t>
  </si>
  <si>
    <t>9653000050-5</t>
  </si>
  <si>
    <t>9623000205-0</t>
  </si>
  <si>
    <t>9623000053-8</t>
  </si>
  <si>
    <t>9623000030-9</t>
  </si>
  <si>
    <t>9623000042-2</t>
  </si>
  <si>
    <t>9623000355-3</t>
  </si>
  <si>
    <t>9623000380-4</t>
  </si>
  <si>
    <t>9623000395-2</t>
  </si>
  <si>
    <t>9623000400-2</t>
  </si>
  <si>
    <t>9623000406-1</t>
  </si>
  <si>
    <t>9623000450-9</t>
  </si>
  <si>
    <t>9623000490-8</t>
  </si>
  <si>
    <t>9623000122-4</t>
  </si>
  <si>
    <t>9623000135-6</t>
  </si>
  <si>
    <t>9623000147-K</t>
  </si>
  <si>
    <t>2831224160-0</t>
  </si>
  <si>
    <t>2831232192-2</t>
  </si>
  <si>
    <t>2831232240-6</t>
  </si>
  <si>
    <t>2831232136-1</t>
  </si>
  <si>
    <t>2831232144-2</t>
  </si>
  <si>
    <t>2831236124-K</t>
  </si>
  <si>
    <t>2831236125-8</t>
  </si>
  <si>
    <t>2831236126-6</t>
  </si>
  <si>
    <t>2831236130-4</t>
  </si>
  <si>
    <t>2831236133-9</t>
  </si>
  <si>
    <t>2831236134-7</t>
  </si>
  <si>
    <t>2831236160-6</t>
  </si>
  <si>
    <t>2831236170-3</t>
  </si>
  <si>
    <t>2831236175-4</t>
  </si>
  <si>
    <t>2831236180-0</t>
  </si>
  <si>
    <t>2831236205-K</t>
  </si>
  <si>
    <t>2831236210-6</t>
  </si>
  <si>
    <t>2831236220-3</t>
  </si>
  <si>
    <t>2831236240-8</t>
  </si>
  <si>
    <t>2831228035-5</t>
  </si>
  <si>
    <t>2831228200-5</t>
  </si>
  <si>
    <t>2831228240-4</t>
  </si>
  <si>
    <t>2831228120-3</t>
  </si>
  <si>
    <t>2831228128-9</t>
  </si>
  <si>
    <t>2831228142-4</t>
  </si>
  <si>
    <t>2831228144-0</t>
  </si>
  <si>
    <t>2831228150-5</t>
  </si>
  <si>
    <t>2821624325-2</t>
  </si>
  <si>
    <t>2821624350-3</t>
  </si>
  <si>
    <t>2821624355-4</t>
  </si>
  <si>
    <t>2821624360-0</t>
  </si>
  <si>
    <t>2851724009-7</t>
  </si>
  <si>
    <t>2851728010-2</t>
  </si>
  <si>
    <t>2821628182-0</t>
  </si>
  <si>
    <t>2821628183-9</t>
  </si>
  <si>
    <t>2851728012-9</t>
  </si>
  <si>
    <t>2851528014-8</t>
  </si>
  <si>
    <t>Perno riel 3/4x4</t>
  </si>
  <si>
    <t>2721024064-6</t>
  </si>
  <si>
    <t>2821624195-0</t>
  </si>
  <si>
    <t>2821624180-2</t>
  </si>
  <si>
    <t>2821628190-1</t>
  </si>
  <si>
    <t>2821628195-2</t>
  </si>
  <si>
    <t>2821628154-5</t>
  </si>
  <si>
    <t>2821632100-8</t>
  </si>
  <si>
    <t>2821632140-7</t>
  </si>
  <si>
    <t>2821632145-8</t>
  </si>
  <si>
    <t>2821632147-4</t>
  </si>
  <si>
    <t>2821632149-0</t>
  </si>
  <si>
    <t>2821632151-2</t>
  </si>
  <si>
    <t>2821632150-4</t>
  </si>
  <si>
    <t>2821632160-1</t>
  </si>
  <si>
    <t>2821628145-6</t>
  </si>
  <si>
    <t>2821624230-2</t>
  </si>
  <si>
    <t>2821624170-5</t>
  </si>
  <si>
    <t>2821624160-8</t>
  </si>
  <si>
    <t>2821624150-0</t>
  </si>
  <si>
    <t>2821628150-2</t>
  </si>
  <si>
    <t>2721232056-6</t>
  </si>
  <si>
    <t>2721232096-5</t>
  </si>
  <si>
    <t>2721232104-K</t>
  </si>
  <si>
    <t>2721224068-6</t>
  </si>
  <si>
    <t>2721220052-8</t>
  </si>
  <si>
    <t>2721028068-0</t>
  </si>
  <si>
    <t>2721228080-7</t>
  </si>
  <si>
    <t>2751332056-1</t>
  </si>
  <si>
    <t>2751328080-2</t>
  </si>
  <si>
    <t>2821632130-K</t>
  </si>
  <si>
    <t>2821628110-3</t>
  </si>
  <si>
    <t>2821028230-2</t>
  </si>
  <si>
    <t>2821028240-K</t>
  </si>
  <si>
    <t>2821032260-6</t>
  </si>
  <si>
    <t>9821220108-1</t>
  </si>
  <si>
    <t>9821800020-7</t>
  </si>
  <si>
    <t>7004200010-6</t>
  </si>
  <si>
    <t>9821800050-9</t>
  </si>
  <si>
    <t>9822900105-1</t>
  </si>
  <si>
    <t>9822905215-2</t>
  </si>
  <si>
    <t>6000100062-7</t>
  </si>
  <si>
    <t>9821800010-K</t>
  </si>
  <si>
    <t>9821800030-4</t>
  </si>
  <si>
    <t>9821800040-1</t>
  </si>
  <si>
    <t>9822900130-2</t>
  </si>
  <si>
    <t>9822900030-6</t>
  </si>
  <si>
    <t>9822900050-0</t>
  </si>
  <si>
    <t>9822900070-5</t>
  </si>
  <si>
    <t>9822900110-8</t>
  </si>
  <si>
    <t>6000100061-9</t>
  </si>
  <si>
    <t>6000100063-5</t>
  </si>
  <si>
    <t>9822904102-9</t>
  </si>
  <si>
    <t>9822906302-2</t>
  </si>
  <si>
    <t>9822904105-3</t>
  </si>
  <si>
    <t>9821950020-3</t>
  </si>
  <si>
    <t>9822908180-2</t>
  </si>
  <si>
    <t>9822910195-1</t>
  </si>
  <si>
    <t>9822910210-9</t>
  </si>
  <si>
    <t>9822908151-9</t>
  </si>
  <si>
    <t>9822906153-4</t>
  </si>
  <si>
    <t>9822910185-4</t>
  </si>
  <si>
    <t>Portón Gv</t>
  </si>
  <si>
    <t>9821900730-2</t>
  </si>
  <si>
    <t>Poste p/Portón 100x100x2</t>
  </si>
  <si>
    <t>9821900735-3</t>
  </si>
  <si>
    <t>A800290102-8</t>
  </si>
  <si>
    <t>A822290100-6</t>
  </si>
  <si>
    <t>Prensa Paralella p/Tir perf. redonda</t>
  </si>
  <si>
    <t>A402200035-2</t>
  </si>
  <si>
    <t>Prensa Paralella p/Tir perf. Cuadrada</t>
  </si>
  <si>
    <t>A402200030-1</t>
  </si>
  <si>
    <t>A402200037-K</t>
  </si>
  <si>
    <t>A402200036-6</t>
  </si>
  <si>
    <t>9821910223-2</t>
  </si>
  <si>
    <t>9821910203-8</t>
  </si>
  <si>
    <t>9821910207-0</t>
  </si>
  <si>
    <t>9821910201-1</t>
  </si>
  <si>
    <t>9821910206-2</t>
  </si>
  <si>
    <t>9821910202-K</t>
  </si>
  <si>
    <t>5020024570-6</t>
  </si>
  <si>
    <t>5020024588-9</t>
  </si>
  <si>
    <t>9822810160-5</t>
  </si>
  <si>
    <t>9822810120-6</t>
  </si>
  <si>
    <t>9821980146-7</t>
  </si>
  <si>
    <t>9821980148-3</t>
  </si>
  <si>
    <t>9821980150-5</t>
  </si>
  <si>
    <t>9821980152-1</t>
  </si>
  <si>
    <t>A800290106-5</t>
  </si>
  <si>
    <t>A800210017-8</t>
  </si>
  <si>
    <t>A800260040-5</t>
  </si>
  <si>
    <t>A800200165-K</t>
  </si>
  <si>
    <t>A800200168-4</t>
  </si>
  <si>
    <t>A800290040-5</t>
  </si>
  <si>
    <t>A800290070-3</t>
  </si>
  <si>
    <t>A800290030-2</t>
  </si>
  <si>
    <t>A800290060-0</t>
  </si>
  <si>
    <t>A800290020-K</t>
  </si>
  <si>
    <t>Soporte Extension ADSS GV 240x50x8MM</t>
  </si>
  <si>
    <t>6601208100-7</t>
  </si>
  <si>
    <t>A800290050-8</t>
  </si>
  <si>
    <t>A800210210-3</t>
  </si>
  <si>
    <t xml:space="preserve">Soporte Met. Montaje Seccionador </t>
  </si>
  <si>
    <t>A800210084-4</t>
  </si>
  <si>
    <t>A800200310-5</t>
  </si>
  <si>
    <t>A800225020-K</t>
  </si>
  <si>
    <t>9821900750-7</t>
  </si>
  <si>
    <t>A800225035-8</t>
  </si>
  <si>
    <t>A800225040-4</t>
  </si>
  <si>
    <t>A800210106-9</t>
  </si>
  <si>
    <t>A800200105-6</t>
  </si>
  <si>
    <t>A800200200-1</t>
  </si>
  <si>
    <t>A800200250-8</t>
  </si>
  <si>
    <t>A800200270-2</t>
  </si>
  <si>
    <t>A800210077-1</t>
  </si>
  <si>
    <t>A800200020-3</t>
  </si>
  <si>
    <t>A801200020-1</t>
  </si>
  <si>
    <t>A801200023-6</t>
  </si>
  <si>
    <t>A800200023-8</t>
  </si>
  <si>
    <t>A800200035-1</t>
  </si>
  <si>
    <t>A801200025-2</t>
  </si>
  <si>
    <t>Soporte Paso 1/2x415x130H</t>
  </si>
  <si>
    <t>A800200025-4</t>
  </si>
  <si>
    <t>A800200040-9</t>
  </si>
  <si>
    <t>A800200155-2</t>
  </si>
  <si>
    <t>A800200158-7</t>
  </si>
  <si>
    <t>A800200160-9</t>
  </si>
  <si>
    <t>A800200090-4</t>
  </si>
  <si>
    <t>A800200095-5</t>
  </si>
  <si>
    <t>A800200100-5</t>
  </si>
  <si>
    <t>A800200050-5</t>
  </si>
  <si>
    <t>A800200055-6</t>
  </si>
  <si>
    <t>A800200065-3</t>
  </si>
  <si>
    <t>A800290108-1</t>
  </si>
  <si>
    <t>A800210083-6</t>
  </si>
  <si>
    <t>A800200556-7</t>
  </si>
  <si>
    <t>A800200110-8</t>
  </si>
  <si>
    <t>A800200120-1</t>
  </si>
  <si>
    <t>A800210115-8</t>
  </si>
  <si>
    <t>A800227000-6</t>
  </si>
  <si>
    <t>A800210080-1</t>
  </si>
  <si>
    <t>A800210065-8</t>
  </si>
  <si>
    <t>A800290090-9</t>
  </si>
  <si>
    <t>A800290080-6</t>
  </si>
  <si>
    <t>6000100010-4</t>
  </si>
  <si>
    <t>9821910204-6</t>
  </si>
  <si>
    <t>6699099090-6</t>
  </si>
  <si>
    <t>6699099080-9</t>
  </si>
  <si>
    <t>3824028125-K</t>
  </si>
  <si>
    <t>3824028205-1</t>
  </si>
  <si>
    <t>3824228194-K</t>
  </si>
  <si>
    <t>3824028175-6</t>
  </si>
  <si>
    <t>3824028180-2</t>
  </si>
  <si>
    <t>3824228082-K</t>
  </si>
  <si>
    <t>3824028200-0</t>
  </si>
  <si>
    <t>3824028220-5</t>
  </si>
  <si>
    <t>3824028240-K</t>
  </si>
  <si>
    <t>3824023142-2</t>
  </si>
  <si>
    <t>3824221110-0</t>
  </si>
  <si>
    <t>3824021110-3</t>
  </si>
  <si>
    <t>3824021511-7</t>
  </si>
  <si>
    <t>3824221113-5</t>
  </si>
  <si>
    <t>3824021515-K</t>
  </si>
  <si>
    <t>8321200200-6</t>
  </si>
  <si>
    <t>8321220140-8</t>
  </si>
  <si>
    <t>8321250152-5</t>
  </si>
  <si>
    <t>8321250142-8</t>
  </si>
  <si>
    <t>3461048000-6</t>
  </si>
  <si>
    <t>3461064000-3</t>
  </si>
  <si>
    <t>3321216000-3</t>
  </si>
  <si>
    <t>3321028000-1</t>
  </si>
  <si>
    <t>6321028000-8</t>
  </si>
  <si>
    <t>6321532000-8</t>
  </si>
  <si>
    <t>6321524000-4</t>
  </si>
  <si>
    <t>6321528000-6</t>
  </si>
  <si>
    <t>6331536000-7</t>
  </si>
  <si>
    <t>3023216000-0</t>
  </si>
  <si>
    <t>3023220000-2</t>
  </si>
  <si>
    <t>3023232000-8</t>
  </si>
  <si>
    <t>3021216000-4</t>
  </si>
  <si>
    <t>3024216000-9</t>
  </si>
  <si>
    <t>3021228000-K</t>
  </si>
  <si>
    <t>3121024000-7</t>
  </si>
  <si>
    <t>3161224000-3</t>
  </si>
  <si>
    <t>3121032000-0</t>
  </si>
  <si>
    <t>3121028000-9</t>
  </si>
  <si>
    <t>3321328000-2</t>
  </si>
  <si>
    <t>34C2064000-2</t>
  </si>
  <si>
    <t>3421328100-5</t>
  </si>
  <si>
    <t>3421332100-7</t>
  </si>
  <si>
    <t>3434118000-9</t>
  </si>
  <si>
    <t>9023716000-1</t>
  </si>
  <si>
    <t>9023720010-0</t>
  </si>
  <si>
    <t>9023724000-5</t>
  </si>
  <si>
    <t>A321420100-2</t>
  </si>
  <si>
    <t>A321420105-3</t>
  </si>
  <si>
    <t>A321420120-7</t>
  </si>
  <si>
    <t>A321410082-6</t>
  </si>
  <si>
    <t>A321410084-8</t>
  </si>
  <si>
    <t>A321410090-K</t>
  </si>
  <si>
    <t>A321410095-3</t>
  </si>
  <si>
    <t>A321410116-K</t>
  </si>
  <si>
    <t>A321410119-9</t>
  </si>
  <si>
    <t>A321400225-5</t>
  </si>
  <si>
    <t>A321410093-1</t>
  </si>
  <si>
    <t>A321400229-8</t>
  </si>
  <si>
    <t>9870104730-3</t>
  </si>
  <si>
    <t>TIJERA #2</t>
  </si>
  <si>
    <t>TERR #2</t>
  </si>
  <si>
    <t>TERR #4</t>
  </si>
  <si>
    <t>DESPUNT</t>
  </si>
  <si>
    <t xml:space="preserve">PERFIL CUADRADO GV        25x25x2x6MT       </t>
  </si>
  <si>
    <t>9821930195-2</t>
  </si>
  <si>
    <t>SE SAN MIGUEL PARRON      17,5 KV PILAR P1 A</t>
  </si>
  <si>
    <t>SE SAN MIGUEL PARRON      17,5 KV PILAR P1 B</t>
  </si>
  <si>
    <t>SE SAN MIGUEL PARRON      17,5 KV PILAR P1 C</t>
  </si>
  <si>
    <t>EG10015002-8</t>
  </si>
  <si>
    <t>EG10015003-2</t>
  </si>
  <si>
    <t>EG10015004-4</t>
  </si>
  <si>
    <t xml:space="preserve">SE SAN MIGUEL PARRILLAS   OPER. TRANSF.72,5 </t>
  </si>
  <si>
    <t>EG10015022-4</t>
  </si>
  <si>
    <t>Barra 3/4 1020</t>
  </si>
  <si>
    <t xml:space="preserve">PERFIL CUADRADO GV        40x40x2x6MTS      </t>
  </si>
  <si>
    <t xml:space="preserve">Perno Hex Cte 3/4x17x3A </t>
  </si>
  <si>
    <t>9323024896-4</t>
  </si>
  <si>
    <t xml:space="preserve">SE MONTERRICO PARRON      13,8 KV PILAR 1 D </t>
  </si>
  <si>
    <t>EG10014004-9</t>
  </si>
  <si>
    <t>PF #6</t>
  </si>
  <si>
    <t>EX #14</t>
  </si>
  <si>
    <t>PF #11</t>
  </si>
  <si>
    <t>PUNT ARC</t>
  </si>
  <si>
    <t>TIJERA UNI</t>
  </si>
  <si>
    <t>REBARE1</t>
  </si>
  <si>
    <t>REBARE2</t>
  </si>
  <si>
    <t>TIJERA #1</t>
  </si>
  <si>
    <t>PF #5</t>
  </si>
  <si>
    <t>Barra 3/4 a 18,8mm</t>
  </si>
  <si>
    <t>PUNT BARRA</t>
  </si>
  <si>
    <t>BANCO TREF</t>
  </si>
  <si>
    <t>Barra 5/8 1020</t>
  </si>
  <si>
    <t>Barra 5/8 a 15,8</t>
  </si>
  <si>
    <t>Barra 5/8 a 14,1</t>
  </si>
  <si>
    <t>Barra 5/8 a 13,8</t>
  </si>
  <si>
    <t>Barra 1/2 1020</t>
  </si>
  <si>
    <t>Barra 1/2 a 12,5</t>
  </si>
  <si>
    <t>Barra 1/2 a 12,0</t>
  </si>
  <si>
    <t>Barra Hex 3/4 1045</t>
  </si>
  <si>
    <t>Barra Hex 3/4 a 17,5</t>
  </si>
  <si>
    <t>PUNTEAR</t>
  </si>
  <si>
    <t>TERRAJAR</t>
  </si>
  <si>
    <t>REBTOR</t>
  </si>
  <si>
    <t>TERR ARC</t>
  </si>
  <si>
    <t>CORT LASER</t>
  </si>
  <si>
    <t>PL NARGESA</t>
  </si>
  <si>
    <t>PF #12</t>
  </si>
  <si>
    <t>MIG #2</t>
  </si>
  <si>
    <t>INYECTORA</t>
  </si>
  <si>
    <t>TRAZAR</t>
  </si>
  <si>
    <t xml:space="preserve">SE MONTERRICO PARRON      13,8 KV VIGA V1   </t>
  </si>
  <si>
    <t>EG10014005-K</t>
  </si>
  <si>
    <t xml:space="preserve">SE MONTERRICO PARRON      13,8 KV VIGA V2 A </t>
  </si>
  <si>
    <t>EG10014006-1</t>
  </si>
  <si>
    <t xml:space="preserve">SE MONTERRICO PARRON      13,8 KV VIGA V2 B </t>
  </si>
  <si>
    <t>EG10014007-3</t>
  </si>
  <si>
    <t xml:space="preserve">SE MONTERRICO PARRON      13,8 KV VIGA V3   </t>
  </si>
  <si>
    <t>EG10014008-K</t>
  </si>
  <si>
    <t xml:space="preserve">SE MONTERRICO PARRON      13,8 KV VIGA V4   </t>
  </si>
  <si>
    <t>EG10014009-1</t>
  </si>
  <si>
    <t>S/M</t>
  </si>
  <si>
    <t>MIG #1</t>
  </si>
  <si>
    <t>Productos Varios</t>
  </si>
  <si>
    <t>PUTIR</t>
  </si>
  <si>
    <t>LAMINAR</t>
  </si>
  <si>
    <t>PF #3</t>
  </si>
  <si>
    <t>PUNT TIR</t>
  </si>
  <si>
    <t>LAMIN TIR</t>
  </si>
  <si>
    <t>PF #4</t>
  </si>
  <si>
    <t>EX #15</t>
  </si>
  <si>
    <t>CLASIFICAR</t>
  </si>
  <si>
    <t>TRONZADO</t>
  </si>
  <si>
    <t>TALADRO #2</t>
  </si>
  <si>
    <t>REPASAR</t>
  </si>
  <si>
    <t>LAM ZURZO</t>
  </si>
  <si>
    <t>INSERTO</t>
  </si>
  <si>
    <t>PF #13</t>
  </si>
  <si>
    <t>Ex #12</t>
  </si>
  <si>
    <t>PREN HIDRA</t>
  </si>
  <si>
    <t>ENDEREZAR</t>
  </si>
  <si>
    <t>ENDEREZ BA</t>
  </si>
  <si>
    <t>PF #1</t>
  </si>
  <si>
    <t>PUNT PER</t>
  </si>
  <si>
    <t>SOLD MIG #1</t>
  </si>
  <si>
    <t>CORTAR SOP</t>
  </si>
  <si>
    <t>MAQ LASER</t>
  </si>
  <si>
    <t>PERFOR1</t>
  </si>
  <si>
    <t>PERFOR2</t>
  </si>
  <si>
    <t>PERFOR3</t>
  </si>
  <si>
    <t>TALADRO #1</t>
  </si>
  <si>
    <t>PELS</t>
  </si>
  <si>
    <t>DESPUNTE</t>
  </si>
  <si>
    <t>TORNO PROD</t>
  </si>
  <si>
    <t>CNC</t>
  </si>
  <si>
    <t>EX #12</t>
  </si>
  <si>
    <t>CORTG1</t>
  </si>
  <si>
    <t>CORTG2</t>
  </si>
  <si>
    <t>DOBLAF1</t>
  </si>
  <si>
    <t>DOBLAF2</t>
  </si>
  <si>
    <t>LOGO</t>
  </si>
  <si>
    <t>PF #2</t>
  </si>
  <si>
    <t>NIETO LOGO</t>
  </si>
  <si>
    <t>TORNO PRO</t>
  </si>
  <si>
    <t>SE SAN MIGUEL PARRON      17,5 KV CONJUNTO A</t>
  </si>
  <si>
    <t>CORT1</t>
  </si>
  <si>
    <t>CORT2</t>
  </si>
  <si>
    <t>CORT3</t>
  </si>
  <si>
    <t>SE SAN MIGUEL PARRON      17,5 KV ARRIOSTRAM</t>
  </si>
  <si>
    <t>EG10015011-K</t>
  </si>
  <si>
    <t>Espaciador p/Tir. Recto 910x700x600-50 PZ1</t>
  </si>
  <si>
    <t>Espaciador p/Tir. Recto 910x700x600-50 PZ2</t>
  </si>
  <si>
    <t>Espaciador p/Tir. Recto 910x700x600-50 PZ3</t>
  </si>
  <si>
    <t>SE SAN MIGUEL PARRON      17,5 KV C/SOLDADOS</t>
  </si>
  <si>
    <t>EG10015005-0</t>
  </si>
  <si>
    <t>TERR #1</t>
  </si>
  <si>
    <t>PRI</t>
  </si>
  <si>
    <t>REBARES</t>
  </si>
  <si>
    <t>PUNT2CAB</t>
  </si>
  <si>
    <t>PF #04</t>
  </si>
  <si>
    <t>Elemento Montaje Desc Fusible Paillaco</t>
  </si>
  <si>
    <t>9821810114-3</t>
  </si>
  <si>
    <t>PERF 10,5</t>
  </si>
  <si>
    <t>PERF 18</t>
  </si>
  <si>
    <t>EX #17</t>
  </si>
  <si>
    <t>PF #02</t>
  </si>
  <si>
    <t>PF #7</t>
  </si>
  <si>
    <t xml:space="preserve">BARRA REDONDA SAE 1020 NG 1.1/4 X 2.3       </t>
  </si>
  <si>
    <t>SIERRA CIRC</t>
  </si>
  <si>
    <t>TERR #8</t>
  </si>
  <si>
    <t>9821010110-1</t>
  </si>
  <si>
    <t xml:space="preserve">PEINETA DISUASIVA         10004697 1 X 1    </t>
  </si>
  <si>
    <t xml:space="preserve">PEINETA DISUASIVA         10004698 1 X 1    </t>
  </si>
  <si>
    <t>9821980530-6</t>
  </si>
  <si>
    <t>9821980535-7</t>
  </si>
  <si>
    <t>CORT 25X3</t>
  </si>
  <si>
    <t>CORT 25X5</t>
  </si>
  <si>
    <t>PERF 25X5</t>
  </si>
  <si>
    <t>DOBL 25X5</t>
  </si>
  <si>
    <t>CORT PUA300</t>
  </si>
  <si>
    <t>CORT PUA150</t>
  </si>
  <si>
    <t>ESME PUA300</t>
  </si>
  <si>
    <t>ESME PUA150</t>
  </si>
  <si>
    <t>PERNSA CH</t>
  </si>
  <si>
    <t>PRENSA CH</t>
  </si>
  <si>
    <t>FABRICADO</t>
  </si>
  <si>
    <t>LG</t>
  </si>
  <si>
    <t>EL</t>
  </si>
  <si>
    <t>LC</t>
  </si>
  <si>
    <t>BS-FL</t>
  </si>
  <si>
    <t>FV-CB</t>
  </si>
  <si>
    <t>TC</t>
  </si>
  <si>
    <t>EB</t>
  </si>
  <si>
    <t>VH</t>
  </si>
  <si>
    <t>RM</t>
  </si>
  <si>
    <t>NIETO</t>
  </si>
  <si>
    <t>NARGESA</t>
  </si>
  <si>
    <t xml:space="preserve">PEINETA DISUASIVA         PUA 300    </t>
  </si>
  <si>
    <t>PEINETA DISUASIVA         PUA 150</t>
  </si>
  <si>
    <t xml:space="preserve">PEINETA DISUASIVA         PLET 25X5X210    </t>
  </si>
  <si>
    <t>STOCK</t>
  </si>
  <si>
    <t>Proceso (etapas) (Kg)</t>
  </si>
  <si>
    <t>Total Procesados (Kg) (distintos procesos)</t>
  </si>
  <si>
    <t xml:space="preserve">ABRAZ  U G2 BSW GV        3/4x297x95x92H    </t>
  </si>
  <si>
    <t>9822710220-9</t>
  </si>
  <si>
    <t>NOTA VENTA</t>
  </si>
  <si>
    <t>REF</t>
  </si>
  <si>
    <t>F.EMISION</t>
  </si>
  <si>
    <t>F.ENTREGA</t>
  </si>
  <si>
    <t>COD.CLTE</t>
  </si>
  <si>
    <t>NOMBRE CLIENTE</t>
  </si>
  <si>
    <t>CANT</t>
  </si>
  <si>
    <t>U.M.</t>
  </si>
  <si>
    <t>DESCRIPCION</t>
  </si>
  <si>
    <t>UND</t>
  </si>
  <si>
    <t>KGS</t>
  </si>
  <si>
    <t>$ KGS</t>
  </si>
  <si>
    <t>NRO.OT.</t>
  </si>
  <si>
    <t>DIAS ATRASO</t>
  </si>
  <si>
    <t>DESTINO</t>
  </si>
  <si>
    <t>FABRICA</t>
  </si>
  <si>
    <t>ESTADO</t>
  </si>
  <si>
    <t>ORDEN DE COMPRA</t>
  </si>
  <si>
    <t>NRO. COTIZACION</t>
  </si>
  <si>
    <t>11514-2</t>
  </si>
  <si>
    <t xml:space="preserve">CTA SPA                                                                         </t>
  </si>
  <si>
    <t>1161024000-5</t>
  </si>
  <si>
    <t xml:space="preserve">PER CUA 1045 UNC NG       1 X 12            </t>
  </si>
  <si>
    <t xml:space="preserve">   43953-P</t>
  </si>
  <si>
    <t>A CLIENTE</t>
  </si>
  <si>
    <t xml:space="preserve">INDAVAL    </t>
  </si>
  <si>
    <t>VENC.</t>
  </si>
  <si>
    <t>13841224Y164</t>
  </si>
  <si>
    <t>3161032000-K</t>
  </si>
  <si>
    <t xml:space="preserve">TUE HEX A-194-2H UNC NG   1                 </t>
  </si>
  <si>
    <t xml:space="preserve">        - </t>
  </si>
  <si>
    <t>3654032000-9</t>
  </si>
  <si>
    <t xml:space="preserve">GOL PRESION NG            1                 </t>
  </si>
  <si>
    <t>1161024010-2</t>
  </si>
  <si>
    <t xml:space="preserve">PER CUA 1045 UNC NG       1 X 11            </t>
  </si>
  <si>
    <t xml:space="preserve">   43954-P</t>
  </si>
  <si>
    <t>1161024020-K</t>
  </si>
  <si>
    <t xml:space="preserve">PER CUA 1045 UNC NG       1 X 16            </t>
  </si>
  <si>
    <t xml:space="preserve">   43955-P</t>
  </si>
  <si>
    <t>2821032305-K</t>
  </si>
  <si>
    <t xml:space="preserve">PER TAL/AGUJA DJKZ UNC NG 1 X M305          </t>
  </si>
  <si>
    <t xml:space="preserve">   43956-P</t>
  </si>
  <si>
    <t xml:space="preserve">  </t>
  </si>
  <si>
    <t>94093-3</t>
  </si>
  <si>
    <t xml:space="preserve">TECNORED S.A.                                                                   </t>
  </si>
  <si>
    <t xml:space="preserve">ESLABON ANGULAR ESTAMP GV PERF. 18mm        </t>
  </si>
  <si>
    <t xml:space="preserve">   43944-P</t>
  </si>
  <si>
    <t xml:space="preserve">   43969-P</t>
  </si>
  <si>
    <t xml:space="preserve">   43970-P</t>
  </si>
  <si>
    <t>8706224185-1</t>
  </si>
  <si>
    <t>ESPIGA POLIM.C/MET 3/4x24 0x185x55x46 C.1.3/</t>
  </si>
  <si>
    <t xml:space="preserve">   43943-P</t>
  </si>
  <si>
    <t>25043-0</t>
  </si>
  <si>
    <t xml:space="preserve">COOP.DE CONS.DE ENERG.ELECT.CHILLAN LTDA                                        </t>
  </si>
  <si>
    <t xml:space="preserve">SEPAR P/ESPIGA P.POSTE    .                 </t>
  </si>
  <si>
    <t xml:space="preserve">   43964-P</t>
  </si>
  <si>
    <t>A800215050-7</t>
  </si>
  <si>
    <t>SOPORTE PASO 1 VIA C/TCA  5/8x378     M-2373</t>
  </si>
  <si>
    <t xml:space="preserve">   43935-P</t>
  </si>
  <si>
    <t>10854-5</t>
  </si>
  <si>
    <t xml:space="preserve">COMERCIALIZADORA E INVERS.GALMAR LTDA.                                          </t>
  </si>
  <si>
    <t xml:space="preserve">GRILLETE RECT ANCLAJE GV  14mm Perf.18 mm.  </t>
  </si>
  <si>
    <t xml:space="preserve">   43936-P</t>
  </si>
  <si>
    <t xml:space="preserve">1098-2024-1 </t>
  </si>
  <si>
    <t>25003-1</t>
  </si>
  <si>
    <t xml:space="preserve">COOPERATIVA ELECTRICA PAILLACO LTDA                                             </t>
  </si>
  <si>
    <t xml:space="preserve">   43973-P</t>
  </si>
  <si>
    <t>8709224200-3</t>
  </si>
  <si>
    <t xml:space="preserve">ESPIGA POLIM.C/HOR 3/4x35 0x200x150x76 C.1  </t>
  </si>
  <si>
    <t xml:space="preserve">   43940-P</t>
  </si>
  <si>
    <t>8706224310-2</t>
  </si>
  <si>
    <t>ESPIGA POLIM.C/MET 3/4x30 0x250x50x45 C.1.3/</t>
  </si>
  <si>
    <t xml:space="preserve">   43941-P</t>
  </si>
  <si>
    <t xml:space="preserve">   43942-P</t>
  </si>
  <si>
    <t>11224-0</t>
  </si>
  <si>
    <t xml:space="preserve">INGENIERIA A Y G CHILE LTDA                                                     </t>
  </si>
  <si>
    <t>9822010156-8</t>
  </si>
  <si>
    <t>GRAMPA ANCLAJE COND. Cu   70 a 120mm2 COMPLE</t>
  </si>
  <si>
    <t xml:space="preserve">PER HEX CTE G2 BSW GV     1/2 x 10 x 7A     </t>
  </si>
  <si>
    <t xml:space="preserve">   43976-P</t>
  </si>
  <si>
    <t xml:space="preserve">TUE HEX CTE G2 BSW GV     1/2               </t>
  </si>
  <si>
    <t>A800215060-4</t>
  </si>
  <si>
    <t>SOPORTE PASO 1 VIA C/TCA  5/8x321     M-2374</t>
  </si>
  <si>
    <t xml:space="preserve">   43975-P</t>
  </si>
  <si>
    <t>11559-2</t>
  </si>
  <si>
    <t xml:space="preserve">GEOM SPA                                                                        </t>
  </si>
  <si>
    <t>9821980312-5</t>
  </si>
  <si>
    <t xml:space="preserve">VIGA IPE                  200x3500mm GV     </t>
  </si>
  <si>
    <t xml:space="preserve">024-2025-1  </t>
  </si>
  <si>
    <t>11378-6</t>
  </si>
  <si>
    <t xml:space="preserve">AKVA GROUP CHILE S.A.                                                           </t>
  </si>
  <si>
    <t>7023224100-2</t>
  </si>
  <si>
    <t>PEND.</t>
  </si>
  <si>
    <t xml:space="preserve">125-2025-1  </t>
  </si>
  <si>
    <t xml:space="preserve">   44046-P</t>
  </si>
  <si>
    <t xml:space="preserve">PER HEX CTE G2 BSW GV     5/8 x 7 x 4A      </t>
  </si>
  <si>
    <t xml:space="preserve">TUE HEX CTE G2 BSW GV     5/8               </t>
  </si>
  <si>
    <t xml:space="preserve">   44041-P</t>
  </si>
  <si>
    <t xml:space="preserve">PER HEX CTE G2 BSW GV     5/8 x 9 x 6A      </t>
  </si>
  <si>
    <t xml:space="preserve">   44047-P</t>
  </si>
  <si>
    <t xml:space="preserve">   43977-P</t>
  </si>
  <si>
    <t>25083-K</t>
  </si>
  <si>
    <t xml:space="preserve">COOPERATIVA ELECTRICA LOS ANGELES LTDA.                                         </t>
  </si>
  <si>
    <t>9323020494-0</t>
  </si>
  <si>
    <t xml:space="preserve">PER HEX CTE G2 BSW GV     5/8 x 14 x 7A     </t>
  </si>
  <si>
    <t>10717-4</t>
  </si>
  <si>
    <t xml:space="preserve">ENEL DISTRIBUCION CHILE S.A.                                                    </t>
  </si>
  <si>
    <t xml:space="preserve">DIAGONAL P/CR.MAD.2000    40x40x5x1830      </t>
  </si>
  <si>
    <t xml:space="preserve">   44045-P</t>
  </si>
  <si>
    <t>ESPACIADOR DE LINEA B.T.  50x35x5-6V DMAD-02</t>
  </si>
  <si>
    <t xml:space="preserve">   43960-P</t>
  </si>
  <si>
    <t>25015-5</t>
  </si>
  <si>
    <t xml:space="preserve">GREZ Y ULLOA SPA                                                                </t>
  </si>
  <si>
    <t>7401220105-6</t>
  </si>
  <si>
    <t>BARRA OJO P/TIR ESTAMP GV 5/8 x 1.83 MT C/1T</t>
  </si>
  <si>
    <t xml:space="preserve">ESLABON ANG P/TIR (110mm) 1 X 1             </t>
  </si>
  <si>
    <t>GOL REPARTICION CUA GV    100 X 100 X 5 X 18</t>
  </si>
  <si>
    <t xml:space="preserve">PER HEX CTE G2 BSW GV     1/2 x 12 x 9A     </t>
  </si>
  <si>
    <t xml:space="preserve">PER HEX CTE G2 BSW GV     1/2 x 8 x 5A      </t>
  </si>
  <si>
    <t xml:space="preserve">   44042-P</t>
  </si>
  <si>
    <t xml:space="preserve">PER HEX CTE G2 BSW GV     5/8 x 10 x 7A     </t>
  </si>
  <si>
    <t>9624020101-9</t>
  </si>
  <si>
    <t xml:space="preserve">PER OJO ESTAMP 1TUE       5/8 x  7 x  3H    </t>
  </si>
  <si>
    <t>9624020120-5</t>
  </si>
  <si>
    <t xml:space="preserve">PER OJO ESTAMP 1TUE       5/8 x  9 x  3H    </t>
  </si>
  <si>
    <t xml:space="preserve">   44043-P</t>
  </si>
  <si>
    <t xml:space="preserve">   44044-P</t>
  </si>
  <si>
    <t>A800215065-5</t>
  </si>
  <si>
    <t xml:space="preserve">SOPORTE PASO 1 VIA C/TCA  5/8x416           </t>
  </si>
  <si>
    <t>SOPORTE P/RED BT/EMPALME  65x65x5x50  M-6987</t>
  </si>
  <si>
    <t>A800220030-K</t>
  </si>
  <si>
    <t>SOPORTE REMATE T.MEDIANO           DM-1216/1</t>
  </si>
  <si>
    <t>A800220040-7</t>
  </si>
  <si>
    <t>SOPORTE REM PESADO 1 VIA  x 3      DM-1216/2</t>
  </si>
  <si>
    <t>TUE C/OJO G2 BSW GV       5/8 ESTAMPADA TO-0</t>
  </si>
  <si>
    <t>ESPACIADOR P/TIR RECTO GV 910x700x600 ANG.65</t>
  </si>
  <si>
    <t xml:space="preserve">ABRAZ PLETINA UNIVERSAL G 63x12x330         </t>
  </si>
  <si>
    <t xml:space="preserve">   43961-P</t>
  </si>
  <si>
    <t xml:space="preserve">SOPORTE SUSPENSION GV     P/DAC DMC-0001    </t>
  </si>
  <si>
    <t xml:space="preserve">   43929-P</t>
  </si>
  <si>
    <t xml:space="preserve">       </t>
  </si>
  <si>
    <t>95141-2</t>
  </si>
  <si>
    <t xml:space="preserve">GTD TELEDUCTOS S.A.                                                             </t>
  </si>
  <si>
    <t>7500224102-1</t>
  </si>
  <si>
    <t xml:space="preserve">BRIDA MULTICABLE 1 PERNO  5/8   4 GV ESP.   </t>
  </si>
  <si>
    <t xml:space="preserve">   44003-P</t>
  </si>
  <si>
    <t xml:space="preserve">OC000088868 </t>
  </si>
  <si>
    <t xml:space="preserve">   44004-P</t>
  </si>
  <si>
    <t xml:space="preserve">   44005-P</t>
  </si>
  <si>
    <t>11138-4</t>
  </si>
  <si>
    <t xml:space="preserve">GTD MANQUEHUE S.A.                                                              </t>
  </si>
  <si>
    <t xml:space="preserve">   44024-P</t>
  </si>
  <si>
    <t xml:space="preserve">OC000047738 </t>
  </si>
  <si>
    <t xml:space="preserve">   44006-P</t>
  </si>
  <si>
    <t xml:space="preserve">   44025-P</t>
  </si>
  <si>
    <t xml:space="preserve">   44007-P</t>
  </si>
  <si>
    <t xml:space="preserve">   44026-P</t>
  </si>
  <si>
    <t xml:space="preserve">   44008-P</t>
  </si>
  <si>
    <t xml:space="preserve">   44027-P</t>
  </si>
  <si>
    <t xml:space="preserve">   44009-P</t>
  </si>
  <si>
    <t xml:space="preserve">   44028-P</t>
  </si>
  <si>
    <t xml:space="preserve">   44010-P</t>
  </si>
  <si>
    <t xml:space="preserve">   44029-P</t>
  </si>
  <si>
    <t xml:space="preserve">   44011-P</t>
  </si>
  <si>
    <t xml:space="preserve">   44038-P</t>
  </si>
  <si>
    <t xml:space="preserve">A PROCESO </t>
  </si>
  <si>
    <t>DOBLAC1</t>
  </si>
  <si>
    <t>DOBLAC2</t>
  </si>
  <si>
    <t>ENDEREZ</t>
  </si>
  <si>
    <t>Perno Talón Aguja DJKZ  1xM305   1045</t>
  </si>
  <si>
    <t>11318-2</t>
  </si>
  <si>
    <t xml:space="preserve">AMAPRI SPA                                                                      </t>
  </si>
  <si>
    <t>9521210100-2</t>
  </si>
  <si>
    <t xml:space="preserve">GRILLETE FORJ C/PAS/CHAV. 12mm DM-1328 R2.  </t>
  </si>
  <si>
    <t xml:space="preserve">137-2025    </t>
  </si>
  <si>
    <t>SOLD M8</t>
  </si>
  <si>
    <t>INDAVAL</t>
  </si>
  <si>
    <t>20088-3</t>
  </si>
  <si>
    <t xml:space="preserve">ICIL ICAFAL S.A.                                                                </t>
  </si>
  <si>
    <t xml:space="preserve">PER RIEL FFCC JDZ UNC NG  1 X M130          </t>
  </si>
  <si>
    <t xml:space="preserve">F368-1193   </t>
  </si>
  <si>
    <t>Espaciador p/Tir. Recto 910x700x600-65 PZ1</t>
  </si>
  <si>
    <t>Espaciador p/Tir. Recto 910x700x600-65 PZ2</t>
  </si>
  <si>
    <t>Espaciador p/Tir. Recto 910x700x600-65 PZ3</t>
  </si>
  <si>
    <t xml:space="preserve">GOL REPAR CUA GV C/LOGO   40 X 40 X 5 X 14  </t>
  </si>
  <si>
    <t>ESPIGA POLIM.PUNTA POSTE  506x125x350 C.1.3/</t>
  </si>
  <si>
    <t>9821810112-7</t>
  </si>
  <si>
    <t xml:space="preserve">ELEMENTO MONT.DESC.FUSIB. C/MET C/PLETINA L </t>
  </si>
  <si>
    <t>SEP P/ELEM MONT D/FU XB43 8x190x355TMG-161-1</t>
  </si>
  <si>
    <t>7400228252-K</t>
  </si>
  <si>
    <t xml:space="preserve">BARRA C/OJO P/TIR C/1 TUE 7/8 x 2.940mm     </t>
  </si>
  <si>
    <t xml:space="preserve">F388-404    </t>
  </si>
  <si>
    <t>% PROMEDIO ACUMULADO</t>
  </si>
  <si>
    <t>% CUMPLIMIENTO PROGRAMA DIARIO</t>
  </si>
  <si>
    <t>% CUMPLIMIENTO META DIARIA MARZO 2025</t>
  </si>
  <si>
    <t xml:space="preserve">PEINETA DISUASIVA         PLET 25X5X240    </t>
  </si>
  <si>
    <t>Barra Ojo Soldado 7/8x2.94mtrs (Ojo Especial)</t>
  </si>
  <si>
    <t>7400200252-7</t>
  </si>
  <si>
    <t>11388-3</t>
  </si>
  <si>
    <t xml:space="preserve">INGENIERIA ELECTRICA LTDA                                                       </t>
  </si>
  <si>
    <t xml:space="preserve">ESLABON SIMPLE GV         12mm(1/2)         </t>
  </si>
  <si>
    <t xml:space="preserve">105-2025-1  </t>
  </si>
  <si>
    <t>25065-1</t>
  </si>
  <si>
    <t xml:space="preserve">COOP.REGIONAL ELECTRICA LLANQUIHUE LTDA.                                        </t>
  </si>
  <si>
    <t xml:space="preserve">   44060-P</t>
  </si>
  <si>
    <t xml:space="preserve">   44056-P</t>
  </si>
  <si>
    <t>14470325Y164</t>
  </si>
  <si>
    <t xml:space="preserve">GOL PLA ESP RED NG        44 x 27 x 4       </t>
  </si>
  <si>
    <t xml:space="preserve">PER RIEL FFCC BCY UNC NG  7/8 X M115        </t>
  </si>
  <si>
    <t xml:space="preserve">   44057-P</t>
  </si>
  <si>
    <t>14480325Y164</t>
  </si>
  <si>
    <t>3161028000-8</t>
  </si>
  <si>
    <t xml:space="preserve">TUE HEX A-194-2H UNC NG   7/8               </t>
  </si>
  <si>
    <t xml:space="preserve">GOL PLA ESP RED NG        44 x 24 x 4       </t>
  </si>
  <si>
    <t xml:space="preserve">PER RIEL FFCC KJX UNC NG  1 X M140          </t>
  </si>
  <si>
    <t xml:space="preserve">   44058-P</t>
  </si>
  <si>
    <t>14490325Y164</t>
  </si>
  <si>
    <t>10689-5</t>
  </si>
  <si>
    <t xml:space="preserve">SANDEN LIMITADA                                                                 </t>
  </si>
  <si>
    <t>C621316140-6</t>
  </si>
  <si>
    <t>FIJ. P/CANERIA GV T/TIERR 1/2 - 1/2x9 C/GOL.</t>
  </si>
  <si>
    <t xml:space="preserve">189-2025-1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</si>
</sst>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 #,##0_-;\-* #,##0_-;_-* &quot;-&quot;_-;_-@_-"/>
    <numFmt numFmtId="166" formatCode="_-* #,##0.00_-;\-* #,##0.00_-;_-* &quot;-&quot;_-;_-@_-"/>
    <numFmt numFmtId="167" formatCode="_-&quot;$&quot;\ * #,##0_-;\-&quot;$&quot;\ * #,##0_-;_-&quot;$&quot;\ * &quot;-&quot;_-;_-@_-"/>
    <numFmt numFmtId="168" formatCode="0.0%"/>
    <numFmt numFmtId="169" formatCode="0.000"/>
    <numFmt numFmtId="170" formatCode="_-* #,##0.0_-;\-* #,##0.0_-;_-* &quot;-&quot;_-;_-@_-"/>
    <numFmt numFmtId="171" formatCode="_ * #,##0.0_ ;_ * \-#,##0.0_ ;_ * &quot;-&quot;?_ ;_ @_ "/>
    <numFmt numFmtId="172" formatCode="[$-F800]dddd\,\ mmmm\ dd\,\ yyyy"/>
  </numFmts>
  <fonts count="8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D60093"/>
      <name val="Calibri"/>
      <family val="2"/>
      <scheme val="minor"/>
    </font>
    <font>
      <b/>
      <sz val="12"/>
      <color rgb="FF0000CC"/>
      <name val="Calibri"/>
      <family val="2"/>
      <scheme val="minor"/>
    </font>
    <font>
      <b/>
      <sz val="11"/>
      <color theme="1"/>
      <name val="Calibri"/>
      <family val="2"/>
    </font>
    <font>
      <b/>
      <sz val="11"/>
      <color rgb="FF000000"/>
      <name val="Calibri"/>
      <family val="2"/>
    </font>
    <font>
      <b/>
      <sz val="11"/>
      <color rgb="FF000000"/>
      <name val="Calibri"/>
      <family val="2"/>
      <scheme val="minor"/>
    </font>
    <font>
      <b/>
      <sz val="11"/>
      <color rgb="FFFF0000"/>
      <name val="Calibri"/>
      <family val="2"/>
    </font>
    <font>
      <b/>
      <sz val="10"/>
      <color theme="1"/>
      <name val="Calibri"/>
      <family val="2"/>
      <scheme val="minor"/>
    </font>
    <font>
      <b/>
      <sz val="10"/>
      <color theme="0"/>
      <name val="Calibri"/>
      <family val="2"/>
      <scheme val="minor"/>
    </font>
    <font>
      <b/>
      <sz val="10"/>
      <color rgb="FFFF0000"/>
      <name val="Calibri"/>
      <family val="2"/>
      <scheme val="minor"/>
    </font>
    <font>
      <b/>
      <sz val="11"/>
      <name val="Calibri"/>
      <family val="2"/>
      <scheme val="minor"/>
    </font>
    <font>
      <sz val="9"/>
      <color theme="1"/>
      <name val="Arial"/>
      <family val="2"/>
    </font>
    <font>
      <sz val="8"/>
      <name val="Calibri"/>
      <family val="2"/>
      <scheme val="minor"/>
    </font>
    <font>
      <sz val="7"/>
      <color rgb="FF000000"/>
      <name val="Arial"/>
      <family val="2"/>
    </font>
    <font>
      <sz val="10"/>
      <name val="Arial"/>
      <family val="2"/>
    </font>
    <font>
      <sz val="9"/>
      <name val="Arial"/>
      <family val="2"/>
    </font>
    <font>
      <b/>
      <sz val="9"/>
      <color rgb="FF000066"/>
      <name val="Arial"/>
      <family val="2"/>
    </font>
    <font>
      <b/>
      <sz val="7"/>
      <color rgb="FF0000FF"/>
      <name val="Arial"/>
      <family val="2"/>
    </font>
    <font>
      <b/>
      <sz val="9"/>
      <color rgb="FF0000FF"/>
      <name val="Arial"/>
      <family val="2"/>
    </font>
    <font>
      <b/>
      <sz val="9"/>
      <color rgb="FFC00000"/>
      <name val="Arial"/>
      <family val="2"/>
    </font>
    <font>
      <b/>
      <sz val="9"/>
      <color rgb="FFE26B0A"/>
      <name val="Arial"/>
      <family val="2"/>
    </font>
    <font>
      <b/>
      <sz val="9"/>
      <name val="Arial"/>
      <family val="2"/>
    </font>
    <font>
      <sz val="9"/>
      <color rgb="FF000000"/>
      <name val="Arial"/>
      <family val="2"/>
    </font>
    <font>
      <b/>
      <sz val="8"/>
      <color rgb="FF16365C"/>
      <name val="Arial"/>
      <family val="2"/>
    </font>
    <font>
      <b/>
      <sz val="9"/>
      <color rgb="FF16365C"/>
      <name val="Arial"/>
      <family val="2"/>
    </font>
    <font>
      <b/>
      <sz val="9"/>
      <color rgb="FFFFFFFF"/>
      <name val="Arial"/>
      <family val="2"/>
    </font>
    <font>
      <b/>
      <sz val="13"/>
      <color theme="1"/>
      <name val="Calibri"/>
      <family val="2"/>
      <scheme val="minor"/>
    </font>
    <font>
      <b/>
      <sz val="7"/>
      <name val="Calibri"/>
      <family val="2"/>
      <scheme val="minor"/>
    </font>
    <font>
      <b/>
      <sz val="7"/>
      <color rgb="FF0000CC"/>
      <name val="Calibri"/>
      <family val="2"/>
      <scheme val="minor"/>
    </font>
    <font>
      <b/>
      <sz val="11"/>
      <color rgb="FF2E1EFA"/>
      <name val="Calibri"/>
      <family val="2"/>
      <scheme val="minor"/>
    </font>
    <font>
      <sz val="11"/>
      <name val="Calibri"/>
      <family val="2"/>
      <scheme val="minor"/>
    </font>
    <font>
      <sz val="11"/>
      <color rgb="FF2E1EFA"/>
      <name val="Calibri"/>
      <family val="2"/>
      <scheme val="minor"/>
    </font>
    <font>
      <b/>
      <sz val="11"/>
      <color theme="3" tint="-0.499984740745262"/>
      <name val="Calibri"/>
      <family val="2"/>
      <scheme val="minor"/>
    </font>
    <font>
      <b/>
      <sz val="12"/>
      <name val="Calibri"/>
      <family val="2"/>
      <scheme val="minor"/>
    </font>
    <font>
      <sz val="11"/>
      <color theme="4" tint="-0.249977111117893"/>
      <name val="Calibri"/>
      <family val="2"/>
      <scheme val="minor"/>
    </font>
    <font>
      <b/>
      <sz val="11"/>
      <color theme="4" tint="-0.249977111117893"/>
      <name val="Calibri"/>
      <family val="2"/>
      <scheme val="minor"/>
    </font>
    <font>
      <b/>
      <sz val="11"/>
      <color rgb="FF0000CC"/>
      <name val="Calibri"/>
      <family val="2"/>
      <scheme val="minor"/>
    </font>
    <font>
      <sz val="10"/>
      <color theme="1"/>
      <name val="Calibri"/>
      <family val="2"/>
      <scheme val="minor"/>
    </font>
    <font>
      <b/>
      <sz val="11"/>
      <color rgb="FF000099"/>
      <name val="Calibri"/>
      <family val="2"/>
      <scheme val="minor"/>
    </font>
    <font>
      <b/>
      <sz val="20"/>
      <color theme="0"/>
      <name val="Calibri"/>
      <family val="2"/>
      <scheme val="minor"/>
    </font>
    <font>
      <sz val="20"/>
      <color theme="0"/>
      <name val="Calibri"/>
      <family val="2"/>
      <scheme val="minor"/>
    </font>
    <font>
      <sz val="12"/>
      <color theme="1"/>
      <name val="Calibri"/>
      <family val="2"/>
      <scheme val="minor"/>
    </font>
    <font>
      <sz val="11"/>
      <color rgb="FF00D200"/>
      <name val="Calibri"/>
      <family val="2"/>
      <scheme val="minor"/>
    </font>
    <font>
      <b/>
      <sz val="13"/>
      <color rgb="FF000099"/>
      <name val="Calibri"/>
      <family val="2"/>
      <scheme val="minor"/>
    </font>
    <font>
      <sz val="9"/>
      <color theme="1"/>
      <name val="Calibri"/>
      <family val="2"/>
      <scheme val="minor"/>
    </font>
    <font>
      <b/>
      <sz val="12"/>
      <color theme="0"/>
      <name val="Calibri"/>
      <family val="2"/>
      <scheme val="minor"/>
    </font>
    <font>
      <b/>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color theme="9" tint="-0.499984740745262"/>
      <name val="Calibri"/>
      <family val="2"/>
      <scheme val="minor"/>
    </font>
    <font>
      <b/>
      <sz val="13"/>
      <color theme="0"/>
      <name val="Calibri"/>
      <family val="2"/>
      <scheme val="minor"/>
    </font>
    <font>
      <b/>
      <sz val="14"/>
      <color theme="0"/>
      <name val="Calibri"/>
      <family val="2"/>
      <scheme val="minor"/>
    </font>
    <font>
      <sz val="11"/>
      <color rgb="FF9C5700"/>
      <name val="Calibri"/>
      <family val="2"/>
      <scheme val="minor"/>
    </font>
    <font>
      <b/>
      <sz val="8"/>
      <color rgb="FF2E1EFA"/>
      <name val="Calibri"/>
      <family val="2"/>
      <scheme val="minor"/>
    </font>
    <font>
      <sz val="9"/>
      <color indexed="81"/>
      <name val="Tahoma"/>
      <family val="2"/>
    </font>
    <font>
      <b/>
      <sz val="9"/>
      <color indexed="81"/>
      <name val="Tahoma"/>
      <family val="2"/>
    </font>
    <font>
      <sz val="7"/>
      <color theme="1"/>
      <name val="Calibri"/>
      <family val="2"/>
      <scheme val="minor"/>
    </font>
    <font>
      <sz val="11"/>
      <color theme="3" tint="0.79998168889431442"/>
      <name val="Calibri"/>
      <family val="2"/>
      <scheme val="minor"/>
    </font>
    <font>
      <sz val="11"/>
      <color rgb="FF00F200"/>
      <name val="Calibri"/>
      <family val="2"/>
      <scheme val="minor"/>
    </font>
    <font>
      <b/>
      <sz val="12"/>
      <color rgb="FF0094C8"/>
      <name val="Calibri"/>
      <family val="2"/>
      <scheme val="minor"/>
    </font>
    <font>
      <b/>
      <sz val="9"/>
      <color theme="4" tint="-0.249977111117893"/>
      <name val="Calibri"/>
      <family val="2"/>
      <scheme val="minor"/>
    </font>
    <font>
      <b/>
      <sz val="9"/>
      <color theme="0"/>
      <name val="Calibri"/>
      <family val="2"/>
      <scheme val="minor"/>
    </font>
    <font>
      <b/>
      <sz val="12"/>
      <color rgb="FFC00000"/>
      <name val="Calibri"/>
      <family val="2"/>
      <scheme val="minor"/>
    </font>
    <font>
      <b/>
      <sz val="11"/>
      <color rgb="FFC00000"/>
      <name val="Calibri"/>
      <family val="2"/>
      <scheme val="minor"/>
    </font>
    <font>
      <b/>
      <sz val="15"/>
      <color theme="0"/>
      <name val="Calibri"/>
      <family val="2"/>
      <scheme val="minor"/>
    </font>
    <font>
      <sz val="11"/>
      <color theme="2" tint="-9.9978637043366805E-2"/>
      <name val="Calibri"/>
      <family val="2"/>
      <scheme val="minor"/>
    </font>
  </fonts>
  <fills count="65">
    <fill>
      <patternFill patternType="none"/>
    </fill>
    <fill>
      <patternFill patternType="gray125"/>
    </fill>
    <fill>
      <patternFill patternType="solid">
        <fgColor rgb="FF0000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bgColor indexed="64"/>
      </patternFill>
    </fill>
    <fill>
      <patternFill patternType="solid">
        <fgColor rgb="FFE8F0FE"/>
        <bgColor indexed="64"/>
      </patternFill>
    </fill>
    <fill>
      <patternFill patternType="solid">
        <fgColor rgb="FFC00000"/>
        <bgColor indexed="64"/>
      </patternFill>
    </fill>
    <fill>
      <patternFill patternType="solid">
        <fgColor rgb="FFFFC000"/>
        <bgColor indexed="64"/>
      </patternFill>
    </fill>
    <fill>
      <patternFill patternType="solid">
        <fgColor rgb="FFD9D9D9"/>
        <bgColor rgb="FF000000"/>
      </patternFill>
    </fill>
    <fill>
      <patternFill patternType="solid">
        <fgColor theme="4" tint="0.79998168889431442"/>
        <bgColor indexed="64"/>
      </patternFill>
    </fill>
    <fill>
      <patternFill patternType="solid">
        <fgColor rgb="FF2E1EFA"/>
        <bgColor indexed="64"/>
      </patternFill>
    </fill>
    <fill>
      <patternFill patternType="solid">
        <fgColor theme="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E3ECDC"/>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00D200"/>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DFB5F"/>
        <bgColor indexed="64"/>
      </patternFill>
    </fill>
    <fill>
      <patternFill patternType="solid">
        <fgColor rgb="FFFFEBEB"/>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00F2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21">
    <border>
      <left/>
      <right/>
      <top/>
      <bottom/>
      <diagonal/>
    </border>
    <border>
      <left style="thick">
        <color theme="0"/>
      </left>
      <right style="thick">
        <color theme="0"/>
      </right>
      <top style="thick">
        <color theme="0"/>
      </top>
      <bottom style="thick">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rgb="FF0000FF"/>
      </left>
      <right style="hair">
        <color rgb="FF0000FF"/>
      </right>
      <top/>
      <bottom style="thin">
        <color rgb="FF0000FF"/>
      </bottom>
      <diagonal/>
    </border>
    <border>
      <left style="hair">
        <color rgb="FF0000FF"/>
      </left>
      <right/>
      <top/>
      <bottom style="thin">
        <color rgb="FF0000FF"/>
      </bottom>
      <diagonal/>
    </border>
    <border>
      <left style="medium">
        <color rgb="FF0000FF"/>
      </left>
      <right style="hair">
        <color rgb="FF0000FF"/>
      </right>
      <top/>
      <bottom style="thin">
        <color rgb="FF0000FF"/>
      </bottom>
      <diagonal/>
    </border>
    <border>
      <left style="hair">
        <color rgb="FF0000FF"/>
      </left>
      <right style="medium">
        <color rgb="FF0000FF"/>
      </right>
      <top/>
      <bottom style="thin">
        <color rgb="FF0000FF"/>
      </bottom>
      <diagonal/>
    </border>
    <border>
      <left/>
      <right style="hair">
        <color rgb="FF0000FF"/>
      </right>
      <top/>
      <bottom style="thin">
        <color rgb="FF0000FF"/>
      </bottom>
      <diagonal/>
    </border>
    <border>
      <left style="thin">
        <color rgb="FF0000FF"/>
      </left>
      <right style="hair">
        <color rgb="FF0000FF"/>
      </right>
      <top style="thin">
        <color rgb="FF0000FF"/>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right style="hair">
        <color rgb="FF0000FF"/>
      </right>
      <top style="thin">
        <color rgb="FF0000FF"/>
      </top>
      <bottom/>
      <diagonal/>
    </border>
    <border>
      <left style="hair">
        <color rgb="FF0000FF"/>
      </left>
      <right style="hair">
        <color rgb="FF0000FF"/>
      </right>
      <top style="thin">
        <color rgb="FF0000FF"/>
      </top>
      <bottom/>
      <diagonal/>
    </border>
    <border>
      <left style="hair">
        <color rgb="FF0000FF"/>
      </left>
      <right/>
      <top style="thin">
        <color rgb="FF0000FF"/>
      </top>
      <bottom/>
      <diagonal/>
    </border>
    <border>
      <left style="medium">
        <color rgb="FF0000FF"/>
      </left>
      <right style="hair">
        <color rgb="FF0000FF"/>
      </right>
      <top style="thin">
        <color rgb="FF0000FF"/>
      </top>
      <bottom/>
      <diagonal/>
    </border>
    <border>
      <left style="hair">
        <color rgb="FF0000FF"/>
      </left>
      <right style="medium">
        <color rgb="FF0000FF"/>
      </right>
      <top style="thin">
        <color rgb="FF0000FF"/>
      </top>
      <bottom/>
      <diagonal/>
    </border>
    <border>
      <left style="medium">
        <color rgb="FF0000FF"/>
      </left>
      <right style="medium">
        <color rgb="FF0000FF"/>
      </right>
      <top style="thin">
        <color rgb="FF0000FF"/>
      </top>
      <bottom/>
      <diagonal/>
    </border>
    <border>
      <left style="medium">
        <color rgb="FF0000FF"/>
      </left>
      <right style="thin">
        <color rgb="FF0000FF"/>
      </right>
      <top style="thin">
        <color rgb="FF0000FF"/>
      </top>
      <bottom/>
      <diagonal/>
    </border>
    <border>
      <left style="thin">
        <color rgb="FF0000FF"/>
      </left>
      <right style="hair">
        <color rgb="FF0000FF"/>
      </right>
      <top/>
      <bottom style="thin">
        <color rgb="FF0000FF"/>
      </bottom>
      <diagonal/>
    </border>
    <border>
      <left style="medium">
        <color rgb="FF0000FF"/>
      </left>
      <right style="medium">
        <color rgb="FF0000FF"/>
      </right>
      <top/>
      <bottom style="thin">
        <color rgb="FF0000FF"/>
      </bottom>
      <diagonal/>
    </border>
    <border>
      <left style="medium">
        <color rgb="FF0000FF"/>
      </left>
      <right style="thin">
        <color rgb="FF0000FF"/>
      </right>
      <top/>
      <bottom style="thin">
        <color rgb="FF0000FF"/>
      </bottom>
      <diagonal/>
    </border>
    <border>
      <left style="medium">
        <color rgb="FF0000FF"/>
      </left>
      <right/>
      <top style="medium">
        <color rgb="FF0000FF"/>
      </top>
      <bottom style="thin">
        <color rgb="FF0000FF"/>
      </bottom>
      <diagonal/>
    </border>
    <border>
      <left/>
      <right style="medium">
        <color rgb="FF0000FF"/>
      </right>
      <top style="medium">
        <color rgb="FF0000FF"/>
      </top>
      <bottom style="thin">
        <color rgb="FF0000FF"/>
      </bottom>
      <diagonal/>
    </border>
    <border>
      <left/>
      <right/>
      <top/>
      <bottom style="thin">
        <color rgb="FF0000F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thin">
        <color theme="0"/>
      </left>
      <right style="thin">
        <color theme="0"/>
      </right>
      <top style="thin">
        <color theme="0"/>
      </top>
      <bottom style="thin">
        <color theme="0"/>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right/>
      <top/>
      <bottom style="medium">
        <color theme="4" tint="-0.24994659260841701"/>
      </bottom>
      <diagonal/>
    </border>
    <border>
      <left style="thin">
        <color theme="0"/>
      </left>
      <right style="thin">
        <color theme="0"/>
      </right>
      <top style="thin">
        <color theme="0"/>
      </top>
      <bottom style="medium">
        <color theme="4" tint="-0.24994659260841701"/>
      </bottom>
      <diagonal/>
    </border>
    <border>
      <left style="thin">
        <color theme="0"/>
      </left>
      <right/>
      <top style="thin">
        <color theme="0"/>
      </top>
      <bottom style="medium">
        <color theme="4" tint="-0.24994659260841701"/>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right style="thin">
        <color indexed="64"/>
      </right>
      <top/>
      <bottom/>
      <diagonal/>
    </border>
    <border>
      <left/>
      <right style="hair">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right/>
      <top/>
      <bottom style="hair">
        <color indexed="64"/>
      </bottom>
      <diagonal/>
    </border>
    <border>
      <left style="thin">
        <color indexed="64"/>
      </left>
      <right style="thin">
        <color indexed="64"/>
      </right>
      <top/>
      <bottom style="hair">
        <color indexed="64"/>
      </bottom>
      <diagonal/>
    </border>
    <border>
      <left/>
      <right/>
      <top/>
      <bottom style="medium">
        <color auto="1"/>
      </bottom>
      <diagonal/>
    </border>
    <border>
      <left style="hair">
        <color indexed="64"/>
      </left>
      <right/>
      <top style="hair">
        <color indexed="64"/>
      </top>
      <bottom style="hair">
        <color indexed="64"/>
      </bottom>
      <diagonal/>
    </border>
    <border>
      <left style="hair">
        <color indexed="64"/>
      </left>
      <right style="medium">
        <color theme="3"/>
      </right>
      <top style="hair">
        <color indexed="64"/>
      </top>
      <bottom style="hair">
        <color indexed="64"/>
      </bottom>
      <diagonal/>
    </border>
    <border>
      <left style="hair">
        <color indexed="64"/>
      </left>
      <right style="hair">
        <color indexed="64"/>
      </right>
      <top style="hair">
        <color indexed="64"/>
      </top>
      <bottom style="medium">
        <color theme="3"/>
      </bottom>
      <diagonal/>
    </border>
    <border>
      <left style="hair">
        <color indexed="64"/>
      </left>
      <right/>
      <top style="hair">
        <color indexed="64"/>
      </top>
      <bottom style="medium">
        <color theme="3"/>
      </bottom>
      <diagonal/>
    </border>
    <border>
      <left/>
      <right style="hair">
        <color indexed="64"/>
      </right>
      <top style="hair">
        <color indexed="64"/>
      </top>
      <bottom style="medium">
        <color theme="3"/>
      </bottom>
      <diagonal/>
    </border>
    <border>
      <left/>
      <right/>
      <top style="medium">
        <color theme="3"/>
      </top>
      <bottom style="hair">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hair">
        <color auto="1"/>
      </left>
      <right/>
      <top style="medium">
        <color theme="3"/>
      </top>
      <bottom style="hair">
        <color indexed="64"/>
      </bottom>
      <diagonal/>
    </border>
    <border>
      <left style="hair">
        <color auto="1"/>
      </left>
      <right style="medium">
        <color rgb="FF002060"/>
      </right>
      <top style="medium">
        <color rgb="FF002060"/>
      </top>
      <bottom/>
      <diagonal/>
    </border>
    <border>
      <left style="hair">
        <color indexed="64"/>
      </left>
      <right/>
      <top style="hair">
        <color indexed="64"/>
      </top>
      <bottom style="medium">
        <color rgb="FF002060"/>
      </bottom>
      <diagonal/>
    </border>
    <border>
      <left style="hair">
        <color indexed="64"/>
      </left>
      <right style="medium">
        <color rgb="FF002060"/>
      </right>
      <top style="hair">
        <color indexed="64"/>
      </top>
      <bottom style="medium">
        <color rgb="FF002060"/>
      </bottom>
      <diagonal/>
    </border>
    <border>
      <left style="hair">
        <color auto="1"/>
      </left>
      <right style="medium">
        <color rgb="FF002060"/>
      </right>
      <top style="hair">
        <color indexed="64"/>
      </top>
      <bottom style="hair">
        <color indexed="64"/>
      </bottom>
      <diagonal/>
    </border>
    <border>
      <left/>
      <right style="hair">
        <color theme="0"/>
      </right>
      <top/>
      <bottom style="medium">
        <color indexed="64"/>
      </bottom>
      <diagonal/>
    </border>
    <border>
      <left style="hair">
        <color theme="0"/>
      </left>
      <right/>
      <top style="hair">
        <color theme="0"/>
      </top>
      <bottom style="medium">
        <color indexed="64"/>
      </bottom>
      <diagonal/>
    </border>
    <border>
      <left/>
      <right style="hair">
        <color theme="0"/>
      </right>
      <top style="hair">
        <color theme="0"/>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bottom/>
      <diagonal/>
    </border>
    <border>
      <left style="medium">
        <color theme="4" tint="-0.24994659260841701"/>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style="hair">
        <color indexed="64"/>
      </left>
      <right/>
      <top style="medium">
        <color theme="4" tint="-0.24994659260841701"/>
      </top>
      <bottom style="hair">
        <color indexed="64"/>
      </bottom>
      <diagonal/>
    </border>
    <border>
      <left/>
      <right style="hair">
        <color indexed="64"/>
      </right>
      <top style="medium">
        <color theme="4" tint="-0.24994659260841701"/>
      </top>
      <bottom style="hair">
        <color indexed="64"/>
      </bottom>
      <diagonal/>
    </border>
    <border>
      <left/>
      <right/>
      <top style="hair">
        <color indexed="64"/>
      </top>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right/>
      <top style="medium">
        <color theme="4" tint="-0.24994659260841701"/>
      </top>
      <bottom style="medium">
        <color theme="4" tint="-0.24994659260841701"/>
      </bottom>
      <diagonal/>
    </border>
    <border>
      <left/>
      <right/>
      <top style="medium">
        <color theme="4" tint="-0.24994659260841701"/>
      </top>
      <bottom style="hair">
        <color indexed="64"/>
      </bottom>
      <diagonal/>
    </border>
    <border>
      <left/>
      <right/>
      <top style="hair">
        <color indexed="64"/>
      </top>
      <bottom style="hair">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hair">
        <color indexed="64"/>
      </left>
      <right/>
      <top/>
      <bottom style="hair">
        <color indexed="64"/>
      </bottom>
      <diagonal/>
    </border>
    <border>
      <left style="hair">
        <color theme="1"/>
      </left>
      <right/>
      <top style="hair">
        <color theme="1"/>
      </top>
      <bottom style="hair">
        <color theme="1"/>
      </bottom>
      <diagonal/>
    </border>
    <border>
      <left/>
      <right style="hair">
        <color theme="1"/>
      </right>
      <top style="hair">
        <color theme="1"/>
      </top>
      <bottom style="hair">
        <color theme="1"/>
      </bottom>
      <diagonal/>
    </border>
    <border>
      <left style="medium">
        <color indexed="64"/>
      </left>
      <right style="thin">
        <color indexed="64"/>
      </right>
      <top style="hair">
        <color indexed="64"/>
      </top>
      <bottom style="hair">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s>
  <cellStyleXfs count="46">
    <xf numFmtId="0" fontId="0" fillId="0" borderId="0"/>
    <xf numFmtId="165"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0" fontId="18" fillId="0" borderId="0"/>
    <xf numFmtId="0" fontId="51" fillId="0" borderId="0" applyNumberFormat="0" applyFill="0" applyBorder="0" applyAlignment="0" applyProtection="0"/>
    <xf numFmtId="0" fontId="52" fillId="0" borderId="80" applyNumberFormat="0" applyFill="0" applyAlignment="0" applyProtection="0"/>
    <xf numFmtId="0" fontId="53" fillId="0" borderId="81" applyNumberFormat="0" applyFill="0" applyAlignment="0" applyProtection="0"/>
    <xf numFmtId="0" fontId="54" fillId="0" borderId="82" applyNumberFormat="0" applyFill="0" applyAlignment="0" applyProtection="0"/>
    <xf numFmtId="0" fontId="54" fillId="0" borderId="0" applyNumberFormat="0" applyFill="0" applyBorder="0" applyAlignment="0" applyProtection="0"/>
    <xf numFmtId="0" fontId="55" fillId="22" borderId="0" applyNumberFormat="0" applyBorder="0" applyAlignment="0" applyProtection="0"/>
    <xf numFmtId="0" fontId="56" fillId="23" borderId="0" applyNumberFormat="0" applyBorder="0" applyAlignment="0" applyProtection="0"/>
    <xf numFmtId="0" fontId="57" fillId="25" borderId="83" applyNumberFormat="0" applyAlignment="0" applyProtection="0"/>
    <xf numFmtId="0" fontId="58" fillId="26" borderId="84" applyNumberFormat="0" applyAlignment="0" applyProtection="0"/>
    <xf numFmtId="0" fontId="59" fillId="26" borderId="83" applyNumberFormat="0" applyAlignment="0" applyProtection="0"/>
    <xf numFmtId="0" fontId="60" fillId="0" borderId="85" applyNumberFormat="0" applyFill="0" applyAlignment="0" applyProtection="0"/>
    <xf numFmtId="0" fontId="2" fillId="27" borderId="86" applyNumberFormat="0" applyAlignment="0" applyProtection="0"/>
    <xf numFmtId="0" fontId="61" fillId="0" borderId="0" applyNumberFormat="0" applyFill="0" applyBorder="0" applyAlignment="0" applyProtection="0"/>
    <xf numFmtId="0" fontId="1" fillId="28" borderId="87" applyNumberFormat="0" applyFont="0" applyAlignment="0" applyProtection="0"/>
    <xf numFmtId="0" fontId="62" fillId="0" borderId="0" applyNumberFormat="0" applyFill="0" applyBorder="0" applyAlignment="0" applyProtection="0"/>
    <xf numFmtId="0" fontId="3" fillId="0" borderId="88" applyNumberFormat="0" applyFill="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4"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4"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66" fillId="24"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4" borderId="0" applyNumberFormat="0" applyBorder="0" applyAlignment="0" applyProtection="0"/>
    <xf numFmtId="0" fontId="1" fillId="48" borderId="0" applyNumberFormat="0" applyBorder="0" applyAlignment="0" applyProtection="0"/>
    <xf numFmtId="0" fontId="1" fillId="52" borderId="0" applyNumberFormat="0" applyBorder="0" applyAlignment="0" applyProtection="0"/>
  </cellStyleXfs>
  <cellXfs count="382">
    <xf numFmtId="0" fontId="0" fillId="0" borderId="0" xfId="0"/>
    <xf numFmtId="0" fontId="0" fillId="2" borderId="1" xfId="0" applyFill="1" applyBorder="1"/>
    <xf numFmtId="0" fontId="3" fillId="3" borderId="2" xfId="0" applyFont="1" applyFill="1" applyBorder="1"/>
    <xf numFmtId="0" fontId="0" fillId="4" borderId="3" xfId="0" applyFill="1" applyBorder="1"/>
    <xf numFmtId="0" fontId="0" fillId="4" borderId="4" xfId="0" applyFill="1" applyBorder="1"/>
    <xf numFmtId="0" fontId="5" fillId="4" borderId="2" xfId="0" applyFont="1" applyFill="1" applyBorder="1"/>
    <xf numFmtId="166" fontId="1" fillId="4" borderId="4" xfId="1" applyNumberFormat="1" applyFont="1" applyFill="1" applyBorder="1"/>
    <xf numFmtId="0" fontId="7" fillId="0" borderId="0" xfId="0" applyFont="1"/>
    <xf numFmtId="164" fontId="0" fillId="0" borderId="0" xfId="0" applyNumberFormat="1"/>
    <xf numFmtId="0" fontId="8" fillId="0" borderId="0" xfId="0" applyFont="1" applyAlignment="1">
      <alignment vertical="center" wrapText="1"/>
    </xf>
    <xf numFmtId="0" fontId="9" fillId="0" borderId="0" xfId="0" applyFont="1" applyAlignment="1">
      <alignment horizontal="left" vertical="center"/>
    </xf>
    <xf numFmtId="0" fontId="8" fillId="0" borderId="0" xfId="0" applyFont="1" applyAlignment="1">
      <alignment vertical="center"/>
    </xf>
    <xf numFmtId="0" fontId="9" fillId="0" borderId="0" xfId="0" applyFont="1"/>
    <xf numFmtId="0" fontId="5" fillId="0" borderId="0" xfId="0" applyFont="1"/>
    <xf numFmtId="166" fontId="1" fillId="0" borderId="0" xfId="1" applyNumberFormat="1" applyFont="1"/>
    <xf numFmtId="167" fontId="1" fillId="0" borderId="0" xfId="2" applyFont="1"/>
    <xf numFmtId="0" fontId="0" fillId="0" borderId="0" xfId="0" applyAlignment="1">
      <alignment horizontal="center" vertical="center"/>
    </xf>
    <xf numFmtId="0" fontId="2" fillId="5" borderId="0" xfId="0" applyFont="1" applyFill="1"/>
    <xf numFmtId="0" fontId="3" fillId="0" borderId="0" xfId="0" applyFont="1"/>
    <xf numFmtId="0" fontId="11" fillId="6" borderId="6" xfId="0" applyFont="1" applyFill="1" applyBorder="1" applyAlignment="1">
      <alignment horizontal="center" vertical="center"/>
    </xf>
    <xf numFmtId="0" fontId="12" fillId="7" borderId="6" xfId="0" applyFont="1" applyFill="1" applyBorder="1" applyAlignment="1">
      <alignment horizontal="center" vertical="center"/>
    </xf>
    <xf numFmtId="166" fontId="11" fillId="6" borderId="6" xfId="1" applyNumberFormat="1" applyFont="1" applyFill="1" applyBorder="1" applyAlignment="1">
      <alignment horizontal="center" vertical="center"/>
    </xf>
    <xf numFmtId="167" fontId="11" fillId="6" borderId="6" xfId="2" applyFont="1" applyFill="1" applyBorder="1" applyAlignment="1">
      <alignment horizontal="center" vertical="center"/>
    </xf>
    <xf numFmtId="9" fontId="11" fillId="6" borderId="6" xfId="3" applyFont="1" applyFill="1" applyBorder="1" applyAlignment="1">
      <alignment horizontal="center" vertical="center"/>
    </xf>
    <xf numFmtId="0" fontId="3" fillId="0" borderId="0" xfId="0" applyFont="1" applyAlignment="1">
      <alignment horizontal="center" vertical="center"/>
    </xf>
    <xf numFmtId="0" fontId="0" fillId="0" borderId="12" xfId="0" applyBorder="1"/>
    <xf numFmtId="0" fontId="0" fillId="0" borderId="13" xfId="0" applyBorder="1"/>
    <xf numFmtId="1" fontId="0" fillId="0" borderId="14" xfId="0" applyNumberFormat="1" applyBorder="1"/>
    <xf numFmtId="0" fontId="5" fillId="0" borderId="15" xfId="0" applyFont="1" applyBorder="1"/>
    <xf numFmtId="167" fontId="1" fillId="0" borderId="13" xfId="2" applyFont="1" applyBorder="1"/>
    <xf numFmtId="0" fontId="0" fillId="0" borderId="13" xfId="0" applyBorder="1" applyAlignment="1">
      <alignment horizontal="center" vertical="center"/>
    </xf>
    <xf numFmtId="1" fontId="0" fillId="0" borderId="17" xfId="0" applyNumberFormat="1" applyBorder="1"/>
    <xf numFmtId="0" fontId="0" fillId="0" borderId="0" xfId="0" applyAlignment="1">
      <alignment horizontal="left"/>
    </xf>
    <xf numFmtId="0" fontId="0" fillId="3" borderId="0" xfId="0" applyFill="1"/>
    <xf numFmtId="0" fontId="15" fillId="0" borderId="0" xfId="0" applyFont="1"/>
    <xf numFmtId="0" fontId="15" fillId="0" borderId="0" xfId="0" applyFont="1" applyAlignment="1" applyProtection="1">
      <alignment horizontal="center"/>
      <protection locked="0"/>
    </xf>
    <xf numFmtId="0" fontId="0" fillId="8" borderId="0" xfId="0" applyFill="1"/>
    <xf numFmtId="0" fontId="15" fillId="3" borderId="0" xfId="0" applyFont="1" applyFill="1" applyAlignment="1" applyProtection="1">
      <alignment horizontal="center"/>
      <protection locked="0"/>
    </xf>
    <xf numFmtId="0" fontId="10" fillId="0" borderId="0" xfId="0" applyFont="1" applyAlignment="1">
      <alignment vertical="center" wrapText="1"/>
    </xf>
    <xf numFmtId="0" fontId="17" fillId="0" borderId="0" xfId="0" applyFont="1"/>
    <xf numFmtId="0" fontId="19" fillId="0" borderId="0" xfId="4" applyFont="1" applyAlignment="1">
      <alignment horizontal="left"/>
    </xf>
    <xf numFmtId="0" fontId="19" fillId="0" borderId="0" xfId="4" applyFont="1" applyAlignment="1">
      <alignment horizontal="center"/>
    </xf>
    <xf numFmtId="0" fontId="22" fillId="9" borderId="20" xfId="4" applyFont="1" applyFill="1" applyBorder="1" applyAlignment="1">
      <alignment horizontal="center"/>
    </xf>
    <xf numFmtId="0" fontId="22" fillId="9" borderId="20" xfId="4" applyFont="1" applyFill="1" applyBorder="1" applyAlignment="1">
      <alignment horizontal="left"/>
    </xf>
    <xf numFmtId="0" fontId="22" fillId="9" borderId="21" xfId="4" applyFont="1" applyFill="1" applyBorder="1" applyAlignment="1">
      <alignment horizontal="center"/>
    </xf>
    <xf numFmtId="0" fontId="22" fillId="9" borderId="22" xfId="4" applyFont="1" applyFill="1" applyBorder="1" applyAlignment="1">
      <alignment horizontal="center"/>
    </xf>
    <xf numFmtId="0" fontId="22" fillId="9" borderId="23" xfId="4" applyFont="1" applyFill="1" applyBorder="1" applyAlignment="1">
      <alignment horizontal="center"/>
    </xf>
    <xf numFmtId="168" fontId="26" fillId="0" borderId="0" xfId="3" applyNumberFormat="1" applyFont="1" applyFill="1" applyBorder="1" applyProtection="1"/>
    <xf numFmtId="10" fontId="26" fillId="0" borderId="0" xfId="3" applyNumberFormat="1" applyFont="1" applyFill="1" applyBorder="1" applyAlignment="1" applyProtection="1">
      <alignment wrapText="1"/>
    </xf>
    <xf numFmtId="0" fontId="21" fillId="3" borderId="25" xfId="4" applyFont="1" applyFill="1" applyBorder="1" applyAlignment="1">
      <alignment horizontal="center"/>
    </xf>
    <xf numFmtId="0" fontId="20" fillId="9" borderId="26" xfId="4" applyFont="1" applyFill="1" applyBorder="1"/>
    <xf numFmtId="0" fontId="20" fillId="9" borderId="27" xfId="4" applyFont="1" applyFill="1" applyBorder="1"/>
    <xf numFmtId="0" fontId="20" fillId="9" borderId="28" xfId="4" applyFont="1" applyFill="1" applyBorder="1"/>
    <xf numFmtId="0" fontId="20" fillId="9" borderId="29" xfId="4" applyFont="1" applyFill="1" applyBorder="1" applyAlignment="1">
      <alignment horizontal="center"/>
    </xf>
    <xf numFmtId="0" fontId="20" fillId="9" borderId="30" xfId="4" applyFont="1" applyFill="1" applyBorder="1" applyAlignment="1">
      <alignment horizontal="center"/>
    </xf>
    <xf numFmtId="0" fontId="20" fillId="9" borderId="31" xfId="4" applyFont="1" applyFill="1" applyBorder="1" applyAlignment="1">
      <alignment horizontal="center"/>
    </xf>
    <xf numFmtId="0" fontId="20" fillId="9" borderId="32" xfId="4" applyFont="1" applyFill="1" applyBorder="1" applyAlignment="1">
      <alignment horizontal="center"/>
    </xf>
    <xf numFmtId="0" fontId="20" fillId="9" borderId="33" xfId="4" applyFont="1" applyFill="1" applyBorder="1" applyAlignment="1">
      <alignment horizontal="center"/>
    </xf>
    <xf numFmtId="0" fontId="23" fillId="9" borderId="30" xfId="4" applyFont="1" applyFill="1" applyBorder="1" applyAlignment="1">
      <alignment horizontal="center" vertical="center"/>
    </xf>
    <xf numFmtId="0" fontId="25" fillId="9" borderId="31" xfId="0" applyFont="1" applyFill="1" applyBorder="1" applyAlignment="1">
      <alignment horizontal="center" vertical="center"/>
    </xf>
    <xf numFmtId="168" fontId="27" fillId="9" borderId="34" xfId="3" applyNumberFormat="1" applyFont="1" applyFill="1" applyBorder="1" applyAlignment="1" applyProtection="1">
      <alignment horizontal="center" wrapText="1"/>
    </xf>
    <xf numFmtId="168" fontId="28" fillId="9" borderId="35" xfId="3" applyNumberFormat="1" applyFont="1" applyFill="1" applyBorder="1" applyAlignment="1" applyProtection="1">
      <alignment horizontal="center" wrapText="1"/>
    </xf>
    <xf numFmtId="0" fontId="17" fillId="3" borderId="36" xfId="0" applyFont="1" applyFill="1" applyBorder="1"/>
    <xf numFmtId="0" fontId="24" fillId="9" borderId="20" xfId="4" applyFont="1" applyFill="1" applyBorder="1" applyAlignment="1">
      <alignment horizontal="center"/>
    </xf>
    <xf numFmtId="0" fontId="29" fillId="9" borderId="21" xfId="0" applyFont="1" applyFill="1" applyBorder="1" applyAlignment="1">
      <alignment vertical="center"/>
    </xf>
    <xf numFmtId="168" fontId="29" fillId="9" borderId="37" xfId="3" applyNumberFormat="1" applyFont="1" applyFill="1" applyBorder="1" applyAlignment="1" applyProtection="1">
      <alignment wrapText="1"/>
    </xf>
    <xf numFmtId="168" fontId="29" fillId="9" borderId="38" xfId="3" applyNumberFormat="1" applyFont="1" applyFill="1" applyBorder="1" applyAlignment="1" applyProtection="1">
      <alignment wrapText="1"/>
    </xf>
    <xf numFmtId="0" fontId="23" fillId="0" borderId="41" xfId="4" applyFont="1" applyBorder="1" applyAlignment="1">
      <alignment horizontal="center"/>
    </xf>
    <xf numFmtId="0" fontId="25" fillId="0" borderId="41" xfId="0" applyFont="1" applyBorder="1" applyAlignment="1">
      <alignment horizontal="center"/>
    </xf>
    <xf numFmtId="14" fontId="0" fillId="0" borderId="0" xfId="0" applyNumberFormat="1"/>
    <xf numFmtId="14" fontId="19" fillId="0" borderId="0" xfId="4" applyNumberFormat="1" applyFont="1" applyAlignment="1">
      <alignment horizontal="center"/>
    </xf>
    <xf numFmtId="14" fontId="20" fillId="9" borderId="29" xfId="4" applyNumberFormat="1" applyFont="1" applyFill="1" applyBorder="1" applyAlignment="1">
      <alignment horizontal="center"/>
    </xf>
    <xf numFmtId="14" fontId="22" fillId="9" borderId="24" xfId="4" applyNumberFormat="1" applyFont="1" applyFill="1" applyBorder="1" applyAlignment="1">
      <alignment horizontal="center"/>
    </xf>
    <xf numFmtId="0" fontId="11" fillId="6" borderId="43" xfId="0" applyFont="1" applyFill="1" applyBorder="1" applyAlignment="1">
      <alignment horizontal="center" vertical="center"/>
    </xf>
    <xf numFmtId="164" fontId="14" fillId="10" borderId="5" xfId="0" applyNumberFormat="1" applyFont="1" applyFill="1" applyBorder="1"/>
    <xf numFmtId="165" fontId="31" fillId="10" borderId="5" xfId="1" applyFont="1" applyFill="1" applyBorder="1"/>
    <xf numFmtId="167" fontId="32" fillId="10" borderId="5" xfId="2" applyFont="1" applyFill="1" applyBorder="1"/>
    <xf numFmtId="165" fontId="32" fillId="10" borderId="5" xfId="1" applyFont="1" applyFill="1" applyBorder="1"/>
    <xf numFmtId="165" fontId="32" fillId="10" borderId="3" xfId="1" applyFont="1" applyFill="1" applyBorder="1"/>
    <xf numFmtId="164" fontId="33" fillId="10" borderId="5" xfId="0" applyNumberFormat="1" applyFont="1" applyFill="1" applyBorder="1"/>
    <xf numFmtId="9" fontId="36" fillId="0" borderId="13" xfId="3" applyFont="1" applyFill="1" applyBorder="1" applyAlignment="1">
      <alignment horizontal="center" vertical="center"/>
    </xf>
    <xf numFmtId="0" fontId="34" fillId="0" borderId="13" xfId="0" applyFont="1" applyBorder="1" applyAlignment="1">
      <alignment horizontal="center" vertical="center"/>
    </xf>
    <xf numFmtId="0" fontId="0" fillId="0" borderId="0" xfId="0" applyAlignment="1">
      <alignment horizontal="center"/>
    </xf>
    <xf numFmtId="0" fontId="3" fillId="4" borderId="4" xfId="0" applyFont="1" applyFill="1" applyBorder="1"/>
    <xf numFmtId="9" fontId="0" fillId="0" borderId="0" xfId="3" applyFont="1"/>
    <xf numFmtId="2" fontId="0" fillId="0" borderId="0" xfId="0" applyNumberFormat="1"/>
    <xf numFmtId="0" fontId="0" fillId="0" borderId="0" xfId="3" applyNumberFormat="1" applyFont="1"/>
    <xf numFmtId="0" fontId="39" fillId="0" borderId="47" xfId="0" applyFont="1" applyBorder="1" applyAlignment="1">
      <alignment horizontal="center" vertical="center"/>
    </xf>
    <xf numFmtId="2" fontId="0" fillId="0" borderId="12" xfId="0" applyNumberFormat="1" applyBorder="1"/>
    <xf numFmtId="2" fontId="0" fillId="0" borderId="13" xfId="0" applyNumberFormat="1" applyBorder="1"/>
    <xf numFmtId="0" fontId="35" fillId="0" borderId="13" xfId="0" applyFont="1" applyBorder="1" applyAlignment="1">
      <alignment horizontal="center" vertical="center"/>
    </xf>
    <xf numFmtId="9" fontId="36" fillId="15" borderId="13" xfId="3" applyFont="1" applyFill="1" applyBorder="1" applyAlignment="1">
      <alignment horizontal="center" vertical="center"/>
    </xf>
    <xf numFmtId="0" fontId="34" fillId="0" borderId="16" xfId="0" applyFont="1" applyBorder="1" applyAlignment="1">
      <alignment horizontal="center" vertical="center"/>
    </xf>
    <xf numFmtId="167" fontId="0" fillId="0" borderId="0" xfId="2" applyFont="1"/>
    <xf numFmtId="165" fontId="37" fillId="4" borderId="4" xfId="1" applyFont="1" applyFill="1" applyBorder="1" applyAlignment="1"/>
    <xf numFmtId="166" fontId="37" fillId="4" borderId="4" xfId="1" applyNumberFormat="1" applyFont="1" applyFill="1" applyBorder="1" applyAlignment="1"/>
    <xf numFmtId="167" fontId="37" fillId="4" borderId="4" xfId="2" applyFont="1" applyFill="1" applyBorder="1" applyAlignment="1"/>
    <xf numFmtId="0" fontId="12" fillId="16" borderId="42" xfId="0" applyFont="1" applyFill="1" applyBorder="1" applyAlignment="1">
      <alignment horizontal="center" vertical="center"/>
    </xf>
    <xf numFmtId="0" fontId="12" fillId="17" borderId="6" xfId="0" applyFont="1" applyFill="1" applyBorder="1" applyAlignment="1">
      <alignment horizontal="center" vertical="center"/>
    </xf>
    <xf numFmtId="1" fontId="3" fillId="13" borderId="19" xfId="0" applyNumberFormat="1" applyFont="1" applyFill="1" applyBorder="1" applyAlignment="1">
      <alignment horizontal="center" vertical="center"/>
    </xf>
    <xf numFmtId="165" fontId="6" fillId="4" borderId="4" xfId="1" applyFont="1" applyFill="1" applyBorder="1" applyAlignment="1">
      <alignment horizontal="center"/>
    </xf>
    <xf numFmtId="10" fontId="0" fillId="4" borderId="2" xfId="3" applyNumberFormat="1" applyFont="1" applyFill="1" applyBorder="1"/>
    <xf numFmtId="166" fontId="6" fillId="4" borderId="4" xfId="1" applyNumberFormat="1" applyFont="1" applyFill="1" applyBorder="1" applyAlignment="1">
      <alignment horizontal="center"/>
    </xf>
    <xf numFmtId="167" fontId="6" fillId="4" borderId="4" xfId="2" applyFont="1" applyFill="1" applyBorder="1" applyAlignment="1">
      <alignment horizontal="center"/>
    </xf>
    <xf numFmtId="167" fontId="1" fillId="0" borderId="0" xfId="2" applyFont="1" applyFill="1"/>
    <xf numFmtId="0" fontId="4" fillId="18" borderId="0" xfId="0" applyFont="1" applyFill="1" applyAlignment="1">
      <alignment horizontal="center" vertical="center"/>
    </xf>
    <xf numFmtId="0" fontId="2" fillId="18" borderId="0" xfId="0" applyFont="1" applyFill="1" applyAlignment="1">
      <alignment horizontal="center" vertical="center" wrapText="1"/>
    </xf>
    <xf numFmtId="0" fontId="34" fillId="0" borderId="0" xfId="0" applyFont="1" applyAlignment="1">
      <alignment horizontal="center" vertical="center"/>
    </xf>
    <xf numFmtId="0" fontId="34" fillId="0" borderId="54" xfId="0" applyFont="1" applyBorder="1" applyAlignment="1">
      <alignment horizontal="center" vertical="center"/>
    </xf>
    <xf numFmtId="0" fontId="34" fillId="0" borderId="0" xfId="0" applyFont="1"/>
    <xf numFmtId="0" fontId="46" fillId="0" borderId="0" xfId="0" applyFont="1" applyAlignment="1">
      <alignment horizontal="right"/>
    </xf>
    <xf numFmtId="0" fontId="46" fillId="0" borderId="0" xfId="0" applyFont="1"/>
    <xf numFmtId="0" fontId="0" fillId="0" borderId="75" xfId="0" applyBorder="1"/>
    <xf numFmtId="0" fontId="0" fillId="3" borderId="13" xfId="0" applyFill="1" applyBorder="1"/>
    <xf numFmtId="169" fontId="0" fillId="3" borderId="13" xfId="0" applyNumberFormat="1" applyFill="1" applyBorder="1"/>
    <xf numFmtId="9" fontId="0" fillId="0" borderId="0" xfId="3" applyFont="1" applyProtection="1"/>
    <xf numFmtId="0" fontId="0" fillId="0" borderId="0" xfId="3" applyNumberFormat="1" applyFont="1" applyProtection="1"/>
    <xf numFmtId="170" fontId="0" fillId="0" borderId="12" xfId="1" applyNumberFormat="1" applyFont="1" applyBorder="1" applyProtection="1"/>
    <xf numFmtId="165" fontId="0" fillId="0" borderId="12" xfId="1" applyFont="1" applyBorder="1" applyProtection="1"/>
    <xf numFmtId="9" fontId="0" fillId="0" borderId="12" xfId="3" applyFont="1" applyBorder="1" applyProtection="1"/>
    <xf numFmtId="9" fontId="0" fillId="0" borderId="13" xfId="3" applyFont="1" applyBorder="1" applyProtection="1"/>
    <xf numFmtId="171" fontId="0" fillId="0" borderId="0" xfId="0" applyNumberFormat="1"/>
    <xf numFmtId="170" fontId="0" fillId="0" borderId="13" xfId="1" applyNumberFormat="1" applyFont="1" applyBorder="1" applyProtection="1"/>
    <xf numFmtId="165" fontId="0" fillId="0" borderId="13" xfId="1" applyFont="1" applyBorder="1" applyProtection="1"/>
    <xf numFmtId="170" fontId="0" fillId="0" borderId="0" xfId="1" applyNumberFormat="1" applyFont="1" applyBorder="1" applyProtection="1"/>
    <xf numFmtId="9" fontId="0" fillId="0" borderId="0" xfId="3" applyFont="1" applyFill="1" applyBorder="1" applyProtection="1"/>
    <xf numFmtId="0" fontId="0" fillId="0" borderId="0" xfId="3" applyNumberFormat="1" applyFont="1" applyFill="1" applyBorder="1" applyProtection="1"/>
    <xf numFmtId="0" fontId="38" fillId="0" borderId="0" xfId="3" applyNumberFormat="1" applyFont="1" applyBorder="1" applyProtection="1"/>
    <xf numFmtId="9" fontId="0" fillId="0" borderId="0" xfId="3" applyFont="1" applyBorder="1" applyProtection="1"/>
    <xf numFmtId="165" fontId="0" fillId="0" borderId="0" xfId="1" applyFont="1" applyBorder="1" applyProtection="1"/>
    <xf numFmtId="166" fontId="45" fillId="18" borderId="57" xfId="1" applyNumberFormat="1" applyFont="1" applyFill="1" applyBorder="1" applyAlignment="1" applyProtection="1">
      <alignment vertical="center"/>
    </xf>
    <xf numFmtId="0" fontId="0" fillId="10" borderId="12" xfId="3" applyNumberFormat="1" applyFont="1" applyFill="1" applyBorder="1" applyProtection="1">
      <protection locked="0"/>
    </xf>
    <xf numFmtId="0" fontId="0" fillId="10" borderId="13" xfId="3" applyNumberFormat="1" applyFont="1" applyFill="1" applyBorder="1" applyProtection="1">
      <protection locked="0"/>
    </xf>
    <xf numFmtId="0" fontId="38" fillId="0" borderId="12" xfId="3" applyNumberFormat="1" applyFont="1" applyBorder="1" applyProtection="1">
      <protection locked="0"/>
    </xf>
    <xf numFmtId="0" fontId="38" fillId="0" borderId="13" xfId="3" applyNumberFormat="1" applyFont="1" applyBorder="1" applyProtection="1">
      <protection locked="0"/>
    </xf>
    <xf numFmtId="0" fontId="0" fillId="0" borderId="13" xfId="0" applyBorder="1" applyProtection="1">
      <protection locked="0"/>
    </xf>
    <xf numFmtId="0" fontId="0" fillId="0" borderId="73" xfId="0" applyBorder="1" applyProtection="1">
      <protection locked="0"/>
    </xf>
    <xf numFmtId="169" fontId="0" fillId="0" borderId="13" xfId="0" applyNumberFormat="1" applyBorder="1" applyProtection="1">
      <protection locked="0"/>
    </xf>
    <xf numFmtId="0" fontId="0" fillId="0" borderId="76" xfId="0" applyBorder="1" applyProtection="1">
      <protection locked="0"/>
    </xf>
    <xf numFmtId="0" fontId="0" fillId="0" borderId="77" xfId="0" applyBorder="1" applyProtection="1">
      <protection locked="0"/>
    </xf>
    <xf numFmtId="169" fontId="0" fillId="0" borderId="75" xfId="0" applyNumberFormat="1" applyBorder="1" applyProtection="1">
      <protection locked="0"/>
    </xf>
    <xf numFmtId="0" fontId="0" fillId="0" borderId="13" xfId="0" applyBorder="1" applyAlignment="1" applyProtection="1">
      <alignment horizontal="center"/>
      <protection locked="0"/>
    </xf>
    <xf numFmtId="0" fontId="34" fillId="0" borderId="12" xfId="0" applyFont="1" applyBorder="1" applyAlignment="1">
      <alignment horizontal="center" vertical="center"/>
    </xf>
    <xf numFmtId="0" fontId="2" fillId="21" borderId="0" xfId="0" applyFont="1" applyFill="1" applyAlignment="1">
      <alignment horizontal="center" vertical="center"/>
    </xf>
    <xf numFmtId="0" fontId="2" fillId="20" borderId="0" xfId="0" applyFont="1" applyFill="1" applyAlignment="1">
      <alignment horizontal="center" vertical="center"/>
    </xf>
    <xf numFmtId="0" fontId="48" fillId="0" borderId="0" xfId="0" applyFont="1"/>
    <xf numFmtId="166" fontId="49" fillId="21" borderId="57" xfId="1" applyNumberFormat="1" applyFont="1" applyFill="1" applyBorder="1" applyAlignment="1" applyProtection="1">
      <alignment horizontal="center" vertical="center"/>
    </xf>
    <xf numFmtId="166" fontId="30" fillId="0" borderId="57" xfId="0" applyNumberFormat="1" applyFont="1" applyBorder="1" applyAlignment="1">
      <alignment horizontal="center" vertical="center"/>
    </xf>
    <xf numFmtId="166" fontId="50" fillId="18" borderId="57" xfId="1" applyNumberFormat="1" applyFont="1" applyFill="1" applyBorder="1" applyAlignment="1" applyProtection="1">
      <alignment horizontal="center" vertical="center"/>
    </xf>
    <xf numFmtId="172" fontId="0" fillId="0" borderId="0" xfId="0" applyNumberFormat="1"/>
    <xf numFmtId="0" fontId="3" fillId="3" borderId="0" xfId="0" applyFont="1" applyFill="1" applyAlignment="1">
      <alignment horizontal="left"/>
    </xf>
    <xf numFmtId="0" fontId="0" fillId="0" borderId="12" xfId="0" applyBorder="1" applyAlignment="1" applyProtection="1">
      <alignment horizontal="center"/>
      <protection locked="0"/>
    </xf>
    <xf numFmtId="0" fontId="0" fillId="0" borderId="70" xfId="0" applyBorder="1" applyAlignment="1" applyProtection="1">
      <alignment horizontal="center"/>
      <protection locked="0"/>
    </xf>
    <xf numFmtId="0" fontId="0" fillId="0" borderId="70" xfId="0" applyBorder="1"/>
    <xf numFmtId="170" fontId="0" fillId="0" borderId="70" xfId="1" applyNumberFormat="1" applyFont="1" applyBorder="1" applyProtection="1"/>
    <xf numFmtId="165" fontId="0" fillId="0" borderId="70" xfId="1" applyFont="1" applyBorder="1" applyProtection="1"/>
    <xf numFmtId="0" fontId="38" fillId="0" borderId="0" xfId="3" applyNumberFormat="1" applyFont="1" applyBorder="1" applyProtection="1">
      <protection locked="0"/>
    </xf>
    <xf numFmtId="0" fontId="0" fillId="0" borderId="0" xfId="0" applyProtection="1">
      <protection locked="0"/>
    </xf>
    <xf numFmtId="0" fontId="0" fillId="0" borderId="0" xfId="3" applyNumberFormat="1" applyFont="1" applyFill="1" applyBorder="1" applyProtection="1">
      <protection locked="0"/>
    </xf>
    <xf numFmtId="0" fontId="41" fillId="0" borderId="0" xfId="0" applyFont="1" applyProtection="1">
      <protection locked="0"/>
    </xf>
    <xf numFmtId="9" fontId="41" fillId="0" borderId="0" xfId="3" applyFont="1" applyBorder="1" applyProtection="1">
      <protection locked="0"/>
    </xf>
    <xf numFmtId="9" fontId="0" fillId="0" borderId="0" xfId="3" applyFont="1" applyBorder="1" applyProtection="1">
      <protection locked="0"/>
    </xf>
    <xf numFmtId="9" fontId="0" fillId="0" borderId="0" xfId="3" applyFont="1" applyProtection="1">
      <protection locked="0"/>
    </xf>
    <xf numFmtId="167" fontId="37" fillId="0" borderId="62" xfId="2" applyFont="1" applyFill="1" applyBorder="1" applyAlignment="1">
      <alignment horizontal="center" vertical="center" wrapText="1"/>
    </xf>
    <xf numFmtId="0" fontId="0" fillId="3" borderId="13" xfId="0" applyFill="1" applyBorder="1" applyAlignment="1">
      <alignment horizontal="center"/>
    </xf>
    <xf numFmtId="0" fontId="0" fillId="0" borderId="13" xfId="0" applyBorder="1" applyAlignment="1">
      <alignment horizontal="center"/>
    </xf>
    <xf numFmtId="0" fontId="0" fillId="0" borderId="75" xfId="0" applyBorder="1" applyAlignment="1">
      <alignment horizontal="center"/>
    </xf>
    <xf numFmtId="0" fontId="0" fillId="0" borderId="91" xfId="0" applyBorder="1"/>
    <xf numFmtId="169" fontId="0" fillId="0" borderId="92" xfId="0" applyNumberFormat="1" applyBorder="1" applyProtection="1">
      <protection locked="0"/>
    </xf>
    <xf numFmtId="0" fontId="0" fillId="0" borderId="74" xfId="0" applyBorder="1"/>
    <xf numFmtId="0" fontId="0" fillId="0" borderId="93" xfId="0" applyBorder="1"/>
    <xf numFmtId="0" fontId="0" fillId="3" borderId="94" xfId="0" applyFill="1" applyBorder="1"/>
    <xf numFmtId="165" fontId="0" fillId="0" borderId="74" xfId="1" applyFont="1" applyBorder="1"/>
    <xf numFmtId="166" fontId="63" fillId="53" borderId="57" xfId="1" applyNumberFormat="1" applyFont="1" applyFill="1" applyBorder="1" applyAlignment="1" applyProtection="1">
      <alignment horizontal="center" vertical="center"/>
    </xf>
    <xf numFmtId="165" fontId="67" fillId="10" borderId="5" xfId="1" applyFont="1" applyFill="1" applyBorder="1"/>
    <xf numFmtId="0" fontId="0" fillId="14" borderId="12" xfId="0" applyFill="1" applyBorder="1"/>
    <xf numFmtId="0" fontId="0" fillId="0" borderId="0" xfId="0" applyAlignment="1">
      <alignment horizontal="right"/>
    </xf>
    <xf numFmtId="0" fontId="0" fillId="0" borderId="0" xfId="0" applyAlignment="1">
      <alignment horizontal="right" vertical="center"/>
    </xf>
    <xf numFmtId="169" fontId="0" fillId="0" borderId="0" xfId="0" applyNumberFormat="1"/>
    <xf numFmtId="166" fontId="70" fillId="0" borderId="0" xfId="1" applyNumberFormat="1" applyFont="1"/>
    <xf numFmtId="0" fontId="70" fillId="0" borderId="0" xfId="0" applyFont="1"/>
    <xf numFmtId="165" fontId="31" fillId="4" borderId="4" xfId="1" applyFont="1" applyFill="1" applyBorder="1" applyAlignment="1"/>
    <xf numFmtId="166" fontId="31" fillId="4" borderId="4" xfId="1" applyNumberFormat="1" applyFont="1" applyFill="1" applyBorder="1" applyAlignment="1"/>
    <xf numFmtId="167" fontId="31" fillId="4" borderId="4" xfId="2" applyFont="1" applyFill="1" applyBorder="1" applyAlignment="1"/>
    <xf numFmtId="0" fontId="0" fillId="0" borderId="19" xfId="0" applyBorder="1"/>
    <xf numFmtId="0" fontId="0" fillId="13" borderId="15" xfId="0" applyFill="1" applyBorder="1"/>
    <xf numFmtId="166" fontId="0" fillId="0" borderId="15" xfId="1" applyNumberFormat="1" applyFont="1" applyBorder="1"/>
    <xf numFmtId="164" fontId="0" fillId="0" borderId="15" xfId="0" applyNumberFormat="1" applyBorder="1"/>
    <xf numFmtId="165" fontId="0" fillId="0" borderId="15" xfId="1" applyFont="1" applyBorder="1"/>
    <xf numFmtId="0" fontId="0" fillId="0" borderId="18" xfId="0" applyBorder="1"/>
    <xf numFmtId="0" fontId="0" fillId="0" borderId="8" xfId="0" applyBorder="1"/>
    <xf numFmtId="1" fontId="0" fillId="0" borderId="9" xfId="0" applyNumberFormat="1" applyBorder="1"/>
    <xf numFmtId="0" fontId="34" fillId="0" borderId="7" xfId="0" applyFont="1" applyBorder="1" applyAlignment="1">
      <alignment horizontal="center" vertical="center"/>
    </xf>
    <xf numFmtId="0" fontId="35" fillId="0" borderId="8" xfId="0" applyFont="1" applyBorder="1" applyAlignment="1">
      <alignment horizontal="center" vertical="center"/>
    </xf>
    <xf numFmtId="9" fontId="36" fillId="0" borderId="8" xfId="3" applyFont="1" applyFill="1" applyBorder="1" applyAlignment="1">
      <alignment horizontal="center" vertical="center"/>
    </xf>
    <xf numFmtId="0" fontId="34" fillId="0" borderId="8" xfId="0" applyFont="1" applyBorder="1" applyAlignment="1">
      <alignment horizontal="center" vertical="center"/>
    </xf>
    <xf numFmtId="0" fontId="5" fillId="0" borderId="10" xfId="0" applyFont="1" applyBorder="1"/>
    <xf numFmtId="166" fontId="0" fillId="0" borderId="10" xfId="1" applyNumberFormat="1" applyFont="1" applyFill="1" applyBorder="1"/>
    <xf numFmtId="165" fontId="0" fillId="0" borderId="10" xfId="1" applyFont="1" applyFill="1" applyBorder="1"/>
    <xf numFmtId="164" fontId="0" fillId="0" borderId="10" xfId="0" applyNumberFormat="1" applyBorder="1"/>
    <xf numFmtId="167" fontId="1" fillId="0" borderId="8" xfId="2" applyFont="1" applyFill="1" applyBorder="1"/>
    <xf numFmtId="0" fontId="0" fillId="0" borderId="8" xfId="0" applyBorder="1" applyAlignment="1">
      <alignment horizontal="center" vertical="center"/>
    </xf>
    <xf numFmtId="1" fontId="0" fillId="0" borderId="11" xfId="0" applyNumberFormat="1" applyBorder="1"/>
    <xf numFmtId="166" fontId="0" fillId="0" borderId="15" xfId="1" applyNumberFormat="1" applyFont="1" applyFill="1" applyBorder="1"/>
    <xf numFmtId="165" fontId="0" fillId="0" borderId="71" xfId="1" applyFont="1" applyFill="1" applyBorder="1"/>
    <xf numFmtId="164" fontId="0" fillId="0" borderId="71" xfId="0" applyNumberFormat="1" applyBorder="1"/>
    <xf numFmtId="167" fontId="1" fillId="0" borderId="13" xfId="2" applyFont="1" applyFill="1" applyBorder="1"/>
    <xf numFmtId="165" fontId="0" fillId="0" borderId="15" xfId="1" applyFont="1" applyFill="1" applyBorder="1"/>
    <xf numFmtId="1" fontId="3" fillId="13" borderId="18" xfId="0" applyNumberFormat="1" applyFont="1" applyFill="1" applyBorder="1" applyAlignment="1">
      <alignment horizontal="center" vertical="center"/>
    </xf>
    <xf numFmtId="1" fontId="3" fillId="3" borderId="51" xfId="0" applyNumberFormat="1" applyFont="1" applyFill="1" applyBorder="1" applyAlignment="1">
      <alignment horizontal="center" vertical="center"/>
    </xf>
    <xf numFmtId="1" fontId="3" fillId="3" borderId="52" xfId="0" applyNumberFormat="1" applyFont="1" applyFill="1" applyBorder="1" applyAlignment="1">
      <alignment horizontal="center" vertical="center"/>
    </xf>
    <xf numFmtId="0" fontId="0" fillId="0" borderId="98" xfId="0" applyBorder="1" applyAlignment="1">
      <alignment horizontal="left" vertical="center"/>
    </xf>
    <xf numFmtId="0" fontId="0" fillId="13" borderId="10" xfId="0" applyFill="1" applyBorder="1"/>
    <xf numFmtId="0" fontId="0" fillId="14" borderId="0" xfId="0" applyFill="1"/>
    <xf numFmtId="0" fontId="0" fillId="10" borderId="0" xfId="0" applyFill="1"/>
    <xf numFmtId="0" fontId="15" fillId="10" borderId="0" xfId="0" applyFont="1" applyFill="1" applyAlignment="1" applyProtection="1">
      <alignment horizontal="center"/>
      <protection locked="0"/>
    </xf>
    <xf numFmtId="0" fontId="0" fillId="55" borderId="0" xfId="0" applyFill="1"/>
    <xf numFmtId="0" fontId="15" fillId="55" borderId="0" xfId="0" applyFont="1" applyFill="1" applyAlignment="1" applyProtection="1">
      <alignment horizontal="center"/>
      <protection locked="0"/>
    </xf>
    <xf numFmtId="0" fontId="0" fillId="56" borderId="0" xfId="0" applyFill="1"/>
    <xf numFmtId="0" fontId="15" fillId="56" borderId="0" xfId="0" applyFont="1" applyFill="1" applyAlignment="1" applyProtection="1">
      <alignment horizontal="center"/>
      <protection locked="0"/>
    </xf>
    <xf numFmtId="0" fontId="0" fillId="57" borderId="0" xfId="0" applyFill="1"/>
    <xf numFmtId="0" fontId="15" fillId="57" borderId="0" xfId="0" applyFont="1" applyFill="1" applyAlignment="1" applyProtection="1">
      <alignment horizontal="center"/>
      <protection locked="0"/>
    </xf>
    <xf numFmtId="0" fontId="0" fillId="4" borderId="0" xfId="0" applyFill="1"/>
    <xf numFmtId="0" fontId="15" fillId="4" borderId="0" xfId="0" applyFont="1" applyFill="1" applyAlignment="1" applyProtection="1">
      <alignment horizontal="center"/>
      <protection locked="0"/>
    </xf>
    <xf numFmtId="0" fontId="14" fillId="0" borderId="0" xfId="0" applyFont="1" applyAlignment="1">
      <alignment horizontal="center" vertical="center"/>
    </xf>
    <xf numFmtId="0" fontId="14" fillId="0" borderId="60" xfId="0" applyFont="1" applyBorder="1" applyAlignment="1">
      <alignment horizontal="center" vertical="center"/>
    </xf>
    <xf numFmtId="0" fontId="61" fillId="0" borderId="0" xfId="0" applyFont="1"/>
    <xf numFmtId="0" fontId="61" fillId="4" borderId="3" xfId="0" applyFont="1" applyFill="1" applyBorder="1"/>
    <xf numFmtId="0" fontId="13" fillId="6" borderId="6" xfId="0" applyFont="1" applyFill="1" applyBorder="1" applyAlignment="1">
      <alignment horizontal="center" vertical="center"/>
    </xf>
    <xf numFmtId="0" fontId="61" fillId="0" borderId="16" xfId="0" applyFont="1" applyBorder="1"/>
    <xf numFmtId="0" fontId="0" fillId="58" borderId="0" xfId="0" applyFill="1"/>
    <xf numFmtId="0" fontId="61" fillId="0" borderId="7" xfId="0" applyFont="1" applyBorder="1"/>
    <xf numFmtId="0" fontId="15" fillId="0" borderId="0" xfId="0" applyFont="1" applyProtection="1">
      <protection locked="0"/>
    </xf>
    <xf numFmtId="0" fontId="50" fillId="0" borderId="57" xfId="0" applyFont="1" applyBorder="1" applyAlignment="1">
      <alignment horizontal="center"/>
    </xf>
    <xf numFmtId="49" fontId="50" fillId="0" borderId="57" xfId="0" applyNumberFormat="1" applyFont="1" applyBorder="1" applyAlignment="1">
      <alignment horizontal="center"/>
    </xf>
    <xf numFmtId="0" fontId="0" fillId="0" borderId="57" xfId="0" applyBorder="1"/>
    <xf numFmtId="14" fontId="0" fillId="0" borderId="57" xfId="0" applyNumberFormat="1" applyBorder="1"/>
    <xf numFmtId="3" fontId="0" fillId="0" borderId="57" xfId="0" applyNumberFormat="1" applyBorder="1"/>
    <xf numFmtId="49" fontId="0" fillId="0" borderId="57" xfId="0" applyNumberFormat="1" applyBorder="1"/>
    <xf numFmtId="4" fontId="0" fillId="0" borderId="57" xfId="0" applyNumberFormat="1" applyBorder="1"/>
    <xf numFmtId="1" fontId="0" fillId="0" borderId="57" xfId="0" applyNumberFormat="1" applyBorder="1"/>
    <xf numFmtId="0" fontId="0" fillId="59" borderId="57" xfId="0" applyFill="1" applyBorder="1"/>
    <xf numFmtId="0" fontId="0" fillId="8" borderId="57" xfId="0" applyFill="1" applyBorder="1"/>
    <xf numFmtId="0" fontId="50" fillId="0" borderId="99" xfId="0" applyFont="1" applyBorder="1" applyAlignment="1">
      <alignment horizontal="center"/>
    </xf>
    <xf numFmtId="0" fontId="0" fillId="60" borderId="0" xfId="0" applyFill="1"/>
    <xf numFmtId="0" fontId="15" fillId="60" borderId="0" xfId="0" applyFont="1" applyFill="1" applyAlignment="1" applyProtection="1">
      <alignment horizontal="center"/>
      <protection locked="0"/>
    </xf>
    <xf numFmtId="0" fontId="71" fillId="0" borderId="0" xfId="0" applyFont="1"/>
    <xf numFmtId="0" fontId="61" fillId="0" borderId="0" xfId="0" applyFont="1" applyAlignment="1">
      <alignment horizontal="center"/>
    </xf>
    <xf numFmtId="171" fontId="14" fillId="54" borderId="64" xfId="2" applyNumberFormat="1" applyFont="1" applyFill="1" applyBorder="1" applyAlignment="1">
      <alignment horizontal="center" vertical="center" wrapText="1"/>
    </xf>
    <xf numFmtId="0" fontId="61" fillId="0" borderId="57" xfId="0" applyFont="1" applyBorder="1"/>
    <xf numFmtId="0" fontId="34" fillId="59" borderId="57" xfId="0" applyFont="1" applyFill="1" applyBorder="1"/>
    <xf numFmtId="0" fontId="0" fillId="61" borderId="0" xfId="0" applyFill="1"/>
    <xf numFmtId="0" fontId="15" fillId="61" borderId="0" xfId="0" applyFont="1" applyFill="1" applyAlignment="1" applyProtection="1">
      <alignment horizontal="center"/>
      <protection locked="0"/>
    </xf>
    <xf numFmtId="0" fontId="61" fillId="8" borderId="57" xfId="0" applyFont="1" applyFill="1" applyBorder="1"/>
    <xf numFmtId="0" fontId="72" fillId="0" borderId="16" xfId="0" applyFont="1" applyBorder="1"/>
    <xf numFmtId="0" fontId="34" fillId="10" borderId="16" xfId="0" applyFont="1" applyFill="1" applyBorder="1" applyAlignment="1">
      <alignment horizontal="center" vertical="center"/>
    </xf>
    <xf numFmtId="0" fontId="0" fillId="62" borderId="0" xfId="0" applyFill="1"/>
    <xf numFmtId="0" fontId="15" fillId="62" borderId="0" xfId="0" applyFont="1" applyFill="1" applyAlignment="1" applyProtection="1">
      <alignment horizontal="center"/>
      <protection locked="0"/>
    </xf>
    <xf numFmtId="0" fontId="15" fillId="60" borderId="0" xfId="0" applyFont="1" applyFill="1" applyProtection="1">
      <protection locked="0"/>
    </xf>
    <xf numFmtId="4" fontId="0" fillId="8" borderId="57" xfId="0" applyNumberFormat="1" applyFill="1" applyBorder="1"/>
    <xf numFmtId="0" fontId="30" fillId="0" borderId="0" xfId="0" applyFont="1" applyAlignment="1">
      <alignment horizontal="center"/>
    </xf>
    <xf numFmtId="0" fontId="64" fillId="0" borderId="0" xfId="0" applyFont="1" applyAlignment="1">
      <alignment vertical="center"/>
    </xf>
    <xf numFmtId="0" fontId="43" fillId="0" borderId="0" xfId="0" applyFont="1" applyAlignment="1">
      <alignment vertical="center"/>
    </xf>
    <xf numFmtId="170" fontId="0" fillId="0" borderId="104" xfId="1" applyNumberFormat="1" applyFont="1" applyBorder="1" applyAlignment="1" applyProtection="1"/>
    <xf numFmtId="170" fontId="0" fillId="0" borderId="0" xfId="1" applyNumberFormat="1" applyFont="1" applyBorder="1" applyAlignment="1" applyProtection="1"/>
    <xf numFmtId="0" fontId="74" fillId="0" borderId="47" xfId="0" applyFont="1" applyBorder="1" applyAlignment="1">
      <alignment horizontal="center" vertical="center"/>
    </xf>
    <xf numFmtId="9" fontId="74" fillId="0" borderId="47" xfId="3" applyFont="1" applyBorder="1" applyAlignment="1" applyProtection="1">
      <alignment horizontal="center" vertical="center"/>
    </xf>
    <xf numFmtId="0" fontId="75" fillId="12" borderId="48" xfId="0" applyFont="1" applyFill="1" applyBorder="1" applyAlignment="1">
      <alignment horizontal="center" vertical="center"/>
    </xf>
    <xf numFmtId="0" fontId="75" fillId="11" borderId="49" xfId="0" applyFont="1" applyFill="1" applyBorder="1" applyAlignment="1">
      <alignment horizontal="center" vertical="center"/>
    </xf>
    <xf numFmtId="0" fontId="75" fillId="11" borderId="49" xfId="3" applyNumberFormat="1" applyFont="1" applyFill="1" applyBorder="1" applyAlignment="1" applyProtection="1">
      <alignment horizontal="center" vertical="center"/>
    </xf>
    <xf numFmtId="0" fontId="75" fillId="11" borderId="50" xfId="3" applyNumberFormat="1" applyFont="1" applyFill="1" applyBorder="1" applyAlignment="1" applyProtection="1">
      <alignment horizontal="center" vertical="center"/>
    </xf>
    <xf numFmtId="0" fontId="14" fillId="0" borderId="0" xfId="3" applyNumberFormat="1" applyFont="1" applyAlignment="1" applyProtection="1">
      <alignment horizontal="center" vertical="center"/>
      <protection locked="0"/>
    </xf>
    <xf numFmtId="0" fontId="2" fillId="19" borderId="110" xfId="0" applyFont="1" applyFill="1" applyBorder="1" applyAlignment="1">
      <alignment horizontal="center" vertical="center"/>
    </xf>
    <xf numFmtId="0" fontId="2" fillId="19" borderId="111" xfId="0" applyFont="1" applyFill="1" applyBorder="1" applyAlignment="1">
      <alignment horizontal="center" vertical="center"/>
    </xf>
    <xf numFmtId="0" fontId="2" fillId="19" borderId="111" xfId="3" applyNumberFormat="1" applyFont="1" applyFill="1" applyBorder="1" applyAlignment="1" applyProtection="1">
      <alignment horizontal="center" vertical="center"/>
    </xf>
    <xf numFmtId="0" fontId="2" fillId="19" borderId="111" xfId="3" applyNumberFormat="1" applyFont="1" applyFill="1" applyBorder="1" applyAlignment="1" applyProtection="1">
      <alignment horizontal="center" vertical="center"/>
      <protection locked="0"/>
    </xf>
    <xf numFmtId="0" fontId="2" fillId="19" borderId="112" xfId="3" applyNumberFormat="1" applyFont="1" applyFill="1" applyBorder="1" applyAlignment="1" applyProtection="1">
      <alignment horizontal="center" vertical="center"/>
      <protection locked="0"/>
    </xf>
    <xf numFmtId="10" fontId="76" fillId="0" borderId="57" xfId="3" applyNumberFormat="1" applyFont="1" applyBorder="1" applyAlignment="1" applyProtection="1">
      <alignment horizontal="center" vertical="center"/>
      <protection locked="0"/>
    </xf>
    <xf numFmtId="168" fontId="41" fillId="0" borderId="57" xfId="3" applyNumberFormat="1" applyFont="1" applyFill="1" applyBorder="1" applyAlignment="1">
      <alignment horizontal="center" vertical="center"/>
    </xf>
    <xf numFmtId="168" fontId="41" fillId="0" borderId="57" xfId="2" applyNumberFormat="1" applyFont="1" applyFill="1" applyBorder="1" applyAlignment="1">
      <alignment horizontal="center" vertical="center"/>
    </xf>
    <xf numFmtId="168" fontId="41" fillId="0" borderId="57" xfId="3" applyNumberFormat="1" applyFont="1" applyBorder="1" applyAlignment="1" applyProtection="1">
      <alignment horizontal="center" vertical="center"/>
    </xf>
    <xf numFmtId="168" fontId="41" fillId="0" borderId="57" xfId="0" applyNumberFormat="1" applyFont="1" applyBorder="1" applyAlignment="1">
      <alignment horizontal="center" vertical="center"/>
    </xf>
    <xf numFmtId="168" fontId="41" fillId="0" borderId="57" xfId="3" applyNumberFormat="1" applyFont="1" applyBorder="1" applyAlignment="1" applyProtection="1">
      <alignment horizontal="center" vertical="center"/>
      <protection locked="0"/>
    </xf>
    <xf numFmtId="168" fontId="41" fillId="0" borderId="57" xfId="1" applyNumberFormat="1" applyFont="1" applyFill="1" applyBorder="1" applyAlignment="1">
      <alignment horizontal="center" vertical="center"/>
    </xf>
    <xf numFmtId="0" fontId="0" fillId="0" borderId="113" xfId="0" applyBorder="1"/>
    <xf numFmtId="0" fontId="0" fillId="0" borderId="116" xfId="0" applyBorder="1" applyAlignment="1">
      <alignment horizontal="left" vertical="center"/>
    </xf>
    <xf numFmtId="1" fontId="34" fillId="0" borderId="0" xfId="0" applyNumberFormat="1" applyFont="1"/>
    <xf numFmtId="0" fontId="78" fillId="19" borderId="0" xfId="0" applyFont="1" applyFill="1" applyAlignment="1">
      <alignment vertical="center"/>
    </xf>
    <xf numFmtId="2" fontId="0" fillId="0" borderId="57" xfId="0" applyNumberFormat="1" applyBorder="1"/>
    <xf numFmtId="9" fontId="0" fillId="0" borderId="57" xfId="3" applyFont="1" applyBorder="1"/>
    <xf numFmtId="168" fontId="0" fillId="0" borderId="57" xfId="3" applyNumberFormat="1" applyFont="1" applyBorder="1"/>
    <xf numFmtId="168" fontId="0" fillId="0" borderId="57" xfId="3" applyNumberFormat="1" applyFont="1" applyBorder="1" applyProtection="1">
      <protection locked="0"/>
    </xf>
    <xf numFmtId="0" fontId="79" fillId="0" borderId="12" xfId="0" applyFont="1" applyBorder="1" applyAlignment="1">
      <alignment horizontal="center" vertical="center"/>
    </xf>
    <xf numFmtId="0" fontId="0" fillId="59" borderId="0" xfId="0" applyFill="1" applyAlignment="1">
      <alignment horizontal="center"/>
    </xf>
    <xf numFmtId="0" fontId="34" fillId="10" borderId="13" xfId="0" applyFont="1" applyFill="1" applyBorder="1" applyAlignment="1">
      <alignment horizontal="center" vertical="center"/>
    </xf>
    <xf numFmtId="9" fontId="0" fillId="0" borderId="57" xfId="3" applyFont="1" applyBorder="1" applyProtection="1">
      <protection locked="0"/>
    </xf>
    <xf numFmtId="0" fontId="34" fillId="63" borderId="13" xfId="0" applyFont="1" applyFill="1" applyBorder="1" applyAlignment="1" applyProtection="1">
      <alignment horizontal="center"/>
      <protection locked="0"/>
    </xf>
    <xf numFmtId="0" fontId="0" fillId="64" borderId="57" xfId="0" applyFill="1" applyBorder="1"/>
    <xf numFmtId="164" fontId="42" fillId="13" borderId="96" xfId="0" applyNumberFormat="1" applyFont="1" applyFill="1" applyBorder="1" applyAlignment="1">
      <alignment horizontal="center"/>
    </xf>
    <xf numFmtId="164" fontId="42" fillId="13" borderId="97" xfId="0" applyNumberFormat="1" applyFont="1" applyFill="1" applyBorder="1" applyAlignment="1">
      <alignment horizontal="center"/>
    </xf>
    <xf numFmtId="0" fontId="11" fillId="6" borderId="42" xfId="0" applyFont="1" applyFill="1" applyBorder="1" applyAlignment="1">
      <alignment horizontal="center" vertical="center"/>
    </xf>
    <xf numFmtId="0" fontId="11" fillId="6" borderId="43" xfId="0" applyFont="1" applyFill="1" applyBorder="1" applyAlignment="1">
      <alignment horizontal="center" vertical="center"/>
    </xf>
    <xf numFmtId="0" fontId="13" fillId="6" borderId="42" xfId="0" applyFont="1" applyFill="1" applyBorder="1" applyAlignment="1">
      <alignment horizontal="center" vertical="center"/>
    </xf>
    <xf numFmtId="0" fontId="13" fillId="6" borderId="43" xfId="0" applyFont="1" applyFill="1" applyBorder="1" applyAlignment="1">
      <alignment horizontal="center" vertical="center"/>
    </xf>
    <xf numFmtId="164" fontId="42" fillId="13" borderId="72" xfId="0" applyNumberFormat="1" applyFont="1" applyFill="1" applyBorder="1" applyAlignment="1">
      <alignment horizontal="center"/>
    </xf>
    <xf numFmtId="164" fontId="42" fillId="13" borderId="95" xfId="0" applyNumberFormat="1" applyFont="1" applyFill="1" applyBorder="1" applyAlignment="1">
      <alignment horizontal="center"/>
    </xf>
    <xf numFmtId="9" fontId="40" fillId="10" borderId="44" xfId="3" applyFont="1" applyFill="1" applyBorder="1" applyAlignment="1">
      <alignment horizontal="center" vertical="center"/>
    </xf>
    <xf numFmtId="9" fontId="40" fillId="10" borderId="45" xfId="3" applyFont="1" applyFill="1" applyBorder="1" applyAlignment="1">
      <alignment horizontal="center" vertical="center"/>
    </xf>
    <xf numFmtId="165" fontId="37" fillId="4" borderId="4" xfId="1" applyFont="1" applyFill="1" applyBorder="1" applyAlignment="1">
      <alignment horizontal="center"/>
    </xf>
    <xf numFmtId="164" fontId="2" fillId="0" borderId="0" xfId="0" applyNumberFormat="1" applyFont="1" applyAlignment="1">
      <alignment horizontal="center"/>
    </xf>
    <xf numFmtId="165" fontId="37" fillId="3" borderId="4" xfId="1" applyFont="1" applyFill="1" applyBorder="1" applyAlignment="1">
      <alignment horizontal="center"/>
    </xf>
    <xf numFmtId="166" fontId="11" fillId="6" borderId="42" xfId="1" applyNumberFormat="1" applyFont="1" applyFill="1" applyBorder="1" applyAlignment="1">
      <alignment horizontal="center" vertical="center"/>
    </xf>
    <xf numFmtId="166" fontId="11" fillId="6" borderId="43" xfId="1" applyNumberFormat="1" applyFont="1" applyFill="1" applyBorder="1" applyAlignment="1">
      <alignment horizontal="center" vertical="center"/>
    </xf>
    <xf numFmtId="170" fontId="0" fillId="0" borderId="114" xfId="1" applyNumberFormat="1" applyFont="1" applyBorder="1" applyAlignment="1" applyProtection="1">
      <alignment horizontal="center"/>
    </xf>
    <xf numFmtId="170" fontId="0" fillId="0" borderId="115" xfId="1" applyNumberFormat="1" applyFont="1" applyBorder="1" applyAlignment="1" applyProtection="1">
      <alignment horizontal="center"/>
    </xf>
    <xf numFmtId="0" fontId="30" fillId="0" borderId="0" xfId="0" applyFont="1" applyAlignment="1">
      <alignment horizontal="center"/>
    </xf>
    <xf numFmtId="0" fontId="39" fillId="0" borderId="100" xfId="0" applyFont="1" applyBorder="1" applyAlignment="1">
      <alignment horizontal="center" vertical="center"/>
    </xf>
    <xf numFmtId="0" fontId="39" fillId="0" borderId="101" xfId="0" applyFont="1" applyBorder="1" applyAlignment="1">
      <alignment horizontal="center" vertical="center"/>
    </xf>
    <xf numFmtId="0" fontId="49" fillId="19" borderId="0" xfId="3" applyNumberFormat="1" applyFont="1" applyFill="1" applyAlignment="1" applyProtection="1">
      <alignment horizontal="center" vertical="center" wrapText="1"/>
      <protection locked="0"/>
    </xf>
    <xf numFmtId="0" fontId="49" fillId="19" borderId="79" xfId="3" applyNumberFormat="1" applyFont="1" applyFill="1" applyBorder="1" applyAlignment="1" applyProtection="1">
      <alignment horizontal="center" vertical="center" wrapText="1"/>
      <protection locked="0"/>
    </xf>
    <xf numFmtId="167" fontId="30" fillId="0" borderId="52" xfId="2" applyFont="1" applyBorder="1" applyAlignment="1">
      <alignment horizontal="center"/>
    </xf>
    <xf numFmtId="167" fontId="30" fillId="0" borderId="16" xfId="2" applyFont="1" applyBorder="1" applyAlignment="1">
      <alignment horizontal="center"/>
    </xf>
    <xf numFmtId="168" fontId="3" fillId="0" borderId="73" xfId="3" applyNumberFormat="1" applyFont="1" applyBorder="1" applyAlignment="1">
      <alignment horizontal="center"/>
    </xf>
    <xf numFmtId="168" fontId="3" fillId="0" borderId="19" xfId="3" applyNumberFormat="1" applyFont="1" applyBorder="1" applyAlignment="1">
      <alignment horizontal="center"/>
    </xf>
    <xf numFmtId="165" fontId="30" fillId="0" borderId="119" xfId="1" applyFont="1" applyBorder="1" applyAlignment="1">
      <alignment horizontal="center"/>
    </xf>
    <xf numFmtId="165" fontId="30" fillId="0" borderId="120" xfId="1" applyFont="1" applyBorder="1" applyAlignment="1">
      <alignment horizontal="center"/>
    </xf>
    <xf numFmtId="168" fontId="3" fillId="0" borderId="117" xfId="3" applyNumberFormat="1" applyFont="1" applyBorder="1" applyAlignment="1">
      <alignment horizontal="center"/>
    </xf>
    <xf numFmtId="168" fontId="3" fillId="0" borderId="118" xfId="3" applyNumberFormat="1" applyFont="1" applyBorder="1" applyAlignment="1">
      <alignment horizontal="center"/>
    </xf>
    <xf numFmtId="0" fontId="2" fillId="19" borderId="55" xfId="0" applyFont="1" applyFill="1" applyBorder="1" applyAlignment="1">
      <alignment horizontal="center" vertical="center"/>
    </xf>
    <xf numFmtId="0" fontId="2" fillId="19" borderId="58" xfId="0" applyFont="1" applyFill="1" applyBorder="1" applyAlignment="1">
      <alignment horizontal="center" vertical="center"/>
    </xf>
    <xf numFmtId="168" fontId="76" fillId="18" borderId="59" xfId="3" applyNumberFormat="1" applyFont="1" applyFill="1" applyBorder="1" applyAlignment="1" applyProtection="1">
      <alignment horizontal="center" vertical="center"/>
    </xf>
    <xf numFmtId="168" fontId="76" fillId="18" borderId="56" xfId="3" applyNumberFormat="1" applyFont="1" applyFill="1" applyBorder="1" applyAlignment="1" applyProtection="1">
      <alignment horizontal="center" vertical="center"/>
    </xf>
    <xf numFmtId="0" fontId="64" fillId="19" borderId="0" xfId="0" applyFont="1" applyFill="1" applyAlignment="1">
      <alignment horizontal="center" vertical="center"/>
    </xf>
    <xf numFmtId="0" fontId="64" fillId="19" borderId="70" xfId="0" applyFont="1" applyFill="1" applyBorder="1" applyAlignment="1">
      <alignment horizontal="center" vertical="center"/>
    </xf>
    <xf numFmtId="0" fontId="2" fillId="19" borderId="65" xfId="0" applyFont="1" applyFill="1" applyBorder="1" applyAlignment="1">
      <alignment horizontal="center" vertical="center" wrapText="1"/>
    </xf>
    <xf numFmtId="0" fontId="2" fillId="19" borderId="66" xfId="0" applyFont="1" applyFill="1" applyBorder="1" applyAlignment="1">
      <alignment horizontal="center" vertical="center" wrapText="1"/>
    </xf>
    <xf numFmtId="0" fontId="2" fillId="19" borderId="67" xfId="0" applyFont="1" applyFill="1" applyBorder="1" applyAlignment="1">
      <alignment horizontal="center" vertical="center" wrapText="1"/>
    </xf>
    <xf numFmtId="0" fontId="2" fillId="19" borderId="68" xfId="0" applyFont="1" applyFill="1" applyBorder="1" applyAlignment="1">
      <alignment horizontal="center" vertical="center" wrapText="1"/>
    </xf>
    <xf numFmtId="0" fontId="78" fillId="19" borderId="0" xfId="0" applyFont="1" applyFill="1" applyAlignment="1">
      <alignment horizontal="center" vertical="center"/>
    </xf>
    <xf numFmtId="0" fontId="65" fillId="19" borderId="89" xfId="0" applyFont="1" applyFill="1" applyBorder="1" applyAlignment="1">
      <alignment horizontal="center"/>
    </xf>
    <xf numFmtId="168" fontId="77" fillId="0" borderId="59" xfId="3" applyNumberFormat="1" applyFont="1" applyFill="1" applyBorder="1" applyAlignment="1">
      <alignment horizontal="center" vertical="center" wrapText="1"/>
    </xf>
    <xf numFmtId="168" fontId="77" fillId="0" borderId="56" xfId="3" applyNumberFormat="1" applyFont="1" applyFill="1" applyBorder="1" applyAlignment="1">
      <alignment horizontal="center" vertical="center" wrapText="1"/>
    </xf>
    <xf numFmtId="0" fontId="47" fillId="0" borderId="90" xfId="0" applyFont="1" applyBorder="1" applyAlignment="1">
      <alignment horizontal="center"/>
    </xf>
    <xf numFmtId="0" fontId="47" fillId="0" borderId="78" xfId="0" applyFont="1" applyBorder="1" applyAlignment="1">
      <alignment horizontal="center"/>
    </xf>
    <xf numFmtId="0" fontId="78" fillId="19" borderId="60" xfId="0" applyFont="1" applyFill="1" applyBorder="1" applyAlignment="1">
      <alignment horizontal="center" vertical="center"/>
    </xf>
    <xf numFmtId="0" fontId="44" fillId="19" borderId="0" xfId="0" applyFont="1" applyFill="1" applyAlignment="1">
      <alignment horizontal="center" vertical="center"/>
    </xf>
    <xf numFmtId="0" fontId="44" fillId="19" borderId="69" xfId="0" applyFont="1" applyFill="1" applyBorder="1" applyAlignment="1">
      <alignment horizontal="center" vertical="center"/>
    </xf>
    <xf numFmtId="0" fontId="0" fillId="0" borderId="0" xfId="0" applyAlignment="1">
      <alignment horizontal="center"/>
    </xf>
    <xf numFmtId="0" fontId="0" fillId="0" borderId="69" xfId="0" applyBorder="1" applyAlignment="1">
      <alignment horizontal="center"/>
    </xf>
    <xf numFmtId="0" fontId="0" fillId="19" borderId="0" xfId="0" applyFill="1" applyAlignment="1">
      <alignment horizontal="center"/>
    </xf>
    <xf numFmtId="0" fontId="0" fillId="19" borderId="79" xfId="0" applyFill="1" applyBorder="1" applyAlignment="1">
      <alignment horizontal="center"/>
    </xf>
    <xf numFmtId="0" fontId="2" fillId="19" borderId="61"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2" fillId="19" borderId="64" xfId="0" applyFont="1" applyFill="1" applyBorder="1" applyAlignment="1">
      <alignment horizontal="center" vertical="center" wrapText="1"/>
    </xf>
    <xf numFmtId="170" fontId="0" fillId="0" borderId="73" xfId="1" applyNumberFormat="1" applyFont="1" applyBorder="1" applyAlignment="1" applyProtection="1">
      <alignment horizontal="center"/>
    </xf>
    <xf numFmtId="170" fontId="0" fillId="0" borderId="16" xfId="1" applyNumberFormat="1" applyFont="1" applyBorder="1" applyAlignment="1" applyProtection="1">
      <alignment horizontal="center"/>
    </xf>
    <xf numFmtId="165" fontId="0" fillId="10" borderId="73" xfId="1" applyFont="1" applyFill="1" applyBorder="1" applyAlignment="1" applyProtection="1">
      <alignment horizontal="center"/>
    </xf>
    <xf numFmtId="165" fontId="0" fillId="10" borderId="16" xfId="1" applyFont="1" applyFill="1" applyBorder="1" applyAlignment="1" applyProtection="1">
      <alignment horizontal="center"/>
    </xf>
    <xf numFmtId="170" fontId="0" fillId="0" borderId="73" xfId="1" applyNumberFormat="1" applyFont="1" applyBorder="1" applyAlignment="1" applyProtection="1">
      <alignment horizontal="left"/>
    </xf>
    <xf numFmtId="170" fontId="0" fillId="0" borderId="109" xfId="1" applyNumberFormat="1" applyFont="1" applyBorder="1" applyAlignment="1" applyProtection="1">
      <alignment horizontal="left"/>
    </xf>
    <xf numFmtId="170" fontId="0" fillId="0" borderId="16" xfId="1" applyNumberFormat="1" applyFont="1" applyBorder="1" applyAlignment="1" applyProtection="1">
      <alignment horizontal="left"/>
    </xf>
    <xf numFmtId="170" fontId="0" fillId="0" borderId="102" xfId="1" applyNumberFormat="1" applyFont="1" applyBorder="1" applyAlignment="1" applyProtection="1">
      <alignment horizontal="center"/>
    </xf>
    <xf numFmtId="170" fontId="0" fillId="0" borderId="103" xfId="1" applyNumberFormat="1" applyFont="1" applyBorder="1" applyAlignment="1" applyProtection="1">
      <alignment horizontal="center"/>
    </xf>
    <xf numFmtId="170" fontId="0" fillId="0" borderId="102" xfId="1" applyNumberFormat="1" applyFont="1" applyBorder="1" applyAlignment="1" applyProtection="1">
      <alignment horizontal="left"/>
    </xf>
    <xf numFmtId="170" fontId="0" fillId="0" borderId="108" xfId="1" applyNumberFormat="1" applyFont="1" applyBorder="1" applyAlignment="1" applyProtection="1">
      <alignment horizontal="left"/>
    </xf>
    <xf numFmtId="170" fontId="0" fillId="0" borderId="103" xfId="1" applyNumberFormat="1" applyFont="1" applyBorder="1" applyAlignment="1" applyProtection="1">
      <alignment horizontal="left"/>
    </xf>
    <xf numFmtId="0" fontId="2" fillId="11" borderId="46" xfId="3" applyNumberFormat="1" applyFont="1" applyFill="1" applyBorder="1" applyAlignment="1" applyProtection="1">
      <alignment horizontal="center"/>
    </xf>
    <xf numFmtId="0" fontId="74" fillId="0" borderId="100" xfId="0" applyFont="1" applyBorder="1" applyAlignment="1">
      <alignment horizontal="center" vertical="center"/>
    </xf>
    <xf numFmtId="0" fontId="74" fillId="0" borderId="101" xfId="0" applyFont="1" applyBorder="1" applyAlignment="1">
      <alignment horizontal="center" vertical="center"/>
    </xf>
    <xf numFmtId="0" fontId="75" fillId="12" borderId="105" xfId="0" applyFont="1" applyFill="1" applyBorder="1" applyAlignment="1">
      <alignment horizontal="center" vertical="center"/>
    </xf>
    <xf numFmtId="0" fontId="75" fillId="12" borderId="106" xfId="0" applyFont="1" applyFill="1" applyBorder="1" applyAlignment="1">
      <alignment horizontal="center" vertical="center"/>
    </xf>
    <xf numFmtId="9" fontId="74" fillId="0" borderId="100" xfId="3" applyFont="1" applyBorder="1" applyAlignment="1" applyProtection="1">
      <alignment horizontal="center" vertical="center"/>
    </xf>
    <xf numFmtId="9" fontId="74" fillId="0" borderId="101" xfId="3" applyFont="1" applyBorder="1" applyAlignment="1" applyProtection="1">
      <alignment horizontal="center" vertical="center"/>
    </xf>
    <xf numFmtId="0" fontId="74" fillId="0" borderId="107" xfId="0" applyFont="1" applyBorder="1" applyAlignment="1">
      <alignment horizontal="center" vertical="center"/>
    </xf>
    <xf numFmtId="0" fontId="2" fillId="19" borderId="0" xfId="0" applyFont="1" applyFill="1" applyAlignment="1">
      <alignment horizontal="center" vertical="center" wrapText="1"/>
    </xf>
    <xf numFmtId="0" fontId="2" fillId="19" borderId="53" xfId="0" applyFont="1" applyFill="1" applyBorder="1" applyAlignment="1">
      <alignment horizontal="center" vertical="center" wrapText="1"/>
    </xf>
    <xf numFmtId="0" fontId="73" fillId="0" borderId="48" xfId="0" applyFont="1" applyBorder="1" applyAlignment="1">
      <alignment horizontal="center"/>
    </xf>
    <xf numFmtId="170" fontId="0" fillId="10" borderId="73" xfId="1" applyNumberFormat="1" applyFont="1" applyFill="1" applyBorder="1" applyAlignment="1" applyProtection="1">
      <alignment horizontal="center"/>
    </xf>
    <xf numFmtId="170" fontId="0" fillId="10" borderId="16" xfId="1" applyNumberFormat="1" applyFont="1" applyFill="1" applyBorder="1" applyAlignment="1" applyProtection="1">
      <alignment horizontal="center"/>
    </xf>
    <xf numFmtId="0" fontId="20" fillId="9" borderId="39" xfId="4" applyFont="1" applyFill="1" applyBorder="1" applyAlignment="1">
      <alignment horizontal="center" vertical="center"/>
    </xf>
    <xf numFmtId="0" fontId="20" fillId="9" borderId="40" xfId="4" applyFont="1" applyFill="1" applyBorder="1" applyAlignment="1">
      <alignment horizontal="center" vertical="center"/>
    </xf>
  </cellXfs>
  <cellStyles count="46">
    <cellStyle name="20% - Énfasis1" xfId="22" builtinId="30" customBuiltin="1"/>
    <cellStyle name="20% - Énfasis2" xfId="25" builtinId="34" customBuiltin="1"/>
    <cellStyle name="20% - Énfasis3" xfId="28" builtinId="38" customBuiltin="1"/>
    <cellStyle name="20% - Énfasis4" xfId="31" builtinId="42" customBuiltin="1"/>
    <cellStyle name="20% - Énfasis5" xfId="34" builtinId="46" customBuiltin="1"/>
    <cellStyle name="20% - Énfasis6" xfId="37" builtinId="50" customBuiltin="1"/>
    <cellStyle name="40% - Énfasis1" xfId="23" builtinId="31" customBuiltin="1"/>
    <cellStyle name="40% - Énfasis2" xfId="26" builtinId="35" customBuiltin="1"/>
    <cellStyle name="40% - Énfasis3" xfId="29" builtinId="39" customBuiltin="1"/>
    <cellStyle name="40% - Énfasis4" xfId="32" builtinId="43" customBuiltin="1"/>
    <cellStyle name="40% - Énfasis5" xfId="35" builtinId="47" customBuiltin="1"/>
    <cellStyle name="40% - Énfasis6" xfId="38" builtinId="51" customBuiltin="1"/>
    <cellStyle name="60% - Énfasis1 2" xfId="40" xr:uid="{00000000-0005-0000-0000-00000C000000}"/>
    <cellStyle name="60% - Énfasis2 2" xfId="41" xr:uid="{00000000-0005-0000-0000-00000D000000}"/>
    <cellStyle name="60% - Énfasis3 2" xfId="42" xr:uid="{00000000-0005-0000-0000-00000E000000}"/>
    <cellStyle name="60% - Énfasis4 2" xfId="43" xr:uid="{00000000-0005-0000-0000-00000F000000}"/>
    <cellStyle name="60% - Énfasis5 2" xfId="44" xr:uid="{00000000-0005-0000-0000-000010000000}"/>
    <cellStyle name="60% - Énfasis6 2" xfId="45" xr:uid="{00000000-0005-0000-0000-000011000000}"/>
    <cellStyle name="Bueno" xfId="10" builtinId="26" customBuiltin="1"/>
    <cellStyle name="Cálculo" xfId="14" builtinId="22" customBuiltin="1"/>
    <cellStyle name="Celda de comprobación" xfId="16" builtinId="23" customBuiltin="1"/>
    <cellStyle name="Celda vinculada" xfId="15" builtinId="24" customBuiltin="1"/>
    <cellStyle name="Encabezado 1" xfId="6" builtinId="16" customBuiltin="1"/>
    <cellStyle name="Encabezado 4" xfId="9" builtinId="19" customBuiltin="1"/>
    <cellStyle name="Énfasis1" xfId="21" builtinId="29" customBuiltin="1"/>
    <cellStyle name="Énfasis2" xfId="24" builtinId="33" customBuiltin="1"/>
    <cellStyle name="Énfasis3" xfId="27" builtinId="37" customBuiltin="1"/>
    <cellStyle name="Énfasis4" xfId="30" builtinId="41" customBuiltin="1"/>
    <cellStyle name="Énfasis5" xfId="33" builtinId="45" customBuiltin="1"/>
    <cellStyle name="Énfasis6" xfId="36" builtinId="49" customBuiltin="1"/>
    <cellStyle name="Entrada" xfId="12" builtinId="20" customBuiltin="1"/>
    <cellStyle name="Incorrecto" xfId="11" builtinId="27" customBuiltin="1"/>
    <cellStyle name="Millares [0]" xfId="1" builtinId="6"/>
    <cellStyle name="Moneda [0]" xfId="2" builtinId="7"/>
    <cellStyle name="Neutral 2" xfId="39" xr:uid="{00000000-0005-0000-0000-000022000000}"/>
    <cellStyle name="Normal" xfId="0" builtinId="0"/>
    <cellStyle name="Normal 2" xfId="4" xr:uid="{00000000-0005-0000-0000-000024000000}"/>
    <cellStyle name="Notas" xfId="18" builtinId="10" customBuiltin="1"/>
    <cellStyle name="Porcentaje" xfId="3" builtinId="5"/>
    <cellStyle name="Salida" xfId="13" builtinId="21" customBuiltin="1"/>
    <cellStyle name="Texto de advertencia" xfId="17" builtinId="11" customBuiltin="1"/>
    <cellStyle name="Texto explicativo" xfId="19" builtinId="53" customBuiltin="1"/>
    <cellStyle name="Título" xfId="5" builtinId="15" customBuiltin="1"/>
    <cellStyle name="Título 2" xfId="7" builtinId="17" customBuiltin="1"/>
    <cellStyle name="Título 3" xfId="8" builtinId="18" customBuiltin="1"/>
    <cellStyle name="Total" xfId="20" builtinId="25" customBuiltin="1"/>
  </cellStyles>
  <dxfs count="53">
    <dxf>
      <fill>
        <patternFill>
          <fgColor indexed="64"/>
          <bgColor theme="0" tint="-0.24994659260841701"/>
        </patternFill>
      </fill>
    </dxf>
    <dxf>
      <fill>
        <patternFill>
          <fgColor indexed="64"/>
          <bgColor theme="0" tint="-0.24994659260841701"/>
        </patternFill>
      </fill>
    </dxf>
    <dxf>
      <font>
        <b/>
        <i val="0"/>
        <color theme="0"/>
      </font>
      <fill>
        <patternFill>
          <bgColor rgb="FF00F200"/>
        </patternFill>
      </fill>
    </dxf>
    <dxf>
      <font>
        <b/>
        <i val="0"/>
        <color theme="0"/>
      </font>
      <fill>
        <patternFill>
          <bgColor theme="5" tint="-0.24994659260841701"/>
        </patternFill>
      </fill>
    </dxf>
    <dxf>
      <font>
        <b/>
        <i val="0"/>
        <color theme="7" tint="-0.24994659260841701"/>
      </font>
    </dxf>
    <dxf>
      <font>
        <b/>
        <i val="0"/>
        <color rgb="FFFF0000"/>
      </font>
    </dxf>
    <dxf>
      <font>
        <b/>
        <i val="0"/>
        <color rgb="FF00D200"/>
      </font>
    </dxf>
    <dxf>
      <font>
        <b/>
        <i val="0"/>
        <color theme="0"/>
      </font>
      <fill>
        <patternFill>
          <bgColor rgb="FF00F200"/>
        </patternFill>
      </fill>
    </dxf>
    <dxf>
      <font>
        <b/>
        <i val="0"/>
        <color theme="0"/>
      </font>
      <fill>
        <patternFill>
          <bgColor theme="5" tint="-0.24994659260841701"/>
        </patternFill>
      </fill>
    </dxf>
    <dxf>
      <font>
        <b/>
        <i val="0"/>
        <color theme="0"/>
      </font>
      <fill>
        <patternFill>
          <bgColor rgb="FF00F200"/>
        </patternFill>
      </fill>
    </dxf>
    <dxf>
      <font>
        <b/>
        <i val="0"/>
        <color theme="0"/>
      </font>
      <fill>
        <patternFill>
          <bgColor theme="5" tint="-0.24994659260841701"/>
        </patternFill>
      </fill>
    </dxf>
    <dxf>
      <font>
        <b/>
        <i val="0"/>
        <color theme="7" tint="-0.24994659260841701"/>
      </font>
    </dxf>
    <dxf>
      <font>
        <b/>
        <i val="0"/>
        <color rgb="FFFF0000"/>
      </font>
    </dxf>
    <dxf>
      <font>
        <b/>
        <i val="0"/>
        <color rgb="FF00D200"/>
      </font>
    </dxf>
    <dxf>
      <font>
        <b/>
        <i val="0"/>
        <color theme="0"/>
      </font>
      <fill>
        <patternFill>
          <bgColor rgb="FF00F200"/>
        </patternFill>
      </fill>
    </dxf>
    <dxf>
      <font>
        <b/>
        <i val="0"/>
        <color theme="0"/>
      </font>
      <fill>
        <patternFill>
          <bgColor theme="5" tint="-0.24994659260841701"/>
        </patternFill>
      </fill>
    </dxf>
    <dxf>
      <font>
        <b/>
        <i val="0"/>
        <color theme="0"/>
      </font>
      <fill>
        <patternFill>
          <bgColor rgb="FF00F200"/>
        </patternFill>
      </fill>
    </dxf>
    <dxf>
      <font>
        <b/>
        <i val="0"/>
        <color theme="0"/>
      </font>
      <fill>
        <patternFill>
          <bgColor theme="5" tint="-0.24994659260841701"/>
        </patternFill>
      </fill>
    </dxf>
    <dxf>
      <font>
        <b/>
        <i val="0"/>
        <color theme="7" tint="-0.24994659260841701"/>
      </font>
    </dxf>
    <dxf>
      <font>
        <b/>
        <i val="0"/>
        <color rgb="FFFF0000"/>
      </font>
    </dxf>
    <dxf>
      <font>
        <b/>
        <i val="0"/>
        <color rgb="FF00D200"/>
      </font>
    </dxf>
    <dxf>
      <font>
        <b/>
        <i val="0"/>
        <color theme="0"/>
      </font>
      <fill>
        <patternFill>
          <bgColor rgb="FF00F200"/>
        </patternFill>
      </fill>
    </dxf>
    <dxf>
      <font>
        <b/>
        <i val="0"/>
        <color theme="0"/>
      </font>
      <fill>
        <patternFill>
          <bgColor theme="5" tint="-0.24994659260841701"/>
        </patternFill>
      </fill>
    </dxf>
    <dxf>
      <font>
        <b/>
        <i val="0"/>
        <color theme="0"/>
      </font>
      <fill>
        <patternFill>
          <bgColor rgb="FF00F200"/>
        </patternFill>
      </fill>
    </dxf>
    <dxf>
      <font>
        <b/>
        <i val="0"/>
        <color theme="0"/>
      </font>
      <fill>
        <patternFill>
          <bgColor theme="5" tint="-0.24994659260841701"/>
        </patternFill>
      </fill>
    </dxf>
    <dxf>
      <font>
        <b/>
        <i val="0"/>
        <color theme="7" tint="-0.24994659260841701"/>
      </font>
    </dxf>
    <dxf>
      <font>
        <b/>
        <i val="0"/>
        <color rgb="FFFF0000"/>
      </font>
    </dxf>
    <dxf>
      <font>
        <b/>
        <i val="0"/>
        <color rgb="FF00D200"/>
      </font>
    </dxf>
    <dxf>
      <font>
        <b/>
        <i val="0"/>
        <color theme="0"/>
      </font>
      <fill>
        <patternFill>
          <bgColor rgb="FF00F200"/>
        </patternFill>
      </fill>
    </dxf>
    <dxf>
      <font>
        <b/>
        <i val="0"/>
        <color theme="0"/>
      </font>
      <fill>
        <patternFill>
          <bgColor theme="5" tint="-0.24994659260841701"/>
        </patternFill>
      </fill>
    </dxf>
    <dxf>
      <font>
        <b/>
        <i val="0"/>
        <color theme="0"/>
      </font>
      <fill>
        <patternFill>
          <bgColor rgb="FF00F200"/>
        </patternFill>
      </fill>
    </dxf>
    <dxf>
      <font>
        <b/>
        <i val="0"/>
        <color theme="0"/>
      </font>
      <fill>
        <patternFill>
          <bgColor theme="5" tint="-0.24994659260841701"/>
        </patternFill>
      </fill>
    </dxf>
    <dxf>
      <font>
        <b/>
        <i val="0"/>
        <color theme="7" tint="-0.24994659260841701"/>
      </font>
    </dxf>
    <dxf>
      <font>
        <b/>
        <i val="0"/>
        <color rgb="FFFF0000"/>
      </font>
    </dxf>
    <dxf>
      <font>
        <b/>
        <i val="0"/>
        <color rgb="FF00D200"/>
      </font>
    </dxf>
    <dxf>
      <font>
        <b/>
        <i val="0"/>
        <color theme="0"/>
      </font>
      <fill>
        <patternFill>
          <bgColor rgb="FF00F200"/>
        </patternFill>
      </fill>
    </dxf>
    <dxf>
      <font>
        <b/>
        <i val="0"/>
        <color theme="0"/>
      </font>
      <fill>
        <patternFill>
          <bgColor theme="5" tint="-0.24994659260841701"/>
        </patternFill>
      </fill>
    </dxf>
    <dxf>
      <font>
        <b/>
        <i val="0"/>
      </font>
      <fill>
        <patternFill>
          <bgColor rgb="FFFFFF00"/>
        </patternFill>
      </fill>
      <border>
        <left style="thin">
          <color theme="0"/>
        </left>
        <right style="thin">
          <color theme="0"/>
        </right>
        <top style="thin">
          <color theme="0"/>
        </top>
        <bottom style="thin">
          <color theme="0"/>
        </bottom>
      </border>
    </dxf>
    <dxf>
      <font>
        <b/>
        <i val="0"/>
      </font>
      <fill>
        <patternFill>
          <bgColor rgb="FF00FF00"/>
        </patternFill>
      </fill>
      <border>
        <left style="thin">
          <color theme="0"/>
        </left>
        <right style="thin">
          <color theme="0"/>
        </right>
        <top style="thin">
          <color theme="0"/>
        </top>
        <bottom style="thin">
          <color theme="0"/>
        </bottom>
      </border>
    </dxf>
    <dxf>
      <font>
        <b/>
        <i val="0"/>
        <color theme="0"/>
      </font>
      <fill>
        <patternFill>
          <bgColor rgb="FFFF0000"/>
        </patternFill>
      </fill>
      <border>
        <left style="thin">
          <color theme="0"/>
        </left>
        <right style="thin">
          <color theme="0"/>
        </right>
        <top style="thin">
          <color theme="0"/>
        </top>
        <bottom style="thin">
          <color theme="0"/>
        </bottom>
      </border>
    </dxf>
    <dxf>
      <font>
        <b/>
        <i val="0"/>
        <color theme="0"/>
      </font>
      <fill>
        <patternFill>
          <bgColor rgb="FF0000CC"/>
        </patternFill>
      </fill>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border>
        <left style="thin">
          <color rgb="FF2E1EFA"/>
        </left>
        <right style="thin">
          <color rgb="FF2E1EFA"/>
        </right>
        <top style="thin">
          <color rgb="FF2E1EFA"/>
        </top>
        <bottom style="thin">
          <color rgb="FF2E1EFA"/>
        </bottom>
      </border>
    </dxf>
    <dxf>
      <font>
        <color rgb="FF00B050"/>
      </font>
      <fill>
        <patternFill patternType="none">
          <bgColor auto="1"/>
        </patternFill>
      </fill>
    </dxf>
    <dxf>
      <font>
        <color rgb="FFFF0000"/>
      </font>
      <fill>
        <patternFill patternType="none">
          <bgColor auto="1"/>
        </patternFill>
      </fill>
    </dxf>
    <dxf>
      <fill>
        <patternFill patternType="none">
          <bgColor auto="1"/>
        </patternFill>
      </fill>
    </dxf>
    <dxf>
      <border>
        <left style="thin">
          <color rgb="FF2E1EFA"/>
        </left>
        <right style="thin">
          <color rgb="FF2E1EFA"/>
        </right>
        <top style="thin">
          <color rgb="FF2E1EFA"/>
        </top>
        <bottom style="thin">
          <color rgb="FF2E1EFA"/>
        </bottom>
      </border>
    </dxf>
    <dxf>
      <font>
        <b/>
        <i val="0"/>
      </font>
      <fill>
        <patternFill>
          <bgColor theme="3" tint="0.79998168889431442"/>
        </patternFill>
      </fill>
    </dxf>
  </dxfs>
  <tableStyles count="0" defaultTableStyle="TableStyleMedium2" defaultPivotStyle="PivotStyleLight16"/>
  <colors>
    <mruColors>
      <color rgb="FF00F200"/>
      <color rgb="FFFF5353"/>
      <color rgb="FFFF0000"/>
      <color rgb="FF2E1EFA"/>
      <color rgb="FF58FA32"/>
      <color rgb="FFBC8ADA"/>
      <color rgb="FF00D200"/>
      <color rgb="FFFFEBEB"/>
      <color rgb="FFFFD5D5"/>
      <color rgb="FF7DFB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EBSERVER\informes\Escritorio\PROGRAMACI&#211;N\CONTROL%20PRODUCCION%2020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ocalhost\C$\Users\Produccion\Desktop\Proyecto%20P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EBSERVER\informes\Escritorio\PROGRAMACI&#211;N\Users\Jorge%20Uma&#241;a\Desktop\PROCESOS%20PRIORITARIOS\PRODUCCION%20INDAV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01_CP-09_AL%20_13__ENERO.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A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Hoja3"/>
      <sheetName val="Cod-Prod"/>
      <sheetName val="Informe"/>
      <sheetName val="OT Avance"/>
      <sheetName val="Planilla Producción"/>
      <sheetName val="Día Producción"/>
      <sheetName val="PROD. DIA"/>
      <sheetName val="ASISTENCIA"/>
      <sheetName val="PROGRAMA"/>
      <sheetName val="CHATARRA AUT"/>
      <sheetName val="Area Produccion"/>
      <sheetName val="% Particip"/>
      <sheetName val="Horas Extras"/>
      <sheetName val="Dias Producción"/>
      <sheetName val="Hoja2"/>
      <sheetName val="Hoja1"/>
      <sheetName val="LARGO CALENT"/>
      <sheetName val="BD-PRODUCCIÓN 2021"/>
      <sheetName val="BD-PRODUCCIÓN 2022"/>
      <sheetName val="HISTÓRICO"/>
      <sheetName val="ESPIGAS"/>
      <sheetName val="MP ARCO"/>
      <sheetName val="LASER- PROD INDAVAL MAY-2024"/>
      <sheetName val="Hoja5"/>
      <sheetName val="Hoja4"/>
    </sheetNames>
    <sheetDataSet>
      <sheetData sheetId="0">
        <row r="1">
          <cell r="K1" t="str">
            <v>CALENDARIO</v>
          </cell>
        </row>
        <row r="3">
          <cell r="B3" t="str">
            <v xml:space="preserve">1001-TIJ01 </v>
          </cell>
          <cell r="G3" t="str">
            <v>C Alvear</v>
          </cell>
          <cell r="I3" t="str">
            <v>1°GOLPE</v>
          </cell>
          <cell r="J3" t="str">
            <v>ACANAL</v>
          </cell>
          <cell r="K3">
            <v>43832</v>
          </cell>
          <cell r="L3" t="str">
            <v xml:space="preserve">ENE </v>
          </cell>
        </row>
        <row r="4">
          <cell r="B4" t="str">
            <v xml:space="preserve">1002-TIJ02 </v>
          </cell>
          <cell r="G4" t="str">
            <v>M Malverde</v>
          </cell>
          <cell r="I4" t="str">
            <v>2°GOLPE</v>
          </cell>
          <cell r="J4" t="str">
            <v xml:space="preserve">BISEL </v>
          </cell>
          <cell r="K4">
            <v>43833</v>
          </cell>
          <cell r="L4" t="str">
            <v xml:space="preserve">ENE </v>
          </cell>
        </row>
        <row r="5">
          <cell r="B5" t="str">
            <v xml:space="preserve">1003-TIJ03 </v>
          </cell>
          <cell r="G5" t="str">
            <v>J Farías</v>
          </cell>
          <cell r="I5" t="str">
            <v>2°PERFORAR</v>
          </cell>
          <cell r="J5" t="str">
            <v>CORTAR</v>
          </cell>
          <cell r="K5">
            <v>43836</v>
          </cell>
          <cell r="L5" t="str">
            <v xml:space="preserve">ENE </v>
          </cell>
        </row>
        <row r="6">
          <cell r="B6" t="str">
            <v>1201-PFR01</v>
          </cell>
          <cell r="G6" t="str">
            <v>F Lantaño</v>
          </cell>
          <cell r="I6" t="str">
            <v>AVELLANAR</v>
          </cell>
          <cell r="J6" t="str">
            <v>CORTPE</v>
          </cell>
          <cell r="K6">
            <v>43837</v>
          </cell>
          <cell r="L6" t="str">
            <v xml:space="preserve">ENE </v>
          </cell>
        </row>
        <row r="7">
          <cell r="B7" t="str">
            <v>1202-PFR02</v>
          </cell>
          <cell r="G7" t="str">
            <v>B Sandoval</v>
          </cell>
          <cell r="I7" t="str">
            <v>CORTAR</v>
          </cell>
          <cell r="J7" t="str">
            <v>CORTPL</v>
          </cell>
          <cell r="K7">
            <v>43838</v>
          </cell>
          <cell r="L7" t="str">
            <v xml:space="preserve">ENE </v>
          </cell>
        </row>
        <row r="8">
          <cell r="B8" t="str">
            <v>ESTUF_F02</v>
          </cell>
          <cell r="G8" t="str">
            <v>V Jiménez</v>
          </cell>
          <cell r="I8" t="str">
            <v>CORTAR PUNTA</v>
          </cell>
          <cell r="J8" t="str">
            <v>DESTAJ</v>
          </cell>
          <cell r="K8">
            <v>43839</v>
          </cell>
          <cell r="L8" t="str">
            <v xml:space="preserve">ENE </v>
          </cell>
        </row>
        <row r="9">
          <cell r="B9" t="str">
            <v>1203-PFR03</v>
          </cell>
          <cell r="G9" t="str">
            <v>J Flores</v>
          </cell>
          <cell r="I9" t="str">
            <v>DESTAJE</v>
          </cell>
          <cell r="J9" t="str">
            <v>DOBLAC</v>
          </cell>
          <cell r="K9">
            <v>43840</v>
          </cell>
          <cell r="L9" t="str">
            <v xml:space="preserve">ENE </v>
          </cell>
        </row>
        <row r="10">
          <cell r="B10" t="str">
            <v>ESTUF_F03</v>
          </cell>
          <cell r="G10" t="str">
            <v>V Hevia</v>
          </cell>
          <cell r="I10" t="str">
            <v>DOBLAR</v>
          </cell>
          <cell r="J10" t="str">
            <v>DOBLAF</v>
          </cell>
          <cell r="K10">
            <v>43843</v>
          </cell>
          <cell r="L10" t="str">
            <v xml:space="preserve">ENE </v>
          </cell>
        </row>
        <row r="11">
          <cell r="B11" t="str">
            <v>1204-PFR04</v>
          </cell>
          <cell r="G11" t="str">
            <v>R Calderon</v>
          </cell>
          <cell r="I11" t="str">
            <v>ESMERILAR</v>
          </cell>
          <cell r="J11" t="str">
            <v>ENDERZ</v>
          </cell>
          <cell r="K11">
            <v>43844</v>
          </cell>
          <cell r="L11" t="str">
            <v xml:space="preserve">ENE </v>
          </cell>
        </row>
        <row r="12">
          <cell r="B12" t="str">
            <v>1205-PFR05</v>
          </cell>
          <cell r="G12" t="str">
            <v>J Zurita</v>
          </cell>
          <cell r="I12" t="str">
            <v>ESTAMPAR</v>
          </cell>
          <cell r="J12" t="str">
            <v>ESMERIL</v>
          </cell>
          <cell r="K12">
            <v>43845</v>
          </cell>
          <cell r="L12" t="str">
            <v xml:space="preserve">ENE </v>
          </cell>
        </row>
        <row r="13">
          <cell r="B13" t="str">
            <v>ELECF-05</v>
          </cell>
          <cell r="G13" t="str">
            <v>E Fuentes</v>
          </cell>
          <cell r="I13" t="str">
            <v>FORJAR</v>
          </cell>
          <cell r="J13" t="str">
            <v>ESTAC1</v>
          </cell>
          <cell r="K13">
            <v>43846</v>
          </cell>
          <cell r="L13" t="str">
            <v xml:space="preserve">ENE </v>
          </cell>
        </row>
        <row r="14">
          <cell r="B14" t="str">
            <v>1206-PFR06</v>
          </cell>
          <cell r="G14" t="str">
            <v>C Briones</v>
          </cell>
          <cell r="I14" t="str">
            <v>LAMINAR</v>
          </cell>
          <cell r="J14" t="str">
            <v>ESTAC2</v>
          </cell>
          <cell r="K14">
            <v>43847</v>
          </cell>
          <cell r="L14" t="str">
            <v xml:space="preserve">ENE </v>
          </cell>
        </row>
        <row r="15">
          <cell r="B15" t="str">
            <v>ELECF-06</v>
          </cell>
          <cell r="G15" t="str">
            <v>C Muñoz</v>
          </cell>
          <cell r="I15" t="str">
            <v>PERF CUADRADA</v>
          </cell>
          <cell r="J15" t="str">
            <v>ESTAMC</v>
          </cell>
          <cell r="K15">
            <v>43850</v>
          </cell>
          <cell r="L15" t="str">
            <v xml:space="preserve">ENE </v>
          </cell>
        </row>
        <row r="16">
          <cell r="B16" t="str">
            <v>1207-PFR07</v>
          </cell>
          <cell r="G16" t="str">
            <v>J Merino</v>
          </cell>
          <cell r="I16" t="str">
            <v>PERF OVALADA</v>
          </cell>
          <cell r="J16" t="str">
            <v>ESTRIA</v>
          </cell>
          <cell r="K16">
            <v>43851</v>
          </cell>
          <cell r="L16" t="str">
            <v xml:space="preserve">ENE </v>
          </cell>
        </row>
        <row r="17">
          <cell r="B17" t="str">
            <v>ELECF-07</v>
          </cell>
          <cell r="G17" t="str">
            <v>J Vega</v>
          </cell>
          <cell r="I17" t="str">
            <v>PERF REDONDA</v>
          </cell>
          <cell r="J17" t="str">
            <v>FORJAR</v>
          </cell>
          <cell r="K17">
            <v>43852</v>
          </cell>
          <cell r="L17" t="str">
            <v xml:space="preserve">ENE </v>
          </cell>
        </row>
        <row r="18">
          <cell r="B18" t="str">
            <v xml:space="preserve">1208-PFR08 </v>
          </cell>
          <cell r="G18" t="str">
            <v>G Quijada</v>
          </cell>
          <cell r="I18" t="str">
            <v>PERF TREBOL</v>
          </cell>
          <cell r="J18" t="str">
            <v>LAMIN</v>
          </cell>
          <cell r="K18">
            <v>43853</v>
          </cell>
          <cell r="L18" t="str">
            <v xml:space="preserve">ENE </v>
          </cell>
        </row>
        <row r="19">
          <cell r="B19" t="str">
            <v xml:space="preserve">1209-PFR09 </v>
          </cell>
          <cell r="G19" t="str">
            <v>L Dominguez</v>
          </cell>
          <cell r="I19" t="str">
            <v>PERFORAR</v>
          </cell>
          <cell r="J19" t="str">
            <v xml:space="preserve">LATIR </v>
          </cell>
          <cell r="K19">
            <v>43854</v>
          </cell>
          <cell r="L19" t="str">
            <v xml:space="preserve">ENE </v>
          </cell>
        </row>
        <row r="20">
          <cell r="B20" t="str">
            <v>1210-PFR10</v>
          </cell>
          <cell r="G20" t="str">
            <v>G Espinoza</v>
          </cell>
          <cell r="I20" t="str">
            <v>PLANCHAR</v>
          </cell>
          <cell r="J20" t="str">
            <v>PERF09</v>
          </cell>
          <cell r="K20">
            <v>43857</v>
          </cell>
          <cell r="L20" t="str">
            <v xml:space="preserve">ENE </v>
          </cell>
        </row>
        <row r="21">
          <cell r="B21" t="str">
            <v>1211-PFR11</v>
          </cell>
          <cell r="G21" t="str">
            <v>A Morales</v>
          </cell>
          <cell r="I21" t="str">
            <v>PULIR</v>
          </cell>
          <cell r="J21" t="str">
            <v>PERF11</v>
          </cell>
          <cell r="K21">
            <v>43858</v>
          </cell>
          <cell r="L21" t="str">
            <v xml:space="preserve">ENE </v>
          </cell>
        </row>
        <row r="22">
          <cell r="B22" t="str">
            <v>1212-PFR12</v>
          </cell>
          <cell r="G22" t="str">
            <v>E Troncoso</v>
          </cell>
          <cell r="I22" t="str">
            <v>PUNTEAR</v>
          </cell>
          <cell r="J22" t="str">
            <v>PERF14</v>
          </cell>
          <cell r="K22">
            <v>43859</v>
          </cell>
          <cell r="L22" t="str">
            <v xml:space="preserve">ENE </v>
          </cell>
        </row>
        <row r="23">
          <cell r="B23" t="str">
            <v>ESTUF_F12</v>
          </cell>
          <cell r="G23" t="str">
            <v>R Quezada</v>
          </cell>
          <cell r="I23" t="str">
            <v>RANURAR</v>
          </cell>
          <cell r="J23" t="str">
            <v>PERF18</v>
          </cell>
          <cell r="K23">
            <v>43860</v>
          </cell>
          <cell r="L23" t="str">
            <v xml:space="preserve">ENE </v>
          </cell>
        </row>
        <row r="24">
          <cell r="B24" t="str">
            <v>1305-PR05</v>
          </cell>
          <cell r="G24" t="str">
            <v>V Polanco</v>
          </cell>
          <cell r="I24" t="str">
            <v>REBARBAR</v>
          </cell>
          <cell r="J24" t="str">
            <v>PERFCU</v>
          </cell>
          <cell r="K24">
            <v>43861</v>
          </cell>
          <cell r="L24" t="str">
            <v xml:space="preserve">ENE </v>
          </cell>
        </row>
        <row r="25">
          <cell r="B25" t="str">
            <v>1306-PR06</v>
          </cell>
          <cell r="G25" t="str">
            <v>G Quijada</v>
          </cell>
          <cell r="I25" t="str">
            <v>REBARBAR EXT</v>
          </cell>
          <cell r="J25" t="str">
            <v>PERFOR</v>
          </cell>
          <cell r="K25">
            <v>43864</v>
          </cell>
          <cell r="L25" t="str">
            <v>FEB</v>
          </cell>
        </row>
        <row r="26">
          <cell r="B26" t="str">
            <v>1311-PEX11</v>
          </cell>
          <cell r="G26" t="str">
            <v>N Albornoz</v>
          </cell>
          <cell r="I26" t="str">
            <v>REBARBAR INT</v>
          </cell>
          <cell r="J26" t="str">
            <v>PERFOV</v>
          </cell>
          <cell r="K26">
            <v>43865</v>
          </cell>
          <cell r="L26" t="str">
            <v>FEB</v>
          </cell>
        </row>
        <row r="27">
          <cell r="B27" t="str">
            <v>1312-PEX12</v>
          </cell>
          <cell r="G27" t="str">
            <v>A Hernandez</v>
          </cell>
          <cell r="I27" t="str">
            <v>REVENIR</v>
          </cell>
          <cell r="J27" t="str">
            <v>PERFRE</v>
          </cell>
          <cell r="K27">
            <v>43866</v>
          </cell>
          <cell r="L27" t="str">
            <v>FEB</v>
          </cell>
        </row>
        <row r="28">
          <cell r="B28" t="str">
            <v>1313-PEX13</v>
          </cell>
          <cell r="G28" t="str">
            <v>J Garcia</v>
          </cell>
          <cell r="I28" t="str">
            <v>SOLDAR</v>
          </cell>
          <cell r="J28" t="str">
            <v xml:space="preserve">PERFT </v>
          </cell>
          <cell r="K28">
            <v>43867</v>
          </cell>
          <cell r="L28" t="str">
            <v>FEB</v>
          </cell>
        </row>
        <row r="29">
          <cell r="B29" t="str">
            <v>1314-PEX14</v>
          </cell>
          <cell r="G29" t="str">
            <v>N Pastén</v>
          </cell>
          <cell r="I29" t="str">
            <v>TEMPLAR</v>
          </cell>
          <cell r="J29" t="str">
            <v>PERFTR</v>
          </cell>
          <cell r="K29">
            <v>43868</v>
          </cell>
          <cell r="L29" t="str">
            <v>FEB</v>
          </cell>
        </row>
        <row r="30">
          <cell r="B30" t="str">
            <v>1315-PEX15</v>
          </cell>
          <cell r="G30" t="str">
            <v>R Martinez</v>
          </cell>
          <cell r="I30" t="str">
            <v>TERRAJAR</v>
          </cell>
          <cell r="J30" t="str">
            <v>PINCHA</v>
          </cell>
          <cell r="K30">
            <v>43871</v>
          </cell>
          <cell r="L30" t="str">
            <v>FEB</v>
          </cell>
        </row>
        <row r="31">
          <cell r="B31" t="str">
            <v xml:space="preserve">1402-FAM02 </v>
          </cell>
          <cell r="G31" t="str">
            <v>J Martinez</v>
          </cell>
          <cell r="I31" t="str">
            <v>TRASLADO MAT</v>
          </cell>
          <cell r="J31" t="str">
            <v>PLANCH</v>
          </cell>
          <cell r="K31">
            <v>43872</v>
          </cell>
          <cell r="L31" t="str">
            <v>FEB</v>
          </cell>
        </row>
        <row r="32">
          <cell r="B32" t="str">
            <v>1403-FAM03</v>
          </cell>
          <cell r="G32" t="str">
            <v>L Guajardo</v>
          </cell>
          <cell r="J32" t="str">
            <v>PLANCHAR</v>
          </cell>
          <cell r="K32">
            <v>43873</v>
          </cell>
          <cell r="L32" t="str">
            <v>FEB</v>
          </cell>
        </row>
        <row r="33">
          <cell r="B33" t="str">
            <v>1421-RE2CA</v>
          </cell>
          <cell r="G33" t="str">
            <v>D Ibarra</v>
          </cell>
          <cell r="J33" t="str">
            <v>PUBARR</v>
          </cell>
          <cell r="K33">
            <v>43874</v>
          </cell>
          <cell r="L33" t="str">
            <v>FEB</v>
          </cell>
        </row>
        <row r="34">
          <cell r="B34" t="str">
            <v>1431-REBAR</v>
          </cell>
          <cell r="G34" t="str">
            <v>B Rodriguez</v>
          </cell>
          <cell r="J34" t="str">
            <v>PUESPI</v>
          </cell>
          <cell r="K34">
            <v>43875</v>
          </cell>
          <cell r="L34" t="str">
            <v>FEB</v>
          </cell>
        </row>
        <row r="35">
          <cell r="B35" t="str">
            <v>1600-PU2CA</v>
          </cell>
          <cell r="G35" t="str">
            <v>E Hidalgo</v>
          </cell>
          <cell r="J35" t="str">
            <v xml:space="preserve">PUPER </v>
          </cell>
          <cell r="K35">
            <v>43878</v>
          </cell>
          <cell r="L35" t="str">
            <v>FEB</v>
          </cell>
        </row>
        <row r="36">
          <cell r="B36" t="str">
            <v>1601-PUPER</v>
          </cell>
          <cell r="G36" t="str">
            <v>C Gajardo</v>
          </cell>
          <cell r="J36" t="str">
            <v xml:space="preserve">PUTIR </v>
          </cell>
          <cell r="K36">
            <v>43879</v>
          </cell>
          <cell r="L36" t="str">
            <v>FEB</v>
          </cell>
        </row>
        <row r="37">
          <cell r="B37" t="str">
            <v>1611-PUCLA</v>
          </cell>
          <cell r="G37" t="str">
            <v>S Gomez</v>
          </cell>
          <cell r="J37" t="str">
            <v>RANURA</v>
          </cell>
          <cell r="K37">
            <v>43880</v>
          </cell>
          <cell r="L37" t="str">
            <v>FEB</v>
          </cell>
        </row>
        <row r="38">
          <cell r="B38" t="str">
            <v>1621-PUTIR</v>
          </cell>
          <cell r="G38" t="str">
            <v>S Fernandez</v>
          </cell>
          <cell r="J38" t="str">
            <v>REBAES</v>
          </cell>
          <cell r="K38">
            <v>43881</v>
          </cell>
          <cell r="L38" t="str">
            <v>FEB</v>
          </cell>
        </row>
        <row r="39">
          <cell r="B39" t="str">
            <v>1811-LATIR</v>
          </cell>
          <cell r="G39" t="str">
            <v>E Opazo</v>
          </cell>
          <cell r="J39" t="str">
            <v>REBAJA</v>
          </cell>
          <cell r="K39">
            <v>43882</v>
          </cell>
          <cell r="L39" t="str">
            <v>FEB</v>
          </cell>
        </row>
        <row r="40">
          <cell r="B40" t="str">
            <v>ESTUF_LATIR</v>
          </cell>
          <cell r="G40" t="str">
            <v>L Pérez</v>
          </cell>
          <cell r="J40" t="str">
            <v>REBARE</v>
          </cell>
          <cell r="K40">
            <v>43885</v>
          </cell>
          <cell r="L40" t="str">
            <v>FEB</v>
          </cell>
        </row>
        <row r="41">
          <cell r="B41" t="str">
            <v>1835-LAZUR</v>
          </cell>
          <cell r="J41" t="str">
            <v>REBARI</v>
          </cell>
          <cell r="K41">
            <v>43886</v>
          </cell>
          <cell r="L41" t="str">
            <v>FEB</v>
          </cell>
        </row>
        <row r="42">
          <cell r="B42" t="str">
            <v xml:space="preserve">2001-TER01 </v>
          </cell>
          <cell r="J42" t="str">
            <v>REBARP</v>
          </cell>
          <cell r="K42">
            <v>43887</v>
          </cell>
          <cell r="L42" t="str">
            <v>FEB</v>
          </cell>
        </row>
        <row r="43">
          <cell r="B43" t="str">
            <v xml:space="preserve">2002-TER02 </v>
          </cell>
          <cell r="J43" t="str">
            <v>REBART</v>
          </cell>
          <cell r="K43">
            <v>43888</v>
          </cell>
          <cell r="L43" t="str">
            <v>FEB</v>
          </cell>
        </row>
        <row r="44">
          <cell r="B44" t="str">
            <v>2003-TER03</v>
          </cell>
          <cell r="J44" t="str">
            <v xml:space="preserve">REPER </v>
          </cell>
          <cell r="K44">
            <v>43889</v>
          </cell>
          <cell r="L44" t="str">
            <v>FEB</v>
          </cell>
        </row>
        <row r="45">
          <cell r="B45" t="str">
            <v xml:space="preserve">2004-TER04 </v>
          </cell>
          <cell r="G45" t="str">
            <v>A Morales</v>
          </cell>
          <cell r="J45" t="str">
            <v xml:space="preserve">RETUE </v>
          </cell>
          <cell r="K45">
            <v>43891</v>
          </cell>
          <cell r="L45" t="str">
            <v>MAR</v>
          </cell>
        </row>
        <row r="46">
          <cell r="B46" t="str">
            <v>2005-TER05</v>
          </cell>
          <cell r="G46" t="str">
            <v>B Sandoval</v>
          </cell>
          <cell r="J46" t="str">
            <v>SOLDAR</v>
          </cell>
          <cell r="K46">
            <v>43892</v>
          </cell>
          <cell r="L46" t="str">
            <v>MAR</v>
          </cell>
        </row>
        <row r="47">
          <cell r="B47" t="str">
            <v>2006-TER06</v>
          </cell>
          <cell r="G47" t="str">
            <v>C Muñoz</v>
          </cell>
          <cell r="J47" t="str">
            <v>SOLDCU</v>
          </cell>
          <cell r="K47">
            <v>43893</v>
          </cell>
          <cell r="L47" t="str">
            <v>MAR</v>
          </cell>
        </row>
        <row r="48">
          <cell r="B48" t="str">
            <v>2007-TER07</v>
          </cell>
          <cell r="G48" t="str">
            <v>C Briones</v>
          </cell>
          <cell r="J48" t="str">
            <v>SOLGOL</v>
          </cell>
          <cell r="K48">
            <v>43894</v>
          </cell>
          <cell r="L48" t="str">
            <v>MAR</v>
          </cell>
        </row>
        <row r="49">
          <cell r="B49" t="str">
            <v>2008-TER08</v>
          </cell>
          <cell r="G49" t="str">
            <v>D Canales</v>
          </cell>
          <cell r="J49" t="str">
            <v xml:space="preserve">TEPER </v>
          </cell>
          <cell r="K49">
            <v>43895</v>
          </cell>
          <cell r="L49" t="str">
            <v>MAR</v>
          </cell>
        </row>
        <row r="50">
          <cell r="B50" t="str">
            <v>2303-TERTUE</v>
          </cell>
          <cell r="G50" t="str">
            <v>D Ibarra</v>
          </cell>
          <cell r="J50" t="str">
            <v>TREFILAR</v>
          </cell>
          <cell r="K50">
            <v>43896</v>
          </cell>
          <cell r="L50" t="str">
            <v>MAR</v>
          </cell>
        </row>
        <row r="51">
          <cell r="B51" t="str">
            <v>2601-AVETUE</v>
          </cell>
          <cell r="G51" t="str">
            <v>E Lubin</v>
          </cell>
          <cell r="K51">
            <v>43897</v>
          </cell>
          <cell r="L51" t="str">
            <v>MAR</v>
          </cell>
        </row>
        <row r="52">
          <cell r="B52" t="str">
            <v>2501-TDR01</v>
          </cell>
          <cell r="G52" t="str">
            <v>E Opazo</v>
          </cell>
          <cell r="K52">
            <v>43898</v>
          </cell>
          <cell r="L52" t="str">
            <v>MAR</v>
          </cell>
        </row>
        <row r="53">
          <cell r="B53" t="str">
            <v>2401-RBTUE</v>
          </cell>
          <cell r="G53" t="str">
            <v>E Bascuñan</v>
          </cell>
          <cell r="K53">
            <v>43899</v>
          </cell>
          <cell r="L53" t="str">
            <v>MAR</v>
          </cell>
        </row>
        <row r="54">
          <cell r="B54" t="str">
            <v>2701-PELTZ</v>
          </cell>
          <cell r="G54" t="str">
            <v>F Verlus</v>
          </cell>
          <cell r="K54">
            <v>43900</v>
          </cell>
          <cell r="L54" t="str">
            <v>MAR</v>
          </cell>
        </row>
        <row r="55">
          <cell r="B55" t="str">
            <v>ESTUF_PELTZ</v>
          </cell>
          <cell r="G55" t="str">
            <v>F Lantaño</v>
          </cell>
          <cell r="K55">
            <v>43901</v>
          </cell>
          <cell r="L55" t="str">
            <v>MAR</v>
          </cell>
        </row>
        <row r="56">
          <cell r="B56" t="str">
            <v>2702-PELTZ</v>
          </cell>
          <cell r="G56" t="str">
            <v>G Benoit</v>
          </cell>
          <cell r="K56">
            <v>43902</v>
          </cell>
          <cell r="L56" t="str">
            <v>MAR</v>
          </cell>
        </row>
        <row r="57">
          <cell r="B57" t="str">
            <v>3421-SOLD</v>
          </cell>
          <cell r="G57" t="str">
            <v>I Romero</v>
          </cell>
          <cell r="K57">
            <v>43903</v>
          </cell>
          <cell r="L57" t="str">
            <v>MAR</v>
          </cell>
        </row>
        <row r="58">
          <cell r="B58" t="str">
            <v>3601-CORPU</v>
          </cell>
          <cell r="G58" t="str">
            <v>J Vega</v>
          </cell>
          <cell r="K58">
            <v>43904</v>
          </cell>
          <cell r="L58" t="str">
            <v>MAR</v>
          </cell>
        </row>
        <row r="59">
          <cell r="B59" t="str">
            <v>3801-TORPR</v>
          </cell>
          <cell r="G59" t="str">
            <v>J Flores</v>
          </cell>
          <cell r="K59">
            <v>43905</v>
          </cell>
          <cell r="L59" t="str">
            <v>MAR</v>
          </cell>
        </row>
        <row r="60">
          <cell r="B60" t="str">
            <v xml:space="preserve">4201-SIECIR </v>
          </cell>
          <cell r="G60" t="str">
            <v>L Guajardo</v>
          </cell>
          <cell r="K60">
            <v>43906</v>
          </cell>
          <cell r="L60" t="str">
            <v>MAR</v>
          </cell>
        </row>
        <row r="61">
          <cell r="B61" t="str">
            <v>4221-SIERR</v>
          </cell>
          <cell r="G61" t="str">
            <v>L Castro</v>
          </cell>
          <cell r="K61">
            <v>43907</v>
          </cell>
          <cell r="L61" t="str">
            <v>MAR</v>
          </cell>
        </row>
        <row r="62">
          <cell r="B62" t="str">
            <v>4401-HOR01</v>
          </cell>
          <cell r="G62" t="str">
            <v>M Aguilar</v>
          </cell>
          <cell r="K62">
            <v>43908</v>
          </cell>
          <cell r="L62" t="str">
            <v>MAR</v>
          </cell>
        </row>
        <row r="63">
          <cell r="B63" t="str">
            <v>6018-ZINCAR</v>
          </cell>
          <cell r="G63" t="str">
            <v>N Albornoz</v>
          </cell>
          <cell r="K63">
            <v>43909</v>
          </cell>
          <cell r="L63" t="str">
            <v>MAR</v>
          </cell>
        </row>
        <row r="64">
          <cell r="B64" t="str">
            <v>6022-EMPL</v>
          </cell>
          <cell r="G64" t="str">
            <v>R Martinez</v>
          </cell>
          <cell r="K64">
            <v>43910</v>
          </cell>
          <cell r="L64" t="str">
            <v>MAR</v>
          </cell>
        </row>
        <row r="65">
          <cell r="B65" t="str">
            <v>PELS</v>
          </cell>
          <cell r="G65" t="str">
            <v>R Bravo</v>
          </cell>
          <cell r="K65">
            <v>43911</v>
          </cell>
          <cell r="L65" t="str">
            <v>MAR</v>
          </cell>
        </row>
        <row r="66">
          <cell r="G66" t="str">
            <v>T Correa</v>
          </cell>
          <cell r="K66">
            <v>43912</v>
          </cell>
          <cell r="L66" t="str">
            <v>MAR</v>
          </cell>
        </row>
        <row r="67">
          <cell r="G67" t="str">
            <v>V Hevia</v>
          </cell>
          <cell r="K67">
            <v>43913</v>
          </cell>
          <cell r="L67" t="str">
            <v>MAR</v>
          </cell>
        </row>
        <row r="68">
          <cell r="K68">
            <v>43914</v>
          </cell>
          <cell r="L68" t="str">
            <v>MAR</v>
          </cell>
        </row>
        <row r="69">
          <cell r="K69">
            <v>43915</v>
          </cell>
          <cell r="L69" t="str">
            <v>MAR</v>
          </cell>
        </row>
        <row r="70">
          <cell r="K70">
            <v>43916</v>
          </cell>
          <cell r="L70" t="str">
            <v>MAR</v>
          </cell>
        </row>
        <row r="71">
          <cell r="K71">
            <v>43917</v>
          </cell>
          <cell r="L71" t="str">
            <v>MAR</v>
          </cell>
        </row>
        <row r="72">
          <cell r="K72">
            <v>43918</v>
          </cell>
          <cell r="L72" t="str">
            <v>MAR</v>
          </cell>
        </row>
        <row r="73">
          <cell r="K73">
            <v>43919</v>
          </cell>
          <cell r="L73" t="str">
            <v>MAR</v>
          </cell>
        </row>
        <row r="74">
          <cell r="K74">
            <v>43920</v>
          </cell>
          <cell r="L74" t="str">
            <v>MAR</v>
          </cell>
        </row>
        <row r="75">
          <cell r="K75">
            <v>43921</v>
          </cell>
          <cell r="L75" t="str">
            <v>MAR</v>
          </cell>
        </row>
        <row r="76">
          <cell r="K76">
            <v>43922</v>
          </cell>
          <cell r="L76" t="str">
            <v>ABR</v>
          </cell>
        </row>
        <row r="77">
          <cell r="K77">
            <v>43923</v>
          </cell>
          <cell r="L77" t="str">
            <v>ABR</v>
          </cell>
        </row>
        <row r="78">
          <cell r="K78">
            <v>43924</v>
          </cell>
          <cell r="L78" t="str">
            <v>ABR</v>
          </cell>
        </row>
        <row r="79">
          <cell r="K79">
            <v>43925</v>
          </cell>
          <cell r="L79" t="str">
            <v>ABR</v>
          </cell>
        </row>
        <row r="80">
          <cell r="K80">
            <v>43926</v>
          </cell>
          <cell r="L80" t="str">
            <v>ABR</v>
          </cell>
        </row>
        <row r="81">
          <cell r="K81">
            <v>43927</v>
          </cell>
          <cell r="L81" t="str">
            <v>ABR</v>
          </cell>
        </row>
        <row r="82">
          <cell r="K82">
            <v>43928</v>
          </cell>
          <cell r="L82" t="str">
            <v>ABR</v>
          </cell>
        </row>
        <row r="83">
          <cell r="K83">
            <v>43929</v>
          </cell>
          <cell r="L83" t="str">
            <v>ABR</v>
          </cell>
        </row>
        <row r="84">
          <cell r="K84">
            <v>43930</v>
          </cell>
          <cell r="L84" t="str">
            <v>ABR</v>
          </cell>
        </row>
        <row r="85">
          <cell r="K85">
            <v>43931</v>
          </cell>
          <cell r="L85" t="str">
            <v>ABR</v>
          </cell>
        </row>
        <row r="86">
          <cell r="K86">
            <v>43932</v>
          </cell>
          <cell r="L86" t="str">
            <v>ABR</v>
          </cell>
        </row>
        <row r="87">
          <cell r="K87">
            <v>43933</v>
          </cell>
          <cell r="L87" t="str">
            <v>ABR</v>
          </cell>
        </row>
        <row r="88">
          <cell r="K88">
            <v>43934</v>
          </cell>
          <cell r="L88" t="str">
            <v>ABR</v>
          </cell>
        </row>
        <row r="89">
          <cell r="K89">
            <v>43935</v>
          </cell>
          <cell r="L89" t="str">
            <v>ABR</v>
          </cell>
        </row>
        <row r="90">
          <cell r="K90">
            <v>43936</v>
          </cell>
          <cell r="L90" t="str">
            <v>ABR</v>
          </cell>
        </row>
        <row r="91">
          <cell r="K91">
            <v>43937</v>
          </cell>
          <cell r="L91" t="str">
            <v>ABR</v>
          </cell>
        </row>
        <row r="92">
          <cell r="K92">
            <v>43938</v>
          </cell>
          <cell r="L92" t="str">
            <v>ABR</v>
          </cell>
        </row>
        <row r="93">
          <cell r="K93">
            <v>43939</v>
          </cell>
          <cell r="L93" t="str">
            <v>ABR</v>
          </cell>
        </row>
        <row r="94">
          <cell r="K94">
            <v>43940</v>
          </cell>
          <cell r="L94" t="str">
            <v>ABR</v>
          </cell>
        </row>
        <row r="95">
          <cell r="K95">
            <v>43941</v>
          </cell>
          <cell r="L95" t="str">
            <v>ABR</v>
          </cell>
        </row>
        <row r="96">
          <cell r="K96">
            <v>43942</v>
          </cell>
          <cell r="L96" t="str">
            <v>ABR</v>
          </cell>
        </row>
        <row r="97">
          <cell r="K97">
            <v>43943</v>
          </cell>
          <cell r="L97" t="str">
            <v>ABR</v>
          </cell>
        </row>
        <row r="98">
          <cell r="K98">
            <v>43944</v>
          </cell>
          <cell r="L98" t="str">
            <v>ABR</v>
          </cell>
        </row>
        <row r="99">
          <cell r="K99">
            <v>43945</v>
          </cell>
          <cell r="L99" t="str">
            <v>ABR</v>
          </cell>
        </row>
        <row r="100">
          <cell r="K100">
            <v>43946</v>
          </cell>
          <cell r="L100" t="str">
            <v>ABR</v>
          </cell>
        </row>
        <row r="101">
          <cell r="K101">
            <v>43947</v>
          </cell>
          <cell r="L101" t="str">
            <v>ABR</v>
          </cell>
        </row>
        <row r="102">
          <cell r="K102">
            <v>43948</v>
          </cell>
          <cell r="L102" t="str">
            <v>ABR</v>
          </cell>
        </row>
        <row r="103">
          <cell r="K103">
            <v>43949</v>
          </cell>
          <cell r="L103" t="str">
            <v>ABR</v>
          </cell>
        </row>
        <row r="104">
          <cell r="K104">
            <v>43950</v>
          </cell>
          <cell r="L104" t="str">
            <v>ABR</v>
          </cell>
        </row>
        <row r="105">
          <cell r="K105">
            <v>43951</v>
          </cell>
          <cell r="L105" t="str">
            <v>ABR</v>
          </cell>
        </row>
        <row r="106">
          <cell r="K106">
            <v>43952</v>
          </cell>
          <cell r="L106" t="str">
            <v>MAY</v>
          </cell>
        </row>
        <row r="107">
          <cell r="K107">
            <v>43953</v>
          </cell>
          <cell r="L107" t="str">
            <v>MAY</v>
          </cell>
        </row>
        <row r="108">
          <cell r="K108">
            <v>43954</v>
          </cell>
          <cell r="L108" t="str">
            <v>MAY</v>
          </cell>
        </row>
        <row r="109">
          <cell r="K109">
            <v>43955</v>
          </cell>
          <cell r="L109" t="str">
            <v>MAY</v>
          </cell>
        </row>
        <row r="110">
          <cell r="K110">
            <v>43956</v>
          </cell>
          <cell r="L110" t="str">
            <v>MAY</v>
          </cell>
        </row>
        <row r="111">
          <cell r="K111">
            <v>43957</v>
          </cell>
          <cell r="L111" t="str">
            <v>MAY</v>
          </cell>
        </row>
        <row r="112">
          <cell r="K112">
            <v>43958</v>
          </cell>
          <cell r="L112" t="str">
            <v>MAY</v>
          </cell>
        </row>
        <row r="113">
          <cell r="K113">
            <v>43959</v>
          </cell>
          <cell r="L113" t="str">
            <v>MAY</v>
          </cell>
        </row>
        <row r="114">
          <cell r="K114">
            <v>43960</v>
          </cell>
          <cell r="L114" t="str">
            <v>MAY</v>
          </cell>
        </row>
        <row r="115">
          <cell r="K115">
            <v>43961</v>
          </cell>
          <cell r="L115" t="str">
            <v>MAY</v>
          </cell>
        </row>
        <row r="116">
          <cell r="K116">
            <v>43962</v>
          </cell>
          <cell r="L116" t="str">
            <v>MAY</v>
          </cell>
        </row>
        <row r="117">
          <cell r="K117">
            <v>43963</v>
          </cell>
          <cell r="L117" t="str">
            <v>MAY</v>
          </cell>
        </row>
        <row r="118">
          <cell r="K118">
            <v>43964</v>
          </cell>
          <cell r="L118" t="str">
            <v>MAY</v>
          </cell>
        </row>
        <row r="119">
          <cell r="K119">
            <v>43965</v>
          </cell>
          <cell r="L119" t="str">
            <v>MAY</v>
          </cell>
        </row>
        <row r="120">
          <cell r="K120">
            <v>43966</v>
          </cell>
          <cell r="L120" t="str">
            <v>MAY</v>
          </cell>
        </row>
        <row r="121">
          <cell r="K121">
            <v>43967</v>
          </cell>
          <cell r="L121" t="str">
            <v>MAY</v>
          </cell>
        </row>
        <row r="122">
          <cell r="K122">
            <v>43968</v>
          </cell>
          <cell r="L122" t="str">
            <v>MAY</v>
          </cell>
        </row>
        <row r="123">
          <cell r="K123">
            <v>43969</v>
          </cell>
          <cell r="L123" t="str">
            <v>MAY</v>
          </cell>
        </row>
        <row r="124">
          <cell r="K124">
            <v>43970</v>
          </cell>
          <cell r="L124" t="str">
            <v>MAY</v>
          </cell>
        </row>
        <row r="125">
          <cell r="K125">
            <v>43971</v>
          </cell>
          <cell r="L125" t="str">
            <v>MAY</v>
          </cell>
        </row>
        <row r="126">
          <cell r="K126">
            <v>43972</v>
          </cell>
          <cell r="L126" t="str">
            <v>MAY</v>
          </cell>
        </row>
        <row r="127">
          <cell r="K127">
            <v>43973</v>
          </cell>
          <cell r="L127" t="str">
            <v>MAY</v>
          </cell>
        </row>
        <row r="128">
          <cell r="K128">
            <v>43974</v>
          </cell>
          <cell r="L128" t="str">
            <v>MAY</v>
          </cell>
        </row>
        <row r="129">
          <cell r="K129">
            <v>43975</v>
          </cell>
          <cell r="L129" t="str">
            <v>MAY</v>
          </cell>
        </row>
        <row r="130">
          <cell r="K130">
            <v>43976</v>
          </cell>
          <cell r="L130" t="str">
            <v>MAY</v>
          </cell>
        </row>
        <row r="131">
          <cell r="K131">
            <v>43977</v>
          </cell>
          <cell r="L131" t="str">
            <v>MAY</v>
          </cell>
        </row>
        <row r="132">
          <cell r="K132">
            <v>43978</v>
          </cell>
          <cell r="L132" t="str">
            <v>MAY</v>
          </cell>
        </row>
        <row r="133">
          <cell r="K133">
            <v>43979</v>
          </cell>
          <cell r="L133" t="str">
            <v>MAY</v>
          </cell>
        </row>
        <row r="134">
          <cell r="K134">
            <v>43980</v>
          </cell>
          <cell r="L134" t="str">
            <v>MAY</v>
          </cell>
        </row>
        <row r="135">
          <cell r="K135">
            <v>43981</v>
          </cell>
          <cell r="L135" t="str">
            <v>MAY</v>
          </cell>
        </row>
        <row r="136">
          <cell r="K136">
            <v>43982</v>
          </cell>
          <cell r="L136" t="str">
            <v>MAY</v>
          </cell>
        </row>
        <row r="137">
          <cell r="K137">
            <v>43983</v>
          </cell>
          <cell r="L137" t="str">
            <v>JUN</v>
          </cell>
        </row>
        <row r="138">
          <cell r="K138">
            <v>43984</v>
          </cell>
          <cell r="L138" t="str">
            <v>JUN</v>
          </cell>
        </row>
        <row r="139">
          <cell r="K139">
            <v>43985</v>
          </cell>
          <cell r="L139" t="str">
            <v>JUN</v>
          </cell>
        </row>
        <row r="140">
          <cell r="K140">
            <v>43986</v>
          </cell>
          <cell r="L140" t="str">
            <v>JUN</v>
          </cell>
        </row>
        <row r="141">
          <cell r="K141">
            <v>43987</v>
          </cell>
          <cell r="L141" t="str">
            <v>JUN</v>
          </cell>
        </row>
        <row r="142">
          <cell r="K142">
            <v>43988</v>
          </cell>
          <cell r="L142" t="str">
            <v>JUN</v>
          </cell>
        </row>
        <row r="143">
          <cell r="K143">
            <v>43989</v>
          </cell>
          <cell r="L143" t="str">
            <v>JUN</v>
          </cell>
        </row>
        <row r="144">
          <cell r="K144">
            <v>43990</v>
          </cell>
          <cell r="L144" t="str">
            <v>JUN</v>
          </cell>
        </row>
        <row r="145">
          <cell r="K145">
            <v>43991</v>
          </cell>
          <cell r="L145" t="str">
            <v>JUN</v>
          </cell>
        </row>
        <row r="146">
          <cell r="K146">
            <v>43992</v>
          </cell>
          <cell r="L146" t="str">
            <v>JUN</v>
          </cell>
        </row>
        <row r="147">
          <cell r="K147">
            <v>43993</v>
          </cell>
          <cell r="L147" t="str">
            <v>JUN</v>
          </cell>
        </row>
        <row r="148">
          <cell r="K148">
            <v>43994</v>
          </cell>
          <cell r="L148" t="str">
            <v>JUN</v>
          </cell>
        </row>
        <row r="149">
          <cell r="K149">
            <v>43995</v>
          </cell>
          <cell r="L149" t="str">
            <v>JUN</v>
          </cell>
        </row>
        <row r="150">
          <cell r="K150">
            <v>43996</v>
          </cell>
          <cell r="L150" t="str">
            <v>JUN</v>
          </cell>
        </row>
        <row r="151">
          <cell r="K151">
            <v>43997</v>
          </cell>
          <cell r="L151" t="str">
            <v>JUN</v>
          </cell>
        </row>
        <row r="152">
          <cell r="K152">
            <v>43998</v>
          </cell>
          <cell r="L152" t="str">
            <v>JUN</v>
          </cell>
        </row>
        <row r="153">
          <cell r="K153">
            <v>43999</v>
          </cell>
          <cell r="L153" t="str">
            <v>JUN</v>
          </cell>
        </row>
        <row r="154">
          <cell r="K154">
            <v>44000</v>
          </cell>
          <cell r="L154" t="str">
            <v>JUN</v>
          </cell>
        </row>
        <row r="155">
          <cell r="K155">
            <v>44001</v>
          </cell>
          <cell r="L155" t="str">
            <v>JUN</v>
          </cell>
        </row>
        <row r="156">
          <cell r="K156">
            <v>44002</v>
          </cell>
          <cell r="L156" t="str">
            <v>JUN</v>
          </cell>
        </row>
        <row r="157">
          <cell r="K157">
            <v>44003</v>
          </cell>
          <cell r="L157" t="str">
            <v>JUN</v>
          </cell>
        </row>
        <row r="158">
          <cell r="K158">
            <v>44004</v>
          </cell>
          <cell r="L158" t="str">
            <v>JUN</v>
          </cell>
        </row>
        <row r="159">
          <cell r="K159">
            <v>44005</v>
          </cell>
          <cell r="L159" t="str">
            <v>JUN</v>
          </cell>
        </row>
        <row r="160">
          <cell r="K160">
            <v>44006</v>
          </cell>
          <cell r="L160" t="str">
            <v>JUN</v>
          </cell>
        </row>
        <row r="161">
          <cell r="K161">
            <v>44007</v>
          </cell>
          <cell r="L161" t="str">
            <v>JUN</v>
          </cell>
        </row>
        <row r="162">
          <cell r="K162">
            <v>44008</v>
          </cell>
          <cell r="L162" t="str">
            <v>JUN</v>
          </cell>
        </row>
        <row r="163">
          <cell r="K163">
            <v>44009</v>
          </cell>
          <cell r="L163" t="str">
            <v>JUN</v>
          </cell>
        </row>
        <row r="164">
          <cell r="K164">
            <v>44010</v>
          </cell>
          <cell r="L164" t="str">
            <v>JUN</v>
          </cell>
        </row>
        <row r="165">
          <cell r="K165">
            <v>44011</v>
          </cell>
          <cell r="L165" t="str">
            <v>JUN</v>
          </cell>
        </row>
        <row r="166">
          <cell r="K166">
            <v>44012</v>
          </cell>
          <cell r="L166" t="str">
            <v>JUN</v>
          </cell>
        </row>
        <row r="167">
          <cell r="K167">
            <v>44013</v>
          </cell>
          <cell r="L167" t="str">
            <v>JUL</v>
          </cell>
        </row>
        <row r="168">
          <cell r="K168">
            <v>44014</v>
          </cell>
          <cell r="L168" t="str">
            <v>JUL</v>
          </cell>
        </row>
        <row r="169">
          <cell r="K169">
            <v>44015</v>
          </cell>
          <cell r="L169" t="str">
            <v>JUL</v>
          </cell>
        </row>
        <row r="170">
          <cell r="K170">
            <v>44016</v>
          </cell>
          <cell r="L170" t="str">
            <v>JUL</v>
          </cell>
        </row>
        <row r="171">
          <cell r="K171">
            <v>44017</v>
          </cell>
          <cell r="L171" t="str">
            <v>JUL</v>
          </cell>
        </row>
        <row r="172">
          <cell r="K172">
            <v>44018</v>
          </cell>
          <cell r="L172" t="str">
            <v>JUL</v>
          </cell>
        </row>
        <row r="173">
          <cell r="K173">
            <v>44019</v>
          </cell>
          <cell r="L173" t="str">
            <v>JUL</v>
          </cell>
        </row>
        <row r="174">
          <cell r="K174">
            <v>44020</v>
          </cell>
          <cell r="L174" t="str">
            <v>JUL</v>
          </cell>
        </row>
        <row r="175">
          <cell r="K175">
            <v>44021</v>
          </cell>
          <cell r="L175" t="str">
            <v>JUL</v>
          </cell>
        </row>
        <row r="176">
          <cell r="K176">
            <v>44022</v>
          </cell>
          <cell r="L176" t="str">
            <v>JUL</v>
          </cell>
        </row>
        <row r="177">
          <cell r="K177">
            <v>44023</v>
          </cell>
          <cell r="L177" t="str">
            <v>JUL</v>
          </cell>
        </row>
        <row r="178">
          <cell r="K178">
            <v>44024</v>
          </cell>
          <cell r="L178" t="str">
            <v>JUL</v>
          </cell>
        </row>
        <row r="179">
          <cell r="K179">
            <v>44025</v>
          </cell>
          <cell r="L179" t="str">
            <v>JUL</v>
          </cell>
        </row>
        <row r="180">
          <cell r="K180">
            <v>44026</v>
          </cell>
          <cell r="L180" t="str">
            <v>JUL</v>
          </cell>
        </row>
        <row r="181">
          <cell r="K181">
            <v>44027</v>
          </cell>
          <cell r="L181" t="str">
            <v>JUL</v>
          </cell>
        </row>
        <row r="182">
          <cell r="K182">
            <v>44028</v>
          </cell>
          <cell r="L182" t="str">
            <v>JUL</v>
          </cell>
        </row>
        <row r="183">
          <cell r="K183">
            <v>44029</v>
          </cell>
          <cell r="L183" t="str">
            <v>JUL</v>
          </cell>
        </row>
        <row r="184">
          <cell r="K184">
            <v>44030</v>
          </cell>
          <cell r="L184" t="str">
            <v>JUL</v>
          </cell>
        </row>
        <row r="185">
          <cell r="K185">
            <v>44031</v>
          </cell>
          <cell r="L185" t="str">
            <v>JUL</v>
          </cell>
        </row>
        <row r="186">
          <cell r="K186">
            <v>44032</v>
          </cell>
          <cell r="L186" t="str">
            <v>JUL</v>
          </cell>
        </row>
        <row r="187">
          <cell r="K187">
            <v>44033</v>
          </cell>
          <cell r="L187" t="str">
            <v>JUL</v>
          </cell>
        </row>
        <row r="188">
          <cell r="K188">
            <v>44034</v>
          </cell>
          <cell r="L188" t="str">
            <v>JUL</v>
          </cell>
        </row>
        <row r="189">
          <cell r="K189">
            <v>44035</v>
          </cell>
          <cell r="L189" t="str">
            <v>JUL</v>
          </cell>
        </row>
        <row r="190">
          <cell r="K190">
            <v>44036</v>
          </cell>
          <cell r="L190" t="str">
            <v>JUL</v>
          </cell>
        </row>
        <row r="191">
          <cell r="K191">
            <v>44037</v>
          </cell>
          <cell r="L191" t="str">
            <v>JUL</v>
          </cell>
        </row>
        <row r="192">
          <cell r="K192">
            <v>44038</v>
          </cell>
          <cell r="L192" t="str">
            <v>JUL</v>
          </cell>
        </row>
        <row r="193">
          <cell r="K193">
            <v>44039</v>
          </cell>
          <cell r="L193" t="str">
            <v>JUL</v>
          </cell>
        </row>
        <row r="194">
          <cell r="K194">
            <v>44040</v>
          </cell>
          <cell r="L194" t="str">
            <v>JUL</v>
          </cell>
        </row>
        <row r="195">
          <cell r="K195">
            <v>44041</v>
          </cell>
          <cell r="L195" t="str">
            <v>JUL</v>
          </cell>
        </row>
        <row r="196">
          <cell r="K196">
            <v>44042</v>
          </cell>
          <cell r="L196" t="str">
            <v>JUL</v>
          </cell>
        </row>
        <row r="197">
          <cell r="K197">
            <v>44043</v>
          </cell>
          <cell r="L197" t="str">
            <v>JUL</v>
          </cell>
        </row>
        <row r="198">
          <cell r="K198">
            <v>44044</v>
          </cell>
          <cell r="L198" t="str">
            <v>AGO</v>
          </cell>
        </row>
        <row r="199">
          <cell r="K199">
            <v>44045</v>
          </cell>
          <cell r="L199" t="str">
            <v>AGO</v>
          </cell>
        </row>
        <row r="200">
          <cell r="K200">
            <v>44046</v>
          </cell>
          <cell r="L200" t="str">
            <v>AGO</v>
          </cell>
        </row>
        <row r="201">
          <cell r="K201">
            <v>44047</v>
          </cell>
          <cell r="L201" t="str">
            <v>AGO</v>
          </cell>
        </row>
        <row r="202">
          <cell r="K202">
            <v>44048</v>
          </cell>
          <cell r="L202" t="str">
            <v>AGO</v>
          </cell>
        </row>
        <row r="203">
          <cell r="K203">
            <v>44049</v>
          </cell>
          <cell r="L203" t="str">
            <v>AGO</v>
          </cell>
        </row>
        <row r="204">
          <cell r="K204">
            <v>44050</v>
          </cell>
          <cell r="L204" t="str">
            <v>AGO</v>
          </cell>
        </row>
        <row r="205">
          <cell r="K205">
            <v>44051</v>
          </cell>
          <cell r="L205" t="str">
            <v>AGO</v>
          </cell>
        </row>
        <row r="206">
          <cell r="K206">
            <v>44052</v>
          </cell>
          <cell r="L206" t="str">
            <v>AGO</v>
          </cell>
        </row>
        <row r="207">
          <cell r="K207">
            <v>44053</v>
          </cell>
          <cell r="L207" t="str">
            <v>AGO</v>
          </cell>
        </row>
        <row r="208">
          <cell r="K208">
            <v>44054</v>
          </cell>
          <cell r="L208" t="str">
            <v>AGO</v>
          </cell>
        </row>
        <row r="209">
          <cell r="K209">
            <v>44055</v>
          </cell>
          <cell r="L209" t="str">
            <v>AGO</v>
          </cell>
        </row>
        <row r="210">
          <cell r="K210">
            <v>44056</v>
          </cell>
          <cell r="L210" t="str">
            <v>AGO</v>
          </cell>
        </row>
        <row r="211">
          <cell r="K211">
            <v>44057</v>
          </cell>
          <cell r="L211" t="str">
            <v>AGO</v>
          </cell>
        </row>
        <row r="212">
          <cell r="K212">
            <v>44058</v>
          </cell>
          <cell r="L212" t="str">
            <v>AGO</v>
          </cell>
        </row>
        <row r="213">
          <cell r="K213">
            <v>44059</v>
          </cell>
          <cell r="L213" t="str">
            <v>AGO</v>
          </cell>
        </row>
        <row r="214">
          <cell r="K214">
            <v>44060</v>
          </cell>
          <cell r="L214" t="str">
            <v>AGO</v>
          </cell>
        </row>
        <row r="215">
          <cell r="K215">
            <v>44061</v>
          </cell>
          <cell r="L215" t="str">
            <v>AGO</v>
          </cell>
        </row>
        <row r="216">
          <cell r="K216">
            <v>44062</v>
          </cell>
          <cell r="L216" t="str">
            <v>AGO</v>
          </cell>
        </row>
        <row r="217">
          <cell r="K217">
            <v>44063</v>
          </cell>
          <cell r="L217" t="str">
            <v>AGO</v>
          </cell>
        </row>
        <row r="218">
          <cell r="K218">
            <v>44064</v>
          </cell>
          <cell r="L218" t="str">
            <v>AGO</v>
          </cell>
        </row>
        <row r="219">
          <cell r="K219">
            <v>44065</v>
          </cell>
          <cell r="L219" t="str">
            <v>AGO</v>
          </cell>
        </row>
        <row r="220">
          <cell r="K220">
            <v>44066</v>
          </cell>
          <cell r="L220" t="str">
            <v>AGO</v>
          </cell>
        </row>
        <row r="221">
          <cell r="K221">
            <v>44067</v>
          </cell>
          <cell r="L221" t="str">
            <v>AGO</v>
          </cell>
        </row>
        <row r="222">
          <cell r="K222">
            <v>44068</v>
          </cell>
          <cell r="L222" t="str">
            <v>AGO</v>
          </cell>
        </row>
        <row r="223">
          <cell r="K223">
            <v>44069</v>
          </cell>
          <cell r="L223" t="str">
            <v>AGO</v>
          </cell>
        </row>
        <row r="224">
          <cell r="K224">
            <v>44070</v>
          </cell>
          <cell r="L224" t="str">
            <v>AGO</v>
          </cell>
        </row>
        <row r="225">
          <cell r="K225">
            <v>44071</v>
          </cell>
          <cell r="L225" t="str">
            <v>AGO</v>
          </cell>
        </row>
        <row r="226">
          <cell r="K226">
            <v>44072</v>
          </cell>
          <cell r="L226" t="str">
            <v>AGO</v>
          </cell>
        </row>
        <row r="227">
          <cell r="K227">
            <v>44073</v>
          </cell>
          <cell r="L227" t="str">
            <v>AGO</v>
          </cell>
        </row>
        <row r="228">
          <cell r="K228">
            <v>44074</v>
          </cell>
          <cell r="L228" t="str">
            <v>AGO</v>
          </cell>
        </row>
        <row r="229">
          <cell r="K229">
            <v>44075</v>
          </cell>
          <cell r="L229" t="str">
            <v>SEP</v>
          </cell>
        </row>
        <row r="230">
          <cell r="K230">
            <v>44076</v>
          </cell>
          <cell r="L230" t="str">
            <v>SEP</v>
          </cell>
        </row>
        <row r="231">
          <cell r="K231">
            <v>44077</v>
          </cell>
          <cell r="L231" t="str">
            <v>SEP</v>
          </cell>
        </row>
        <row r="232">
          <cell r="K232">
            <v>44078</v>
          </cell>
          <cell r="L232" t="str">
            <v>SEP</v>
          </cell>
        </row>
        <row r="233">
          <cell r="K233">
            <v>44079</v>
          </cell>
          <cell r="L233" t="str">
            <v>SEP</v>
          </cell>
        </row>
        <row r="234">
          <cell r="K234">
            <v>44080</v>
          </cell>
          <cell r="L234" t="str">
            <v>SEP</v>
          </cell>
        </row>
        <row r="235">
          <cell r="K235">
            <v>44081</v>
          </cell>
          <cell r="L235" t="str">
            <v>SEP</v>
          </cell>
        </row>
        <row r="236">
          <cell r="K236">
            <v>44082</v>
          </cell>
          <cell r="L236" t="str">
            <v>SEP</v>
          </cell>
        </row>
        <row r="237">
          <cell r="K237">
            <v>44083</v>
          </cell>
          <cell r="L237" t="str">
            <v>SEP</v>
          </cell>
        </row>
        <row r="238">
          <cell r="K238">
            <v>44084</v>
          </cell>
          <cell r="L238" t="str">
            <v>SEP</v>
          </cell>
        </row>
        <row r="239">
          <cell r="K239">
            <v>44085</v>
          </cell>
          <cell r="L239" t="str">
            <v>SEP</v>
          </cell>
        </row>
        <row r="240">
          <cell r="K240">
            <v>44086</v>
          </cell>
          <cell r="L240" t="str">
            <v>SEP</v>
          </cell>
        </row>
        <row r="241">
          <cell r="K241">
            <v>44087</v>
          </cell>
          <cell r="L241" t="str">
            <v>SEP</v>
          </cell>
        </row>
        <row r="242">
          <cell r="K242">
            <v>44088</v>
          </cell>
          <cell r="L242" t="str">
            <v>SEP</v>
          </cell>
        </row>
        <row r="243">
          <cell r="K243">
            <v>44089</v>
          </cell>
          <cell r="L243" t="str">
            <v>SEP</v>
          </cell>
        </row>
        <row r="244">
          <cell r="K244">
            <v>44090</v>
          </cell>
          <cell r="L244" t="str">
            <v>SEP</v>
          </cell>
        </row>
        <row r="245">
          <cell r="K245">
            <v>44091</v>
          </cell>
          <cell r="L245" t="str">
            <v>SEP</v>
          </cell>
        </row>
        <row r="246">
          <cell r="K246">
            <v>44092</v>
          </cell>
          <cell r="L246" t="str">
            <v>SEP</v>
          </cell>
        </row>
        <row r="247">
          <cell r="K247">
            <v>44093</v>
          </cell>
          <cell r="L247" t="str">
            <v>SEP</v>
          </cell>
        </row>
        <row r="248">
          <cell r="K248">
            <v>44094</v>
          </cell>
          <cell r="L248" t="str">
            <v>SEP</v>
          </cell>
        </row>
        <row r="249">
          <cell r="K249">
            <v>44095</v>
          </cell>
          <cell r="L249" t="str">
            <v>SEP</v>
          </cell>
        </row>
        <row r="250">
          <cell r="K250">
            <v>44096</v>
          </cell>
          <cell r="L250" t="str">
            <v>SEP</v>
          </cell>
        </row>
        <row r="251">
          <cell r="K251">
            <v>44097</v>
          </cell>
          <cell r="L251" t="str">
            <v>SEP</v>
          </cell>
        </row>
        <row r="252">
          <cell r="K252">
            <v>44098</v>
          </cell>
          <cell r="L252" t="str">
            <v>SEP</v>
          </cell>
        </row>
        <row r="253">
          <cell r="K253">
            <v>44099</v>
          </cell>
          <cell r="L253" t="str">
            <v>SEP</v>
          </cell>
        </row>
        <row r="254">
          <cell r="K254">
            <v>44100</v>
          </cell>
          <cell r="L254" t="str">
            <v>SEP</v>
          </cell>
        </row>
        <row r="255">
          <cell r="K255">
            <v>44101</v>
          </cell>
          <cell r="L255" t="str">
            <v>SEP</v>
          </cell>
        </row>
        <row r="256">
          <cell r="K256">
            <v>44102</v>
          </cell>
          <cell r="L256" t="str">
            <v>SEP</v>
          </cell>
        </row>
        <row r="257">
          <cell r="K257">
            <v>44103</v>
          </cell>
          <cell r="L257" t="str">
            <v>SEP</v>
          </cell>
        </row>
        <row r="258">
          <cell r="K258">
            <v>44104</v>
          </cell>
          <cell r="L258" t="str">
            <v>SEP</v>
          </cell>
        </row>
        <row r="259">
          <cell r="K259">
            <v>44105</v>
          </cell>
          <cell r="L259" t="str">
            <v>OCT</v>
          </cell>
        </row>
        <row r="260">
          <cell r="K260">
            <v>44106</v>
          </cell>
          <cell r="L260" t="str">
            <v>OCT</v>
          </cell>
        </row>
        <row r="261">
          <cell r="K261">
            <v>44107</v>
          </cell>
          <cell r="L261" t="str">
            <v>OCT</v>
          </cell>
        </row>
        <row r="262">
          <cell r="K262">
            <v>44108</v>
          </cell>
          <cell r="L262" t="str">
            <v>OCT</v>
          </cell>
        </row>
        <row r="263">
          <cell r="K263">
            <v>44109</v>
          </cell>
          <cell r="L263" t="str">
            <v>OCT</v>
          </cell>
        </row>
        <row r="264">
          <cell r="K264">
            <v>44110</v>
          </cell>
          <cell r="L264" t="str">
            <v>OCT</v>
          </cell>
        </row>
        <row r="265">
          <cell r="K265">
            <v>44111</v>
          </cell>
          <cell r="L265" t="str">
            <v>OCT</v>
          </cell>
        </row>
        <row r="266">
          <cell r="K266">
            <v>44112</v>
          </cell>
          <cell r="L266" t="str">
            <v>OCT</v>
          </cell>
        </row>
        <row r="267">
          <cell r="K267">
            <v>44113</v>
          </cell>
          <cell r="L267" t="str">
            <v>OCT</v>
          </cell>
        </row>
        <row r="268">
          <cell r="K268">
            <v>44114</v>
          </cell>
          <cell r="L268" t="str">
            <v>OCT</v>
          </cell>
        </row>
        <row r="269">
          <cell r="K269">
            <v>44115</v>
          </cell>
          <cell r="L269" t="str">
            <v>OCT</v>
          </cell>
        </row>
        <row r="270">
          <cell r="K270">
            <v>44116</v>
          </cell>
          <cell r="L270" t="str">
            <v>OCT</v>
          </cell>
        </row>
        <row r="271">
          <cell r="K271">
            <v>44117</v>
          </cell>
          <cell r="L271" t="str">
            <v>OCT</v>
          </cell>
        </row>
        <row r="272">
          <cell r="K272">
            <v>44118</v>
          </cell>
          <cell r="L272" t="str">
            <v>OCT</v>
          </cell>
        </row>
        <row r="273">
          <cell r="K273">
            <v>44119</v>
          </cell>
          <cell r="L273" t="str">
            <v>OCT</v>
          </cell>
        </row>
        <row r="274">
          <cell r="K274">
            <v>44120</v>
          </cell>
          <cell r="L274" t="str">
            <v>OCT</v>
          </cell>
        </row>
        <row r="275">
          <cell r="K275">
            <v>44121</v>
          </cell>
          <cell r="L275" t="str">
            <v>OCT</v>
          </cell>
        </row>
        <row r="276">
          <cell r="K276">
            <v>44122</v>
          </cell>
          <cell r="L276" t="str">
            <v>OCT</v>
          </cell>
        </row>
        <row r="277">
          <cell r="K277">
            <v>44123</v>
          </cell>
          <cell r="L277" t="str">
            <v>OCT</v>
          </cell>
        </row>
        <row r="278">
          <cell r="K278">
            <v>44124</v>
          </cell>
          <cell r="L278" t="str">
            <v>OCT</v>
          </cell>
        </row>
        <row r="279">
          <cell r="K279">
            <v>44125</v>
          </cell>
          <cell r="L279" t="str">
            <v>OCT</v>
          </cell>
        </row>
        <row r="280">
          <cell r="K280">
            <v>44126</v>
          </cell>
          <cell r="L280" t="str">
            <v>OCT</v>
          </cell>
        </row>
        <row r="281">
          <cell r="K281">
            <v>44127</v>
          </cell>
          <cell r="L281" t="str">
            <v>OCT</v>
          </cell>
        </row>
        <row r="282">
          <cell r="K282">
            <v>44128</v>
          </cell>
          <cell r="L282" t="str">
            <v>OCT</v>
          </cell>
        </row>
        <row r="283">
          <cell r="K283">
            <v>44129</v>
          </cell>
          <cell r="L283" t="str">
            <v>OCT</v>
          </cell>
        </row>
        <row r="284">
          <cell r="K284">
            <v>44130</v>
          </cell>
          <cell r="L284" t="str">
            <v>OCT</v>
          </cell>
        </row>
        <row r="285">
          <cell r="K285">
            <v>44131</v>
          </cell>
          <cell r="L285" t="str">
            <v>OCT</v>
          </cell>
        </row>
        <row r="286">
          <cell r="K286">
            <v>44132</v>
          </cell>
          <cell r="L286" t="str">
            <v>OCT</v>
          </cell>
        </row>
        <row r="287">
          <cell r="K287">
            <v>44133</v>
          </cell>
          <cell r="L287" t="str">
            <v>OCT</v>
          </cell>
        </row>
        <row r="288">
          <cell r="K288">
            <v>44134</v>
          </cell>
          <cell r="L288" t="str">
            <v>OCT</v>
          </cell>
        </row>
        <row r="289">
          <cell r="K289">
            <v>44136</v>
          </cell>
          <cell r="L289" t="str">
            <v>NOV</v>
          </cell>
        </row>
        <row r="290">
          <cell r="K290">
            <v>44137</v>
          </cell>
          <cell r="L290" t="str">
            <v>NOV</v>
          </cell>
        </row>
        <row r="291">
          <cell r="K291">
            <v>44138</v>
          </cell>
          <cell r="L291" t="str">
            <v>NOV</v>
          </cell>
        </row>
        <row r="292">
          <cell r="K292">
            <v>44139</v>
          </cell>
          <cell r="L292" t="str">
            <v>NOV</v>
          </cell>
        </row>
        <row r="293">
          <cell r="K293">
            <v>44140</v>
          </cell>
          <cell r="L293" t="str">
            <v>NOV</v>
          </cell>
        </row>
        <row r="294">
          <cell r="K294">
            <v>44141</v>
          </cell>
          <cell r="L294" t="str">
            <v>NOV</v>
          </cell>
        </row>
        <row r="295">
          <cell r="K295">
            <v>44142</v>
          </cell>
          <cell r="L295" t="str">
            <v>NOV</v>
          </cell>
        </row>
        <row r="296">
          <cell r="K296">
            <v>44143</v>
          </cell>
          <cell r="L296" t="str">
            <v>NOV</v>
          </cell>
        </row>
        <row r="297">
          <cell r="K297">
            <v>44144</v>
          </cell>
          <cell r="L297" t="str">
            <v>NOV</v>
          </cell>
        </row>
        <row r="298">
          <cell r="K298">
            <v>44145</v>
          </cell>
          <cell r="L298" t="str">
            <v>NOV</v>
          </cell>
        </row>
        <row r="299">
          <cell r="K299">
            <v>44146</v>
          </cell>
          <cell r="L299" t="str">
            <v>NOV</v>
          </cell>
        </row>
        <row r="300">
          <cell r="K300">
            <v>44147</v>
          </cell>
          <cell r="L300" t="str">
            <v>NOV</v>
          </cell>
        </row>
        <row r="301">
          <cell r="K301">
            <v>44148</v>
          </cell>
          <cell r="L301" t="str">
            <v>NOV</v>
          </cell>
        </row>
        <row r="302">
          <cell r="K302">
            <v>44149</v>
          </cell>
          <cell r="L302" t="str">
            <v>NOV</v>
          </cell>
        </row>
        <row r="303">
          <cell r="K303">
            <v>44150</v>
          </cell>
          <cell r="L303" t="str">
            <v>NOV</v>
          </cell>
        </row>
        <row r="304">
          <cell r="K304">
            <v>44151</v>
          </cell>
          <cell r="L304" t="str">
            <v>NOV</v>
          </cell>
        </row>
        <row r="305">
          <cell r="K305">
            <v>44152</v>
          </cell>
          <cell r="L305" t="str">
            <v>NOV</v>
          </cell>
        </row>
        <row r="306">
          <cell r="K306">
            <v>44153</v>
          </cell>
          <cell r="L306" t="str">
            <v>NOV</v>
          </cell>
        </row>
        <row r="307">
          <cell r="K307">
            <v>44154</v>
          </cell>
          <cell r="L307" t="str">
            <v>NOV</v>
          </cell>
        </row>
        <row r="308">
          <cell r="K308">
            <v>44155</v>
          </cell>
          <cell r="L308" t="str">
            <v>NOV</v>
          </cell>
        </row>
        <row r="309">
          <cell r="K309">
            <v>44156</v>
          </cell>
          <cell r="L309" t="str">
            <v>NOV</v>
          </cell>
        </row>
        <row r="310">
          <cell r="K310">
            <v>44157</v>
          </cell>
          <cell r="L310" t="str">
            <v>NOV</v>
          </cell>
        </row>
        <row r="311">
          <cell r="K311">
            <v>44158</v>
          </cell>
          <cell r="L311" t="str">
            <v>NOV</v>
          </cell>
        </row>
        <row r="312">
          <cell r="K312">
            <v>44159</v>
          </cell>
          <cell r="L312" t="str">
            <v>NOV</v>
          </cell>
        </row>
        <row r="313">
          <cell r="K313">
            <v>44160</v>
          </cell>
          <cell r="L313" t="str">
            <v>NOV</v>
          </cell>
        </row>
        <row r="314">
          <cell r="K314">
            <v>44161</v>
          </cell>
          <cell r="L314" t="str">
            <v>NOV</v>
          </cell>
        </row>
        <row r="315">
          <cell r="K315">
            <v>44162</v>
          </cell>
          <cell r="L315" t="str">
            <v>NOV</v>
          </cell>
        </row>
        <row r="316">
          <cell r="K316">
            <v>44163</v>
          </cell>
          <cell r="L316" t="str">
            <v>NOV</v>
          </cell>
        </row>
        <row r="317">
          <cell r="K317">
            <v>44164</v>
          </cell>
          <cell r="L317" t="str">
            <v>NOV</v>
          </cell>
        </row>
        <row r="318">
          <cell r="K318">
            <v>44165</v>
          </cell>
          <cell r="L318" t="str">
            <v>NOV</v>
          </cell>
        </row>
        <row r="319">
          <cell r="K319">
            <v>44166</v>
          </cell>
          <cell r="L319" t="str">
            <v xml:space="preserve">DIC </v>
          </cell>
        </row>
        <row r="320">
          <cell r="K320">
            <v>44167</v>
          </cell>
          <cell r="L320" t="str">
            <v xml:space="preserve">DIC </v>
          </cell>
        </row>
        <row r="321">
          <cell r="K321">
            <v>44168</v>
          </cell>
          <cell r="L321" t="str">
            <v xml:space="preserve">DIC </v>
          </cell>
        </row>
        <row r="322">
          <cell r="K322">
            <v>44169</v>
          </cell>
          <cell r="L322" t="str">
            <v xml:space="preserve">DIC </v>
          </cell>
        </row>
        <row r="323">
          <cell r="K323">
            <v>44170</v>
          </cell>
          <cell r="L323" t="str">
            <v xml:space="preserve">DIC </v>
          </cell>
        </row>
        <row r="324">
          <cell r="K324">
            <v>44171</v>
          </cell>
          <cell r="L324" t="str">
            <v xml:space="preserve">DIC </v>
          </cell>
        </row>
        <row r="325">
          <cell r="K325">
            <v>44172</v>
          </cell>
          <cell r="L325" t="str">
            <v xml:space="preserve">DIC </v>
          </cell>
        </row>
        <row r="326">
          <cell r="K326">
            <v>44173</v>
          </cell>
          <cell r="L326" t="str">
            <v xml:space="preserve">DIC </v>
          </cell>
        </row>
        <row r="327">
          <cell r="K327">
            <v>44174</v>
          </cell>
          <cell r="L327" t="str">
            <v xml:space="preserve">DIC </v>
          </cell>
        </row>
        <row r="328">
          <cell r="K328">
            <v>44175</v>
          </cell>
          <cell r="L328" t="str">
            <v xml:space="preserve">DIC </v>
          </cell>
        </row>
        <row r="329">
          <cell r="K329">
            <v>44176</v>
          </cell>
          <cell r="L329" t="str">
            <v xml:space="preserve">DIC </v>
          </cell>
        </row>
        <row r="330">
          <cell r="K330">
            <v>44177</v>
          </cell>
          <cell r="L330" t="str">
            <v xml:space="preserve">DIC </v>
          </cell>
        </row>
        <row r="331">
          <cell r="K331">
            <v>44178</v>
          </cell>
          <cell r="L331" t="str">
            <v xml:space="preserve">DIC </v>
          </cell>
        </row>
        <row r="332">
          <cell r="K332">
            <v>44179</v>
          </cell>
          <cell r="L332" t="str">
            <v xml:space="preserve">DIC </v>
          </cell>
        </row>
        <row r="333">
          <cell r="K333">
            <v>44180</v>
          </cell>
          <cell r="L333" t="str">
            <v xml:space="preserve">DIC </v>
          </cell>
        </row>
        <row r="334">
          <cell r="K334">
            <v>44181</v>
          </cell>
          <cell r="L334" t="str">
            <v xml:space="preserve">DIC </v>
          </cell>
        </row>
        <row r="335">
          <cell r="K335">
            <v>44182</v>
          </cell>
          <cell r="L335" t="str">
            <v xml:space="preserve">DIC </v>
          </cell>
        </row>
        <row r="336">
          <cell r="K336">
            <v>44183</v>
          </cell>
          <cell r="L336" t="str">
            <v xml:space="preserve">DIC </v>
          </cell>
        </row>
        <row r="337">
          <cell r="K337">
            <v>44184</v>
          </cell>
          <cell r="L337" t="str">
            <v xml:space="preserve">DIC </v>
          </cell>
        </row>
        <row r="338">
          <cell r="K338">
            <v>44185</v>
          </cell>
          <cell r="L338" t="str">
            <v xml:space="preserve">DIC </v>
          </cell>
        </row>
        <row r="339">
          <cell r="K339">
            <v>44186</v>
          </cell>
          <cell r="L339" t="str">
            <v xml:space="preserve">DIC </v>
          </cell>
        </row>
        <row r="340">
          <cell r="K340">
            <v>44187</v>
          </cell>
          <cell r="L340" t="str">
            <v xml:space="preserve">DIC </v>
          </cell>
        </row>
        <row r="341">
          <cell r="K341">
            <v>44188</v>
          </cell>
          <cell r="L341" t="str">
            <v xml:space="preserve">DIC </v>
          </cell>
        </row>
        <row r="342">
          <cell r="K342">
            <v>44189</v>
          </cell>
          <cell r="L342" t="str">
            <v xml:space="preserve">DIC </v>
          </cell>
        </row>
        <row r="343">
          <cell r="K343">
            <v>44190</v>
          </cell>
          <cell r="L343" t="str">
            <v xml:space="preserve">DIC </v>
          </cell>
        </row>
        <row r="344">
          <cell r="K344">
            <v>44191</v>
          </cell>
          <cell r="L344" t="str">
            <v xml:space="preserve">DIC </v>
          </cell>
        </row>
        <row r="345">
          <cell r="K345">
            <v>44192</v>
          </cell>
          <cell r="L345" t="str">
            <v xml:space="preserve">DIC </v>
          </cell>
        </row>
        <row r="346">
          <cell r="K346">
            <v>44193</v>
          </cell>
          <cell r="L346" t="str">
            <v xml:space="preserve">DIC </v>
          </cell>
        </row>
        <row r="347">
          <cell r="K347">
            <v>44194</v>
          </cell>
          <cell r="L347" t="str">
            <v xml:space="preserve">DIC </v>
          </cell>
        </row>
        <row r="348">
          <cell r="K348">
            <v>44195</v>
          </cell>
          <cell r="L348" t="str">
            <v xml:space="preserve">DIC </v>
          </cell>
        </row>
        <row r="349">
          <cell r="K349">
            <v>44196</v>
          </cell>
          <cell r="L349" t="str">
            <v xml:space="preserve">DIC </v>
          </cell>
        </row>
      </sheetData>
      <sheetData sheetId="1"/>
      <sheetData sheetId="2">
        <row r="1">
          <cell r="A1" t="str">
            <v>PRODUCTO</v>
          </cell>
        </row>
        <row r="2">
          <cell r="A2" t="str">
            <v>Abrazadera 1/2x10.1/2</v>
          </cell>
        </row>
        <row r="3">
          <cell r="A3" t="str">
            <v>Abrazadera 1/2x10.1/2x6H</v>
          </cell>
        </row>
        <row r="4">
          <cell r="A4" t="str">
            <v>Abrazadera 1/2x13</v>
          </cell>
        </row>
        <row r="5">
          <cell r="A5" t="str">
            <v>Abrazadera 1/2x9.1/2</v>
          </cell>
        </row>
        <row r="6">
          <cell r="A6" t="str">
            <v>Abrazadera 1/2x9.1/2x6H</v>
          </cell>
        </row>
        <row r="7">
          <cell r="A7" t="str">
            <v>Abrazadera 1/2x12.1/2</v>
          </cell>
        </row>
        <row r="8">
          <cell r="A8" t="str">
            <v>Abrazadera 5/8x10.1/2</v>
          </cell>
        </row>
        <row r="9">
          <cell r="A9" t="str">
            <v>Abrazadera 5/8x9.1/2</v>
          </cell>
        </row>
        <row r="10">
          <cell r="A10" t="str">
            <v>Abrazadera 5/8x390</v>
          </cell>
        </row>
        <row r="11">
          <cell r="A11" t="str">
            <v>Abrazadera p/Caja Terminal</v>
          </cell>
        </row>
        <row r="12">
          <cell r="A12" t="str">
            <v>Abrazadera Curva 1/2x7.1/2</v>
          </cell>
        </row>
        <row r="13">
          <cell r="A13" t="str">
            <v>Abrazadera Curva 1/2x8x5.1/2</v>
          </cell>
        </row>
        <row r="14">
          <cell r="A14" t="str">
            <v>Abrazadera Curva 1/2x8.1/2x300x5.1/2H</v>
          </cell>
        </row>
        <row r="15">
          <cell r="A15" t="str">
            <v>Abrazadera Curva BT 5/8x8</v>
          </cell>
        </row>
        <row r="16">
          <cell r="A16" t="str">
            <v>Abrazadera Curva AT 5/8x10.1/2</v>
          </cell>
        </row>
        <row r="17">
          <cell r="A17" t="str">
            <v>ABRAZ ESP 5/8x390x355x150H</v>
          </cell>
        </row>
        <row r="18">
          <cell r="A18" t="str">
            <v>Abrazadera p/Cruceta 1/2x280x127x65</v>
          </cell>
        </row>
        <row r="19">
          <cell r="A19" t="str">
            <v>Abrazadera p/Cruceta 1/2x400x324x127</v>
          </cell>
        </row>
        <row r="20">
          <cell r="A20" t="str">
            <v>Abrazadera p/Cruceta 1/2x410x370x127</v>
          </cell>
        </row>
        <row r="21">
          <cell r="A21" t="str">
            <v>Abrazadera p/Cruceta Paso 1/2x480x400x400x200H</v>
          </cell>
        </row>
        <row r="22">
          <cell r="A22" t="str">
            <v>Abrazadera p/Cruceta Paso Esp 1/2x280x335x127</v>
          </cell>
        </row>
        <row r="23">
          <cell r="A23" t="str">
            <v>Abrazadera p/Cruceta Esp 5/8x390x305x127mm</v>
          </cell>
        </row>
        <row r="24">
          <cell r="A24" t="str">
            <v>Abrazadera p/Cruceta Esp 5/8x400x600x127mm</v>
          </cell>
        </row>
        <row r="25">
          <cell r="A25" t="str">
            <v>Abrazadera p/Cruceta Paso Esp 5/8x280x335x127</v>
          </cell>
        </row>
        <row r="26">
          <cell r="A26" t="str">
            <v>Abrazadera p/Cruceta BT 5/8x9.1/2x8.1/4x6.1/2H</v>
          </cell>
        </row>
        <row r="27">
          <cell r="A27" t="str">
            <v>Abrazadera p/Toma viento 1/2x406x160x60</v>
          </cell>
        </row>
        <row r="28">
          <cell r="A28" t="str">
            <v>Abrazadera 1/2x350x200x100H</v>
          </cell>
        </row>
        <row r="29">
          <cell r="A29" t="str">
            <v>Abrazadera U 1/2x100x200x200x55H</v>
          </cell>
        </row>
        <row r="30">
          <cell r="A30" t="str">
            <v>Abrazadera U p/Cruceta 5/8x300x450x100H</v>
          </cell>
        </row>
        <row r="31">
          <cell r="A31" t="str">
            <v>Abrazadera Pletina Universal 63x12x330</v>
          </cell>
        </row>
        <row r="32">
          <cell r="A32" t="str">
            <v>Accesorio Recup de Agua</v>
          </cell>
        </row>
        <row r="33">
          <cell r="A33" t="str">
            <v>Accesorio Recuperación de Agua</v>
          </cell>
        </row>
        <row r="34">
          <cell r="A34" t="str">
            <v>Adaptador p/Espiga Punta Poste</v>
          </cell>
        </row>
        <row r="35">
          <cell r="A35" t="str">
            <v>Ancla 1x1</v>
          </cell>
        </row>
        <row r="36">
          <cell r="A36" t="str">
            <v>Ancla Mural Tipo A</v>
          </cell>
        </row>
        <row r="37">
          <cell r="A37" t="str">
            <v>Ancla Mural Tipo B</v>
          </cell>
        </row>
        <row r="38">
          <cell r="A38" t="str">
            <v>Anclaje p/Tirante a Poste Mozo</v>
          </cell>
        </row>
        <row r="39">
          <cell r="A39" t="str">
            <v>Anclaje p/Muerto Marino c/Ojo 1/2x400</v>
          </cell>
        </row>
        <row r="40">
          <cell r="A40" t="str">
            <v>Alas p/Soporte Seccionador APR 32x5x110mm</v>
          </cell>
        </row>
        <row r="41">
          <cell r="A41" t="str">
            <v>Aletas p/Soporte Rack 32x5x97mm</v>
          </cell>
        </row>
        <row r="42">
          <cell r="A42" t="str">
            <v>Aletas p/Soporte de Paso 8 Aletas 38x5x105mm</v>
          </cell>
        </row>
        <row r="43">
          <cell r="A43" t="str">
            <v>Arranque 38x5x427</v>
          </cell>
        </row>
        <row r="44">
          <cell r="A44" t="str">
            <v>Atracadero c/Mordaza p/Bit Sold. 150mm</v>
          </cell>
        </row>
        <row r="45">
          <cell r="A45" t="str">
            <v>Barra Lisa Tomatierra 1/2x7000</v>
          </cell>
        </row>
        <row r="46">
          <cell r="A46" t="str">
            <v>Barra Ojo 3/4x2,0mtrs</v>
          </cell>
        </row>
        <row r="47">
          <cell r="A47" t="str">
            <v>Barra Ojo 3/4x3,20mtrs</v>
          </cell>
        </row>
        <row r="48">
          <cell r="A48" t="str">
            <v>Barra Ojo 5/8x1.30mtrs</v>
          </cell>
        </row>
        <row r="49">
          <cell r="A49" t="str">
            <v>Barra Ojo 5/8x1.50mtrs</v>
          </cell>
        </row>
        <row r="50">
          <cell r="A50" t="str">
            <v>Barra Ojo 5/8x1,80mtrs</v>
          </cell>
        </row>
        <row r="51">
          <cell r="A51" t="str">
            <v>Barra Ojo 5/8x2,25mtrs</v>
          </cell>
        </row>
        <row r="52">
          <cell r="A52" t="str">
            <v>Barra Ojo 5/8x2,40mtrs</v>
          </cell>
        </row>
        <row r="53">
          <cell r="A53" t="str">
            <v>Barra Ojo 7/8x2,40mtrs</v>
          </cell>
        </row>
        <row r="54">
          <cell r="A54" t="str">
            <v>Barra Ojo Soldado 1x3000mm</v>
          </cell>
        </row>
        <row r="55">
          <cell r="A55" t="str">
            <v>Barra Ojo Soldado 1x3600mm</v>
          </cell>
        </row>
        <row r="56">
          <cell r="A56" t="str">
            <v>Barra Ojo Soldado 7/8x2,70mtrs</v>
          </cell>
        </row>
        <row r="57">
          <cell r="A57" t="str">
            <v>Barra Ojo Soldado 7/8x3,20mtrs</v>
          </cell>
        </row>
        <row r="58">
          <cell r="A58" t="str">
            <v>Barra Ojo Soldado 7/8x3,50mtrs</v>
          </cell>
        </row>
        <row r="59">
          <cell r="A59" t="str">
            <v>Barra Ojo C/Guardacabo 5/8x2,0</v>
          </cell>
        </row>
        <row r="60">
          <cell r="A60" t="str">
            <v>Barra Ojo C/Guardacabo 5/8x2,0</v>
          </cell>
        </row>
        <row r="61">
          <cell r="A61" t="str">
            <v>Barra Ojo Soldado 3/4x2.40mtrs</v>
          </cell>
        </row>
        <row r="62">
          <cell r="A62" t="str">
            <v>Barra Ojo Soldado 3/4x2.40mtrsx70H</v>
          </cell>
        </row>
        <row r="63">
          <cell r="A63" t="str">
            <v>Barra Ojo Soldado 3/4x2.70mtrs</v>
          </cell>
        </row>
        <row r="64">
          <cell r="A64" t="str">
            <v>Barra Ojo Soldado 3/4x2.94mtrs</v>
          </cell>
        </row>
        <row r="65">
          <cell r="A65" t="str">
            <v>Barra Ojo Soldado 3/4x3,0mtrs</v>
          </cell>
        </row>
        <row r="66">
          <cell r="A66" t="str">
            <v>Barra Ojo Soldado 3/4x3,2mtrs</v>
          </cell>
        </row>
        <row r="67">
          <cell r="A67" t="str">
            <v>Barra Ojo Soldado 3/4x3,50mtrsx70H</v>
          </cell>
        </row>
        <row r="68">
          <cell r="A68" t="str">
            <v>Brazo Horizontal 50x50x120</v>
          </cell>
        </row>
        <row r="69">
          <cell r="A69" t="str">
            <v>Brazo Horizontal 50x50x190</v>
          </cell>
        </row>
        <row r="70">
          <cell r="A70" t="str">
            <v>Brazo Horizontal 50x50x240</v>
          </cell>
        </row>
        <row r="71">
          <cell r="A71" t="str">
            <v>Brazo Lateral Tipo L 690x950x5 Coopelan</v>
          </cell>
        </row>
        <row r="72">
          <cell r="A72" t="str">
            <v>Brazo Lateral c/Refuerzo 690x950x6 Coopelan</v>
          </cell>
        </row>
        <row r="73">
          <cell r="A73" t="str">
            <v xml:space="preserve">BRAZO RECTO PEATONAL GV   1.1/2" X 800MM    </v>
          </cell>
        </row>
        <row r="74">
          <cell r="A74" t="str">
            <v>Brazo Soporte p/Caja Blindada 750x500x150</v>
          </cell>
        </row>
        <row r="75">
          <cell r="A75" t="str">
            <v xml:space="preserve">BRAZO TIPO C 23 KV GV     DMCE-0007 REV 2   </v>
          </cell>
        </row>
        <row r="76">
          <cell r="A76" t="str">
            <v>BRAZO TIPO C 25 KV GV     960x710x660</v>
          </cell>
        </row>
        <row r="77">
          <cell r="A77" t="str">
            <v>Brazo Tipo L 622x650mm 23kV</v>
          </cell>
        </row>
        <row r="78">
          <cell r="A78" t="str">
            <v>Brazo Tipo L Copelec 40x600x440</v>
          </cell>
        </row>
        <row r="79">
          <cell r="A79" t="str">
            <v>Brazo Tipo L Copelec 50x1190x610</v>
          </cell>
        </row>
        <row r="80">
          <cell r="A80" t="str">
            <v>Brida 2 pernos Perf. Ovalada p/Cable 1/4</v>
          </cell>
        </row>
        <row r="81">
          <cell r="A81" t="str">
            <v>Brida 2 pernos Perf. Redonda p/Cable 1/4</v>
          </cell>
        </row>
        <row r="82">
          <cell r="A82" t="str">
            <v>Brida 3 pernos Perf. Cuadrada 45x10x120 CNT</v>
          </cell>
        </row>
        <row r="83">
          <cell r="A83" t="str">
            <v>Brida 3 pernos Perf. Redonda 45x10x120 CNT</v>
          </cell>
        </row>
        <row r="84">
          <cell r="A84" t="str">
            <v>Brida 3 pernos Perforación Ovalada</v>
          </cell>
        </row>
        <row r="85">
          <cell r="A85" t="str">
            <v>Brida 3 pernos Perforación Redonda</v>
          </cell>
        </row>
        <row r="86">
          <cell r="A86" t="str">
            <v xml:space="preserve">Brida Cruce mensajero perf. Redonda </v>
          </cell>
        </row>
        <row r="87">
          <cell r="A87" t="str">
            <v>Brida Cruce mensajero perf. Ovalada</v>
          </cell>
        </row>
        <row r="88">
          <cell r="A88" t="str">
            <v>Brida Inferior 1 Perno t/CTC</v>
          </cell>
        </row>
        <row r="89">
          <cell r="A89" t="str">
            <v>Brida Inferior 1 perno t/Entel</v>
          </cell>
        </row>
        <row r="90">
          <cell r="A90" t="str">
            <v>Brida Inferior 2 pernos</v>
          </cell>
        </row>
        <row r="91">
          <cell r="A91" t="str">
            <v xml:space="preserve">Brida Inferior Multicable </v>
          </cell>
        </row>
        <row r="92">
          <cell r="A92" t="str">
            <v>Brida Inferior Multicable 4mm</v>
          </cell>
        </row>
        <row r="93">
          <cell r="A93" t="str">
            <v>Brida Inferior Suj. Doble 3 pernos</v>
          </cell>
        </row>
        <row r="94">
          <cell r="A94" t="str">
            <v>Brida Suj. Plana 1 Perno perf. Redonda</v>
          </cell>
        </row>
        <row r="95">
          <cell r="A95" t="str">
            <v>Brida Suj. Plana 1 Perno perf. Ovalada</v>
          </cell>
        </row>
        <row r="96">
          <cell r="A96" t="str">
            <v>Brida Superior 1 Perno t/CTC</v>
          </cell>
        </row>
        <row r="97">
          <cell r="A97" t="str">
            <v>Brida Superior 1 Perno T/Entel</v>
          </cell>
        </row>
        <row r="98">
          <cell r="A98" t="str">
            <v>Brida Superior 2 Pernos</v>
          </cell>
        </row>
        <row r="99">
          <cell r="A99" t="str">
            <v>Brida Superior Multicable</v>
          </cell>
        </row>
        <row r="100">
          <cell r="A100" t="str">
            <v>Brida Superior Multicable 4mm</v>
          </cell>
        </row>
        <row r="101">
          <cell r="A101" t="str">
            <v>Brida Superior Suj. Doble 3 pernos</v>
          </cell>
        </row>
        <row r="102">
          <cell r="A102" t="str">
            <v>Base Fijacion Deconect 45 grados</v>
          </cell>
        </row>
        <row r="103">
          <cell r="A103" t="str">
            <v>Camisa Plomo p/Per Expan 1/2x38mm</v>
          </cell>
        </row>
        <row r="104">
          <cell r="A104" t="str">
            <v>Canal Adaptadar p/Brazo Antibalanceo 65x40x5</v>
          </cell>
        </row>
        <row r="105">
          <cell r="A105" t="str">
            <v>Canastillo 1/2</v>
          </cell>
        </row>
        <row r="106">
          <cell r="A106" t="str">
            <v>Cáncamo p/Madera 5/16x110x50mm</v>
          </cell>
        </row>
        <row r="107">
          <cell r="A107" t="str">
            <v>Cáncamo 1/2x100 GV</v>
          </cell>
        </row>
        <row r="108">
          <cell r="A108" t="str">
            <v>Cancamo 1/2x100 ZN</v>
          </cell>
        </row>
        <row r="109">
          <cell r="A109" t="str">
            <v>Cáncamo 1/2x120 GV</v>
          </cell>
        </row>
        <row r="110">
          <cell r="A110" t="str">
            <v>Cáncamo 1/2x120 ZN</v>
          </cell>
        </row>
        <row r="111">
          <cell r="A111" t="str">
            <v xml:space="preserve">CAÑERIA GV                8" x 15 mts       </v>
          </cell>
        </row>
        <row r="112">
          <cell r="A112" t="str">
            <v xml:space="preserve">CAÑERIA GV                12" x 15 mts      </v>
          </cell>
        </row>
        <row r="113">
          <cell r="A113" t="str">
            <v>Cápsula de Plomo Cañería 1/2</v>
          </cell>
        </row>
        <row r="114">
          <cell r="A114" t="str">
            <v>Chavetas Zinc 1/8x1</v>
          </cell>
        </row>
        <row r="115">
          <cell r="A115" t="str">
            <v>Chavetas Zinc 1/8x1.1/2</v>
          </cell>
        </row>
        <row r="116">
          <cell r="A116" t="str">
            <v>Chavetas Zinc 1/8x1.1/4</v>
          </cell>
        </row>
        <row r="117">
          <cell r="A117" t="str">
            <v>Chavetas Zinc 5/32x1.1/4</v>
          </cell>
        </row>
        <row r="118">
          <cell r="A118" t="str">
            <v>Cincel Recto 5/8x343</v>
          </cell>
        </row>
        <row r="119">
          <cell r="A119" t="str">
            <v>Cincel Recto 5/8x343</v>
          </cell>
        </row>
        <row r="120">
          <cell r="A120" t="str">
            <v>Clavicote 1/2xM220 NG</v>
          </cell>
        </row>
        <row r="121">
          <cell r="A121" t="str">
            <v>Clavicote 1/2x8 NG Pta plana</v>
          </cell>
        </row>
        <row r="122">
          <cell r="A122" t="str">
            <v>Clavicote Estriado Pta.Piramidal 1/2x250</v>
          </cell>
        </row>
        <row r="123">
          <cell r="A123" t="str">
            <v>Clavo riel FFCC 5/8x4</v>
          </cell>
        </row>
        <row r="124">
          <cell r="A124" t="str">
            <v>Clavo riel FFCC 5/8x5</v>
          </cell>
        </row>
        <row r="125">
          <cell r="A125" t="str">
            <v>Clavo riel FFCC 9/16x4.1/2</v>
          </cell>
        </row>
        <row r="126">
          <cell r="A126" t="str">
            <v>Clavo riel NA 9/16x4.1/2</v>
          </cell>
        </row>
        <row r="127">
          <cell r="A127" t="str">
            <v>Clavo riel NA 5/8x5</v>
          </cell>
        </row>
        <row r="128">
          <cell r="A128" t="str">
            <v>Clavo riel NA 5/8x6</v>
          </cell>
        </row>
        <row r="129">
          <cell r="A129" t="str">
            <v>Clip p/Prensa Conexión a tierra</v>
          </cell>
        </row>
        <row r="130">
          <cell r="A130" t="str">
            <v>Complemento Elemento Montaje (Cubo)</v>
          </cell>
        </row>
        <row r="131">
          <cell r="A131" t="str">
            <v>Conector Pletina 50x50x60x3mm</v>
          </cell>
        </row>
        <row r="132">
          <cell r="A132" t="str">
            <v>Conjunto Sop. Diagonal Remate Interior</v>
          </cell>
        </row>
        <row r="133">
          <cell r="A133" t="str">
            <v>Conjunto Sop. Diagonal Remate Exterior</v>
          </cell>
        </row>
        <row r="134">
          <cell r="A134" t="str">
            <v>Cruceta BTAT 50x50x6x630-18</v>
          </cell>
        </row>
        <row r="135">
          <cell r="A135" t="str">
            <v>Cruceta BTAT 65x65x5x500-18</v>
          </cell>
        </row>
        <row r="136">
          <cell r="A136" t="str">
            <v>Cruceta BTAT 65x65x6x500-18</v>
          </cell>
        </row>
        <row r="137">
          <cell r="A137" t="str">
            <v>Cruceta BTAT 65x65x6x500 Am/Rey</v>
          </cell>
        </row>
        <row r="138">
          <cell r="A138" t="str">
            <v>Cruceta BTAT 65x65x6x500 Az/Rojo</v>
          </cell>
        </row>
        <row r="139">
          <cell r="A139" t="str">
            <v>Cruceta BTAT 65x65x6x575-18 Az/Rojo</v>
          </cell>
        </row>
        <row r="140">
          <cell r="A140" t="str">
            <v>Cruceta BTAT 65x65x6x575</v>
          </cell>
        </row>
        <row r="141">
          <cell r="A141" t="str">
            <v>Cruceta BTAT 65x65x6x700-14</v>
          </cell>
        </row>
        <row r="142">
          <cell r="A142" t="str">
            <v>Cruceta Extra Larga 40x40x4x965 p/WOM</v>
          </cell>
        </row>
        <row r="143">
          <cell r="A143" t="str">
            <v>Cruceta Extra Larga 50x50x4x965 Lila c/Trebol</v>
          </cell>
        </row>
        <row r="144">
          <cell r="A144" t="str">
            <v>Cruceta Extra Larga 50x50x4x965</v>
          </cell>
        </row>
        <row r="145">
          <cell r="A145" t="str">
            <v xml:space="preserve">Cruceta Extra Larga 50x50x4x965 Lila </v>
          </cell>
        </row>
        <row r="146">
          <cell r="A146" t="str">
            <v>Cruceta Extra Larga 50x50x4x965-14  t/GTD</v>
          </cell>
        </row>
        <row r="147">
          <cell r="A147" t="str">
            <v>Cruceta Extra Larga 50x50x4x965-17 c/Trebol</v>
          </cell>
        </row>
        <row r="148">
          <cell r="A148" t="str">
            <v>Cruceta Extra Larga 50x50x4x965-17 V/O</v>
          </cell>
        </row>
        <row r="149">
          <cell r="A149" t="str">
            <v>Cruceta Extra Larga 50x50x5x965-14</v>
          </cell>
        </row>
        <row r="150">
          <cell r="A150" t="str">
            <v>Cruceta Extra Larga 50x50x5x965-17 Oval</v>
          </cell>
        </row>
        <row r="151">
          <cell r="A151" t="str">
            <v xml:space="preserve">CRUC.EXT LARGA GV ESP.    65x65x1040-18     </v>
          </cell>
        </row>
        <row r="152">
          <cell r="A152" t="str">
            <v>Cruceta Extra Larga 50x50x5x1489  t/GTD</v>
          </cell>
        </row>
        <row r="153">
          <cell r="A153" t="str">
            <v>Cruceta Extra Larga 65x65x5x965 GV</v>
          </cell>
        </row>
        <row r="154">
          <cell r="A154" t="str">
            <v>Cruceta Extra Larga 65x65x6x965 Am/Rey</v>
          </cell>
        </row>
        <row r="155">
          <cell r="A155" t="str">
            <v>Cruceta Extra Larga 65x65x6x965 Az/Rojo</v>
          </cell>
        </row>
        <row r="156">
          <cell r="A156" t="str">
            <v>Cruceta Extra Larga 65x65x6x965 GV</v>
          </cell>
        </row>
        <row r="157">
          <cell r="A157" t="str">
            <v>Cruceta Remate p/Riostra 65x65x6x540 GV</v>
          </cell>
        </row>
        <row r="158">
          <cell r="A158" t="str">
            <v xml:space="preserve">Cruceta de Paso Recta 50x50x5x550-14 HOR </v>
          </cell>
        </row>
        <row r="159">
          <cell r="A159" t="str">
            <v>Cruceta de Paso 50x50x5x550-14 HOR</v>
          </cell>
        </row>
        <row r="160">
          <cell r="A160" t="str">
            <v>Cruceta de Paso 50x50x5x550-14 TUB</v>
          </cell>
        </row>
        <row r="161">
          <cell r="A161" t="str">
            <v>Cruceta de Paso 50X50X5x650-14 HOR</v>
          </cell>
        </row>
        <row r="162">
          <cell r="A162" t="str">
            <v>Cruceta de Paso 50x50x5x700-14 HOR</v>
          </cell>
        </row>
        <row r="163">
          <cell r="A163" t="str">
            <v>Cruceta p/Reserva 1x1  50x5x1000mm</v>
          </cell>
        </row>
        <row r="164">
          <cell r="A164" t="str">
            <v>Cruceta Paso Ova 40x40x4x500</v>
          </cell>
        </row>
        <row r="165">
          <cell r="A165" t="str">
            <v>Cruceta Paso Ova 40x40x4x500 Lila</v>
          </cell>
        </row>
        <row r="166">
          <cell r="A166" t="str">
            <v>Cruceta Paso Ova 50x50x4x500-14 GV</v>
          </cell>
        </row>
        <row r="167">
          <cell r="A167" t="str">
            <v>Cruceta Paso Ova 50x50x4x500-18 GV</v>
          </cell>
        </row>
        <row r="168">
          <cell r="A168" t="str">
            <v>Cruceta Paso Ova 50x50x4x500-14 V/O</v>
          </cell>
        </row>
        <row r="169">
          <cell r="A169" t="str">
            <v>Cruceta Paso Ova 50x50x5x500-14 GV</v>
          </cell>
        </row>
        <row r="170">
          <cell r="A170" t="str">
            <v>Cruceta Paso Ova 50x50x4x510-18 GV</v>
          </cell>
        </row>
        <row r="171">
          <cell r="A171" t="str">
            <v>Cruceta Paso c/Trebol 50x50x4x500-18 GV</v>
          </cell>
        </row>
        <row r="172">
          <cell r="A172" t="str">
            <v>Cruceta Paso c/Trebol 50x50x4x500-18</v>
          </cell>
        </row>
        <row r="173">
          <cell r="A173" t="str">
            <v>Cruceta Paso c/Trebol 50x50x4x500-14 t/GTD</v>
          </cell>
        </row>
        <row r="174">
          <cell r="A174" t="str">
            <v>Cruceta Paso Especial 50x50x6x650</v>
          </cell>
        </row>
        <row r="175">
          <cell r="A175" t="str">
            <v>Cruceta Pletina 1/4x1.1/2x16.1/4 Az/Rojo</v>
          </cell>
        </row>
        <row r="176">
          <cell r="A176" t="str">
            <v>Cruceta Pletina 1/4x1.1/2x16.1/4 GV</v>
          </cell>
        </row>
        <row r="177">
          <cell r="A177" t="str">
            <v>Cruceta Pletina 1/4x1.1/2x16.1/4 Lila</v>
          </cell>
        </row>
        <row r="178">
          <cell r="A178" t="str">
            <v>Cruceta Pletina GV 4x40x420 p//WOM</v>
          </cell>
        </row>
        <row r="179">
          <cell r="A179" t="str">
            <v>Cruceta p/Soporte L SP1 65x65x5x255mm</v>
          </cell>
        </row>
        <row r="180">
          <cell r="A180" t="str">
            <v>Cruceta p/Soporte L SP1 65x65x5x370mm</v>
          </cell>
        </row>
        <row r="181">
          <cell r="A181" t="str">
            <v>Cruceta Remate Final 65x65x5x500</v>
          </cell>
        </row>
        <row r="182">
          <cell r="A182" t="str">
            <v>Cruceta Remate Final 65x65x6x500</v>
          </cell>
        </row>
        <row r="183">
          <cell r="A183" t="str">
            <v>Cruceta Remate Final 65x65x6x500 Am/Rey</v>
          </cell>
        </row>
        <row r="184">
          <cell r="A184" t="str">
            <v>Cruceta Remate Final 65x65x6x500 Az/Rojo</v>
          </cell>
        </row>
        <row r="185">
          <cell r="A185" t="str">
            <v>Cruceta Remate Final 65x65x6x575 GV</v>
          </cell>
        </row>
        <row r="186">
          <cell r="A186" t="str">
            <v>Cruceta Remate Final 65x65x6x575-18 Az/Rojo</v>
          </cell>
        </row>
        <row r="187">
          <cell r="A187" t="str">
            <v>Cruceta Remate Final Oval 40x40x4x500-14</v>
          </cell>
        </row>
        <row r="188">
          <cell r="A188" t="str">
            <v>Cruceta Remate Final Oval 50x50x4x500-14</v>
          </cell>
        </row>
        <row r="189">
          <cell r="A189" t="str">
            <v>Cruceta Remate Final 50x50x4x500-14 Az/Rojo</v>
          </cell>
        </row>
        <row r="190">
          <cell r="A190" t="str">
            <v>Cruceta Remate Final 50x50x5x500-14 RET</v>
          </cell>
        </row>
        <row r="191">
          <cell r="A191" t="str">
            <v>Cruceta Remate Final 50x50x5x550-14 HOR</v>
          </cell>
        </row>
        <row r="192">
          <cell r="A192" t="str">
            <v>Cruceta Remate Final 50x50x5x550-14 TUB</v>
          </cell>
        </row>
        <row r="193">
          <cell r="A193" t="str">
            <v>Cruceta Remate Final 50x50x5x700-14 HOR</v>
          </cell>
        </row>
        <row r="194">
          <cell r="A194" t="str">
            <v>Cruceta Remate Final Especial 50x50x6x650</v>
          </cell>
        </row>
        <row r="195">
          <cell r="A195" t="str">
            <v>Cruceta Remate Final Oval 50x50x4x500-18</v>
          </cell>
        </row>
        <row r="196">
          <cell r="A196" t="str">
            <v>Cruceta Remate Final Oval 50x50x4x500-18 V/O</v>
          </cell>
        </row>
        <row r="197">
          <cell r="A197" t="str">
            <v>Cruceta Riostra 50x50x4x375</v>
          </cell>
        </row>
        <row r="198">
          <cell r="A198" t="str">
            <v>Cruceta Riostra 50x50x4x375 t/GTD A/R</v>
          </cell>
        </row>
        <row r="199">
          <cell r="A199" t="str">
            <v>Cruceta Riostra Especial 50x50x6x650</v>
          </cell>
        </row>
        <row r="200">
          <cell r="A200" t="str">
            <v>Cruceta Riostra 65x65x5x375</v>
          </cell>
        </row>
        <row r="201">
          <cell r="A201" t="str">
            <v>Cruceta Riostra 65x65x6x375</v>
          </cell>
        </row>
        <row r="202">
          <cell r="A202" t="str">
            <v>Cubo p/Ext. Metalica 1,60Mts  80x80x5x110</v>
          </cell>
        </row>
        <row r="203">
          <cell r="A203" t="str">
            <v>Cuerpo Guardacabo 5/8x102</v>
          </cell>
        </row>
        <row r="204">
          <cell r="A204" t="str">
            <v>Cuerpo Guardacabo 5/8x119</v>
          </cell>
        </row>
        <row r="205">
          <cell r="A205" t="str">
            <v>Cuerpo p/Soporte Preformado</v>
          </cell>
        </row>
        <row r="206">
          <cell r="A206" t="str">
            <v>Cuerpo Prensa Conexión a tierra</v>
          </cell>
        </row>
        <row r="207">
          <cell r="A207" t="str">
            <v>Diagonal 32x6x800 c/Perf 14-14</v>
          </cell>
        </row>
        <row r="208">
          <cell r="A208" t="str">
            <v>Diagonal 32x6x900 c/Perf 14-14</v>
          </cell>
        </row>
        <row r="209">
          <cell r="A209" t="str">
            <v xml:space="preserve">DIAGONAL GV PERF.14-18(2)32x6x935 M-2368-A4                      </v>
          </cell>
        </row>
        <row r="210">
          <cell r="A210" t="str">
            <v xml:space="preserve">DIAGONAL C/PERF 14-18    32 x 5 x 900                            </v>
          </cell>
        </row>
        <row r="211">
          <cell r="A211" t="str">
            <v>DIAGONAL C/PERF 14-18    32 x 5 x 800</v>
          </cell>
        </row>
        <row r="212">
          <cell r="A212" t="str">
            <v xml:space="preserve">DIAGONAL C/PERF 14 - 18  32 x 6 x 800                            </v>
          </cell>
        </row>
        <row r="213">
          <cell r="A213" t="str">
            <v xml:space="preserve">DIAGONAL P/CRUC.GV 14-18 32 x 6 x 900 </v>
          </cell>
        </row>
        <row r="214">
          <cell r="A214" t="str">
            <v>Diagonal 50x8x635 Coopelan</v>
          </cell>
        </row>
        <row r="215">
          <cell r="A215" t="str">
            <v>Diagonal L 40x40x5x1859</v>
          </cell>
        </row>
        <row r="216">
          <cell r="A216" t="str">
            <v>Diagonal L 40x40x5x1793</v>
          </cell>
        </row>
        <row r="217">
          <cell r="A217" t="str">
            <v>Diagonal L 50x50x6x1455</v>
          </cell>
        </row>
        <row r="218">
          <cell r="A218" t="str">
            <v>Diagonal L 50x50x4x1150</v>
          </cell>
        </row>
        <row r="219">
          <cell r="A219" t="str">
            <v>Diagonal L 50x50x5x1710</v>
          </cell>
        </row>
        <row r="220">
          <cell r="A220" t="str">
            <v>Diagonal L 50x50x6x935</v>
          </cell>
        </row>
        <row r="221">
          <cell r="A221" t="str">
            <v>Diagonal Pletina 32x6x660mm</v>
          </cell>
        </row>
        <row r="222">
          <cell r="A222" t="str">
            <v>Diagonal Pletina 39" 32x5x990mm</v>
          </cell>
        </row>
        <row r="223">
          <cell r="A223" t="str">
            <v>Diagonal Pletina 39" 32x5x990mm Lila</v>
          </cell>
        </row>
        <row r="224">
          <cell r="A224" t="str">
            <v>Diagonal especial 40x40x4x990mm A/R</v>
          </cell>
        </row>
        <row r="225">
          <cell r="A225" t="str">
            <v>Diagonal p/Cruceta Madera 40x40x5x1830</v>
          </cell>
        </row>
        <row r="226">
          <cell r="A226" t="str">
            <v>Diagonal p/Cruceta Madera 40x40x5x1830-14</v>
          </cell>
        </row>
        <row r="227">
          <cell r="A227" t="str">
            <v>Diagonal p/Cruceta 40x40x5x2133mm</v>
          </cell>
        </row>
        <row r="228">
          <cell r="A228" t="str">
            <v>Diagonal p/Cruc Cantilever 50x50x5x1830</v>
          </cell>
        </row>
        <row r="229">
          <cell r="A229" t="str">
            <v>Diagonal p/Cruc Cantilever 50x50x6x1691</v>
          </cell>
        </row>
        <row r="230">
          <cell r="A230" t="str">
            <v>Diagonal P/Soporte Frutilla</v>
          </cell>
        </row>
        <row r="231">
          <cell r="A231" t="str">
            <v>Diagonal P/Refuerzo 50x8x1035</v>
          </cell>
        </row>
        <row r="232">
          <cell r="A232" t="str">
            <v>Eje p/Carretilla 19,93x285</v>
          </cell>
        </row>
        <row r="233">
          <cell r="A233" t="str">
            <v>Eje p/Carretilla 19,93x285mm</v>
          </cell>
        </row>
        <row r="234">
          <cell r="A234" t="str">
            <v>Elemento Montaje p/Desconec. By-pass</v>
          </cell>
        </row>
        <row r="235">
          <cell r="A235" t="str">
            <v>Empalme 38x5x150</v>
          </cell>
        </row>
        <row r="236">
          <cell r="A236" t="str">
            <v>Escalines 3/4x283x183mm</v>
          </cell>
        </row>
        <row r="237">
          <cell r="A237" t="str">
            <v>Escuadra Montaje Descon. Aereo</v>
          </cell>
        </row>
        <row r="238">
          <cell r="A238" t="str">
            <v>Escuadra Unión 50x80x370mm</v>
          </cell>
        </row>
        <row r="239">
          <cell r="A239" t="str">
            <v>Eslabón Angular Estampado perf.18</v>
          </cell>
        </row>
        <row r="240">
          <cell r="A240" t="str">
            <v>Eslabon Angular Estampado Perf.21</v>
          </cell>
        </row>
        <row r="241">
          <cell r="A241" t="str">
            <v>Eslabón Angular p/Tirante perf.14</v>
          </cell>
        </row>
        <row r="242">
          <cell r="A242" t="str">
            <v>Eslabón Angular p/Tirante perf.18</v>
          </cell>
        </row>
        <row r="243">
          <cell r="A243" t="str">
            <v>Eslabón Angular c/Pletina Soldada perf. 18</v>
          </cell>
        </row>
        <row r="244">
          <cell r="A244" t="str">
            <v>Eslabón Angular p/Tirante perf.21</v>
          </cell>
        </row>
        <row r="245">
          <cell r="A245" t="str">
            <v>Eslabón Angular c/Pletina Soldada perf. 21</v>
          </cell>
        </row>
        <row r="246">
          <cell r="A246" t="str">
            <v>Eslabón Simple 12mm</v>
          </cell>
        </row>
        <row r="247">
          <cell r="A247" t="str">
            <v>Eslabón Simple 16mm</v>
          </cell>
        </row>
        <row r="248">
          <cell r="A248" t="str">
            <v>Espaciador p/Cable DAC</v>
          </cell>
        </row>
        <row r="249">
          <cell r="A249" t="str">
            <v xml:space="preserve">Espaciador p/5 Soporte de 1 vía </v>
          </cell>
        </row>
        <row r="250">
          <cell r="A250" t="str">
            <v>Espaciador p/Línea B.T. 50x35x5</v>
          </cell>
        </row>
        <row r="251">
          <cell r="A251" t="str">
            <v>ESPACIADOR DE LINEA B.T.  50 x 35 x 5 - 6 VI</v>
          </cell>
        </row>
        <row r="252">
          <cell r="A252" t="str">
            <v>Espaciador p/Tir. Recto 910x700x600-50</v>
          </cell>
        </row>
        <row r="253">
          <cell r="A253" t="str">
            <v>Espaciador p/Tir. Recto 910x700x600</v>
          </cell>
        </row>
        <row r="254">
          <cell r="A254" t="str">
            <v>Espárrago HAE 5/8x368x60x8</v>
          </cell>
        </row>
        <row r="255">
          <cell r="A255" t="str">
            <v>Espárrago HAE 1.1/8x835</v>
          </cell>
        </row>
        <row r="256">
          <cell r="A256" t="str">
            <v>Espárrago H1E 1.1/4x1415x480mm 1045 NG</v>
          </cell>
        </row>
        <row r="257">
          <cell r="A257" t="str">
            <v>Espárrago HAE 1/2x560x65</v>
          </cell>
        </row>
        <row r="258">
          <cell r="A258" t="str">
            <v>Esparrago HTL M16x450mm</v>
          </cell>
        </row>
        <row r="259">
          <cell r="A259" t="str">
            <v>Espárrago HTL 5/8x400</v>
          </cell>
        </row>
        <row r="260">
          <cell r="A260" t="str">
            <v>Espárrago M16x130</v>
          </cell>
        </row>
        <row r="261">
          <cell r="A261" t="str">
            <v>Espiga 3/4x126x181 caps. 1" Poliamida</v>
          </cell>
        </row>
        <row r="262">
          <cell r="A262" t="str">
            <v>Espiga 3/4x126x274 caps.1"</v>
          </cell>
        </row>
        <row r="263">
          <cell r="A263" t="str">
            <v>Espiga 3/4x126x274 caps.1" Poliamida</v>
          </cell>
        </row>
        <row r="264">
          <cell r="A264" t="str">
            <v>Espiga 3/4x274x126x148x70 caps.1" Poliamida</v>
          </cell>
        </row>
        <row r="265">
          <cell r="A265" t="str">
            <v>Espiga 3/4x155x210 caps.1" Poliamida</v>
          </cell>
        </row>
        <row r="266">
          <cell r="A266" t="str">
            <v>Espiga 3/4x210x155x55x50 caps.1" Poliamida</v>
          </cell>
        </row>
        <row r="267">
          <cell r="A267" t="str">
            <v>Espiga 3/4x155x210 caps.1.3/8" Poliamida</v>
          </cell>
        </row>
        <row r="268">
          <cell r="A268" t="str">
            <v>Espiga 3/4x155x295 caps.1" Poliamida</v>
          </cell>
        </row>
        <row r="269">
          <cell r="A269" t="str">
            <v>Espiga 3/4x155x295 caps.1" Poliamida c/HOR</v>
          </cell>
        </row>
        <row r="270">
          <cell r="A270" t="str">
            <v>Espiga 3/4x155x295 caps.1.3/8" Poliamida</v>
          </cell>
        </row>
        <row r="271">
          <cell r="A271" t="str">
            <v>Espiga 3/4x155x295 caps.1.3/8" Poliamida c/HOR</v>
          </cell>
        </row>
        <row r="272">
          <cell r="A272" t="str">
            <v>Espiga 3/4x295x155x140x70 caps.1.3/8" Poliamida c/HOR</v>
          </cell>
        </row>
        <row r="273">
          <cell r="A273" t="str">
            <v>Espiga 3/4x155x303 caps.1" Poliamida</v>
          </cell>
        </row>
        <row r="274">
          <cell r="A274" t="str">
            <v>Espiga 3/4x183x333 caps.1.3/8"</v>
          </cell>
        </row>
        <row r="275">
          <cell r="A275" t="str">
            <v>Espiga 3/4x183x333 caps.1.3/8" Poliamida</v>
          </cell>
        </row>
        <row r="276">
          <cell r="A276" t="str">
            <v>Espiga 3/4x333x183x150x70 caps.1.3/8" Poliamida</v>
          </cell>
        </row>
        <row r="277">
          <cell r="A277" t="str">
            <v>Espiga 3/4x183x233 caps 1.3/8"</v>
          </cell>
        </row>
        <row r="278">
          <cell r="A278" t="str">
            <v>Espiga 3/4x183x233 caps 1.3/8" Poliamida</v>
          </cell>
        </row>
        <row r="279">
          <cell r="A279" t="str">
            <v>Espiga 3/4x185x240 caps.1.3/8"</v>
          </cell>
        </row>
        <row r="280">
          <cell r="A280" t="str">
            <v>Espiga 3/4x185x240 caps.1.3/8" Poliamida</v>
          </cell>
        </row>
        <row r="281">
          <cell r="A281" t="str">
            <v xml:space="preserve">Espiga 3/4x190x340 caps.1.3/8" </v>
          </cell>
        </row>
        <row r="282">
          <cell r="A282" t="str">
            <v>Espiga 3/4x190x340 caps.1.3/8" Poliamida</v>
          </cell>
        </row>
        <row r="283">
          <cell r="A283" t="str">
            <v>Espiga 3/4x200x250 caps.1.3/8" Poliamida</v>
          </cell>
        </row>
        <row r="284">
          <cell r="A284" t="str">
            <v>Espiga 3/4x200x350 caps.1" Poliamida</v>
          </cell>
        </row>
        <row r="285">
          <cell r="A285" t="str">
            <v>Espiga 3/4x200x350 caps.1.3/8" Poliamida C/M</v>
          </cell>
        </row>
        <row r="286">
          <cell r="A286" t="str">
            <v>Espiga 3/4x200x350 caps.1.3/8" Poliamida C/H</v>
          </cell>
        </row>
        <row r="287">
          <cell r="A287" t="str">
            <v>Espiga 3/4x220x270 caps.1" Poliamida</v>
          </cell>
        </row>
        <row r="288">
          <cell r="A288" t="str">
            <v>Espiga 3/4x220x270 caps.1.3/8" Poliamida</v>
          </cell>
        </row>
        <row r="289">
          <cell r="A289" t="str">
            <v>Espiga 3/4x220x375 caps.1" Poliamida</v>
          </cell>
        </row>
        <row r="290">
          <cell r="A290" t="str">
            <v>Espiga 3/4x220x375 caps.1.3/8" Poliamida</v>
          </cell>
        </row>
        <row r="291">
          <cell r="A291" t="str">
            <v>Espiga 3/4x250x300 caps.1" Poliamida</v>
          </cell>
        </row>
        <row r="292">
          <cell r="A292" t="str">
            <v>Espiga 3/4x250x300 caps.1.3/8"</v>
          </cell>
        </row>
        <row r="293">
          <cell r="A293" t="str">
            <v>Espiga 3/4x250x300 caps.1.3/8" Poliamida</v>
          </cell>
        </row>
        <row r="294">
          <cell r="A294" t="str">
            <v>Espiga 3/4x250x400 caps.1" Poliamida c/Mad</v>
          </cell>
        </row>
        <row r="295">
          <cell r="A295" t="str">
            <v>Espiga 3/4x250x400 caps.1.3/8" Poliamida</v>
          </cell>
        </row>
        <row r="296">
          <cell r="A296" t="str">
            <v>Espiga 3/4x250x400 caps.1"</v>
          </cell>
        </row>
        <row r="297">
          <cell r="A297" t="str">
            <v>Espiga 3/4x250x400 caps.1.3/8" Poliamida c/Mad</v>
          </cell>
        </row>
        <row r="298">
          <cell r="A298" t="str">
            <v>Espiga 5/8x150x200 caps.1"</v>
          </cell>
        </row>
        <row r="299">
          <cell r="A299" t="str">
            <v>Espiga 5/8x150x200 caps.1" Poliamida</v>
          </cell>
        </row>
        <row r="300">
          <cell r="A300" t="str">
            <v xml:space="preserve">Espiga 5/8x150x300 caps.1" </v>
          </cell>
        </row>
        <row r="301">
          <cell r="A301" t="str">
            <v>Espiga 5/8x150x300 caps.1" Poliamida</v>
          </cell>
        </row>
        <row r="302">
          <cell r="A302" t="str">
            <v>Espiga 5/8x200x250 caps.1" Poliamida</v>
          </cell>
        </row>
        <row r="303">
          <cell r="A303" t="str">
            <v>Espiga 5/8x155x210 caps.1"</v>
          </cell>
        </row>
        <row r="304">
          <cell r="A304" t="str">
            <v>Espiga 5/8x155x210 caps.1" Poliamida</v>
          </cell>
        </row>
        <row r="305">
          <cell r="A305" t="str">
            <v>Espiga Punta Poste caps.1"</v>
          </cell>
        </row>
        <row r="306">
          <cell r="A306" t="str">
            <v>Espiga Punta Poste caps.1" Poliamida</v>
          </cell>
        </row>
        <row r="307">
          <cell r="A307" t="str">
            <v>Espiga Punta Poste caps.1.3/8" Poliamida</v>
          </cell>
        </row>
        <row r="308">
          <cell r="A308" t="str">
            <v>Extensión p/Soporte de Paso 500x800x1300</v>
          </cell>
        </row>
        <row r="309">
          <cell r="A309" t="str">
            <v>Estribo Metálico p/Brazo Tipo L 23 Kv</v>
          </cell>
        </row>
        <row r="310">
          <cell r="A310" t="str">
            <v>Estribo Metálico p/Brazo Tipo L 12 Kv</v>
          </cell>
        </row>
        <row r="311">
          <cell r="A311" t="str">
            <v>Estribo p/Soporte L 622x650 70x170</v>
          </cell>
        </row>
        <row r="312">
          <cell r="A312" t="str">
            <v>Fe Angulo 40x40x4x410 t/GTD</v>
          </cell>
        </row>
        <row r="313">
          <cell r="A313" t="str">
            <v>Fe Angulo 50x50x4x410</v>
          </cell>
        </row>
        <row r="314">
          <cell r="A314" t="str">
            <v>Fe Angulo 50x50x5x410</v>
          </cell>
        </row>
        <row r="315">
          <cell r="A315" t="str">
            <v>Fe Angulo 65x65x6x410 GV</v>
          </cell>
        </row>
        <row r="316">
          <cell r="A316" t="str">
            <v>Fe Angulo c/gancho 80x80x6x375</v>
          </cell>
        </row>
        <row r="317">
          <cell r="A317" t="str">
            <v>Fe Angulo 80x80x8x410 Am/Rey</v>
          </cell>
        </row>
        <row r="318">
          <cell r="A318" t="str">
            <v>Fe Angulo 80x80x8x410 GV</v>
          </cell>
        </row>
        <row r="319">
          <cell r="A319" t="str">
            <v>Fe Angulo C/Gancho Riostra 80x80x8x575 GV</v>
          </cell>
        </row>
        <row r="320">
          <cell r="A320" t="str">
            <v>Fe Angulo c/gancho 80x80x6x375</v>
          </cell>
        </row>
        <row r="321">
          <cell r="A321" t="str">
            <v>Fe Angulo c/gancho p/Riostra 80x80x6x375</v>
          </cell>
        </row>
        <row r="322">
          <cell r="A322" t="str">
            <v>Fijación p/Cañería 1.1/2-2 - 1/2x300x100</v>
          </cell>
        </row>
        <row r="323">
          <cell r="A323" t="str">
            <v>Fijación p/Cañería 2.1/2 - 1/2x300x100</v>
          </cell>
        </row>
        <row r="324">
          <cell r="A324" t="str">
            <v>Fijación p/Cañería 1/2 - 1/2x10x3H</v>
          </cell>
        </row>
        <row r="325">
          <cell r="A325" t="str">
            <v>Fijación p/Cañería 1/2 - 1/2x11.1/2</v>
          </cell>
        </row>
        <row r="326">
          <cell r="A326" t="str">
            <v>Fijación p/Cañería 1/2 - 1/2x130</v>
          </cell>
        </row>
        <row r="327">
          <cell r="A327" t="str">
            <v>Fijación p/Cañería 1/2 - 1/2x13x6H</v>
          </cell>
        </row>
        <row r="328">
          <cell r="A328" t="str">
            <v>Fijación p/Cañería 1/2 - 1/2x5.1/2</v>
          </cell>
        </row>
        <row r="329">
          <cell r="A329" t="str">
            <v>Fijación p/Cañería 1/2 - 1/2x150x75</v>
          </cell>
        </row>
        <row r="330">
          <cell r="A330" t="str">
            <v>Fijación p/Cañería 1/2 - 1/2x8x5H</v>
          </cell>
        </row>
        <row r="331">
          <cell r="A331" t="str">
            <v>Fijación p/Cañería 1/2 - 1/2x9x3H</v>
          </cell>
        </row>
        <row r="332">
          <cell r="A332" t="str">
            <v>Fijación p/Cañería 1 - 1/2x9x3H</v>
          </cell>
        </row>
        <row r="333">
          <cell r="A333" t="str">
            <v>Fijación p/Cañería 1/2 - 1/2x292x100</v>
          </cell>
        </row>
        <row r="334">
          <cell r="A334" t="str">
            <v>Fijación p/Cañería 1 - 1/2x300x100</v>
          </cell>
        </row>
        <row r="335">
          <cell r="A335" t="str">
            <v>Fijación p/Cañería 1 - 1/2x380x100</v>
          </cell>
        </row>
        <row r="336">
          <cell r="A336" t="str">
            <v>Fijación p/Cañería 3 - 1/2x300x100</v>
          </cell>
        </row>
        <row r="337">
          <cell r="A337" t="str">
            <v>Fijación p/Cañería 4 - 1/2x300x100</v>
          </cell>
        </row>
        <row r="338">
          <cell r="A338" t="str">
            <v>Fijación p/Cañería 4 - 5/8x12x4H</v>
          </cell>
        </row>
        <row r="339">
          <cell r="A339" t="str">
            <v>Fijación p/Cañería M110 - 1/2x300x100</v>
          </cell>
        </row>
        <row r="340">
          <cell r="A340" t="str">
            <v>Fijación p/Cañería M32 - 1/2x300x100</v>
          </cell>
        </row>
        <row r="341">
          <cell r="A341" t="str">
            <v>Fijación p/Cañería M32 - 1/2x300x200H</v>
          </cell>
        </row>
        <row r="342">
          <cell r="A342" t="str">
            <v>Fijación p/Cañería M50 - 1/2x300</v>
          </cell>
        </row>
        <row r="343">
          <cell r="A343" t="str">
            <v>Fijación p/Cañería M75 - 1/2x300x100</v>
          </cell>
        </row>
        <row r="344">
          <cell r="A344" t="str">
            <v>Fondeadero Portatil V200</v>
          </cell>
        </row>
        <row r="345">
          <cell r="A345" t="str">
            <v xml:space="preserve">FUNDACION REFUERZO        P/POSTE GV 1X1    </v>
          </cell>
        </row>
        <row r="346">
          <cell r="A346" t="str">
            <v>Gancho p/Cruceta Remate 5/8x255</v>
          </cell>
        </row>
        <row r="347">
          <cell r="A347" t="str">
            <v>Gancho p/Cruceta Rem Final 3/4x280</v>
          </cell>
        </row>
        <row r="348">
          <cell r="A348" t="str">
            <v>Gancho p/Cruceta Riostra 50x5x230mm</v>
          </cell>
        </row>
        <row r="349">
          <cell r="A349" t="str">
            <v>Gancho p/Fierro Angulo 50x6</v>
          </cell>
        </row>
        <row r="350">
          <cell r="A350" t="str">
            <v>Gancho p/Regleta 4.1/2</v>
          </cell>
        </row>
        <row r="351">
          <cell r="A351" t="str">
            <v>Gancho p/Regleta 7.1/2</v>
          </cell>
        </row>
        <row r="352">
          <cell r="A352" t="str">
            <v>Gancho p/Regleta Tipo 1  240mm</v>
          </cell>
        </row>
        <row r="353">
          <cell r="A353" t="str">
            <v>Gancho T/Araña</v>
          </cell>
        </row>
        <row r="354">
          <cell r="A354" t="str">
            <v>Golilla 32x5x25 p/Soporte Tipo L</v>
          </cell>
        </row>
        <row r="355">
          <cell r="A355" t="str">
            <v>Golilla 32x32x5x12</v>
          </cell>
        </row>
        <row r="356">
          <cell r="A356" t="str">
            <v>Golilla 100x100x5x18</v>
          </cell>
        </row>
        <row r="357">
          <cell r="A357" t="str">
            <v>Golilla 100x100x5x21</v>
          </cell>
        </row>
        <row r="358">
          <cell r="A358" t="str">
            <v>Golilla 100x100x6x21</v>
          </cell>
        </row>
        <row r="359">
          <cell r="A359" t="str">
            <v>Golilla 100x100x6x24</v>
          </cell>
        </row>
        <row r="360">
          <cell r="A360" t="str">
            <v>Golilla 100x100x10x21</v>
          </cell>
        </row>
        <row r="361">
          <cell r="A361" t="str">
            <v>Golilla 100x100x10x27</v>
          </cell>
        </row>
        <row r="362">
          <cell r="A362" t="str">
            <v>Golilla 100x100x12x21</v>
          </cell>
        </row>
        <row r="363">
          <cell r="A363" t="str">
            <v>Golilla 120x120x16x27</v>
          </cell>
        </row>
        <row r="364">
          <cell r="A364" t="str">
            <v>Golilla 140x140x18x27</v>
          </cell>
        </row>
        <row r="365">
          <cell r="A365" t="str">
            <v>Golilla 38x38x3x14</v>
          </cell>
        </row>
        <row r="366">
          <cell r="A366" t="str">
            <v>Golilla 38x38x10x18</v>
          </cell>
        </row>
        <row r="367">
          <cell r="A367" t="str">
            <v>Golilla 40x40x5x14</v>
          </cell>
        </row>
        <row r="368">
          <cell r="A368" t="str">
            <v>Golilla 40x40x5x18</v>
          </cell>
        </row>
        <row r="369">
          <cell r="A369" t="str">
            <v>Golilla 40x40x5x21</v>
          </cell>
        </row>
        <row r="370">
          <cell r="A370" t="str">
            <v>Golilla 40x40x5x27</v>
          </cell>
        </row>
        <row r="371">
          <cell r="A371" t="str">
            <v>Golilla 50x50x5x18</v>
          </cell>
        </row>
        <row r="372">
          <cell r="A372" t="str">
            <v>Golilla 50x50x5x21</v>
          </cell>
        </row>
        <row r="373">
          <cell r="A373" t="str">
            <v>Golilla Plana Cua 85x85x12x24</v>
          </cell>
        </row>
        <row r="374">
          <cell r="A374" t="str">
            <v>Golilla 63x63x6x18 p/Tirante poste Mozo</v>
          </cell>
        </row>
        <row r="375">
          <cell r="A375" t="str">
            <v>Golilla 76x76x5x18</v>
          </cell>
        </row>
        <row r="376">
          <cell r="A376" t="str">
            <v>Golilla Copa 81x22x17x6 - 22</v>
          </cell>
        </row>
        <row r="377">
          <cell r="A377" t="str">
            <v>Golilla Descentrada 40x40x5x14</v>
          </cell>
        </row>
        <row r="378">
          <cell r="A378" t="str">
            <v>Golilla Descentrada 47x47x5x21</v>
          </cell>
        </row>
        <row r="379">
          <cell r="A379" t="str">
            <v>Golilla Descentrada 50x50x5x18</v>
          </cell>
        </row>
        <row r="380">
          <cell r="A380" t="str">
            <v>Golilla Descentrada 50x50x5x18 NG</v>
          </cell>
        </row>
        <row r="381">
          <cell r="A381" t="str">
            <v>Golilla Descentrada 50x50x5x21</v>
          </cell>
        </row>
        <row r="382">
          <cell r="A382" t="str">
            <v>Golilla Plana Red Esp. 44x24x4(7/8")</v>
          </cell>
        </row>
        <row r="383">
          <cell r="A383" t="str">
            <v>Golilla Plana Red Esp. 44x27x4(1")</v>
          </cell>
        </row>
        <row r="384">
          <cell r="A384" t="str">
            <v>Golilla Plana Red Esp. 100x3x7</v>
          </cell>
        </row>
        <row r="385">
          <cell r="A385" t="str">
            <v>Golilla Plana Esp. Red GV  110x49x8</v>
          </cell>
        </row>
        <row r="386">
          <cell r="A386" t="str">
            <v>Grillete 12mm, ojo chico</v>
          </cell>
        </row>
        <row r="387">
          <cell r="A387" t="str">
            <v>Grillete 12mm, ojo grande</v>
          </cell>
        </row>
        <row r="388">
          <cell r="A388" t="str">
            <v>Grillete Forjado 16mm</v>
          </cell>
        </row>
        <row r="389">
          <cell r="A389" t="str">
            <v>Grillete Forjado 16mm, perf.21</v>
          </cell>
        </row>
        <row r="390">
          <cell r="A390" t="str">
            <v>Grillete recto 14mm, perf.18</v>
          </cell>
        </row>
        <row r="391">
          <cell r="A391" t="str">
            <v>Grillete recto 14mm, perf.21</v>
          </cell>
        </row>
        <row r="392">
          <cell r="A392" t="str">
            <v>Grillete recto 16mm, perf.18</v>
          </cell>
        </row>
        <row r="393">
          <cell r="A393" t="str">
            <v>Grillete recto 16mm, perf.21</v>
          </cell>
        </row>
        <row r="394">
          <cell r="A394" t="str">
            <v>Inserto Gv 1x1</v>
          </cell>
        </row>
        <row r="395">
          <cell r="A395" t="str">
            <v>INSERTO BORDE I-1   1X1</v>
          </cell>
        </row>
        <row r="396">
          <cell r="A396" t="str">
            <v xml:space="preserve">Insertos Gv 50x50x4mm </v>
          </cell>
        </row>
        <row r="397">
          <cell r="A397" t="str">
            <v>Kit Portones 6 Modulos</v>
          </cell>
        </row>
        <row r="398">
          <cell r="A398" t="str">
            <v>Kit Portones 4 Modulos</v>
          </cell>
        </row>
        <row r="399">
          <cell r="A399" t="str">
            <v>Lanza de Anclaje Torre 5G</v>
          </cell>
        </row>
        <row r="400">
          <cell r="A400" t="str">
            <v>Manilla p/Tapa</v>
          </cell>
        </row>
        <row r="401">
          <cell r="A401" t="str">
            <v>Mordaza Atracadero c/Bita 200mm</v>
          </cell>
        </row>
        <row r="402">
          <cell r="A402" t="str">
            <v>Mordaza Atracadero c/Bita 150mm</v>
          </cell>
        </row>
        <row r="403">
          <cell r="A403" t="str">
            <v>Mordaza Prensa Conexión a tierra (clip)</v>
          </cell>
        </row>
        <row r="404">
          <cell r="A404" t="str">
            <v xml:space="preserve">PARRILLA PA1 GV           900x560           </v>
          </cell>
        </row>
        <row r="405">
          <cell r="A405" t="str">
            <v>PARRILLA PA1 GV           900x570</v>
          </cell>
        </row>
        <row r="406">
          <cell r="A406" t="str">
            <v xml:space="preserve">PARRILLA PA2 GV           1050x780             </v>
          </cell>
        </row>
        <row r="407">
          <cell r="A407" t="str">
            <v xml:space="preserve">PARRILLA PA3 GV           900x800            </v>
          </cell>
        </row>
        <row r="408">
          <cell r="A408" t="str">
            <v>Pasador 12x105</v>
          </cell>
        </row>
        <row r="409">
          <cell r="A409" t="str">
            <v>Pasador 1/2x275</v>
          </cell>
        </row>
        <row r="410">
          <cell r="A410" t="str">
            <v>Pasador 1/2x80</v>
          </cell>
        </row>
        <row r="411">
          <cell r="A411" t="str">
            <v>Pasador 3/4x65</v>
          </cell>
        </row>
        <row r="412">
          <cell r="A412" t="str">
            <v>Pasador 3/8x216 (c/1 perforación)</v>
          </cell>
        </row>
        <row r="413">
          <cell r="A413" t="str">
            <v>Pasador 3/8x217 (c/2 perforaciones)</v>
          </cell>
        </row>
        <row r="414">
          <cell r="A414" t="str">
            <v>Pasador 3/8x72</v>
          </cell>
        </row>
        <row r="415">
          <cell r="A415" t="str">
            <v>Pasador 5/8x50</v>
          </cell>
        </row>
        <row r="416">
          <cell r="A416" t="str">
            <v>Pasador 5/8x60</v>
          </cell>
        </row>
        <row r="417">
          <cell r="A417" t="str">
            <v>Pasador 5/8x66</v>
          </cell>
        </row>
        <row r="418">
          <cell r="A418" t="str">
            <v>Pasador 5/8x610</v>
          </cell>
        </row>
        <row r="419">
          <cell r="A419" t="str">
            <v>Pasador 5/8x910mm</v>
          </cell>
        </row>
        <row r="420">
          <cell r="A420" t="str">
            <v>Pasador 5/8x940mm</v>
          </cell>
        </row>
        <row r="421">
          <cell r="A421" t="str">
            <v>Pasador Cab. Chica 5/8x2</v>
          </cell>
        </row>
        <row r="422">
          <cell r="A422" t="str">
            <v>Pasador Cab. Red 5/8x50 (28x10)</v>
          </cell>
        </row>
        <row r="423">
          <cell r="A423" t="str">
            <v>Pasador M16x102</v>
          </cell>
        </row>
        <row r="424">
          <cell r="A424" t="str">
            <v xml:space="preserve">PENCO MARCO BARRA 66 KV   , MARCO BARRA     </v>
          </cell>
        </row>
        <row r="425">
          <cell r="A425" t="str">
            <v>PENCO PLATAFORMA OPERAC</v>
          </cell>
        </row>
        <row r="426">
          <cell r="A426" t="str">
            <v>Perfil C p/Poste 80x40x4x580mm</v>
          </cell>
        </row>
        <row r="427">
          <cell r="A427" t="str">
            <v>Perfil Cuad 40x40x2x6000</v>
          </cell>
        </row>
        <row r="428">
          <cell r="A428" t="str">
            <v>Perfil Cuad 20x20x1,5x6000</v>
          </cell>
        </row>
        <row r="429">
          <cell r="A429" t="str">
            <v>Perfil L p/Poste 40x40x5x312mm</v>
          </cell>
        </row>
        <row r="430">
          <cell r="A430" t="str">
            <v>Perfil Ext. Metálica 125x45x5x2400</v>
          </cell>
        </row>
        <row r="431">
          <cell r="A431" t="str">
            <v>Perfil Ext. Metálica 80x35x5x2410</v>
          </cell>
        </row>
        <row r="432">
          <cell r="A432" t="str">
            <v>Perfil Ext. Metálica 125x45x5x3350</v>
          </cell>
        </row>
        <row r="433">
          <cell r="A433" t="str">
            <v>Perno Anclaje Muerto Marino 5/8x400mm</v>
          </cell>
        </row>
        <row r="434">
          <cell r="A434" t="str">
            <v>Perno Anclaje Pata Partida 1/2x6.1/2</v>
          </cell>
        </row>
        <row r="435">
          <cell r="A435" t="str">
            <v>Perno Anclaje Pata Partida 1/2x6.1/2x2H</v>
          </cell>
        </row>
        <row r="436">
          <cell r="A436" t="str">
            <v>Perno Anclaje Recto HAE 3/4x550x100Hx50H</v>
          </cell>
        </row>
        <row r="437">
          <cell r="A437" t="str">
            <v>Perno Anclaje Recto HAE 3/4x700x120Hx130H</v>
          </cell>
        </row>
        <row r="438">
          <cell r="A438" t="str">
            <v>Perno Anclaje Recto H1E 3/4x500x70H NG</v>
          </cell>
        </row>
        <row r="439">
          <cell r="A439" t="str">
            <v>Perno Anclaje Recto HAE 3/4x510x135Hx55H</v>
          </cell>
        </row>
        <row r="440">
          <cell r="A440" t="str">
            <v>Perno Anclaje Recto HAE 3/4x400x125Hx55H</v>
          </cell>
        </row>
        <row r="441">
          <cell r="A441" t="str">
            <v>Perno Anclaje Recto HAE 3/4x450x135Hx55H</v>
          </cell>
        </row>
        <row r="442">
          <cell r="A442" t="str">
            <v>Perno Anclaje Recto HAE 3/4x950x285Hx55H</v>
          </cell>
        </row>
        <row r="443">
          <cell r="A443" t="str">
            <v>Perno Anclaje Recto HAE 5/8x500x100x100H</v>
          </cell>
        </row>
        <row r="444">
          <cell r="A444" t="str">
            <v>Perno Anclaje 3/4x700x100Hx100H</v>
          </cell>
        </row>
        <row r="445">
          <cell r="A445" t="str">
            <v>Perno Anclaje 3/4x870x130Hx80H</v>
          </cell>
        </row>
        <row r="446">
          <cell r="A446" t="str">
            <v>Perno Anclaje 3/4x1000x130Hx80H</v>
          </cell>
        </row>
        <row r="447">
          <cell r="A447" t="str">
            <v>Perno Anclaje 7/8x1070x140Hx60H</v>
          </cell>
        </row>
        <row r="448">
          <cell r="A448" t="str">
            <v>Perno Anclaje 1x1000x120Hx120H</v>
          </cell>
        </row>
        <row r="449">
          <cell r="A449" t="str">
            <v>Perno Anclaje 1x1000x120Hx200H</v>
          </cell>
        </row>
        <row r="450">
          <cell r="A450" t="str">
            <v>Perno Anclaje 1x1000x130Hx80H</v>
          </cell>
        </row>
        <row r="451">
          <cell r="A451" t="str">
            <v>Perno Anclaje Recto 5/8x600x100H</v>
          </cell>
        </row>
        <row r="452">
          <cell r="A452" t="str">
            <v>Perno Anclaje Tipo J 1/2x480x100mm</v>
          </cell>
        </row>
        <row r="453">
          <cell r="A453" t="str">
            <v>Perno Anclaje Tipo J 7/8x2150x250H  r50</v>
          </cell>
        </row>
        <row r="454">
          <cell r="A454" t="str">
            <v>Perno Anclaje c/Gol Soldada 1x285x140H</v>
          </cell>
        </row>
        <row r="455">
          <cell r="A455" t="str">
            <v xml:space="preserve">Perno Anclaje Recto 1.1/8x995x100H </v>
          </cell>
        </row>
        <row r="456">
          <cell r="A456" t="str">
            <v>Perno Anclaje Tipo J 1.1/8x2150x250H  r50</v>
          </cell>
        </row>
        <row r="457">
          <cell r="A457" t="str">
            <v>Perno Anclaje Tipo J 1.3/8x2150x250H  r50</v>
          </cell>
        </row>
        <row r="458">
          <cell r="A458" t="str">
            <v>Perno Anclaje Tipo J 1.3/8x2600x250H  r50</v>
          </cell>
        </row>
        <row r="459">
          <cell r="A459" t="str">
            <v xml:space="preserve">Perno Anclaje Tipo L 1x700x100x100H </v>
          </cell>
        </row>
        <row r="460">
          <cell r="A460" t="str">
            <v xml:space="preserve">Perno Anclaje Tipo L 1x800x200x100H </v>
          </cell>
        </row>
        <row r="461">
          <cell r="A461" t="str">
            <v xml:space="preserve">Perno Anclaje Tipo L 1x950x100x150H </v>
          </cell>
        </row>
        <row r="462">
          <cell r="A462" t="str">
            <v xml:space="preserve">Perno Anclaje Tipo L 1x1700x300x400H </v>
          </cell>
        </row>
        <row r="463">
          <cell r="A463" t="str">
            <v>Perno Anclaje Tipo L 1.1/4x1500x150x150H</v>
          </cell>
        </row>
        <row r="464">
          <cell r="A464" t="str">
            <v>Perno Anclaje Tipo L 1.1/4x1600</v>
          </cell>
        </row>
        <row r="465">
          <cell r="A465" t="str">
            <v>Perno Anclaje Tipo L 1/2x1000x100x100H</v>
          </cell>
        </row>
        <row r="466">
          <cell r="A466" t="str">
            <v>Perno Anclaje Tipo L 3/4x400x100x100H</v>
          </cell>
        </row>
        <row r="467">
          <cell r="A467" t="str">
            <v>Perno Anclaje Tipo L 3/4x500</v>
          </cell>
        </row>
        <row r="468">
          <cell r="A468" t="str">
            <v>Perno Anclaje Tipo L 3/4x500x80</v>
          </cell>
        </row>
        <row r="469">
          <cell r="A469" t="str">
            <v>Perno Anclaje Tipo L 3/4x540x70x100H</v>
          </cell>
        </row>
        <row r="470">
          <cell r="A470" t="str">
            <v>Perno Anclaje Tipo L 3/4x600x100x100H</v>
          </cell>
        </row>
        <row r="471">
          <cell r="A471" t="str">
            <v>Perno Anclaje Tipo L 3/4x710x200x110H</v>
          </cell>
        </row>
        <row r="472">
          <cell r="A472" t="str">
            <v>Perno Anclaje Tipo L 3/4x910x200x110H</v>
          </cell>
        </row>
        <row r="473">
          <cell r="A473" t="str">
            <v>Perno Anclaje L 5/8x100x100x50H</v>
          </cell>
        </row>
        <row r="474">
          <cell r="A474" t="str">
            <v>Perno Anclaje Tipo L 5/8x500</v>
          </cell>
        </row>
        <row r="475">
          <cell r="A475" t="str">
            <v>Perno Anclaje Tipo L 5/8x800x130x100H</v>
          </cell>
        </row>
        <row r="476">
          <cell r="A476" t="str">
            <v>Perno Anclaje Tipo L 7/8x500</v>
          </cell>
        </row>
        <row r="477">
          <cell r="A477" t="str">
            <v>Perno Cab Cuad 1/2x1.1/2x1.1/4H</v>
          </cell>
        </row>
        <row r="478">
          <cell r="A478" t="str">
            <v>Perno Cab Cuad 1/2x1.1/2x1.1/4H UNC</v>
          </cell>
        </row>
        <row r="479">
          <cell r="A479" t="str">
            <v xml:space="preserve">Perno Cab Cuad 1/2x2x1/4A </v>
          </cell>
        </row>
        <row r="480">
          <cell r="A480" t="str">
            <v>Perno Cab Cuad 1/2x2.1/2x1/4A BSW</v>
          </cell>
        </row>
        <row r="481">
          <cell r="A481" t="str">
            <v>Perno Cab Cuad 1/2x2.1/2x1/4A UNC</v>
          </cell>
        </row>
        <row r="482">
          <cell r="A482" t="str">
            <v>Perno Cab Cuad 1/2x1.3/4X1.1/4H</v>
          </cell>
        </row>
        <row r="483">
          <cell r="A483" t="str">
            <v>Perno Cab Cuad 1/2x1.3/4X1.1/4H BSW</v>
          </cell>
        </row>
        <row r="484">
          <cell r="A484" t="str">
            <v>Perno Cab Cuad 1/2x10x6H</v>
          </cell>
        </row>
        <row r="485">
          <cell r="A485" t="str">
            <v>Perno Cab Cuad 1/2x12</v>
          </cell>
        </row>
        <row r="486">
          <cell r="A486" t="str">
            <v>Perno Cab Cuad 1/2x16x10A</v>
          </cell>
        </row>
        <row r="487">
          <cell r="A487" t="str">
            <v>Perno Cab Cuad 1.1/2x8x3.1/2</v>
          </cell>
        </row>
        <row r="488">
          <cell r="A488" t="str">
            <v>Perno Cab Cuad 5/8x10x4A</v>
          </cell>
        </row>
        <row r="489">
          <cell r="A489" t="str">
            <v>Perno Cab Cuad 5/8x12x6A</v>
          </cell>
        </row>
        <row r="490">
          <cell r="A490" t="str">
            <v>Perno Cab Cuad 5/8x2.1/2</v>
          </cell>
        </row>
        <row r="491">
          <cell r="A491" t="str">
            <v>Perno Cab Cuad 5/8x2.1/2x1A</v>
          </cell>
        </row>
        <row r="492">
          <cell r="A492" t="str">
            <v>Perno Cab Cuad 5/8x8x4.1/2A</v>
          </cell>
        </row>
        <row r="493">
          <cell r="A493" t="str">
            <v>Perno Cab Cuad 7/8x4x2H</v>
          </cell>
        </row>
        <row r="494">
          <cell r="A494" t="str">
            <v>Perno Cab Cuad 7/8x5.1/2x2.1/2H Ref</v>
          </cell>
        </row>
        <row r="495">
          <cell r="A495" t="str">
            <v>Perno Cab Cuad 7/8x5.1/2x2.1/2H</v>
          </cell>
        </row>
        <row r="496">
          <cell r="A496" t="str">
            <v>Perno Cab Cuad G-5 1.1/2x8</v>
          </cell>
        </row>
        <row r="497">
          <cell r="A497" t="str">
            <v>Perno Cab Cuad G-5 1x3x57mm</v>
          </cell>
        </row>
        <row r="498">
          <cell r="A498" t="str">
            <v>Perno Cab Cuad T/Perno p/Cruzam 1x4x57</v>
          </cell>
        </row>
        <row r="499">
          <cell r="A499" t="str">
            <v>Perno Cab Martillo M18x65</v>
          </cell>
        </row>
        <row r="500">
          <cell r="A500" t="str">
            <v>Perno Cab Martillo 3/4x2.3/4</v>
          </cell>
        </row>
        <row r="501">
          <cell r="A501" t="str">
            <v>Perno Coche 1/2x1.1/2</v>
          </cell>
        </row>
        <row r="502">
          <cell r="A502" t="str">
            <v>Perno Coche 1/2x2x1.1/4</v>
          </cell>
        </row>
        <row r="503">
          <cell r="A503" t="str">
            <v>Perno Coche p/Prensa Paralela 3/4x45</v>
          </cell>
        </row>
        <row r="504">
          <cell r="A504" t="str">
            <v>Perno Coche 3/8x5x1H</v>
          </cell>
        </row>
        <row r="505">
          <cell r="A505" t="str">
            <v>Perno Coche 3/8x5x3A</v>
          </cell>
        </row>
        <row r="506">
          <cell r="A506" t="str">
            <v>Perno Coche 5/8x5x2A</v>
          </cell>
        </row>
        <row r="507">
          <cell r="A507" t="str">
            <v>Perno Coche 5/8x95</v>
          </cell>
        </row>
        <row r="508">
          <cell r="A508" t="str">
            <v>Perno Coche 5/8x9x2H</v>
          </cell>
        </row>
        <row r="509">
          <cell r="A509" t="str">
            <v>Perno Coche 5/8x10x2H</v>
          </cell>
        </row>
        <row r="510">
          <cell r="A510" t="str">
            <v>Perno Coche 5/8x11x2H</v>
          </cell>
        </row>
        <row r="511">
          <cell r="A511" t="str">
            <v>Perno Coche Especial s/CU 5/8x11x6H</v>
          </cell>
        </row>
        <row r="512">
          <cell r="A512" t="str">
            <v>Perno Coche Especial s/CU 5/8x14x5H</v>
          </cell>
        </row>
        <row r="513">
          <cell r="A513" t="str">
            <v>Perno Coche 5/8x12x2H</v>
          </cell>
        </row>
        <row r="514">
          <cell r="A514" t="str">
            <v>Perno Coche 5/8x14x2H</v>
          </cell>
        </row>
        <row r="515">
          <cell r="A515" t="str">
            <v>Perno Coche 5/8x16x2H</v>
          </cell>
        </row>
        <row r="516">
          <cell r="A516" t="str">
            <v>Perno Coraza Molino 4340 1x5.1/2x3.1/2H</v>
          </cell>
        </row>
        <row r="517">
          <cell r="A517" t="str">
            <v>Perno Coraza Molino G-2 1.3/4x9.1/2x4H</v>
          </cell>
        </row>
        <row r="518">
          <cell r="A518" t="str">
            <v>Perno Coraza Molino 4340 1x7x4H</v>
          </cell>
        </row>
        <row r="519">
          <cell r="A519" t="str">
            <v>Perno Coraza Molino 4340 1.1/2x8.1/2x5H</v>
          </cell>
        </row>
        <row r="520">
          <cell r="A520" t="str">
            <v>Perno Coraza Molino 4340 1.1/2x11x6.1/2H</v>
          </cell>
        </row>
        <row r="521">
          <cell r="A521" t="str">
            <v>Perno Cuello Ret 1/2x1.11/16</v>
          </cell>
        </row>
        <row r="522">
          <cell r="A522" t="str">
            <v>Perno Cuello Ret 5/8x45</v>
          </cell>
        </row>
        <row r="523">
          <cell r="A523" t="str">
            <v>Perno Def Caminera 5/8x2</v>
          </cell>
        </row>
        <row r="524">
          <cell r="A524" t="str">
            <v>Perno Defensa Caminera 6.8 M16x30</v>
          </cell>
        </row>
        <row r="525">
          <cell r="A525" t="str">
            <v>Perno Defensa Caminera 6.8 M16x45</v>
          </cell>
        </row>
        <row r="526">
          <cell r="A526" t="str">
            <v>Perno Defensa Caminera 8.8 M16x40</v>
          </cell>
        </row>
        <row r="527">
          <cell r="A527" t="str">
            <v>Perno Expansión 1/2x5</v>
          </cell>
        </row>
        <row r="528">
          <cell r="A528" t="str">
            <v>Perno Hex Cte 1/2x1x0A</v>
          </cell>
        </row>
        <row r="529">
          <cell r="A529" t="str">
            <v>Perno Hex Cte 1/2x1.1/4x1/2A</v>
          </cell>
        </row>
        <row r="530">
          <cell r="A530" t="str">
            <v>Perno Hex Cte 1/2x1.1/4x0A</v>
          </cell>
        </row>
        <row r="531">
          <cell r="A531" t="str">
            <v>Perno Hex Cte 1/2x1.1/2x0A</v>
          </cell>
        </row>
        <row r="532">
          <cell r="A532" t="str">
            <v>Perno Hex Cte 1/2x1.1/2x0A UNC</v>
          </cell>
        </row>
        <row r="533">
          <cell r="A533" t="str">
            <v>Perno Hex Cte 1/2x2x0A</v>
          </cell>
        </row>
        <row r="534">
          <cell r="A534" t="str">
            <v>Perno Hex Cte 1/2x2x1/2A</v>
          </cell>
        </row>
        <row r="535">
          <cell r="A535" t="str">
            <v>Perno Hex Cte 1/2x2.1/2x0A</v>
          </cell>
        </row>
        <row r="536">
          <cell r="A536" t="str">
            <v>Perno Hex Cte 1/2x3x0A</v>
          </cell>
        </row>
        <row r="537">
          <cell r="A537" t="str">
            <v>Perno Hex Cte 1/2x4x2A</v>
          </cell>
        </row>
        <row r="538">
          <cell r="A538" t="str">
            <v>Perno Hex Cte 1/2x5x2A</v>
          </cell>
        </row>
        <row r="539">
          <cell r="A539" t="str">
            <v>Perno Hex Cte 1/2x5x3A</v>
          </cell>
        </row>
        <row r="540">
          <cell r="A540" t="str">
            <v>Perno Hex Cte 1/2x6x3A</v>
          </cell>
        </row>
        <row r="541">
          <cell r="A541" t="str">
            <v>Perno Hex Cte 1/2x6x2A</v>
          </cell>
        </row>
        <row r="542">
          <cell r="A542" t="str">
            <v>Perno Hex Cte 1/2x7x3A</v>
          </cell>
        </row>
        <row r="543">
          <cell r="A543" t="str">
            <v>Perno Hex Cte 1/2x7x4A</v>
          </cell>
        </row>
        <row r="544">
          <cell r="A544" t="str">
            <v>Perno Hex Cte 1/2x8x4A</v>
          </cell>
        </row>
        <row r="545">
          <cell r="A545" t="str">
            <v>Perno Hex Cte 1/2x8x5A</v>
          </cell>
        </row>
        <row r="546">
          <cell r="A546" t="str">
            <v>Perno Hex Cte Gv UNC 1/2x8x5A</v>
          </cell>
        </row>
        <row r="547">
          <cell r="A547" t="str">
            <v>Perno Hex Cte 1/2x8X1.1/2H NG</v>
          </cell>
        </row>
        <row r="548">
          <cell r="A548" t="str">
            <v>Perno Hex Cte 1/2x9x4A</v>
          </cell>
        </row>
        <row r="549">
          <cell r="A549" t="str">
            <v>Perno Hex Cte 1/2x9x5A</v>
          </cell>
        </row>
        <row r="550">
          <cell r="A550" t="str">
            <v>Perno Hex Cte 1/2x9x6A</v>
          </cell>
        </row>
        <row r="551">
          <cell r="A551" t="str">
            <v>Perno Hex Cte 1/2x10x0A</v>
          </cell>
        </row>
        <row r="552">
          <cell r="A552" t="str">
            <v>Perno Hex Cte 1/2x10x5A</v>
          </cell>
        </row>
        <row r="553">
          <cell r="A553" t="str">
            <v>Perno Hex Cte 1/2x10x6A</v>
          </cell>
        </row>
        <row r="554">
          <cell r="A554" t="str">
            <v>Perno Hex Cte 1/2x10x7A</v>
          </cell>
        </row>
        <row r="555">
          <cell r="A555" t="str">
            <v>Perno Hex Cte 1/2x10x8.1/2A</v>
          </cell>
        </row>
        <row r="556">
          <cell r="A556" t="str">
            <v>Perno Hex Cte 1/2x11x7A</v>
          </cell>
        </row>
        <row r="557">
          <cell r="A557" t="str">
            <v>Perno Hex Cte 1/2x11x8A</v>
          </cell>
        </row>
        <row r="558">
          <cell r="A558" t="str">
            <v>Perno Hex Cte 1/2x12x6H</v>
          </cell>
        </row>
        <row r="559">
          <cell r="A559" t="str">
            <v>Perno Hex Cte 1/2x12x7A</v>
          </cell>
        </row>
        <row r="560">
          <cell r="A560" t="str">
            <v>Perno Hex Cte 1/2x12x9A</v>
          </cell>
        </row>
        <row r="561">
          <cell r="A561" t="str">
            <v>Perno Hex Cte 1/2x13x6A</v>
          </cell>
        </row>
        <row r="562">
          <cell r="A562" t="str">
            <v>Perno Hex Cte 1/2x13x187mmH</v>
          </cell>
        </row>
        <row r="563">
          <cell r="A563" t="str">
            <v>Perno Hex Cte 1/2x13x10A</v>
          </cell>
        </row>
        <row r="564">
          <cell r="A564" t="str">
            <v>Perno Hex Cte 1/2x14x9A</v>
          </cell>
        </row>
        <row r="565">
          <cell r="A565" t="str">
            <v>Perno Hex Cte 1/2x14x10A</v>
          </cell>
        </row>
        <row r="566">
          <cell r="A566" t="str">
            <v>Perno Hex Cte 1/2x14x11A</v>
          </cell>
        </row>
        <row r="567">
          <cell r="A567" t="str">
            <v>Perno Hex Cte 1/2x15x12A</v>
          </cell>
        </row>
        <row r="568">
          <cell r="A568" t="str">
            <v>Perno Hex Cte 1/2x16x8A</v>
          </cell>
        </row>
        <row r="569">
          <cell r="A569" t="str">
            <v>Perno Hex Cte 1/2x16x3A</v>
          </cell>
        </row>
        <row r="570">
          <cell r="A570" t="str">
            <v>Perno Hex Cte 1/2x406</v>
          </cell>
        </row>
        <row r="571">
          <cell r="A571" t="str">
            <v>Perno Hex Cte 1/2x350</v>
          </cell>
        </row>
        <row r="572">
          <cell r="A572" t="str">
            <v>Perno Hex Cte 1/2x400</v>
          </cell>
        </row>
        <row r="573">
          <cell r="A573" t="str">
            <v>Perno Hex Cte 1/2x450</v>
          </cell>
        </row>
        <row r="574">
          <cell r="A574" t="str">
            <v>Perno Hex Cte 3/4x10x5A BSW</v>
          </cell>
        </row>
        <row r="575">
          <cell r="A575" t="str">
            <v>Perno Hex Cte 3/4x10x7A BSW</v>
          </cell>
        </row>
        <row r="576">
          <cell r="A576" t="str">
            <v>Perno Hex Cte 3/4x10x2H UNC NG</v>
          </cell>
        </row>
        <row r="577">
          <cell r="A577" t="str">
            <v>Perno Hex Cte 3/4x11x7A</v>
          </cell>
        </row>
        <row r="578">
          <cell r="A578" t="str">
            <v>Perno Hex Cte 3/4x11x8A</v>
          </cell>
        </row>
        <row r="579">
          <cell r="A579" t="str">
            <v>Perno Hex Cte 3/4x12x5A</v>
          </cell>
        </row>
        <row r="580">
          <cell r="A580" t="str">
            <v>Perno Hex Cte 3/4x12x6A</v>
          </cell>
        </row>
        <row r="581">
          <cell r="A581" t="str">
            <v>Perno Hex Cte 3/4x12x9A</v>
          </cell>
        </row>
        <row r="582">
          <cell r="A582" t="str">
            <v>Perno Hex Cte 3/4x14x10A</v>
          </cell>
        </row>
        <row r="583">
          <cell r="A583" t="str">
            <v xml:space="preserve">Perno Hex Cte 3/4x17x4H </v>
          </cell>
        </row>
        <row r="584">
          <cell r="A584" t="str">
            <v xml:space="preserve">Perno Hex Cte 3/4x17x7H </v>
          </cell>
        </row>
        <row r="585">
          <cell r="A585" t="str">
            <v>Perno Hex Cte 3/4x20.1/4x19A</v>
          </cell>
        </row>
        <row r="586">
          <cell r="A586" t="str">
            <v>Perno Hex Cte 3/4x2x0A</v>
          </cell>
        </row>
        <row r="587">
          <cell r="A587" t="str">
            <v>Perno Hex Cte 3/4x2.1/2x1A</v>
          </cell>
        </row>
        <row r="588">
          <cell r="A588" t="str">
            <v>Perno Hex Cte 3/4x2.1/2x1/2A</v>
          </cell>
        </row>
        <row r="589">
          <cell r="A589" t="str">
            <v>Perno Hex Cte 3/4x4x0A</v>
          </cell>
        </row>
        <row r="590">
          <cell r="A590" t="str">
            <v>Perno Hex Cte 3/4x4.1/2x1/2A</v>
          </cell>
        </row>
        <row r="591">
          <cell r="A591" t="str">
            <v>Perno Hex Cte 3/4x8</v>
          </cell>
        </row>
        <row r="592">
          <cell r="A592" t="str">
            <v>Perno Hex Cte 3/4x9x6A</v>
          </cell>
        </row>
        <row r="593">
          <cell r="A593" t="str">
            <v>Perno Hex Cte 3/4x9x4A</v>
          </cell>
        </row>
        <row r="594">
          <cell r="A594" t="str">
            <v>Perno Hex Cte 3/4x9x5A</v>
          </cell>
        </row>
        <row r="595">
          <cell r="A595" t="str">
            <v>Perno Hex Cte 3/8x6x1.1/4H</v>
          </cell>
        </row>
        <row r="596">
          <cell r="A596" t="str">
            <v>Perno Hex Cte 3/8x12x6H</v>
          </cell>
        </row>
        <row r="597">
          <cell r="A597" t="str">
            <v>Perno Hex Cte 5/8x1x0A</v>
          </cell>
        </row>
        <row r="598">
          <cell r="A598" t="str">
            <v>Perno Hex Cte 5/8x1.1/2x0A</v>
          </cell>
        </row>
        <row r="599">
          <cell r="A599" t="str">
            <v>Perno Hex Cte 5/8x1.1/2x1/2A</v>
          </cell>
        </row>
        <row r="600">
          <cell r="A600" t="str">
            <v>Perno Hex Cte 5/8x1.3/4</v>
          </cell>
        </row>
        <row r="601">
          <cell r="A601" t="str">
            <v>Perno Hex Cte 5/8x2x0A</v>
          </cell>
        </row>
        <row r="602">
          <cell r="A602" t="str">
            <v>Perno Hex Cte 5/8x2.1/2</v>
          </cell>
        </row>
        <row r="603">
          <cell r="A603" t="str">
            <v>Perno Hex Cte 5/8x2.1/2x0A</v>
          </cell>
        </row>
        <row r="604">
          <cell r="A604" t="str">
            <v>Perno Hex Cte 5/8x2.1/2x1A</v>
          </cell>
        </row>
        <row r="605">
          <cell r="A605" t="str">
            <v>Perno Hex Cte 5/8x2x1/2A</v>
          </cell>
        </row>
        <row r="606">
          <cell r="A606" t="str">
            <v>Perno Hex Cte 5/8x2.1/4</v>
          </cell>
        </row>
        <row r="607">
          <cell r="A607" t="str">
            <v>Perno Hex Cte 5/8x2.3/4</v>
          </cell>
        </row>
        <row r="608">
          <cell r="A608" t="str">
            <v>Perno Hex Cte 5/8x3x0A</v>
          </cell>
        </row>
        <row r="609">
          <cell r="A609" t="str">
            <v>Perno Hex Cte 5/8x3x1.1/2A</v>
          </cell>
        </row>
        <row r="610">
          <cell r="A610" t="str">
            <v>Perno Hex Cte 5/8x3.1/2</v>
          </cell>
        </row>
        <row r="611">
          <cell r="A611" t="str">
            <v>Perno Hex Cte 5/8x5x1.1/2A</v>
          </cell>
        </row>
        <row r="612">
          <cell r="A612" t="str">
            <v>Perno Hex Cte 5/8x5x2A</v>
          </cell>
        </row>
        <row r="613">
          <cell r="A613" t="str">
            <v>Perno Hex Cte 5/8x5x3A</v>
          </cell>
        </row>
        <row r="614">
          <cell r="A614" t="str">
            <v>Perno Hex Cte 5/8x7x4A</v>
          </cell>
        </row>
        <row r="615">
          <cell r="A615" t="str">
            <v>Perno Hex Cte 5/8x7x5A</v>
          </cell>
        </row>
        <row r="616">
          <cell r="A616" t="str">
            <v>Perno Hex Cte 5/8x8x4A</v>
          </cell>
        </row>
        <row r="617">
          <cell r="A617" t="str">
            <v>Perno Hex Cte 5/8x8x5A</v>
          </cell>
        </row>
        <row r="618">
          <cell r="A618" t="str">
            <v>Perno Hex Cte 5/8x9x3A</v>
          </cell>
        </row>
        <row r="619">
          <cell r="A619" t="str">
            <v>Perno Hex Cte 5/8x9x4A</v>
          </cell>
        </row>
        <row r="620">
          <cell r="A620" t="str">
            <v>Perno Hex Cte 5/8x9x5A</v>
          </cell>
        </row>
        <row r="621">
          <cell r="A621" t="str">
            <v>Perno Hex Cte 5/8x9x6A</v>
          </cell>
        </row>
        <row r="622">
          <cell r="A622" t="str">
            <v>Perno Hex Cte 5/8x10x4A</v>
          </cell>
        </row>
        <row r="623">
          <cell r="A623" t="str">
            <v>Perno Hex Cte 5/8x10x5A</v>
          </cell>
        </row>
        <row r="624">
          <cell r="A624" t="str">
            <v>Perno Hex Cte 5/8x10x7A</v>
          </cell>
        </row>
        <row r="625">
          <cell r="A625" t="str">
            <v>Perno Hex Cte 5/8x12x9A</v>
          </cell>
        </row>
        <row r="626">
          <cell r="A626" t="str">
            <v>Perno Hex Cte 5/8x11x7A</v>
          </cell>
        </row>
        <row r="627">
          <cell r="A627" t="str">
            <v>Perno Hex Cte 5/8x11x8A</v>
          </cell>
        </row>
        <row r="628">
          <cell r="A628" t="str">
            <v>Perno Hex Cte 5/8x12x5A</v>
          </cell>
        </row>
        <row r="629">
          <cell r="A629" t="str">
            <v>Perno Hex Cte 5/8x12x6A</v>
          </cell>
        </row>
        <row r="630">
          <cell r="A630" t="str">
            <v>Perno Hex Cte 5/8x12x7A</v>
          </cell>
        </row>
        <row r="631">
          <cell r="A631" t="str">
            <v>Perno Hex Cte 5/8x12x8A</v>
          </cell>
        </row>
        <row r="632">
          <cell r="A632" t="str">
            <v>Perno Hex Cte 5/8x12x9A</v>
          </cell>
        </row>
        <row r="633">
          <cell r="A633" t="str">
            <v>Perno Hex Cte 5/8x13x10A</v>
          </cell>
        </row>
        <row r="634">
          <cell r="A634" t="str">
            <v>Perno Hex Cte 5/8x13x1.3/4H NG</v>
          </cell>
        </row>
        <row r="635">
          <cell r="A635" t="str">
            <v>Perno Hex Cte 5/8x14x11A</v>
          </cell>
        </row>
        <row r="636">
          <cell r="A636" t="str">
            <v>Perno Hex Cte 5/8x14x3A</v>
          </cell>
        </row>
        <row r="637">
          <cell r="A637" t="str">
            <v>Perno Hex Cte 5/8x14x8A</v>
          </cell>
        </row>
        <row r="638">
          <cell r="A638" t="str">
            <v>Perno Hex Cte 5/8x14x9A</v>
          </cell>
        </row>
        <row r="639">
          <cell r="A639" t="str">
            <v>Perno Hex Cte 5/8x15x3A</v>
          </cell>
        </row>
        <row r="640">
          <cell r="A640" t="str">
            <v>Perno Hex Cte 5/8x15x12A</v>
          </cell>
        </row>
        <row r="641">
          <cell r="A641" t="str">
            <v>Perno Hex Cte 5/8x16x13A</v>
          </cell>
        </row>
        <row r="642">
          <cell r="A642" t="str">
            <v>Perno Hex Cte 5/8x16x3A</v>
          </cell>
        </row>
        <row r="643">
          <cell r="A643" t="str">
            <v>Perno Hex Cte 5/8x17x3A</v>
          </cell>
        </row>
        <row r="644">
          <cell r="A644" t="str">
            <v>Perno Hex Cte 7/8x3.1/2x1.1/2A</v>
          </cell>
        </row>
        <row r="645">
          <cell r="A645" t="str">
            <v>Perno Hex Cte 7/8x10</v>
          </cell>
        </row>
        <row r="646">
          <cell r="A646" t="str">
            <v>Perno Hex Cte 1x8.1/2x2.1/2H</v>
          </cell>
        </row>
        <row r="647">
          <cell r="A647" t="str">
            <v>Perno Hex Cte 1x13x10A</v>
          </cell>
        </row>
        <row r="648">
          <cell r="A648" t="str">
            <v>Perno Hex Cte G-5 7/8x12x57mm</v>
          </cell>
        </row>
        <row r="649">
          <cell r="A649" t="str">
            <v>Perno Hex Cte 1x3.1/2x1.1/4A</v>
          </cell>
        </row>
        <row r="650">
          <cell r="A650" t="str">
            <v>Perno Hex Cte G-5 1x4x2.1/4</v>
          </cell>
        </row>
        <row r="651">
          <cell r="A651" t="str">
            <v>Perno Hex Cte G-5 1x8x2.1/2</v>
          </cell>
        </row>
        <row r="652">
          <cell r="A652" t="str">
            <v>Perno Hex Cte G-5 1x10x2.1/2</v>
          </cell>
        </row>
        <row r="653">
          <cell r="A653" t="str">
            <v>Perno Hex Cte 5/8x150mm</v>
          </cell>
        </row>
        <row r="654">
          <cell r="A654" t="str">
            <v>Perno Hex Cte M24x50</v>
          </cell>
        </row>
        <row r="655">
          <cell r="A655" t="str">
            <v>Perno Hex Cte M24x100</v>
          </cell>
        </row>
        <row r="656">
          <cell r="A656" t="str">
            <v>Perno Hex Cte M20x160</v>
          </cell>
        </row>
        <row r="657">
          <cell r="A657" t="str">
            <v>Perno Hex Cte M24x120</v>
          </cell>
        </row>
        <row r="658">
          <cell r="A658" t="str">
            <v>Perno Hex A-325 3/4x210mm</v>
          </cell>
        </row>
        <row r="659">
          <cell r="A659" t="str">
            <v>Perno J Forjado  SAE 1045 0.625IN 255x75MM</v>
          </cell>
        </row>
        <row r="660">
          <cell r="A660" t="str">
            <v>Perno J Forjado 5/8x255x75X80mm</v>
          </cell>
        </row>
        <row r="661">
          <cell r="A661" t="str">
            <v>Perno J Forjado 5/8x205x55X80mm</v>
          </cell>
        </row>
        <row r="662">
          <cell r="A662" t="str">
            <v>Perno J Forjado 5/8x217x92X80mm</v>
          </cell>
        </row>
        <row r="663">
          <cell r="A663" t="str">
            <v>Perno J Forjado 5/8x267x112X80mm</v>
          </cell>
        </row>
        <row r="664">
          <cell r="A664" t="str">
            <v>Perno J Forjado 5/8x147x92X80mm</v>
          </cell>
        </row>
        <row r="665">
          <cell r="A665" t="str">
            <v>Perno J Forjado 5/8x197x112X80mm</v>
          </cell>
        </row>
        <row r="666">
          <cell r="A666" t="str">
            <v xml:space="preserve">PER U 1045 5/8x260x112MM     </v>
          </cell>
        </row>
        <row r="667">
          <cell r="A667" t="str">
            <v xml:space="preserve">PER U 1045 5/8x228x92MM      </v>
          </cell>
        </row>
        <row r="668">
          <cell r="A668" t="str">
            <v xml:space="preserve">PER U 1045 5/8x228x112MM      </v>
          </cell>
        </row>
        <row r="669">
          <cell r="A669" t="str">
            <v xml:space="preserve">PER U 1045 5/8x133x117MM     </v>
          </cell>
        </row>
        <row r="670">
          <cell r="A670" t="str">
            <v>Perno Maq. Cab Plana Avell Ranur 3/4x2x1.3/4</v>
          </cell>
        </row>
        <row r="671">
          <cell r="A671" t="str">
            <v>Perno Ojo 5/8x10x127mm</v>
          </cell>
        </row>
        <row r="672">
          <cell r="A672" t="str">
            <v>Perno Ojo 5/8x10x3H</v>
          </cell>
        </row>
        <row r="673">
          <cell r="A673" t="str">
            <v>Perno Ojo 5/8x10x6H</v>
          </cell>
        </row>
        <row r="674">
          <cell r="A674" t="str">
            <v>Perno Ojo 5/8x11x3H</v>
          </cell>
        </row>
        <row r="675">
          <cell r="A675" t="str">
            <v>Perno Ojo 5/8x11x8H</v>
          </cell>
        </row>
        <row r="676">
          <cell r="A676" t="str">
            <v>Perno Ojo 5/8x12x127H</v>
          </cell>
        </row>
        <row r="677">
          <cell r="A677" t="str">
            <v>Perno Ojo 5/8x12x5H</v>
          </cell>
        </row>
        <row r="678">
          <cell r="A678" t="str">
            <v>Perno Ojo 5/8x12x6H</v>
          </cell>
        </row>
        <row r="679">
          <cell r="A679" t="str">
            <v>Perno Ojo 5/8x12x9H</v>
          </cell>
        </row>
        <row r="680">
          <cell r="A680" t="str">
            <v>Perno Ojo 5/8x12.3/4x9.1/4H</v>
          </cell>
        </row>
        <row r="681">
          <cell r="A681" t="str">
            <v>Perno Ojo 5/8x13x3H</v>
          </cell>
        </row>
        <row r="682">
          <cell r="A682" t="str">
            <v>Perno Ojo 5/8x13x4H</v>
          </cell>
        </row>
        <row r="683">
          <cell r="A683" t="str">
            <v>Perno Ojo 5/8x13x9H</v>
          </cell>
        </row>
        <row r="684">
          <cell r="A684" t="str">
            <v>Perno Ojo 5/8x14x3H</v>
          </cell>
        </row>
        <row r="685">
          <cell r="A685" t="str">
            <v>Perno Ojo 5/8x14x9H</v>
          </cell>
        </row>
        <row r="686">
          <cell r="A686" t="str">
            <v>Perno Ojo 5/8x14x11H</v>
          </cell>
        </row>
        <row r="687">
          <cell r="A687" t="str">
            <v>Perno Ojo 5/8x15x3H</v>
          </cell>
        </row>
        <row r="688">
          <cell r="A688" t="str">
            <v>Perno Ojo 5/8x15x12H</v>
          </cell>
        </row>
        <row r="689">
          <cell r="A689" t="str">
            <v>Perno Ojo 5/8x16x12H</v>
          </cell>
        </row>
        <row r="690">
          <cell r="A690" t="str">
            <v>Perno Ojo 5/8x406x187mm</v>
          </cell>
        </row>
        <row r="691">
          <cell r="A691" t="str">
            <v>Perno Ojo 5/8x406x330mm</v>
          </cell>
        </row>
        <row r="692">
          <cell r="A692" t="str">
            <v>Perno Ojo 5/8x17x3H</v>
          </cell>
        </row>
        <row r="693">
          <cell r="A693" t="str">
            <v>Perno Ojo 5/8x17x14H</v>
          </cell>
        </row>
        <row r="694">
          <cell r="A694" t="str">
            <v>Perno Ojo 5/8x229</v>
          </cell>
        </row>
        <row r="695">
          <cell r="A695" t="str">
            <v>Perno Ojo 5/8x7x3H</v>
          </cell>
        </row>
        <row r="696">
          <cell r="A696" t="str">
            <v>Perno Ojo 5/8x8x4H</v>
          </cell>
        </row>
        <row r="697">
          <cell r="A697" t="str">
            <v>Perno Ojo 5/8x9x3H</v>
          </cell>
        </row>
        <row r="698">
          <cell r="A698" t="str">
            <v>Perno Ojo 5/8x9x4H</v>
          </cell>
        </row>
        <row r="699">
          <cell r="A699" t="str">
            <v>Perno Ojo 5/8x9x5H</v>
          </cell>
        </row>
        <row r="700">
          <cell r="A700" t="str">
            <v>Perno Ojo 5/8x9x6H</v>
          </cell>
        </row>
        <row r="701">
          <cell r="A701" t="str">
            <v>Perno Ojo G-5 3/4x10x4H</v>
          </cell>
        </row>
        <row r="702">
          <cell r="A702" t="str">
            <v>Perno Ojo G-5 3/4x13</v>
          </cell>
        </row>
        <row r="703">
          <cell r="A703" t="str">
            <v>Perno Ojo Soldado 1/2x4x2H</v>
          </cell>
        </row>
        <row r="704">
          <cell r="A704" t="str">
            <v>Perno Ojo Soldado 1/2x10x6H</v>
          </cell>
        </row>
        <row r="705">
          <cell r="A705" t="str">
            <v>Perno Ojo Soldado 1/2x300</v>
          </cell>
        </row>
        <row r="706">
          <cell r="A706" t="str">
            <v>Perno Ojo Soldado 1/2x406</v>
          </cell>
        </row>
        <row r="707">
          <cell r="A707" t="str">
            <v>Perno Ojo soldado 3/4x7x4H</v>
          </cell>
        </row>
        <row r="708">
          <cell r="A708" t="str">
            <v>Perno Ojo Soldado 3/4x9x4H</v>
          </cell>
        </row>
        <row r="709">
          <cell r="A709" t="str">
            <v>Perno Ojo Soldado 3/4x10x5H</v>
          </cell>
        </row>
        <row r="710">
          <cell r="A710" t="str">
            <v>Perno Ojo Soldado 3/4x11x3H</v>
          </cell>
        </row>
        <row r="711">
          <cell r="A711" t="str">
            <v>Perno Ojo Soldado 3/4x13x4H</v>
          </cell>
        </row>
        <row r="712">
          <cell r="A712" t="str">
            <v>Perno Ojo Soldado 3/4x15x3H</v>
          </cell>
        </row>
        <row r="713">
          <cell r="A713" t="str">
            <v>Perno Ojo Soldado 3/4x17x4H</v>
          </cell>
        </row>
        <row r="714">
          <cell r="A714" t="str">
            <v xml:space="preserve">Perno Ojo Soldado 5/8x9x5H  </v>
          </cell>
        </row>
        <row r="715">
          <cell r="A715" t="str">
            <v>Perno Ojo Soldado 5/8x11x8H</v>
          </cell>
        </row>
        <row r="716">
          <cell r="A716" t="str">
            <v xml:space="preserve">Perno Ojo Soldado 5/8x14x9H  </v>
          </cell>
        </row>
        <row r="717">
          <cell r="A717" t="str">
            <v>Perno Ojo Soldado 5/8x14x9H  C/70mm Cuello</v>
          </cell>
        </row>
        <row r="718">
          <cell r="A718" t="str">
            <v>Perno p/Cruzamiento 3/4x10</v>
          </cell>
        </row>
        <row r="719">
          <cell r="A719" t="str">
            <v>Perno p/Cruzamiento 1x12</v>
          </cell>
        </row>
        <row r="720">
          <cell r="A720" t="str">
            <v>Perno p/Cruzamiento 1x15</v>
          </cell>
        </row>
        <row r="721">
          <cell r="A721" t="str">
            <v>Perno p/Cruzamiento 1x8.1/2</v>
          </cell>
        </row>
        <row r="722">
          <cell r="A722" t="str">
            <v>Perno p/Cruzamiento 1x9</v>
          </cell>
        </row>
        <row r="723">
          <cell r="A723" t="str">
            <v>Perno p/Cruzamiento 1.1/8xM190</v>
          </cell>
        </row>
        <row r="724">
          <cell r="A724" t="str">
            <v>Perno p/Cruzamiento 1.1/8xM200</v>
          </cell>
        </row>
        <row r="725">
          <cell r="A725" t="str">
            <v>Perno p/Cruzamiento 1.1/8xM210</v>
          </cell>
        </row>
        <row r="726">
          <cell r="A726" t="str">
            <v>Perno p/Cruzamiento 1.1/8xM215</v>
          </cell>
        </row>
        <row r="727">
          <cell r="A727" t="str">
            <v>Perno p/Cruzamiento 1.1/8xM230</v>
          </cell>
        </row>
        <row r="728">
          <cell r="A728" t="str">
            <v>Perno p/Cruzamiento 1.1/8xM240</v>
          </cell>
        </row>
        <row r="729">
          <cell r="A729" t="str">
            <v>Perno p/Cruzamiento 1.1/8xM280</v>
          </cell>
        </row>
        <row r="730">
          <cell r="A730" t="str">
            <v>Perno p/Cruzamiento 1.1/8xM290</v>
          </cell>
        </row>
        <row r="731">
          <cell r="A731" t="str">
            <v>Perno p/Cruzamiento 1.1/8xM305</v>
          </cell>
        </row>
        <row r="732">
          <cell r="A732" t="str">
            <v>Perno p/Cruzamiento 1.1/8xM320</v>
          </cell>
        </row>
        <row r="733">
          <cell r="A733" t="str">
            <v>Perno p/Cruzamiento 1.1/8xM355</v>
          </cell>
        </row>
        <row r="734">
          <cell r="A734" t="str">
            <v>Perno p/Cruzamiento 1.1/8xM370</v>
          </cell>
        </row>
        <row r="735">
          <cell r="A735" t="str">
            <v>Perno p/Cruzamiento 1.1/8xM380</v>
          </cell>
        </row>
        <row r="736">
          <cell r="A736" t="str">
            <v>Perno p/Cruzamiento 1.1/8xM420</v>
          </cell>
        </row>
        <row r="737">
          <cell r="A737" t="str">
            <v>Perno p/Cruzamiento 7/8x3.1/2</v>
          </cell>
        </row>
        <row r="738">
          <cell r="A738" t="str">
            <v>Perno p/Cruzamiento 7/8x12</v>
          </cell>
        </row>
        <row r="739">
          <cell r="A739" t="str">
            <v>Perno p/Cruzamiento 7/8x15</v>
          </cell>
        </row>
        <row r="740">
          <cell r="A740" t="str">
            <v>Perno p/Cruzamiento 7/8x7.1/2</v>
          </cell>
        </row>
        <row r="741">
          <cell r="A741" t="str">
            <v xml:space="preserve">Perno p/Cruzamiento 7/8x8 </v>
          </cell>
        </row>
        <row r="742">
          <cell r="A742" t="str">
            <v>Perno p/Cruzamiento 7/8x8.1/2</v>
          </cell>
        </row>
        <row r="743">
          <cell r="A743" t="str">
            <v>Perno p/Cruzamiento 7/8x9</v>
          </cell>
        </row>
        <row r="744">
          <cell r="A744" t="str">
            <v>Perno p/Cruzamiento 7/8x10,1/2</v>
          </cell>
        </row>
        <row r="745">
          <cell r="A745" t="str">
            <v>Perno P/Durmiente Puente 3/4x200</v>
          </cell>
        </row>
        <row r="746">
          <cell r="A746" t="str">
            <v>Perno p/Durmiente Puente 3/4x300</v>
          </cell>
        </row>
        <row r="747">
          <cell r="A747" t="str">
            <v>Perno p/Durmiente Puente 3/4x400</v>
          </cell>
        </row>
        <row r="748">
          <cell r="A748" t="str">
            <v>Perno p/Durmiente Puente 3/4x500</v>
          </cell>
        </row>
        <row r="749">
          <cell r="A749" t="str">
            <v>Perno p/Eclisa 3/4x99</v>
          </cell>
        </row>
        <row r="750">
          <cell r="A750" t="str">
            <v>Perno p/Eclisa G-5 7/8x112</v>
          </cell>
        </row>
        <row r="751">
          <cell r="A751" t="str">
            <v>Perno Riel p/Eclisa G-5 7/8x130</v>
          </cell>
        </row>
        <row r="752">
          <cell r="A752" t="str">
            <v>Perno Riel p/Eclisa G-5 7/8x130 90/85 lbs</v>
          </cell>
        </row>
        <row r="753">
          <cell r="A753" t="str">
            <v>Perno Riel p/Eclisa G-5 7/8x131</v>
          </cell>
        </row>
        <row r="754">
          <cell r="A754" t="str">
            <v>Perno p/Silla 7/8x77</v>
          </cell>
        </row>
        <row r="755">
          <cell r="A755" t="str">
            <v>Perno riel 3/4x4 NG</v>
          </cell>
        </row>
        <row r="756">
          <cell r="A756" t="str">
            <v>Perno riel FFCC 3/4x90</v>
          </cell>
        </row>
        <row r="757">
          <cell r="A757" t="str">
            <v>Perno riel FFCC FGO 3/4x90</v>
          </cell>
        </row>
        <row r="758">
          <cell r="A758" t="str">
            <v>Perno riel FFCC BCY 7/8x115</v>
          </cell>
        </row>
        <row r="759">
          <cell r="A759" t="str">
            <v>Perno riel FFCC BCY 7/8x152</v>
          </cell>
        </row>
        <row r="760">
          <cell r="A760" t="str">
            <v>Perno riel FFCC BCY 7/8x6"</v>
          </cell>
        </row>
        <row r="761">
          <cell r="A761" t="str">
            <v>Perno riel FFCC Cuad 1x5.1/2</v>
          </cell>
        </row>
        <row r="762">
          <cell r="A762" t="str">
            <v>Perno riel t/Silla DJZ 1x76</v>
          </cell>
        </row>
        <row r="763">
          <cell r="A763" t="str">
            <v>Perno riel FFCC JDZ 1x130</v>
          </cell>
        </row>
        <row r="764">
          <cell r="A764" t="str">
            <v>Perno riel FFCC JDZ 1x156</v>
          </cell>
        </row>
        <row r="765">
          <cell r="A765" t="str">
            <v>Perno riel FFCC JDZ 1x156 NG</v>
          </cell>
        </row>
        <row r="766">
          <cell r="A766" t="str">
            <v>Perno riel FFCC JDZ 1x165</v>
          </cell>
        </row>
        <row r="767">
          <cell r="A767" t="str">
            <v>Perno riel FFCC JDZ 1x180</v>
          </cell>
        </row>
        <row r="768">
          <cell r="A768" t="str">
            <v>Perno riel FFCC JDZ 1x200</v>
          </cell>
        </row>
        <row r="769">
          <cell r="A769" t="str">
            <v>Perno riel FFCC KJX 1x140</v>
          </cell>
        </row>
        <row r="770">
          <cell r="A770" t="str">
            <v>Perno riel FFCC KA 1x175</v>
          </cell>
        </row>
        <row r="771">
          <cell r="A771" t="str">
            <v>Perno riel FFCC KZ 7/8x98</v>
          </cell>
        </row>
        <row r="772">
          <cell r="A772" t="str">
            <v>Perno riel FFCC KZ 7/8x98 1045</v>
          </cell>
        </row>
        <row r="773">
          <cell r="A773" t="str">
            <v>Perno riel FFCC U 3/4x100</v>
          </cell>
        </row>
        <row r="774">
          <cell r="A774" t="str">
            <v>Perno riel FFCC LGC 3/4x85</v>
          </cell>
        </row>
        <row r="775">
          <cell r="A775" t="str">
            <v>Perno riel FFCC P Cab Cuad 3/4x85</v>
          </cell>
        </row>
        <row r="776">
          <cell r="A776" t="str">
            <v>Perno riel FFCC LP 3/4x85</v>
          </cell>
        </row>
        <row r="777">
          <cell r="A777" t="str">
            <v>Perno riel FFCC 7/8x4x2H</v>
          </cell>
        </row>
        <row r="778">
          <cell r="A778" t="str">
            <v>Perno riel NA 1x3.1/2</v>
          </cell>
        </row>
        <row r="779">
          <cell r="A779" t="str">
            <v>Perno riel NA 1x6</v>
          </cell>
        </row>
        <row r="780">
          <cell r="A780" t="str">
            <v>Perno riel NA 1x6.1/2</v>
          </cell>
        </row>
        <row r="781">
          <cell r="A781" t="str">
            <v>Perno riel G-2 3/4x4x1.3/4H</v>
          </cell>
        </row>
        <row r="782">
          <cell r="A782" t="str">
            <v>Perno riel NA 3/4x4.1/4</v>
          </cell>
        </row>
        <row r="783">
          <cell r="A783" t="str">
            <v>Perno riel NA 3/4x4.1/4 NG</v>
          </cell>
        </row>
        <row r="784">
          <cell r="A784" t="str">
            <v>Perno riel NA 3/4x4.1/2 NG</v>
          </cell>
        </row>
        <row r="785">
          <cell r="A785" t="str">
            <v>Perno riel NA 5/8x3.1/4</v>
          </cell>
        </row>
        <row r="786">
          <cell r="A786" t="str">
            <v>Perno riel NA 5/8x3</v>
          </cell>
        </row>
        <row r="787">
          <cell r="A787" t="str">
            <v>Perno riel 5/8x3x1.1/2H</v>
          </cell>
        </row>
        <row r="788">
          <cell r="A788" t="str">
            <v>Perno riel NA 7/8x4.1/4x2H</v>
          </cell>
        </row>
        <row r="789">
          <cell r="A789" t="str">
            <v>Perno riel NA 7/8x5x2H</v>
          </cell>
        </row>
        <row r="790">
          <cell r="A790" t="str">
            <v>Perno riel NA G-5 1x3.1/2</v>
          </cell>
        </row>
        <row r="791">
          <cell r="A791" t="str">
            <v>Perno riel NA G-5 1x3.1/2</v>
          </cell>
        </row>
        <row r="792">
          <cell r="A792" t="str">
            <v>Perno riel NA G-5 7/8x5</v>
          </cell>
        </row>
        <row r="793">
          <cell r="A793" t="str">
            <v>Perno riel p/Tirante K-U-Y-Z 1x100</v>
          </cell>
        </row>
        <row r="794">
          <cell r="A794" t="str">
            <v>Perno riel t/Silla BCY 7/8x70</v>
          </cell>
        </row>
        <row r="795">
          <cell r="A795" t="str">
            <v>Perno Talón Aguja BCY 7/8x230</v>
          </cell>
        </row>
        <row r="796">
          <cell r="A796" t="str">
            <v>Perno Talón Aguja BCY 7/8x240</v>
          </cell>
        </row>
        <row r="797">
          <cell r="A797" t="str">
            <v>Perno Talón Aguja DJKZ  1x260</v>
          </cell>
        </row>
        <row r="798">
          <cell r="A798" t="str">
            <v>Placa Base 70x70x12</v>
          </cell>
        </row>
        <row r="799">
          <cell r="A799" t="str">
            <v>Pletina 32x6x180 p/Elemento Montaje</v>
          </cell>
        </row>
        <row r="800">
          <cell r="A800" t="str">
            <v>Pletina Abrazadera Poste Tubular</v>
          </cell>
        </row>
        <row r="801">
          <cell r="A801" t="str">
            <v>Pletina Corta p/Elemento Montaje 32x6x172</v>
          </cell>
        </row>
        <row r="802">
          <cell r="A802" t="str">
            <v>Pletina Curva p/Cruceta 50x5x300</v>
          </cell>
        </row>
        <row r="803">
          <cell r="A803" t="str">
            <v>Pletina Curva 38x5x100mm</v>
          </cell>
        </row>
        <row r="804">
          <cell r="A804" t="str">
            <v>Pletina c/Ova p/Sop Secc Fusible 60x6x360mm</v>
          </cell>
        </row>
        <row r="805">
          <cell r="A805" t="str">
            <v>Pletina Elemento Montaje Cruc.Madera ( L )</v>
          </cell>
        </row>
        <row r="806">
          <cell r="A806" t="str">
            <v>Pletina Elemento Montaje Cruc.Metálica( Z )</v>
          </cell>
        </row>
        <row r="807">
          <cell r="A807" t="str">
            <v>Pletina Extensora 38x5x220</v>
          </cell>
        </row>
        <row r="808">
          <cell r="A808" t="str">
            <v>Pletina L p/Elemento Montaje 38x10x205x86</v>
          </cell>
        </row>
        <row r="809">
          <cell r="A809" t="str">
            <v>Pletina p/Ext. Metalica 1.60Mts  50x6x175</v>
          </cell>
        </row>
        <row r="810">
          <cell r="A810" t="str">
            <v>Pletina p/Ext. Metalica 178x182x5x200</v>
          </cell>
        </row>
        <row r="811">
          <cell r="A811" t="str">
            <v>Pletina p/Ext. Metalica 50x5x197mm</v>
          </cell>
        </row>
        <row r="812">
          <cell r="A812" t="str">
            <v>Pletina p/Ext. Metalica 50x5x218mm</v>
          </cell>
        </row>
        <row r="813">
          <cell r="A813" t="str">
            <v>Pletina p/Ext. Metalica 50x5x244mm</v>
          </cell>
        </row>
        <row r="814">
          <cell r="A814" t="str">
            <v>Pletina p/Ext. Metalica 50x5x170</v>
          </cell>
        </row>
        <row r="815">
          <cell r="A815" t="str">
            <v>Pletina p/Ext. Metalica 50x5x187</v>
          </cell>
        </row>
        <row r="816">
          <cell r="A816" t="str">
            <v>Pletina p/Ext. Metalica 50x5x205</v>
          </cell>
        </row>
        <row r="817">
          <cell r="A817" t="str">
            <v>Pletina p/Ext. Metalica 50x5x218</v>
          </cell>
        </row>
        <row r="818">
          <cell r="A818" t="str">
            <v>Pletina p/Ext. Metalica 50x5x244</v>
          </cell>
        </row>
        <row r="819">
          <cell r="A819" t="str">
            <v>Pletina p/Ext. Metalica 150x155x5x200</v>
          </cell>
        </row>
        <row r="820">
          <cell r="A820" t="str">
            <v>Pletina p/Perno J 50x8x150</v>
          </cell>
        </row>
        <row r="821">
          <cell r="A821" t="str">
            <v>Pletina p/Soporte Secc Fusible 40x4x395mm</v>
          </cell>
        </row>
        <row r="822">
          <cell r="A822" t="str">
            <v>Pletina p/Soporte Secc Fusible 32x3x130mm</v>
          </cell>
        </row>
        <row r="823">
          <cell r="A823" t="str">
            <v>Pletina p/Soporte Cruceta 60x6x75mm</v>
          </cell>
        </row>
        <row r="824">
          <cell r="A824" t="str">
            <v>Pletina Refuerzo Soporte L SP1 150x124x5mm</v>
          </cell>
        </row>
        <row r="825">
          <cell r="A825" t="str">
            <v>Pletina Refuerzo 38x10x63</v>
          </cell>
        </row>
        <row r="826">
          <cell r="A826" t="str">
            <v>Pletina p/Soldar 140x6x140</v>
          </cell>
        </row>
        <row r="827">
          <cell r="A827" t="str">
            <v>Pletina p/Soldar 115x4x115</v>
          </cell>
        </row>
        <row r="828">
          <cell r="A828" t="str">
            <v>Pletina 50x6x110 p/Brazo L 23kV</v>
          </cell>
        </row>
        <row r="829">
          <cell r="A829" t="str">
            <v>Pletina 50x5x215mm</v>
          </cell>
        </row>
        <row r="830">
          <cell r="A830" t="str">
            <v>Pletina Unión 10x100x195mm</v>
          </cell>
        </row>
        <row r="831">
          <cell r="A831" t="str">
            <v>Pletina Unión 12x76x400</v>
          </cell>
        </row>
        <row r="832">
          <cell r="A832" t="str">
            <v>Pletina Unión 120x10x524</v>
          </cell>
        </row>
        <row r="833">
          <cell r="A833" t="str">
            <v>Pletina Unión 120x6x305</v>
          </cell>
        </row>
        <row r="834">
          <cell r="A834" t="str">
            <v>Pletina Unión 120x6x335</v>
          </cell>
        </row>
        <row r="835">
          <cell r="A835" t="str">
            <v>Pletina Unión 120x6x344</v>
          </cell>
        </row>
        <row r="836">
          <cell r="A836" t="str">
            <v>Pletina Unión 120x8x640</v>
          </cell>
        </row>
        <row r="837">
          <cell r="A837" t="str">
            <v>Pletina Unión 60x6x150 s/perforación</v>
          </cell>
        </row>
        <row r="838">
          <cell r="A838" t="str">
            <v>Pletina Unión 76x6x400</v>
          </cell>
        </row>
        <row r="839">
          <cell r="A839" t="str">
            <v>Pletina Unión 76x6x295</v>
          </cell>
        </row>
        <row r="840">
          <cell r="A840" t="str">
            <v>Pletina Corta 10x75x365</v>
          </cell>
        </row>
        <row r="841">
          <cell r="A841" t="str">
            <v xml:space="preserve">PLETINA UNION ALARGADA    10x75x475         </v>
          </cell>
        </row>
        <row r="842">
          <cell r="A842" t="str">
            <v>PLETINA UNION ALARGADA    10x75x475 COOPELAN</v>
          </cell>
        </row>
        <row r="843">
          <cell r="A843" t="str">
            <v>PLETINA UNION GV          10x76x295 COOPELAN</v>
          </cell>
        </row>
        <row r="844">
          <cell r="A844" t="str">
            <v>Pletina Unión Especial 150x10x490mm</v>
          </cell>
        </row>
        <row r="845">
          <cell r="A845" t="str">
            <v>Porta Viga C 100x40x6x496</v>
          </cell>
        </row>
        <row r="846">
          <cell r="A846" t="str">
            <v>Porta Viga W 125x60x5x500</v>
          </cell>
        </row>
        <row r="847">
          <cell r="A847" t="str">
            <v>Portón Gv 60x40x2300</v>
          </cell>
        </row>
        <row r="848">
          <cell r="A848" t="str">
            <v>Poste p/Portón 100x100x2x2392</v>
          </cell>
        </row>
        <row r="849">
          <cell r="A849" t="str">
            <v>Poste AC 40x40x2x6000</v>
          </cell>
        </row>
        <row r="850">
          <cell r="A850" t="str">
            <v>Poste Soporte 100x100x5x1795</v>
          </cell>
        </row>
        <row r="851">
          <cell r="A851" t="str">
            <v>Poste Soporte 100x100x5x2000</v>
          </cell>
        </row>
        <row r="852">
          <cell r="A852" t="str">
            <v>Prensa Paralela p/Tir perf. redonda</v>
          </cell>
        </row>
        <row r="853">
          <cell r="A853" t="str">
            <v>Prensa Paralela p/Tir perf. Cuadrada</v>
          </cell>
        </row>
        <row r="854">
          <cell r="A854" t="str">
            <v>Prensa Paralela p/Par 44,5x9,5x151 Inf Red</v>
          </cell>
        </row>
        <row r="855">
          <cell r="A855" t="str">
            <v>Prensa Paralela p/Par 44,5x9,5x151 Sup Oval</v>
          </cell>
        </row>
        <row r="856">
          <cell r="A856" t="str">
            <v>Regleta p/Suspensión de Cable</v>
          </cell>
        </row>
        <row r="857">
          <cell r="A857" t="str">
            <v>Rejilla Lateral 980x130</v>
          </cell>
        </row>
        <row r="858">
          <cell r="A858" t="str">
            <v>Rejilla Rectangular Empotrada 500x1000</v>
          </cell>
        </row>
        <row r="859">
          <cell r="A859" t="str">
            <v>Rejilla Rectangular Empotrada 700x800</v>
          </cell>
        </row>
        <row r="860">
          <cell r="A860" t="str">
            <v>Rejilla Rectangular Empotrada 740x990</v>
          </cell>
        </row>
        <row r="861">
          <cell r="A861" t="str">
            <v>Rejilla Rectangular Empotrada 980x410</v>
          </cell>
        </row>
        <row r="862">
          <cell r="A862" t="str">
            <v>Rejilla Estandar  Gv 1000x250</v>
          </cell>
        </row>
        <row r="863">
          <cell r="A863" t="str">
            <v>Rejilla Estandar  Gv 1500x260</v>
          </cell>
        </row>
        <row r="864">
          <cell r="A864" t="str">
            <v xml:space="preserve">REJILLA TIPO S1           1 X 1             </v>
          </cell>
        </row>
        <row r="865">
          <cell r="A865" t="str">
            <v>Remache Cte 3/4x70</v>
          </cell>
        </row>
        <row r="866">
          <cell r="A866" t="str">
            <v>Remache Cte 3/4x90</v>
          </cell>
        </row>
        <row r="867">
          <cell r="A867" t="str">
            <v>Separador p/Espiga Punta Poste</v>
          </cell>
        </row>
        <row r="868">
          <cell r="A868" t="str">
            <v>Separador P/Elemento Montaje Desc.Fus.</v>
          </cell>
        </row>
        <row r="869">
          <cell r="A869" t="str">
            <v>Separador p/Soporte de 5 vías</v>
          </cell>
        </row>
        <row r="870">
          <cell r="A870" t="str">
            <v>Servicio Soldadura Cañeria c/Flange</v>
          </cell>
        </row>
        <row r="871">
          <cell r="A871" t="str">
            <v xml:space="preserve">SOPORTE 1 GV              1 X 1             </v>
          </cell>
        </row>
        <row r="872">
          <cell r="A872" t="str">
            <v xml:space="preserve">SOPORTE 2 GV              1 X 1             </v>
          </cell>
        </row>
        <row r="873">
          <cell r="A873" t="str">
            <v xml:space="preserve">SOPORTE 3 GV              1 X 1             </v>
          </cell>
        </row>
        <row r="874">
          <cell r="A874" t="str">
            <v xml:space="preserve">SOPORTE 4 GV              1 X 1             </v>
          </cell>
        </row>
        <row r="875">
          <cell r="A875" t="str">
            <v xml:space="preserve">Soporte Extensión ADSS GV 240x50x8MM        </v>
          </cell>
        </row>
        <row r="876">
          <cell r="A876" t="str">
            <v>Soporte Anti Pajaros 63x6x600mm</v>
          </cell>
        </row>
        <row r="877">
          <cell r="A877" t="str">
            <v>Soporte Caja Empalme</v>
          </cell>
        </row>
        <row r="878">
          <cell r="A878" t="str">
            <v>Soporte 1 Via p/Alumbrado Público</v>
          </cell>
        </row>
        <row r="879">
          <cell r="A879" t="str">
            <v>Soporte 2 Vías p/Empalme</v>
          </cell>
        </row>
        <row r="880">
          <cell r="A880" t="str">
            <v>Soporte 2 Vías p/Empalme s/Pasador</v>
          </cell>
        </row>
        <row r="881">
          <cell r="A881" t="str">
            <v>Soporte Cruceta Plana 190x6x200</v>
          </cell>
        </row>
        <row r="882">
          <cell r="A882" t="str">
            <v>Soporte de Anclaje Pilar Tipo A 40x40x5x900</v>
          </cell>
        </row>
        <row r="883">
          <cell r="A883" t="str">
            <v>Soporte de Anclaje Pilar Tipo E 40x40x5x900</v>
          </cell>
        </row>
        <row r="884">
          <cell r="A884" t="str">
            <v>Soporte de Ductos Tipo A 40x40x5x700</v>
          </cell>
        </row>
        <row r="885">
          <cell r="A885" t="str">
            <v>Soporte de Ductos Tipo E 40x40x5x700</v>
          </cell>
        </row>
        <row r="886">
          <cell r="A886" t="str">
            <v>Soporte de Escalerilla Tipo A 40x40x5x700</v>
          </cell>
        </row>
        <row r="887">
          <cell r="A887" t="str">
            <v>Soporte de Escalerilla Tipo E 40x40x5x700</v>
          </cell>
        </row>
        <row r="888">
          <cell r="A888" t="str">
            <v>Soporte p/Diagonal Remate Interior</v>
          </cell>
        </row>
        <row r="889">
          <cell r="A889" t="str">
            <v>Soporte p/Diagonal Remate Exterior</v>
          </cell>
        </row>
        <row r="890">
          <cell r="A890" t="str">
            <v>Soporte Guarda Cable 660x660x50x5</v>
          </cell>
        </row>
        <row r="891">
          <cell r="A891" t="str">
            <v>Soporte Metálico de Montaje</v>
          </cell>
        </row>
        <row r="892">
          <cell r="A892" t="str">
            <v>Soporte Met. Montaje Seccionador</v>
          </cell>
        </row>
        <row r="893">
          <cell r="A893" t="str">
            <v>Soporte L 50x50x5x50</v>
          </cell>
        </row>
        <row r="894">
          <cell r="A894" t="str">
            <v>Soporte p/Abrazadera 50x8x234 ( T )</v>
          </cell>
        </row>
        <row r="895">
          <cell r="A895" t="str">
            <v xml:space="preserve">Soporte p/Empalme Mono </v>
          </cell>
        </row>
        <row r="896">
          <cell r="A896" t="str">
            <v>Soporte P/Frutilla en Altura</v>
          </cell>
        </row>
        <row r="897">
          <cell r="A897" t="str">
            <v>Sop. P/Frutilla en Altura</v>
          </cell>
        </row>
        <row r="898">
          <cell r="A898" t="str">
            <v>Soporte p/Red BT/Empalme 65x65x5x50</v>
          </cell>
        </row>
        <row r="899">
          <cell r="A899" t="str">
            <v>Soporte Acometida p/Empalme</v>
          </cell>
        </row>
        <row r="900">
          <cell r="A900" t="str">
            <v>Soporte p/Montaje secc fusible 630A  500V</v>
          </cell>
        </row>
        <row r="901">
          <cell r="A901" t="str">
            <v>Soporte de Paso 8 Aletas</v>
          </cell>
        </row>
        <row r="902">
          <cell r="A902" t="str">
            <v>Soporte de Paso en un Plano 735x500x5x70mm</v>
          </cell>
        </row>
        <row r="903">
          <cell r="A903" t="str">
            <v>Soporte de Paso en un Plano 940x590x700mm</v>
          </cell>
        </row>
        <row r="904">
          <cell r="A904" t="str">
            <v>Soporte Paso 5/8x321</v>
          </cell>
        </row>
        <row r="905">
          <cell r="A905" t="str">
            <v>Soporte Paso 5/8x378</v>
          </cell>
        </row>
        <row r="906">
          <cell r="A906" t="str">
            <v>Soporte Paso 5/8x416</v>
          </cell>
        </row>
        <row r="907">
          <cell r="A907" t="str">
            <v>Soporte de Paso c/Angulo 605x490x395mm</v>
          </cell>
        </row>
        <row r="908">
          <cell r="A908" t="str">
            <v>Soporte Paso 1/2x320</v>
          </cell>
        </row>
        <row r="909">
          <cell r="A909" t="str">
            <v>Soporte Paso 1/2x320x75H</v>
          </cell>
        </row>
        <row r="910">
          <cell r="A910" t="str">
            <v>Soporte Paso 1/2x378</v>
          </cell>
        </row>
        <row r="911">
          <cell r="A911" t="str">
            <v>Soporte Paso 1/2x378x75H</v>
          </cell>
        </row>
        <row r="912">
          <cell r="A912" t="str">
            <v>Soporte Paso 1/2x415 BSW</v>
          </cell>
        </row>
        <row r="913">
          <cell r="A913" t="str">
            <v xml:space="preserve">Soporte Paso 1/2x415 </v>
          </cell>
        </row>
        <row r="914">
          <cell r="A914" t="str">
            <v>Soporte Paso 1/2x415</v>
          </cell>
        </row>
        <row r="915">
          <cell r="A915" t="str">
            <v>Soporte Paso 1/2x415 c/Perf Hilo</v>
          </cell>
        </row>
        <row r="916">
          <cell r="A916" t="str">
            <v>Soporte Paso Soldado 1/2x317</v>
          </cell>
        </row>
        <row r="917">
          <cell r="A917" t="str">
            <v>Soporte Paso Soldado 1/2x374</v>
          </cell>
        </row>
        <row r="918">
          <cell r="A918" t="str">
            <v>Soporte Paso Soldado 1/2x437</v>
          </cell>
        </row>
        <row r="919">
          <cell r="A919" t="str">
            <v>Soporte Racks 6 aletas</v>
          </cell>
        </row>
        <row r="920">
          <cell r="A920" t="str">
            <v>Soporte Racks 8 aletas</v>
          </cell>
        </row>
        <row r="921">
          <cell r="A921" t="str">
            <v>Soporte Racks 10 aletas</v>
          </cell>
        </row>
        <row r="922">
          <cell r="A922" t="str">
            <v>Soporte Remate Liviano</v>
          </cell>
        </row>
        <row r="923">
          <cell r="A923" t="str">
            <v>Soporte Remate Mediano-14</v>
          </cell>
        </row>
        <row r="924">
          <cell r="A924" t="str">
            <v>Soporte Remate Pesado</v>
          </cell>
        </row>
        <row r="925">
          <cell r="A925" t="str">
            <v>Soporte Tubular c/Base p/Cerco 75x400x3mm</v>
          </cell>
        </row>
        <row r="926">
          <cell r="A926" t="str">
            <v>Soporte Secc. Tripolar APR-160</v>
          </cell>
        </row>
        <row r="927">
          <cell r="A927" t="str">
            <v>Soporte Secc. APR 32x8x240x385mm</v>
          </cell>
        </row>
        <row r="928">
          <cell r="A928" t="str">
            <v>Soporte L SP1 P/Aislador Vertical 200x340mm</v>
          </cell>
        </row>
        <row r="929">
          <cell r="A929" t="str">
            <v>Soporte L SP1 P/Aislador Vertical 200x455mm</v>
          </cell>
        </row>
        <row r="930">
          <cell r="A930" t="str">
            <v>Soporte Susp. p/Cable Preensamblado</v>
          </cell>
        </row>
        <row r="931">
          <cell r="A931" t="str">
            <v>Soporte Susp. p/DAC Preensamblado</v>
          </cell>
        </row>
        <row r="932">
          <cell r="A932" t="str">
            <v>Soporte Tipo L 220x150x10 c/golilla</v>
          </cell>
        </row>
        <row r="933">
          <cell r="A933" t="str">
            <v>Soporte Tipo L 38x6x100x50</v>
          </cell>
        </row>
        <row r="934">
          <cell r="A934" t="str">
            <v>Soporte Tipo L p/Acometida</v>
          </cell>
        </row>
        <row r="935">
          <cell r="A935" t="str">
            <v>Soporte Trapecio Costanera 40x40x3x1200</v>
          </cell>
        </row>
        <row r="936">
          <cell r="A936" t="str">
            <v>Soporte Trapecio Muro 40x40x3x1800</v>
          </cell>
        </row>
        <row r="937">
          <cell r="A937" t="str">
            <v>Soporte Vertical 80x35x5x920mm</v>
          </cell>
        </row>
        <row r="938">
          <cell r="A938" t="str">
            <v xml:space="preserve">SOPORTE SP1               1 X 1             </v>
          </cell>
        </row>
        <row r="939">
          <cell r="A939" t="str">
            <v>Taco de Madera 80x60x120</v>
          </cell>
        </row>
        <row r="940">
          <cell r="A940" t="str">
            <v>Taco de Madera p/Fijación</v>
          </cell>
        </row>
        <row r="941">
          <cell r="A941" t="str">
            <v xml:space="preserve">TAPA T1                   1 X 1             </v>
          </cell>
        </row>
        <row r="942">
          <cell r="A942" t="str">
            <v xml:space="preserve">TAPA T2                   1 X 1             </v>
          </cell>
        </row>
        <row r="943">
          <cell r="A943" t="str">
            <v xml:space="preserve">TAPA T3                   1 X 1             </v>
          </cell>
        </row>
        <row r="944">
          <cell r="A944" t="str">
            <v xml:space="preserve">TAPA T4                   1 X 1             </v>
          </cell>
        </row>
        <row r="945">
          <cell r="A945" t="str">
            <v>Tapa Cámara 900 x 850</v>
          </cell>
        </row>
        <row r="946">
          <cell r="A946" t="str">
            <v>Tarra Chica p/Acopio 800x400x900</v>
          </cell>
        </row>
        <row r="947">
          <cell r="A947" t="str">
            <v>Tarra Grande p/Acopio 800x650x900</v>
          </cell>
        </row>
        <row r="948">
          <cell r="A948" t="str">
            <v>Tensor 3/4x5220x100Hx100H</v>
          </cell>
        </row>
        <row r="949">
          <cell r="A949" t="str">
            <v>Tirafondo N°1, 7/8x125</v>
          </cell>
        </row>
        <row r="950">
          <cell r="A950" t="str">
            <v>Tirafondo riel 7/8x132</v>
          </cell>
        </row>
        <row r="951">
          <cell r="A951" t="str">
            <v>Tirafondo riel 7/8x194 GV</v>
          </cell>
        </row>
        <row r="952">
          <cell r="A952" t="str">
            <v>Tirafondo N°2, 7/8x145</v>
          </cell>
        </row>
        <row r="953">
          <cell r="A953" t="str">
            <v>Tirafondo Nº2, 7/8x149</v>
          </cell>
        </row>
        <row r="954">
          <cell r="A954" t="str">
            <v>Tirafondo Nº2, 7/8x149 GV</v>
          </cell>
        </row>
        <row r="955">
          <cell r="A955" t="str">
            <v>Tirafondo Nº5, 7/8x150</v>
          </cell>
        </row>
        <row r="956">
          <cell r="A956" t="str">
            <v>Tirafondo p/Panel 7/8x225</v>
          </cell>
        </row>
        <row r="957">
          <cell r="A957" t="str">
            <v>Tirafondo p/Panel 7/8x270</v>
          </cell>
        </row>
        <row r="958">
          <cell r="A958" t="str">
            <v>Tirafondo riel Especial M23x142</v>
          </cell>
        </row>
        <row r="959">
          <cell r="A959" t="str">
            <v>Tirafondo riel M21x111,5 GV</v>
          </cell>
        </row>
        <row r="960">
          <cell r="A960" t="str">
            <v>Tirafondo riel M21x110 NG</v>
          </cell>
        </row>
        <row r="961">
          <cell r="A961" t="str">
            <v>Tirafondo riel M21x111,5 NG</v>
          </cell>
        </row>
        <row r="962">
          <cell r="A962" t="str">
            <v>Tirafondo riel M21x113,35 GV</v>
          </cell>
        </row>
        <row r="963">
          <cell r="A963" t="str">
            <v>Tirafondo riel M21x125</v>
          </cell>
        </row>
        <row r="964">
          <cell r="A964" t="str">
            <v>Tirante 3/4x7'</v>
          </cell>
        </row>
        <row r="965">
          <cell r="A965" t="str">
            <v>Tirante 39"  Galv.</v>
          </cell>
        </row>
        <row r="966">
          <cell r="A966" t="str">
            <v>Tirante 39"  Galv. t/GTD</v>
          </cell>
        </row>
        <row r="967">
          <cell r="A967" t="str">
            <v>Tirante 39"  Azul/Rojo</v>
          </cell>
        </row>
        <row r="968">
          <cell r="A968" t="str">
            <v>Tuerca c/Inserto 1.1/2</v>
          </cell>
        </row>
        <row r="969">
          <cell r="A969" t="str">
            <v>Tuerca c/Inserto 2"</v>
          </cell>
        </row>
        <row r="970">
          <cell r="A970" t="str">
            <v>Tuerca Cuad Ref 1/2</v>
          </cell>
        </row>
        <row r="971">
          <cell r="A971" t="str">
            <v>Tuerca Cuad Ref 1/2 Rebajada</v>
          </cell>
        </row>
        <row r="972">
          <cell r="A972" t="str">
            <v>Tuerca Cuad Ref 5/8</v>
          </cell>
        </row>
        <row r="973">
          <cell r="A973" t="str">
            <v>Tuerca Cuad Ref 7/8 NG</v>
          </cell>
        </row>
        <row r="974">
          <cell r="A974" t="str">
            <v>Tuerca Cuad Ref Especial 7/8</v>
          </cell>
        </row>
        <row r="975">
          <cell r="A975" t="str">
            <v>Tuerca Hex Bulldog 1"</v>
          </cell>
        </row>
        <row r="976">
          <cell r="A976" t="str">
            <v>Tuerca Hex Bulldog 3/4"</v>
          </cell>
        </row>
        <row r="977">
          <cell r="A977" t="str">
            <v>Tuerca Hex Bulldog 7/8"</v>
          </cell>
        </row>
        <row r="978">
          <cell r="A978" t="str">
            <v>Tuerca Hex Bulldog 1.1/8"</v>
          </cell>
        </row>
        <row r="979">
          <cell r="A979" t="str">
            <v>Tuerca Hex Cte 1/2  BSW</v>
          </cell>
        </row>
        <row r="980">
          <cell r="A980" t="str">
            <v>Tuerca Hex Cte 5/8  BSW</v>
          </cell>
        </row>
        <row r="981">
          <cell r="A981" t="str">
            <v>Tuerca Hex Cte 1  BSW</v>
          </cell>
        </row>
        <row r="982">
          <cell r="A982" t="str">
            <v>Tuerca Hex Cte 1/2  UNC</v>
          </cell>
        </row>
        <row r="983">
          <cell r="A983" t="str">
            <v xml:space="preserve">Tuerca Hex Cte M16 </v>
          </cell>
        </row>
        <row r="984">
          <cell r="A984" t="str">
            <v>Tuerca Hex Cte G-2 7/8 UNC</v>
          </cell>
        </row>
        <row r="985">
          <cell r="A985" t="str">
            <v>Tuerca Hex Ref 3/4"</v>
          </cell>
        </row>
        <row r="986">
          <cell r="A986" t="str">
            <v>Tuerca Hex 3/4" A-194-2H  UNC</v>
          </cell>
        </row>
        <row r="987">
          <cell r="A987" t="str">
            <v>Tuerca Hex Ref 1"</v>
          </cell>
        </row>
        <row r="988">
          <cell r="A988" t="str">
            <v>Tuerca Hex Ref 7/8"</v>
          </cell>
        </row>
        <row r="989">
          <cell r="A989" t="str">
            <v>Tuerca Hex Ref 7/8" Zn</v>
          </cell>
        </row>
        <row r="990">
          <cell r="A990" t="str">
            <v>Tuerca Hex Ref TRE 2"</v>
          </cell>
        </row>
        <row r="991">
          <cell r="A991" t="str">
            <v>Tuerca Hex Ref  G-2  Inditecnor 7/8</v>
          </cell>
        </row>
        <row r="992">
          <cell r="A992" t="str">
            <v>Tuerca Hex Ref  G-2  1" c/Perf.</v>
          </cell>
        </row>
        <row r="993">
          <cell r="A993" t="str">
            <v>Tuerca Hex Ref G-3  M18</v>
          </cell>
        </row>
        <row r="994">
          <cell r="A994" t="str">
            <v>Tuerca Ojo 1/2</v>
          </cell>
        </row>
        <row r="995">
          <cell r="A995" t="str">
            <v>Tuerca Ojo 5/8</v>
          </cell>
        </row>
        <row r="996">
          <cell r="A996" t="str">
            <v>Tuerca Ojo 3/4</v>
          </cell>
        </row>
        <row r="997">
          <cell r="A997" t="str">
            <v>Viga H GV 148x100x2500mm</v>
          </cell>
        </row>
        <row r="998">
          <cell r="A998" t="str">
            <v>Viga Porta Transf. C 100x40x6x2320</v>
          </cell>
        </row>
        <row r="999">
          <cell r="A999" t="str">
            <v>Viga Porta Transf. U 125x60x5x2320</v>
          </cell>
        </row>
        <row r="1000">
          <cell r="A1000" t="str">
            <v>Viga Porta Transf. C 100x40x6x2350</v>
          </cell>
        </row>
        <row r="1001">
          <cell r="A1001" t="str">
            <v>Vigueta Afianza L 50x50x6x600</v>
          </cell>
        </row>
        <row r="1002">
          <cell r="A1002" t="str">
            <v>Vigueta Afianza L 65x65x5x690</v>
          </cell>
        </row>
        <row r="1003">
          <cell r="A1003" t="str">
            <v>Vigueta Afianza L 65x65x8x630</v>
          </cell>
        </row>
        <row r="1004">
          <cell r="A1004" t="str">
            <v>Vigueta C 150x50x6x900mm</v>
          </cell>
        </row>
        <row r="1005">
          <cell r="A1005" t="str">
            <v>Vigueta C Doble 150x50x5x6000mm</v>
          </cell>
        </row>
        <row r="1006">
          <cell r="A1006" t="str">
            <v>Vigueta C tipo 1 125x50x5x6600mm</v>
          </cell>
        </row>
        <row r="1007">
          <cell r="A1007" t="str">
            <v>Vigueta C tipo 2 125x50x5x6600mm</v>
          </cell>
        </row>
        <row r="1008">
          <cell r="A1008" t="str">
            <v>Vigueta C 125x50x6x2700</v>
          </cell>
        </row>
        <row r="1009">
          <cell r="A1009" t="str">
            <v>Vigueta C 125x50x6x6000</v>
          </cell>
        </row>
        <row r="1010">
          <cell r="A1010" t="str">
            <v>Vigueta Canal C 34x34x3x480mm</v>
          </cell>
        </row>
        <row r="1011">
          <cell r="A1011" t="str">
            <v>Vigueta PortaViga C 100x40x6x480</v>
          </cell>
        </row>
        <row r="1012">
          <cell r="A1012" t="str">
            <v>Vigueta Canal C 150x5x50x740</v>
          </cell>
        </row>
        <row r="1013">
          <cell r="A1013" t="str">
            <v>Vigueta Tipo Z 40x30x4x480mm</v>
          </cell>
        </row>
        <row r="1014">
          <cell r="A1014" t="str">
            <v>Zuncho Flot. Soplado Wenco</v>
          </cell>
        </row>
      </sheetData>
      <sheetData sheetId="3"/>
      <sheetData sheetId="4">
        <row r="3">
          <cell r="B3" t="str">
            <v>OT</v>
          </cell>
          <cell r="C3" t="str">
            <v>NOTA VENTA</v>
          </cell>
          <cell r="D3" t="str">
            <v>FECHA ENTREGA</v>
          </cell>
          <cell r="E3" t="str">
            <v>CLIENTE</v>
          </cell>
          <cell r="F3" t="str">
            <v>CODIGO</v>
          </cell>
          <cell r="G3" t="str">
            <v>PRODUCTO</v>
          </cell>
          <cell r="H3" t="str">
            <v>CORT</v>
          </cell>
          <cell r="I3" t="str">
            <v>PLANCH</v>
          </cell>
          <cell r="J3" t="str">
            <v>DOBL</v>
          </cell>
          <cell r="K3" t="str">
            <v>DEST</v>
          </cell>
          <cell r="L3" t="str">
            <v>ESTAM</v>
          </cell>
          <cell r="M3" t="str">
            <v>1°GOLP</v>
          </cell>
          <cell r="N3" t="str">
            <v>2°GOLP</v>
          </cell>
          <cell r="O3" t="str">
            <v>AVELL</v>
          </cell>
          <cell r="P3" t="str">
            <v>REBAR</v>
          </cell>
          <cell r="Q3" t="str">
            <v>REB IN</v>
          </cell>
          <cell r="R3" t="str">
            <v>REB EX</v>
          </cell>
          <cell r="S3" t="str">
            <v xml:space="preserve">PUNT  </v>
          </cell>
          <cell r="T3" t="str">
            <v>FORJ</v>
          </cell>
          <cell r="U3" t="str">
            <v>LAMIN</v>
          </cell>
          <cell r="V3" t="str">
            <v>CORPTA</v>
          </cell>
          <cell r="W3" t="str">
            <v>RANUR</v>
          </cell>
          <cell r="X3" t="str">
            <v>PERF1</v>
          </cell>
          <cell r="Y3" t="str">
            <v>PERF2</v>
          </cell>
          <cell r="Z3" t="str">
            <v>PERFCU</v>
          </cell>
          <cell r="AA3" t="str">
            <v>PERFOV</v>
          </cell>
          <cell r="AB3" t="str">
            <v>PERFRE</v>
          </cell>
          <cell r="AC3" t="str">
            <v>PERTR</v>
          </cell>
          <cell r="AD3" t="str">
            <v>SOLD</v>
          </cell>
          <cell r="AE3" t="str">
            <v>TERRA</v>
          </cell>
          <cell r="AF3" t="str">
            <v>CANTIDAD</v>
          </cell>
          <cell r="AG3" t="str">
            <v>KILOS</v>
          </cell>
          <cell r="AH3" t="str">
            <v>SALDO UND</v>
          </cell>
          <cell r="AI3" t="str">
            <v>SALDO KGS</v>
          </cell>
          <cell r="AJ3" t="str">
            <v>%  AVANCE</v>
          </cell>
          <cell r="AK3" t="str">
            <v>UNID TERM.</v>
          </cell>
          <cell r="AL3" t="str">
            <v>$</v>
          </cell>
        </row>
        <row r="5">
          <cell r="B5">
            <v>39371</v>
          </cell>
          <cell r="C5">
            <v>284841</v>
          </cell>
          <cell r="D5">
            <v>43656</v>
          </cell>
          <cell r="E5" t="str">
            <v>Tecnored S.A.</v>
          </cell>
          <cell r="F5" t="str">
            <v>8709200050-6</v>
          </cell>
          <cell r="G5" t="str">
            <v>Espiga 3/4x200x350 caps.1" Poliamida</v>
          </cell>
          <cell r="AF5">
            <v>500</v>
          </cell>
          <cell r="AG5">
            <v>406</v>
          </cell>
          <cell r="AH5">
            <v>500</v>
          </cell>
          <cell r="AI5">
            <v>406</v>
          </cell>
          <cell r="AJ5">
            <v>0</v>
          </cell>
          <cell r="AK5">
            <v>0</v>
          </cell>
          <cell r="AL5">
            <v>3650</v>
          </cell>
        </row>
        <row r="6">
          <cell r="B6">
            <v>39301</v>
          </cell>
          <cell r="C6">
            <v>284694</v>
          </cell>
          <cell r="D6">
            <v>43641</v>
          </cell>
          <cell r="E6" t="str">
            <v>Consorcio Tecdra S.A.</v>
          </cell>
          <cell r="F6" t="str">
            <v>2821632140-7</v>
          </cell>
          <cell r="G6" t="str">
            <v>Perno riel FFCC JDZ 1x130</v>
          </cell>
          <cell r="AF6">
            <v>400</v>
          </cell>
          <cell r="AG6">
            <v>274</v>
          </cell>
          <cell r="AH6">
            <v>400</v>
          </cell>
          <cell r="AI6">
            <v>274</v>
          </cell>
          <cell r="AJ6">
            <v>0</v>
          </cell>
          <cell r="AK6">
            <v>0</v>
          </cell>
          <cell r="AL6">
            <v>1824</v>
          </cell>
        </row>
        <row r="7">
          <cell r="B7">
            <v>39164</v>
          </cell>
          <cell r="C7">
            <v>284534</v>
          </cell>
          <cell r="D7">
            <v>43661</v>
          </cell>
          <cell r="E7" t="str">
            <v>SAESA</v>
          </cell>
          <cell r="F7" t="str">
            <v>8706200680-1</v>
          </cell>
          <cell r="G7" t="str">
            <v>Espiga 3/4x200x250 caps.1.3/8" Poliamida</v>
          </cell>
          <cell r="AF7">
            <v>3300</v>
          </cell>
          <cell r="AG7">
            <v>2115.3000000000002</v>
          </cell>
          <cell r="AH7">
            <v>3300</v>
          </cell>
          <cell r="AI7">
            <v>2115.3000000000002</v>
          </cell>
          <cell r="AJ7">
            <v>0</v>
          </cell>
          <cell r="AK7">
            <v>0</v>
          </cell>
          <cell r="AL7">
            <v>2799</v>
          </cell>
        </row>
        <row r="8">
          <cell r="B8">
            <v>39369</v>
          </cell>
          <cell r="C8">
            <v>284838</v>
          </cell>
          <cell r="D8">
            <v>43665</v>
          </cell>
          <cell r="E8" t="str">
            <v>Consorcio Tecdra S.A.</v>
          </cell>
          <cell r="F8" t="str">
            <v>2821624360-0</v>
          </cell>
          <cell r="G8" t="str">
            <v>Perno p/Durmiente Puente 3/4x500</v>
          </cell>
          <cell r="AF8">
            <v>100</v>
          </cell>
          <cell r="AG8">
            <v>95</v>
          </cell>
          <cell r="AH8">
            <v>100</v>
          </cell>
          <cell r="AI8">
            <v>95</v>
          </cell>
          <cell r="AJ8">
            <v>0</v>
          </cell>
          <cell r="AK8">
            <v>0</v>
          </cell>
          <cell r="AL8">
            <v>2500</v>
          </cell>
        </row>
        <row r="9">
          <cell r="B9">
            <v>38931</v>
          </cell>
          <cell r="C9">
            <v>284172</v>
          </cell>
          <cell r="D9">
            <v>43651</v>
          </cell>
          <cell r="E9" t="str">
            <v>GTD Teleductos S.A.</v>
          </cell>
          <cell r="F9" t="str">
            <v>7500200137-3</v>
          </cell>
          <cell r="G9" t="str">
            <v>Brida Superior Multicable 4mm</v>
          </cell>
          <cell r="AF9">
            <v>1540</v>
          </cell>
          <cell r="AG9">
            <v>118.58</v>
          </cell>
          <cell r="AH9">
            <v>1540</v>
          </cell>
          <cell r="AI9">
            <v>118.58</v>
          </cell>
          <cell r="AJ9">
            <v>0</v>
          </cell>
          <cell r="AK9">
            <v>0</v>
          </cell>
          <cell r="AL9">
            <v>2409</v>
          </cell>
        </row>
        <row r="10">
          <cell r="B10">
            <v>39251</v>
          </cell>
          <cell r="C10">
            <v>284587</v>
          </cell>
          <cell r="D10">
            <v>43621</v>
          </cell>
          <cell r="E10" t="str">
            <v>Tecnored S.A.</v>
          </cell>
          <cell r="F10" t="str">
            <v>9323020480-0</v>
          </cell>
          <cell r="G10" t="str">
            <v>Perno Hex Cte 5/8x13x10A</v>
          </cell>
          <cell r="AF10">
            <v>400</v>
          </cell>
          <cell r="AG10">
            <v>210.8</v>
          </cell>
          <cell r="AH10">
            <v>400</v>
          </cell>
          <cell r="AI10">
            <v>210.8</v>
          </cell>
          <cell r="AJ10">
            <v>0</v>
          </cell>
          <cell r="AK10">
            <v>0</v>
          </cell>
          <cell r="AL10">
            <v>1688</v>
          </cell>
        </row>
        <row r="11">
          <cell r="B11">
            <v>39409</v>
          </cell>
          <cell r="C11">
            <v>596927</v>
          </cell>
          <cell r="D11">
            <v>43661</v>
          </cell>
          <cell r="E11" t="str">
            <v>Abasolo Vallejo S.A.</v>
          </cell>
          <cell r="F11" t="str">
            <v>7500200050-4</v>
          </cell>
          <cell r="G11" t="str">
            <v xml:space="preserve">Brida Cruce mensajero perf. Redonda </v>
          </cell>
          <cell r="AF11">
            <v>285</v>
          </cell>
          <cell r="AG11">
            <v>62.7</v>
          </cell>
          <cell r="AH11">
            <v>285</v>
          </cell>
          <cell r="AI11">
            <v>62.7</v>
          </cell>
          <cell r="AJ11">
            <v>0</v>
          </cell>
          <cell r="AK11">
            <v>0</v>
          </cell>
          <cell r="AL11">
            <v>2071</v>
          </cell>
        </row>
        <row r="12">
          <cell r="B12">
            <v>39421</v>
          </cell>
          <cell r="C12">
            <v>596923</v>
          </cell>
          <cell r="D12">
            <v>43656</v>
          </cell>
          <cell r="E12" t="str">
            <v>Abasolo Vallejo S.A.</v>
          </cell>
          <cell r="F12" t="str">
            <v>7500200050-4</v>
          </cell>
          <cell r="G12" t="str">
            <v xml:space="preserve">Brida Cruce mensajero perf. Redonda </v>
          </cell>
          <cell r="AF12">
            <v>150</v>
          </cell>
          <cell r="AG12">
            <v>33</v>
          </cell>
          <cell r="AH12">
            <v>150</v>
          </cell>
          <cell r="AI12">
            <v>33</v>
          </cell>
          <cell r="AJ12">
            <v>0</v>
          </cell>
          <cell r="AK12">
            <v>0</v>
          </cell>
          <cell r="AL12">
            <v>2071</v>
          </cell>
        </row>
        <row r="13">
          <cell r="B13">
            <v>39408</v>
          </cell>
          <cell r="C13">
            <v>596927</v>
          </cell>
          <cell r="D13">
            <v>43661</v>
          </cell>
          <cell r="E13" t="str">
            <v>Abasolo Vallejo S.A.</v>
          </cell>
          <cell r="F13" t="str">
            <v>7500200045-8</v>
          </cell>
          <cell r="G13" t="str">
            <v>Brida Cruce mensajero perf. Ovalada</v>
          </cell>
          <cell r="AF13">
            <v>285</v>
          </cell>
          <cell r="AG13">
            <v>61.274999999999999</v>
          </cell>
          <cell r="AH13">
            <v>285</v>
          </cell>
          <cell r="AI13">
            <v>61.274999999999999</v>
          </cell>
          <cell r="AJ13">
            <v>0</v>
          </cell>
          <cell r="AK13">
            <v>0</v>
          </cell>
          <cell r="AL13">
            <v>2071</v>
          </cell>
        </row>
        <row r="14">
          <cell r="B14">
            <v>39420</v>
          </cell>
          <cell r="C14">
            <v>596923</v>
          </cell>
          <cell r="D14">
            <v>43656</v>
          </cell>
          <cell r="E14" t="str">
            <v>Abasolo Vallejo S.A.</v>
          </cell>
          <cell r="F14" t="str">
            <v>7500200045-8</v>
          </cell>
          <cell r="G14" t="str">
            <v>Brida Cruce mensajero perf. Ovalada</v>
          </cell>
          <cell r="AF14">
            <v>150</v>
          </cell>
          <cell r="AG14">
            <v>32.25</v>
          </cell>
          <cell r="AH14">
            <v>150</v>
          </cell>
          <cell r="AI14">
            <v>32.25</v>
          </cell>
          <cell r="AJ14">
            <v>0</v>
          </cell>
          <cell r="AK14">
            <v>0</v>
          </cell>
          <cell r="AL14">
            <v>2071</v>
          </cell>
        </row>
        <row r="15">
          <cell r="B15">
            <v>39433</v>
          </cell>
          <cell r="C15">
            <v>596927</v>
          </cell>
          <cell r="D15">
            <v>43661</v>
          </cell>
          <cell r="E15" t="str">
            <v>Abasolo Vallejo S.A.</v>
          </cell>
          <cell r="F15" t="str">
            <v>9423016100-8</v>
          </cell>
          <cell r="G15" t="str">
            <v>Perno Cab Cuad 1/2x1.1/2x1.1/4H</v>
          </cell>
          <cell r="AF15">
            <v>1956</v>
          </cell>
          <cell r="AG15">
            <v>97.800000000000011</v>
          </cell>
          <cell r="AH15">
            <v>1956</v>
          </cell>
          <cell r="AI15">
            <v>97.800000000000011</v>
          </cell>
          <cell r="AJ15">
            <v>0</v>
          </cell>
          <cell r="AK15">
            <v>0</v>
          </cell>
          <cell r="AL15">
            <v>4000</v>
          </cell>
        </row>
        <row r="16">
          <cell r="B16">
            <v>39467</v>
          </cell>
          <cell r="C16">
            <v>596932</v>
          </cell>
          <cell r="D16">
            <v>43677</v>
          </cell>
          <cell r="E16" t="str">
            <v>Abasolo Vallejo S.A.</v>
          </cell>
          <cell r="F16" t="str">
            <v>7500200015-6</v>
          </cell>
          <cell r="G16" t="str">
            <v>Brida 3 pernos Perforación ovalada</v>
          </cell>
          <cell r="AF16">
            <v>6000</v>
          </cell>
          <cell r="AG16">
            <v>2610</v>
          </cell>
          <cell r="AH16">
            <v>6000</v>
          </cell>
          <cell r="AI16">
            <v>2610</v>
          </cell>
          <cell r="AJ16">
            <v>0</v>
          </cell>
          <cell r="AK16">
            <v>0</v>
          </cell>
          <cell r="AL16">
            <v>1717</v>
          </cell>
        </row>
        <row r="17">
          <cell r="B17">
            <v>39428</v>
          </cell>
          <cell r="C17">
            <v>284910</v>
          </cell>
          <cell r="D17">
            <v>43656</v>
          </cell>
          <cell r="E17" t="str">
            <v>GTD Teleductos S.A.</v>
          </cell>
          <cell r="F17" t="str">
            <v>7303240095-4</v>
          </cell>
          <cell r="G17" t="str">
            <v>Golilla 40x40x5x14</v>
          </cell>
          <cell r="AF17">
            <v>4000</v>
          </cell>
          <cell r="AG17">
            <v>212.79999999999998</v>
          </cell>
          <cell r="AH17">
            <v>4000</v>
          </cell>
          <cell r="AI17">
            <v>212.79999999999998</v>
          </cell>
          <cell r="AJ17">
            <v>0</v>
          </cell>
          <cell r="AK17">
            <v>0</v>
          </cell>
          <cell r="AL17">
            <v>1691</v>
          </cell>
        </row>
        <row r="18">
          <cell r="B18">
            <v>39386</v>
          </cell>
          <cell r="C18">
            <v>284849</v>
          </cell>
          <cell r="D18">
            <v>43663</v>
          </cell>
          <cell r="E18" t="str">
            <v>Juan Ruperto Cancino</v>
          </cell>
          <cell r="F18" t="str">
            <v>A800200050-5</v>
          </cell>
          <cell r="G18" t="str">
            <v>Soporte Remate Liviano</v>
          </cell>
          <cell r="AF18">
            <v>1200</v>
          </cell>
          <cell r="AG18">
            <v>312</v>
          </cell>
          <cell r="AH18">
            <v>1200</v>
          </cell>
          <cell r="AI18">
            <v>312</v>
          </cell>
          <cell r="AJ18">
            <v>0</v>
          </cell>
          <cell r="AK18">
            <v>0</v>
          </cell>
          <cell r="AL18">
            <v>1645</v>
          </cell>
        </row>
        <row r="19">
          <cell r="B19">
            <v>39387</v>
          </cell>
          <cell r="C19">
            <v>284808</v>
          </cell>
          <cell r="D19">
            <v>43665</v>
          </cell>
          <cell r="E19" t="str">
            <v>Juan Ruperto Cancino</v>
          </cell>
          <cell r="F19" t="str">
            <v>A800200050-5</v>
          </cell>
          <cell r="G19" t="str">
            <v>Soporte Remate Liviano</v>
          </cell>
          <cell r="AF19">
            <v>1200</v>
          </cell>
          <cell r="AG19">
            <v>312</v>
          </cell>
          <cell r="AH19">
            <v>1200</v>
          </cell>
          <cell r="AI19">
            <v>312</v>
          </cell>
          <cell r="AJ19">
            <v>0</v>
          </cell>
          <cell r="AK19">
            <v>0</v>
          </cell>
          <cell r="AL19">
            <v>1645</v>
          </cell>
        </row>
        <row r="20">
          <cell r="B20">
            <v>39375</v>
          </cell>
          <cell r="C20">
            <v>284840</v>
          </cell>
          <cell r="D20">
            <v>43666</v>
          </cell>
          <cell r="E20" t="str">
            <v>Tecnored S.A.</v>
          </cell>
          <cell r="F20" t="str">
            <v>7401200010-7</v>
          </cell>
          <cell r="G20" t="str">
            <v>Barra Ojo 5/8x1,80mtrs</v>
          </cell>
          <cell r="AF20">
            <v>1000</v>
          </cell>
          <cell r="AG20">
            <v>3036.7999999999997</v>
          </cell>
          <cell r="AH20">
            <v>1000</v>
          </cell>
          <cell r="AI20">
            <v>3036.7999999999997</v>
          </cell>
          <cell r="AJ20">
            <v>0</v>
          </cell>
          <cell r="AK20">
            <v>0</v>
          </cell>
          <cell r="AL20">
            <v>1271</v>
          </cell>
        </row>
        <row r="21">
          <cell r="B21">
            <v>39422</v>
          </cell>
          <cell r="C21">
            <v>284918</v>
          </cell>
          <cell r="D21">
            <v>43682</v>
          </cell>
          <cell r="E21" t="str">
            <v>Tecnored S.A.</v>
          </cell>
          <cell r="F21" t="str">
            <v>C621000348-6</v>
          </cell>
          <cell r="G21" t="str">
            <v>Fijación p/Cañería 1/2 - 1/2x292x100</v>
          </cell>
          <cell r="AF21">
            <v>400</v>
          </cell>
          <cell r="AG21">
            <v>140</v>
          </cell>
          <cell r="AH21">
            <v>400</v>
          </cell>
          <cell r="AI21">
            <v>140</v>
          </cell>
          <cell r="AJ21">
            <v>0</v>
          </cell>
          <cell r="AK21">
            <v>0</v>
          </cell>
          <cell r="AL21">
            <v>1791</v>
          </cell>
        </row>
        <row r="22">
          <cell r="B22">
            <v>39338</v>
          </cell>
          <cell r="C22">
            <v>284778</v>
          </cell>
          <cell r="D22">
            <v>43636</v>
          </cell>
          <cell r="E22" t="str">
            <v>Tecnored S.A.</v>
          </cell>
          <cell r="F22" t="str">
            <v>8709200050-6</v>
          </cell>
          <cell r="G22" t="str">
            <v>Espiga 3/4x200x350 caps.1" Poliamida</v>
          </cell>
          <cell r="AF22">
            <v>500</v>
          </cell>
          <cell r="AG22">
            <v>406</v>
          </cell>
          <cell r="AH22">
            <v>500</v>
          </cell>
          <cell r="AI22">
            <v>406</v>
          </cell>
          <cell r="AJ22">
            <v>0</v>
          </cell>
          <cell r="AK22">
            <v>0</v>
          </cell>
          <cell r="AL22">
            <v>3651</v>
          </cell>
        </row>
        <row r="23">
          <cell r="B23">
            <v>39452</v>
          </cell>
          <cell r="C23">
            <v>596931</v>
          </cell>
          <cell r="D23">
            <v>43661</v>
          </cell>
          <cell r="E23" t="str">
            <v>Abasolo Vallejo S.A.</v>
          </cell>
          <cell r="F23" t="str">
            <v>8020210140-6</v>
          </cell>
          <cell r="G23" t="str">
            <v>Cruceta Remate Final 65x65x6x500</v>
          </cell>
          <cell r="AF23">
            <v>1200</v>
          </cell>
          <cell r="AG23">
            <v>3752.3999999999996</v>
          </cell>
          <cell r="AH23">
            <v>1200</v>
          </cell>
          <cell r="AI23">
            <v>3752.3999999999996</v>
          </cell>
          <cell r="AJ23">
            <v>0</v>
          </cell>
          <cell r="AK23">
            <v>0</v>
          </cell>
          <cell r="AL23">
            <v>1470</v>
          </cell>
        </row>
        <row r="24">
          <cell r="B24">
            <v>39352</v>
          </cell>
          <cell r="C24">
            <v>284807</v>
          </cell>
          <cell r="D24">
            <v>43686</v>
          </cell>
          <cell r="E24" t="str">
            <v>Ing y Const Electrica SINEC S.A.</v>
          </cell>
          <cell r="F24" t="str">
            <v>A800210110-7</v>
          </cell>
          <cell r="G24" t="str">
            <v>Brazo Horizontal 50x50x240</v>
          </cell>
          <cell r="AF24">
            <v>100</v>
          </cell>
          <cell r="AG24">
            <v>98</v>
          </cell>
          <cell r="AH24">
            <v>100</v>
          </cell>
          <cell r="AI24">
            <v>98</v>
          </cell>
          <cell r="AJ24">
            <v>0</v>
          </cell>
          <cell r="AK24">
            <v>0</v>
          </cell>
          <cell r="AL24">
            <v>2854</v>
          </cell>
        </row>
        <row r="25">
          <cell r="B25">
            <v>39165</v>
          </cell>
          <cell r="C25">
            <v>284530</v>
          </cell>
          <cell r="D25">
            <v>43678</v>
          </cell>
          <cell r="E25" t="str">
            <v>SAESA</v>
          </cell>
          <cell r="F25" t="str">
            <v>8706200680-1</v>
          </cell>
          <cell r="G25" t="str">
            <v>Espiga 3/4x200x250 caps.1.3/8" Poliamida</v>
          </cell>
          <cell r="AF25">
            <v>3600</v>
          </cell>
          <cell r="AG25">
            <v>2307.6</v>
          </cell>
          <cell r="AH25">
            <v>3600</v>
          </cell>
          <cell r="AI25">
            <v>2307.6</v>
          </cell>
          <cell r="AJ25">
            <v>0</v>
          </cell>
          <cell r="AK25">
            <v>0</v>
          </cell>
          <cell r="AL25">
            <v>2799</v>
          </cell>
        </row>
        <row r="26">
          <cell r="B26">
            <v>39401</v>
          </cell>
          <cell r="E26" t="str">
            <v>Reposicion</v>
          </cell>
          <cell r="F26" t="str">
            <v>9100200020-8</v>
          </cell>
          <cell r="G26" t="str">
            <v>Gancho p/Cruceta Rem Final 3/4x280</v>
          </cell>
          <cell r="AF26">
            <v>1125</v>
          </cell>
          <cell r="AG26">
            <v>704.25</v>
          </cell>
          <cell r="AH26">
            <v>1125</v>
          </cell>
          <cell r="AI26">
            <v>704.25</v>
          </cell>
          <cell r="AJ26">
            <v>0</v>
          </cell>
          <cell r="AK26">
            <v>0</v>
          </cell>
        </row>
        <row r="27">
          <cell r="B27">
            <v>39378</v>
          </cell>
          <cell r="C27">
            <v>284840</v>
          </cell>
          <cell r="D27">
            <v>43666</v>
          </cell>
          <cell r="E27" t="str">
            <v>Tecnored S.A.</v>
          </cell>
          <cell r="F27" t="str">
            <v>8709200060-3</v>
          </cell>
          <cell r="G27" t="str">
            <v>Espiga 3/4x200x350 caps.1.3/8" Poliamida C/H</v>
          </cell>
          <cell r="AF27">
            <v>300</v>
          </cell>
          <cell r="AG27">
            <v>253.2</v>
          </cell>
          <cell r="AH27">
            <v>300</v>
          </cell>
          <cell r="AI27">
            <v>253.2</v>
          </cell>
          <cell r="AJ27">
            <v>0</v>
          </cell>
          <cell r="AK27">
            <v>0</v>
          </cell>
          <cell r="AL27">
            <v>3503</v>
          </cell>
        </row>
        <row r="28">
          <cell r="B28">
            <v>35494</v>
          </cell>
          <cell r="C28">
            <v>272802</v>
          </cell>
          <cell r="D28">
            <v>42116</v>
          </cell>
          <cell r="E28" t="str">
            <v>Emp Transporte Ferroviario S.A.</v>
          </cell>
          <cell r="F28" t="str">
            <v>2821624150-0</v>
          </cell>
          <cell r="G28" t="str">
            <v>Perno riel FFCC LP 3/4x85</v>
          </cell>
          <cell r="AF28">
            <v>865</v>
          </cell>
          <cell r="AG28">
            <v>205.87</v>
          </cell>
          <cell r="AH28">
            <v>865</v>
          </cell>
          <cell r="AI28">
            <v>205.87</v>
          </cell>
          <cell r="AJ28">
            <v>0</v>
          </cell>
          <cell r="AK28">
            <v>0</v>
          </cell>
          <cell r="AL28">
            <v>2000</v>
          </cell>
        </row>
        <row r="29">
          <cell r="B29">
            <v>39041</v>
          </cell>
          <cell r="C29">
            <v>284320</v>
          </cell>
          <cell r="D29">
            <v>43581</v>
          </cell>
          <cell r="E29" t="str">
            <v>Cooperativa Electrica los Angeles</v>
          </cell>
          <cell r="F29" t="str">
            <v>9821800040-1</v>
          </cell>
          <cell r="G29" t="str">
            <v>Pletina L p/Elemento Montaje 38x10x205x86</v>
          </cell>
          <cell r="AF29">
            <v>200</v>
          </cell>
          <cell r="AG29">
            <v>170.23999999999998</v>
          </cell>
          <cell r="AH29">
            <v>200</v>
          </cell>
          <cell r="AI29">
            <v>170.23999999999998</v>
          </cell>
          <cell r="AJ29">
            <v>0</v>
          </cell>
          <cell r="AK29">
            <v>0</v>
          </cell>
          <cell r="AL29">
            <v>3010</v>
          </cell>
        </row>
        <row r="30">
          <cell r="B30">
            <v>39372</v>
          </cell>
          <cell r="C30">
            <v>284840</v>
          </cell>
          <cell r="D30">
            <v>43666</v>
          </cell>
          <cell r="E30" t="str">
            <v>Tecnored S.A.</v>
          </cell>
          <cell r="F30" t="str">
            <v>9822210280-4</v>
          </cell>
          <cell r="G30" t="str">
            <v>Diagonal p/Cruceta Madera 40x40x5x1830</v>
          </cell>
          <cell r="AF30">
            <v>200</v>
          </cell>
          <cell r="AG30">
            <v>1080</v>
          </cell>
          <cell r="AH30">
            <v>200</v>
          </cell>
          <cell r="AI30">
            <v>1080</v>
          </cell>
          <cell r="AJ30">
            <v>0</v>
          </cell>
          <cell r="AK30">
            <v>0</v>
          </cell>
          <cell r="AL30">
            <v>1203</v>
          </cell>
        </row>
        <row r="31">
          <cell r="B31">
            <v>39451</v>
          </cell>
          <cell r="C31">
            <v>284969</v>
          </cell>
          <cell r="D31">
            <v>43672</v>
          </cell>
          <cell r="E31" t="str">
            <v>Copelec</v>
          </cell>
          <cell r="F31" t="str">
            <v>9822210280-4</v>
          </cell>
          <cell r="G31" t="str">
            <v>Diagonal p/Cruceta Madera 40x40x5x1830</v>
          </cell>
          <cell r="AF31">
            <v>200</v>
          </cell>
          <cell r="AG31">
            <v>1080</v>
          </cell>
          <cell r="AH31">
            <v>200</v>
          </cell>
          <cell r="AI31">
            <v>1080</v>
          </cell>
          <cell r="AJ31">
            <v>0</v>
          </cell>
          <cell r="AK31">
            <v>0</v>
          </cell>
          <cell r="AL31">
            <v>1259</v>
          </cell>
        </row>
        <row r="32">
          <cell r="B32">
            <v>39466</v>
          </cell>
          <cell r="C32">
            <v>284984</v>
          </cell>
          <cell r="D32">
            <v>43683</v>
          </cell>
          <cell r="E32" t="str">
            <v>Copelec</v>
          </cell>
          <cell r="F32" t="str">
            <v>9822210280-4</v>
          </cell>
          <cell r="G32" t="str">
            <v>Diagonal p/Cruceta Madera 40x40x5x1830</v>
          </cell>
          <cell r="AF32">
            <v>200</v>
          </cell>
          <cell r="AG32">
            <v>1080</v>
          </cell>
          <cell r="AH32">
            <v>200</v>
          </cell>
          <cell r="AI32">
            <v>1080</v>
          </cell>
          <cell r="AJ32">
            <v>0</v>
          </cell>
          <cell r="AK32">
            <v>0</v>
          </cell>
          <cell r="AL32">
            <v>1259</v>
          </cell>
        </row>
        <row r="33">
          <cell r="B33">
            <v>39391</v>
          </cell>
          <cell r="C33">
            <v>284862</v>
          </cell>
          <cell r="D33">
            <v>43671</v>
          </cell>
          <cell r="E33" t="str">
            <v>Tecnored S.A.</v>
          </cell>
          <cell r="F33" t="str">
            <v>9700200419-8</v>
          </cell>
          <cell r="G33" t="str">
            <v>Pasador Cab. Chica 5/8x2</v>
          </cell>
          <cell r="AF33">
            <v>2000</v>
          </cell>
          <cell r="AG33">
            <v>190</v>
          </cell>
          <cell r="AH33">
            <v>2000</v>
          </cell>
          <cell r="AI33">
            <v>190</v>
          </cell>
          <cell r="AJ33">
            <v>0</v>
          </cell>
          <cell r="AK33">
            <v>0</v>
          </cell>
          <cell r="AL33">
            <v>2199</v>
          </cell>
        </row>
        <row r="34">
          <cell r="B34">
            <v>39440</v>
          </cell>
          <cell r="C34">
            <v>284958</v>
          </cell>
          <cell r="D34">
            <v>43709</v>
          </cell>
          <cell r="E34" t="str">
            <v>SAESA</v>
          </cell>
          <cell r="F34" t="str">
            <v>9323024660-0</v>
          </cell>
          <cell r="G34" t="str">
            <v>Perno Hex Cte 3/4x9x5A</v>
          </cell>
          <cell r="AF34">
            <v>1000</v>
          </cell>
          <cell r="AG34">
            <v>536</v>
          </cell>
          <cell r="AH34">
            <v>1000</v>
          </cell>
          <cell r="AI34">
            <v>536</v>
          </cell>
          <cell r="AJ34">
            <v>0</v>
          </cell>
          <cell r="AK34">
            <v>0</v>
          </cell>
          <cell r="AL34">
            <v>1529</v>
          </cell>
        </row>
        <row r="35">
          <cell r="B35">
            <v>39395</v>
          </cell>
          <cell r="C35">
            <v>284871</v>
          </cell>
          <cell r="D35">
            <v>43671</v>
          </cell>
          <cell r="E35" t="str">
            <v>Compañía General de Electricidad</v>
          </cell>
          <cell r="F35" t="str">
            <v>9521220110-4</v>
          </cell>
          <cell r="G35" t="str">
            <v>Grillete recto 14mm, perf.21</v>
          </cell>
          <cell r="AF35">
            <v>1000</v>
          </cell>
          <cell r="AG35">
            <v>310</v>
          </cell>
          <cell r="AH35">
            <v>1000</v>
          </cell>
          <cell r="AI35">
            <v>310</v>
          </cell>
          <cell r="AJ35">
            <v>0</v>
          </cell>
          <cell r="AK35">
            <v>0</v>
          </cell>
          <cell r="AL35">
            <v>2477</v>
          </cell>
        </row>
        <row r="36">
          <cell r="B36">
            <v>39478</v>
          </cell>
          <cell r="C36">
            <v>284176</v>
          </cell>
          <cell r="D36">
            <v>43539</v>
          </cell>
          <cell r="E36" t="str">
            <v>CNT Telefonica del Sur S.A.</v>
          </cell>
          <cell r="F36" t="str">
            <v>7401200010-7</v>
          </cell>
          <cell r="G36" t="str">
            <v>Barra Ojo 5/8x1,80mtrs</v>
          </cell>
          <cell r="AF36">
            <v>1000</v>
          </cell>
          <cell r="AG36">
            <v>3036.7999999999997</v>
          </cell>
          <cell r="AH36">
            <v>1000</v>
          </cell>
          <cell r="AI36">
            <v>3036.7999999999997</v>
          </cell>
          <cell r="AJ36">
            <v>0</v>
          </cell>
          <cell r="AK36">
            <v>0</v>
          </cell>
          <cell r="AL36">
            <v>1393</v>
          </cell>
        </row>
        <row r="37">
          <cell r="B37">
            <v>39040</v>
          </cell>
          <cell r="C37">
            <v>284320</v>
          </cell>
          <cell r="D37">
            <v>43581</v>
          </cell>
          <cell r="E37" t="str">
            <v>Cooperativa Electrica los Angeles</v>
          </cell>
          <cell r="F37" t="str">
            <v>9821800050-9</v>
          </cell>
          <cell r="G37" t="str">
            <v>Pletina Corta p/Elemento Montaje 32x6x172</v>
          </cell>
          <cell r="AF37">
            <v>200</v>
          </cell>
          <cell r="AG37">
            <v>53</v>
          </cell>
          <cell r="AH37">
            <v>200</v>
          </cell>
          <cell r="AI37">
            <v>53</v>
          </cell>
          <cell r="AJ37">
            <v>0</v>
          </cell>
          <cell r="AK37">
            <v>0</v>
          </cell>
          <cell r="AL37">
            <v>3010</v>
          </cell>
        </row>
        <row r="38">
          <cell r="B38">
            <v>39487</v>
          </cell>
          <cell r="E38" t="str">
            <v>Reposicion</v>
          </cell>
          <cell r="F38" t="str">
            <v>8020215118-7</v>
          </cell>
          <cell r="G38" t="str">
            <v>Cruceta Extra Larga 65x65x5x965 GV</v>
          </cell>
          <cell r="AF38">
            <v>1000</v>
          </cell>
          <cell r="AG38">
            <v>3883</v>
          </cell>
          <cell r="AH38">
            <v>1000</v>
          </cell>
          <cell r="AI38">
            <v>3883</v>
          </cell>
          <cell r="AJ38">
            <v>0</v>
          </cell>
          <cell r="AK38">
            <v>0</v>
          </cell>
          <cell r="AL38">
            <v>1432</v>
          </cell>
        </row>
        <row r="39">
          <cell r="B39">
            <v>39389</v>
          </cell>
          <cell r="C39">
            <v>284840</v>
          </cell>
          <cell r="D39">
            <v>43666</v>
          </cell>
          <cell r="E39" t="str">
            <v>Tecnored S.A.</v>
          </cell>
          <cell r="F39" t="str">
            <v>9023716000-1</v>
          </cell>
          <cell r="G39" t="str">
            <v>Tuerca Ojo 1/2</v>
          </cell>
          <cell r="AF39">
            <v>200</v>
          </cell>
          <cell r="AG39">
            <v>60</v>
          </cell>
          <cell r="AH39">
            <v>200</v>
          </cell>
          <cell r="AI39">
            <v>60</v>
          </cell>
          <cell r="AJ39">
            <v>0</v>
          </cell>
          <cell r="AK39">
            <v>0</v>
          </cell>
          <cell r="AL39">
            <v>4166</v>
          </cell>
        </row>
        <row r="40">
          <cell r="B40">
            <v>39169</v>
          </cell>
          <cell r="C40">
            <v>284535</v>
          </cell>
          <cell r="D40">
            <v>43739</v>
          </cell>
          <cell r="E40" t="str">
            <v>SAESA</v>
          </cell>
          <cell r="F40" t="str">
            <v>8706200680-1</v>
          </cell>
          <cell r="G40" t="str">
            <v>Espiga 3/4x200x250 caps.1.3/8" Poliamida</v>
          </cell>
          <cell r="AF40">
            <v>3300</v>
          </cell>
          <cell r="AG40">
            <v>2115.3000000000002</v>
          </cell>
          <cell r="AH40">
            <v>3300</v>
          </cell>
          <cell r="AI40">
            <v>2115.3000000000002</v>
          </cell>
          <cell r="AJ40">
            <v>0</v>
          </cell>
          <cell r="AK40">
            <v>0</v>
          </cell>
          <cell r="AL40">
            <v>2799</v>
          </cell>
        </row>
        <row r="41">
          <cell r="B41">
            <v>38954</v>
          </cell>
          <cell r="C41">
            <v>284172</v>
          </cell>
          <cell r="D41">
            <v>43651</v>
          </cell>
          <cell r="E41" t="str">
            <v>GTD Teleductos S.A.</v>
          </cell>
          <cell r="F41" t="str">
            <v>8020215118-7</v>
          </cell>
          <cell r="G41" t="str">
            <v>Cruceta Extra Larga 65x65x5x965 GV</v>
          </cell>
          <cell r="AF41">
            <v>330</v>
          </cell>
          <cell r="AG41">
            <v>1281.3900000000001</v>
          </cell>
          <cell r="AH41">
            <v>330</v>
          </cell>
          <cell r="AI41">
            <v>1281.3900000000001</v>
          </cell>
          <cell r="AJ41">
            <v>0</v>
          </cell>
          <cell r="AK41">
            <v>0</v>
          </cell>
          <cell r="AL41">
            <v>1732</v>
          </cell>
        </row>
        <row r="42">
          <cell r="B42">
            <v>39457</v>
          </cell>
          <cell r="C42">
            <v>284976</v>
          </cell>
          <cell r="D42">
            <v>43678</v>
          </cell>
          <cell r="E42" t="str">
            <v>Tecnored S.A.</v>
          </cell>
          <cell r="F42" t="str">
            <v>8709200060-3</v>
          </cell>
          <cell r="G42" t="str">
            <v>Espiga 3/4x200x350 caps.1.3/8" Poliamida C/H</v>
          </cell>
          <cell r="AF42">
            <v>300</v>
          </cell>
          <cell r="AG42">
            <v>253.2</v>
          </cell>
          <cell r="AH42">
            <v>300</v>
          </cell>
          <cell r="AI42">
            <v>253.2</v>
          </cell>
          <cell r="AJ42">
            <v>0</v>
          </cell>
          <cell r="AK42">
            <v>0</v>
          </cell>
          <cell r="AL42">
            <v>3503</v>
          </cell>
        </row>
        <row r="43">
          <cell r="B43">
            <v>39383</v>
          </cell>
          <cell r="C43">
            <v>284171</v>
          </cell>
          <cell r="D43">
            <v>43621</v>
          </cell>
          <cell r="E43" t="str">
            <v>GTD Teleductos S.A.</v>
          </cell>
          <cell r="F43" t="str">
            <v>7003220051-4</v>
          </cell>
          <cell r="G43" t="str">
            <v>Abrazadera 5/8x9.1/2</v>
          </cell>
          <cell r="AF43">
            <v>500</v>
          </cell>
          <cell r="AG43">
            <v>497.5</v>
          </cell>
          <cell r="AH43">
            <v>500</v>
          </cell>
          <cell r="AI43">
            <v>497.5</v>
          </cell>
          <cell r="AJ43">
            <v>0</v>
          </cell>
          <cell r="AK43">
            <v>0</v>
          </cell>
          <cell r="AL43">
            <v>1600</v>
          </cell>
        </row>
        <row r="44">
          <cell r="B44">
            <v>39397</v>
          </cell>
          <cell r="C44">
            <v>284870</v>
          </cell>
          <cell r="D44">
            <v>43676</v>
          </cell>
          <cell r="E44" t="str">
            <v>Compañía General de Electricidad</v>
          </cell>
          <cell r="F44" t="str">
            <v>8709200150-2</v>
          </cell>
          <cell r="G44" t="str">
            <v>Espiga 3/4x155x295 caps.1.3/8" Poliamida c/HOR</v>
          </cell>
          <cell r="AF44">
            <v>3475</v>
          </cell>
          <cell r="AG44">
            <v>2574.9749999999999</v>
          </cell>
          <cell r="AH44">
            <v>3475</v>
          </cell>
          <cell r="AI44">
            <v>2574.9749999999999</v>
          </cell>
          <cell r="AJ44">
            <v>0</v>
          </cell>
          <cell r="AK44">
            <v>0</v>
          </cell>
          <cell r="AL44">
            <v>4452</v>
          </cell>
        </row>
        <row r="45">
          <cell r="B45">
            <v>39453</v>
          </cell>
          <cell r="C45">
            <v>284919</v>
          </cell>
          <cell r="D45">
            <v>43677</v>
          </cell>
          <cell r="E45" t="str">
            <v>Tecnored S.A.</v>
          </cell>
          <cell r="F45" t="str">
            <v>8706200210-5</v>
          </cell>
          <cell r="G45" t="str">
            <v>Espiga 5/8x155x210 caps.1" Poliamida</v>
          </cell>
          <cell r="AF45">
            <v>2850</v>
          </cell>
          <cell r="AG45">
            <v>1105.8</v>
          </cell>
          <cell r="AH45">
            <v>2850</v>
          </cell>
          <cell r="AI45">
            <v>1105.8</v>
          </cell>
          <cell r="AJ45">
            <v>0</v>
          </cell>
          <cell r="AK45">
            <v>0</v>
          </cell>
          <cell r="AL45">
            <v>3402</v>
          </cell>
        </row>
        <row r="46">
          <cell r="B46">
            <v>39403</v>
          </cell>
          <cell r="E46" t="str">
            <v>Reposicion</v>
          </cell>
          <cell r="F46" t="str">
            <v>9822400010-3</v>
          </cell>
          <cell r="G46" t="str">
            <v>Gancho p/Fierro Angulo 50x6</v>
          </cell>
          <cell r="AF46">
            <v>4695</v>
          </cell>
          <cell r="AG46">
            <v>2300.5500000000002</v>
          </cell>
          <cell r="AH46">
            <v>4695</v>
          </cell>
          <cell r="AI46">
            <v>2300.5500000000002</v>
          </cell>
          <cell r="AJ46">
            <v>0</v>
          </cell>
          <cell r="AK46">
            <v>0</v>
          </cell>
          <cell r="AL46">
            <v>1542</v>
          </cell>
        </row>
        <row r="47">
          <cell r="B47">
            <v>39449</v>
          </cell>
          <cell r="C47">
            <v>596931</v>
          </cell>
          <cell r="D47">
            <v>43661</v>
          </cell>
          <cell r="E47" t="str">
            <v>Abasolo Vallejo S.A.</v>
          </cell>
          <cell r="F47" t="str">
            <v>A800210080-1</v>
          </cell>
          <cell r="G47" t="str">
            <v>Soporte Tipo L 38x6x100x50</v>
          </cell>
          <cell r="AF47">
            <v>4500</v>
          </cell>
          <cell r="AG47">
            <v>1067.67</v>
          </cell>
          <cell r="AH47">
            <v>4500</v>
          </cell>
          <cell r="AI47">
            <v>1067.67</v>
          </cell>
          <cell r="AJ47">
            <v>0</v>
          </cell>
          <cell r="AK47">
            <v>0</v>
          </cell>
          <cell r="AL47">
            <v>2018</v>
          </cell>
        </row>
        <row r="48">
          <cell r="B48">
            <v>39384</v>
          </cell>
          <cell r="C48">
            <v>284172</v>
          </cell>
          <cell r="D48">
            <v>43651</v>
          </cell>
          <cell r="E48" t="str">
            <v>GTD Teleductos S.A.</v>
          </cell>
          <cell r="F48" t="str">
            <v>7003220051-4</v>
          </cell>
          <cell r="G48" t="str">
            <v>Abrazadera 5/8x9.1/2</v>
          </cell>
          <cell r="AF48">
            <v>500</v>
          </cell>
          <cell r="AG48">
            <v>497.5</v>
          </cell>
          <cell r="AH48">
            <v>500</v>
          </cell>
          <cell r="AI48">
            <v>497.5</v>
          </cell>
          <cell r="AJ48">
            <v>0</v>
          </cell>
          <cell r="AK48">
            <v>0</v>
          </cell>
          <cell r="AL48">
            <v>1600</v>
          </cell>
        </row>
        <row r="49">
          <cell r="B49">
            <v>39479</v>
          </cell>
          <cell r="E49" t="str">
            <v>Reposicion</v>
          </cell>
          <cell r="F49" t="str">
            <v>3321220000-5</v>
          </cell>
          <cell r="G49" t="str">
            <v>Tuerca Cuad Ref 5/8</v>
          </cell>
          <cell r="AF49">
            <v>46875</v>
          </cell>
          <cell r="AG49">
            <v>3000</v>
          </cell>
          <cell r="AH49">
            <v>9215</v>
          </cell>
          <cell r="AI49">
            <v>589.76</v>
          </cell>
          <cell r="AJ49">
            <v>0.80341333333333331</v>
          </cell>
          <cell r="AK49">
            <v>37660</v>
          </cell>
          <cell r="AL49">
            <v>2007</v>
          </cell>
        </row>
        <row r="50">
          <cell r="B50">
            <v>39445</v>
          </cell>
          <cell r="C50">
            <v>284872</v>
          </cell>
          <cell r="D50">
            <v>43664</v>
          </cell>
          <cell r="E50" t="str">
            <v>Compañía General de Electricidad</v>
          </cell>
          <cell r="F50" t="str">
            <v>A800200055-6</v>
          </cell>
          <cell r="G50" t="str">
            <v>Soporte Remate Mediano-14</v>
          </cell>
          <cell r="AF50">
            <v>1400</v>
          </cell>
          <cell r="AG50">
            <v>420</v>
          </cell>
          <cell r="AH50">
            <v>1400</v>
          </cell>
          <cell r="AI50">
            <v>420</v>
          </cell>
          <cell r="AJ50">
            <v>0</v>
          </cell>
          <cell r="AK50">
            <v>0</v>
          </cell>
          <cell r="AL50">
            <v>1533</v>
          </cell>
        </row>
        <row r="51">
          <cell r="B51">
            <v>39446</v>
          </cell>
          <cell r="C51">
            <v>284840</v>
          </cell>
          <cell r="D51">
            <v>43666</v>
          </cell>
          <cell r="E51" t="str">
            <v>Tecnored S.A.</v>
          </cell>
          <cell r="F51" t="str">
            <v>A800200055-6</v>
          </cell>
          <cell r="G51" t="str">
            <v>Soporte Remate Mediano-14</v>
          </cell>
          <cell r="AF51">
            <v>4500</v>
          </cell>
          <cell r="AG51">
            <v>1350</v>
          </cell>
          <cell r="AH51">
            <v>4500</v>
          </cell>
          <cell r="AI51">
            <v>1350</v>
          </cell>
          <cell r="AJ51">
            <v>0</v>
          </cell>
          <cell r="AK51">
            <v>0</v>
          </cell>
          <cell r="AL51">
            <v>1500</v>
          </cell>
        </row>
        <row r="52">
          <cell r="B52">
            <v>39447</v>
          </cell>
          <cell r="C52">
            <v>284840</v>
          </cell>
          <cell r="D52">
            <v>43666</v>
          </cell>
          <cell r="E52" t="str">
            <v>Tecnored S.A.</v>
          </cell>
          <cell r="F52" t="str">
            <v>9700216100-5</v>
          </cell>
          <cell r="G52" t="str">
            <v>Pasador 1/2x80</v>
          </cell>
          <cell r="AF52">
            <v>4500</v>
          </cell>
          <cell r="AG52">
            <v>396</v>
          </cell>
          <cell r="AH52">
            <v>4500</v>
          </cell>
          <cell r="AI52">
            <v>396</v>
          </cell>
          <cell r="AJ52">
            <v>0</v>
          </cell>
          <cell r="AK52">
            <v>0</v>
          </cell>
          <cell r="AL52">
            <v>1500</v>
          </cell>
        </row>
        <row r="53">
          <cell r="B53">
            <v>39208</v>
          </cell>
          <cell r="C53">
            <v>284505</v>
          </cell>
          <cell r="D53">
            <v>43739</v>
          </cell>
          <cell r="E53" t="str">
            <v>SAESA</v>
          </cell>
          <cell r="F53" t="str">
            <v>9624000016-1</v>
          </cell>
          <cell r="G53" t="str">
            <v>Perno Ojo 5/8x9x5H</v>
          </cell>
          <cell r="AF53">
            <v>1500</v>
          </cell>
          <cell r="AG53">
            <v>880.5</v>
          </cell>
          <cell r="AH53">
            <v>1500</v>
          </cell>
          <cell r="AI53">
            <v>880.5</v>
          </cell>
          <cell r="AJ53">
            <v>0</v>
          </cell>
          <cell r="AK53">
            <v>0</v>
          </cell>
          <cell r="AL53">
            <v>1950</v>
          </cell>
        </row>
        <row r="54">
          <cell r="B54">
            <v>39210</v>
          </cell>
          <cell r="C54">
            <v>284513</v>
          </cell>
          <cell r="D54">
            <v>43709</v>
          </cell>
          <cell r="E54" t="str">
            <v>SAESA</v>
          </cell>
          <cell r="F54" t="str">
            <v>9624000016-1</v>
          </cell>
          <cell r="G54" t="str">
            <v>Perno Ojo 5/8x9x5H</v>
          </cell>
          <cell r="AF54">
            <v>500</v>
          </cell>
          <cell r="AG54">
            <v>293.5</v>
          </cell>
          <cell r="AH54">
            <v>500</v>
          </cell>
          <cell r="AI54">
            <v>293.5</v>
          </cell>
          <cell r="AJ54">
            <v>0</v>
          </cell>
          <cell r="AK54">
            <v>0</v>
          </cell>
          <cell r="AL54">
            <v>1950</v>
          </cell>
        </row>
        <row r="55">
          <cell r="B55">
            <v>39207</v>
          </cell>
          <cell r="C55">
            <v>284535</v>
          </cell>
          <cell r="D55">
            <v>43739</v>
          </cell>
          <cell r="E55" t="str">
            <v>SAESA</v>
          </cell>
          <cell r="F55" t="str">
            <v>9624000016-1</v>
          </cell>
          <cell r="G55" t="str">
            <v>Perno Ojo 5/8x9x5H</v>
          </cell>
          <cell r="AF55">
            <v>500</v>
          </cell>
          <cell r="AG55">
            <v>293.5</v>
          </cell>
          <cell r="AH55">
            <v>500</v>
          </cell>
          <cell r="AI55">
            <v>293.5</v>
          </cell>
          <cell r="AJ55">
            <v>0</v>
          </cell>
          <cell r="AK55">
            <v>0</v>
          </cell>
          <cell r="AL55">
            <v>1950</v>
          </cell>
        </row>
        <row r="56">
          <cell r="B56">
            <v>39282</v>
          </cell>
          <cell r="C56">
            <v>284650</v>
          </cell>
          <cell r="D56">
            <v>43709</v>
          </cell>
          <cell r="E56" t="str">
            <v>SAESA</v>
          </cell>
          <cell r="F56" t="str">
            <v>9323016495-7</v>
          </cell>
          <cell r="G56" t="str">
            <v>Perno Hex Cte 1/2x10x6A</v>
          </cell>
          <cell r="AF56">
            <v>2550</v>
          </cell>
          <cell r="AG56">
            <v>624.75</v>
          </cell>
          <cell r="AH56">
            <v>2550</v>
          </cell>
          <cell r="AI56">
            <v>624.75</v>
          </cell>
          <cell r="AJ56">
            <v>0</v>
          </cell>
          <cell r="AK56">
            <v>0</v>
          </cell>
          <cell r="AL56">
            <v>1673</v>
          </cell>
        </row>
        <row r="57">
          <cell r="B57">
            <v>39504</v>
          </cell>
          <cell r="E57" t="str">
            <v>Reposicion</v>
          </cell>
          <cell r="F57" t="str">
            <v>7303250150-5</v>
          </cell>
          <cell r="G57" t="str">
            <v>Golilla 50x50x5x21</v>
          </cell>
          <cell r="AF57">
            <v>10000</v>
          </cell>
          <cell r="AG57">
            <v>859.99999999999989</v>
          </cell>
          <cell r="AH57">
            <v>10000</v>
          </cell>
          <cell r="AI57">
            <v>859.99999999999989</v>
          </cell>
          <cell r="AJ57">
            <v>0</v>
          </cell>
          <cell r="AK57">
            <v>0</v>
          </cell>
          <cell r="AL57">
            <v>1976</v>
          </cell>
        </row>
        <row r="58">
          <cell r="B58">
            <v>39385</v>
          </cell>
          <cell r="C58">
            <v>596923</v>
          </cell>
          <cell r="D58">
            <v>43656</v>
          </cell>
          <cell r="E58" t="str">
            <v>Abasolo Vallejo S.A.</v>
          </cell>
          <cell r="F58" t="str">
            <v>7003220051-4</v>
          </cell>
          <cell r="G58" t="str">
            <v>Abrazadera 5/8x9.1/2</v>
          </cell>
          <cell r="AF58">
            <v>1100</v>
          </cell>
          <cell r="AG58">
            <v>1094.5</v>
          </cell>
          <cell r="AH58">
            <v>1100</v>
          </cell>
          <cell r="AI58">
            <v>1094.5</v>
          </cell>
          <cell r="AJ58">
            <v>0</v>
          </cell>
          <cell r="AK58">
            <v>0</v>
          </cell>
          <cell r="AL58">
            <v>1533</v>
          </cell>
        </row>
        <row r="59">
          <cell r="B59">
            <v>39437</v>
          </cell>
          <cell r="C59">
            <v>596927</v>
          </cell>
          <cell r="D59">
            <v>43661</v>
          </cell>
          <cell r="E59" t="str">
            <v>Abasolo Vallejo S.A.</v>
          </cell>
          <cell r="F59" t="str">
            <v>9421120180-5</v>
          </cell>
          <cell r="G59" t="str">
            <v>Perno Cab Cuad 5/8x10x4A</v>
          </cell>
          <cell r="AF59">
            <v>13400</v>
          </cell>
          <cell r="AG59">
            <v>5453.7999999999993</v>
          </cell>
          <cell r="AH59">
            <v>13400</v>
          </cell>
          <cell r="AI59">
            <v>5453.7999999999993</v>
          </cell>
          <cell r="AJ59">
            <v>0</v>
          </cell>
          <cell r="AK59">
            <v>0</v>
          </cell>
          <cell r="AL59">
            <v>1884</v>
          </cell>
        </row>
        <row r="60">
          <cell r="B60">
            <v>39368</v>
          </cell>
          <cell r="C60">
            <v>284830</v>
          </cell>
          <cell r="D60">
            <v>43709</v>
          </cell>
          <cell r="E60" t="str">
            <v>SAESA</v>
          </cell>
          <cell r="F60" t="str">
            <v>9624000016-1</v>
          </cell>
          <cell r="G60" t="str">
            <v>Perno Ojo 5/8x9x5H</v>
          </cell>
          <cell r="AF60">
            <v>1500</v>
          </cell>
          <cell r="AG60">
            <v>880.5</v>
          </cell>
          <cell r="AH60">
            <v>1500</v>
          </cell>
          <cell r="AI60">
            <v>880.5</v>
          </cell>
          <cell r="AJ60">
            <v>0</v>
          </cell>
          <cell r="AK60">
            <v>0</v>
          </cell>
          <cell r="AL60">
            <v>1950</v>
          </cell>
        </row>
        <row r="61">
          <cell r="B61">
            <v>39501</v>
          </cell>
          <cell r="C61">
            <v>285013</v>
          </cell>
          <cell r="D61">
            <v>43684</v>
          </cell>
          <cell r="E61" t="str">
            <v>Compañía General de Electricidad</v>
          </cell>
          <cell r="F61" t="str">
            <v>8709200160-K</v>
          </cell>
          <cell r="G61" t="str">
            <v>Espiga 3/4x155x295 caps.1" Poliamida c/HOR</v>
          </cell>
          <cell r="AF61">
            <v>140</v>
          </cell>
          <cell r="AG61">
            <v>99.679999999999993</v>
          </cell>
          <cell r="AH61">
            <v>140</v>
          </cell>
          <cell r="AI61">
            <v>99.679999999999993</v>
          </cell>
          <cell r="AJ61">
            <v>0</v>
          </cell>
          <cell r="AK61">
            <v>0</v>
          </cell>
          <cell r="AL61">
            <v>4402</v>
          </cell>
        </row>
        <row r="62">
          <cell r="B62">
            <v>39270</v>
          </cell>
          <cell r="C62">
            <v>284567</v>
          </cell>
          <cell r="D62">
            <v>43621</v>
          </cell>
          <cell r="E62" t="str">
            <v>Tecnored S.A.</v>
          </cell>
          <cell r="F62" t="str">
            <v>C621000348-6</v>
          </cell>
          <cell r="G62" t="str">
            <v>Fijación p/Cañería 1/2 - 1/2x292x100</v>
          </cell>
          <cell r="AF62">
            <v>100</v>
          </cell>
          <cell r="AG62">
            <v>35</v>
          </cell>
          <cell r="AH62">
            <v>100</v>
          </cell>
          <cell r="AI62">
            <v>35</v>
          </cell>
          <cell r="AJ62">
            <v>0</v>
          </cell>
          <cell r="AK62">
            <v>0</v>
          </cell>
          <cell r="AL62">
            <v>1791</v>
          </cell>
        </row>
        <row r="63">
          <cell r="B63">
            <v>39473</v>
          </cell>
          <cell r="C63">
            <v>284976</v>
          </cell>
          <cell r="D63">
            <v>43678</v>
          </cell>
          <cell r="E63" t="str">
            <v>Tecnored S.A.</v>
          </cell>
          <cell r="F63" t="str">
            <v>A800200055-6</v>
          </cell>
          <cell r="G63" t="str">
            <v>Soporte Remate Mediano-14</v>
          </cell>
          <cell r="AF63">
            <v>2000</v>
          </cell>
          <cell r="AG63">
            <v>600</v>
          </cell>
          <cell r="AH63">
            <v>2000</v>
          </cell>
          <cell r="AI63">
            <v>600</v>
          </cell>
          <cell r="AJ63">
            <v>0</v>
          </cell>
          <cell r="AK63">
            <v>0</v>
          </cell>
          <cell r="AL63">
            <v>1500</v>
          </cell>
        </row>
        <row r="64">
          <cell r="B64">
            <v>39488</v>
          </cell>
          <cell r="C64">
            <v>284874</v>
          </cell>
          <cell r="D64">
            <v>43709</v>
          </cell>
          <cell r="E64" t="str">
            <v>SAESA</v>
          </cell>
          <cell r="F64" t="str">
            <v>9624000016-1</v>
          </cell>
          <cell r="G64" t="str">
            <v>Perno Ojo 5/8x9x5H</v>
          </cell>
          <cell r="AF64">
            <v>310</v>
          </cell>
          <cell r="AG64">
            <v>181.97</v>
          </cell>
          <cell r="AH64">
            <v>310</v>
          </cell>
          <cell r="AI64">
            <v>181.97</v>
          </cell>
          <cell r="AJ64">
            <v>0</v>
          </cell>
          <cell r="AK64">
            <v>0</v>
          </cell>
          <cell r="AL64">
            <v>1950</v>
          </cell>
        </row>
        <row r="65">
          <cell r="B65">
            <v>39471</v>
          </cell>
          <cell r="C65">
            <v>596924</v>
          </cell>
          <cell r="D65">
            <v>43673</v>
          </cell>
          <cell r="E65" t="str">
            <v>Abasolo Vallejo S.A.</v>
          </cell>
          <cell r="F65" t="str">
            <v>7003220101-4</v>
          </cell>
          <cell r="G65" t="str">
            <v>Abrazadera 5/8x10.1/2</v>
          </cell>
          <cell r="AF65">
            <v>2351</v>
          </cell>
          <cell r="AG65">
            <v>2821.2</v>
          </cell>
          <cell r="AH65">
            <v>2351</v>
          </cell>
          <cell r="AI65">
            <v>2821.2</v>
          </cell>
          <cell r="AJ65">
            <v>0</v>
          </cell>
          <cell r="AK65">
            <v>0</v>
          </cell>
          <cell r="AL65">
            <v>1564</v>
          </cell>
        </row>
        <row r="66">
          <cell r="B66">
            <v>39503</v>
          </cell>
          <cell r="E66" t="str">
            <v>Reposicion</v>
          </cell>
          <cell r="F66" t="str">
            <v>C621000230-7</v>
          </cell>
          <cell r="G66" t="str">
            <v>Fijación p/Cañería 1/2 - 1/2x9x3H</v>
          </cell>
          <cell r="AF66">
            <v>1000</v>
          </cell>
          <cell r="AG66">
            <v>282</v>
          </cell>
          <cell r="AH66">
            <v>1000</v>
          </cell>
          <cell r="AI66">
            <v>282</v>
          </cell>
          <cell r="AJ66">
            <v>0</v>
          </cell>
          <cell r="AK66">
            <v>0</v>
          </cell>
          <cell r="AL66">
            <v>1805</v>
          </cell>
        </row>
        <row r="67">
          <cell r="B67">
            <v>38985</v>
          </cell>
          <cell r="C67">
            <v>284197</v>
          </cell>
          <cell r="D67">
            <v>43804</v>
          </cell>
          <cell r="E67" t="str">
            <v>GTD Teleductos S.A.</v>
          </cell>
          <cell r="F67" t="str">
            <v>9421120090-6</v>
          </cell>
          <cell r="G67" t="str">
            <v>Perno Cab Cuad 5/8x2.1/2</v>
          </cell>
          <cell r="AF67">
            <v>7700</v>
          </cell>
          <cell r="AG67">
            <v>1139.5999999999999</v>
          </cell>
          <cell r="AH67">
            <v>7700</v>
          </cell>
          <cell r="AI67">
            <v>1139.5999999999999</v>
          </cell>
          <cell r="AJ67">
            <v>0</v>
          </cell>
          <cell r="AK67">
            <v>0</v>
          </cell>
          <cell r="AL67">
            <v>2409</v>
          </cell>
        </row>
        <row r="68">
          <cell r="B68">
            <v>39502</v>
          </cell>
          <cell r="C68">
            <v>596932</v>
          </cell>
          <cell r="D68">
            <v>43677</v>
          </cell>
          <cell r="E68" t="str">
            <v>Abasolo Vallejo S.A.</v>
          </cell>
          <cell r="F68" t="str">
            <v>9921020100-5</v>
          </cell>
          <cell r="G68" t="str">
            <v>Perno Cuello Ret 5/8x45</v>
          </cell>
          <cell r="AF68">
            <v>18000</v>
          </cell>
          <cell r="AG68">
            <v>1890</v>
          </cell>
          <cell r="AH68">
            <v>18000</v>
          </cell>
          <cell r="AI68">
            <v>1890</v>
          </cell>
          <cell r="AJ68">
            <v>0</v>
          </cell>
          <cell r="AK68">
            <v>0</v>
          </cell>
          <cell r="AL68">
            <v>1717</v>
          </cell>
        </row>
        <row r="69">
          <cell r="B69">
            <v>39426</v>
          </cell>
          <cell r="C69">
            <v>596927</v>
          </cell>
          <cell r="D69">
            <v>43661</v>
          </cell>
          <cell r="E69" t="str">
            <v>Abasolo Vallejo S.A.</v>
          </cell>
          <cell r="F69" t="str">
            <v>9100219050-3</v>
          </cell>
          <cell r="G69" t="str">
            <v>Gancho p/Regleta 7.1/2</v>
          </cell>
          <cell r="AF69">
            <v>1118</v>
          </cell>
          <cell r="AG69">
            <v>469.56</v>
          </cell>
          <cell r="AH69">
            <v>1118</v>
          </cell>
          <cell r="AI69">
            <v>469.56</v>
          </cell>
          <cell r="AJ69">
            <v>0</v>
          </cell>
          <cell r="AK69">
            <v>0</v>
          </cell>
          <cell r="AL69">
            <v>3254</v>
          </cell>
        </row>
        <row r="70">
          <cell r="B70">
            <v>39450</v>
          </cell>
          <cell r="C70">
            <v>596924</v>
          </cell>
          <cell r="D70">
            <v>43673</v>
          </cell>
          <cell r="E70" t="str">
            <v>Abasolo Vallejo S.A.</v>
          </cell>
          <cell r="F70" t="str">
            <v>A800210080-1</v>
          </cell>
          <cell r="G70" t="str">
            <v>Soporte Tipo L 38x6x100x50</v>
          </cell>
          <cell r="AF70">
            <v>2100</v>
          </cell>
          <cell r="AG70">
            <v>498.24599999999998</v>
          </cell>
          <cell r="AH70">
            <v>2100</v>
          </cell>
          <cell r="AI70">
            <v>498.24599999999998</v>
          </cell>
          <cell r="AJ70">
            <v>0</v>
          </cell>
          <cell r="AK70">
            <v>0</v>
          </cell>
          <cell r="AL70">
            <v>2023</v>
          </cell>
        </row>
        <row r="71">
          <cell r="B71">
            <v>39519</v>
          </cell>
          <cell r="C71">
            <v>596937</v>
          </cell>
          <cell r="D71">
            <v>43707</v>
          </cell>
          <cell r="E71" t="str">
            <v>Abasolo Vallejo S.A.</v>
          </cell>
          <cell r="F71" t="str">
            <v>A800210080-1</v>
          </cell>
          <cell r="G71" t="str">
            <v>Soporte Tipo L 38x6x100x50</v>
          </cell>
          <cell r="AF71">
            <v>7154</v>
          </cell>
          <cell r="AG71">
            <v>1697.3580400000001</v>
          </cell>
          <cell r="AH71">
            <v>7154</v>
          </cell>
          <cell r="AI71">
            <v>1697.3580400000001</v>
          </cell>
          <cell r="AJ71">
            <v>0</v>
          </cell>
          <cell r="AK71">
            <v>0</v>
          </cell>
          <cell r="AL71">
            <v>1976</v>
          </cell>
        </row>
        <row r="72">
          <cell r="B72">
            <v>39480</v>
          </cell>
          <cell r="C72">
            <v>285013</v>
          </cell>
          <cell r="D72">
            <v>43684</v>
          </cell>
          <cell r="E72" t="str">
            <v>Compañía General de Electricidad</v>
          </cell>
          <cell r="F72" t="str">
            <v>8709200150-2</v>
          </cell>
          <cell r="G72" t="str">
            <v>Espiga 3/4x155x295 caps.1.3/8" Poliamida c/HOR</v>
          </cell>
          <cell r="AF72">
            <v>1500</v>
          </cell>
          <cell r="AG72">
            <v>1111.5</v>
          </cell>
          <cell r="AH72">
            <v>1500</v>
          </cell>
          <cell r="AI72">
            <v>1111.5</v>
          </cell>
          <cell r="AJ72">
            <v>0</v>
          </cell>
          <cell r="AK72">
            <v>0</v>
          </cell>
          <cell r="AL72">
            <v>4452</v>
          </cell>
        </row>
        <row r="73">
          <cell r="B73">
            <v>39522</v>
          </cell>
          <cell r="E73" t="str">
            <v>Reposicion</v>
          </cell>
          <cell r="F73" t="str">
            <v>8020515101-3</v>
          </cell>
          <cell r="G73" t="str">
            <v xml:space="preserve">Cruceta Extra Larga 50x50x4x965 Lila </v>
          </cell>
          <cell r="AF73">
            <v>300</v>
          </cell>
          <cell r="AG73">
            <v>766.80000000000007</v>
          </cell>
          <cell r="AH73">
            <v>300</v>
          </cell>
          <cell r="AI73">
            <v>766.80000000000007</v>
          </cell>
          <cell r="AJ73">
            <v>0</v>
          </cell>
          <cell r="AK73">
            <v>0</v>
          </cell>
          <cell r="AL73">
            <v>1780</v>
          </cell>
        </row>
        <row r="74">
          <cell r="B74">
            <v>39486</v>
          </cell>
          <cell r="C74">
            <v>285008</v>
          </cell>
          <cell r="D74">
            <v>43703</v>
          </cell>
          <cell r="E74" t="str">
            <v>Copelec</v>
          </cell>
          <cell r="F74" t="str">
            <v>8706200210-5</v>
          </cell>
          <cell r="G74" t="str">
            <v>Espiga 5/8x155x210 caps.1" Poliamida</v>
          </cell>
          <cell r="AF74">
            <v>500</v>
          </cell>
          <cell r="AG74">
            <v>194</v>
          </cell>
          <cell r="AH74">
            <v>500</v>
          </cell>
          <cell r="AI74">
            <v>194</v>
          </cell>
          <cell r="AJ74">
            <v>0</v>
          </cell>
          <cell r="AK74">
            <v>0</v>
          </cell>
          <cell r="AL74">
            <v>3634</v>
          </cell>
        </row>
        <row r="75">
          <cell r="B75">
            <v>39493</v>
          </cell>
          <cell r="C75">
            <v>285032</v>
          </cell>
          <cell r="D75">
            <v>43706</v>
          </cell>
          <cell r="E75" t="str">
            <v>Copelec</v>
          </cell>
          <cell r="F75" t="str">
            <v>8706200210-5</v>
          </cell>
          <cell r="G75" t="str">
            <v>Espiga 5/8x155x210 caps.1" Poliamida</v>
          </cell>
          <cell r="AF75">
            <v>1000</v>
          </cell>
          <cell r="AG75">
            <v>388</v>
          </cell>
          <cell r="AH75">
            <v>1000</v>
          </cell>
          <cell r="AI75">
            <v>388</v>
          </cell>
          <cell r="AJ75">
            <v>0</v>
          </cell>
          <cell r="AK75">
            <v>0</v>
          </cell>
          <cell r="AL75">
            <v>3634</v>
          </cell>
        </row>
        <row r="76">
          <cell r="B76">
            <v>39521</v>
          </cell>
          <cell r="E76" t="str">
            <v>Reposicion</v>
          </cell>
          <cell r="F76" t="str">
            <v>9023720010-0</v>
          </cell>
          <cell r="G76" t="str">
            <v>Tuerca Ojo 5/8</v>
          </cell>
          <cell r="AF76">
            <v>1000</v>
          </cell>
          <cell r="AG76">
            <v>304</v>
          </cell>
          <cell r="AH76">
            <v>1000</v>
          </cell>
          <cell r="AI76">
            <v>304</v>
          </cell>
          <cell r="AJ76">
            <v>0</v>
          </cell>
          <cell r="AK76">
            <v>0</v>
          </cell>
          <cell r="AL76">
            <v>2960</v>
          </cell>
        </row>
        <row r="77">
          <cell r="B77">
            <v>39496</v>
          </cell>
          <cell r="C77">
            <v>285029</v>
          </cell>
          <cell r="D77">
            <v>43707</v>
          </cell>
          <cell r="E77" t="str">
            <v>Tecnored S.A.</v>
          </cell>
          <cell r="F77" t="str">
            <v>C621000348-6</v>
          </cell>
          <cell r="G77" t="str">
            <v>Fijación p/Cañería 1/2 - 1/2x292x100</v>
          </cell>
          <cell r="AF77">
            <v>400</v>
          </cell>
          <cell r="AG77">
            <v>140</v>
          </cell>
          <cell r="AH77">
            <v>400</v>
          </cell>
          <cell r="AI77">
            <v>140</v>
          </cell>
          <cell r="AJ77">
            <v>0</v>
          </cell>
          <cell r="AK77">
            <v>0</v>
          </cell>
          <cell r="AL77">
            <v>1865</v>
          </cell>
        </row>
        <row r="78">
          <cell r="B78">
            <v>39528</v>
          </cell>
          <cell r="E78" t="str">
            <v>Reposicion</v>
          </cell>
          <cell r="F78" t="str">
            <v>8321220140-8</v>
          </cell>
          <cell r="G78" t="str">
            <v>Tirante 39"  Galv.</v>
          </cell>
          <cell r="AF78">
            <v>850</v>
          </cell>
          <cell r="AG78">
            <v>2051.0499999999997</v>
          </cell>
          <cell r="AH78">
            <v>850</v>
          </cell>
          <cell r="AI78">
            <v>2051.0499999999997</v>
          </cell>
          <cell r="AJ78">
            <v>0</v>
          </cell>
          <cell r="AK78">
            <v>0</v>
          </cell>
          <cell r="AL78">
            <v>1084</v>
          </cell>
        </row>
        <row r="79">
          <cell r="B79">
            <v>39527</v>
          </cell>
          <cell r="E79" t="str">
            <v>Reposicion</v>
          </cell>
          <cell r="F79" t="str">
            <v>9421120090-6</v>
          </cell>
          <cell r="G79" t="str">
            <v>Perno Cab Cuad 5/8x2.1/2</v>
          </cell>
          <cell r="AF79">
            <v>10000</v>
          </cell>
          <cell r="AG79">
            <v>1480</v>
          </cell>
          <cell r="AH79">
            <v>10000</v>
          </cell>
          <cell r="AI79">
            <v>1480</v>
          </cell>
          <cell r="AJ79">
            <v>0</v>
          </cell>
          <cell r="AK79">
            <v>0</v>
          </cell>
          <cell r="AL79">
            <v>2409</v>
          </cell>
        </row>
        <row r="80">
          <cell r="B80">
            <v>39482</v>
          </cell>
          <cell r="C80">
            <v>285015</v>
          </cell>
          <cell r="D80">
            <v>43699</v>
          </cell>
          <cell r="E80" t="str">
            <v>Compañía General de Electricidad</v>
          </cell>
          <cell r="F80" t="str">
            <v>8709200150-2</v>
          </cell>
          <cell r="G80" t="str">
            <v>Espiga 3/4x155x295 caps.1.3/8" Poliamida c/HOR</v>
          </cell>
          <cell r="AF80">
            <v>1650</v>
          </cell>
          <cell r="AG80">
            <v>1222.6500000000001</v>
          </cell>
          <cell r="AH80">
            <v>1650</v>
          </cell>
          <cell r="AI80">
            <v>1222.6500000000001</v>
          </cell>
          <cell r="AJ80">
            <v>0</v>
          </cell>
          <cell r="AK80">
            <v>0</v>
          </cell>
          <cell r="AL80">
            <v>4452</v>
          </cell>
        </row>
        <row r="81">
          <cell r="B81">
            <v>39458</v>
          </cell>
          <cell r="C81">
            <v>284976</v>
          </cell>
          <cell r="D81">
            <v>43678</v>
          </cell>
          <cell r="E81" t="str">
            <v>Tecnored S.A.</v>
          </cell>
          <cell r="F81" t="str">
            <v>8706200640-2</v>
          </cell>
          <cell r="G81" t="str">
            <v>Espiga 3/4x185x240 caps.1.3/8" Poliamida</v>
          </cell>
          <cell r="AF81">
            <v>2000</v>
          </cell>
          <cell r="AG81">
            <v>1248</v>
          </cell>
          <cell r="AH81">
            <v>2000</v>
          </cell>
          <cell r="AI81">
            <v>1248</v>
          </cell>
          <cell r="AJ81">
            <v>0</v>
          </cell>
          <cell r="AK81">
            <v>0</v>
          </cell>
          <cell r="AL81">
            <v>3649</v>
          </cell>
        </row>
        <row r="82">
          <cell r="B82">
            <v>39489</v>
          </cell>
          <cell r="C82">
            <v>284875</v>
          </cell>
          <cell r="D82">
            <v>43709</v>
          </cell>
          <cell r="E82" t="str">
            <v>SAESA</v>
          </cell>
          <cell r="F82" t="str">
            <v>9624000016-1</v>
          </cell>
          <cell r="G82" t="str">
            <v>Perno Ojo 5/8x9x5H</v>
          </cell>
          <cell r="AF82">
            <v>370</v>
          </cell>
          <cell r="AG82">
            <v>217.19</v>
          </cell>
          <cell r="AH82">
            <v>370</v>
          </cell>
          <cell r="AI82">
            <v>217.19</v>
          </cell>
          <cell r="AJ82">
            <v>0</v>
          </cell>
          <cell r="AK82">
            <v>0</v>
          </cell>
          <cell r="AL82">
            <v>1950</v>
          </cell>
        </row>
        <row r="83">
          <cell r="B83">
            <v>39517</v>
          </cell>
          <cell r="C83">
            <v>596937</v>
          </cell>
          <cell r="D83">
            <v>43707</v>
          </cell>
          <cell r="E83" t="str">
            <v>Abasolo Vallejo S.A.</v>
          </cell>
          <cell r="F83" t="str">
            <v>A402200005-0</v>
          </cell>
          <cell r="G83" t="str">
            <v>Cuerpo Prensa Conexión a tierra</v>
          </cell>
          <cell r="AF83">
            <v>600</v>
          </cell>
          <cell r="AG83">
            <v>120</v>
          </cell>
          <cell r="AH83">
            <v>600</v>
          </cell>
          <cell r="AI83">
            <v>120</v>
          </cell>
          <cell r="AJ83">
            <v>0</v>
          </cell>
          <cell r="AK83">
            <v>0</v>
          </cell>
          <cell r="AL83">
            <v>3302</v>
          </cell>
        </row>
        <row r="84">
          <cell r="B84">
            <v>39424</v>
          </cell>
          <cell r="C84">
            <v>284918</v>
          </cell>
          <cell r="D84">
            <v>43682</v>
          </cell>
          <cell r="E84" t="str">
            <v>Tecnored S.A.</v>
          </cell>
          <cell r="F84" t="str">
            <v>C621000195-5</v>
          </cell>
          <cell r="G84" t="str">
            <v>Fijación p/Cañería 1/2 - 1/2x5.1/2</v>
          </cell>
          <cell r="AF84">
            <v>2000</v>
          </cell>
          <cell r="AG84">
            <v>370</v>
          </cell>
          <cell r="AH84">
            <v>2000</v>
          </cell>
          <cell r="AI84">
            <v>370</v>
          </cell>
          <cell r="AJ84">
            <v>0</v>
          </cell>
          <cell r="AK84">
            <v>0</v>
          </cell>
          <cell r="AL84">
            <v>1857</v>
          </cell>
        </row>
        <row r="85">
          <cell r="B85">
            <v>39407</v>
          </cell>
          <cell r="C85">
            <v>596931</v>
          </cell>
          <cell r="D85">
            <v>43661</v>
          </cell>
          <cell r="E85" t="str">
            <v>Abasolo Vallejo S.A.</v>
          </cell>
          <cell r="F85" t="str">
            <v>9821510100-2</v>
          </cell>
          <cell r="G85" t="str">
            <v>Ancla Mural Tipo A</v>
          </cell>
          <cell r="AF85">
            <v>300</v>
          </cell>
          <cell r="AG85">
            <v>114</v>
          </cell>
          <cell r="AH85">
            <v>300</v>
          </cell>
          <cell r="AI85">
            <v>114</v>
          </cell>
          <cell r="AJ85">
            <v>0</v>
          </cell>
          <cell r="AK85">
            <v>0</v>
          </cell>
          <cell r="AL85">
            <v>1994</v>
          </cell>
        </row>
        <row r="86">
          <cell r="B86">
            <v>39535</v>
          </cell>
          <cell r="C86">
            <v>284840</v>
          </cell>
          <cell r="D86">
            <v>43678</v>
          </cell>
          <cell r="E86" t="str">
            <v>Tecnored S.A.</v>
          </cell>
          <cell r="F86" t="str">
            <v>73032A8050-K</v>
          </cell>
          <cell r="G86" t="str">
            <v>Golilla 100x100x5x18</v>
          </cell>
          <cell r="AF86">
            <v>2000</v>
          </cell>
          <cell r="AG86">
            <v>772.80000000000007</v>
          </cell>
          <cell r="AH86">
            <v>2000</v>
          </cell>
          <cell r="AI86">
            <v>772.80000000000007</v>
          </cell>
          <cell r="AJ86">
            <v>0</v>
          </cell>
          <cell r="AK86">
            <v>0</v>
          </cell>
          <cell r="AL86">
            <v>1230</v>
          </cell>
        </row>
        <row r="87">
          <cell r="B87">
            <v>39394</v>
          </cell>
          <cell r="C87">
            <v>284880</v>
          </cell>
          <cell r="D87">
            <v>43669</v>
          </cell>
          <cell r="E87" t="str">
            <v>Tecnored S.A.</v>
          </cell>
          <cell r="F87" t="str">
            <v>8706200640-2</v>
          </cell>
          <cell r="G87" t="str">
            <v>Espiga 3/4x185x240 caps.1.3/8" Poliamida</v>
          </cell>
          <cell r="AF87">
            <v>1000</v>
          </cell>
          <cell r="AG87">
            <v>624</v>
          </cell>
          <cell r="AH87">
            <v>1000</v>
          </cell>
          <cell r="AI87">
            <v>624</v>
          </cell>
          <cell r="AJ87">
            <v>0</v>
          </cell>
          <cell r="AK87">
            <v>0</v>
          </cell>
          <cell r="AL87">
            <v>3649</v>
          </cell>
        </row>
        <row r="88">
          <cell r="B88">
            <v>39229</v>
          </cell>
          <cell r="C88">
            <v>284504</v>
          </cell>
          <cell r="D88">
            <v>43739</v>
          </cell>
          <cell r="E88" t="str">
            <v>SAESA</v>
          </cell>
          <cell r="F88" t="str">
            <v>7401200030-1</v>
          </cell>
          <cell r="G88" t="str">
            <v>Barra Ojo 5/8x2,40mtrs</v>
          </cell>
          <cell r="AF88">
            <v>800</v>
          </cell>
          <cell r="AG88">
            <v>3233.9199999999996</v>
          </cell>
          <cell r="AH88">
            <v>800</v>
          </cell>
          <cell r="AI88">
            <v>3233.9199999999996</v>
          </cell>
          <cell r="AJ88">
            <v>0</v>
          </cell>
          <cell r="AK88">
            <v>0</v>
          </cell>
          <cell r="AL88">
            <v>1230</v>
          </cell>
        </row>
        <row r="89">
          <cell r="B89">
            <v>39418</v>
          </cell>
          <cell r="C89">
            <v>596927</v>
          </cell>
          <cell r="D89">
            <v>43661</v>
          </cell>
          <cell r="E89" t="str">
            <v>Abasolo Vallejo S.A.</v>
          </cell>
          <cell r="F89" t="str">
            <v>9821510100-2</v>
          </cell>
          <cell r="G89" t="str">
            <v>Ancla Mural Tipo A</v>
          </cell>
          <cell r="AF89">
            <v>152</v>
          </cell>
          <cell r="AG89">
            <v>57.76</v>
          </cell>
          <cell r="AH89">
            <v>152</v>
          </cell>
          <cell r="AI89">
            <v>57.76</v>
          </cell>
          <cell r="AJ89">
            <v>0</v>
          </cell>
          <cell r="AK89">
            <v>0</v>
          </cell>
          <cell r="AL89">
            <v>1994</v>
          </cell>
        </row>
        <row r="90">
          <cell r="B90">
            <v>39481</v>
          </cell>
          <cell r="C90">
            <v>285014</v>
          </cell>
          <cell r="D90">
            <v>43691</v>
          </cell>
          <cell r="E90" t="str">
            <v>Compañía General de Electricidad</v>
          </cell>
          <cell r="F90" t="str">
            <v>8709200150-2</v>
          </cell>
          <cell r="G90" t="str">
            <v>Espiga 3/4x155x295 caps.1.3/8" Poliamida c/HOR</v>
          </cell>
          <cell r="AF90">
            <v>1500</v>
          </cell>
          <cell r="AG90">
            <v>1111.5</v>
          </cell>
          <cell r="AH90">
            <v>1500</v>
          </cell>
          <cell r="AI90">
            <v>1111.5</v>
          </cell>
          <cell r="AJ90">
            <v>0</v>
          </cell>
          <cell r="AK90">
            <v>0</v>
          </cell>
          <cell r="AL90">
            <v>4452</v>
          </cell>
        </row>
        <row r="91">
          <cell r="B91">
            <v>39529</v>
          </cell>
          <cell r="E91" t="str">
            <v>Reposicion</v>
          </cell>
          <cell r="F91" t="str">
            <v>9822410170-8</v>
          </cell>
          <cell r="G91" t="str">
            <v>Eslabón Angular p/Tirante perf.21</v>
          </cell>
          <cell r="AF91">
            <v>2000</v>
          </cell>
          <cell r="AG91">
            <v>1000</v>
          </cell>
          <cell r="AH91">
            <v>2000</v>
          </cell>
          <cell r="AI91">
            <v>1000</v>
          </cell>
          <cell r="AJ91">
            <v>0</v>
          </cell>
          <cell r="AK91">
            <v>0</v>
          </cell>
          <cell r="AL91">
            <v>2020</v>
          </cell>
        </row>
        <row r="92">
          <cell r="B92">
            <v>39530</v>
          </cell>
          <cell r="C92">
            <v>596925</v>
          </cell>
          <cell r="E92" t="str">
            <v>Abasolo Vallejo S.A.</v>
          </cell>
          <cell r="F92" t="str">
            <v>7003220096-4</v>
          </cell>
          <cell r="G92" t="str">
            <v>Abrazadera Curva BT 5/8x8</v>
          </cell>
          <cell r="AF92">
            <v>30</v>
          </cell>
          <cell r="AG92">
            <v>33.75</v>
          </cell>
          <cell r="AH92">
            <v>30</v>
          </cell>
          <cell r="AI92">
            <v>33.75</v>
          </cell>
          <cell r="AJ92">
            <v>0</v>
          </cell>
          <cell r="AK92">
            <v>0</v>
          </cell>
          <cell r="AL92">
            <v>2535</v>
          </cell>
        </row>
        <row r="93">
          <cell r="B93">
            <v>39226</v>
          </cell>
          <cell r="C93">
            <v>284507</v>
          </cell>
          <cell r="D93">
            <v>43739</v>
          </cell>
          <cell r="E93" t="str">
            <v>SAESA</v>
          </cell>
          <cell r="F93" t="str">
            <v>7401200030-1</v>
          </cell>
          <cell r="G93" t="str">
            <v>Barra Ojo 5/8x2,40mtrs</v>
          </cell>
          <cell r="AF93">
            <v>1000</v>
          </cell>
          <cell r="AG93">
            <v>4042.3999999999996</v>
          </cell>
          <cell r="AH93">
            <v>1000</v>
          </cell>
          <cell r="AI93">
            <v>4042.3999999999996</v>
          </cell>
          <cell r="AJ93">
            <v>0</v>
          </cell>
          <cell r="AK93">
            <v>0</v>
          </cell>
          <cell r="AL93">
            <v>1230</v>
          </cell>
        </row>
        <row r="94">
          <cell r="B94">
            <v>39230</v>
          </cell>
          <cell r="C94">
            <v>284531</v>
          </cell>
          <cell r="D94">
            <v>43739</v>
          </cell>
          <cell r="E94" t="str">
            <v>SAESA</v>
          </cell>
          <cell r="F94" t="str">
            <v>7401200030-1</v>
          </cell>
          <cell r="G94" t="str">
            <v>Barra Ojo 5/8x2,40mtrs</v>
          </cell>
          <cell r="AF94">
            <v>1000</v>
          </cell>
          <cell r="AG94">
            <v>4042.3999999999996</v>
          </cell>
          <cell r="AH94">
            <v>1000</v>
          </cell>
          <cell r="AI94">
            <v>4042.3999999999996</v>
          </cell>
          <cell r="AJ94">
            <v>0</v>
          </cell>
          <cell r="AK94">
            <v>0</v>
          </cell>
          <cell r="AL94">
            <v>1230</v>
          </cell>
        </row>
        <row r="95">
          <cell r="B95">
            <v>39518</v>
          </cell>
          <cell r="C95">
            <v>596937</v>
          </cell>
          <cell r="D95">
            <v>43707</v>
          </cell>
          <cell r="E95" t="str">
            <v>Abasolo Vallejo S.A.</v>
          </cell>
          <cell r="F95" t="str">
            <v>A402200010-7</v>
          </cell>
          <cell r="G95" t="str">
            <v>Clip p/Prensa Conexión a tierra</v>
          </cell>
          <cell r="AF95">
            <v>600</v>
          </cell>
          <cell r="AG95">
            <v>19.2</v>
          </cell>
          <cell r="AH95">
            <v>600</v>
          </cell>
          <cell r="AI95">
            <v>19.2</v>
          </cell>
          <cell r="AJ95">
            <v>0</v>
          </cell>
          <cell r="AK95">
            <v>0</v>
          </cell>
          <cell r="AL95">
            <v>3302</v>
          </cell>
        </row>
        <row r="96">
          <cell r="B96">
            <v>39532</v>
          </cell>
          <cell r="E96" t="str">
            <v>Reposicion</v>
          </cell>
          <cell r="F96" t="str">
            <v>9821510100-2</v>
          </cell>
          <cell r="G96" t="str">
            <v>Ancla Mural Tipo A</v>
          </cell>
          <cell r="AF96">
            <v>500</v>
          </cell>
          <cell r="AG96">
            <v>190</v>
          </cell>
          <cell r="AH96">
            <v>500</v>
          </cell>
          <cell r="AI96">
            <v>190</v>
          </cell>
          <cell r="AJ96">
            <v>0</v>
          </cell>
          <cell r="AK96">
            <v>0</v>
          </cell>
          <cell r="AL96">
            <v>1994</v>
          </cell>
        </row>
        <row r="97">
          <cell r="B97">
            <v>39542</v>
          </cell>
          <cell r="E97" t="str">
            <v>Reposicion</v>
          </cell>
          <cell r="F97" t="str">
            <v>9822110100-6</v>
          </cell>
          <cell r="G97" t="str">
            <v>Fe Angulo 80x80x8x410 GV</v>
          </cell>
          <cell r="AF97">
            <v>500</v>
          </cell>
          <cell r="AG97">
            <v>1950</v>
          </cell>
          <cell r="AH97">
            <v>500</v>
          </cell>
          <cell r="AI97">
            <v>1950</v>
          </cell>
          <cell r="AJ97">
            <v>0</v>
          </cell>
          <cell r="AK97">
            <v>0</v>
          </cell>
          <cell r="AL97">
            <v>1303</v>
          </cell>
        </row>
        <row r="98">
          <cell r="B98">
            <v>39534</v>
          </cell>
          <cell r="C98">
            <v>284840</v>
          </cell>
          <cell r="D98">
            <v>43666</v>
          </cell>
          <cell r="E98" t="str">
            <v>Tecnored S.A.</v>
          </cell>
          <cell r="F98" t="str">
            <v>9521220110-4</v>
          </cell>
          <cell r="G98" t="str">
            <v>Grillete recto 14mm, perf.21</v>
          </cell>
          <cell r="AF98">
            <v>3000</v>
          </cell>
          <cell r="AG98">
            <v>930</v>
          </cell>
          <cell r="AH98">
            <v>3000</v>
          </cell>
          <cell r="AI98">
            <v>930</v>
          </cell>
          <cell r="AJ98">
            <v>0</v>
          </cell>
          <cell r="AK98">
            <v>0</v>
          </cell>
          <cell r="AL98">
            <v>2000</v>
          </cell>
        </row>
        <row r="99">
          <cell r="B99">
            <v>39376</v>
          </cell>
          <cell r="C99">
            <v>284840</v>
          </cell>
          <cell r="D99">
            <v>43666</v>
          </cell>
          <cell r="E99" t="str">
            <v>Tecnored S.A.</v>
          </cell>
          <cell r="F99" t="str">
            <v>A800210115-8</v>
          </cell>
          <cell r="G99" t="str">
            <v>Soporte Susp. p/Cable Preensamblado</v>
          </cell>
          <cell r="AF99">
            <v>1000</v>
          </cell>
          <cell r="AG99">
            <v>340</v>
          </cell>
          <cell r="AH99">
            <v>1000</v>
          </cell>
          <cell r="AI99">
            <v>340</v>
          </cell>
          <cell r="AJ99">
            <v>0</v>
          </cell>
          <cell r="AK99">
            <v>0</v>
          </cell>
          <cell r="AL99">
            <v>2350</v>
          </cell>
        </row>
        <row r="100">
          <cell r="B100">
            <v>39497</v>
          </cell>
          <cell r="C100">
            <v>285028</v>
          </cell>
          <cell r="D100">
            <v>43742</v>
          </cell>
          <cell r="E100" t="str">
            <v>Compañía General de Electricidad</v>
          </cell>
          <cell r="F100" t="str">
            <v>8709200150-2</v>
          </cell>
          <cell r="G100" t="str">
            <v>Espiga 3/4x155x295 caps.1.3/8" Poliamida c/HOR</v>
          </cell>
          <cell r="AF100">
            <v>3850</v>
          </cell>
          <cell r="AG100">
            <v>2852.85</v>
          </cell>
          <cell r="AH100">
            <v>3850</v>
          </cell>
          <cell r="AI100">
            <v>2852.85</v>
          </cell>
          <cell r="AJ100">
            <v>0</v>
          </cell>
          <cell r="AK100">
            <v>0</v>
          </cell>
          <cell r="AL100">
            <v>4452</v>
          </cell>
        </row>
        <row r="101">
          <cell r="B101">
            <v>39543</v>
          </cell>
          <cell r="C101">
            <v>285165</v>
          </cell>
          <cell r="D101">
            <v>43732</v>
          </cell>
          <cell r="E101" t="str">
            <v>Compañía General de Electricidad</v>
          </cell>
          <cell r="F101" t="str">
            <v>8709200160-K</v>
          </cell>
          <cell r="G101" t="str">
            <v>Espiga 3/4x155x295 caps.1" Poliamida c/HOR</v>
          </cell>
          <cell r="AF101">
            <v>476</v>
          </cell>
          <cell r="AG101">
            <v>338.91199999999998</v>
          </cell>
          <cell r="AH101">
            <v>476</v>
          </cell>
          <cell r="AI101">
            <v>338.91199999999998</v>
          </cell>
          <cell r="AJ101">
            <v>0</v>
          </cell>
          <cell r="AK101">
            <v>0</v>
          </cell>
          <cell r="AL101">
            <v>4402</v>
          </cell>
        </row>
        <row r="102">
          <cell r="B102">
            <v>39539</v>
          </cell>
          <cell r="C102">
            <v>285090</v>
          </cell>
          <cell r="D102">
            <v>43832</v>
          </cell>
          <cell r="E102" t="str">
            <v>SAESA</v>
          </cell>
          <cell r="F102" t="str">
            <v>C621000400-8</v>
          </cell>
          <cell r="G102" t="str">
            <v>Fijación p/Cañería 1.1/2-2 - 1/2x300x100</v>
          </cell>
          <cell r="AF102">
            <v>2000</v>
          </cell>
          <cell r="AG102">
            <v>756</v>
          </cell>
          <cell r="AH102">
            <v>2000</v>
          </cell>
          <cell r="AI102">
            <v>756</v>
          </cell>
          <cell r="AJ102">
            <v>0</v>
          </cell>
          <cell r="AK102">
            <v>0</v>
          </cell>
          <cell r="AL102">
            <v>1851</v>
          </cell>
        </row>
        <row r="103">
          <cell r="B103">
            <v>39429</v>
          </cell>
          <cell r="C103">
            <v>284962</v>
          </cell>
          <cell r="D103">
            <v>43704</v>
          </cell>
          <cell r="E103" t="str">
            <v>GTD Teleductos S.A.</v>
          </cell>
          <cell r="F103" t="str">
            <v>2433216230-2</v>
          </cell>
          <cell r="G103" t="str">
            <v>Perno Anclaje Pata Partida 1/2x6.1/2x2H</v>
          </cell>
          <cell r="AF103">
            <v>923</v>
          </cell>
          <cell r="AG103">
            <v>107.3449</v>
          </cell>
          <cell r="AH103">
            <v>923</v>
          </cell>
          <cell r="AI103">
            <v>107.3449</v>
          </cell>
          <cell r="AJ103">
            <v>0</v>
          </cell>
          <cell r="AK103">
            <v>0</v>
          </cell>
          <cell r="AL103">
            <v>4934</v>
          </cell>
        </row>
        <row r="104">
          <cell r="B104">
            <v>39390</v>
          </cell>
          <cell r="C104">
            <v>284862</v>
          </cell>
          <cell r="D104">
            <v>43671</v>
          </cell>
          <cell r="E104" t="str">
            <v>Tecnored S.A.</v>
          </cell>
          <cell r="F104" t="str">
            <v>A800200169-2</v>
          </cell>
          <cell r="G104" t="str">
            <v>Cuerpo p/Soporte Preformado</v>
          </cell>
          <cell r="AF104">
            <v>2000</v>
          </cell>
          <cell r="AG104">
            <v>620</v>
          </cell>
          <cell r="AH104">
            <v>2000</v>
          </cell>
          <cell r="AI104">
            <v>620</v>
          </cell>
          <cell r="AJ104">
            <v>0</v>
          </cell>
          <cell r="AK104">
            <v>0</v>
          </cell>
          <cell r="AL104">
            <v>1620</v>
          </cell>
        </row>
        <row r="105">
          <cell r="B105">
            <v>39455</v>
          </cell>
          <cell r="C105">
            <v>284976</v>
          </cell>
          <cell r="D105">
            <v>43678</v>
          </cell>
          <cell r="E105" t="str">
            <v>Tecnored S.A.</v>
          </cell>
          <cell r="F105" t="str">
            <v>8706200790-5</v>
          </cell>
          <cell r="G105" t="str">
            <v>Espiga 3/4x250x300 caps.1" Poliamida</v>
          </cell>
          <cell r="AF105">
            <v>500</v>
          </cell>
          <cell r="AG105">
            <v>347.5</v>
          </cell>
          <cell r="AH105">
            <v>500</v>
          </cell>
          <cell r="AI105">
            <v>347.5</v>
          </cell>
          <cell r="AJ105">
            <v>0</v>
          </cell>
          <cell r="AK105">
            <v>0</v>
          </cell>
          <cell r="AL105">
            <v>3676</v>
          </cell>
        </row>
        <row r="106">
          <cell r="B106">
            <v>39508</v>
          </cell>
          <cell r="C106">
            <v>285057</v>
          </cell>
          <cell r="D106">
            <v>43722</v>
          </cell>
          <cell r="E106" t="str">
            <v>Tecnored S.A.</v>
          </cell>
          <cell r="F106" t="str">
            <v>8706200640-2</v>
          </cell>
          <cell r="G106" t="str">
            <v>Espiga 3/4x185x240 caps.1.3/8" Poliamida</v>
          </cell>
          <cell r="AF106">
            <v>1500</v>
          </cell>
          <cell r="AG106">
            <v>936</v>
          </cell>
          <cell r="AH106">
            <v>1500</v>
          </cell>
          <cell r="AI106">
            <v>936</v>
          </cell>
          <cell r="AJ106">
            <v>0</v>
          </cell>
          <cell r="AK106">
            <v>0</v>
          </cell>
          <cell r="AL106">
            <v>3649</v>
          </cell>
        </row>
        <row r="107">
          <cell r="B107">
            <v>39536</v>
          </cell>
          <cell r="E107" t="str">
            <v>Reposicion</v>
          </cell>
          <cell r="F107" t="str">
            <v>2433216230-2</v>
          </cell>
          <cell r="G107" t="str">
            <v>Perno Anclaje Pata Partida 1/2x6.1/2x2H</v>
          </cell>
          <cell r="AF107">
            <v>1600</v>
          </cell>
          <cell r="AG107">
            <v>186.08</v>
          </cell>
          <cell r="AH107">
            <v>1600</v>
          </cell>
          <cell r="AI107">
            <v>186.08</v>
          </cell>
          <cell r="AJ107">
            <v>0</v>
          </cell>
          <cell r="AK107">
            <v>0</v>
          </cell>
          <cell r="AL107">
            <v>4276</v>
          </cell>
        </row>
        <row r="108">
          <cell r="B108">
            <v>39430</v>
          </cell>
          <cell r="C108">
            <v>284965</v>
          </cell>
          <cell r="D108">
            <v>43684</v>
          </cell>
          <cell r="E108" t="str">
            <v>GTD Teleductos S.A.</v>
          </cell>
          <cell r="F108" t="str">
            <v>2433216230-2</v>
          </cell>
          <cell r="G108" t="str">
            <v>Perno Anclaje Pata Partida 1/2x6.1/2x2H</v>
          </cell>
          <cell r="AF108">
            <v>1778</v>
          </cell>
          <cell r="AG108">
            <v>206.78139999999999</v>
          </cell>
          <cell r="AH108">
            <v>1778</v>
          </cell>
          <cell r="AI108">
            <v>206.78139999999999</v>
          </cell>
          <cell r="AJ108">
            <v>0</v>
          </cell>
          <cell r="AK108">
            <v>0</v>
          </cell>
          <cell r="AL108">
            <v>4934</v>
          </cell>
        </row>
        <row r="109">
          <cell r="B109">
            <v>39456</v>
          </cell>
          <cell r="C109">
            <v>284976</v>
          </cell>
          <cell r="D109">
            <v>43678</v>
          </cell>
          <cell r="E109" t="str">
            <v>Tecnored S.A.</v>
          </cell>
          <cell r="F109" t="str">
            <v>8706200700-K</v>
          </cell>
          <cell r="G109" t="str">
            <v>Espiga 3/4x250x300 caps.1.3/8" Poliamida</v>
          </cell>
          <cell r="AF109">
            <v>1500</v>
          </cell>
          <cell r="AG109">
            <v>1137</v>
          </cell>
          <cell r="AH109">
            <v>1500</v>
          </cell>
          <cell r="AI109">
            <v>1137</v>
          </cell>
          <cell r="AJ109">
            <v>0</v>
          </cell>
          <cell r="AK109">
            <v>0</v>
          </cell>
          <cell r="AL109">
            <v>3601</v>
          </cell>
        </row>
        <row r="110">
          <cell r="B110">
            <v>39170</v>
          </cell>
          <cell r="C110">
            <v>284531</v>
          </cell>
          <cell r="D110">
            <v>43739</v>
          </cell>
          <cell r="E110" t="str">
            <v>SAESA</v>
          </cell>
          <cell r="F110" t="str">
            <v>8706200680-1</v>
          </cell>
          <cell r="G110" t="str">
            <v>Espiga 3/4x200x250 caps.1.3/8" Poliamida</v>
          </cell>
          <cell r="AF110">
            <v>3600</v>
          </cell>
          <cell r="AG110">
            <v>2307.6</v>
          </cell>
          <cell r="AH110">
            <v>3600</v>
          </cell>
          <cell r="AI110">
            <v>2307.6</v>
          </cell>
          <cell r="AJ110">
            <v>0</v>
          </cell>
          <cell r="AK110">
            <v>0</v>
          </cell>
          <cell r="AL110">
            <v>2799</v>
          </cell>
        </row>
        <row r="111">
          <cell r="B111">
            <v>39541</v>
          </cell>
          <cell r="E111" t="str">
            <v>Reposicion</v>
          </cell>
          <cell r="F111" t="str">
            <v>A800200065-3</v>
          </cell>
          <cell r="G111" t="str">
            <v>Soporte Remate Pesado</v>
          </cell>
          <cell r="AF111">
            <v>1900</v>
          </cell>
          <cell r="AG111">
            <v>883.5</v>
          </cell>
          <cell r="AH111">
            <v>1900</v>
          </cell>
          <cell r="AI111">
            <v>883.5</v>
          </cell>
          <cell r="AJ111">
            <v>0</v>
          </cell>
          <cell r="AK111">
            <v>0</v>
          </cell>
          <cell r="AL111">
            <v>1122</v>
          </cell>
        </row>
        <row r="112">
          <cell r="B112">
            <v>39072</v>
          </cell>
          <cell r="C112">
            <v>284173</v>
          </cell>
          <cell r="D112">
            <v>43682</v>
          </cell>
          <cell r="E112" t="str">
            <v>GTD Teleductos S.A.</v>
          </cell>
          <cell r="F112" t="str">
            <v>7500200137-3</v>
          </cell>
          <cell r="G112" t="str">
            <v>Brida Superior Multicable 4mm</v>
          </cell>
          <cell r="AF112">
            <v>1540</v>
          </cell>
          <cell r="AG112">
            <v>118.58</v>
          </cell>
          <cell r="AH112">
            <v>1540</v>
          </cell>
          <cell r="AI112">
            <v>118.58</v>
          </cell>
          <cell r="AJ112">
            <v>0</v>
          </cell>
          <cell r="AK112">
            <v>0</v>
          </cell>
          <cell r="AL112">
            <v>2409</v>
          </cell>
        </row>
        <row r="113">
          <cell r="B113">
            <v>39555</v>
          </cell>
          <cell r="E113" t="str">
            <v>Reposicion</v>
          </cell>
          <cell r="F113" t="str">
            <v>9423016095-8</v>
          </cell>
          <cell r="G113" t="str">
            <v>Perno Cab Cuad 1/2x1.3/4X1.1/4H BSW</v>
          </cell>
          <cell r="AF113">
            <v>2000</v>
          </cell>
          <cell r="AG113">
            <v>118.84</v>
          </cell>
          <cell r="AH113">
            <v>2000</v>
          </cell>
          <cell r="AI113">
            <v>118.84</v>
          </cell>
          <cell r="AJ113">
            <v>0</v>
          </cell>
          <cell r="AK113">
            <v>0</v>
          </cell>
          <cell r="AL113">
            <v>1178</v>
          </cell>
        </row>
        <row r="114">
          <cell r="B114">
            <v>39073</v>
          </cell>
          <cell r="C114">
            <v>284173</v>
          </cell>
          <cell r="D114">
            <v>43682</v>
          </cell>
          <cell r="E114" t="str">
            <v>GTD Teleductos S.A.</v>
          </cell>
          <cell r="F114" t="str">
            <v>7500200136-5</v>
          </cell>
          <cell r="G114" t="str">
            <v>Brida Inferior Multicable 4mm</v>
          </cell>
          <cell r="AF114">
            <v>1540</v>
          </cell>
          <cell r="AG114">
            <v>178.64000000000001</v>
          </cell>
          <cell r="AH114">
            <v>1540</v>
          </cell>
          <cell r="AI114">
            <v>178.64000000000001</v>
          </cell>
          <cell r="AJ114">
            <v>0</v>
          </cell>
          <cell r="AK114">
            <v>0</v>
          </cell>
          <cell r="AL114">
            <v>2409</v>
          </cell>
        </row>
        <row r="115">
          <cell r="B115">
            <v>39550</v>
          </cell>
          <cell r="E115" t="str">
            <v>Reposicion</v>
          </cell>
          <cell r="F115" t="str">
            <v>9700212050-3</v>
          </cell>
          <cell r="G115" t="str">
            <v>Pasador 3/8x72</v>
          </cell>
          <cell r="AF115">
            <v>3000</v>
          </cell>
          <cell r="AG115">
            <v>162</v>
          </cell>
          <cell r="AH115">
            <v>2422</v>
          </cell>
          <cell r="AI115">
            <v>130.78800000000001</v>
          </cell>
          <cell r="AJ115">
            <v>0.19266666666666668</v>
          </cell>
          <cell r="AK115">
            <v>578</v>
          </cell>
          <cell r="AL115">
            <v>1645</v>
          </cell>
        </row>
        <row r="116">
          <cell r="B116">
            <v>39495</v>
          </cell>
          <cell r="C116">
            <v>285029</v>
          </cell>
          <cell r="D116">
            <v>43707</v>
          </cell>
          <cell r="E116" t="str">
            <v>Tecnored S.A.</v>
          </cell>
          <cell r="F116" t="str">
            <v>9323016660-7</v>
          </cell>
          <cell r="G116" t="str">
            <v>Perno Hex Cte 1/2x16x3A</v>
          </cell>
          <cell r="AF116">
            <v>3000</v>
          </cell>
          <cell r="AG116">
            <v>1146</v>
          </cell>
          <cell r="AH116">
            <v>3000</v>
          </cell>
          <cell r="AI116">
            <v>1146</v>
          </cell>
          <cell r="AJ116">
            <v>0</v>
          </cell>
          <cell r="AK116">
            <v>0</v>
          </cell>
          <cell r="AL116">
            <v>2002</v>
          </cell>
        </row>
        <row r="117">
          <cell r="B117">
            <v>39544</v>
          </cell>
          <cell r="C117">
            <v>596940</v>
          </cell>
          <cell r="E117" t="str">
            <v>Abasolo Vallejo S.A.</v>
          </cell>
          <cell r="F117" t="str">
            <v>7500200045-8</v>
          </cell>
          <cell r="G117" t="str">
            <v>Brida Cruce mensajero perf. Ovalada</v>
          </cell>
          <cell r="AF117">
            <v>385</v>
          </cell>
          <cell r="AG117">
            <v>82.775000000000006</v>
          </cell>
          <cell r="AH117">
            <v>385</v>
          </cell>
          <cell r="AI117">
            <v>82.775000000000006</v>
          </cell>
          <cell r="AJ117">
            <v>0</v>
          </cell>
          <cell r="AK117">
            <v>0</v>
          </cell>
          <cell r="AL117">
            <v>2071</v>
          </cell>
        </row>
        <row r="118">
          <cell r="B118">
            <v>39545</v>
          </cell>
          <cell r="C118">
            <v>596940</v>
          </cell>
          <cell r="D118">
            <v>43707</v>
          </cell>
          <cell r="E118" t="str">
            <v>Abasolo Vallejo S.A.</v>
          </cell>
          <cell r="F118" t="str">
            <v>7500200050-4</v>
          </cell>
          <cell r="G118" t="str">
            <v xml:space="preserve">Brida Cruce mensajero perf. Redonda </v>
          </cell>
          <cell r="AF118">
            <v>385</v>
          </cell>
          <cell r="AG118">
            <v>84.7</v>
          </cell>
          <cell r="AH118">
            <v>385</v>
          </cell>
          <cell r="AI118">
            <v>84.7</v>
          </cell>
          <cell r="AJ118">
            <v>0</v>
          </cell>
          <cell r="AK118">
            <v>0</v>
          </cell>
          <cell r="AL118">
            <v>2071</v>
          </cell>
        </row>
        <row r="119">
          <cell r="B119">
            <v>39360</v>
          </cell>
          <cell r="C119">
            <v>283930</v>
          </cell>
          <cell r="D119">
            <v>43480</v>
          </cell>
          <cell r="E119" t="str">
            <v>Pacifico Cable SPA</v>
          </cell>
          <cell r="F119" t="str">
            <v>7003216051-2</v>
          </cell>
          <cell r="G119" t="str">
            <v>Abrazadera 1/2x9.1/2</v>
          </cell>
          <cell r="AF119">
            <v>1700</v>
          </cell>
          <cell r="AG119">
            <v>1028.5</v>
          </cell>
          <cell r="AH119">
            <v>1700</v>
          </cell>
          <cell r="AI119">
            <v>1028.5</v>
          </cell>
          <cell r="AJ119">
            <v>0</v>
          </cell>
          <cell r="AK119">
            <v>0</v>
          </cell>
          <cell r="AL119">
            <v>1732</v>
          </cell>
        </row>
        <row r="120">
          <cell r="B120">
            <v>38984</v>
          </cell>
          <cell r="C120">
            <v>284197</v>
          </cell>
          <cell r="D120">
            <v>43804</v>
          </cell>
          <cell r="E120" t="str">
            <v>GTD Teleductos S.A.</v>
          </cell>
          <cell r="F120" t="str">
            <v>7500200136-5</v>
          </cell>
          <cell r="G120" t="str">
            <v>Brida Inferior Multicable 4mm</v>
          </cell>
          <cell r="AF120">
            <v>1540</v>
          </cell>
          <cell r="AG120">
            <v>178.64000000000001</v>
          </cell>
          <cell r="AH120">
            <v>1540</v>
          </cell>
          <cell r="AI120">
            <v>178.64000000000001</v>
          </cell>
          <cell r="AJ120">
            <v>0</v>
          </cell>
          <cell r="AK120">
            <v>0</v>
          </cell>
          <cell r="AL120">
            <v>2409</v>
          </cell>
        </row>
        <row r="121">
          <cell r="B121">
            <v>39231</v>
          </cell>
          <cell r="C121">
            <v>284535</v>
          </cell>
          <cell r="D121">
            <v>43739</v>
          </cell>
          <cell r="E121" t="str">
            <v>SAESA</v>
          </cell>
          <cell r="F121" t="str">
            <v>7401200030-1</v>
          </cell>
          <cell r="G121" t="str">
            <v>Barra Ojo 5/8x2,40mtrs</v>
          </cell>
          <cell r="AF121">
            <v>500</v>
          </cell>
          <cell r="AG121">
            <v>2021.1999999999998</v>
          </cell>
          <cell r="AH121">
            <v>500</v>
          </cell>
          <cell r="AI121">
            <v>2021.1999999999998</v>
          </cell>
          <cell r="AJ121">
            <v>0</v>
          </cell>
          <cell r="AK121">
            <v>0</v>
          </cell>
          <cell r="AL121">
            <v>1230</v>
          </cell>
        </row>
        <row r="122">
          <cell r="B122">
            <v>39546</v>
          </cell>
          <cell r="C122">
            <v>284918</v>
          </cell>
          <cell r="D122">
            <v>43682</v>
          </cell>
          <cell r="E122" t="str">
            <v>Tecnored S.A.</v>
          </cell>
          <cell r="F122" t="str">
            <v>9822908200-0</v>
          </cell>
          <cell r="G122" t="str">
            <v>Pletina p/Perno J 50x8x150</v>
          </cell>
          <cell r="AF122">
            <v>2000</v>
          </cell>
          <cell r="AG122">
            <v>928</v>
          </cell>
          <cell r="AH122">
            <v>2000</v>
          </cell>
          <cell r="AI122">
            <v>928</v>
          </cell>
          <cell r="AJ122">
            <v>0</v>
          </cell>
          <cell r="AK122">
            <v>0</v>
          </cell>
          <cell r="AL122">
            <v>1857</v>
          </cell>
        </row>
        <row r="123">
          <cell r="B123">
            <v>39547</v>
          </cell>
          <cell r="C123">
            <v>596940</v>
          </cell>
          <cell r="D123">
            <v>43707</v>
          </cell>
          <cell r="E123" t="str">
            <v>Abasolo Vallejo S.A.</v>
          </cell>
          <cell r="F123" t="str">
            <v>7003216051-2</v>
          </cell>
          <cell r="G123" t="str">
            <v>Abrazadera 1/2x9.1/2</v>
          </cell>
          <cell r="AF123">
            <v>1467</v>
          </cell>
          <cell r="AG123">
            <v>887.53499999999997</v>
          </cell>
          <cell r="AH123">
            <v>1467</v>
          </cell>
          <cell r="AI123">
            <v>887.53499999999997</v>
          </cell>
          <cell r="AJ123">
            <v>0</v>
          </cell>
          <cell r="AK123">
            <v>0</v>
          </cell>
          <cell r="AL123">
            <v>1732</v>
          </cell>
        </row>
        <row r="124">
          <cell r="B124">
            <v>39548</v>
          </cell>
          <cell r="C124">
            <v>285134</v>
          </cell>
          <cell r="D124">
            <v>43735</v>
          </cell>
          <cell r="E124" t="str">
            <v>GTD Teleductos S.A.</v>
          </cell>
          <cell r="F124" t="str">
            <v>8020515132-3</v>
          </cell>
          <cell r="G124" t="str">
            <v>Cruceta Extra Larga 50x50x4x965-14  t/GTD</v>
          </cell>
          <cell r="AF124">
            <v>758</v>
          </cell>
          <cell r="AG124">
            <v>2069.34</v>
          </cell>
          <cell r="AH124">
            <v>758</v>
          </cell>
          <cell r="AI124">
            <v>2069.34</v>
          </cell>
          <cell r="AJ124">
            <v>0</v>
          </cell>
          <cell r="AK124">
            <v>0</v>
          </cell>
          <cell r="AL124">
            <v>2188</v>
          </cell>
        </row>
        <row r="125">
          <cell r="B125">
            <v>39554</v>
          </cell>
          <cell r="E125" t="str">
            <v>Reposicion</v>
          </cell>
          <cell r="F125" t="str">
            <v>9521220100-7</v>
          </cell>
          <cell r="G125" t="str">
            <v>Grillete recto 14mm, perf.18</v>
          </cell>
          <cell r="AF125">
            <v>1200</v>
          </cell>
          <cell r="AG125">
            <v>386.40000000000003</v>
          </cell>
          <cell r="AH125">
            <v>1200</v>
          </cell>
          <cell r="AI125">
            <v>386.40000000000003</v>
          </cell>
          <cell r="AJ125">
            <v>0</v>
          </cell>
          <cell r="AK125">
            <v>0</v>
          </cell>
          <cell r="AL125">
            <v>2143</v>
          </cell>
        </row>
        <row r="126">
          <cell r="B126">
            <v>39552</v>
          </cell>
          <cell r="C126">
            <v>285134</v>
          </cell>
          <cell r="D126">
            <v>43735</v>
          </cell>
          <cell r="E126" t="str">
            <v>GTD Teleductos S.A.</v>
          </cell>
          <cell r="F126" t="str">
            <v>9822150125-K</v>
          </cell>
          <cell r="G126" t="str">
            <v>Fe Angulo 40x40x4x410 t/GTD</v>
          </cell>
          <cell r="AF126">
            <v>2034</v>
          </cell>
          <cell r="AG126">
            <v>2137.7339999999999</v>
          </cell>
          <cell r="AH126">
            <v>2034</v>
          </cell>
          <cell r="AI126">
            <v>2137.7339999999999</v>
          </cell>
          <cell r="AJ126">
            <v>0</v>
          </cell>
          <cell r="AK126">
            <v>0</v>
          </cell>
          <cell r="AL126">
            <v>1927</v>
          </cell>
        </row>
        <row r="127">
          <cell r="B127">
            <v>39540</v>
          </cell>
          <cell r="C127">
            <v>285090</v>
          </cell>
          <cell r="E127" t="str">
            <v>SAESA</v>
          </cell>
          <cell r="F127" t="str">
            <v>6000100010-4</v>
          </cell>
          <cell r="G127" t="str">
            <v>Taco de Madera 80x60x120</v>
          </cell>
          <cell r="AF127">
            <v>2000</v>
          </cell>
          <cell r="AG127">
            <v>486</v>
          </cell>
          <cell r="AH127">
            <v>2000</v>
          </cell>
          <cell r="AI127">
            <v>486</v>
          </cell>
          <cell r="AJ127">
            <v>0</v>
          </cell>
          <cell r="AK127">
            <v>0</v>
          </cell>
          <cell r="AL127">
            <v>1851</v>
          </cell>
        </row>
        <row r="128">
          <cell r="B128">
            <v>39629</v>
          </cell>
          <cell r="E128" t="str">
            <v>Reposicion</v>
          </cell>
          <cell r="F128" t="str">
            <v>9822210282-0</v>
          </cell>
          <cell r="G128" t="str">
            <v>Diagonal p/Cruceta Madera 40x40x5x1830-14</v>
          </cell>
          <cell r="AF128">
            <v>300</v>
          </cell>
          <cell r="AG128">
            <v>1592.9999999999998</v>
          </cell>
          <cell r="AH128">
            <v>300</v>
          </cell>
          <cell r="AI128">
            <v>1592.9999999999998</v>
          </cell>
          <cell r="AJ128">
            <v>0</v>
          </cell>
          <cell r="AK128">
            <v>0</v>
          </cell>
          <cell r="AL128">
            <v>1225</v>
          </cell>
        </row>
        <row r="129">
          <cell r="B129">
            <v>39556</v>
          </cell>
          <cell r="C129">
            <v>285134</v>
          </cell>
          <cell r="D129">
            <v>43735</v>
          </cell>
          <cell r="E129" t="str">
            <v>GTD Teleductos S.A.</v>
          </cell>
          <cell r="F129" t="str">
            <v>7003216102-0</v>
          </cell>
          <cell r="G129" t="str">
            <v>Abrazadera 1/2x10.1/2x6H</v>
          </cell>
          <cell r="AF129">
            <v>4520</v>
          </cell>
          <cell r="AG129">
            <v>3254.4</v>
          </cell>
          <cell r="AH129">
            <v>4520</v>
          </cell>
          <cell r="AI129">
            <v>3254.4</v>
          </cell>
          <cell r="AJ129">
            <v>0</v>
          </cell>
          <cell r="AK129">
            <v>0</v>
          </cell>
          <cell r="AL129">
            <v>1736</v>
          </cell>
        </row>
        <row r="130">
          <cell r="B130">
            <v>39576</v>
          </cell>
          <cell r="E130" t="str">
            <v>Reposicion</v>
          </cell>
          <cell r="F130" t="str">
            <v>A800210080-1</v>
          </cell>
          <cell r="G130" t="str">
            <v>Soporte Tipo L 38x6x100x50</v>
          </cell>
          <cell r="AF130">
            <v>4000</v>
          </cell>
          <cell r="AG130">
            <v>949.04</v>
          </cell>
          <cell r="AH130">
            <v>4000</v>
          </cell>
          <cell r="AI130">
            <v>949.04</v>
          </cell>
          <cell r="AJ130">
            <v>0</v>
          </cell>
          <cell r="AK130">
            <v>0</v>
          </cell>
          <cell r="AL130">
            <v>2023</v>
          </cell>
        </row>
        <row r="131">
          <cell r="B131">
            <v>39628</v>
          </cell>
          <cell r="E131" t="str">
            <v>Reposicion</v>
          </cell>
          <cell r="F131" t="str">
            <v>9100200020-8</v>
          </cell>
          <cell r="G131" t="str">
            <v>Gancho p/Cruceta Rem Final 3/4x280</v>
          </cell>
          <cell r="AF131">
            <v>1000</v>
          </cell>
          <cell r="AG131">
            <v>626</v>
          </cell>
          <cell r="AH131">
            <v>1000</v>
          </cell>
          <cell r="AI131">
            <v>626</v>
          </cell>
          <cell r="AJ131">
            <v>0</v>
          </cell>
          <cell r="AK131">
            <v>0</v>
          </cell>
        </row>
        <row r="132">
          <cell r="B132">
            <v>39175</v>
          </cell>
          <cell r="C132">
            <v>284505</v>
          </cell>
          <cell r="D132">
            <v>43739</v>
          </cell>
          <cell r="E132" t="str">
            <v>SAESA</v>
          </cell>
          <cell r="F132" t="str">
            <v>8706200680-1</v>
          </cell>
          <cell r="G132" t="str">
            <v>Espiga 3/4x200x250 caps.1.3/8" Poliamida</v>
          </cell>
          <cell r="AF132">
            <v>2000</v>
          </cell>
          <cell r="AG132">
            <v>1282</v>
          </cell>
          <cell r="AH132">
            <v>2000</v>
          </cell>
          <cell r="AI132">
            <v>1282</v>
          </cell>
          <cell r="AJ132">
            <v>0</v>
          </cell>
          <cell r="AK132">
            <v>0</v>
          </cell>
          <cell r="AL132">
            <v>2799</v>
          </cell>
        </row>
        <row r="133">
          <cell r="B133">
            <v>39575</v>
          </cell>
          <cell r="C133">
            <v>284503</v>
          </cell>
          <cell r="D133">
            <v>43709</v>
          </cell>
          <cell r="E133" t="str">
            <v>SAESA</v>
          </cell>
          <cell r="F133" t="str">
            <v>7401200030-1</v>
          </cell>
          <cell r="G133" t="str">
            <v>Barra Ojo 5/8x2,40mtrs</v>
          </cell>
          <cell r="AF133">
            <v>1000</v>
          </cell>
          <cell r="AG133">
            <v>4042.3999999999996</v>
          </cell>
          <cell r="AH133">
            <v>1000</v>
          </cell>
          <cell r="AI133">
            <v>4042.3999999999996</v>
          </cell>
          <cell r="AJ133">
            <v>0</v>
          </cell>
          <cell r="AK133">
            <v>0</v>
          </cell>
          <cell r="AL133">
            <v>1230</v>
          </cell>
        </row>
        <row r="134">
          <cell r="B134">
            <v>39619</v>
          </cell>
          <cell r="C134">
            <v>596943</v>
          </cell>
          <cell r="D134">
            <v>43735</v>
          </cell>
          <cell r="E134" t="str">
            <v>Abasolo Vallejo S.A.</v>
          </cell>
          <cell r="F134" t="str">
            <v>9421120200-3</v>
          </cell>
          <cell r="G134" t="str">
            <v>Perno Cab Cuad 5/8x12x6A</v>
          </cell>
          <cell r="AF134">
            <v>700</v>
          </cell>
          <cell r="AG134">
            <v>340.9</v>
          </cell>
          <cell r="AH134">
            <v>700</v>
          </cell>
          <cell r="AI134">
            <v>340.9</v>
          </cell>
          <cell r="AJ134">
            <v>0</v>
          </cell>
          <cell r="AK134">
            <v>0</v>
          </cell>
          <cell r="AL134">
            <v>2022</v>
          </cell>
        </row>
        <row r="135">
          <cell r="B135">
            <v>39589</v>
          </cell>
          <cell r="E135" t="str">
            <v>Reposicion</v>
          </cell>
          <cell r="F135" t="str">
            <v>8706200210-5</v>
          </cell>
          <cell r="G135" t="str">
            <v>Espiga 5/8x155x210 caps.1" Poliamida</v>
          </cell>
          <cell r="AF135">
            <v>2000</v>
          </cell>
          <cell r="AG135">
            <v>776</v>
          </cell>
          <cell r="AH135">
            <v>1635</v>
          </cell>
          <cell r="AI135">
            <v>634.38</v>
          </cell>
          <cell r="AJ135">
            <v>0.1825</v>
          </cell>
          <cell r="AK135">
            <v>365</v>
          </cell>
          <cell r="AL135">
            <v>3634</v>
          </cell>
        </row>
        <row r="136">
          <cell r="B136">
            <v>39172</v>
          </cell>
          <cell r="C136">
            <v>284499</v>
          </cell>
          <cell r="D136">
            <v>43696</v>
          </cell>
          <cell r="E136" t="str">
            <v>SAESA</v>
          </cell>
          <cell r="F136" t="str">
            <v>8706200680-1</v>
          </cell>
          <cell r="G136" t="str">
            <v>Espiga 3/4x200x250 caps.1.3/8" Poliamida</v>
          </cell>
          <cell r="AF136">
            <v>800</v>
          </cell>
          <cell r="AG136">
            <v>512.79999999999995</v>
          </cell>
          <cell r="AH136">
            <v>800</v>
          </cell>
          <cell r="AI136">
            <v>512.79999999999995</v>
          </cell>
          <cell r="AJ136">
            <v>0</v>
          </cell>
          <cell r="AK136">
            <v>0</v>
          </cell>
          <cell r="AL136">
            <v>2799</v>
          </cell>
        </row>
        <row r="137">
          <cell r="B137">
            <v>39232</v>
          </cell>
          <cell r="C137">
            <v>284532</v>
          </cell>
          <cell r="D137">
            <v>43739</v>
          </cell>
          <cell r="E137" t="str">
            <v>SAESA</v>
          </cell>
          <cell r="F137" t="str">
            <v>7401200030-1</v>
          </cell>
          <cell r="G137" t="str">
            <v>Barra Ojo 5/8x2,40mtrs</v>
          </cell>
          <cell r="AF137">
            <v>1000</v>
          </cell>
          <cell r="AG137">
            <v>4042.3999999999996</v>
          </cell>
          <cell r="AH137">
            <v>1000</v>
          </cell>
          <cell r="AI137">
            <v>4042.3999999999996</v>
          </cell>
          <cell r="AJ137">
            <v>0</v>
          </cell>
          <cell r="AK137">
            <v>0</v>
          </cell>
          <cell r="AL137">
            <v>1230</v>
          </cell>
        </row>
        <row r="138">
          <cell r="B138">
            <v>39590</v>
          </cell>
          <cell r="C138">
            <v>596943</v>
          </cell>
          <cell r="E138" t="str">
            <v>Abasolo Vallejo S.A.</v>
          </cell>
          <cell r="F138" t="str">
            <v>9423016110-5</v>
          </cell>
          <cell r="G138" t="str">
            <v>Perno Cab Cuad 1/2x2.1/2x1/4A BSW</v>
          </cell>
          <cell r="AF138">
            <v>7200</v>
          </cell>
          <cell r="AG138">
            <v>547.19999999999993</v>
          </cell>
          <cell r="AH138">
            <v>7200</v>
          </cell>
          <cell r="AI138">
            <v>547.19999999999993</v>
          </cell>
          <cell r="AJ138">
            <v>0</v>
          </cell>
          <cell r="AK138">
            <v>0</v>
          </cell>
          <cell r="AL138">
            <v>3789</v>
          </cell>
        </row>
        <row r="139">
          <cell r="B139">
            <v>39627</v>
          </cell>
          <cell r="E139" t="str">
            <v>Reposicion</v>
          </cell>
          <cell r="F139" t="str">
            <v>3323216000-K</v>
          </cell>
          <cell r="G139" t="str">
            <v>Tuerca Cuad Ref 1/2</v>
          </cell>
          <cell r="AF139">
            <v>9804</v>
          </cell>
          <cell r="AG139">
            <v>350.00280000000004</v>
          </cell>
          <cell r="AH139">
            <v>9804</v>
          </cell>
          <cell r="AI139">
            <v>350.00280000000004</v>
          </cell>
          <cell r="AJ139">
            <v>0</v>
          </cell>
          <cell r="AK139">
            <v>0</v>
          </cell>
          <cell r="AL139">
            <v>1928</v>
          </cell>
        </row>
        <row r="140">
          <cell r="B140">
            <v>39551</v>
          </cell>
          <cell r="C140">
            <v>285126</v>
          </cell>
          <cell r="D140">
            <v>43724</v>
          </cell>
          <cell r="E140" t="str">
            <v>Compañía General de Electricidad</v>
          </cell>
          <cell r="F140" t="str">
            <v>9822420010-2</v>
          </cell>
          <cell r="G140" t="str">
            <v>Eslabón Angular Estampado perf.18</v>
          </cell>
          <cell r="AF140">
            <v>1200</v>
          </cell>
          <cell r="AG140">
            <v>543.6</v>
          </cell>
          <cell r="AH140">
            <v>1200</v>
          </cell>
          <cell r="AI140">
            <v>543.6</v>
          </cell>
          <cell r="AJ140">
            <v>0</v>
          </cell>
          <cell r="AK140">
            <v>0</v>
          </cell>
          <cell r="AL140">
            <v>2496</v>
          </cell>
        </row>
        <row r="141">
          <cell r="B141">
            <v>39588</v>
          </cell>
          <cell r="E141" t="str">
            <v>Reposicion</v>
          </cell>
          <cell r="F141" t="str">
            <v>8020210101-5</v>
          </cell>
          <cell r="G141" t="str">
            <v>Cruceta BTAT 65x65x5x500-18</v>
          </cell>
          <cell r="AF141">
            <v>1900</v>
          </cell>
          <cell r="AG141">
            <v>4008.9999999999995</v>
          </cell>
          <cell r="AH141">
            <v>1900</v>
          </cell>
          <cell r="AI141">
            <v>4008.9999999999995</v>
          </cell>
          <cell r="AJ141">
            <v>0</v>
          </cell>
          <cell r="AK141">
            <v>0</v>
          </cell>
          <cell r="AL141">
            <v>1765</v>
          </cell>
        </row>
        <row r="142">
          <cell r="B142">
            <v>39533</v>
          </cell>
          <cell r="E142" t="str">
            <v>Reposicion</v>
          </cell>
          <cell r="F142" t="str">
            <v>A402200005-0</v>
          </cell>
          <cell r="G142" t="str">
            <v>Cuerpo Prensa Conexión a tierra</v>
          </cell>
          <cell r="AF142">
            <v>1400</v>
          </cell>
          <cell r="AG142">
            <v>280</v>
          </cell>
          <cell r="AH142">
            <v>1400</v>
          </cell>
          <cell r="AI142">
            <v>280</v>
          </cell>
          <cell r="AJ142">
            <v>0</v>
          </cell>
          <cell r="AK142">
            <v>0</v>
          </cell>
          <cell r="AL142">
            <v>3504</v>
          </cell>
        </row>
        <row r="143">
          <cell r="B143">
            <v>38983</v>
          </cell>
          <cell r="C143">
            <v>284197</v>
          </cell>
          <cell r="D143">
            <v>43804</v>
          </cell>
          <cell r="E143" t="str">
            <v>GTD Teleductos S.A.</v>
          </cell>
          <cell r="F143" t="str">
            <v>7500200137-3</v>
          </cell>
          <cell r="G143" t="str">
            <v>Brida Superior Multicable 4mm</v>
          </cell>
          <cell r="AF143">
            <v>1540</v>
          </cell>
          <cell r="AG143">
            <v>118.58</v>
          </cell>
          <cell r="AH143">
            <v>1540</v>
          </cell>
          <cell r="AI143">
            <v>118.58</v>
          </cell>
          <cell r="AJ143">
            <v>0</v>
          </cell>
          <cell r="AK143">
            <v>0</v>
          </cell>
          <cell r="AL143">
            <v>2409</v>
          </cell>
        </row>
        <row r="144">
          <cell r="B144">
            <v>39072</v>
          </cell>
          <cell r="C144">
            <v>284173</v>
          </cell>
          <cell r="D144">
            <v>43682</v>
          </cell>
          <cell r="E144" t="str">
            <v>GTD Teleductos S.A.</v>
          </cell>
          <cell r="F144" t="str">
            <v>7500200137-3</v>
          </cell>
          <cell r="G144" t="str">
            <v>Brida Superior Multicable 4mm</v>
          </cell>
          <cell r="AF144">
            <v>1540</v>
          </cell>
          <cell r="AG144">
            <v>118.58</v>
          </cell>
          <cell r="AH144">
            <v>1540</v>
          </cell>
          <cell r="AI144">
            <v>118.58</v>
          </cell>
          <cell r="AJ144">
            <v>0</v>
          </cell>
          <cell r="AK144">
            <v>0</v>
          </cell>
          <cell r="AL144">
            <v>2409</v>
          </cell>
        </row>
        <row r="145">
          <cell r="B145">
            <v>39634</v>
          </cell>
          <cell r="E145" t="str">
            <v>Reposicion</v>
          </cell>
          <cell r="F145" t="str">
            <v>8020210138-4</v>
          </cell>
          <cell r="G145" t="str">
            <v>Cruceta Remate Final 65x65x5x500</v>
          </cell>
          <cell r="AF145">
            <v>1000</v>
          </cell>
          <cell r="AG145">
            <v>2606</v>
          </cell>
          <cell r="AH145">
            <v>1000</v>
          </cell>
          <cell r="AI145">
            <v>2606</v>
          </cell>
          <cell r="AJ145">
            <v>0</v>
          </cell>
          <cell r="AK145">
            <v>0</v>
          </cell>
          <cell r="AL145">
            <v>1765</v>
          </cell>
        </row>
        <row r="146">
          <cell r="B146">
            <v>39171</v>
          </cell>
          <cell r="C146">
            <v>284504</v>
          </cell>
          <cell r="D146">
            <v>43739</v>
          </cell>
          <cell r="E146" t="str">
            <v>SAESA</v>
          </cell>
          <cell r="F146" t="str">
            <v>8706200680-1</v>
          </cell>
          <cell r="G146" t="str">
            <v>Espiga 3/4x200x250 caps.1.3/8" Poliamida</v>
          </cell>
          <cell r="AF146">
            <v>2000</v>
          </cell>
          <cell r="AG146">
            <v>1282</v>
          </cell>
          <cell r="AH146">
            <v>2000</v>
          </cell>
          <cell r="AI146">
            <v>1282</v>
          </cell>
          <cell r="AJ146">
            <v>0</v>
          </cell>
          <cell r="AK146">
            <v>0</v>
          </cell>
          <cell r="AL146">
            <v>2799</v>
          </cell>
        </row>
        <row r="147">
          <cell r="B147">
            <v>39553</v>
          </cell>
          <cell r="C147">
            <v>285135</v>
          </cell>
          <cell r="D147">
            <v>43766</v>
          </cell>
          <cell r="E147" t="str">
            <v>GTD Teleductos S.A.</v>
          </cell>
          <cell r="F147" t="str">
            <v>9822150125-K</v>
          </cell>
          <cell r="G147" t="str">
            <v>Fe Angulo 40x40x4x410 t/GTD</v>
          </cell>
          <cell r="AF147">
            <v>2034</v>
          </cell>
          <cell r="AG147">
            <v>2137.7339999999999</v>
          </cell>
          <cell r="AH147">
            <v>2034</v>
          </cell>
          <cell r="AI147">
            <v>2137.7339999999999</v>
          </cell>
          <cell r="AJ147">
            <v>0</v>
          </cell>
          <cell r="AK147">
            <v>0</v>
          </cell>
          <cell r="AL147">
            <v>1927</v>
          </cell>
        </row>
        <row r="148">
          <cell r="B148">
            <v>39524</v>
          </cell>
          <cell r="C148">
            <v>285067</v>
          </cell>
          <cell r="D148">
            <v>43713</v>
          </cell>
          <cell r="E148" t="str">
            <v>Esielco y Cia Ltda.</v>
          </cell>
          <cell r="F148" t="str">
            <v>A800200020-3</v>
          </cell>
          <cell r="G148" t="str">
            <v>Soporte Paso 1/2x320</v>
          </cell>
          <cell r="AF148">
            <v>500</v>
          </cell>
          <cell r="AG148">
            <v>180</v>
          </cell>
          <cell r="AH148">
            <v>500</v>
          </cell>
          <cell r="AI148">
            <v>180</v>
          </cell>
          <cell r="AJ148">
            <v>0</v>
          </cell>
          <cell r="AK148">
            <v>0</v>
          </cell>
          <cell r="AL148">
            <v>2608</v>
          </cell>
        </row>
        <row r="149">
          <cell r="B149">
            <v>39639</v>
          </cell>
          <cell r="C149">
            <v>284855</v>
          </cell>
          <cell r="D149">
            <v>43663</v>
          </cell>
          <cell r="E149" t="str">
            <v>Entel chile S.A.</v>
          </cell>
          <cell r="F149" t="str">
            <v>7500200015-6</v>
          </cell>
          <cell r="G149" t="str">
            <v>Brida 3 pernos Perforación Ovalada</v>
          </cell>
          <cell r="AF149">
            <v>4000</v>
          </cell>
          <cell r="AG149">
            <v>1740</v>
          </cell>
          <cell r="AH149">
            <v>4000</v>
          </cell>
          <cell r="AI149">
            <v>1740</v>
          </cell>
          <cell r="AJ149">
            <v>0</v>
          </cell>
          <cell r="AK149">
            <v>0</v>
          </cell>
          <cell r="AL149">
            <v>1866</v>
          </cell>
        </row>
        <row r="150">
          <cell r="B150">
            <v>39640</v>
          </cell>
          <cell r="C150">
            <v>284855</v>
          </cell>
          <cell r="D150">
            <v>43663</v>
          </cell>
          <cell r="E150" t="str">
            <v>Entel chile S.A.</v>
          </cell>
          <cell r="F150" t="str">
            <v>7500200020-2</v>
          </cell>
          <cell r="G150" t="str">
            <v>Brida 3 pernos Perforación Redonda</v>
          </cell>
          <cell r="AF150">
            <v>4000</v>
          </cell>
          <cell r="AG150">
            <v>1780</v>
          </cell>
          <cell r="AH150">
            <v>4000</v>
          </cell>
          <cell r="AI150">
            <v>1780</v>
          </cell>
          <cell r="AJ150">
            <v>0</v>
          </cell>
          <cell r="AK150">
            <v>0</v>
          </cell>
          <cell r="AL150">
            <v>1866</v>
          </cell>
        </row>
        <row r="151">
          <cell r="B151">
            <v>39560</v>
          </cell>
          <cell r="C151">
            <v>285134</v>
          </cell>
          <cell r="D151">
            <v>43735</v>
          </cell>
          <cell r="E151" t="str">
            <v>GTD Teleductos S.A.</v>
          </cell>
          <cell r="F151" t="str">
            <v>8321250152-5</v>
          </cell>
          <cell r="G151" t="str">
            <v>Tirante 39"  Galv. t/GTD</v>
          </cell>
          <cell r="AF151">
            <v>408</v>
          </cell>
          <cell r="AG151">
            <v>984.50399999999991</v>
          </cell>
          <cell r="AH151">
            <v>408</v>
          </cell>
          <cell r="AI151">
            <v>984.50399999999991</v>
          </cell>
          <cell r="AJ151">
            <v>0</v>
          </cell>
          <cell r="AK151">
            <v>0</v>
          </cell>
          <cell r="AL151">
            <v>1436</v>
          </cell>
        </row>
        <row r="152">
          <cell r="B152">
            <v>39633</v>
          </cell>
          <cell r="E152" t="str">
            <v>Reposicion</v>
          </cell>
          <cell r="F152" t="str">
            <v>7500200050-4</v>
          </cell>
          <cell r="G152" t="str">
            <v xml:space="preserve">Brida Cruce mensajero perf. Redonda </v>
          </cell>
          <cell r="AF152">
            <v>1200</v>
          </cell>
          <cell r="AG152">
            <v>264</v>
          </cell>
          <cell r="AH152">
            <v>1200</v>
          </cell>
          <cell r="AI152">
            <v>264</v>
          </cell>
          <cell r="AJ152">
            <v>0</v>
          </cell>
          <cell r="AK152">
            <v>0</v>
          </cell>
          <cell r="AL152">
            <v>2071</v>
          </cell>
        </row>
        <row r="153">
          <cell r="B153">
            <v>39632</v>
          </cell>
          <cell r="E153" t="str">
            <v>Reposicion</v>
          </cell>
          <cell r="F153" t="str">
            <v>7500200045-8</v>
          </cell>
          <cell r="G153" t="str">
            <v>Brida Cruce mensajero perf. Ovalada</v>
          </cell>
          <cell r="AF153">
            <v>1200</v>
          </cell>
          <cell r="AG153">
            <v>258</v>
          </cell>
          <cell r="AH153">
            <v>1200</v>
          </cell>
          <cell r="AI153">
            <v>258</v>
          </cell>
          <cell r="AJ153">
            <v>0</v>
          </cell>
          <cell r="AK153">
            <v>0</v>
          </cell>
          <cell r="AL153">
            <v>2071</v>
          </cell>
        </row>
        <row r="154">
          <cell r="B154">
            <v>39638</v>
          </cell>
          <cell r="C154">
            <v>285280</v>
          </cell>
          <cell r="D154">
            <v>43749</v>
          </cell>
          <cell r="E154" t="str">
            <v>Pacifico Cable SPA</v>
          </cell>
          <cell r="F154" t="str">
            <v>7500200014-8</v>
          </cell>
          <cell r="G154" t="str">
            <v>Brida Suj. Plana 1 Perno perf. Redonda</v>
          </cell>
          <cell r="AF154">
            <v>4400</v>
          </cell>
          <cell r="AG154">
            <v>748</v>
          </cell>
          <cell r="AH154">
            <v>4400</v>
          </cell>
          <cell r="AI154">
            <v>748</v>
          </cell>
          <cell r="AJ154">
            <v>0</v>
          </cell>
          <cell r="AK154">
            <v>0</v>
          </cell>
          <cell r="AL154">
            <v>2701</v>
          </cell>
        </row>
        <row r="155">
          <cell r="B155">
            <v>39637</v>
          </cell>
          <cell r="C155">
            <v>285280</v>
          </cell>
          <cell r="D155">
            <v>43749</v>
          </cell>
          <cell r="E155" t="str">
            <v>Pacifico Cable SPA</v>
          </cell>
          <cell r="F155" t="str">
            <v>7500200013-K</v>
          </cell>
          <cell r="G155" t="str">
            <v>Brida Suj. Plana 1 Perno perf. Ovalada</v>
          </cell>
          <cell r="AF155">
            <v>4400</v>
          </cell>
          <cell r="AG155">
            <v>721.6</v>
          </cell>
          <cell r="AH155">
            <v>4400</v>
          </cell>
          <cell r="AI155">
            <v>721.6</v>
          </cell>
          <cell r="AJ155">
            <v>0</v>
          </cell>
          <cell r="AK155">
            <v>0</v>
          </cell>
          <cell r="AL155">
            <v>2701</v>
          </cell>
        </row>
        <row r="156">
          <cell r="B156">
            <v>39641</v>
          </cell>
          <cell r="E156" t="str">
            <v>Reposicion</v>
          </cell>
          <cell r="F156" t="str">
            <v>5600304020-3</v>
          </cell>
          <cell r="G156" t="str">
            <v>Chavetas Zinc 1/8x1.1/4</v>
          </cell>
          <cell r="AF156">
            <v>30000</v>
          </cell>
          <cell r="AG156">
            <v>90</v>
          </cell>
          <cell r="AH156">
            <v>30000</v>
          </cell>
          <cell r="AI156">
            <v>90</v>
          </cell>
          <cell r="AJ156">
            <v>0</v>
          </cell>
          <cell r="AK156">
            <v>0</v>
          </cell>
          <cell r="AL156">
            <v>1966</v>
          </cell>
        </row>
        <row r="157">
          <cell r="B157">
            <v>39574</v>
          </cell>
          <cell r="E157" t="str">
            <v>Reposicion</v>
          </cell>
          <cell r="F157" t="str">
            <v>9700216100-5</v>
          </cell>
          <cell r="G157" t="str">
            <v>Pasador 1/2x80</v>
          </cell>
          <cell r="AF157">
            <v>5000</v>
          </cell>
          <cell r="AG157">
            <v>440</v>
          </cell>
          <cell r="AH157">
            <v>5000</v>
          </cell>
          <cell r="AI157">
            <v>440</v>
          </cell>
          <cell r="AJ157">
            <v>0</v>
          </cell>
          <cell r="AK157">
            <v>0</v>
          </cell>
          <cell r="AL157">
            <v>1533</v>
          </cell>
        </row>
        <row r="158">
          <cell r="B158">
            <v>39174</v>
          </cell>
          <cell r="C158">
            <v>284532</v>
          </cell>
          <cell r="D158">
            <v>43739</v>
          </cell>
          <cell r="E158" t="str">
            <v>SAESA</v>
          </cell>
          <cell r="F158" t="str">
            <v>8706200680-1</v>
          </cell>
          <cell r="G158" t="str">
            <v>Espiga 3/4x200x250 caps.1.3/8" Poliamida</v>
          </cell>
          <cell r="AF158">
            <v>3600</v>
          </cell>
          <cell r="AG158">
            <v>2307.6</v>
          </cell>
          <cell r="AH158">
            <v>3600</v>
          </cell>
          <cell r="AI158">
            <v>2307.6</v>
          </cell>
          <cell r="AJ158">
            <v>0</v>
          </cell>
          <cell r="AK158">
            <v>0</v>
          </cell>
          <cell r="AL158">
            <v>2799</v>
          </cell>
        </row>
        <row r="159">
          <cell r="B159">
            <v>39581</v>
          </cell>
          <cell r="C159">
            <v>285160</v>
          </cell>
          <cell r="D159">
            <v>43709</v>
          </cell>
          <cell r="E159" t="str">
            <v>Ferrocarril del Pacifico S.A.</v>
          </cell>
          <cell r="F159" t="str">
            <v>2821632140-7</v>
          </cell>
          <cell r="G159" t="str">
            <v>Perno riel FFCC JDZ 1x130</v>
          </cell>
          <cell r="AF159">
            <v>243</v>
          </cell>
          <cell r="AG159">
            <v>166.45500000000001</v>
          </cell>
          <cell r="AH159">
            <v>243</v>
          </cell>
          <cell r="AI159">
            <v>166.45500000000001</v>
          </cell>
          <cell r="AJ159">
            <v>0</v>
          </cell>
          <cell r="AK159">
            <v>0</v>
          </cell>
          <cell r="AL159">
            <v>1897</v>
          </cell>
        </row>
        <row r="160">
          <cell r="B160">
            <v>39431</v>
          </cell>
          <cell r="C160">
            <v>284915</v>
          </cell>
          <cell r="D160">
            <v>43804</v>
          </cell>
          <cell r="E160" t="str">
            <v>GTD Teleductos S.A.</v>
          </cell>
          <cell r="F160" t="str">
            <v>2433216230-2</v>
          </cell>
          <cell r="G160" t="str">
            <v>Perno Anclaje Pata Partida 1/2x6.1/2x2H</v>
          </cell>
          <cell r="AF160">
            <v>600</v>
          </cell>
          <cell r="AG160">
            <v>69.78</v>
          </cell>
          <cell r="AH160">
            <v>600</v>
          </cell>
          <cell r="AI160">
            <v>69.78</v>
          </cell>
          <cell r="AJ160">
            <v>0</v>
          </cell>
          <cell r="AK160">
            <v>0</v>
          </cell>
          <cell r="AL160">
            <v>4276</v>
          </cell>
        </row>
        <row r="161">
          <cell r="B161">
            <v>39563</v>
          </cell>
          <cell r="C161">
            <v>285134</v>
          </cell>
          <cell r="D161">
            <v>43735</v>
          </cell>
          <cell r="E161" t="str">
            <v>GTD Teleductos S.A.</v>
          </cell>
          <cell r="F161" t="str">
            <v>8020510090-7</v>
          </cell>
          <cell r="G161" t="str">
            <v>Cruceta Paso c/Trebol 50x50x4x500-14 t/GTD</v>
          </cell>
          <cell r="AF161">
            <v>2776</v>
          </cell>
          <cell r="AG161">
            <v>3414.48</v>
          </cell>
          <cell r="AH161">
            <v>2776</v>
          </cell>
          <cell r="AI161">
            <v>3414.48</v>
          </cell>
          <cell r="AJ161">
            <v>0</v>
          </cell>
          <cell r="AK161">
            <v>0</v>
          </cell>
          <cell r="AL161">
            <v>1998</v>
          </cell>
        </row>
        <row r="162">
          <cell r="B162">
            <v>39176</v>
          </cell>
          <cell r="C162">
            <v>284500</v>
          </cell>
          <cell r="D162">
            <v>43721</v>
          </cell>
          <cell r="E162" t="str">
            <v>SAESA</v>
          </cell>
          <cell r="F162" t="str">
            <v>8706200680-1</v>
          </cell>
          <cell r="G162" t="str">
            <v>Espiga 3/4x200x250 caps.1.3/8" Poliamida</v>
          </cell>
          <cell r="AF162">
            <v>800</v>
          </cell>
          <cell r="AG162">
            <v>512.79999999999995</v>
          </cell>
          <cell r="AH162">
            <v>800</v>
          </cell>
          <cell r="AI162">
            <v>512.79999999999995</v>
          </cell>
          <cell r="AJ162">
            <v>0</v>
          </cell>
          <cell r="AK162">
            <v>0</v>
          </cell>
          <cell r="AL162">
            <v>2799</v>
          </cell>
        </row>
        <row r="163">
          <cell r="B163">
            <v>39631</v>
          </cell>
          <cell r="C163">
            <v>284939</v>
          </cell>
          <cell r="D163">
            <v>43739</v>
          </cell>
          <cell r="E163" t="str">
            <v>SAESA</v>
          </cell>
          <cell r="F163" t="str">
            <v>7401200030-1</v>
          </cell>
          <cell r="G163" t="str">
            <v>Barra Ojo 5/8x2,40mtrs</v>
          </cell>
          <cell r="AF163">
            <v>1000</v>
          </cell>
          <cell r="AG163">
            <v>4042.3999999999996</v>
          </cell>
          <cell r="AH163">
            <v>1000</v>
          </cell>
          <cell r="AI163">
            <v>4042.3999999999996</v>
          </cell>
          <cell r="AJ163">
            <v>0</v>
          </cell>
          <cell r="AK163">
            <v>0</v>
          </cell>
          <cell r="AL163">
            <v>1230</v>
          </cell>
        </row>
        <row r="164">
          <cell r="B164">
            <v>39494</v>
          </cell>
          <cell r="C164">
            <v>285032</v>
          </cell>
          <cell r="D164">
            <v>43721</v>
          </cell>
          <cell r="E164" t="str">
            <v>Copelec</v>
          </cell>
          <cell r="F164" t="str">
            <v>8706200680-1</v>
          </cell>
          <cell r="G164" t="str">
            <v>Espiga 3/4x200x250 caps.1.3/8" Poliamida</v>
          </cell>
          <cell r="AF164">
            <v>1000</v>
          </cell>
          <cell r="AG164">
            <v>641</v>
          </cell>
          <cell r="AH164">
            <v>1000</v>
          </cell>
          <cell r="AI164">
            <v>641</v>
          </cell>
          <cell r="AJ164">
            <v>0</v>
          </cell>
          <cell r="AK164">
            <v>0</v>
          </cell>
          <cell r="AL164">
            <v>3601</v>
          </cell>
        </row>
        <row r="165">
          <cell r="B165">
            <v>39485</v>
          </cell>
          <cell r="C165">
            <v>285008</v>
          </cell>
          <cell r="D165">
            <v>43703</v>
          </cell>
          <cell r="E165" t="str">
            <v>Copelec</v>
          </cell>
          <cell r="F165" t="str">
            <v>8706200680-1</v>
          </cell>
          <cell r="G165" t="str">
            <v>Espiga 3/4x200x250 caps.1.3/8" Poliamida</v>
          </cell>
          <cell r="AF165">
            <v>500</v>
          </cell>
          <cell r="AG165">
            <v>320.5</v>
          </cell>
          <cell r="AH165">
            <v>500</v>
          </cell>
          <cell r="AI165">
            <v>320.5</v>
          </cell>
          <cell r="AJ165">
            <v>0</v>
          </cell>
          <cell r="AK165">
            <v>0</v>
          </cell>
          <cell r="AL165">
            <v>3601</v>
          </cell>
        </row>
        <row r="166">
          <cell r="B166">
            <v>39476</v>
          </cell>
          <cell r="C166">
            <v>284997</v>
          </cell>
          <cell r="D166">
            <v>43696</v>
          </cell>
          <cell r="E166" t="str">
            <v>Cooperativa Electrica los Angeles</v>
          </cell>
          <cell r="F166" t="str">
            <v>8706200680-1</v>
          </cell>
          <cell r="G166" t="str">
            <v>Espiga 3/4x200x250 caps.1.3/8" Poliamida</v>
          </cell>
          <cell r="AF166">
            <v>500</v>
          </cell>
          <cell r="AG166">
            <v>320.5</v>
          </cell>
          <cell r="AH166">
            <v>500</v>
          </cell>
          <cell r="AI166">
            <v>320.5</v>
          </cell>
          <cell r="AJ166">
            <v>0</v>
          </cell>
          <cell r="AK166">
            <v>0</v>
          </cell>
          <cell r="AL166">
            <v>3857</v>
          </cell>
        </row>
        <row r="167">
          <cell r="B167">
            <v>39558</v>
          </cell>
          <cell r="C167">
            <v>285134</v>
          </cell>
          <cell r="D167">
            <v>43735</v>
          </cell>
          <cell r="E167" t="str">
            <v>GTD Teleductos S.A.</v>
          </cell>
          <cell r="F167" t="str">
            <v>7003216049-0</v>
          </cell>
          <cell r="G167" t="str">
            <v>Abrazadera 1/2x9.1/2x6H</v>
          </cell>
          <cell r="AF167">
            <v>1862</v>
          </cell>
          <cell r="AG167">
            <v>1258.712</v>
          </cell>
          <cell r="AH167">
            <v>1862</v>
          </cell>
          <cell r="AI167">
            <v>1258.712</v>
          </cell>
          <cell r="AJ167">
            <v>0</v>
          </cell>
          <cell r="AK167">
            <v>0</v>
          </cell>
          <cell r="AL167">
            <v>1530</v>
          </cell>
        </row>
        <row r="168">
          <cell r="B168">
            <v>39405</v>
          </cell>
          <cell r="C168">
            <v>596927</v>
          </cell>
          <cell r="D168">
            <v>43661</v>
          </cell>
          <cell r="E168" t="str">
            <v>Abasolo Vallejo S.A.</v>
          </cell>
          <cell r="F168" t="str">
            <v>7003220051-4</v>
          </cell>
          <cell r="G168" t="str">
            <v>Abrazadera 5/8x9.1/2</v>
          </cell>
          <cell r="AF168">
            <v>2380</v>
          </cell>
          <cell r="AG168">
            <v>2368.1</v>
          </cell>
          <cell r="AH168">
            <v>2380</v>
          </cell>
          <cell r="AI168">
            <v>2368.1</v>
          </cell>
          <cell r="AJ168">
            <v>0</v>
          </cell>
          <cell r="AK168">
            <v>0</v>
          </cell>
          <cell r="AL168">
            <v>1533</v>
          </cell>
        </row>
        <row r="169">
          <cell r="B169">
            <v>39642</v>
          </cell>
          <cell r="E169" t="str">
            <v>Reposicion</v>
          </cell>
          <cell r="F169" t="str">
            <v>9822410140-6</v>
          </cell>
          <cell r="G169" t="str">
            <v>Eslabón Simple 12mm</v>
          </cell>
          <cell r="AF169">
            <v>3000</v>
          </cell>
          <cell r="AG169">
            <v>525.6</v>
          </cell>
          <cell r="AH169">
            <v>3000</v>
          </cell>
          <cell r="AI169">
            <v>525.6</v>
          </cell>
          <cell r="AJ169">
            <v>0</v>
          </cell>
          <cell r="AK169">
            <v>0</v>
          </cell>
          <cell r="AL169">
            <v>2579</v>
          </cell>
        </row>
        <row r="170">
          <cell r="B170">
            <v>39557</v>
          </cell>
          <cell r="C170">
            <v>285135</v>
          </cell>
          <cell r="D170">
            <v>43766</v>
          </cell>
          <cell r="E170" t="str">
            <v>GTD Teleductos S.A.</v>
          </cell>
          <cell r="F170" t="str">
            <v>7003216102-0</v>
          </cell>
          <cell r="G170" t="str">
            <v>Abrazadera 1/2x10.1/2x6H</v>
          </cell>
          <cell r="AF170">
            <v>4520</v>
          </cell>
          <cell r="AG170">
            <v>3254.4</v>
          </cell>
          <cell r="AH170">
            <v>4214</v>
          </cell>
          <cell r="AI170">
            <v>3034.08</v>
          </cell>
          <cell r="AJ170">
            <v>6.769911504424779E-2</v>
          </cell>
          <cell r="AK170">
            <v>306</v>
          </cell>
          <cell r="AL170">
            <v>1736</v>
          </cell>
        </row>
        <row r="171">
          <cell r="B171">
            <v>39683</v>
          </cell>
          <cell r="E171" t="str">
            <v>Reposicion</v>
          </cell>
          <cell r="F171" t="str">
            <v>5600304020-3</v>
          </cell>
          <cell r="G171" t="str">
            <v>Chavetas Zinc 1/8x1.1/4</v>
          </cell>
          <cell r="AF171">
            <v>30000</v>
          </cell>
          <cell r="AG171">
            <v>90</v>
          </cell>
          <cell r="AH171">
            <v>30000</v>
          </cell>
          <cell r="AI171">
            <v>90</v>
          </cell>
          <cell r="AJ171">
            <v>0</v>
          </cell>
          <cell r="AK171">
            <v>0</v>
          </cell>
          <cell r="AL171">
            <v>1966</v>
          </cell>
        </row>
        <row r="172">
          <cell r="B172">
            <v>39685</v>
          </cell>
          <cell r="C172">
            <v>285336</v>
          </cell>
          <cell r="D172">
            <v>43747</v>
          </cell>
          <cell r="E172" t="str">
            <v>Cooperativa Electrica Rio Bueno</v>
          </cell>
          <cell r="F172" t="str">
            <v>73032A8082-8</v>
          </cell>
          <cell r="G172" t="str">
            <v>Golilla 100x100x6x24</v>
          </cell>
          <cell r="AF172">
            <v>20</v>
          </cell>
          <cell r="AG172">
            <v>10</v>
          </cell>
          <cell r="AH172">
            <v>20</v>
          </cell>
          <cell r="AI172">
            <v>10</v>
          </cell>
          <cell r="AJ172">
            <v>0</v>
          </cell>
          <cell r="AK172">
            <v>0</v>
          </cell>
          <cell r="AL172">
            <v>1700</v>
          </cell>
        </row>
        <row r="173">
          <cell r="B173">
            <v>39565</v>
          </cell>
          <cell r="C173">
            <v>285134</v>
          </cell>
          <cell r="D173">
            <v>43735</v>
          </cell>
          <cell r="E173" t="str">
            <v>GTD Teleductos S.A.</v>
          </cell>
          <cell r="F173" t="str">
            <v>8020510196-2</v>
          </cell>
          <cell r="G173" t="str">
            <v>Cruceta Remate Final 50x50x4x500-14 Az/Rojo</v>
          </cell>
          <cell r="AF173">
            <v>1074</v>
          </cell>
          <cell r="AG173">
            <v>2025.5639999999999</v>
          </cell>
          <cell r="AH173">
            <v>1074</v>
          </cell>
          <cell r="AI173">
            <v>2025.5639999999999</v>
          </cell>
          <cell r="AJ173">
            <v>0</v>
          </cell>
          <cell r="AK173">
            <v>0</v>
          </cell>
          <cell r="AL173">
            <v>1857</v>
          </cell>
        </row>
        <row r="174">
          <cell r="B174">
            <v>39584</v>
          </cell>
          <cell r="C174">
            <v>285200</v>
          </cell>
          <cell r="D174">
            <v>43706</v>
          </cell>
          <cell r="E174" t="str">
            <v>SAESA</v>
          </cell>
          <cell r="F174" t="str">
            <v>C621000230-7</v>
          </cell>
          <cell r="G174" t="str">
            <v>Fijación p/Cañería 1/2 - 1/2x9x3H</v>
          </cell>
          <cell r="AF174">
            <v>1000</v>
          </cell>
          <cell r="AG174">
            <v>282</v>
          </cell>
          <cell r="AH174">
            <v>1000</v>
          </cell>
          <cell r="AI174">
            <v>282</v>
          </cell>
          <cell r="AJ174">
            <v>0</v>
          </cell>
          <cell r="AK174">
            <v>0</v>
          </cell>
          <cell r="AL174">
            <v>4038</v>
          </cell>
        </row>
        <row r="175">
          <cell r="B175">
            <v>39615</v>
          </cell>
          <cell r="C175">
            <v>285035</v>
          </cell>
          <cell r="D175">
            <v>43713</v>
          </cell>
          <cell r="E175" t="str">
            <v>Compañía General de Electricidad</v>
          </cell>
          <cell r="F175" t="str">
            <v>9521200007-9</v>
          </cell>
          <cell r="G175" t="str">
            <v>Grillete 12mm, ojo chico</v>
          </cell>
          <cell r="AF175">
            <v>1500</v>
          </cell>
          <cell r="AG175">
            <v>334.5</v>
          </cell>
          <cell r="AH175">
            <v>1500</v>
          </cell>
          <cell r="AI175">
            <v>334.5</v>
          </cell>
          <cell r="AJ175">
            <v>0</v>
          </cell>
          <cell r="AK175">
            <v>0</v>
          </cell>
          <cell r="AL175">
            <v>2429</v>
          </cell>
        </row>
        <row r="176">
          <cell r="B176">
            <v>39692</v>
          </cell>
          <cell r="C176">
            <v>285397</v>
          </cell>
          <cell r="D176">
            <v>43753</v>
          </cell>
          <cell r="E176" t="str">
            <v>Tecnored S.A.</v>
          </cell>
          <cell r="F176" t="str">
            <v>9023716000-1</v>
          </cell>
          <cell r="G176" t="str">
            <v>Tuerca Ojo 1/2</v>
          </cell>
          <cell r="AF176">
            <v>300</v>
          </cell>
          <cell r="AG176">
            <v>90</v>
          </cell>
          <cell r="AH176">
            <v>300</v>
          </cell>
          <cell r="AI176">
            <v>90</v>
          </cell>
          <cell r="AJ176">
            <v>0</v>
          </cell>
          <cell r="AK176">
            <v>0</v>
          </cell>
          <cell r="AL176">
            <v>4166</v>
          </cell>
        </row>
        <row r="177">
          <cell r="B177">
            <v>39562</v>
          </cell>
          <cell r="C177">
            <v>285135</v>
          </cell>
          <cell r="D177">
            <v>43766</v>
          </cell>
          <cell r="E177" t="str">
            <v>GTD Teleductos S.A.</v>
          </cell>
          <cell r="F177" t="str">
            <v>7303240095-4</v>
          </cell>
          <cell r="G177" t="str">
            <v>Golilla 40x40x5x14</v>
          </cell>
          <cell r="AF177">
            <v>30000</v>
          </cell>
          <cell r="AG177">
            <v>1596</v>
          </cell>
          <cell r="AH177">
            <v>30000</v>
          </cell>
          <cell r="AI177">
            <v>1596</v>
          </cell>
          <cell r="AJ177">
            <v>0</v>
          </cell>
          <cell r="AK177">
            <v>0</v>
          </cell>
          <cell r="AL177">
            <v>1755</v>
          </cell>
        </row>
        <row r="178">
          <cell r="B178">
            <v>39681</v>
          </cell>
          <cell r="E178" t="str">
            <v>Reposicion</v>
          </cell>
          <cell r="F178" t="str">
            <v>C621000230-7</v>
          </cell>
          <cell r="G178" t="str">
            <v>Fijación p/Cañería 1/2 - 1/2x9x3H</v>
          </cell>
          <cell r="AF178">
            <v>1000</v>
          </cell>
          <cell r="AG178">
            <v>282</v>
          </cell>
          <cell r="AH178">
            <v>1000</v>
          </cell>
          <cell r="AI178">
            <v>282</v>
          </cell>
          <cell r="AJ178">
            <v>0</v>
          </cell>
          <cell r="AK178">
            <v>0</v>
          </cell>
          <cell r="AL178">
            <v>4038</v>
          </cell>
        </row>
        <row r="179">
          <cell r="B179">
            <v>39564</v>
          </cell>
          <cell r="C179">
            <v>285135</v>
          </cell>
          <cell r="D179">
            <v>43766</v>
          </cell>
          <cell r="E179" t="str">
            <v>GTD Teleductos S.A.</v>
          </cell>
          <cell r="F179" t="str">
            <v>8020510090-7</v>
          </cell>
          <cell r="G179" t="str">
            <v>Cruceta Paso c/Trebol 50x50x4x500-14 t/GTD</v>
          </cell>
          <cell r="AF179">
            <v>2776</v>
          </cell>
          <cell r="AG179">
            <v>3414.48</v>
          </cell>
          <cell r="AH179">
            <v>2776</v>
          </cell>
          <cell r="AI179">
            <v>3414.48</v>
          </cell>
          <cell r="AJ179">
            <v>0</v>
          </cell>
          <cell r="AK179">
            <v>0</v>
          </cell>
          <cell r="AL179">
            <v>1998</v>
          </cell>
        </row>
        <row r="180">
          <cell r="B180">
            <v>39643</v>
          </cell>
          <cell r="C180">
            <v>284535</v>
          </cell>
          <cell r="D180">
            <v>43739</v>
          </cell>
          <cell r="E180" t="str">
            <v>SAESA</v>
          </cell>
          <cell r="F180" t="str">
            <v>8706200680-1</v>
          </cell>
          <cell r="G180" t="str">
            <v>Espiga 3/4x200x250 caps.1.3/8" Poliamida</v>
          </cell>
          <cell r="AF180">
            <v>3000</v>
          </cell>
          <cell r="AG180">
            <v>1923</v>
          </cell>
          <cell r="AH180">
            <v>3000</v>
          </cell>
          <cell r="AI180">
            <v>1923</v>
          </cell>
          <cell r="AJ180">
            <v>0</v>
          </cell>
          <cell r="AK180">
            <v>0</v>
          </cell>
          <cell r="AL180">
            <v>2799</v>
          </cell>
        </row>
        <row r="181">
          <cell r="B181">
            <v>39561</v>
          </cell>
          <cell r="C181">
            <v>285135</v>
          </cell>
          <cell r="D181">
            <v>43766</v>
          </cell>
          <cell r="E181" t="str">
            <v>GTD Teleductos S.A.</v>
          </cell>
          <cell r="F181" t="str">
            <v>8321250152-5</v>
          </cell>
          <cell r="G181" t="str">
            <v>Tirante 39"  Galv. t/GTD</v>
          </cell>
          <cell r="AF181">
            <v>1058</v>
          </cell>
          <cell r="AG181">
            <v>2552.9539999999997</v>
          </cell>
          <cell r="AH181">
            <v>1058</v>
          </cell>
          <cell r="AI181">
            <v>2552.9539999999997</v>
          </cell>
          <cell r="AJ181">
            <v>0</v>
          </cell>
          <cell r="AK181">
            <v>0</v>
          </cell>
          <cell r="AL181">
            <v>1436</v>
          </cell>
        </row>
        <row r="182">
          <cell r="B182">
            <v>39600</v>
          </cell>
          <cell r="C182">
            <v>285239</v>
          </cell>
          <cell r="D182">
            <v>43797</v>
          </cell>
          <cell r="E182" t="str">
            <v>GTD Teleductos S.A.</v>
          </cell>
          <cell r="F182" t="str">
            <v>8321250152-5</v>
          </cell>
          <cell r="G182" t="str">
            <v>Tirante 39"  Galv. t/GTD</v>
          </cell>
          <cell r="AF182">
            <v>1058</v>
          </cell>
          <cell r="AG182">
            <v>2552.9539999999997</v>
          </cell>
          <cell r="AH182">
            <v>1058</v>
          </cell>
          <cell r="AI182">
            <v>2552.9539999999997</v>
          </cell>
          <cell r="AJ182">
            <v>0</v>
          </cell>
          <cell r="AK182">
            <v>0</v>
          </cell>
          <cell r="AL182">
            <v>1436</v>
          </cell>
        </row>
        <row r="183">
          <cell r="B183">
            <v>39601</v>
          </cell>
          <cell r="C183">
            <v>285240</v>
          </cell>
          <cell r="D183">
            <v>43826</v>
          </cell>
          <cell r="E183" t="str">
            <v>GTD Teleductos S.A.</v>
          </cell>
          <cell r="F183" t="str">
            <v>8321250152-5</v>
          </cell>
          <cell r="G183" t="str">
            <v>Tirante 39"  Galv. t/GTD</v>
          </cell>
          <cell r="AF183">
            <v>1058</v>
          </cell>
          <cell r="AG183">
            <v>2552.9539999999997</v>
          </cell>
          <cell r="AH183">
            <v>1058</v>
          </cell>
          <cell r="AI183">
            <v>2552.9539999999997</v>
          </cell>
          <cell r="AJ183">
            <v>0</v>
          </cell>
          <cell r="AK183">
            <v>0</v>
          </cell>
          <cell r="AL183">
            <v>1436</v>
          </cell>
        </row>
        <row r="184">
          <cell r="B184">
            <v>39572</v>
          </cell>
          <cell r="C184">
            <v>285134</v>
          </cell>
          <cell r="D184">
            <v>43735</v>
          </cell>
          <cell r="E184" t="str">
            <v>GTD Teleductos S.A.</v>
          </cell>
          <cell r="F184" t="str">
            <v>9423016301-9</v>
          </cell>
          <cell r="G184" t="str">
            <v>Perno Cab Cuad 1/2x10x6H</v>
          </cell>
          <cell r="AF184">
            <v>798</v>
          </cell>
          <cell r="AG184">
            <v>328.85580000000004</v>
          </cell>
          <cell r="AH184">
            <v>798</v>
          </cell>
          <cell r="AI184">
            <v>328.85580000000004</v>
          </cell>
          <cell r="AJ184">
            <v>0</v>
          </cell>
          <cell r="AK184">
            <v>0</v>
          </cell>
          <cell r="AL184">
            <v>2762</v>
          </cell>
        </row>
        <row r="185">
          <cell r="B185">
            <v>39647</v>
          </cell>
          <cell r="C185">
            <v>285299</v>
          </cell>
          <cell r="D185">
            <v>43756</v>
          </cell>
          <cell r="E185" t="str">
            <v>Compañía General de Electricidad</v>
          </cell>
          <cell r="F185" t="str">
            <v>8709200150-2</v>
          </cell>
          <cell r="G185" t="str">
            <v>Espiga 3/4x155x295 caps.1.3/8" Poliamida c/HOR</v>
          </cell>
          <cell r="AF185">
            <v>2075</v>
          </cell>
          <cell r="AG185">
            <v>1537.575</v>
          </cell>
          <cell r="AH185">
            <v>2075</v>
          </cell>
          <cell r="AI185">
            <v>1537.575</v>
          </cell>
          <cell r="AJ185">
            <v>0</v>
          </cell>
          <cell r="AK185">
            <v>0</v>
          </cell>
          <cell r="AL185">
            <v>4451</v>
          </cell>
        </row>
        <row r="186">
          <cell r="B186">
            <v>39510</v>
          </cell>
          <cell r="C186">
            <v>285058</v>
          </cell>
          <cell r="D186">
            <v>43742</v>
          </cell>
          <cell r="E186" t="str">
            <v>Tecnored S.A.</v>
          </cell>
          <cell r="F186" t="str">
            <v>8706200640-2</v>
          </cell>
          <cell r="G186" t="str">
            <v>Espiga 3/4x185x240 caps.1.3/8" Poliamida</v>
          </cell>
          <cell r="AF186">
            <v>5500</v>
          </cell>
          <cell r="AG186">
            <v>3432</v>
          </cell>
          <cell r="AH186">
            <v>5500</v>
          </cell>
          <cell r="AI186">
            <v>3432</v>
          </cell>
          <cell r="AJ186">
            <v>0</v>
          </cell>
          <cell r="AK186">
            <v>0</v>
          </cell>
          <cell r="AL186">
            <v>3649</v>
          </cell>
        </row>
        <row r="187">
          <cell r="B187">
            <v>39613</v>
          </cell>
          <cell r="C187">
            <v>285239</v>
          </cell>
          <cell r="D187">
            <v>43797</v>
          </cell>
          <cell r="E187" t="str">
            <v>GTD Teleductos S.A.</v>
          </cell>
          <cell r="F187" t="str">
            <v>9822150125-K</v>
          </cell>
          <cell r="G187" t="str">
            <v>Fe Angulo 40x40x4x410 t/GTD</v>
          </cell>
          <cell r="AF187">
            <v>2034</v>
          </cell>
          <cell r="AG187">
            <v>2137.7339999999999</v>
          </cell>
          <cell r="AH187">
            <v>2034</v>
          </cell>
          <cell r="AI187">
            <v>2137.7339999999999</v>
          </cell>
          <cell r="AJ187">
            <v>0</v>
          </cell>
          <cell r="AK187">
            <v>0</v>
          </cell>
          <cell r="AL187">
            <v>1927</v>
          </cell>
        </row>
        <row r="188">
          <cell r="B188">
            <v>39587</v>
          </cell>
          <cell r="C188">
            <v>285205</v>
          </cell>
          <cell r="D188">
            <v>43739</v>
          </cell>
          <cell r="E188" t="str">
            <v>Ferrocarril del Pacifico S.A.</v>
          </cell>
          <cell r="F188" t="str">
            <v>2821628190-1</v>
          </cell>
          <cell r="G188" t="str">
            <v>Perno riel FFCC BCY 7/8x115</v>
          </cell>
          <cell r="AF188">
            <v>400</v>
          </cell>
          <cell r="AG188">
            <v>178</v>
          </cell>
          <cell r="AH188">
            <v>400</v>
          </cell>
          <cell r="AI188">
            <v>178</v>
          </cell>
          <cell r="AJ188">
            <v>0</v>
          </cell>
          <cell r="AK188">
            <v>0</v>
          </cell>
          <cell r="AL188">
            <v>2051</v>
          </cell>
        </row>
        <row r="189">
          <cell r="B189">
            <v>39567</v>
          </cell>
          <cell r="C189">
            <v>285135</v>
          </cell>
          <cell r="D189">
            <v>43766</v>
          </cell>
          <cell r="E189" t="str">
            <v>GTD Teleductos S.A.</v>
          </cell>
          <cell r="F189" t="str">
            <v>8020510196-2</v>
          </cell>
          <cell r="G189" t="str">
            <v>Cruceta Remate Final 50x50x4x500-14 Az/Rojo</v>
          </cell>
          <cell r="AF189">
            <v>1074</v>
          </cell>
          <cell r="AG189">
            <v>2025.5639999999999</v>
          </cell>
          <cell r="AH189">
            <v>1074</v>
          </cell>
          <cell r="AI189">
            <v>2025.5639999999999</v>
          </cell>
          <cell r="AJ189">
            <v>0</v>
          </cell>
          <cell r="AK189">
            <v>0</v>
          </cell>
          <cell r="AL189">
            <v>1857</v>
          </cell>
        </row>
        <row r="190">
          <cell r="B190">
            <v>39299</v>
          </cell>
          <cell r="C190">
            <v>284676</v>
          </cell>
          <cell r="D190">
            <v>43696</v>
          </cell>
          <cell r="E190" t="str">
            <v>Tierra Reforzada S.A.</v>
          </cell>
          <cell r="F190" t="str">
            <v>9821911140-1</v>
          </cell>
          <cell r="G190" t="str">
            <v>Ancla 1x1</v>
          </cell>
          <cell r="AF190">
            <v>2500</v>
          </cell>
          <cell r="AG190">
            <v>192.5</v>
          </cell>
          <cell r="AH190">
            <v>2500</v>
          </cell>
          <cell r="AI190">
            <v>192.5</v>
          </cell>
          <cell r="AJ190">
            <v>0</v>
          </cell>
          <cell r="AK190">
            <v>0</v>
          </cell>
          <cell r="AL190">
            <v>5000</v>
          </cell>
        </row>
        <row r="191">
          <cell r="B191">
            <v>39300</v>
          </cell>
          <cell r="C191">
            <v>284677</v>
          </cell>
          <cell r="D191">
            <v>43721</v>
          </cell>
          <cell r="E191" t="str">
            <v>Tierra Reforzada S.A.</v>
          </cell>
          <cell r="F191" t="str">
            <v>9821911140-1</v>
          </cell>
          <cell r="G191" t="str">
            <v>Ancla 1x1</v>
          </cell>
          <cell r="AF191">
            <v>2500</v>
          </cell>
          <cell r="AG191">
            <v>192.5</v>
          </cell>
          <cell r="AH191">
            <v>2500</v>
          </cell>
          <cell r="AI191">
            <v>192.5</v>
          </cell>
          <cell r="AJ191">
            <v>0</v>
          </cell>
          <cell r="AK191">
            <v>0</v>
          </cell>
          <cell r="AL191">
            <v>5000</v>
          </cell>
        </row>
        <row r="192">
          <cell r="B192">
            <v>39679</v>
          </cell>
          <cell r="E192" t="str">
            <v>Reposicion</v>
          </cell>
          <cell r="F192" t="str">
            <v>7401200010-7</v>
          </cell>
          <cell r="G192" t="str">
            <v>Barra Ojo 5/8x1,80mtrs</v>
          </cell>
          <cell r="AF192">
            <v>2000</v>
          </cell>
          <cell r="AG192">
            <v>6073.5999999999995</v>
          </cell>
          <cell r="AH192">
            <v>2000</v>
          </cell>
          <cell r="AI192">
            <v>6073.5999999999995</v>
          </cell>
          <cell r="AJ192">
            <v>0</v>
          </cell>
          <cell r="AK192">
            <v>0</v>
          </cell>
          <cell r="AL192">
            <v>1497</v>
          </cell>
        </row>
        <row r="193">
          <cell r="B193">
            <v>39605</v>
          </cell>
          <cell r="C193">
            <v>285239</v>
          </cell>
          <cell r="D193">
            <v>43797</v>
          </cell>
          <cell r="E193" t="str">
            <v>GTD Teleductos S.A.</v>
          </cell>
          <cell r="F193" t="str">
            <v>8020510090-7</v>
          </cell>
          <cell r="G193" t="str">
            <v>Cruceta Paso c/Trebol 50x50x4x500-14 t/GTD</v>
          </cell>
          <cell r="AF193">
            <v>2776</v>
          </cell>
          <cell r="AG193">
            <v>3414.48</v>
          </cell>
          <cell r="AH193">
            <v>2776</v>
          </cell>
          <cell r="AI193">
            <v>3414.48</v>
          </cell>
          <cell r="AJ193">
            <v>0</v>
          </cell>
          <cell r="AK193">
            <v>0</v>
          </cell>
          <cell r="AL193">
            <v>1998</v>
          </cell>
        </row>
        <row r="194">
          <cell r="B194">
            <v>39680</v>
          </cell>
          <cell r="E194" t="str">
            <v>Reposicion</v>
          </cell>
          <cell r="F194" t="str">
            <v>9521220100-7</v>
          </cell>
          <cell r="G194" t="str">
            <v>Grillete recto 14mm, perf.18</v>
          </cell>
          <cell r="AF194">
            <v>2000</v>
          </cell>
          <cell r="AG194">
            <v>644</v>
          </cell>
          <cell r="AH194">
            <v>1380</v>
          </cell>
          <cell r="AI194">
            <v>444.36</v>
          </cell>
          <cell r="AJ194">
            <v>0.31</v>
          </cell>
          <cell r="AK194">
            <v>620</v>
          </cell>
          <cell r="AL194">
            <v>2143</v>
          </cell>
        </row>
        <row r="195">
          <cell r="B195">
            <v>39678</v>
          </cell>
          <cell r="E195" t="str">
            <v>Reposicion</v>
          </cell>
          <cell r="F195" t="str">
            <v>9822410140-6</v>
          </cell>
          <cell r="G195" t="str">
            <v>Eslabón Simple 12mm</v>
          </cell>
          <cell r="AF195">
            <v>3000</v>
          </cell>
          <cell r="AG195">
            <v>525.6</v>
          </cell>
          <cell r="AH195">
            <v>3000</v>
          </cell>
          <cell r="AI195">
            <v>525.6</v>
          </cell>
          <cell r="AJ195">
            <v>0</v>
          </cell>
          <cell r="AK195">
            <v>0</v>
          </cell>
          <cell r="AL195">
            <v>2568</v>
          </cell>
        </row>
        <row r="196">
          <cell r="B196">
            <v>39598</v>
          </cell>
          <cell r="C196">
            <v>285239</v>
          </cell>
          <cell r="D196">
            <v>43797</v>
          </cell>
          <cell r="E196" t="str">
            <v>GTD Teleductos S.A.</v>
          </cell>
          <cell r="F196" t="str">
            <v>7003216049-0</v>
          </cell>
          <cell r="G196" t="str">
            <v>Abrazadera 1/2x9.1/2x6H</v>
          </cell>
          <cell r="AF196">
            <v>1862</v>
          </cell>
          <cell r="AG196">
            <v>1258.712</v>
          </cell>
          <cell r="AH196">
            <v>1862</v>
          </cell>
          <cell r="AI196">
            <v>1258.712</v>
          </cell>
          <cell r="AJ196">
            <v>0</v>
          </cell>
          <cell r="AK196">
            <v>0</v>
          </cell>
          <cell r="AL196">
            <v>1530</v>
          </cell>
        </row>
        <row r="197">
          <cell r="B197">
            <v>39585</v>
          </cell>
          <cell r="C197">
            <v>285205</v>
          </cell>
          <cell r="D197">
            <v>43739</v>
          </cell>
          <cell r="E197" t="str">
            <v>Ferrocarril del Pacifico S.A.</v>
          </cell>
          <cell r="F197" t="str">
            <v>3824028180-2</v>
          </cell>
          <cell r="G197" t="str">
            <v>Tirafondo Nº2, 7/8x149</v>
          </cell>
          <cell r="AF197">
            <v>6000</v>
          </cell>
          <cell r="AG197">
            <v>3312.0000000000005</v>
          </cell>
          <cell r="AH197">
            <v>6000</v>
          </cell>
          <cell r="AI197">
            <v>3312.0000000000005</v>
          </cell>
          <cell r="AJ197">
            <v>0</v>
          </cell>
          <cell r="AK197">
            <v>0</v>
          </cell>
          <cell r="AL197">
            <v>1681</v>
          </cell>
        </row>
        <row r="198">
          <cell r="B198">
            <v>39701</v>
          </cell>
          <cell r="C198">
            <v>285410</v>
          </cell>
          <cell r="D198">
            <v>43775</v>
          </cell>
          <cell r="E198" t="str">
            <v>Pacifico Cable SPA</v>
          </cell>
          <cell r="F198" t="str">
            <v>7500200014-8</v>
          </cell>
          <cell r="G198" t="str">
            <v>Brida Suj. Plana 1 Perno perf. Redonda</v>
          </cell>
          <cell r="AF198">
            <v>9680</v>
          </cell>
          <cell r="AG198">
            <v>1645.6000000000001</v>
          </cell>
          <cell r="AH198">
            <v>9680</v>
          </cell>
          <cell r="AI198">
            <v>1645.6000000000001</v>
          </cell>
          <cell r="AJ198">
            <v>0</v>
          </cell>
          <cell r="AK198">
            <v>0</v>
          </cell>
          <cell r="AL198">
            <v>2701</v>
          </cell>
        </row>
        <row r="199">
          <cell r="B199">
            <v>39559</v>
          </cell>
          <cell r="C199">
            <v>285135</v>
          </cell>
          <cell r="D199">
            <v>43766</v>
          </cell>
          <cell r="E199" t="str">
            <v>GTD Teleductos S.A.</v>
          </cell>
          <cell r="F199" t="str">
            <v>7003216049-0</v>
          </cell>
          <cell r="G199" t="str">
            <v>Abrazadera 1/2x9.1/2x6H</v>
          </cell>
          <cell r="AF199">
            <v>1862</v>
          </cell>
          <cell r="AG199">
            <v>1258.712</v>
          </cell>
          <cell r="AH199">
            <v>1862</v>
          </cell>
          <cell r="AI199">
            <v>1258.712</v>
          </cell>
          <cell r="AJ199">
            <v>0</v>
          </cell>
          <cell r="AK199">
            <v>0</v>
          </cell>
          <cell r="AL199">
            <v>1755</v>
          </cell>
        </row>
        <row r="200">
          <cell r="B200">
            <v>39606</v>
          </cell>
          <cell r="C200">
            <v>285240</v>
          </cell>
          <cell r="D200">
            <v>43826</v>
          </cell>
          <cell r="E200" t="str">
            <v>GTD Teleductos S.A.</v>
          </cell>
          <cell r="F200" t="str">
            <v>8020510090-7</v>
          </cell>
          <cell r="G200" t="str">
            <v>Cruceta Paso c/Trebol 50x50x4x500-14 t/GTD</v>
          </cell>
          <cell r="AF200">
            <v>2776</v>
          </cell>
          <cell r="AG200">
            <v>3414.48</v>
          </cell>
          <cell r="AH200">
            <v>2776</v>
          </cell>
          <cell r="AI200">
            <v>3414.48</v>
          </cell>
          <cell r="AJ200">
            <v>0</v>
          </cell>
          <cell r="AK200">
            <v>0</v>
          </cell>
          <cell r="AL200">
            <v>1998</v>
          </cell>
        </row>
        <row r="201">
          <cell r="B201">
            <v>39602</v>
          </cell>
          <cell r="C201">
            <v>285240</v>
          </cell>
          <cell r="D201">
            <v>43826</v>
          </cell>
          <cell r="E201" t="str">
            <v>GTD Teleductos S.A.</v>
          </cell>
          <cell r="F201" t="str">
            <v>9423016100-8</v>
          </cell>
          <cell r="G201" t="str">
            <v>Perno Cab Cuad 1/2x1.1/2x1.1/4H</v>
          </cell>
          <cell r="AF201">
            <v>3600</v>
          </cell>
          <cell r="AG201">
            <v>180</v>
          </cell>
          <cell r="AH201">
            <v>3150</v>
          </cell>
          <cell r="AI201">
            <v>157.5</v>
          </cell>
          <cell r="AJ201">
            <v>0.125</v>
          </cell>
          <cell r="AK201">
            <v>450</v>
          </cell>
          <cell r="AL201">
            <v>1998</v>
          </cell>
        </row>
        <row r="202">
          <cell r="B202">
            <v>39698</v>
          </cell>
          <cell r="E202" t="str">
            <v>Reposicion</v>
          </cell>
          <cell r="F202" t="str">
            <v>9921020100-5</v>
          </cell>
          <cell r="G202" t="str">
            <v>Perno Cuello Ret 5/8x45</v>
          </cell>
          <cell r="AF202">
            <v>9000</v>
          </cell>
          <cell r="AG202">
            <v>945</v>
          </cell>
          <cell r="AH202">
            <v>9000</v>
          </cell>
          <cell r="AI202">
            <v>945</v>
          </cell>
          <cell r="AJ202">
            <v>0</v>
          </cell>
          <cell r="AK202">
            <v>0</v>
          </cell>
          <cell r="AL202">
            <v>1717</v>
          </cell>
        </row>
        <row r="203">
          <cell r="B203">
            <v>39607</v>
          </cell>
          <cell r="C203">
            <v>285239</v>
          </cell>
          <cell r="D203">
            <v>43797</v>
          </cell>
          <cell r="E203" t="str">
            <v>GTD Teleductos S.A.</v>
          </cell>
          <cell r="F203" t="str">
            <v>8020510196-2</v>
          </cell>
          <cell r="G203" t="str">
            <v>Cruceta Remate Final 50x50x4x500-14 Az/Rojo</v>
          </cell>
          <cell r="AF203">
            <v>1074</v>
          </cell>
          <cell r="AG203">
            <v>2025.5639999999999</v>
          </cell>
          <cell r="AH203">
            <v>1074</v>
          </cell>
          <cell r="AI203">
            <v>2025.5639999999999</v>
          </cell>
          <cell r="AJ203">
            <v>0</v>
          </cell>
          <cell r="AK203">
            <v>0</v>
          </cell>
          <cell r="AL203">
            <v>1857</v>
          </cell>
        </row>
        <row r="204">
          <cell r="B204">
            <v>39355</v>
          </cell>
          <cell r="C204">
            <v>284471</v>
          </cell>
          <cell r="D204">
            <v>43693</v>
          </cell>
          <cell r="E204" t="str">
            <v>SAESA</v>
          </cell>
          <cell r="F204" t="str">
            <v>8706200680-1</v>
          </cell>
          <cell r="G204" t="str">
            <v>Espiga 3/4x200x250 caps.1.3/8" Poliamida</v>
          </cell>
          <cell r="AF204">
            <v>500</v>
          </cell>
          <cell r="AG204">
            <v>320.5</v>
          </cell>
          <cell r="AH204">
            <v>500</v>
          </cell>
          <cell r="AI204">
            <v>320.5</v>
          </cell>
          <cell r="AJ204">
            <v>0</v>
          </cell>
          <cell r="AK204">
            <v>0</v>
          </cell>
          <cell r="AL204">
            <v>2799</v>
          </cell>
        </row>
        <row r="205">
          <cell r="B205">
            <v>39684</v>
          </cell>
          <cell r="E205" t="str">
            <v>Reposicion</v>
          </cell>
          <cell r="F205" t="str">
            <v>7401200010-7</v>
          </cell>
          <cell r="G205" t="str">
            <v>Barra Ojo 5/8x1,80mtrs</v>
          </cell>
          <cell r="AF205">
            <v>2000</v>
          </cell>
          <cell r="AG205">
            <v>6073.5999999999995</v>
          </cell>
          <cell r="AH205">
            <v>2000</v>
          </cell>
          <cell r="AI205">
            <v>6073.5999999999995</v>
          </cell>
          <cell r="AJ205">
            <v>0</v>
          </cell>
          <cell r="AK205">
            <v>0</v>
          </cell>
          <cell r="AL205">
            <v>1497</v>
          </cell>
        </row>
        <row r="206">
          <cell r="B206">
            <v>39509</v>
          </cell>
          <cell r="C206">
            <v>285057</v>
          </cell>
          <cell r="D206">
            <v>43722</v>
          </cell>
          <cell r="E206" t="str">
            <v>Tecnored S.A.</v>
          </cell>
          <cell r="F206" t="str">
            <v>8706200600-3</v>
          </cell>
          <cell r="G206" t="str">
            <v>Espiga 3/4x155x210 caps.1" Poliamida</v>
          </cell>
          <cell r="AF206">
            <v>1000</v>
          </cell>
          <cell r="AG206">
            <v>507</v>
          </cell>
          <cell r="AH206">
            <v>1000</v>
          </cell>
          <cell r="AI206">
            <v>507</v>
          </cell>
          <cell r="AJ206">
            <v>0</v>
          </cell>
          <cell r="AK206">
            <v>0</v>
          </cell>
          <cell r="AL206">
            <v>3788</v>
          </cell>
        </row>
        <row r="207">
          <cell r="B207">
            <v>39577</v>
          </cell>
          <cell r="C207">
            <v>285161</v>
          </cell>
          <cell r="D207">
            <v>43731</v>
          </cell>
          <cell r="E207" t="str">
            <v>Ferrocarril del Pacifico S.A.</v>
          </cell>
          <cell r="F207" t="str">
            <v>5422020080-1</v>
          </cell>
          <cell r="G207" t="str">
            <v>Clavo riel FFCC 5/8x5</v>
          </cell>
          <cell r="AF207">
            <v>2545</v>
          </cell>
          <cell r="AG207">
            <v>878.02499999999998</v>
          </cell>
          <cell r="AH207">
            <v>2545</v>
          </cell>
          <cell r="AI207">
            <v>878.02499999999998</v>
          </cell>
          <cell r="AJ207">
            <v>0</v>
          </cell>
          <cell r="AK207">
            <v>0</v>
          </cell>
          <cell r="AL207">
            <v>1623</v>
          </cell>
        </row>
        <row r="208">
          <cell r="B208">
            <v>39630</v>
          </cell>
          <cell r="C208">
            <v>284994</v>
          </cell>
          <cell r="D208">
            <v>43696</v>
          </cell>
          <cell r="E208" t="str">
            <v>Cooperativa Electrica los Angeles</v>
          </cell>
          <cell r="F208" t="str">
            <v>9624000110-9</v>
          </cell>
          <cell r="G208" t="str">
            <v>Perno Ojo 5/8x7x3H</v>
          </cell>
          <cell r="AF208">
            <v>100</v>
          </cell>
          <cell r="AG208">
            <v>53.300000000000004</v>
          </cell>
          <cell r="AH208">
            <v>100</v>
          </cell>
          <cell r="AI208">
            <v>53.300000000000004</v>
          </cell>
          <cell r="AJ208">
            <v>0</v>
          </cell>
          <cell r="AK208">
            <v>0</v>
          </cell>
          <cell r="AL208">
            <v>2402</v>
          </cell>
        </row>
        <row r="209">
          <cell r="B209">
            <v>39573</v>
          </cell>
          <cell r="C209">
            <v>285135</v>
          </cell>
          <cell r="D209">
            <v>43766</v>
          </cell>
          <cell r="E209" t="str">
            <v>GTD Teleductos S.A.</v>
          </cell>
          <cell r="F209" t="str">
            <v>9423016301-9</v>
          </cell>
          <cell r="G209" t="str">
            <v>Perno Cab Cuad 1/2x10x6H</v>
          </cell>
          <cell r="AF209">
            <v>798</v>
          </cell>
          <cell r="AG209">
            <v>328.85580000000004</v>
          </cell>
          <cell r="AH209">
            <v>798</v>
          </cell>
          <cell r="AI209">
            <v>328.85580000000004</v>
          </cell>
          <cell r="AJ209">
            <v>0</v>
          </cell>
          <cell r="AK209">
            <v>0</v>
          </cell>
          <cell r="AL209">
            <v>2762</v>
          </cell>
        </row>
        <row r="210">
          <cell r="B210">
            <v>39566</v>
          </cell>
          <cell r="E210" t="str">
            <v>Reposicion</v>
          </cell>
          <cell r="F210" t="str">
            <v>9100200030-5</v>
          </cell>
          <cell r="G210" t="str">
            <v>Gancho p/Cruceta Remate 5/8x255</v>
          </cell>
          <cell r="AF210">
            <v>1074</v>
          </cell>
          <cell r="AG210">
            <v>429.6</v>
          </cell>
          <cell r="AH210">
            <v>1074</v>
          </cell>
          <cell r="AI210">
            <v>429.6</v>
          </cell>
          <cell r="AJ210">
            <v>0</v>
          </cell>
          <cell r="AK210">
            <v>0</v>
          </cell>
          <cell r="AL210">
            <v>1998</v>
          </cell>
        </row>
        <row r="211">
          <cell r="B211">
            <v>39569</v>
          </cell>
          <cell r="C211">
            <v>285134</v>
          </cell>
          <cell r="D211">
            <v>43735</v>
          </cell>
          <cell r="E211" t="str">
            <v>GTD Teleductos S.A.</v>
          </cell>
          <cell r="F211" t="str">
            <v>8020540045-5</v>
          </cell>
          <cell r="G211" t="str">
            <v>Cruceta Riostra 50x50x4x375 t/GTD A/R</v>
          </cell>
          <cell r="AF211">
            <v>100</v>
          </cell>
          <cell r="AG211">
            <v>151.89999999999998</v>
          </cell>
          <cell r="AH211">
            <v>100</v>
          </cell>
          <cell r="AI211">
            <v>151.89999999999998</v>
          </cell>
          <cell r="AJ211">
            <v>0</v>
          </cell>
          <cell r="AK211">
            <v>0</v>
          </cell>
          <cell r="AL211">
            <v>2025</v>
          </cell>
        </row>
        <row r="212">
          <cell r="B212">
            <v>39570</v>
          </cell>
          <cell r="C212">
            <v>285135</v>
          </cell>
          <cell r="D212">
            <v>43735</v>
          </cell>
          <cell r="E212" t="str">
            <v>GTD Teleductos S.A.</v>
          </cell>
          <cell r="F212" t="str">
            <v>8020540045-5</v>
          </cell>
          <cell r="G212" t="str">
            <v>Cruceta Riostra 50x50x4x375 t/GTD A/R</v>
          </cell>
          <cell r="AF212">
            <v>100</v>
          </cell>
          <cell r="AG212">
            <v>151.89999999999998</v>
          </cell>
          <cell r="AH212">
            <v>100</v>
          </cell>
          <cell r="AI212">
            <v>151.89999999999998</v>
          </cell>
          <cell r="AJ212">
            <v>0</v>
          </cell>
          <cell r="AK212">
            <v>0</v>
          </cell>
          <cell r="AL212">
            <v>2025</v>
          </cell>
        </row>
        <row r="213">
          <cell r="B213">
            <v>39718</v>
          </cell>
          <cell r="C213">
            <v>284943</v>
          </cell>
          <cell r="D213">
            <v>43739</v>
          </cell>
          <cell r="E213" t="str">
            <v>SAESA</v>
          </cell>
          <cell r="F213" t="str">
            <v>7401200030-1</v>
          </cell>
          <cell r="G213" t="str">
            <v>Barra Ojo 5/8x2,40mtrs</v>
          </cell>
          <cell r="AF213">
            <v>1000</v>
          </cell>
          <cell r="AG213">
            <v>4042.3999999999996</v>
          </cell>
          <cell r="AH213">
            <v>1000</v>
          </cell>
          <cell r="AI213">
            <v>4042.3999999999996</v>
          </cell>
          <cell r="AJ213">
            <v>0</v>
          </cell>
          <cell r="AK213">
            <v>0</v>
          </cell>
          <cell r="AL213">
            <v>1230</v>
          </cell>
        </row>
        <row r="214">
          <cell r="B214">
            <v>39579</v>
          </cell>
          <cell r="C214">
            <v>285163</v>
          </cell>
          <cell r="D214">
            <v>43761</v>
          </cell>
          <cell r="E214" t="str">
            <v>Ferrocarril del Pacifico S.A.</v>
          </cell>
          <cell r="F214" t="str">
            <v>5422020080-1</v>
          </cell>
          <cell r="G214" t="str">
            <v>Clavo riel FFCC 5/8x5</v>
          </cell>
          <cell r="AF214">
            <v>5193</v>
          </cell>
          <cell r="AG214">
            <v>1791.5849999999998</v>
          </cell>
          <cell r="AH214">
            <v>3392</v>
          </cell>
          <cell r="AI214">
            <v>1170.24</v>
          </cell>
          <cell r="AJ214">
            <v>0.34681301752358945</v>
          </cell>
          <cell r="AK214">
            <v>1801</v>
          </cell>
          <cell r="AL214">
            <v>1623</v>
          </cell>
        </row>
        <row r="215">
          <cell r="B215">
            <v>39652</v>
          </cell>
          <cell r="E215" t="str">
            <v>Reposicion</v>
          </cell>
          <cell r="F215" t="str">
            <v>9100200030-5</v>
          </cell>
          <cell r="G215" t="str">
            <v>Gancho p/Cruceta Remate 5/8x255</v>
          </cell>
          <cell r="AF215">
            <v>1000</v>
          </cell>
          <cell r="AG215">
            <v>400</v>
          </cell>
          <cell r="AH215">
            <v>1000</v>
          </cell>
          <cell r="AI215">
            <v>400</v>
          </cell>
          <cell r="AJ215">
            <v>0</v>
          </cell>
          <cell r="AK215">
            <v>0</v>
          </cell>
          <cell r="AL215">
            <v>1857</v>
          </cell>
        </row>
        <row r="216">
          <cell r="B216">
            <v>39610</v>
          </cell>
          <cell r="C216">
            <v>285239</v>
          </cell>
          <cell r="D216">
            <v>43797</v>
          </cell>
          <cell r="E216" t="str">
            <v>GTD Teleductos S.A.</v>
          </cell>
          <cell r="F216" t="str">
            <v>8020540045-5</v>
          </cell>
          <cell r="G216" t="str">
            <v>Cruceta Riostra 50x50x4x375 t/GTD A/R</v>
          </cell>
          <cell r="AF216">
            <v>100</v>
          </cell>
          <cell r="AG216">
            <v>151.89999999999998</v>
          </cell>
          <cell r="AH216">
            <v>100</v>
          </cell>
          <cell r="AI216">
            <v>151.89999999999998</v>
          </cell>
          <cell r="AJ216">
            <v>0</v>
          </cell>
          <cell r="AK216">
            <v>0</v>
          </cell>
          <cell r="AL216">
            <v>2025</v>
          </cell>
        </row>
        <row r="217">
          <cell r="B217">
            <v>39611</v>
          </cell>
          <cell r="C217">
            <v>285240</v>
          </cell>
          <cell r="D217">
            <v>43826</v>
          </cell>
          <cell r="E217" t="str">
            <v>GTD Teleductos S.A.</v>
          </cell>
          <cell r="F217" t="str">
            <v>8020540045-5</v>
          </cell>
          <cell r="G217" t="str">
            <v>Cruceta Riostra 50x50x4x375 t/GTD A/R</v>
          </cell>
          <cell r="AF217">
            <v>100</v>
          </cell>
          <cell r="AG217">
            <v>151.89999999999998</v>
          </cell>
          <cell r="AH217">
            <v>100</v>
          </cell>
          <cell r="AI217">
            <v>151.89999999999998</v>
          </cell>
          <cell r="AJ217">
            <v>0</v>
          </cell>
          <cell r="AK217">
            <v>0</v>
          </cell>
          <cell r="AL217">
            <v>2025</v>
          </cell>
        </row>
        <row r="218">
          <cell r="B218">
            <v>39617</v>
          </cell>
          <cell r="C218">
            <v>285239</v>
          </cell>
          <cell r="D218">
            <v>43797</v>
          </cell>
          <cell r="E218" t="str">
            <v>GTD Teleductos S.A.</v>
          </cell>
          <cell r="F218" t="str">
            <v>9423016301-9</v>
          </cell>
          <cell r="G218" t="str">
            <v>Perno Cab Cuad 1/2x10x6H</v>
          </cell>
          <cell r="AF218">
            <v>798</v>
          </cell>
          <cell r="AG218">
            <v>328.85580000000004</v>
          </cell>
          <cell r="AH218">
            <v>798</v>
          </cell>
          <cell r="AI218">
            <v>328.85580000000004</v>
          </cell>
          <cell r="AJ218">
            <v>0</v>
          </cell>
          <cell r="AK218">
            <v>0</v>
          </cell>
          <cell r="AL218">
            <v>2762</v>
          </cell>
        </row>
        <row r="219">
          <cell r="B219">
            <v>39693</v>
          </cell>
          <cell r="E219" t="str">
            <v>Reposicion</v>
          </cell>
          <cell r="F219" t="str">
            <v>8706200680-1</v>
          </cell>
          <cell r="G219" t="str">
            <v>Espiga 3/4x200x250 caps.1.3/8" Poliamida</v>
          </cell>
          <cell r="AF219">
            <v>3000</v>
          </cell>
          <cell r="AG219">
            <v>1923</v>
          </cell>
          <cell r="AH219">
            <v>3000</v>
          </cell>
          <cell r="AI219">
            <v>1923</v>
          </cell>
          <cell r="AJ219">
            <v>0</v>
          </cell>
          <cell r="AK219">
            <v>0</v>
          </cell>
          <cell r="AL219">
            <v>2799</v>
          </cell>
        </row>
        <row r="220">
          <cell r="B220">
            <v>39618</v>
          </cell>
          <cell r="C220">
            <v>285240</v>
          </cell>
          <cell r="D220">
            <v>43826</v>
          </cell>
          <cell r="E220" t="str">
            <v>GTD Teleductos S.A.</v>
          </cell>
          <cell r="F220" t="str">
            <v>9423016301-9</v>
          </cell>
          <cell r="G220" t="str">
            <v>Perno Cab Cuad 1/2x10x6H</v>
          </cell>
          <cell r="AF220">
            <v>798</v>
          </cell>
          <cell r="AG220">
            <v>328.85580000000004</v>
          </cell>
          <cell r="AH220">
            <v>798</v>
          </cell>
          <cell r="AI220">
            <v>328.85580000000004</v>
          </cell>
          <cell r="AJ220">
            <v>0</v>
          </cell>
          <cell r="AK220">
            <v>0</v>
          </cell>
          <cell r="AL220">
            <v>2762</v>
          </cell>
        </row>
        <row r="221">
          <cell r="B221">
            <v>39609</v>
          </cell>
          <cell r="E221" t="str">
            <v>Reposicion</v>
          </cell>
          <cell r="F221" t="str">
            <v>9100200030-5</v>
          </cell>
          <cell r="G221" t="str">
            <v>Gancho p/Cruceta Remate 5/8x255</v>
          </cell>
          <cell r="AF221">
            <v>2150</v>
          </cell>
          <cell r="AG221">
            <v>860</v>
          </cell>
          <cell r="AH221">
            <v>2150</v>
          </cell>
          <cell r="AI221">
            <v>860</v>
          </cell>
          <cell r="AJ221">
            <v>0</v>
          </cell>
          <cell r="AK221">
            <v>0</v>
          </cell>
          <cell r="AL221">
            <v>1857</v>
          </cell>
        </row>
        <row r="222">
          <cell r="B222">
            <v>39654</v>
          </cell>
          <cell r="C222">
            <v>285307</v>
          </cell>
          <cell r="D222">
            <v>43756</v>
          </cell>
          <cell r="E222" t="str">
            <v>CNT Telefonica del Sur S.A.</v>
          </cell>
          <cell r="F222" t="str">
            <v>9423016301-9</v>
          </cell>
          <cell r="G222" t="str">
            <v>Perno Cab Cuad 1/2x10x6H</v>
          </cell>
          <cell r="AF222">
            <v>4000</v>
          </cell>
          <cell r="AG222">
            <v>1648.4</v>
          </cell>
          <cell r="AH222">
            <v>1878</v>
          </cell>
          <cell r="AI222">
            <v>773.92380000000003</v>
          </cell>
          <cell r="AJ222">
            <v>0.53049999999999997</v>
          </cell>
          <cell r="AK222">
            <v>2122</v>
          </cell>
          <cell r="AL222">
            <v>2841</v>
          </cell>
        </row>
        <row r="223">
          <cell r="B223">
            <v>39597</v>
          </cell>
          <cell r="C223">
            <v>285240</v>
          </cell>
          <cell r="D223">
            <v>43826</v>
          </cell>
          <cell r="E223" t="str">
            <v>GTD Teleductos S.A.</v>
          </cell>
          <cell r="F223" t="str">
            <v>7303240095-4</v>
          </cell>
          <cell r="G223" t="str">
            <v>Golilla 40x40x5x14</v>
          </cell>
          <cell r="AF223">
            <v>9040</v>
          </cell>
          <cell r="AG223">
            <v>480.928</v>
          </cell>
          <cell r="AH223">
            <v>9040</v>
          </cell>
          <cell r="AI223">
            <v>480.928</v>
          </cell>
          <cell r="AJ223">
            <v>0</v>
          </cell>
          <cell r="AK223">
            <v>0</v>
          </cell>
          <cell r="AL223">
            <v>1755</v>
          </cell>
        </row>
        <row r="224">
          <cell r="B224">
            <v>39655</v>
          </cell>
          <cell r="C224">
            <v>285307</v>
          </cell>
          <cell r="D224">
            <v>43756</v>
          </cell>
          <cell r="E224" t="str">
            <v>CNT Telefonica del Sur S.A.</v>
          </cell>
          <cell r="F224" t="str">
            <v>7303240095-4</v>
          </cell>
          <cell r="G224" t="str">
            <v>Golilla 40x40x5x14</v>
          </cell>
          <cell r="AF224">
            <v>8000</v>
          </cell>
          <cell r="AG224">
            <v>425.59999999999997</v>
          </cell>
          <cell r="AH224">
            <v>8000</v>
          </cell>
          <cell r="AI224">
            <v>425.59999999999997</v>
          </cell>
          <cell r="AJ224">
            <v>0</v>
          </cell>
          <cell r="AK224">
            <v>0</v>
          </cell>
          <cell r="AL224">
            <v>2841</v>
          </cell>
        </row>
        <row r="225">
          <cell r="B225">
            <v>39657</v>
          </cell>
          <cell r="C225">
            <v>285308</v>
          </cell>
          <cell r="D225">
            <v>43763</v>
          </cell>
          <cell r="E225" t="str">
            <v>CNT Telefonica del Sur S.A.</v>
          </cell>
          <cell r="F225" t="str">
            <v>8020540045-5</v>
          </cell>
          <cell r="G225" t="str">
            <v>Cruceta Riostra 50x50x4x375 t/GTD A/R</v>
          </cell>
          <cell r="AF225">
            <v>1500</v>
          </cell>
          <cell r="AG225">
            <v>2278.5</v>
          </cell>
          <cell r="AH225">
            <v>1485</v>
          </cell>
          <cell r="AI225">
            <v>2255.7149999999997</v>
          </cell>
          <cell r="AJ225">
            <v>0.01</v>
          </cell>
          <cell r="AK225">
            <v>15</v>
          </cell>
          <cell r="AL225">
            <v>2129</v>
          </cell>
        </row>
        <row r="226">
          <cell r="B226">
            <v>39578</v>
          </cell>
          <cell r="C226">
            <v>285162</v>
          </cell>
          <cell r="D226">
            <v>43746</v>
          </cell>
          <cell r="E226" t="str">
            <v>Ferrocarril del Pacifico S.A.</v>
          </cell>
          <cell r="F226" t="str">
            <v>5422020080-1</v>
          </cell>
          <cell r="G226" t="str">
            <v>Clavo riel FFCC 5/8x5</v>
          </cell>
          <cell r="AF226">
            <v>3000</v>
          </cell>
          <cell r="AG226">
            <v>1035</v>
          </cell>
          <cell r="AH226">
            <v>3000</v>
          </cell>
          <cell r="AI226">
            <v>1035</v>
          </cell>
          <cell r="AJ226">
            <v>0</v>
          </cell>
          <cell r="AK226">
            <v>0</v>
          </cell>
          <cell r="AL226">
            <v>1623</v>
          </cell>
        </row>
        <row r="227">
          <cell r="B227">
            <v>39699</v>
          </cell>
          <cell r="C227">
            <v>285449</v>
          </cell>
          <cell r="D227">
            <v>43777</v>
          </cell>
          <cell r="E227" t="str">
            <v>SAESA</v>
          </cell>
          <cell r="F227" t="str">
            <v>9323024590-6</v>
          </cell>
          <cell r="G227" t="str">
            <v>Perno Hex Cte 3/4x8</v>
          </cell>
          <cell r="AF227">
            <v>760</v>
          </cell>
          <cell r="AG227">
            <v>370.88</v>
          </cell>
          <cell r="AH227">
            <v>760</v>
          </cell>
          <cell r="AI227">
            <v>370.88</v>
          </cell>
          <cell r="AJ227">
            <v>0</v>
          </cell>
          <cell r="AK227">
            <v>0</v>
          </cell>
          <cell r="AL227">
            <v>1676</v>
          </cell>
        </row>
        <row r="228">
          <cell r="B228">
            <v>39720</v>
          </cell>
          <cell r="C228">
            <v>284952</v>
          </cell>
          <cell r="D228">
            <v>43709</v>
          </cell>
          <cell r="E228" t="str">
            <v>SAESA</v>
          </cell>
          <cell r="F228" t="str">
            <v>9323024660-0</v>
          </cell>
          <cell r="G228" t="str">
            <v>Perno Hex Cte 3/4x9x5A</v>
          </cell>
          <cell r="AF228">
            <v>1000</v>
          </cell>
          <cell r="AG228">
            <v>536</v>
          </cell>
          <cell r="AH228">
            <v>1000</v>
          </cell>
          <cell r="AI228">
            <v>536</v>
          </cell>
          <cell r="AJ228">
            <v>0</v>
          </cell>
          <cell r="AK228">
            <v>0</v>
          </cell>
          <cell r="AL228">
            <v>1529</v>
          </cell>
        </row>
        <row r="229">
          <cell r="B229">
            <v>39682</v>
          </cell>
          <cell r="C229">
            <v>284675</v>
          </cell>
          <cell r="D229">
            <v>43663</v>
          </cell>
          <cell r="E229" t="str">
            <v>Tierra Reforzada S.A.</v>
          </cell>
          <cell r="F229" t="str">
            <v>9821911140-1</v>
          </cell>
          <cell r="G229" t="str">
            <v>Ancla 1x1</v>
          </cell>
          <cell r="AF229">
            <v>2000</v>
          </cell>
          <cell r="AG229">
            <v>154</v>
          </cell>
          <cell r="AH229">
            <v>-663</v>
          </cell>
          <cell r="AI229">
            <v>-51.051000000000002</v>
          </cell>
          <cell r="AJ229">
            <v>1.3314999999999999</v>
          </cell>
          <cell r="AK229">
            <v>2663</v>
          </cell>
          <cell r="AL229">
            <v>5000</v>
          </cell>
        </row>
        <row r="230">
          <cell r="B230">
            <v>39704</v>
          </cell>
          <cell r="C230">
            <v>284909</v>
          </cell>
          <cell r="D230">
            <v>43668</v>
          </cell>
          <cell r="E230" t="str">
            <v>Entel chile S.A.</v>
          </cell>
          <cell r="F230" t="str">
            <v>7500200180-2</v>
          </cell>
          <cell r="G230" t="str">
            <v>Brida Superior 1 Perno T/Entel</v>
          </cell>
          <cell r="AF230">
            <v>4000</v>
          </cell>
          <cell r="AG230">
            <v>664</v>
          </cell>
          <cell r="AH230">
            <v>1312</v>
          </cell>
          <cell r="AI230">
            <v>217.792</v>
          </cell>
          <cell r="AJ230">
            <v>0.67200000000000004</v>
          </cell>
          <cell r="AK230">
            <v>2688</v>
          </cell>
          <cell r="AL230">
            <v>2449</v>
          </cell>
        </row>
        <row r="231">
          <cell r="B231">
            <v>39707</v>
          </cell>
          <cell r="E231" t="str">
            <v>Reposicion</v>
          </cell>
          <cell r="F231" t="str">
            <v>7401200010-7</v>
          </cell>
          <cell r="G231" t="str">
            <v>Barra Ojo 5/8x1,80mtrs</v>
          </cell>
          <cell r="AF231">
            <v>3000</v>
          </cell>
          <cell r="AG231">
            <v>9110.4</v>
          </cell>
          <cell r="AH231">
            <v>3000</v>
          </cell>
          <cell r="AI231">
            <v>9110.4</v>
          </cell>
          <cell r="AJ231">
            <v>0</v>
          </cell>
          <cell r="AK231">
            <v>0</v>
          </cell>
          <cell r="AL231">
            <v>1497</v>
          </cell>
        </row>
        <row r="232">
          <cell r="B232">
            <v>39599</v>
          </cell>
          <cell r="C232">
            <v>285135</v>
          </cell>
          <cell r="D232">
            <v>43766</v>
          </cell>
          <cell r="E232" t="str">
            <v>GTD Teleductos S.A.</v>
          </cell>
          <cell r="F232" t="str">
            <v>7003216049-0</v>
          </cell>
          <cell r="G232" t="str">
            <v>Abrazadera 1/2x9.1/2x6H</v>
          </cell>
          <cell r="AF232">
            <v>1862</v>
          </cell>
          <cell r="AG232">
            <v>1258.712</v>
          </cell>
          <cell r="AH232">
            <v>1862</v>
          </cell>
          <cell r="AI232">
            <v>1258.712</v>
          </cell>
          <cell r="AJ232">
            <v>0</v>
          </cell>
          <cell r="AK232">
            <v>0</v>
          </cell>
          <cell r="AL232">
            <v>1755</v>
          </cell>
        </row>
        <row r="233">
          <cell r="B233">
            <v>39688</v>
          </cell>
          <cell r="C233">
            <v>285064</v>
          </cell>
          <cell r="D233">
            <v>43712</v>
          </cell>
          <cell r="E233" t="str">
            <v>Cooperativa Electrica Rio Bueno</v>
          </cell>
          <cell r="F233" t="str">
            <v>9323024180-3</v>
          </cell>
          <cell r="G233" t="str">
            <v>Perno Hex Cte 3/4x2.1/2x1/2A</v>
          </cell>
          <cell r="AF233">
            <v>300</v>
          </cell>
          <cell r="AG233">
            <v>56.4</v>
          </cell>
          <cell r="AH233">
            <v>300</v>
          </cell>
          <cell r="AI233">
            <v>56.4</v>
          </cell>
          <cell r="AJ233">
            <v>0</v>
          </cell>
          <cell r="AK233">
            <v>0</v>
          </cell>
          <cell r="AL233">
            <v>1861</v>
          </cell>
        </row>
        <row r="234">
          <cell r="B234">
            <v>39714</v>
          </cell>
          <cell r="C234">
            <v>284531</v>
          </cell>
          <cell r="D234">
            <v>43739</v>
          </cell>
          <cell r="E234" t="str">
            <v>SAESA</v>
          </cell>
          <cell r="F234" t="str">
            <v>8706200680-1</v>
          </cell>
          <cell r="G234" t="str">
            <v>Espiga 3/4x200x250 caps.1.3/8" Poliamida</v>
          </cell>
          <cell r="AF234">
            <v>2000</v>
          </cell>
          <cell r="AG234">
            <v>1282</v>
          </cell>
          <cell r="AH234">
            <v>2000</v>
          </cell>
          <cell r="AI234">
            <v>1282</v>
          </cell>
          <cell r="AJ234">
            <v>0</v>
          </cell>
          <cell r="AK234">
            <v>0</v>
          </cell>
          <cell r="AL234">
            <v>2799</v>
          </cell>
        </row>
        <row r="235">
          <cell r="B235">
            <v>39700</v>
          </cell>
          <cell r="C235">
            <v>285410</v>
          </cell>
          <cell r="D235">
            <v>43775</v>
          </cell>
          <cell r="E235" t="str">
            <v>Pacifico Cable SPA</v>
          </cell>
          <cell r="F235" t="str">
            <v>7500200013-K</v>
          </cell>
          <cell r="G235" t="str">
            <v>Brida Suj. Plana 1 Perno perf. Ovalada</v>
          </cell>
          <cell r="AF235">
            <v>9680</v>
          </cell>
          <cell r="AG235">
            <v>1587.52</v>
          </cell>
          <cell r="AH235">
            <v>9680</v>
          </cell>
          <cell r="AI235">
            <v>1587.52</v>
          </cell>
          <cell r="AJ235">
            <v>0</v>
          </cell>
          <cell r="AK235">
            <v>0</v>
          </cell>
          <cell r="AL235">
            <v>2701</v>
          </cell>
        </row>
        <row r="236">
          <cell r="B236">
            <v>39701</v>
          </cell>
          <cell r="C236">
            <v>285410</v>
          </cell>
          <cell r="D236">
            <v>43775</v>
          </cell>
          <cell r="E236" t="str">
            <v>Pacifico Cable SPA</v>
          </cell>
          <cell r="F236" t="str">
            <v>7500200014-8</v>
          </cell>
          <cell r="G236" t="str">
            <v>Brida Suj. Plana 1 Perno perf. Redonda</v>
          </cell>
          <cell r="AF236">
            <v>9680</v>
          </cell>
          <cell r="AG236">
            <v>1645.6000000000001</v>
          </cell>
          <cell r="AH236">
            <v>9680</v>
          </cell>
          <cell r="AI236">
            <v>1645.6000000000001</v>
          </cell>
          <cell r="AJ236">
            <v>0</v>
          </cell>
          <cell r="AK236">
            <v>0</v>
          </cell>
          <cell r="AL236">
            <v>2701</v>
          </cell>
        </row>
        <row r="237">
          <cell r="B237">
            <v>39702</v>
          </cell>
          <cell r="C237">
            <v>285410</v>
          </cell>
          <cell r="D237">
            <v>43775</v>
          </cell>
          <cell r="E237" t="str">
            <v>Pacifico Cable SPA</v>
          </cell>
          <cell r="F237" t="str">
            <v>9921020100-5</v>
          </cell>
          <cell r="G237" t="str">
            <v>Perno Cuello Ret 5/8x45</v>
          </cell>
          <cell r="AF237">
            <v>9680</v>
          </cell>
          <cell r="AG237">
            <v>1016.4</v>
          </cell>
          <cell r="AH237">
            <v>9680</v>
          </cell>
          <cell r="AI237">
            <v>1016.4</v>
          </cell>
          <cell r="AJ237">
            <v>0</v>
          </cell>
          <cell r="AK237">
            <v>0</v>
          </cell>
          <cell r="AL237">
            <v>2701</v>
          </cell>
        </row>
        <row r="238">
          <cell r="B238">
            <v>39742</v>
          </cell>
          <cell r="E238" t="str">
            <v>Reposicion</v>
          </cell>
          <cell r="F238" t="str">
            <v>7401200030-1</v>
          </cell>
          <cell r="G238" t="str">
            <v>Barra Ojo 5/8x2,40mtrs</v>
          </cell>
          <cell r="AF238">
            <v>2100</v>
          </cell>
          <cell r="AG238">
            <v>8489.0399999999991</v>
          </cell>
          <cell r="AH238">
            <v>2100</v>
          </cell>
          <cell r="AI238">
            <v>8489.0399999999991</v>
          </cell>
          <cell r="AJ238">
            <v>0</v>
          </cell>
          <cell r="AK238">
            <v>0</v>
          </cell>
          <cell r="AL238">
            <v>1230</v>
          </cell>
        </row>
        <row r="239">
          <cell r="B239">
            <v>39736</v>
          </cell>
          <cell r="E239" t="str">
            <v>Reposicion</v>
          </cell>
          <cell r="F239" t="str">
            <v>8706200210-5</v>
          </cell>
          <cell r="G239" t="str">
            <v>Espiga 5/8x155x210 caps.1" Poliamida</v>
          </cell>
          <cell r="AF239">
            <v>3000</v>
          </cell>
          <cell r="AG239">
            <v>1164</v>
          </cell>
          <cell r="AH239">
            <v>273</v>
          </cell>
          <cell r="AI239">
            <v>105.92400000000001</v>
          </cell>
          <cell r="AJ239">
            <v>0.90900000000000003</v>
          </cell>
          <cell r="AK239">
            <v>2727</v>
          </cell>
          <cell r="AL239">
            <v>3634</v>
          </cell>
        </row>
        <row r="240">
          <cell r="B240">
            <v>39614</v>
          </cell>
          <cell r="C240">
            <v>285240</v>
          </cell>
          <cell r="D240">
            <v>43826</v>
          </cell>
          <cell r="E240" t="str">
            <v>GTD Teleductos S.A.</v>
          </cell>
          <cell r="F240" t="str">
            <v>9822150125-K</v>
          </cell>
          <cell r="G240" t="str">
            <v>Fe Angulo 40x40x4x410 t/GTD</v>
          </cell>
          <cell r="AF240">
            <v>2034</v>
          </cell>
          <cell r="AG240">
            <v>2137.7339999999999</v>
          </cell>
          <cell r="AH240">
            <v>652</v>
          </cell>
          <cell r="AI240">
            <v>685.25199999999995</v>
          </cell>
          <cell r="AJ240">
            <v>0.67944936086529006</v>
          </cell>
          <cell r="AK240">
            <v>1382</v>
          </cell>
          <cell r="AL240">
            <v>1927</v>
          </cell>
        </row>
        <row r="241">
          <cell r="B241">
            <v>39757</v>
          </cell>
          <cell r="E241" t="str">
            <v>Reposicion</v>
          </cell>
          <cell r="F241" t="str">
            <v>9521200007-9</v>
          </cell>
          <cell r="G241" t="str">
            <v>Grillete 12mm, ojo chico</v>
          </cell>
          <cell r="AF241">
            <v>4000</v>
          </cell>
          <cell r="AG241">
            <v>892</v>
          </cell>
          <cell r="AH241">
            <v>280</v>
          </cell>
          <cell r="AI241">
            <v>62.44</v>
          </cell>
          <cell r="AJ241">
            <v>0.93</v>
          </cell>
          <cell r="AK241">
            <v>3720</v>
          </cell>
          <cell r="AL241">
            <v>1694</v>
          </cell>
        </row>
        <row r="242">
          <cell r="B242">
            <v>39586</v>
          </cell>
          <cell r="C242">
            <v>285205</v>
          </cell>
          <cell r="D242">
            <v>43753</v>
          </cell>
          <cell r="E242" t="str">
            <v>Ferrocarril del Pacifico S.A.</v>
          </cell>
          <cell r="F242" t="str">
            <v>3824028180-2</v>
          </cell>
          <cell r="G242" t="str">
            <v>Tirafondo Nº2, 7/8x149</v>
          </cell>
          <cell r="AF242">
            <v>6000</v>
          </cell>
          <cell r="AG242">
            <v>3312.0000000000005</v>
          </cell>
          <cell r="AH242">
            <v>6000</v>
          </cell>
          <cell r="AI242">
            <v>3312.0000000000005</v>
          </cell>
          <cell r="AJ242">
            <v>0</v>
          </cell>
          <cell r="AK242">
            <v>0</v>
          </cell>
          <cell r="AL242">
            <v>1681</v>
          </cell>
        </row>
        <row r="243">
          <cell r="B243">
            <v>39749</v>
          </cell>
          <cell r="E243" t="str">
            <v>Reposicion</v>
          </cell>
          <cell r="F243" t="str">
            <v>9822420010-2</v>
          </cell>
          <cell r="G243" t="str">
            <v>Eslabón Angular Estampado perf.18</v>
          </cell>
          <cell r="AF243">
            <v>2000</v>
          </cell>
          <cell r="AG243">
            <v>906</v>
          </cell>
          <cell r="AH243">
            <v>2000</v>
          </cell>
          <cell r="AI243">
            <v>906</v>
          </cell>
          <cell r="AJ243">
            <v>0</v>
          </cell>
          <cell r="AK243">
            <v>0</v>
          </cell>
          <cell r="AL243">
            <v>2410</v>
          </cell>
        </row>
        <row r="244">
          <cell r="B244">
            <v>39594</v>
          </cell>
          <cell r="C244">
            <v>285215</v>
          </cell>
          <cell r="D244">
            <v>43766</v>
          </cell>
          <cell r="E244" t="str">
            <v>Pacifico Cable SPA</v>
          </cell>
          <cell r="F244" t="str">
            <v>7500200136-5</v>
          </cell>
          <cell r="G244" t="str">
            <v>Brida Inferior Multicable 4mm</v>
          </cell>
          <cell r="AF244">
            <v>2500</v>
          </cell>
          <cell r="AG244">
            <v>290</v>
          </cell>
          <cell r="AH244">
            <v>2500</v>
          </cell>
          <cell r="AI244">
            <v>290</v>
          </cell>
          <cell r="AJ244">
            <v>0</v>
          </cell>
          <cell r="AK244">
            <v>0</v>
          </cell>
          <cell r="AL244">
            <v>2409</v>
          </cell>
        </row>
        <row r="245">
          <cell r="B245">
            <v>39593</v>
          </cell>
          <cell r="C245">
            <v>285215</v>
          </cell>
          <cell r="D245">
            <v>43766</v>
          </cell>
          <cell r="E245" t="str">
            <v>Pacifico Cable SPA</v>
          </cell>
          <cell r="F245" t="str">
            <v>7500200137-3</v>
          </cell>
          <cell r="G245" t="str">
            <v>Brida Superior Multicable 4mm</v>
          </cell>
          <cell r="AF245">
            <v>2500</v>
          </cell>
          <cell r="AG245">
            <v>192.5</v>
          </cell>
          <cell r="AH245">
            <v>2500</v>
          </cell>
          <cell r="AI245">
            <v>192.5</v>
          </cell>
          <cell r="AJ245">
            <v>0</v>
          </cell>
          <cell r="AK245">
            <v>0</v>
          </cell>
          <cell r="AL245">
            <v>2409</v>
          </cell>
        </row>
        <row r="246">
          <cell r="B246">
            <v>39755</v>
          </cell>
          <cell r="E246" t="str">
            <v>Reposicion</v>
          </cell>
          <cell r="F246" t="str">
            <v>9521200007-9</v>
          </cell>
          <cell r="G246" t="str">
            <v>Grillete 12mm, ojo chico</v>
          </cell>
          <cell r="AF246">
            <v>1200</v>
          </cell>
          <cell r="AG246">
            <v>267.60000000000002</v>
          </cell>
          <cell r="AH246">
            <v>-21</v>
          </cell>
          <cell r="AI246">
            <v>-4.6829999999999998</v>
          </cell>
          <cell r="AJ246">
            <v>1.0175000000000001</v>
          </cell>
          <cell r="AK246">
            <v>1221</v>
          </cell>
          <cell r="AL246">
            <v>1694</v>
          </cell>
        </row>
        <row r="247">
          <cell r="B247">
            <v>39711</v>
          </cell>
          <cell r="C247">
            <v>285260</v>
          </cell>
          <cell r="D247">
            <v>43762</v>
          </cell>
          <cell r="E247" t="str">
            <v>Casa Lukas</v>
          </cell>
          <cell r="F247" t="str">
            <v>9323016610-0</v>
          </cell>
          <cell r="G247" t="str">
            <v>Perno Hex Cte 1/2x13x10A</v>
          </cell>
          <cell r="AF247">
            <v>100</v>
          </cell>
          <cell r="AG247">
            <v>33.4</v>
          </cell>
          <cell r="AH247">
            <v>100</v>
          </cell>
          <cell r="AI247">
            <v>33.4</v>
          </cell>
          <cell r="AJ247">
            <v>0</v>
          </cell>
          <cell r="AK247">
            <v>0</v>
          </cell>
          <cell r="AL247">
            <v>1601</v>
          </cell>
        </row>
        <row r="248">
          <cell r="B248">
            <v>39756</v>
          </cell>
          <cell r="C248">
            <v>285475</v>
          </cell>
          <cell r="D248">
            <v>43794</v>
          </cell>
          <cell r="E248" t="str">
            <v>Tecnored S.A.</v>
          </cell>
          <cell r="F248" t="str">
            <v>9323016498-1</v>
          </cell>
          <cell r="G248" t="str">
            <v>Perno Hex Cte 1/2x13x187mmH</v>
          </cell>
          <cell r="AF248">
            <v>1700</v>
          </cell>
          <cell r="AG248">
            <v>508.29999999999995</v>
          </cell>
          <cell r="AH248">
            <v>1700</v>
          </cell>
          <cell r="AI248">
            <v>508.29999999999995</v>
          </cell>
          <cell r="AJ248">
            <v>0</v>
          </cell>
          <cell r="AK248">
            <v>0</v>
          </cell>
          <cell r="AL248">
            <v>1939</v>
          </cell>
        </row>
        <row r="249">
          <cell r="B249">
            <v>39752</v>
          </cell>
          <cell r="C249">
            <v>285343</v>
          </cell>
          <cell r="D249">
            <v>43783</v>
          </cell>
          <cell r="E249" t="str">
            <v>Cooperativa Electrica los Angeles</v>
          </cell>
          <cell r="F249" t="str">
            <v>A800225035-8</v>
          </cell>
          <cell r="G249" t="str">
            <v>Soporte p/Red BT/Empalme 65x65x5x50</v>
          </cell>
          <cell r="AF249">
            <v>500</v>
          </cell>
          <cell r="AG249">
            <v>125</v>
          </cell>
          <cell r="AH249">
            <v>500</v>
          </cell>
          <cell r="AI249">
            <v>125</v>
          </cell>
          <cell r="AJ249">
            <v>0</v>
          </cell>
          <cell r="AK249">
            <v>0</v>
          </cell>
          <cell r="AL249">
            <v>2200</v>
          </cell>
        </row>
        <row r="250">
          <cell r="B250">
            <v>39658</v>
          </cell>
          <cell r="E250" t="str">
            <v>Reposicion</v>
          </cell>
          <cell r="F250" t="str">
            <v>9100200040-2</v>
          </cell>
          <cell r="G250" t="str">
            <v>Gancho p/Cruceta Riostra 50x5x230mm</v>
          </cell>
          <cell r="AF250">
            <v>1500</v>
          </cell>
          <cell r="AG250">
            <v>552</v>
          </cell>
          <cell r="AH250">
            <v>1500</v>
          </cell>
          <cell r="AI250">
            <v>552</v>
          </cell>
          <cell r="AJ250">
            <v>0</v>
          </cell>
          <cell r="AK250">
            <v>0</v>
          </cell>
          <cell r="AL250">
            <v>2129</v>
          </cell>
        </row>
        <row r="251">
          <cell r="B251">
            <v>39549</v>
          </cell>
          <cell r="C251">
            <v>285135</v>
          </cell>
          <cell r="D251">
            <v>43766</v>
          </cell>
          <cell r="E251" t="str">
            <v>GTD Teleductos S.A.</v>
          </cell>
          <cell r="F251" t="str">
            <v>8020515132-3</v>
          </cell>
          <cell r="G251" t="str">
            <v>Cruceta Extra Larga 50x50x4x965-14  t/GTD</v>
          </cell>
          <cell r="AF251">
            <v>758</v>
          </cell>
          <cell r="AG251">
            <v>2069.34</v>
          </cell>
          <cell r="AH251">
            <v>758</v>
          </cell>
          <cell r="AI251">
            <v>2069.34</v>
          </cell>
          <cell r="AJ251">
            <v>0</v>
          </cell>
          <cell r="AK251">
            <v>0</v>
          </cell>
          <cell r="AL251">
            <v>2188</v>
          </cell>
        </row>
        <row r="252">
          <cell r="B252">
            <v>39696</v>
          </cell>
          <cell r="C252">
            <v>285410</v>
          </cell>
          <cell r="D252">
            <v>43775</v>
          </cell>
          <cell r="E252" t="str">
            <v>Pacifico Cable SPA</v>
          </cell>
          <cell r="F252" t="str">
            <v>8020515101-3</v>
          </cell>
          <cell r="G252" t="str">
            <v xml:space="preserve">Cruceta Extra Larga 50x50x4x965 Lila </v>
          </cell>
          <cell r="AF252">
            <v>450</v>
          </cell>
          <cell r="AG252">
            <v>1150.2</v>
          </cell>
          <cell r="AH252">
            <v>450</v>
          </cell>
          <cell r="AI252">
            <v>1150.2</v>
          </cell>
          <cell r="AJ252">
            <v>0</v>
          </cell>
          <cell r="AK252">
            <v>0</v>
          </cell>
          <cell r="AL252">
            <v>1857</v>
          </cell>
        </row>
        <row r="253">
          <cell r="B253">
            <v>39697</v>
          </cell>
          <cell r="E253" t="str">
            <v>Reposicion</v>
          </cell>
          <cell r="F253" t="str">
            <v>9822150125-K</v>
          </cell>
          <cell r="G253" t="str">
            <v>Fe Angulo 40x40x4x410 t/GTD</v>
          </cell>
          <cell r="AF253">
            <v>5000</v>
          </cell>
          <cell r="AG253">
            <v>5255</v>
          </cell>
          <cell r="AH253">
            <v>5000</v>
          </cell>
          <cell r="AI253">
            <v>5255</v>
          </cell>
          <cell r="AJ253">
            <v>0</v>
          </cell>
          <cell r="AK253">
            <v>0</v>
          </cell>
          <cell r="AL253">
            <v>1927</v>
          </cell>
        </row>
        <row r="254">
          <cell r="B254">
            <v>39728</v>
          </cell>
          <cell r="C254">
            <v>285486</v>
          </cell>
          <cell r="D254">
            <v>43798</v>
          </cell>
          <cell r="E254" t="str">
            <v>Enel Distribucion Chile S.A.</v>
          </cell>
          <cell r="F254" t="str">
            <v>8707200670-2</v>
          </cell>
          <cell r="G254" t="str">
            <v>Espiga 3/4x183x333 caps.1.3/8" Poliamida</v>
          </cell>
          <cell r="AF254">
            <v>2500</v>
          </cell>
          <cell r="AG254">
            <v>2050</v>
          </cell>
          <cell r="AH254">
            <v>2500</v>
          </cell>
          <cell r="AI254">
            <v>2050</v>
          </cell>
          <cell r="AJ254">
            <v>0</v>
          </cell>
          <cell r="AK254">
            <v>0</v>
          </cell>
          <cell r="AL254">
            <v>2749</v>
          </cell>
        </row>
        <row r="255">
          <cell r="B255">
            <v>39758</v>
          </cell>
          <cell r="C255">
            <v>285590</v>
          </cell>
          <cell r="D255">
            <v>43796</v>
          </cell>
          <cell r="E255" t="str">
            <v>Excedindus Comer. e Indust. Ltda.</v>
          </cell>
          <cell r="F255" t="str">
            <v>3824028240-K</v>
          </cell>
          <cell r="G255" t="str">
            <v>Tirafondo p/Panel 7/8x270</v>
          </cell>
          <cell r="AF255">
            <v>500</v>
          </cell>
          <cell r="AG255">
            <v>440</v>
          </cell>
          <cell r="AH255">
            <v>500</v>
          </cell>
          <cell r="AI255">
            <v>440</v>
          </cell>
          <cell r="AJ255">
            <v>0</v>
          </cell>
          <cell r="AK255">
            <v>0</v>
          </cell>
          <cell r="AL255">
            <v>3000</v>
          </cell>
        </row>
        <row r="256">
          <cell r="B256">
            <v>39759</v>
          </cell>
          <cell r="E256" t="str">
            <v>Reposicion</v>
          </cell>
          <cell r="F256" t="str">
            <v>3824028240-K</v>
          </cell>
          <cell r="G256" t="str">
            <v>Tirafondo p/Panel 7/8x270</v>
          </cell>
          <cell r="AF256">
            <v>500</v>
          </cell>
          <cell r="AG256">
            <v>440</v>
          </cell>
          <cell r="AH256">
            <v>500</v>
          </cell>
          <cell r="AI256">
            <v>440</v>
          </cell>
          <cell r="AJ256">
            <v>0</v>
          </cell>
          <cell r="AK256">
            <v>0</v>
          </cell>
          <cell r="AL256">
            <v>3000</v>
          </cell>
        </row>
        <row r="257">
          <cell r="B257">
            <v>39747</v>
          </cell>
          <cell r="C257">
            <v>285537</v>
          </cell>
          <cell r="E257" t="str">
            <v>Pacifico Cable SPA</v>
          </cell>
          <cell r="F257" t="str">
            <v>8020515101-3</v>
          </cell>
          <cell r="G257" t="str">
            <v xml:space="preserve">Cruceta Extra Larga 50x50x4x965 Lila </v>
          </cell>
          <cell r="AF257">
            <v>300</v>
          </cell>
          <cell r="AG257">
            <v>766.80000000000007</v>
          </cell>
          <cell r="AH257">
            <v>300</v>
          </cell>
          <cell r="AI257">
            <v>766.80000000000007</v>
          </cell>
          <cell r="AJ257">
            <v>0</v>
          </cell>
          <cell r="AK257">
            <v>0</v>
          </cell>
          <cell r="AL257">
            <v>1857</v>
          </cell>
        </row>
        <row r="258">
          <cell r="B258">
            <v>39743</v>
          </cell>
          <cell r="C258">
            <v>285537</v>
          </cell>
          <cell r="D258">
            <v>43812</v>
          </cell>
          <cell r="E258" t="str">
            <v>Pacifico Cable SPA</v>
          </cell>
          <cell r="F258" t="str">
            <v>9921020100-5</v>
          </cell>
          <cell r="G258" t="str">
            <v>Perno Cuello Ret 5/8x45</v>
          </cell>
          <cell r="AF258">
            <v>7000</v>
          </cell>
          <cell r="AG258">
            <v>735</v>
          </cell>
          <cell r="AH258">
            <v>7000</v>
          </cell>
          <cell r="AI258">
            <v>735</v>
          </cell>
          <cell r="AJ258">
            <v>0</v>
          </cell>
          <cell r="AK258">
            <v>0</v>
          </cell>
          <cell r="AL258">
            <v>2701</v>
          </cell>
        </row>
        <row r="259">
          <cell r="B259">
            <v>39644</v>
          </cell>
          <cell r="C259">
            <v>285287</v>
          </cell>
          <cell r="D259">
            <v>43763</v>
          </cell>
          <cell r="E259" t="str">
            <v>Tecnored S.A.</v>
          </cell>
          <cell r="F259" t="str">
            <v>A800210115-8</v>
          </cell>
          <cell r="G259" t="str">
            <v>Soporte Susp. p/Cable Preensamblado</v>
          </cell>
          <cell r="AF259">
            <v>1000</v>
          </cell>
          <cell r="AG259">
            <v>340</v>
          </cell>
          <cell r="AH259">
            <v>1000</v>
          </cell>
          <cell r="AI259">
            <v>340</v>
          </cell>
          <cell r="AJ259">
            <v>0</v>
          </cell>
          <cell r="AK259">
            <v>0</v>
          </cell>
          <cell r="AL259">
            <v>2500</v>
          </cell>
        </row>
        <row r="260">
          <cell r="B260">
            <v>39719</v>
          </cell>
          <cell r="C260">
            <v>285486</v>
          </cell>
          <cell r="D260">
            <v>43798</v>
          </cell>
          <cell r="E260" t="str">
            <v>Enel Distribucion Chile S.A.</v>
          </cell>
          <cell r="F260" t="str">
            <v>8706200638-0</v>
          </cell>
          <cell r="G260" t="str">
            <v>Espiga 3/4x183x233 caps 1.3/8" Poliamida</v>
          </cell>
          <cell r="AF260">
            <v>2500</v>
          </cell>
          <cell r="AG260">
            <v>1495</v>
          </cell>
          <cell r="AH260">
            <v>2500</v>
          </cell>
          <cell r="AI260">
            <v>1495</v>
          </cell>
          <cell r="AJ260">
            <v>0</v>
          </cell>
          <cell r="AK260">
            <v>0</v>
          </cell>
          <cell r="AL260">
            <v>3104</v>
          </cell>
        </row>
        <row r="261">
          <cell r="B261">
            <v>39753</v>
          </cell>
          <cell r="C261">
            <v>285554</v>
          </cell>
          <cell r="D261">
            <v>43787</v>
          </cell>
          <cell r="E261" t="str">
            <v>Cooperativa Electrica los Angeles</v>
          </cell>
          <cell r="F261" t="str">
            <v>A800225035-8</v>
          </cell>
          <cell r="G261" t="str">
            <v>Soporte p/Red BT/Empalme 65x65x5x50</v>
          </cell>
          <cell r="AF261">
            <v>1000</v>
          </cell>
          <cell r="AG261">
            <v>250</v>
          </cell>
          <cell r="AH261">
            <v>1000</v>
          </cell>
          <cell r="AI261">
            <v>250</v>
          </cell>
          <cell r="AJ261">
            <v>0</v>
          </cell>
          <cell r="AK261">
            <v>0</v>
          </cell>
          <cell r="AL261">
            <v>2200</v>
          </cell>
        </row>
        <row r="262">
          <cell r="B262">
            <v>39754</v>
          </cell>
          <cell r="C262">
            <v>285555</v>
          </cell>
          <cell r="D262">
            <v>43794</v>
          </cell>
          <cell r="E262" t="str">
            <v>Cooperativa Electrica los Angeles</v>
          </cell>
          <cell r="F262" t="str">
            <v>A800225035-8</v>
          </cell>
          <cell r="G262" t="str">
            <v>Soporte p/Red BT/Empalme 65x65x5x50</v>
          </cell>
          <cell r="AF262">
            <v>1000</v>
          </cell>
          <cell r="AG262">
            <v>250</v>
          </cell>
          <cell r="AH262">
            <v>1000</v>
          </cell>
          <cell r="AI262">
            <v>250</v>
          </cell>
          <cell r="AJ262">
            <v>0</v>
          </cell>
          <cell r="AK262">
            <v>0</v>
          </cell>
          <cell r="AL262">
            <v>2200</v>
          </cell>
        </row>
        <row r="263">
          <cell r="B263">
            <v>39732</v>
          </cell>
          <cell r="C263">
            <v>285481</v>
          </cell>
          <cell r="D263">
            <v>43826</v>
          </cell>
          <cell r="E263" t="str">
            <v>Ferrocarril del Pacifico S.A.</v>
          </cell>
          <cell r="F263" t="str">
            <v>3824028180-2</v>
          </cell>
          <cell r="G263" t="str">
            <v>Tirafondo Nº2, 7/8x149</v>
          </cell>
          <cell r="AF263">
            <v>33292</v>
          </cell>
          <cell r="AG263">
            <v>18377.184000000001</v>
          </cell>
          <cell r="AH263">
            <v>28214</v>
          </cell>
          <cell r="AI263">
            <v>15574.128000000001</v>
          </cell>
          <cell r="AJ263">
            <v>0.1525291361287997</v>
          </cell>
          <cell r="AK263">
            <v>5078</v>
          </cell>
          <cell r="AL263">
            <v>1681</v>
          </cell>
        </row>
        <row r="264">
          <cell r="B264">
            <v>39670</v>
          </cell>
          <cell r="C264">
            <v>285303</v>
          </cell>
          <cell r="D264">
            <v>43802</v>
          </cell>
          <cell r="E264" t="str">
            <v>CNT Telefonica del Sur S.A.</v>
          </cell>
          <cell r="F264" t="str">
            <v>7003216049-0</v>
          </cell>
          <cell r="G264" t="str">
            <v>Abrazadera 1/2x9.1/2x6H</v>
          </cell>
          <cell r="AF264">
            <v>2000</v>
          </cell>
          <cell r="AG264">
            <v>1352</v>
          </cell>
          <cell r="AH264">
            <v>2000</v>
          </cell>
          <cell r="AI264">
            <v>1352</v>
          </cell>
          <cell r="AJ264">
            <v>0</v>
          </cell>
          <cell r="AK264">
            <v>0</v>
          </cell>
          <cell r="AL264">
            <v>1755</v>
          </cell>
        </row>
        <row r="265">
          <cell r="B265">
            <v>39608</v>
          </cell>
          <cell r="C265">
            <v>285240</v>
          </cell>
          <cell r="D265">
            <v>43826</v>
          </cell>
          <cell r="E265" t="str">
            <v>GTD Teleductos S.A.</v>
          </cell>
          <cell r="F265" t="str">
            <v>8020510196-2</v>
          </cell>
          <cell r="G265" t="str">
            <v>Cruceta Remate Final 50x50x4x500-14 Az/Rojo</v>
          </cell>
          <cell r="AF265">
            <v>1074</v>
          </cell>
          <cell r="AG265">
            <v>2025.5639999999999</v>
          </cell>
          <cell r="AH265">
            <v>1074</v>
          </cell>
          <cell r="AI265">
            <v>2025.5639999999999</v>
          </cell>
          <cell r="AJ265">
            <v>0</v>
          </cell>
          <cell r="AK265">
            <v>0</v>
          </cell>
          <cell r="AL265">
            <v>1857</v>
          </cell>
        </row>
        <row r="266">
          <cell r="B266">
            <v>39765</v>
          </cell>
          <cell r="C266">
            <v>285595</v>
          </cell>
          <cell r="D266">
            <v>43805</v>
          </cell>
          <cell r="E266" t="str">
            <v>Compañía General de Electricidad</v>
          </cell>
          <cell r="F266" t="str">
            <v>8709200150-2</v>
          </cell>
          <cell r="G266" t="str">
            <v>Espiga 3/4x155x295 caps.1.3/8" Poliamida c/HOR</v>
          </cell>
          <cell r="AF266">
            <v>7375</v>
          </cell>
          <cell r="AG266">
            <v>5464.875</v>
          </cell>
          <cell r="AH266">
            <v>7375</v>
          </cell>
          <cell r="AI266">
            <v>5464.875</v>
          </cell>
          <cell r="AJ266">
            <v>0</v>
          </cell>
          <cell r="AK266">
            <v>0</v>
          </cell>
          <cell r="AL266">
            <v>4451</v>
          </cell>
        </row>
        <row r="267">
          <cell r="B267">
            <v>39623</v>
          </cell>
          <cell r="C267">
            <v>285130</v>
          </cell>
          <cell r="D267">
            <v>43721</v>
          </cell>
          <cell r="E267" t="str">
            <v>Comercializadora e Inver Galmar Ltda</v>
          </cell>
          <cell r="F267" t="str">
            <v>A800200050-5</v>
          </cell>
          <cell r="G267" t="str">
            <v>Soporte Remate Liviano</v>
          </cell>
          <cell r="AF267">
            <v>2000</v>
          </cell>
          <cell r="AG267">
            <v>520</v>
          </cell>
          <cell r="AH267">
            <v>2000</v>
          </cell>
          <cell r="AI267">
            <v>520</v>
          </cell>
          <cell r="AJ267">
            <v>0</v>
          </cell>
          <cell r="AK267">
            <v>0</v>
          </cell>
          <cell r="AL267">
            <v>1430</v>
          </cell>
        </row>
        <row r="268">
          <cell r="B268">
            <v>39737</v>
          </cell>
          <cell r="E268" t="str">
            <v>Reposicion</v>
          </cell>
          <cell r="F268" t="str">
            <v>7401200030-1</v>
          </cell>
          <cell r="G268" t="str">
            <v>Barra Ojo 5/8x2,40mtrs</v>
          </cell>
          <cell r="AF268">
            <v>650</v>
          </cell>
          <cell r="AG268">
            <v>2627.56</v>
          </cell>
          <cell r="AH268">
            <v>650</v>
          </cell>
          <cell r="AI268">
            <v>2627.56</v>
          </cell>
          <cell r="AJ268">
            <v>0</v>
          </cell>
          <cell r="AK268">
            <v>0</v>
          </cell>
          <cell r="AL268">
            <v>1230</v>
          </cell>
        </row>
        <row r="269">
          <cell r="B269">
            <v>39705</v>
          </cell>
          <cell r="C269">
            <v>284909</v>
          </cell>
          <cell r="D269">
            <v>43668</v>
          </cell>
          <cell r="E269" t="str">
            <v>Entel chile S.A.</v>
          </cell>
          <cell r="F269" t="str">
            <v>7500200182-9</v>
          </cell>
          <cell r="G269" t="str">
            <v>Brida Inferior 1 perno t/Entel</v>
          </cell>
          <cell r="AF269">
            <v>4000</v>
          </cell>
          <cell r="AG269">
            <v>900</v>
          </cell>
          <cell r="AH269">
            <v>-84</v>
          </cell>
          <cell r="AI269">
            <v>-18.900000000000002</v>
          </cell>
          <cell r="AJ269">
            <v>1.0209999999999999</v>
          </cell>
          <cell r="AK269">
            <v>4084</v>
          </cell>
          <cell r="AL269">
            <v>2449</v>
          </cell>
        </row>
        <row r="270">
          <cell r="B270">
            <v>39603</v>
          </cell>
          <cell r="C270">
            <v>285239</v>
          </cell>
          <cell r="D270">
            <v>43797</v>
          </cell>
          <cell r="E270" t="str">
            <v>GTD Teleductos S.A.</v>
          </cell>
          <cell r="F270" t="str">
            <v>8020515132-3</v>
          </cell>
          <cell r="G270" t="str">
            <v>Cruceta Extra Larga 50x50x4x965-14  t/GTD</v>
          </cell>
          <cell r="AF270">
            <v>758</v>
          </cell>
          <cell r="AG270">
            <v>2069.34</v>
          </cell>
          <cell r="AH270">
            <v>758</v>
          </cell>
          <cell r="AI270">
            <v>2069.34</v>
          </cell>
          <cell r="AJ270">
            <v>0</v>
          </cell>
          <cell r="AK270">
            <v>0</v>
          </cell>
          <cell r="AL270">
            <v>2188</v>
          </cell>
        </row>
        <row r="271">
          <cell r="B271">
            <v>39604</v>
          </cell>
          <cell r="C271">
            <v>285240</v>
          </cell>
          <cell r="D271">
            <v>43826</v>
          </cell>
          <cell r="E271" t="str">
            <v>GTD Teleductos S.A.</v>
          </cell>
          <cell r="F271" t="str">
            <v>8020515132-3</v>
          </cell>
          <cell r="G271" t="str">
            <v>Cruceta Extra Larga 50x50x4x965-14  t/GTD</v>
          </cell>
          <cell r="AF271">
            <v>758</v>
          </cell>
          <cell r="AG271">
            <v>2069.34</v>
          </cell>
          <cell r="AH271">
            <v>758</v>
          </cell>
          <cell r="AI271">
            <v>2069.34</v>
          </cell>
          <cell r="AJ271">
            <v>0</v>
          </cell>
          <cell r="AK271">
            <v>0</v>
          </cell>
          <cell r="AL271">
            <v>2188</v>
          </cell>
        </row>
        <row r="272">
          <cell r="B272">
            <v>39616</v>
          </cell>
          <cell r="C272">
            <v>285037</v>
          </cell>
          <cell r="D272">
            <v>43749</v>
          </cell>
          <cell r="E272" t="str">
            <v>Compañía General de Electricidad</v>
          </cell>
          <cell r="F272" t="str">
            <v>9521200007-9</v>
          </cell>
          <cell r="G272" t="str">
            <v>Grillete 12mm, ojo chico</v>
          </cell>
          <cell r="AF272">
            <v>1500</v>
          </cell>
          <cell r="AG272">
            <v>334.5</v>
          </cell>
          <cell r="AH272">
            <v>-100</v>
          </cell>
          <cell r="AI272">
            <v>-22.3</v>
          </cell>
          <cell r="AJ272">
            <v>1.0666666666666667</v>
          </cell>
          <cell r="AK272">
            <v>1600</v>
          </cell>
          <cell r="AL272">
            <v>2429</v>
          </cell>
        </row>
        <row r="273">
          <cell r="B273">
            <v>39651</v>
          </cell>
          <cell r="C273">
            <v>285307</v>
          </cell>
          <cell r="D273">
            <v>43756</v>
          </cell>
          <cell r="E273" t="str">
            <v>GTD Teleductos S.A.</v>
          </cell>
          <cell r="F273" t="str">
            <v>8020510196-2</v>
          </cell>
          <cell r="G273" t="str">
            <v>Cruceta Remate Final 50x50x4x500-14 Az/Rojo</v>
          </cell>
          <cell r="AF273">
            <v>1000</v>
          </cell>
          <cell r="AG273">
            <v>1886</v>
          </cell>
          <cell r="AH273">
            <v>1000</v>
          </cell>
          <cell r="AI273">
            <v>1886</v>
          </cell>
          <cell r="AJ273">
            <v>0</v>
          </cell>
          <cell r="AK273">
            <v>0</v>
          </cell>
          <cell r="AL273">
            <v>1857</v>
          </cell>
        </row>
        <row r="274">
          <cell r="B274">
            <v>39716</v>
          </cell>
          <cell r="C274">
            <v>285480</v>
          </cell>
          <cell r="D274">
            <v>43796</v>
          </cell>
          <cell r="E274" t="str">
            <v>SANDEN LTDA</v>
          </cell>
          <cell r="F274" t="str">
            <v>A800200050-5</v>
          </cell>
          <cell r="G274" t="str">
            <v>Soporte Remate Liviano</v>
          </cell>
          <cell r="AF274">
            <v>1000</v>
          </cell>
          <cell r="AG274">
            <v>260</v>
          </cell>
          <cell r="AH274">
            <v>1000</v>
          </cell>
          <cell r="AI274">
            <v>260</v>
          </cell>
          <cell r="AJ274">
            <v>0</v>
          </cell>
          <cell r="AK274">
            <v>0</v>
          </cell>
          <cell r="AL274">
            <v>1550</v>
          </cell>
        </row>
        <row r="275">
          <cell r="B275">
            <v>39745</v>
          </cell>
          <cell r="C275">
            <v>285532</v>
          </cell>
          <cell r="D275">
            <v>43790</v>
          </cell>
          <cell r="E275" t="str">
            <v>Juan Ruperto Cancino</v>
          </cell>
          <cell r="F275" t="str">
            <v>A800200050-5</v>
          </cell>
          <cell r="G275" t="str">
            <v>Soporte Remate Liviano</v>
          </cell>
          <cell r="AF275">
            <v>2000</v>
          </cell>
          <cell r="AG275">
            <v>520</v>
          </cell>
          <cell r="AH275">
            <v>2000</v>
          </cell>
          <cell r="AI275">
            <v>520</v>
          </cell>
          <cell r="AJ275">
            <v>0</v>
          </cell>
          <cell r="AK275">
            <v>0</v>
          </cell>
          <cell r="AL275">
            <v>1645</v>
          </cell>
        </row>
        <row r="276">
          <cell r="B276">
            <v>39785</v>
          </cell>
          <cell r="E276" t="str">
            <v>Reposicion</v>
          </cell>
          <cell r="F276" t="str">
            <v>A800210115-8</v>
          </cell>
          <cell r="G276" t="str">
            <v>Soporte Susp. p/Cable Preensamblado</v>
          </cell>
          <cell r="AF276">
            <v>1200</v>
          </cell>
          <cell r="AG276">
            <v>408.00000000000006</v>
          </cell>
          <cell r="AH276">
            <v>1200</v>
          </cell>
          <cell r="AI276">
            <v>408.00000000000006</v>
          </cell>
          <cell r="AJ276">
            <v>0</v>
          </cell>
          <cell r="AK276">
            <v>0</v>
          </cell>
          <cell r="AL276">
            <v>2500</v>
          </cell>
        </row>
        <row r="277">
          <cell r="B277">
            <v>39739</v>
          </cell>
          <cell r="C277">
            <v>285505</v>
          </cell>
          <cell r="D277">
            <v>43768</v>
          </cell>
          <cell r="E277" t="str">
            <v>Tecnored S.A.</v>
          </cell>
          <cell r="F277" t="str">
            <v>7405200350-8</v>
          </cell>
          <cell r="G277" t="str">
            <v>Barra Ojo Soldado 1x3600mm</v>
          </cell>
          <cell r="AF277">
            <v>16</v>
          </cell>
          <cell r="AG277">
            <v>245.36</v>
          </cell>
          <cell r="AH277">
            <v>16</v>
          </cell>
          <cell r="AI277">
            <v>245.36</v>
          </cell>
          <cell r="AJ277">
            <v>0</v>
          </cell>
          <cell r="AK277">
            <v>0</v>
          </cell>
          <cell r="AL277">
            <v>1601</v>
          </cell>
        </row>
        <row r="278">
          <cell r="B278">
            <v>39712</v>
          </cell>
          <cell r="C278">
            <v>285476</v>
          </cell>
          <cell r="D278">
            <v>43782</v>
          </cell>
          <cell r="E278" t="str">
            <v>Tecnored S.A.</v>
          </cell>
          <cell r="F278" t="str">
            <v>9521220110-4</v>
          </cell>
          <cell r="G278" t="str">
            <v>Grillete recto 14mm, perf.21</v>
          </cell>
          <cell r="AF278">
            <v>2000</v>
          </cell>
          <cell r="AG278">
            <v>620</v>
          </cell>
          <cell r="AH278">
            <v>2000</v>
          </cell>
          <cell r="AI278">
            <v>620</v>
          </cell>
          <cell r="AJ278">
            <v>0</v>
          </cell>
          <cell r="AK278">
            <v>0</v>
          </cell>
          <cell r="AL278">
            <v>2096</v>
          </cell>
        </row>
        <row r="279">
          <cell r="B279">
            <v>39735</v>
          </cell>
          <cell r="E279" t="str">
            <v>Reposicion</v>
          </cell>
          <cell r="F279" t="str">
            <v>9521200007-9</v>
          </cell>
          <cell r="G279" t="str">
            <v>Grillete 12mm, ojo chico</v>
          </cell>
          <cell r="AF279">
            <v>1000</v>
          </cell>
          <cell r="AG279">
            <v>223</v>
          </cell>
          <cell r="AH279">
            <v>-79</v>
          </cell>
          <cell r="AI279">
            <v>-17.617000000000001</v>
          </cell>
          <cell r="AJ279">
            <v>1.079</v>
          </cell>
          <cell r="AK279">
            <v>1079</v>
          </cell>
          <cell r="AL279">
            <v>1694</v>
          </cell>
        </row>
        <row r="280">
          <cell r="B280">
            <v>39777</v>
          </cell>
          <cell r="E280" t="str">
            <v>Reposicion</v>
          </cell>
          <cell r="F280" t="str">
            <v>8020515132-3</v>
          </cell>
          <cell r="G280" t="str">
            <v>Cruceta Extra Larga 50x50x4x965-14  t/GTD</v>
          </cell>
          <cell r="AF280">
            <v>2274</v>
          </cell>
          <cell r="AG280">
            <v>6208.0199999999995</v>
          </cell>
          <cell r="AH280">
            <v>2274</v>
          </cell>
          <cell r="AI280">
            <v>6208.0199999999995</v>
          </cell>
          <cell r="AJ280">
            <v>0</v>
          </cell>
          <cell r="AK280">
            <v>0</v>
          </cell>
          <cell r="AL280">
            <v>2188</v>
          </cell>
        </row>
        <row r="281">
          <cell r="B281">
            <v>39656</v>
          </cell>
          <cell r="C281">
            <v>285307</v>
          </cell>
          <cell r="D281">
            <v>43756</v>
          </cell>
          <cell r="E281" t="str">
            <v>CNT Telefonica del Sur S.A.</v>
          </cell>
          <cell r="F281" t="str">
            <v>8020510090-7</v>
          </cell>
          <cell r="G281" t="str">
            <v>Cruceta Paso c/Trebol 50x50x4x500-14 t/GTD</v>
          </cell>
          <cell r="AF281">
            <v>3000</v>
          </cell>
          <cell r="AG281">
            <v>3690</v>
          </cell>
          <cell r="AH281">
            <v>3000</v>
          </cell>
          <cell r="AI281">
            <v>3690</v>
          </cell>
          <cell r="AJ281">
            <v>0</v>
          </cell>
          <cell r="AK281">
            <v>0</v>
          </cell>
          <cell r="AL281">
            <v>2108</v>
          </cell>
        </row>
        <row r="282">
          <cell r="B282">
            <v>39238</v>
          </cell>
          <cell r="C282">
            <v>284488</v>
          </cell>
          <cell r="D282">
            <v>43696</v>
          </cell>
          <cell r="E282" t="str">
            <v>CNT Telefonica del Sur S.A.</v>
          </cell>
          <cell r="F282" t="str">
            <v>7003216101-2</v>
          </cell>
          <cell r="G282" t="str">
            <v>Abrazadera 1/2x10.1/2</v>
          </cell>
          <cell r="AF282">
            <v>1000</v>
          </cell>
          <cell r="AG282">
            <v>720</v>
          </cell>
          <cell r="AH282">
            <v>1000</v>
          </cell>
          <cell r="AI282">
            <v>720</v>
          </cell>
          <cell r="AJ282">
            <v>0</v>
          </cell>
          <cell r="AK282">
            <v>0</v>
          </cell>
          <cell r="AL282">
            <v>1670</v>
          </cell>
        </row>
        <row r="283">
          <cell r="B283">
            <v>39239</v>
          </cell>
          <cell r="C283">
            <v>284489</v>
          </cell>
          <cell r="D283">
            <v>43725</v>
          </cell>
          <cell r="E283" t="str">
            <v>CNT Telefonica del Sur S.A.</v>
          </cell>
          <cell r="F283" t="str">
            <v>7003216101-2</v>
          </cell>
          <cell r="G283" t="str">
            <v>Abrazadera 1/2x10.1/2</v>
          </cell>
          <cell r="AF283">
            <v>1000</v>
          </cell>
          <cell r="AG283">
            <v>720</v>
          </cell>
          <cell r="AH283">
            <v>1000</v>
          </cell>
          <cell r="AI283">
            <v>720</v>
          </cell>
          <cell r="AJ283">
            <v>0</v>
          </cell>
          <cell r="AK283">
            <v>0</v>
          </cell>
          <cell r="AL283">
            <v>1670</v>
          </cell>
        </row>
        <row r="284">
          <cell r="B284">
            <v>39780</v>
          </cell>
          <cell r="C284">
            <v>285621</v>
          </cell>
          <cell r="D284">
            <v>43840</v>
          </cell>
          <cell r="E284" t="str">
            <v>Comercial Electroson Ltda</v>
          </cell>
          <cell r="F284" t="str">
            <v>A800200050-5</v>
          </cell>
          <cell r="G284" t="str">
            <v>Soporte Remate Liviano</v>
          </cell>
          <cell r="AF284">
            <v>1000</v>
          </cell>
          <cell r="AG284">
            <v>260</v>
          </cell>
          <cell r="AH284">
            <v>1000</v>
          </cell>
          <cell r="AI284">
            <v>260</v>
          </cell>
          <cell r="AJ284">
            <v>0</v>
          </cell>
          <cell r="AK284">
            <v>0</v>
          </cell>
          <cell r="AL284">
            <v>1614</v>
          </cell>
        </row>
        <row r="285">
          <cell r="B285">
            <v>39781</v>
          </cell>
          <cell r="C285">
            <v>285622</v>
          </cell>
          <cell r="D285">
            <v>43854</v>
          </cell>
          <cell r="E285" t="str">
            <v>Comercial Electroson Ltda</v>
          </cell>
          <cell r="F285" t="str">
            <v>A800200050-5</v>
          </cell>
          <cell r="G285" t="str">
            <v>Soporte Remate Liviano</v>
          </cell>
          <cell r="AF285">
            <v>1000</v>
          </cell>
          <cell r="AG285">
            <v>260</v>
          </cell>
          <cell r="AH285">
            <v>1000</v>
          </cell>
          <cell r="AI285">
            <v>260</v>
          </cell>
          <cell r="AJ285">
            <v>0</v>
          </cell>
          <cell r="AK285">
            <v>0</v>
          </cell>
          <cell r="AL285">
            <v>1614</v>
          </cell>
        </row>
        <row r="286">
          <cell r="B286">
            <v>39782</v>
          </cell>
          <cell r="C286">
            <v>285623</v>
          </cell>
          <cell r="D286">
            <v>43860</v>
          </cell>
          <cell r="E286" t="str">
            <v>Comercial Electroson Ltda</v>
          </cell>
          <cell r="F286" t="str">
            <v>A800200050-5</v>
          </cell>
          <cell r="G286" t="str">
            <v>Soporte Remate Liviano</v>
          </cell>
          <cell r="AF286">
            <v>1250</v>
          </cell>
          <cell r="AG286">
            <v>325</v>
          </cell>
          <cell r="AH286">
            <v>1250</v>
          </cell>
          <cell r="AI286">
            <v>325</v>
          </cell>
          <cell r="AJ286">
            <v>0</v>
          </cell>
          <cell r="AK286">
            <v>0</v>
          </cell>
          <cell r="AL286">
            <v>1614</v>
          </cell>
        </row>
        <row r="287">
          <cell r="B287">
            <v>39571</v>
          </cell>
          <cell r="E287" t="str">
            <v>Reposicion</v>
          </cell>
          <cell r="F287" t="str">
            <v>9100200040-2</v>
          </cell>
          <cell r="G287" t="str">
            <v>Gancho p/Cruceta Riostra 50x5x230mm</v>
          </cell>
          <cell r="AF287">
            <v>200</v>
          </cell>
          <cell r="AG287">
            <v>73.599999999999994</v>
          </cell>
          <cell r="AH287">
            <v>200</v>
          </cell>
          <cell r="AI287">
            <v>73.599999999999994</v>
          </cell>
          <cell r="AJ287">
            <v>0</v>
          </cell>
          <cell r="AK287">
            <v>0</v>
          </cell>
          <cell r="AL287">
            <v>2129</v>
          </cell>
        </row>
        <row r="288">
          <cell r="B288">
            <v>39786</v>
          </cell>
          <cell r="E288" t="str">
            <v>Reposicion</v>
          </cell>
          <cell r="F288" t="str">
            <v>8020210138-4</v>
          </cell>
          <cell r="G288" t="str">
            <v>Cruceta Remate Final 65x65x5x500</v>
          </cell>
          <cell r="AF288">
            <v>800</v>
          </cell>
          <cell r="AG288">
            <v>2084.7999999999997</v>
          </cell>
          <cell r="AH288">
            <v>800</v>
          </cell>
          <cell r="AI288">
            <v>2084.7999999999997</v>
          </cell>
          <cell r="AJ288">
            <v>0</v>
          </cell>
          <cell r="AK288">
            <v>0</v>
          </cell>
          <cell r="AL288">
            <v>1467</v>
          </cell>
        </row>
        <row r="289">
          <cell r="B289">
            <v>39775</v>
          </cell>
          <cell r="C289">
            <v>285602</v>
          </cell>
          <cell r="D289">
            <v>43819</v>
          </cell>
          <cell r="E289" t="str">
            <v>Compañía General de Electricidad</v>
          </cell>
          <cell r="F289" t="str">
            <v>9700220450-2</v>
          </cell>
          <cell r="G289" t="str">
            <v>Pasador M16x102</v>
          </cell>
          <cell r="AF289">
            <v>5000</v>
          </cell>
          <cell r="AG289">
            <v>955</v>
          </cell>
          <cell r="AH289">
            <v>5000</v>
          </cell>
          <cell r="AI289">
            <v>955</v>
          </cell>
          <cell r="AJ289">
            <v>0</v>
          </cell>
          <cell r="AK289">
            <v>0</v>
          </cell>
          <cell r="AL289">
            <v>1478</v>
          </cell>
        </row>
        <row r="290">
          <cell r="B290">
            <v>39240</v>
          </cell>
          <cell r="C290">
            <v>284490</v>
          </cell>
          <cell r="D290">
            <v>43755</v>
          </cell>
          <cell r="E290" t="str">
            <v>CNT Telefonica del Sur S.A.</v>
          </cell>
          <cell r="F290" t="str">
            <v>7003216101-2</v>
          </cell>
          <cell r="G290" t="str">
            <v>Abrazadera 1/2x10.1/2</v>
          </cell>
          <cell r="AF290">
            <v>1000</v>
          </cell>
          <cell r="AG290">
            <v>720</v>
          </cell>
          <cell r="AH290">
            <v>1000</v>
          </cell>
          <cell r="AI290">
            <v>720</v>
          </cell>
          <cell r="AJ290">
            <v>0</v>
          </cell>
          <cell r="AK290">
            <v>0</v>
          </cell>
          <cell r="AL290">
            <v>1670</v>
          </cell>
        </row>
        <row r="291">
          <cell r="B291">
            <v>39635</v>
          </cell>
          <cell r="C291">
            <v>285280</v>
          </cell>
          <cell r="D291">
            <v>43749</v>
          </cell>
          <cell r="E291" t="str">
            <v>Pacifico Cable SPA</v>
          </cell>
          <cell r="F291" t="str">
            <v>7003216101-2</v>
          </cell>
          <cell r="G291" t="str">
            <v>Abrazadera 1/2x10.1/2</v>
          </cell>
          <cell r="AF291">
            <v>2000</v>
          </cell>
          <cell r="AG291">
            <v>1440</v>
          </cell>
          <cell r="AH291">
            <v>2000</v>
          </cell>
          <cell r="AI291">
            <v>1440</v>
          </cell>
          <cell r="AJ291">
            <v>0</v>
          </cell>
          <cell r="AK291">
            <v>0</v>
          </cell>
          <cell r="AL291">
            <v>1731</v>
          </cell>
        </row>
        <row r="292">
          <cell r="B292">
            <v>39694</v>
          </cell>
          <cell r="C292">
            <v>285118</v>
          </cell>
          <cell r="D292">
            <v>43706</v>
          </cell>
          <cell r="E292" t="str">
            <v>Cooperativa Electrica los Angeles</v>
          </cell>
          <cell r="F292" t="str">
            <v>8731244100-2</v>
          </cell>
          <cell r="G292" t="str">
            <v>Espiga Punta Poste caps.1.3/8" Poliamida</v>
          </cell>
          <cell r="AF292">
            <v>100</v>
          </cell>
          <cell r="AG292">
            <v>179.5</v>
          </cell>
          <cell r="AH292">
            <v>100</v>
          </cell>
          <cell r="AI292">
            <v>179.5</v>
          </cell>
          <cell r="AJ292">
            <v>0</v>
          </cell>
          <cell r="AK292">
            <v>0</v>
          </cell>
          <cell r="AL292">
            <v>4000</v>
          </cell>
        </row>
        <row r="293">
          <cell r="B293">
            <v>39695</v>
          </cell>
          <cell r="C293">
            <v>285345</v>
          </cell>
          <cell r="D293">
            <v>43782</v>
          </cell>
          <cell r="E293" t="str">
            <v>Cooperativa Electrica LLanquihue</v>
          </cell>
          <cell r="F293" t="str">
            <v>8731244100-2</v>
          </cell>
          <cell r="G293" t="str">
            <v>Espiga Punta Poste caps.1.3/8" Poliamida</v>
          </cell>
          <cell r="AF293">
            <v>100</v>
          </cell>
          <cell r="AG293">
            <v>179.5</v>
          </cell>
          <cell r="AH293">
            <v>100</v>
          </cell>
          <cell r="AI293">
            <v>179.5</v>
          </cell>
          <cell r="AJ293">
            <v>0</v>
          </cell>
          <cell r="AK293">
            <v>0</v>
          </cell>
          <cell r="AL293">
            <v>4119</v>
          </cell>
        </row>
        <row r="294">
          <cell r="B294">
            <v>39795</v>
          </cell>
          <cell r="C294">
            <v>285595</v>
          </cell>
          <cell r="D294">
            <v>43805</v>
          </cell>
          <cell r="E294" t="str">
            <v>Compañía General de Electricidad</v>
          </cell>
          <cell r="F294" t="str">
            <v>7303250150-5</v>
          </cell>
          <cell r="G294" t="str">
            <v>Golilla 50x50x5x21</v>
          </cell>
          <cell r="AF294">
            <v>10000</v>
          </cell>
          <cell r="AG294">
            <v>859.99999999999989</v>
          </cell>
          <cell r="AH294">
            <v>10000</v>
          </cell>
          <cell r="AI294">
            <v>859.99999999999989</v>
          </cell>
          <cell r="AJ294">
            <v>0</v>
          </cell>
          <cell r="AK294">
            <v>0</v>
          </cell>
          <cell r="AL294">
            <v>4451</v>
          </cell>
        </row>
        <row r="295">
          <cell r="B295">
            <v>39744</v>
          </cell>
          <cell r="E295" t="str">
            <v>Reposicion</v>
          </cell>
          <cell r="F295" t="str">
            <v>8731244100-2</v>
          </cell>
          <cell r="G295" t="str">
            <v>Espiga Punta Poste caps.1.3/8" Poliamida</v>
          </cell>
          <cell r="AF295">
            <v>450</v>
          </cell>
          <cell r="AG295">
            <v>807.75</v>
          </cell>
          <cell r="AH295">
            <v>450</v>
          </cell>
          <cell r="AI295">
            <v>807.75</v>
          </cell>
          <cell r="AJ295">
            <v>0</v>
          </cell>
          <cell r="AK295">
            <v>0</v>
          </cell>
          <cell r="AL295">
            <v>4119</v>
          </cell>
        </row>
        <row r="296">
          <cell r="B296">
            <v>39801</v>
          </cell>
          <cell r="E296" t="str">
            <v>Reposicion</v>
          </cell>
          <cell r="F296" t="str">
            <v>9100200020-8</v>
          </cell>
          <cell r="G296" t="str">
            <v>Gancho p/Cruceta Rem Final 3/4x280</v>
          </cell>
          <cell r="AF296">
            <v>800</v>
          </cell>
          <cell r="AG296">
            <v>500.8</v>
          </cell>
          <cell r="AH296">
            <v>800</v>
          </cell>
          <cell r="AI296">
            <v>500.8</v>
          </cell>
          <cell r="AJ296">
            <v>0</v>
          </cell>
          <cell r="AK296">
            <v>0</v>
          </cell>
          <cell r="AL296">
            <v>1467</v>
          </cell>
        </row>
        <row r="297">
          <cell r="B297">
            <v>39796</v>
          </cell>
          <cell r="E297" t="str">
            <v>Reposicion</v>
          </cell>
          <cell r="F297" t="str">
            <v>7003220051-4</v>
          </cell>
          <cell r="G297" t="str">
            <v>Abrazadera 5/8x9.1/2</v>
          </cell>
          <cell r="AF297">
            <v>3000</v>
          </cell>
          <cell r="AG297">
            <v>2985</v>
          </cell>
          <cell r="AH297">
            <v>3000</v>
          </cell>
          <cell r="AI297">
            <v>2985</v>
          </cell>
          <cell r="AJ297">
            <v>0</v>
          </cell>
          <cell r="AK297">
            <v>0</v>
          </cell>
          <cell r="AL297">
            <v>1827</v>
          </cell>
        </row>
        <row r="298">
          <cell r="B298">
            <v>39625</v>
          </cell>
          <cell r="C298">
            <v>285215</v>
          </cell>
          <cell r="D298">
            <v>43766</v>
          </cell>
          <cell r="E298" t="str">
            <v>CNT Telefonica del Sur S.A.</v>
          </cell>
          <cell r="F298" t="str">
            <v>7003216051-2</v>
          </cell>
          <cell r="G298" t="str">
            <v>Abrazadera 1/2x9.1/2</v>
          </cell>
          <cell r="AF298">
            <v>2000</v>
          </cell>
          <cell r="AG298">
            <v>1210</v>
          </cell>
          <cell r="AH298">
            <v>2000</v>
          </cell>
          <cell r="AI298">
            <v>1210</v>
          </cell>
          <cell r="AJ298">
            <v>0</v>
          </cell>
          <cell r="AK298">
            <v>0</v>
          </cell>
          <cell r="AL298">
            <v>1722</v>
          </cell>
        </row>
        <row r="299">
          <cell r="B299">
            <v>39797</v>
          </cell>
          <cell r="C299">
            <v>255671</v>
          </cell>
          <cell r="D299">
            <v>43809</v>
          </cell>
          <cell r="E299" t="str">
            <v>Pacifico Cable SPA</v>
          </cell>
          <cell r="F299" t="str">
            <v>7500200013-K</v>
          </cell>
          <cell r="G299" t="str">
            <v>Brida Suj. Plana 1 Perno perf. Ovalada</v>
          </cell>
          <cell r="AF299">
            <v>3500</v>
          </cell>
          <cell r="AG299">
            <v>574</v>
          </cell>
          <cell r="AH299">
            <v>3500</v>
          </cell>
          <cell r="AI299">
            <v>574</v>
          </cell>
          <cell r="AJ299">
            <v>0</v>
          </cell>
          <cell r="AK299">
            <v>0</v>
          </cell>
          <cell r="AL299">
            <v>2701</v>
          </cell>
        </row>
        <row r="300">
          <cell r="B300">
            <v>39798</v>
          </cell>
          <cell r="C300">
            <v>255671</v>
          </cell>
          <cell r="D300">
            <v>43809</v>
          </cell>
          <cell r="E300" t="str">
            <v>Pacifico Cable SPA</v>
          </cell>
          <cell r="F300" t="str">
            <v>7500200014-8</v>
          </cell>
          <cell r="G300" t="str">
            <v>Brida Suj. Plana 1 Perno perf. Redonda</v>
          </cell>
          <cell r="AF300">
            <v>3500</v>
          </cell>
          <cell r="AG300">
            <v>595</v>
          </cell>
          <cell r="AH300">
            <v>3500</v>
          </cell>
          <cell r="AI300">
            <v>595</v>
          </cell>
          <cell r="AJ300">
            <v>0</v>
          </cell>
          <cell r="AK300">
            <v>0</v>
          </cell>
          <cell r="AL300">
            <v>2701</v>
          </cell>
        </row>
        <row r="301">
          <cell r="B301">
            <v>39738</v>
          </cell>
          <cell r="C301">
            <v>285505</v>
          </cell>
          <cell r="D301">
            <v>43768</v>
          </cell>
          <cell r="E301" t="str">
            <v>Tecnored S.A.</v>
          </cell>
          <cell r="F301" t="str">
            <v>7400200311-6</v>
          </cell>
          <cell r="G301" t="str">
            <v>Barra Ojo Soldado 3/4x2.94mtrs</v>
          </cell>
          <cell r="AF301">
            <v>8</v>
          </cell>
          <cell r="AG301">
            <v>57.96</v>
          </cell>
          <cell r="AH301">
            <v>8</v>
          </cell>
          <cell r="AI301">
            <v>57.96</v>
          </cell>
          <cell r="AJ301">
            <v>0</v>
          </cell>
          <cell r="AK301">
            <v>0</v>
          </cell>
          <cell r="AL301">
            <v>1400</v>
          </cell>
        </row>
        <row r="302">
          <cell r="B302">
            <v>39580</v>
          </cell>
          <cell r="C302">
            <v>285192</v>
          </cell>
          <cell r="D302">
            <v>43767</v>
          </cell>
          <cell r="E302" t="str">
            <v>Codelco Chile-Division Salvador</v>
          </cell>
          <cell r="F302" t="str">
            <v>5421020096-K</v>
          </cell>
          <cell r="G302" t="str">
            <v>Clavo riel NA 5/8x6</v>
          </cell>
          <cell r="AF302">
            <v>1000</v>
          </cell>
          <cell r="AG302">
            <v>368</v>
          </cell>
          <cell r="AH302">
            <v>1000</v>
          </cell>
          <cell r="AI302">
            <v>368</v>
          </cell>
          <cell r="AJ302">
            <v>0</v>
          </cell>
          <cell r="AK302">
            <v>0</v>
          </cell>
          <cell r="AL302">
            <v>1850</v>
          </cell>
        </row>
        <row r="303">
          <cell r="B303">
            <v>39814</v>
          </cell>
          <cell r="E303" t="str">
            <v>Reposicion</v>
          </cell>
          <cell r="F303" t="str">
            <v>8020210101-5</v>
          </cell>
          <cell r="G303" t="str">
            <v>Cruceta BTAT 65x65x5x500-18</v>
          </cell>
          <cell r="AF303">
            <v>300</v>
          </cell>
          <cell r="AG303">
            <v>633</v>
          </cell>
          <cell r="AH303">
            <v>300</v>
          </cell>
          <cell r="AI303">
            <v>633</v>
          </cell>
          <cell r="AJ303">
            <v>0</v>
          </cell>
          <cell r="AK303">
            <v>0</v>
          </cell>
          <cell r="AL303">
            <v>1454</v>
          </cell>
        </row>
        <row r="304">
          <cell r="B304">
            <v>39620</v>
          </cell>
          <cell r="C304">
            <v>284994</v>
          </cell>
          <cell r="D304">
            <v>43696</v>
          </cell>
          <cell r="E304" t="str">
            <v>Cooperativa Electrica los Angeles</v>
          </cell>
          <cell r="F304" t="str">
            <v>9323020120-8</v>
          </cell>
          <cell r="G304" t="str">
            <v>Perno Hex Cte 5/8x2x1/2A</v>
          </cell>
          <cell r="AF304">
            <v>2000</v>
          </cell>
          <cell r="AG304">
            <v>210</v>
          </cell>
          <cell r="AH304">
            <v>2000</v>
          </cell>
          <cell r="AI304">
            <v>210</v>
          </cell>
          <cell r="AJ304">
            <v>0</v>
          </cell>
          <cell r="AK304">
            <v>0</v>
          </cell>
          <cell r="AL304">
            <v>1985</v>
          </cell>
        </row>
        <row r="305">
          <cell r="B305">
            <v>39812</v>
          </cell>
          <cell r="C305">
            <v>285345</v>
          </cell>
          <cell r="D305">
            <v>43782</v>
          </cell>
          <cell r="E305" t="str">
            <v>Cooperativa Electrica LLanquihue</v>
          </cell>
          <cell r="F305" t="str">
            <v>9323020110-0</v>
          </cell>
          <cell r="G305" t="str">
            <v>Perno Hex Cte 5/8x2x0A</v>
          </cell>
          <cell r="AF305">
            <v>500</v>
          </cell>
          <cell r="AG305">
            <v>51.7</v>
          </cell>
          <cell r="AH305">
            <v>500</v>
          </cell>
          <cell r="AI305">
            <v>51.7</v>
          </cell>
          <cell r="AJ305">
            <v>0</v>
          </cell>
          <cell r="AK305">
            <v>0</v>
          </cell>
          <cell r="AL305">
            <v>1992</v>
          </cell>
        </row>
        <row r="306">
          <cell r="B306">
            <v>39506</v>
          </cell>
          <cell r="C306">
            <v>285057</v>
          </cell>
          <cell r="D306">
            <v>43722</v>
          </cell>
          <cell r="E306" t="str">
            <v>Tecnored S.A.</v>
          </cell>
          <cell r="F306" t="str">
            <v>8709200050-6</v>
          </cell>
          <cell r="G306" t="str">
            <v>Espiga 3/4x200x350 caps.1" Poliamida</v>
          </cell>
          <cell r="AF306">
            <v>700</v>
          </cell>
          <cell r="AG306">
            <v>568.40000000000009</v>
          </cell>
          <cell r="AH306">
            <v>700</v>
          </cell>
          <cell r="AI306">
            <v>568.40000000000009</v>
          </cell>
          <cell r="AJ306">
            <v>0</v>
          </cell>
          <cell r="AK306">
            <v>0</v>
          </cell>
          <cell r="AL306">
            <v>3650</v>
          </cell>
        </row>
        <row r="307">
          <cell r="B307">
            <v>39582</v>
          </cell>
          <cell r="C307">
            <v>285121</v>
          </cell>
          <cell r="D307">
            <v>43720</v>
          </cell>
          <cell r="E307" t="str">
            <v>Cooperativa Electrica los Angeles</v>
          </cell>
          <cell r="F307" t="str">
            <v>A800210083-6</v>
          </cell>
          <cell r="G307" t="str">
            <v>Soporte Tipo L 220x150x10 c/golilla</v>
          </cell>
          <cell r="AF307">
            <v>150</v>
          </cell>
          <cell r="AG307">
            <v>156</v>
          </cell>
          <cell r="AH307">
            <v>150</v>
          </cell>
          <cell r="AI307">
            <v>156</v>
          </cell>
          <cell r="AJ307">
            <v>0</v>
          </cell>
          <cell r="AK307">
            <v>0</v>
          </cell>
          <cell r="AL307">
            <v>2500</v>
          </cell>
        </row>
        <row r="308">
          <cell r="B308">
            <v>39507</v>
          </cell>
          <cell r="C308">
            <v>285057</v>
          </cell>
          <cell r="D308">
            <v>43722</v>
          </cell>
          <cell r="E308" t="str">
            <v>Tecnored S.A.</v>
          </cell>
          <cell r="F308" t="str">
            <v>8709200060-3</v>
          </cell>
          <cell r="G308" t="str">
            <v>Espiga 3/4x200x350 caps.1.3/8" Poliamida C/H</v>
          </cell>
          <cell r="AF308">
            <v>600</v>
          </cell>
          <cell r="AG308">
            <v>506.4</v>
          </cell>
          <cell r="AH308">
            <v>600</v>
          </cell>
          <cell r="AI308">
            <v>506.4</v>
          </cell>
          <cell r="AJ308">
            <v>0</v>
          </cell>
          <cell r="AK308">
            <v>0</v>
          </cell>
          <cell r="AL308">
            <v>3503</v>
          </cell>
        </row>
        <row r="309">
          <cell r="B309">
            <v>39726</v>
          </cell>
          <cell r="C309">
            <v>285476</v>
          </cell>
          <cell r="D309">
            <v>43782</v>
          </cell>
          <cell r="E309" t="str">
            <v>Tecnored S.A.</v>
          </cell>
          <cell r="F309" t="str">
            <v>8709200050-6</v>
          </cell>
          <cell r="G309" t="str">
            <v>Espiga 3/4x200x350 caps.1" Poliamida</v>
          </cell>
          <cell r="AF309">
            <v>400</v>
          </cell>
          <cell r="AG309">
            <v>324.8</v>
          </cell>
          <cell r="AH309">
            <v>400</v>
          </cell>
          <cell r="AI309">
            <v>324.8</v>
          </cell>
          <cell r="AJ309">
            <v>0</v>
          </cell>
          <cell r="AK309">
            <v>0</v>
          </cell>
          <cell r="AL309">
            <v>3650</v>
          </cell>
        </row>
        <row r="310">
          <cell r="B310">
            <v>39769</v>
          </cell>
          <cell r="C310">
            <v>285604</v>
          </cell>
          <cell r="D310">
            <v>43472</v>
          </cell>
          <cell r="E310" t="str">
            <v>Compañía General de Electricidad</v>
          </cell>
          <cell r="F310" t="str">
            <v>7303240105-5</v>
          </cell>
          <cell r="G310" t="str">
            <v>Golilla 40x40x5x18</v>
          </cell>
          <cell r="AF310">
            <v>22000</v>
          </cell>
          <cell r="AG310">
            <v>1056</v>
          </cell>
          <cell r="AH310">
            <v>22000</v>
          </cell>
          <cell r="AI310">
            <v>1056</v>
          </cell>
          <cell r="AJ310">
            <v>0</v>
          </cell>
          <cell r="AK310">
            <v>0</v>
          </cell>
          <cell r="AL310">
            <v>1562</v>
          </cell>
        </row>
        <row r="311">
          <cell r="B311">
            <v>39774</v>
          </cell>
          <cell r="C311">
            <v>285602</v>
          </cell>
          <cell r="D311">
            <v>43819</v>
          </cell>
          <cell r="E311" t="str">
            <v>Compañía General de Electricidad</v>
          </cell>
          <cell r="F311" t="str">
            <v>A800200065-3</v>
          </cell>
          <cell r="G311" t="str">
            <v>Soporte Remate Pesado</v>
          </cell>
          <cell r="AF311">
            <v>4725</v>
          </cell>
          <cell r="AG311">
            <v>2197.125</v>
          </cell>
          <cell r="AH311">
            <v>4725</v>
          </cell>
          <cell r="AI311">
            <v>2197.125</v>
          </cell>
          <cell r="AJ311">
            <v>0</v>
          </cell>
          <cell r="AK311">
            <v>0</v>
          </cell>
          <cell r="AL311">
            <v>1478</v>
          </cell>
        </row>
        <row r="312">
          <cell r="B312">
            <v>39596</v>
          </cell>
          <cell r="C312">
            <v>285240</v>
          </cell>
          <cell r="D312">
            <v>43826</v>
          </cell>
          <cell r="E312" t="str">
            <v>GTD Teleductos S.A.</v>
          </cell>
          <cell r="F312" t="str">
            <v>7003216102-0</v>
          </cell>
          <cell r="G312" t="str">
            <v>Abrazadera 1/2x10.1/2x6H</v>
          </cell>
          <cell r="AF312">
            <v>4520</v>
          </cell>
          <cell r="AG312">
            <v>3254.4</v>
          </cell>
          <cell r="AH312">
            <v>0</v>
          </cell>
          <cell r="AI312">
            <v>0</v>
          </cell>
          <cell r="AJ312">
            <v>1</v>
          </cell>
          <cell r="AK312">
            <v>4520</v>
          </cell>
          <cell r="AL312">
            <v>1736</v>
          </cell>
        </row>
        <row r="313">
          <cell r="B313">
            <v>39784</v>
          </cell>
          <cell r="C313">
            <v>285626</v>
          </cell>
          <cell r="D313">
            <v>43867</v>
          </cell>
          <cell r="E313" t="str">
            <v>Comercial Electroson Ltda</v>
          </cell>
          <cell r="F313" t="str">
            <v>9700212050-3</v>
          </cell>
          <cell r="G313" t="str">
            <v>Pasador 3/8x72</v>
          </cell>
          <cell r="AF313">
            <v>5000</v>
          </cell>
          <cell r="AG313">
            <v>270</v>
          </cell>
          <cell r="AH313">
            <v>5000</v>
          </cell>
          <cell r="AI313">
            <v>270</v>
          </cell>
          <cell r="AJ313">
            <v>0</v>
          </cell>
          <cell r="AK313">
            <v>0</v>
          </cell>
          <cell r="AL313">
            <v>1614</v>
          </cell>
        </row>
        <row r="314">
          <cell r="B314">
            <v>39790</v>
          </cell>
          <cell r="C314">
            <v>285635</v>
          </cell>
          <cell r="D314">
            <v>43839</v>
          </cell>
          <cell r="E314" t="str">
            <v>Tecnored S.A.</v>
          </cell>
          <cell r="F314" t="str">
            <v>9323016660-7</v>
          </cell>
          <cell r="G314" t="str">
            <v>Perno Hex Cte 1/2x16x3A</v>
          </cell>
          <cell r="AF314">
            <v>700</v>
          </cell>
          <cell r="AG314">
            <v>267.39999999999998</v>
          </cell>
          <cell r="AH314">
            <v>-30</v>
          </cell>
          <cell r="AI314">
            <v>-11.46</v>
          </cell>
          <cell r="AJ314">
            <v>1.0428571428571429</v>
          </cell>
          <cell r="AK314">
            <v>730</v>
          </cell>
          <cell r="AL314">
            <v>2879</v>
          </cell>
        </row>
        <row r="315">
          <cell r="B315">
            <v>39788</v>
          </cell>
          <cell r="C315">
            <v>285633</v>
          </cell>
          <cell r="D315">
            <v>43810</v>
          </cell>
          <cell r="E315" t="str">
            <v>Tecnored S.A.</v>
          </cell>
          <cell r="F315" t="str">
            <v>9323016660-7</v>
          </cell>
          <cell r="G315" t="str">
            <v>Perno Hex Cte 1/2x16x3A</v>
          </cell>
          <cell r="AF315">
            <v>1000</v>
          </cell>
          <cell r="AG315">
            <v>382</v>
          </cell>
          <cell r="AH315">
            <v>1000</v>
          </cell>
          <cell r="AI315">
            <v>382</v>
          </cell>
          <cell r="AJ315">
            <v>0</v>
          </cell>
          <cell r="AK315">
            <v>0</v>
          </cell>
          <cell r="AL315">
            <v>2879</v>
          </cell>
        </row>
        <row r="316">
          <cell r="B316">
            <v>39789</v>
          </cell>
          <cell r="C316">
            <v>285634</v>
          </cell>
          <cell r="D316">
            <v>43825</v>
          </cell>
          <cell r="E316" t="str">
            <v>Tecnored S.A.</v>
          </cell>
          <cell r="F316" t="str">
            <v>9323016660-7</v>
          </cell>
          <cell r="G316" t="str">
            <v>Perno Hex Cte 1/2x16x3A</v>
          </cell>
          <cell r="AF316">
            <v>1000</v>
          </cell>
          <cell r="AG316">
            <v>382</v>
          </cell>
          <cell r="AH316">
            <v>660</v>
          </cell>
          <cell r="AI316">
            <v>252.12</v>
          </cell>
          <cell r="AJ316">
            <v>0.34</v>
          </cell>
          <cell r="AK316">
            <v>340</v>
          </cell>
          <cell r="AL316">
            <v>2879</v>
          </cell>
        </row>
        <row r="317">
          <cell r="B317">
            <v>39741</v>
          </cell>
          <cell r="C317">
            <v>285514</v>
          </cell>
          <cell r="D317">
            <v>43850</v>
          </cell>
          <cell r="E317" t="str">
            <v>Entel chile S.A.</v>
          </cell>
          <cell r="F317" t="str">
            <v>9423016110-5</v>
          </cell>
          <cell r="G317" t="str">
            <v>Perno Cab Cuad 1/2x2.1/2x1/4A BSW</v>
          </cell>
          <cell r="AF317">
            <v>5000</v>
          </cell>
          <cell r="AG317">
            <v>380</v>
          </cell>
          <cell r="AH317">
            <v>4056</v>
          </cell>
          <cell r="AI317">
            <v>308.25599999999997</v>
          </cell>
          <cell r="AJ317">
            <v>0.1888</v>
          </cell>
          <cell r="AK317">
            <v>944</v>
          </cell>
          <cell r="AL317">
            <v>3947</v>
          </cell>
        </row>
        <row r="318">
          <cell r="B318">
            <v>39820</v>
          </cell>
          <cell r="C318">
            <v>285628</v>
          </cell>
          <cell r="D318">
            <v>43810</v>
          </cell>
          <cell r="E318" t="str">
            <v>Transap S.A.</v>
          </cell>
          <cell r="F318" t="str">
            <v>2821628190-1</v>
          </cell>
          <cell r="G318" t="str">
            <v>Perno riel FFCC BCY 7/8x115</v>
          </cell>
          <cell r="AF318">
            <v>400</v>
          </cell>
          <cell r="AG318">
            <v>178</v>
          </cell>
          <cell r="AH318">
            <v>400</v>
          </cell>
          <cell r="AI318">
            <v>178</v>
          </cell>
          <cell r="AJ318">
            <v>0</v>
          </cell>
          <cell r="AK318">
            <v>0</v>
          </cell>
          <cell r="AL318">
            <v>2150</v>
          </cell>
        </row>
        <row r="319">
          <cell r="B319">
            <v>39821</v>
          </cell>
          <cell r="E319" t="str">
            <v>Reposicion</v>
          </cell>
          <cell r="F319" t="str">
            <v>2821628190-1</v>
          </cell>
          <cell r="G319" t="str">
            <v>Perno riel FFCC BCY 7/8x115</v>
          </cell>
          <cell r="AF319">
            <v>600</v>
          </cell>
          <cell r="AG319">
            <v>267</v>
          </cell>
          <cell r="AH319">
            <v>600</v>
          </cell>
          <cell r="AI319">
            <v>267</v>
          </cell>
          <cell r="AJ319">
            <v>0</v>
          </cell>
          <cell r="AK319">
            <v>0</v>
          </cell>
          <cell r="AL319">
            <v>2150</v>
          </cell>
        </row>
        <row r="320">
          <cell r="B320">
            <v>39689</v>
          </cell>
          <cell r="C320">
            <v>596950</v>
          </cell>
          <cell r="D320">
            <v>43771</v>
          </cell>
          <cell r="E320" t="str">
            <v>Abasolo Vallejo S.A.</v>
          </cell>
          <cell r="F320" t="str">
            <v>9323020458-4</v>
          </cell>
          <cell r="G320" t="str">
            <v>Perno Hex Cte 5/8x12x6A</v>
          </cell>
          <cell r="AF320">
            <v>850</v>
          </cell>
          <cell r="AG320">
            <v>396.95000000000005</v>
          </cell>
          <cell r="AH320">
            <v>850</v>
          </cell>
          <cell r="AI320">
            <v>396.95000000000005</v>
          </cell>
          <cell r="AJ320">
            <v>0</v>
          </cell>
          <cell r="AK320">
            <v>0</v>
          </cell>
          <cell r="AL320">
            <v>1199</v>
          </cell>
        </row>
        <row r="321">
          <cell r="B321">
            <v>39621</v>
          </cell>
          <cell r="C321">
            <v>285214</v>
          </cell>
          <cell r="D321">
            <v>43735</v>
          </cell>
          <cell r="E321" t="str">
            <v>CNT Telefonica del Sur S.A.</v>
          </cell>
          <cell r="F321" t="str">
            <v>A800210065-8</v>
          </cell>
          <cell r="G321" t="str">
            <v>Soporte Tipo L p/Acometida</v>
          </cell>
          <cell r="AF321">
            <v>210</v>
          </cell>
          <cell r="AG321">
            <v>93.66</v>
          </cell>
          <cell r="AH321">
            <v>210</v>
          </cell>
          <cell r="AI321">
            <v>93.66</v>
          </cell>
          <cell r="AJ321">
            <v>0</v>
          </cell>
          <cell r="AK321">
            <v>0</v>
          </cell>
          <cell r="AL321">
            <v>1949</v>
          </cell>
        </row>
        <row r="322">
          <cell r="B322">
            <v>39822</v>
          </cell>
          <cell r="C322">
            <v>285710</v>
          </cell>
          <cell r="D322">
            <v>43839</v>
          </cell>
          <cell r="E322" t="str">
            <v>Icil Icafal S.A.</v>
          </cell>
          <cell r="F322" t="str">
            <v>2821628195-2</v>
          </cell>
          <cell r="G322" t="str">
            <v>Perno riel FFCC BCY 7/8x152</v>
          </cell>
          <cell r="AF322">
            <v>20</v>
          </cell>
          <cell r="AG322">
            <v>11.242000000000001</v>
          </cell>
          <cell r="AH322">
            <v>20</v>
          </cell>
          <cell r="AI322">
            <v>11.242000000000001</v>
          </cell>
          <cell r="AJ322">
            <v>0</v>
          </cell>
          <cell r="AK322">
            <v>0</v>
          </cell>
          <cell r="AL322">
            <v>3001</v>
          </cell>
        </row>
        <row r="323">
          <cell r="B323">
            <v>39734</v>
          </cell>
          <cell r="C323">
            <v>285388</v>
          </cell>
          <cell r="D323">
            <v>43773</v>
          </cell>
          <cell r="E323" t="str">
            <v>SAESA</v>
          </cell>
          <cell r="F323" t="str">
            <v>9623000380-4</v>
          </cell>
          <cell r="G323" t="str">
            <v>Perno Ojo Soldado 3/4x9x4H</v>
          </cell>
          <cell r="AF323">
            <v>160</v>
          </cell>
          <cell r="AG323">
            <v>188.32</v>
          </cell>
          <cell r="AH323">
            <v>160</v>
          </cell>
          <cell r="AI323">
            <v>188.32</v>
          </cell>
          <cell r="AJ323">
            <v>0</v>
          </cell>
          <cell r="AK323">
            <v>0</v>
          </cell>
          <cell r="AL323">
            <v>3003</v>
          </cell>
        </row>
        <row r="324">
          <cell r="B324">
            <v>39677</v>
          </cell>
          <cell r="C324">
            <v>285335</v>
          </cell>
          <cell r="D324">
            <v>43776</v>
          </cell>
          <cell r="E324" t="str">
            <v>Comercializadora e Inver Galmar Ltda</v>
          </cell>
          <cell r="F324" t="str">
            <v>7400200310-8</v>
          </cell>
          <cell r="G324" t="str">
            <v>Barra Ojo Soldado 3/4x2.40mtrs</v>
          </cell>
          <cell r="AF324">
            <v>20</v>
          </cell>
          <cell r="AG324">
            <v>116</v>
          </cell>
          <cell r="AH324">
            <v>20</v>
          </cell>
          <cell r="AI324">
            <v>116</v>
          </cell>
          <cell r="AJ324">
            <v>0</v>
          </cell>
          <cell r="AK324">
            <v>0</v>
          </cell>
          <cell r="AL324">
            <v>1450</v>
          </cell>
        </row>
        <row r="325">
          <cell r="B325">
            <v>39729</v>
          </cell>
          <cell r="C325">
            <v>285499</v>
          </cell>
          <cell r="D325">
            <v>43798</v>
          </cell>
          <cell r="E325" t="str">
            <v>SAESA</v>
          </cell>
          <cell r="F325" t="str">
            <v>C621000195-5</v>
          </cell>
          <cell r="G325" t="str">
            <v>Fijación p/Cañería 1/2 - 1/2x5.1/2</v>
          </cell>
          <cell r="AF325">
            <v>500</v>
          </cell>
          <cell r="AG325">
            <v>92.5</v>
          </cell>
          <cell r="AH325">
            <v>500</v>
          </cell>
          <cell r="AI325">
            <v>92.5</v>
          </cell>
          <cell r="AJ325">
            <v>0</v>
          </cell>
          <cell r="AK325">
            <v>0</v>
          </cell>
          <cell r="AL325">
            <v>2091</v>
          </cell>
        </row>
        <row r="326">
          <cell r="B326">
            <v>39730</v>
          </cell>
          <cell r="C326">
            <v>285497</v>
          </cell>
          <cell r="D326">
            <v>43787</v>
          </cell>
          <cell r="E326" t="str">
            <v>SAESA</v>
          </cell>
          <cell r="F326" t="str">
            <v>C621000195-5</v>
          </cell>
          <cell r="G326" t="str">
            <v>Fijación p/Cañería 1/2 - 1/2x5.1/2</v>
          </cell>
          <cell r="AF326">
            <v>500</v>
          </cell>
          <cell r="AG326">
            <v>92.5</v>
          </cell>
          <cell r="AH326">
            <v>500</v>
          </cell>
          <cell r="AI326">
            <v>92.5</v>
          </cell>
          <cell r="AJ326">
            <v>0</v>
          </cell>
          <cell r="AK326">
            <v>0</v>
          </cell>
          <cell r="AL326">
            <v>2091</v>
          </cell>
        </row>
        <row r="327">
          <cell r="B327">
            <v>39731</v>
          </cell>
          <cell r="C327">
            <v>285498</v>
          </cell>
          <cell r="D327">
            <v>43798</v>
          </cell>
          <cell r="E327" t="str">
            <v>SAESA</v>
          </cell>
          <cell r="F327" t="str">
            <v>C621000195-5</v>
          </cell>
          <cell r="G327" t="str">
            <v>Fijación p/Cañería 1/2 - 1/2x5.1/2</v>
          </cell>
          <cell r="AF327">
            <v>500</v>
          </cell>
          <cell r="AG327">
            <v>92.5</v>
          </cell>
          <cell r="AH327">
            <v>500</v>
          </cell>
          <cell r="AI327">
            <v>92.5</v>
          </cell>
          <cell r="AJ327">
            <v>0</v>
          </cell>
          <cell r="AK327">
            <v>0</v>
          </cell>
          <cell r="AL327">
            <v>2091</v>
          </cell>
        </row>
        <row r="328">
          <cell r="B328">
            <v>39830</v>
          </cell>
          <cell r="C328">
            <v>285214</v>
          </cell>
          <cell r="D328">
            <v>43735</v>
          </cell>
          <cell r="E328" t="str">
            <v>CNT Telefonica del Sur S.A.</v>
          </cell>
          <cell r="F328" t="str">
            <v>7500200057-1</v>
          </cell>
          <cell r="G328" t="str">
            <v>Brida 2 pernos Perf. Ovalada p/Cable 1/4</v>
          </cell>
          <cell r="AF328">
            <v>100</v>
          </cell>
          <cell r="AG328">
            <v>21.5</v>
          </cell>
          <cell r="AH328">
            <v>100</v>
          </cell>
          <cell r="AI328">
            <v>21.5</v>
          </cell>
          <cell r="AJ328">
            <v>0</v>
          </cell>
          <cell r="AK328">
            <v>0</v>
          </cell>
          <cell r="AL328">
            <v>2427</v>
          </cell>
        </row>
        <row r="329">
          <cell r="B329">
            <v>39831</v>
          </cell>
          <cell r="C329">
            <v>285214</v>
          </cell>
          <cell r="D329">
            <v>43735</v>
          </cell>
          <cell r="E329" t="str">
            <v>CNT Telefonica del Sur S.A.</v>
          </cell>
          <cell r="F329" t="str">
            <v>7500200058-K</v>
          </cell>
          <cell r="G329" t="str">
            <v>Brida 2 pernos Perf. Redonda p/Cable 1/4</v>
          </cell>
          <cell r="AF329">
            <v>100</v>
          </cell>
          <cell r="AG329">
            <v>22</v>
          </cell>
          <cell r="AH329">
            <v>100</v>
          </cell>
          <cell r="AI329">
            <v>22</v>
          </cell>
          <cell r="AJ329">
            <v>0</v>
          </cell>
          <cell r="AK329">
            <v>0</v>
          </cell>
          <cell r="AL329">
            <v>2427</v>
          </cell>
        </row>
        <row r="330">
          <cell r="B330">
            <v>39827</v>
          </cell>
          <cell r="E330" t="str">
            <v>Reposicion</v>
          </cell>
          <cell r="F330" t="str">
            <v>6000100017-1</v>
          </cell>
          <cell r="G330" t="str">
            <v>Golilla Descentrada 50x50x5x21</v>
          </cell>
          <cell r="AF330">
            <v>200</v>
          </cell>
          <cell r="AG330">
            <v>18</v>
          </cell>
          <cell r="AH330">
            <v>200</v>
          </cell>
          <cell r="AI330">
            <v>18</v>
          </cell>
          <cell r="AJ330">
            <v>0</v>
          </cell>
          <cell r="AK330">
            <v>0</v>
          </cell>
          <cell r="AL330">
            <v>3003</v>
          </cell>
        </row>
        <row r="331">
          <cell r="B331">
            <v>39829</v>
          </cell>
          <cell r="C331">
            <v>285427</v>
          </cell>
          <cell r="D331">
            <v>43776</v>
          </cell>
          <cell r="E331" t="str">
            <v>Consorcio Tecdra S.A.</v>
          </cell>
          <cell r="F331" t="str">
            <v>2821624350-3</v>
          </cell>
          <cell r="G331" t="str">
            <v>Perno p/Durmiente Puente 3/4x300</v>
          </cell>
          <cell r="AF331">
            <v>100</v>
          </cell>
          <cell r="AG331">
            <v>75</v>
          </cell>
          <cell r="AH331">
            <v>100</v>
          </cell>
          <cell r="AI331">
            <v>75</v>
          </cell>
          <cell r="AJ331">
            <v>0</v>
          </cell>
          <cell r="AK331">
            <v>0</v>
          </cell>
          <cell r="AL331">
            <v>2600</v>
          </cell>
        </row>
        <row r="332">
          <cell r="B332">
            <v>39650</v>
          </cell>
          <cell r="C332">
            <v>285307</v>
          </cell>
          <cell r="D332">
            <v>43756</v>
          </cell>
          <cell r="E332" t="str">
            <v>CNT Telefonica del Sur S.A.</v>
          </cell>
          <cell r="F332" t="str">
            <v>8020515132-3</v>
          </cell>
          <cell r="G332" t="str">
            <v>Cruceta Extra Larga 50x50x4x965-14  t/GTD</v>
          </cell>
          <cell r="AF332">
            <v>1000</v>
          </cell>
          <cell r="AG332">
            <v>2730</v>
          </cell>
          <cell r="AH332">
            <v>1000</v>
          </cell>
          <cell r="AI332">
            <v>2730</v>
          </cell>
          <cell r="AJ332">
            <v>0</v>
          </cell>
          <cell r="AK332">
            <v>0</v>
          </cell>
          <cell r="AL332">
            <v>2148</v>
          </cell>
        </row>
        <row r="333">
          <cell r="B333">
            <v>39799</v>
          </cell>
          <cell r="C333">
            <v>285671</v>
          </cell>
          <cell r="D333">
            <v>43809</v>
          </cell>
          <cell r="E333" t="str">
            <v>Pacifico Cable SPA</v>
          </cell>
          <cell r="F333" t="str">
            <v>9921020100-5</v>
          </cell>
          <cell r="G333" t="str">
            <v>Perno Cuello Ret 5/8x45</v>
          </cell>
          <cell r="AF333">
            <v>3500</v>
          </cell>
          <cell r="AG333">
            <v>367.5</v>
          </cell>
          <cell r="AH333">
            <v>3500</v>
          </cell>
          <cell r="AI333">
            <v>367.5</v>
          </cell>
          <cell r="AJ333">
            <v>0</v>
          </cell>
          <cell r="AK333">
            <v>0</v>
          </cell>
          <cell r="AL333">
            <v>2701</v>
          </cell>
        </row>
        <row r="334">
          <cell r="B334">
            <v>39660</v>
          </cell>
          <cell r="E334" t="str">
            <v>Reposicion</v>
          </cell>
          <cell r="F334" t="str">
            <v>9100200030-5</v>
          </cell>
          <cell r="G334" t="str">
            <v>Gancho p/Cruceta Remate 5/8x255</v>
          </cell>
          <cell r="AF334">
            <v>1500</v>
          </cell>
          <cell r="AG334">
            <v>600</v>
          </cell>
          <cell r="AH334">
            <v>1500</v>
          </cell>
          <cell r="AI334">
            <v>600</v>
          </cell>
          <cell r="AJ334">
            <v>0</v>
          </cell>
          <cell r="AK334">
            <v>0</v>
          </cell>
          <cell r="AL334">
            <v>1952</v>
          </cell>
        </row>
        <row r="335">
          <cell r="B335">
            <v>39823</v>
          </cell>
          <cell r="C335">
            <v>285710</v>
          </cell>
          <cell r="D335">
            <v>43839</v>
          </cell>
          <cell r="E335" t="str">
            <v>Icil Icafal S.A.</v>
          </cell>
          <cell r="F335" t="str">
            <v>2821632147-4</v>
          </cell>
          <cell r="G335" t="str">
            <v>Perno riel FFCC JDZ 1x165</v>
          </cell>
          <cell r="AF335">
            <v>50</v>
          </cell>
          <cell r="AG335">
            <v>36.331499999999998</v>
          </cell>
          <cell r="AH335">
            <v>50</v>
          </cell>
          <cell r="AI335">
            <v>36.331499999999998</v>
          </cell>
          <cell r="AJ335">
            <v>0</v>
          </cell>
          <cell r="AK335">
            <v>0</v>
          </cell>
          <cell r="AL335">
            <v>3000</v>
          </cell>
        </row>
        <row r="336">
          <cell r="B336">
            <v>39813</v>
          </cell>
          <cell r="E336" t="str">
            <v>Reposicion</v>
          </cell>
          <cell r="F336" t="str">
            <v>3323216000-K</v>
          </cell>
          <cell r="G336" t="str">
            <v>Tuerca Cuad Ref 1/2</v>
          </cell>
          <cell r="AF336">
            <v>56023</v>
          </cell>
          <cell r="AG336">
            <v>2000.0211000000002</v>
          </cell>
          <cell r="AH336">
            <v>8197</v>
          </cell>
          <cell r="AI336">
            <v>292.63290000000001</v>
          </cell>
          <cell r="AJ336">
            <v>0.8536850936222623</v>
          </cell>
          <cell r="AK336">
            <v>47826</v>
          </cell>
          <cell r="AL336">
            <v>1928</v>
          </cell>
        </row>
        <row r="337">
          <cell r="B337">
            <v>39664</v>
          </cell>
          <cell r="C337">
            <v>285310</v>
          </cell>
          <cell r="D337">
            <v>43788</v>
          </cell>
          <cell r="E337" t="str">
            <v>CNT Telefonica del Sur S.A.</v>
          </cell>
          <cell r="F337" t="str">
            <v>7303240095-4</v>
          </cell>
          <cell r="G337" t="str">
            <v>Golilla 40x40x5x14</v>
          </cell>
          <cell r="AF337">
            <v>14000</v>
          </cell>
          <cell r="AG337">
            <v>744.8</v>
          </cell>
          <cell r="AH337">
            <v>9908</v>
          </cell>
          <cell r="AI337">
            <v>527.10559999999998</v>
          </cell>
          <cell r="AJ337">
            <v>0.29228571428571426</v>
          </cell>
          <cell r="AK337">
            <v>4092</v>
          </cell>
          <cell r="AL337">
            <v>2841</v>
          </cell>
        </row>
        <row r="338">
          <cell r="B338">
            <v>39671</v>
          </cell>
          <cell r="C338">
            <v>285303</v>
          </cell>
          <cell r="D338">
            <v>43802</v>
          </cell>
          <cell r="E338" t="str">
            <v>CNT Telefonica del Sur S.A.</v>
          </cell>
          <cell r="F338" t="str">
            <v>7303240095-4</v>
          </cell>
          <cell r="G338" t="str">
            <v>Golilla 40x40x5x14</v>
          </cell>
          <cell r="AF338">
            <v>8000</v>
          </cell>
          <cell r="AG338">
            <v>425.59999999999997</v>
          </cell>
          <cell r="AH338">
            <v>-4</v>
          </cell>
          <cell r="AI338">
            <v>-0.21279999999999999</v>
          </cell>
          <cell r="AJ338">
            <v>1.0004999999999999</v>
          </cell>
          <cell r="AK338">
            <v>8004</v>
          </cell>
          <cell r="AL338">
            <v>1840</v>
          </cell>
        </row>
        <row r="339">
          <cell r="B339">
            <v>39653</v>
          </cell>
          <cell r="C339">
            <v>285307</v>
          </cell>
          <cell r="D339">
            <v>43756</v>
          </cell>
          <cell r="E339" t="str">
            <v>CNT Telefonica del Sur S.A.</v>
          </cell>
          <cell r="F339" t="str">
            <v>8321250152-5</v>
          </cell>
          <cell r="G339" t="str">
            <v>Tirante 39"  Galv. t/GTD</v>
          </cell>
          <cell r="AF339">
            <v>500</v>
          </cell>
          <cell r="AG339">
            <v>1206.5</v>
          </cell>
          <cell r="AH339">
            <v>500</v>
          </cell>
          <cell r="AI339">
            <v>1206.5</v>
          </cell>
          <cell r="AJ339">
            <v>0</v>
          </cell>
          <cell r="AK339">
            <v>0</v>
          </cell>
          <cell r="AL339">
            <v>1436</v>
          </cell>
        </row>
        <row r="340">
          <cell r="B340">
            <v>39834</v>
          </cell>
          <cell r="E340" t="str">
            <v>Reposicion</v>
          </cell>
          <cell r="F340" t="str">
            <v>8020515132-3</v>
          </cell>
          <cell r="G340" t="str">
            <v>Cruceta Extra Larga 50x50x4x965-14  t/GTD</v>
          </cell>
          <cell r="AF340">
            <v>500</v>
          </cell>
          <cell r="AG340">
            <v>1365</v>
          </cell>
          <cell r="AH340">
            <v>-5</v>
          </cell>
          <cell r="AI340">
            <v>-13.65</v>
          </cell>
          <cell r="AJ340">
            <v>1.01</v>
          </cell>
          <cell r="AK340">
            <v>505</v>
          </cell>
          <cell r="AL340">
            <v>2148</v>
          </cell>
        </row>
        <row r="341">
          <cell r="B341">
            <v>39835</v>
          </cell>
          <cell r="E341" t="str">
            <v>Reposicion</v>
          </cell>
          <cell r="F341" t="str">
            <v>9521220110-4</v>
          </cell>
          <cell r="G341" t="str">
            <v>Grillete recto 14mm, perf.21</v>
          </cell>
          <cell r="AF341">
            <v>4000</v>
          </cell>
          <cell r="AG341">
            <v>1240</v>
          </cell>
          <cell r="AH341">
            <v>0</v>
          </cell>
          <cell r="AI341">
            <v>0</v>
          </cell>
          <cell r="AJ341">
            <v>1</v>
          </cell>
          <cell r="AK341">
            <v>4000</v>
          </cell>
          <cell r="AL341">
            <v>2096</v>
          </cell>
        </row>
        <row r="342">
          <cell r="B342">
            <v>39767</v>
          </cell>
          <cell r="C342">
            <v>285595</v>
          </cell>
          <cell r="D342">
            <v>43805</v>
          </cell>
          <cell r="E342" t="str">
            <v>Compañía General de Electricidad</v>
          </cell>
          <cell r="F342" t="str">
            <v>8706200650-K</v>
          </cell>
          <cell r="G342" t="str">
            <v>Espiga 3/4x155x210 caps.1.3/8" Poliamida</v>
          </cell>
          <cell r="AF342">
            <v>1000</v>
          </cell>
          <cell r="AG342">
            <v>560</v>
          </cell>
          <cell r="AH342">
            <v>1000</v>
          </cell>
          <cell r="AI342">
            <v>560</v>
          </cell>
          <cell r="AJ342">
            <v>0</v>
          </cell>
          <cell r="AK342">
            <v>0</v>
          </cell>
          <cell r="AL342">
            <v>4387</v>
          </cell>
        </row>
        <row r="343">
          <cell r="B343">
            <v>39833</v>
          </cell>
          <cell r="E343" t="str">
            <v>Reposicion</v>
          </cell>
          <cell r="F343" t="str">
            <v>9921020100-5</v>
          </cell>
          <cell r="G343" t="str">
            <v>Perno Cuello Ret 5/8x45</v>
          </cell>
          <cell r="AF343">
            <v>4000</v>
          </cell>
          <cell r="AG343">
            <v>420</v>
          </cell>
          <cell r="AH343">
            <v>4000</v>
          </cell>
          <cell r="AI343">
            <v>420</v>
          </cell>
          <cell r="AJ343">
            <v>0</v>
          </cell>
          <cell r="AK343">
            <v>0</v>
          </cell>
          <cell r="AL343">
            <v>2701</v>
          </cell>
        </row>
        <row r="344">
          <cell r="B344">
            <v>39810</v>
          </cell>
          <cell r="C344">
            <v>285675</v>
          </cell>
          <cell r="D344">
            <v>43805</v>
          </cell>
          <cell r="E344" t="str">
            <v>Tecnored S.A.</v>
          </cell>
          <cell r="F344" t="str">
            <v>9822210285-5</v>
          </cell>
          <cell r="G344" t="str">
            <v>Diagonal L 50x50x5x1710</v>
          </cell>
          <cell r="AF344">
            <v>130</v>
          </cell>
          <cell r="AG344">
            <v>845</v>
          </cell>
          <cell r="AH344">
            <v>130</v>
          </cell>
          <cell r="AI344">
            <v>845</v>
          </cell>
          <cell r="AJ344">
            <v>0</v>
          </cell>
          <cell r="AK344">
            <v>0</v>
          </cell>
          <cell r="AL344">
            <v>1350</v>
          </cell>
        </row>
        <row r="345">
          <cell r="B345">
            <v>39715</v>
          </cell>
          <cell r="C345">
            <v>285476</v>
          </cell>
          <cell r="D345">
            <v>43782</v>
          </cell>
          <cell r="E345" t="str">
            <v>Tecnored S.A.</v>
          </cell>
          <cell r="F345" t="str">
            <v>9323016400-0</v>
          </cell>
          <cell r="G345" t="str">
            <v>Perno Hex Cte 1/2x6x3A</v>
          </cell>
          <cell r="AF345">
            <v>1000</v>
          </cell>
          <cell r="AG345">
            <v>156</v>
          </cell>
          <cell r="AH345">
            <v>-94</v>
          </cell>
          <cell r="AI345">
            <v>-14.664</v>
          </cell>
          <cell r="AJ345">
            <v>1.0940000000000001</v>
          </cell>
          <cell r="AK345">
            <v>1094</v>
          </cell>
          <cell r="AL345">
            <v>1602</v>
          </cell>
        </row>
        <row r="346">
          <cell r="B346">
            <v>39840</v>
          </cell>
          <cell r="C346">
            <v>285757</v>
          </cell>
          <cell r="D346">
            <v>43842</v>
          </cell>
          <cell r="E346" t="str">
            <v>Pacifico Cable SPA</v>
          </cell>
          <cell r="F346" t="str">
            <v>7500200013-K</v>
          </cell>
          <cell r="G346" t="str">
            <v>Brida Suj. Plana 1 Perno perf. Ovalada</v>
          </cell>
          <cell r="AF346">
            <v>5000</v>
          </cell>
          <cell r="AG346">
            <v>820</v>
          </cell>
          <cell r="AH346">
            <v>5000</v>
          </cell>
          <cell r="AI346">
            <v>820</v>
          </cell>
          <cell r="AJ346">
            <v>0</v>
          </cell>
          <cell r="AK346">
            <v>0</v>
          </cell>
          <cell r="AL346">
            <v>2701</v>
          </cell>
        </row>
        <row r="347">
          <cell r="B347">
            <v>39841</v>
          </cell>
          <cell r="C347">
            <v>285757</v>
          </cell>
          <cell r="D347">
            <v>43842</v>
          </cell>
          <cell r="E347" t="str">
            <v>Pacifico Cable SPA</v>
          </cell>
          <cell r="F347" t="str">
            <v>7500200014-8</v>
          </cell>
          <cell r="G347" t="str">
            <v>Brida Suj. Plana 1 Perno perf. Redonda</v>
          </cell>
          <cell r="AF347">
            <v>5000</v>
          </cell>
          <cell r="AG347">
            <v>850.00000000000011</v>
          </cell>
          <cell r="AH347">
            <v>5000</v>
          </cell>
          <cell r="AI347">
            <v>850.00000000000011</v>
          </cell>
          <cell r="AJ347">
            <v>0</v>
          </cell>
          <cell r="AK347">
            <v>0</v>
          </cell>
          <cell r="AL347">
            <v>2701</v>
          </cell>
        </row>
        <row r="348">
          <cell r="B348">
            <v>39836</v>
          </cell>
          <cell r="E348" t="str">
            <v>Reposicion</v>
          </cell>
          <cell r="F348" t="str">
            <v>7401200008-5</v>
          </cell>
          <cell r="G348" t="str">
            <v>Barra Ojo 5/8x1.30mtrs</v>
          </cell>
          <cell r="AF348">
            <v>200</v>
          </cell>
          <cell r="AG348">
            <v>520</v>
          </cell>
          <cell r="AH348">
            <v>200</v>
          </cell>
          <cell r="AI348">
            <v>520</v>
          </cell>
          <cell r="AJ348">
            <v>0</v>
          </cell>
          <cell r="AK348">
            <v>0</v>
          </cell>
        </row>
        <row r="349">
          <cell r="B349">
            <v>39764</v>
          </cell>
          <cell r="C349">
            <v>285595</v>
          </cell>
          <cell r="D349">
            <v>43805</v>
          </cell>
          <cell r="E349" t="str">
            <v>Compañía General de Electricidad</v>
          </cell>
          <cell r="F349" t="str">
            <v>8709200160-K</v>
          </cell>
          <cell r="G349" t="str">
            <v>Espiga 3/4x155x295 caps.1" Poliamida c/HOR</v>
          </cell>
          <cell r="AF349">
            <v>196</v>
          </cell>
          <cell r="AG349">
            <v>139.55199999999999</v>
          </cell>
          <cell r="AH349">
            <v>196</v>
          </cell>
          <cell r="AI349">
            <v>139.55199999999999</v>
          </cell>
          <cell r="AJ349">
            <v>0</v>
          </cell>
          <cell r="AK349">
            <v>0</v>
          </cell>
          <cell r="AL349">
            <v>4402</v>
          </cell>
        </row>
        <row r="350">
          <cell r="B350">
            <v>39853</v>
          </cell>
          <cell r="C350">
            <v>285551</v>
          </cell>
          <cell r="D350">
            <v>43794</v>
          </cell>
          <cell r="E350" t="str">
            <v>Copelec</v>
          </cell>
          <cell r="F350" t="str">
            <v>9323020252-2</v>
          </cell>
          <cell r="G350" t="str">
            <v>Perno Hex Cte 5/8x5x2A</v>
          </cell>
          <cell r="AF350">
            <v>100</v>
          </cell>
          <cell r="AG350">
            <v>21.8</v>
          </cell>
          <cell r="AH350">
            <v>100</v>
          </cell>
          <cell r="AI350">
            <v>21.8</v>
          </cell>
          <cell r="AJ350">
            <v>0</v>
          </cell>
          <cell r="AK350">
            <v>0</v>
          </cell>
          <cell r="AL350">
            <v>1668</v>
          </cell>
        </row>
        <row r="351">
          <cell r="B351">
            <v>39760</v>
          </cell>
          <cell r="C351">
            <v>285593</v>
          </cell>
          <cell r="D351">
            <v>43803</v>
          </cell>
          <cell r="E351" t="str">
            <v>Ferrocarril Antofagasta Bolivia</v>
          </cell>
          <cell r="F351" t="str">
            <v>2851728010-2</v>
          </cell>
          <cell r="G351" t="str">
            <v>Perno p/Eclisa G-5 7/8x112</v>
          </cell>
          <cell r="AF351">
            <v>500</v>
          </cell>
          <cell r="AG351">
            <v>216.5</v>
          </cell>
          <cell r="AH351">
            <v>0</v>
          </cell>
          <cell r="AI351">
            <v>0</v>
          </cell>
          <cell r="AJ351">
            <v>1</v>
          </cell>
          <cell r="AK351">
            <v>500</v>
          </cell>
          <cell r="AL351">
            <v>2791</v>
          </cell>
        </row>
        <row r="352">
          <cell r="B352">
            <v>39838</v>
          </cell>
          <cell r="C352">
            <v>285592</v>
          </cell>
          <cell r="D352">
            <v>43789</v>
          </cell>
          <cell r="E352" t="str">
            <v>SAESA</v>
          </cell>
          <cell r="F352" t="str">
            <v>9323024730-5</v>
          </cell>
          <cell r="G352" t="str">
            <v>Perno Hex Cte 3/4x10x5A BSW</v>
          </cell>
          <cell r="AF352">
            <v>100</v>
          </cell>
          <cell r="AG352">
            <v>59.199999999999996</v>
          </cell>
          <cell r="AH352">
            <v>100</v>
          </cell>
          <cell r="AI352">
            <v>59.199999999999996</v>
          </cell>
          <cell r="AJ352">
            <v>0</v>
          </cell>
          <cell r="AK352">
            <v>0</v>
          </cell>
          <cell r="AL352">
            <v>2111</v>
          </cell>
        </row>
        <row r="353">
          <cell r="B353">
            <v>39851</v>
          </cell>
          <cell r="C353">
            <v>285701</v>
          </cell>
          <cell r="D353">
            <v>43822</v>
          </cell>
          <cell r="E353" t="str">
            <v>Entel chile S.A.</v>
          </cell>
          <cell r="F353" t="str">
            <v>9423016100-8</v>
          </cell>
          <cell r="G353" t="str">
            <v>Perno Cab Cuad 1/2x1.1/2x1.1/4H</v>
          </cell>
          <cell r="AF353">
            <v>500</v>
          </cell>
          <cell r="AG353">
            <v>25</v>
          </cell>
          <cell r="AH353">
            <v>-935</v>
          </cell>
          <cell r="AI353">
            <v>-46.75</v>
          </cell>
          <cell r="AJ353">
            <v>2.87</v>
          </cell>
          <cell r="AK353">
            <v>1435</v>
          </cell>
          <cell r="AL353">
            <v>4360</v>
          </cell>
        </row>
        <row r="354">
          <cell r="B354">
            <v>39674</v>
          </cell>
          <cell r="C354">
            <v>285304</v>
          </cell>
          <cell r="D354">
            <v>43832</v>
          </cell>
          <cell r="E354" t="str">
            <v>CNT Telefonica del Sur S.A.</v>
          </cell>
          <cell r="F354" t="str">
            <v>7003216049-0</v>
          </cell>
          <cell r="G354" t="str">
            <v>Abrazadera 1/2x9.1/2x6H</v>
          </cell>
          <cell r="AF354">
            <v>2000</v>
          </cell>
          <cell r="AG354">
            <v>1352</v>
          </cell>
          <cell r="AH354">
            <v>2000</v>
          </cell>
          <cell r="AI354">
            <v>1352</v>
          </cell>
          <cell r="AJ354">
            <v>0</v>
          </cell>
          <cell r="AK354">
            <v>0</v>
          </cell>
          <cell r="AL354">
            <v>1858</v>
          </cell>
        </row>
        <row r="355">
          <cell r="B355">
            <v>39837</v>
          </cell>
          <cell r="E355" t="str">
            <v>Reposicion</v>
          </cell>
          <cell r="F355" t="str">
            <v>9921020100-5</v>
          </cell>
          <cell r="G355" t="str">
            <v>Perno Cuello Ret 5/8x45</v>
          </cell>
          <cell r="AF355">
            <v>5000</v>
          </cell>
          <cell r="AG355">
            <v>525</v>
          </cell>
          <cell r="AH355">
            <v>4029</v>
          </cell>
          <cell r="AI355">
            <v>423.04499999999996</v>
          </cell>
          <cell r="AJ355">
            <v>0.19420000000000001</v>
          </cell>
          <cell r="AK355">
            <v>971</v>
          </cell>
          <cell r="AL355">
            <v>2701</v>
          </cell>
        </row>
        <row r="356">
          <cell r="B356">
            <v>39648</v>
          </cell>
          <cell r="C356">
            <v>285302</v>
          </cell>
          <cell r="D356">
            <v>43756</v>
          </cell>
          <cell r="E356" t="str">
            <v>GTD Teleductos S.A.</v>
          </cell>
          <cell r="F356" t="str">
            <v>9821510120-7</v>
          </cell>
          <cell r="G356" t="str">
            <v>Ancla Mural Tipo B</v>
          </cell>
          <cell r="AF356">
            <v>100</v>
          </cell>
          <cell r="AG356">
            <v>76</v>
          </cell>
          <cell r="AH356">
            <v>-199</v>
          </cell>
          <cell r="AI356">
            <v>-151.24</v>
          </cell>
          <cell r="AJ356">
            <v>2.99</v>
          </cell>
          <cell r="AK356">
            <v>299</v>
          </cell>
          <cell r="AL356">
            <v>1973</v>
          </cell>
        </row>
        <row r="357">
          <cell r="B357">
            <v>39779</v>
          </cell>
          <cell r="C357">
            <v>285625</v>
          </cell>
          <cell r="D357">
            <v>43839</v>
          </cell>
          <cell r="E357" t="str">
            <v>Comercializadora e Inver Galmar Ltda</v>
          </cell>
          <cell r="F357" t="str">
            <v>9624000110-9</v>
          </cell>
          <cell r="G357" t="str">
            <v>Perno Ojo 5/8x7x3H</v>
          </cell>
          <cell r="AF357">
            <v>500</v>
          </cell>
          <cell r="AG357">
            <v>266.5</v>
          </cell>
          <cell r="AH357">
            <v>-694</v>
          </cell>
          <cell r="AI357">
            <v>-369.90200000000004</v>
          </cell>
          <cell r="AJ357">
            <v>2.3879999999999999</v>
          </cell>
          <cell r="AK357">
            <v>1194</v>
          </cell>
          <cell r="AL357">
            <v>2380</v>
          </cell>
        </row>
        <row r="358">
          <cell r="B358">
            <v>39713</v>
          </cell>
          <cell r="C358">
            <v>285476</v>
          </cell>
          <cell r="D358">
            <v>43782</v>
          </cell>
          <cell r="E358" t="str">
            <v>Tecnored S.A.</v>
          </cell>
          <cell r="F358" t="str">
            <v>8706200600-3</v>
          </cell>
          <cell r="G358" t="str">
            <v>Espiga 3/4x155x210 caps.1" Poliamida</v>
          </cell>
          <cell r="AF358">
            <v>1800</v>
          </cell>
          <cell r="AG358">
            <v>912.6</v>
          </cell>
          <cell r="AH358">
            <v>1600</v>
          </cell>
          <cell r="AI358">
            <v>811.2</v>
          </cell>
          <cell r="AJ358">
            <v>0.1111111111111111</v>
          </cell>
          <cell r="AK358">
            <v>200</v>
          </cell>
          <cell r="AL358">
            <v>3788</v>
          </cell>
        </row>
        <row r="359">
          <cell r="B359">
            <v>39842</v>
          </cell>
          <cell r="C359">
            <v>285747</v>
          </cell>
          <cell r="D359">
            <v>43846</v>
          </cell>
          <cell r="E359" t="str">
            <v>Tecnored S.A.</v>
          </cell>
          <cell r="F359" t="str">
            <v>8709200050-6</v>
          </cell>
          <cell r="G359" t="str">
            <v>Espiga 3/4x200x350 caps.1" Poliamida</v>
          </cell>
          <cell r="AF359">
            <v>800</v>
          </cell>
          <cell r="AG359">
            <v>649.6</v>
          </cell>
          <cell r="AH359">
            <v>800</v>
          </cell>
          <cell r="AI359">
            <v>649.6</v>
          </cell>
          <cell r="AJ359">
            <v>0</v>
          </cell>
          <cell r="AK359">
            <v>0</v>
          </cell>
          <cell r="AL359">
            <v>3650</v>
          </cell>
        </row>
        <row r="360">
          <cell r="B360">
            <v>39855</v>
          </cell>
          <cell r="E360" t="str">
            <v>Reposicion</v>
          </cell>
          <cell r="F360" t="str">
            <v>A321420120-7</v>
          </cell>
          <cell r="G360" t="str">
            <v>Vigueta Afianza L 65x65x8x630</v>
          </cell>
          <cell r="AF360">
            <v>200</v>
          </cell>
          <cell r="AG360">
            <v>900</v>
          </cell>
          <cell r="AH360">
            <v>200</v>
          </cell>
          <cell r="AI360">
            <v>900</v>
          </cell>
          <cell r="AJ360">
            <v>0</v>
          </cell>
          <cell r="AK360">
            <v>0</v>
          </cell>
        </row>
        <row r="361">
          <cell r="B361">
            <v>39854</v>
          </cell>
          <cell r="C361">
            <v>285744</v>
          </cell>
          <cell r="D361">
            <v>43811</v>
          </cell>
          <cell r="E361" t="str">
            <v>Cooperativa Electrica charrua</v>
          </cell>
          <cell r="F361" t="str">
            <v>8706200210-5</v>
          </cell>
          <cell r="G361" t="str">
            <v>Espiga 5/8x155x210 caps.1" Poliamida</v>
          </cell>
          <cell r="AF361">
            <v>400</v>
          </cell>
          <cell r="AG361">
            <v>155.20000000000002</v>
          </cell>
          <cell r="AH361">
            <v>-45</v>
          </cell>
          <cell r="AI361">
            <v>-17.46</v>
          </cell>
          <cell r="AJ361">
            <v>1.1125</v>
          </cell>
          <cell r="AK361">
            <v>445</v>
          </cell>
          <cell r="AL361">
            <v>3500</v>
          </cell>
        </row>
        <row r="362">
          <cell r="B362">
            <v>39850</v>
          </cell>
          <cell r="C362">
            <v>285768</v>
          </cell>
          <cell r="D362">
            <v>43843</v>
          </cell>
          <cell r="E362" t="str">
            <v>SAESA</v>
          </cell>
          <cell r="F362" t="str">
            <v>8706200680-1</v>
          </cell>
          <cell r="G362" t="str">
            <v>Espiga 3/4x200x250 caps.1.3/8" Poliamida</v>
          </cell>
          <cell r="AF362">
            <v>4000</v>
          </cell>
          <cell r="AG362">
            <v>2564</v>
          </cell>
          <cell r="AH362">
            <v>1223</v>
          </cell>
          <cell r="AI362">
            <v>783.94299999999998</v>
          </cell>
          <cell r="AJ362">
            <v>0.69425000000000003</v>
          </cell>
          <cell r="AK362">
            <v>2777</v>
          </cell>
          <cell r="AL362">
            <v>2799</v>
          </cell>
        </row>
        <row r="363">
          <cell r="B363">
            <v>39859</v>
          </cell>
          <cell r="E363" t="str">
            <v>Reposicion</v>
          </cell>
          <cell r="F363" t="str">
            <v>7500200014-8</v>
          </cell>
          <cell r="G363" t="str">
            <v>Brida Suj. Plana 1 Perno perf. Redonda</v>
          </cell>
          <cell r="AF363">
            <v>5000</v>
          </cell>
          <cell r="AG363">
            <v>850.00000000000011</v>
          </cell>
          <cell r="AH363">
            <v>5000</v>
          </cell>
          <cell r="AI363">
            <v>850.00000000000011</v>
          </cell>
          <cell r="AJ363">
            <v>0</v>
          </cell>
          <cell r="AK363">
            <v>0</v>
          </cell>
          <cell r="AL363">
            <v>2701</v>
          </cell>
        </row>
        <row r="364">
          <cell r="B364">
            <v>39857</v>
          </cell>
          <cell r="E364" t="str">
            <v>Reposicion</v>
          </cell>
          <cell r="F364" t="str">
            <v>9822210285-5</v>
          </cell>
          <cell r="G364" t="str">
            <v>Diagonal L 50x50x5x1710</v>
          </cell>
          <cell r="AF364">
            <v>90</v>
          </cell>
          <cell r="AG364">
            <v>585</v>
          </cell>
          <cell r="AH364">
            <v>90</v>
          </cell>
          <cell r="AI364">
            <v>585</v>
          </cell>
          <cell r="AJ364">
            <v>0</v>
          </cell>
          <cell r="AK364">
            <v>0</v>
          </cell>
          <cell r="AL364">
            <v>1350</v>
          </cell>
        </row>
        <row r="365">
          <cell r="B365">
            <v>39772</v>
          </cell>
          <cell r="C365">
            <v>285607</v>
          </cell>
          <cell r="D365">
            <v>43833</v>
          </cell>
          <cell r="E365" t="str">
            <v>Compañía General de Electricidad</v>
          </cell>
          <cell r="F365" t="str">
            <v>9624000160-5</v>
          </cell>
          <cell r="G365" t="str">
            <v>Perno Ojo 5/8x15x12H</v>
          </cell>
          <cell r="AF365">
            <v>420</v>
          </cell>
          <cell r="AG365">
            <v>326.34000000000003</v>
          </cell>
          <cell r="AH365">
            <v>-76</v>
          </cell>
          <cell r="AI365">
            <v>-59.052</v>
          </cell>
          <cell r="AJ365">
            <v>1.180952380952381</v>
          </cell>
          <cell r="AK365">
            <v>496</v>
          </cell>
          <cell r="AL365">
            <v>2426</v>
          </cell>
        </row>
        <row r="366">
          <cell r="B366">
            <v>39856</v>
          </cell>
          <cell r="E366" t="str">
            <v>Reposicion</v>
          </cell>
          <cell r="F366" t="str">
            <v>8020515132-3</v>
          </cell>
          <cell r="G366" t="str">
            <v>Cruceta Extra Larga 50x50x4x965-14  t/GTD</v>
          </cell>
          <cell r="AF366">
            <v>550</v>
          </cell>
          <cell r="AG366">
            <v>1501.5</v>
          </cell>
          <cell r="AH366">
            <v>550</v>
          </cell>
          <cell r="AI366">
            <v>1501.5</v>
          </cell>
          <cell r="AJ366">
            <v>0</v>
          </cell>
          <cell r="AK366">
            <v>0</v>
          </cell>
          <cell r="AL366">
            <v>2148</v>
          </cell>
        </row>
        <row r="367">
          <cell r="B367">
            <v>39876</v>
          </cell>
          <cell r="E367" t="str">
            <v>Reposicion</v>
          </cell>
          <cell r="F367" t="str">
            <v>7500200013-K</v>
          </cell>
          <cell r="G367" t="str">
            <v>Brida Suj. Plana 1 Perno perf. Ovalada</v>
          </cell>
          <cell r="AF367">
            <v>5000</v>
          </cell>
          <cell r="AG367">
            <v>820</v>
          </cell>
          <cell r="AH367">
            <v>5000</v>
          </cell>
          <cell r="AI367">
            <v>820</v>
          </cell>
          <cell r="AJ367">
            <v>0</v>
          </cell>
          <cell r="AK367">
            <v>0</v>
          </cell>
          <cell r="AL367">
            <v>2701</v>
          </cell>
        </row>
        <row r="368">
          <cell r="B368">
            <v>39843</v>
          </cell>
          <cell r="C368">
            <v>285747</v>
          </cell>
          <cell r="D368">
            <v>43846</v>
          </cell>
          <cell r="E368" t="str">
            <v>Tecnored S.A.</v>
          </cell>
          <cell r="F368" t="str">
            <v>8709200060-3</v>
          </cell>
          <cell r="G368" t="str">
            <v>Espiga 3/4x200x350 caps.1.3/8" Poliamida C/H</v>
          </cell>
          <cell r="AF368">
            <v>600</v>
          </cell>
          <cell r="AG368">
            <v>506.4</v>
          </cell>
          <cell r="AH368">
            <v>600</v>
          </cell>
          <cell r="AI368">
            <v>506.4</v>
          </cell>
          <cell r="AJ368">
            <v>0</v>
          </cell>
          <cell r="AK368">
            <v>0</v>
          </cell>
          <cell r="AL368">
            <v>3503</v>
          </cell>
        </row>
        <row r="369">
          <cell r="B369">
            <v>39746</v>
          </cell>
          <cell r="C369">
            <v>285532</v>
          </cell>
          <cell r="D369">
            <v>43790</v>
          </cell>
          <cell r="E369" t="str">
            <v>Juan Ruperto Cancino</v>
          </cell>
          <cell r="F369" t="str">
            <v>A800200055-6</v>
          </cell>
          <cell r="G369" t="str">
            <v>Soporte Remate Mediano-14</v>
          </cell>
          <cell r="AF369">
            <v>1400</v>
          </cell>
          <cell r="AG369">
            <v>420</v>
          </cell>
          <cell r="AH369">
            <v>1400</v>
          </cell>
          <cell r="AI369">
            <v>420</v>
          </cell>
          <cell r="AJ369">
            <v>0</v>
          </cell>
          <cell r="AK369">
            <v>0</v>
          </cell>
          <cell r="AL369">
            <v>1508</v>
          </cell>
        </row>
        <row r="370">
          <cell r="B370">
            <v>39800</v>
          </cell>
          <cell r="C370">
            <v>285668</v>
          </cell>
          <cell r="D370">
            <v>43816</v>
          </cell>
          <cell r="E370" t="str">
            <v>Compañía General de Electricidad</v>
          </cell>
          <cell r="F370" t="str">
            <v>8706200650-K</v>
          </cell>
          <cell r="G370" t="str">
            <v>Espiga 3/4x155x210 caps.1.3/8" Poliamida</v>
          </cell>
          <cell r="AF370">
            <v>840</v>
          </cell>
          <cell r="AG370">
            <v>470.40000000000003</v>
          </cell>
          <cell r="AH370">
            <v>108</v>
          </cell>
          <cell r="AI370">
            <v>60.480000000000004</v>
          </cell>
          <cell r="AJ370">
            <v>0.87142857142857144</v>
          </cell>
          <cell r="AK370">
            <v>732</v>
          </cell>
          <cell r="AL370">
            <v>4387</v>
          </cell>
        </row>
        <row r="371">
          <cell r="B371">
            <v>39661</v>
          </cell>
          <cell r="C371">
            <v>285309</v>
          </cell>
          <cell r="D371">
            <v>44140</v>
          </cell>
          <cell r="E371" t="str">
            <v>CNT Telefonica del Sur S.A.</v>
          </cell>
          <cell r="F371" t="str">
            <v>8321250152-5</v>
          </cell>
          <cell r="G371" t="str">
            <v>Tirante 39"  Galv. t/GTD</v>
          </cell>
          <cell r="AF371">
            <v>500</v>
          </cell>
          <cell r="AG371">
            <v>1206.5</v>
          </cell>
          <cell r="AH371">
            <v>272</v>
          </cell>
          <cell r="AI371">
            <v>656.3359999999999</v>
          </cell>
          <cell r="AJ371">
            <v>0.45600000000000002</v>
          </cell>
          <cell r="AK371">
            <v>228</v>
          </cell>
          <cell r="AL371">
            <v>1545</v>
          </cell>
        </row>
        <row r="372">
          <cell r="B372">
            <v>39806</v>
          </cell>
          <cell r="C372">
            <v>285674</v>
          </cell>
          <cell r="D372">
            <v>43845</v>
          </cell>
          <cell r="E372" t="str">
            <v>Tecnored S.A.</v>
          </cell>
          <cell r="F372" t="str">
            <v>9624000010-2</v>
          </cell>
          <cell r="G372" t="str">
            <v>Perno Ojo 5/8x229</v>
          </cell>
          <cell r="AF372">
            <v>1300</v>
          </cell>
          <cell r="AG372">
            <v>752.69999999999993</v>
          </cell>
          <cell r="AH372">
            <v>-5</v>
          </cell>
          <cell r="AI372">
            <v>-2.8949999999999996</v>
          </cell>
          <cell r="AJ372">
            <v>1.0038461538461538</v>
          </cell>
          <cell r="AK372">
            <v>1305</v>
          </cell>
          <cell r="AL372">
            <v>2504</v>
          </cell>
        </row>
        <row r="373">
          <cell r="B373">
            <v>39848</v>
          </cell>
          <cell r="C373">
            <v>285778</v>
          </cell>
          <cell r="D373">
            <v>43860</v>
          </cell>
          <cell r="E373" t="str">
            <v>Excedindus Comer. e Indust. Ltda.</v>
          </cell>
          <cell r="F373" t="str">
            <v>3824028240-K</v>
          </cell>
          <cell r="G373" t="str">
            <v>Tirafondo p/Panel 7/8x270</v>
          </cell>
          <cell r="AF373">
            <v>500</v>
          </cell>
          <cell r="AG373">
            <v>440</v>
          </cell>
          <cell r="AH373">
            <v>0</v>
          </cell>
          <cell r="AI373">
            <v>0</v>
          </cell>
          <cell r="AJ373">
            <v>1</v>
          </cell>
          <cell r="AK373">
            <v>500</v>
          </cell>
          <cell r="AL373">
            <v>3000</v>
          </cell>
        </row>
        <row r="374">
          <cell r="B374">
            <v>39849</v>
          </cell>
          <cell r="C374">
            <v>596964</v>
          </cell>
          <cell r="D374">
            <v>43819</v>
          </cell>
          <cell r="E374" t="str">
            <v>Abasolo Vallejo S.A.</v>
          </cell>
          <cell r="F374" t="str">
            <v>3824028240-K</v>
          </cell>
          <cell r="G374" t="str">
            <v>Tirafondo p/Panel 7/8x270</v>
          </cell>
          <cell r="AF374">
            <v>1000</v>
          </cell>
          <cell r="AG374">
            <v>880</v>
          </cell>
          <cell r="AH374">
            <v>0</v>
          </cell>
          <cell r="AI374">
            <v>0</v>
          </cell>
          <cell r="AJ374">
            <v>1</v>
          </cell>
          <cell r="AK374">
            <v>1000</v>
          </cell>
          <cell r="AL374">
            <v>2272</v>
          </cell>
        </row>
        <row r="375">
          <cell r="B375">
            <v>39622</v>
          </cell>
          <cell r="C375">
            <v>285214</v>
          </cell>
          <cell r="D375">
            <v>43735</v>
          </cell>
          <cell r="E375" t="str">
            <v>CNT Telefonica del Sur S.A.</v>
          </cell>
          <cell r="F375" t="str">
            <v>9323012050-K</v>
          </cell>
          <cell r="G375" t="str">
            <v>Perno Hex Cte 3/8x12x6H</v>
          </cell>
          <cell r="AF375">
            <v>210</v>
          </cell>
          <cell r="AG375">
            <v>30.24</v>
          </cell>
          <cell r="AH375">
            <v>210</v>
          </cell>
          <cell r="AI375">
            <v>30.24</v>
          </cell>
          <cell r="AJ375">
            <v>0</v>
          </cell>
          <cell r="AK375">
            <v>0</v>
          </cell>
          <cell r="AL375">
            <v>1949</v>
          </cell>
        </row>
        <row r="376">
          <cell r="B376">
            <v>39766</v>
          </cell>
          <cell r="C376">
            <v>285600</v>
          </cell>
          <cell r="D376">
            <v>43810</v>
          </cell>
          <cell r="E376" t="str">
            <v>Tecnored S.A.</v>
          </cell>
          <cell r="F376" t="str">
            <v>8707200200-6</v>
          </cell>
          <cell r="G376" t="str">
            <v>Espiga 5/8x150x300 caps.1" Poliamida</v>
          </cell>
          <cell r="AF376">
            <v>1225</v>
          </cell>
          <cell r="AG376">
            <v>638.22500000000002</v>
          </cell>
          <cell r="AH376">
            <v>-25</v>
          </cell>
          <cell r="AI376">
            <v>-13.025</v>
          </cell>
          <cell r="AJ376">
            <v>1.0204081632653061</v>
          </cell>
          <cell r="AK376">
            <v>1250</v>
          </cell>
          <cell r="AL376">
            <v>3788</v>
          </cell>
        </row>
        <row r="377">
          <cell r="B377">
            <v>39875</v>
          </cell>
          <cell r="E377" t="str">
            <v>Reposicion</v>
          </cell>
          <cell r="F377" t="str">
            <v>A800200055-6</v>
          </cell>
          <cell r="G377" t="str">
            <v>Soporte Remate Mediano-14</v>
          </cell>
          <cell r="AF377">
            <v>2000</v>
          </cell>
          <cell r="AG377">
            <v>600</v>
          </cell>
          <cell r="AH377">
            <v>-291</v>
          </cell>
          <cell r="AI377">
            <v>-87.3</v>
          </cell>
          <cell r="AJ377">
            <v>1.1455</v>
          </cell>
          <cell r="AK377">
            <v>2291</v>
          </cell>
          <cell r="AL377">
            <v>1508</v>
          </cell>
        </row>
        <row r="378">
          <cell r="B378">
            <v>39864</v>
          </cell>
          <cell r="E378" t="str">
            <v>Reposicion</v>
          </cell>
          <cell r="F378" t="str">
            <v>8020510196-2</v>
          </cell>
          <cell r="G378" t="str">
            <v>Cruceta Remate Final 50x50x4x500-14 Az/Rojo</v>
          </cell>
          <cell r="AF378">
            <v>600</v>
          </cell>
          <cell r="AG378">
            <v>1131.5999999999999</v>
          </cell>
          <cell r="AH378">
            <v>193</v>
          </cell>
          <cell r="AI378">
            <v>363.99799999999999</v>
          </cell>
          <cell r="AJ378">
            <v>0.67833333333333334</v>
          </cell>
          <cell r="AK378">
            <v>407</v>
          </cell>
          <cell r="AL378">
            <v>1857</v>
          </cell>
        </row>
        <row r="379">
          <cell r="B379">
            <v>39845</v>
          </cell>
          <cell r="C379">
            <v>285747</v>
          </cell>
          <cell r="D379">
            <v>43846</v>
          </cell>
          <cell r="E379" t="str">
            <v>Tecnored S.A.</v>
          </cell>
          <cell r="F379" t="str">
            <v>8706200600-3</v>
          </cell>
          <cell r="G379" t="str">
            <v>Espiga 3/4x155x210 caps.1" Poliamida</v>
          </cell>
          <cell r="AF379">
            <v>1500</v>
          </cell>
          <cell r="AG379">
            <v>760.5</v>
          </cell>
          <cell r="AH379">
            <v>1500</v>
          </cell>
          <cell r="AI379">
            <v>760.5</v>
          </cell>
          <cell r="AJ379">
            <v>0</v>
          </cell>
          <cell r="AK379">
            <v>0</v>
          </cell>
          <cell r="AL379">
            <v>3788</v>
          </cell>
        </row>
        <row r="380">
          <cell r="B380">
            <v>39877</v>
          </cell>
          <cell r="E380" t="str">
            <v>Reposicion</v>
          </cell>
          <cell r="F380" t="str">
            <v>7303232050-0</v>
          </cell>
          <cell r="G380" t="str">
            <v>Golilla 32x32x5x12</v>
          </cell>
          <cell r="AF380">
            <v>700</v>
          </cell>
          <cell r="AG380">
            <v>23.8</v>
          </cell>
          <cell r="AH380">
            <v>-60</v>
          </cell>
          <cell r="AI380">
            <v>-2.04</v>
          </cell>
          <cell r="AJ380">
            <v>1.0857142857142856</v>
          </cell>
          <cell r="AK380">
            <v>760</v>
          </cell>
          <cell r="AL380">
            <v>1949</v>
          </cell>
        </row>
        <row r="381">
          <cell r="B381">
            <v>39858</v>
          </cell>
          <cell r="E381" t="str">
            <v>Reposicion</v>
          </cell>
          <cell r="F381" t="str">
            <v>3824028240-K</v>
          </cell>
          <cell r="G381" t="str">
            <v>Tirafondo p/Panel 7/8x270</v>
          </cell>
          <cell r="AF381">
            <v>500</v>
          </cell>
          <cell r="AG381">
            <v>440</v>
          </cell>
          <cell r="AH381">
            <v>40</v>
          </cell>
          <cell r="AI381">
            <v>35.200000000000003</v>
          </cell>
          <cell r="AJ381">
            <v>0.92</v>
          </cell>
          <cell r="AK381">
            <v>460</v>
          </cell>
          <cell r="AL381">
            <v>3000</v>
          </cell>
        </row>
        <row r="382">
          <cell r="B382">
            <v>39828</v>
          </cell>
          <cell r="C382">
            <v>285718</v>
          </cell>
          <cell r="D382">
            <v>43803</v>
          </cell>
          <cell r="E382" t="str">
            <v>SANDEN LTDA</v>
          </cell>
          <cell r="F382" t="str">
            <v>9323020110-0</v>
          </cell>
          <cell r="G382" t="str">
            <v>Perno Hex Cte 5/8x2x0A</v>
          </cell>
          <cell r="AF382">
            <v>300</v>
          </cell>
          <cell r="AG382">
            <v>31.020000000000003</v>
          </cell>
          <cell r="AH382">
            <v>-260</v>
          </cell>
          <cell r="AI382">
            <v>-26.884</v>
          </cell>
          <cell r="AJ382">
            <v>1.8666666666666667</v>
          </cell>
          <cell r="AK382">
            <v>560</v>
          </cell>
          <cell r="AL382">
            <v>1992</v>
          </cell>
        </row>
        <row r="383">
          <cell r="B383">
            <v>39844</v>
          </cell>
          <cell r="C383">
            <v>285747</v>
          </cell>
          <cell r="D383">
            <v>43846</v>
          </cell>
          <cell r="E383" t="str">
            <v>Tecnored S.A.</v>
          </cell>
          <cell r="F383" t="str">
            <v>8707200200-6</v>
          </cell>
          <cell r="G383" t="str">
            <v>Espiga 5/8x150x300 caps.1" Poliamida</v>
          </cell>
          <cell r="AF383">
            <v>2000</v>
          </cell>
          <cell r="AG383">
            <v>1042</v>
          </cell>
          <cell r="AH383">
            <v>0</v>
          </cell>
          <cell r="AI383">
            <v>0</v>
          </cell>
          <cell r="AJ383">
            <v>1</v>
          </cell>
          <cell r="AK383">
            <v>2000</v>
          </cell>
          <cell r="AL383">
            <v>3788</v>
          </cell>
        </row>
        <row r="384">
          <cell r="B384">
            <v>39878</v>
          </cell>
          <cell r="E384" t="str">
            <v>Reposicion</v>
          </cell>
          <cell r="F384" t="str">
            <v>8321250152-5</v>
          </cell>
          <cell r="G384" t="str">
            <v>Tirante 39"  Galv. t/GTD</v>
          </cell>
          <cell r="AF384">
            <v>500</v>
          </cell>
          <cell r="AG384">
            <v>1206.5</v>
          </cell>
          <cell r="AH384">
            <v>-16</v>
          </cell>
          <cell r="AI384">
            <v>-38.607999999999997</v>
          </cell>
          <cell r="AJ384">
            <v>1.032</v>
          </cell>
          <cell r="AK384">
            <v>516</v>
          </cell>
          <cell r="AL384">
            <v>1545</v>
          </cell>
        </row>
        <row r="385">
          <cell r="B385">
            <v>39491</v>
          </cell>
          <cell r="C385">
            <v>284506</v>
          </cell>
          <cell r="D385">
            <v>43739</v>
          </cell>
          <cell r="E385" t="str">
            <v>SAESA</v>
          </cell>
          <cell r="F385" t="str">
            <v>9624000016-1</v>
          </cell>
          <cell r="G385" t="str">
            <v>Perno Ojo 5/8x9x5H</v>
          </cell>
          <cell r="AF385">
            <v>500</v>
          </cell>
          <cell r="AG385">
            <v>293.5</v>
          </cell>
          <cell r="AH385">
            <v>-90</v>
          </cell>
          <cell r="AI385">
            <v>-52.83</v>
          </cell>
          <cell r="AJ385">
            <v>1.18</v>
          </cell>
          <cell r="AK385">
            <v>590</v>
          </cell>
          <cell r="AL385">
            <v>1950</v>
          </cell>
        </row>
        <row r="386">
          <cell r="B386">
            <v>39863</v>
          </cell>
          <cell r="C386">
            <v>285822</v>
          </cell>
          <cell r="D386">
            <v>43825</v>
          </cell>
          <cell r="E386" t="str">
            <v>SAESA</v>
          </cell>
          <cell r="F386" t="str">
            <v>C621000195-5</v>
          </cell>
          <cell r="G386" t="str">
            <v>Fijación p/Cañería 1/2 - 1/2x5.1/2</v>
          </cell>
          <cell r="AF386">
            <v>500</v>
          </cell>
          <cell r="AG386">
            <v>92.5</v>
          </cell>
          <cell r="AH386">
            <v>0</v>
          </cell>
          <cell r="AI386">
            <v>0</v>
          </cell>
          <cell r="AJ386">
            <v>1</v>
          </cell>
          <cell r="AK386">
            <v>500</v>
          </cell>
          <cell r="AL386">
            <v>2091</v>
          </cell>
        </row>
        <row r="387">
          <cell r="B387">
            <v>39865</v>
          </cell>
          <cell r="C387">
            <v>285823</v>
          </cell>
          <cell r="D387">
            <v>43847</v>
          </cell>
          <cell r="E387" t="str">
            <v>SAESA</v>
          </cell>
          <cell r="F387" t="str">
            <v>C621000195-5</v>
          </cell>
          <cell r="G387" t="str">
            <v>Fijación p/Cañería 1/2 - 1/2x5.1/2</v>
          </cell>
          <cell r="AF387">
            <v>500</v>
          </cell>
          <cell r="AG387">
            <v>92.5</v>
          </cell>
          <cell r="AH387">
            <v>0</v>
          </cell>
          <cell r="AI387">
            <v>0</v>
          </cell>
          <cell r="AJ387">
            <v>1</v>
          </cell>
          <cell r="AK387">
            <v>500</v>
          </cell>
          <cell r="AL387">
            <v>2091</v>
          </cell>
        </row>
        <row r="388">
          <cell r="B388">
            <v>39866</v>
          </cell>
          <cell r="C388">
            <v>285824</v>
          </cell>
          <cell r="D388">
            <v>43847</v>
          </cell>
          <cell r="E388" t="str">
            <v>SAESA</v>
          </cell>
          <cell r="F388" t="str">
            <v>C621000195-5</v>
          </cell>
          <cell r="G388" t="str">
            <v>Fijación p/Cañería 1/2 - 1/2x5.1/2</v>
          </cell>
          <cell r="AF388">
            <v>500</v>
          </cell>
          <cell r="AG388">
            <v>92.5</v>
          </cell>
          <cell r="AH388">
            <v>0</v>
          </cell>
          <cell r="AI388">
            <v>0</v>
          </cell>
          <cell r="AJ388">
            <v>1</v>
          </cell>
          <cell r="AK388">
            <v>500</v>
          </cell>
          <cell r="AL388">
            <v>2091</v>
          </cell>
        </row>
        <row r="389">
          <cell r="B389">
            <v>39867</v>
          </cell>
          <cell r="C389">
            <v>285833</v>
          </cell>
          <cell r="D389">
            <v>43847</v>
          </cell>
          <cell r="E389" t="str">
            <v>SAESA</v>
          </cell>
          <cell r="F389" t="str">
            <v>C621000195-5</v>
          </cell>
          <cell r="G389" t="str">
            <v>Fijación p/Cañería 1/2 - 1/2x5.1/2</v>
          </cell>
          <cell r="AF389">
            <v>850</v>
          </cell>
          <cell r="AG389">
            <v>157.25</v>
          </cell>
          <cell r="AH389">
            <v>0</v>
          </cell>
          <cell r="AI389">
            <v>0</v>
          </cell>
          <cell r="AJ389">
            <v>1</v>
          </cell>
          <cell r="AK389">
            <v>850</v>
          </cell>
          <cell r="AL389">
            <v>2091</v>
          </cell>
        </row>
        <row r="390">
          <cell r="B390">
            <v>39868</v>
          </cell>
          <cell r="C390">
            <v>285834</v>
          </cell>
          <cell r="D390">
            <v>43847</v>
          </cell>
          <cell r="E390" t="str">
            <v>SAESA</v>
          </cell>
          <cell r="F390" t="str">
            <v>C621000195-5</v>
          </cell>
          <cell r="G390" t="str">
            <v>Fijación p/Cañería 1/2 - 1/2x5.1/2</v>
          </cell>
          <cell r="AF390">
            <v>500</v>
          </cell>
          <cell r="AG390">
            <v>92.5</v>
          </cell>
          <cell r="AH390">
            <v>0</v>
          </cell>
          <cell r="AI390">
            <v>0</v>
          </cell>
          <cell r="AJ390">
            <v>1</v>
          </cell>
          <cell r="AK390">
            <v>500</v>
          </cell>
          <cell r="AL390">
            <v>2091</v>
          </cell>
        </row>
        <row r="391">
          <cell r="B391">
            <v>39869</v>
          </cell>
          <cell r="C391">
            <v>285835</v>
          </cell>
          <cell r="D391">
            <v>43847</v>
          </cell>
          <cell r="E391" t="str">
            <v>SAESA</v>
          </cell>
          <cell r="F391" t="str">
            <v>C621000195-5</v>
          </cell>
          <cell r="G391" t="str">
            <v>Fijación p/Cañería 1/2 - 1/2x5.1/2</v>
          </cell>
          <cell r="AF391">
            <v>650</v>
          </cell>
          <cell r="AG391">
            <v>120.25</v>
          </cell>
          <cell r="AH391">
            <v>0</v>
          </cell>
          <cell r="AI391">
            <v>0</v>
          </cell>
          <cell r="AJ391">
            <v>1</v>
          </cell>
          <cell r="AK391">
            <v>650</v>
          </cell>
          <cell r="AL391">
            <v>2091</v>
          </cell>
        </row>
        <row r="392">
          <cell r="B392">
            <v>39870</v>
          </cell>
          <cell r="C392">
            <v>285836</v>
          </cell>
          <cell r="D392">
            <v>43847</v>
          </cell>
          <cell r="E392" t="str">
            <v>SAESA</v>
          </cell>
          <cell r="F392" t="str">
            <v>C621000195-5</v>
          </cell>
          <cell r="G392" t="str">
            <v>Fijación p/Cañería 1/2 - 1/2x5.1/2</v>
          </cell>
          <cell r="AF392">
            <v>400</v>
          </cell>
          <cell r="AG392">
            <v>74</v>
          </cell>
          <cell r="AH392">
            <v>-525</v>
          </cell>
          <cell r="AI392">
            <v>-97.125</v>
          </cell>
          <cell r="AJ392">
            <v>2.3125</v>
          </cell>
          <cell r="AK392">
            <v>925</v>
          </cell>
          <cell r="AL392">
            <v>2091</v>
          </cell>
        </row>
        <row r="393">
          <cell r="B393">
            <v>39879</v>
          </cell>
          <cell r="E393" t="str">
            <v>Reposicion</v>
          </cell>
          <cell r="F393" t="str">
            <v>2851728010-2</v>
          </cell>
          <cell r="G393" t="str">
            <v>Perno p/Eclisa G-5 7/8x112</v>
          </cell>
          <cell r="AF393">
            <v>900</v>
          </cell>
          <cell r="AG393">
            <v>389.7</v>
          </cell>
          <cell r="AH393">
            <v>-27</v>
          </cell>
          <cell r="AI393">
            <v>-11.691000000000001</v>
          </cell>
          <cell r="AJ393">
            <v>1.03</v>
          </cell>
          <cell r="AK393">
            <v>927</v>
          </cell>
          <cell r="AL393">
            <v>2791</v>
          </cell>
        </row>
        <row r="394">
          <cell r="B394">
            <v>39761</v>
          </cell>
          <cell r="C394">
            <v>285594</v>
          </cell>
          <cell r="D394">
            <v>43832</v>
          </cell>
          <cell r="E394" t="str">
            <v>Ferrocarril Antofagasta Bolivia</v>
          </cell>
          <cell r="F394" t="str">
            <v>2851728010-2</v>
          </cell>
          <cell r="G394" t="str">
            <v>Perno p/Eclisa G-5 7/8x112</v>
          </cell>
          <cell r="AF394">
            <v>500</v>
          </cell>
          <cell r="AG394">
            <v>216.5</v>
          </cell>
          <cell r="AH394">
            <v>-125</v>
          </cell>
          <cell r="AI394">
            <v>-54.125</v>
          </cell>
          <cell r="AJ394">
            <v>1.25</v>
          </cell>
          <cell r="AK394">
            <v>625</v>
          </cell>
          <cell r="AL394">
            <v>2791</v>
          </cell>
        </row>
        <row r="395">
          <cell r="B395">
            <v>39665</v>
          </cell>
          <cell r="C395">
            <v>285309</v>
          </cell>
          <cell r="D395">
            <v>43774</v>
          </cell>
          <cell r="E395" t="str">
            <v>CNT Telefonica del Sur S.A.</v>
          </cell>
          <cell r="F395" t="str">
            <v>8020510090-7</v>
          </cell>
          <cell r="G395" t="str">
            <v>Cruceta Paso c/Trebol 50x50x4x500-14 t/GTD</v>
          </cell>
          <cell r="AF395">
            <v>3000</v>
          </cell>
          <cell r="AG395">
            <v>3690</v>
          </cell>
          <cell r="AH395">
            <v>-1000</v>
          </cell>
          <cell r="AI395">
            <v>-1230</v>
          </cell>
          <cell r="AJ395">
            <v>1.3333333333333333</v>
          </cell>
          <cell r="AK395">
            <v>4000</v>
          </cell>
          <cell r="AL395">
            <v>2108</v>
          </cell>
        </row>
        <row r="396">
          <cell r="B396">
            <v>39897</v>
          </cell>
          <cell r="E396" t="str">
            <v>Reposicion</v>
          </cell>
          <cell r="F396" t="str">
            <v>7303250150-5</v>
          </cell>
          <cell r="G396" t="str">
            <v>Golilla 50x50x5x21</v>
          </cell>
          <cell r="AF396">
            <v>10000</v>
          </cell>
          <cell r="AG396">
            <v>859.99999999999989</v>
          </cell>
          <cell r="AH396">
            <v>-3116</v>
          </cell>
          <cell r="AI396">
            <v>-267.976</v>
          </cell>
          <cell r="AJ396">
            <v>1.3116000000000001</v>
          </cell>
          <cell r="AK396">
            <v>13116</v>
          </cell>
          <cell r="AL396">
            <v>4012</v>
          </cell>
        </row>
        <row r="397">
          <cell r="B397">
            <v>39675</v>
          </cell>
          <cell r="C397">
            <v>285305</v>
          </cell>
          <cell r="D397">
            <v>43860</v>
          </cell>
          <cell r="E397" t="str">
            <v>CNT Telefonica del Sur S.A.</v>
          </cell>
          <cell r="F397" t="str">
            <v>7003216049-0</v>
          </cell>
          <cell r="G397" t="str">
            <v>Abrazadera 1/2x9.1/2x6H</v>
          </cell>
          <cell r="AF397">
            <v>2000</v>
          </cell>
          <cell r="AG397">
            <v>1352</v>
          </cell>
          <cell r="AH397">
            <v>-100</v>
          </cell>
          <cell r="AI397">
            <v>-67.600000000000009</v>
          </cell>
          <cell r="AJ397">
            <v>1.05</v>
          </cell>
          <cell r="AK397">
            <v>2100</v>
          </cell>
          <cell r="AL397">
            <v>1858</v>
          </cell>
        </row>
        <row r="398">
          <cell r="B398">
            <v>39898</v>
          </cell>
          <cell r="C398">
            <v>285887</v>
          </cell>
          <cell r="D398">
            <v>43840</v>
          </cell>
          <cell r="E398" t="str">
            <v>Consorcio Globe ICF S.A.</v>
          </cell>
          <cell r="F398" t="str">
            <v>8020210107-4</v>
          </cell>
          <cell r="G398" t="str">
            <v>Cruceta de Paso 50x50x5x700-14 HOR</v>
          </cell>
          <cell r="AF398">
            <v>50</v>
          </cell>
          <cell r="AG398">
            <v>152.5</v>
          </cell>
          <cell r="AH398">
            <v>-1</v>
          </cell>
          <cell r="AI398">
            <v>-3.05</v>
          </cell>
          <cell r="AJ398">
            <v>1.02</v>
          </cell>
          <cell r="AK398">
            <v>51</v>
          </cell>
          <cell r="AL398">
            <v>2442</v>
          </cell>
        </row>
        <row r="399">
          <cell r="B399">
            <v>39778</v>
          </cell>
          <cell r="C399">
            <v>285625</v>
          </cell>
          <cell r="D399">
            <v>43839</v>
          </cell>
          <cell r="E399" t="str">
            <v>Comercializadora e Inver Galmar Ltda</v>
          </cell>
          <cell r="F399" t="str">
            <v>9624000015-3</v>
          </cell>
          <cell r="G399" t="str">
            <v>Perno Ojo 5/8x9x3H</v>
          </cell>
          <cell r="AF399">
            <v>500</v>
          </cell>
          <cell r="AG399">
            <v>302</v>
          </cell>
          <cell r="AH399">
            <v>-112</v>
          </cell>
          <cell r="AI399">
            <v>-67.647999999999996</v>
          </cell>
          <cell r="AJ399">
            <v>1.224</v>
          </cell>
          <cell r="AK399">
            <v>612</v>
          </cell>
          <cell r="AL399">
            <v>2382</v>
          </cell>
        </row>
        <row r="400">
          <cell r="B400">
            <v>39880</v>
          </cell>
          <cell r="C400">
            <v>285759</v>
          </cell>
          <cell r="D400">
            <v>43842</v>
          </cell>
          <cell r="E400" t="str">
            <v>SAESA</v>
          </cell>
          <cell r="F400" t="str">
            <v>9323016470-1</v>
          </cell>
          <cell r="G400" t="str">
            <v>Perno Hex Cte 1/2x9x6A</v>
          </cell>
          <cell r="AF400">
            <v>300</v>
          </cell>
          <cell r="AG400">
            <v>69.3</v>
          </cell>
          <cell r="AH400">
            <v>0</v>
          </cell>
          <cell r="AI400">
            <v>0</v>
          </cell>
          <cell r="AJ400">
            <v>1</v>
          </cell>
          <cell r="AK400">
            <v>300</v>
          </cell>
          <cell r="AL400">
            <v>1904</v>
          </cell>
        </row>
        <row r="401">
          <cell r="B401">
            <v>39881</v>
          </cell>
          <cell r="C401">
            <v>285865</v>
          </cell>
          <cell r="D401">
            <v>43875</v>
          </cell>
          <cell r="E401" t="str">
            <v>SAESA</v>
          </cell>
          <cell r="F401" t="str">
            <v>9323016470-1</v>
          </cell>
          <cell r="G401" t="str">
            <v>Perno Hex Cte 1/2x9x6A</v>
          </cell>
          <cell r="AF401">
            <v>900</v>
          </cell>
          <cell r="AG401">
            <v>207.9</v>
          </cell>
          <cell r="AH401">
            <v>0</v>
          </cell>
          <cell r="AI401">
            <v>0</v>
          </cell>
          <cell r="AJ401">
            <v>1</v>
          </cell>
          <cell r="AK401">
            <v>900</v>
          </cell>
          <cell r="AL401">
            <v>1904</v>
          </cell>
        </row>
        <row r="402">
          <cell r="B402">
            <v>39882</v>
          </cell>
          <cell r="C402">
            <v>285866</v>
          </cell>
          <cell r="D402">
            <v>43875</v>
          </cell>
          <cell r="E402" t="str">
            <v>SAESA</v>
          </cell>
          <cell r="F402" t="str">
            <v>9323016470-1</v>
          </cell>
          <cell r="G402" t="str">
            <v>Perno Hex Cte 1/2x9x6A</v>
          </cell>
          <cell r="AF402">
            <v>500</v>
          </cell>
          <cell r="AG402">
            <v>115.5</v>
          </cell>
          <cell r="AH402">
            <v>0</v>
          </cell>
          <cell r="AI402">
            <v>0</v>
          </cell>
          <cell r="AJ402">
            <v>1</v>
          </cell>
          <cell r="AK402">
            <v>500</v>
          </cell>
          <cell r="AL402">
            <v>1904</v>
          </cell>
        </row>
        <row r="403">
          <cell r="B403">
            <v>39883</v>
          </cell>
          <cell r="C403">
            <v>285867</v>
          </cell>
          <cell r="D403">
            <v>43875</v>
          </cell>
          <cell r="E403" t="str">
            <v>SAESA</v>
          </cell>
          <cell r="F403" t="str">
            <v>9323016470-1</v>
          </cell>
          <cell r="G403" t="str">
            <v>Perno Hex Cte 1/2x9x6A</v>
          </cell>
          <cell r="AF403">
            <v>1000</v>
          </cell>
          <cell r="AG403">
            <v>231</v>
          </cell>
          <cell r="AH403">
            <v>0</v>
          </cell>
          <cell r="AI403">
            <v>0</v>
          </cell>
          <cell r="AJ403">
            <v>1</v>
          </cell>
          <cell r="AK403">
            <v>1000</v>
          </cell>
          <cell r="AL403">
            <v>1904</v>
          </cell>
        </row>
        <row r="404">
          <cell r="B404">
            <v>39884</v>
          </cell>
          <cell r="C404">
            <v>285869</v>
          </cell>
          <cell r="D404">
            <v>43875</v>
          </cell>
          <cell r="E404" t="str">
            <v>SAESA</v>
          </cell>
          <cell r="F404" t="str">
            <v>9323016470-1</v>
          </cell>
          <cell r="G404" t="str">
            <v>Perno Hex Cte 1/2x9x6A</v>
          </cell>
          <cell r="AF404">
            <v>1000</v>
          </cell>
          <cell r="AG404">
            <v>231</v>
          </cell>
          <cell r="AH404">
            <v>-352</v>
          </cell>
          <cell r="AI404">
            <v>-81.311999999999998</v>
          </cell>
          <cell r="AJ404">
            <v>1.3520000000000001</v>
          </cell>
          <cell r="AK404">
            <v>1352</v>
          </cell>
          <cell r="AL404">
            <v>1904</v>
          </cell>
        </row>
        <row r="405">
          <cell r="B405">
            <v>39666</v>
          </cell>
          <cell r="C405">
            <v>285310</v>
          </cell>
          <cell r="D405">
            <v>43788</v>
          </cell>
          <cell r="E405" t="str">
            <v>CNT Telefonica del Sur S.A.</v>
          </cell>
          <cell r="F405" t="str">
            <v>8020510090-7</v>
          </cell>
          <cell r="G405" t="str">
            <v>Cruceta Paso c/Trebol 50x50x4x500-14 t/GTD</v>
          </cell>
          <cell r="AF405">
            <v>4000</v>
          </cell>
          <cell r="AG405">
            <v>4920</v>
          </cell>
          <cell r="AH405">
            <v>-857</v>
          </cell>
          <cell r="AI405">
            <v>-1054.1099999999999</v>
          </cell>
          <cell r="AJ405">
            <v>1.2142500000000001</v>
          </cell>
          <cell r="AK405">
            <v>4857</v>
          </cell>
          <cell r="AL405">
            <v>2108</v>
          </cell>
        </row>
        <row r="406">
          <cell r="B406">
            <v>39852</v>
          </cell>
          <cell r="E406" t="str">
            <v>Reposicion</v>
          </cell>
          <cell r="F406" t="str">
            <v>9822710230-6</v>
          </cell>
          <cell r="G406" t="str">
            <v>Espaciador p/Tir. Recto 910x700x600</v>
          </cell>
          <cell r="AF406">
            <v>100</v>
          </cell>
          <cell r="AG406">
            <v>1280</v>
          </cell>
          <cell r="AH406">
            <v>-13</v>
          </cell>
          <cell r="AI406">
            <v>-166.4</v>
          </cell>
          <cell r="AJ406">
            <v>1.1299999999999999</v>
          </cell>
          <cell r="AK406">
            <v>113</v>
          </cell>
          <cell r="AL406">
            <v>2695</v>
          </cell>
        </row>
        <row r="407">
          <cell r="B407">
            <v>39751</v>
          </cell>
          <cell r="C407">
            <v>285538</v>
          </cell>
          <cell r="D407">
            <v>43791</v>
          </cell>
          <cell r="E407" t="str">
            <v>Cooperativa Electrica LLanquihue</v>
          </cell>
          <cell r="F407" t="str">
            <v>9822710230-6</v>
          </cell>
          <cell r="G407" t="str">
            <v>Espaciador p/Tir. Recto 910x700x600</v>
          </cell>
          <cell r="AF407">
            <v>10</v>
          </cell>
          <cell r="AG407">
            <v>128</v>
          </cell>
          <cell r="AH407">
            <v>0</v>
          </cell>
          <cell r="AI407">
            <v>0</v>
          </cell>
          <cell r="AJ407">
            <v>1</v>
          </cell>
          <cell r="AK407">
            <v>10</v>
          </cell>
          <cell r="AL407">
            <v>2695</v>
          </cell>
        </row>
        <row r="408">
          <cell r="B408">
            <v>39922</v>
          </cell>
          <cell r="E408" t="str">
            <v>Reposicion</v>
          </cell>
          <cell r="F408" t="str">
            <v>7303250150-5</v>
          </cell>
          <cell r="G408" t="str">
            <v>Golilla 50x50x5x21</v>
          </cell>
          <cell r="AF408">
            <v>7000</v>
          </cell>
          <cell r="AG408">
            <v>602</v>
          </cell>
          <cell r="AH408">
            <v>-1693</v>
          </cell>
          <cell r="AI408">
            <v>-145.59799999999998</v>
          </cell>
          <cell r="AJ408">
            <v>1.2418571428571428</v>
          </cell>
          <cell r="AK408">
            <v>8693</v>
          </cell>
          <cell r="AL408">
            <v>4012</v>
          </cell>
        </row>
        <row r="409">
          <cell r="B409">
            <v>39667</v>
          </cell>
          <cell r="C409">
            <v>285310</v>
          </cell>
          <cell r="D409">
            <v>43788</v>
          </cell>
          <cell r="E409" t="str">
            <v>CNT Telefonica del Sur S.A.</v>
          </cell>
          <cell r="F409" t="str">
            <v>8020510196-2</v>
          </cell>
          <cell r="G409" t="str">
            <v>Cruceta Remate Final 50x50x4x500-14 Az/Rojo</v>
          </cell>
          <cell r="AF409">
            <v>1500</v>
          </cell>
          <cell r="AG409">
            <v>2829</v>
          </cell>
          <cell r="AH409">
            <v>-95</v>
          </cell>
          <cell r="AI409">
            <v>-179.17</v>
          </cell>
          <cell r="AJ409">
            <v>1.0633333333333332</v>
          </cell>
          <cell r="AK409">
            <v>1595</v>
          </cell>
          <cell r="AL409">
            <v>1952</v>
          </cell>
        </row>
        <row r="410">
          <cell r="B410">
            <v>39902</v>
          </cell>
          <cell r="C410">
            <v>284505</v>
          </cell>
          <cell r="D410">
            <v>43739</v>
          </cell>
          <cell r="E410" t="str">
            <v>SAESA</v>
          </cell>
          <cell r="F410" t="str">
            <v>9624000016-1</v>
          </cell>
          <cell r="G410" t="str">
            <v>Perno Ojo 5/8x9x5H</v>
          </cell>
          <cell r="AF410">
            <v>2000</v>
          </cell>
          <cell r="AG410">
            <v>1174</v>
          </cell>
          <cell r="AH410">
            <v>0</v>
          </cell>
          <cell r="AI410">
            <v>0</v>
          </cell>
          <cell r="AJ410">
            <v>1</v>
          </cell>
          <cell r="AK410">
            <v>2000</v>
          </cell>
          <cell r="AL410">
            <v>1950</v>
          </cell>
        </row>
        <row r="411">
          <cell r="B411">
            <v>39885</v>
          </cell>
          <cell r="C411">
            <v>285768</v>
          </cell>
          <cell r="D411">
            <v>43843</v>
          </cell>
          <cell r="E411" t="str">
            <v>SAESA</v>
          </cell>
          <cell r="F411" t="str">
            <v>8706200680-1</v>
          </cell>
          <cell r="G411" t="str">
            <v>Espiga 3/4x200x250 caps.1.3/8" Poliamida</v>
          </cell>
          <cell r="AF411">
            <v>3500</v>
          </cell>
          <cell r="AG411">
            <v>2243.5</v>
          </cell>
          <cell r="AH411">
            <v>0</v>
          </cell>
          <cell r="AI411">
            <v>0</v>
          </cell>
          <cell r="AJ411">
            <v>1</v>
          </cell>
          <cell r="AK411">
            <v>3500</v>
          </cell>
          <cell r="AL411">
            <v>2799</v>
          </cell>
        </row>
        <row r="412">
          <cell r="B412">
            <v>39525</v>
          </cell>
          <cell r="C412">
            <v>285067</v>
          </cell>
          <cell r="D412">
            <v>43713</v>
          </cell>
          <cell r="E412" t="str">
            <v>Esielco y Cia Ltda.</v>
          </cell>
          <cell r="F412" t="str">
            <v>9323016430-2</v>
          </cell>
          <cell r="G412" t="str">
            <v>Perno Hex Cte 1/2x7x4A</v>
          </cell>
          <cell r="AF412">
            <v>500</v>
          </cell>
          <cell r="AG412">
            <v>90</v>
          </cell>
          <cell r="AH412">
            <v>22</v>
          </cell>
          <cell r="AI412">
            <v>3.96</v>
          </cell>
          <cell r="AJ412">
            <v>0.95599999999999996</v>
          </cell>
          <cell r="AK412">
            <v>478</v>
          </cell>
          <cell r="AL412">
            <v>1666</v>
          </cell>
        </row>
        <row r="413">
          <cell r="B413">
            <v>39911</v>
          </cell>
          <cell r="E413" t="str">
            <v>Reposicion</v>
          </cell>
          <cell r="F413" t="str">
            <v>7003216049-0</v>
          </cell>
          <cell r="G413" t="str">
            <v>Abrazadera 1/2x9.1/2x6H</v>
          </cell>
          <cell r="AF413">
            <v>1000</v>
          </cell>
          <cell r="AG413">
            <v>676</v>
          </cell>
          <cell r="AH413">
            <v>-31</v>
          </cell>
          <cell r="AI413">
            <v>-20.956000000000003</v>
          </cell>
          <cell r="AJ413">
            <v>1.0309999999999999</v>
          </cell>
          <cell r="AK413">
            <v>1031</v>
          </cell>
          <cell r="AL413">
            <v>1858</v>
          </cell>
        </row>
        <row r="414">
          <cell r="B414">
            <v>39899</v>
          </cell>
          <cell r="E414" t="str">
            <v>Reposicion</v>
          </cell>
          <cell r="F414" t="str">
            <v>9822110120-0</v>
          </cell>
          <cell r="G414" t="str">
            <v>Fe Angulo c/gancho p/Riostra 80x80x6x375</v>
          </cell>
          <cell r="AF414">
            <v>2100</v>
          </cell>
          <cell r="AG414">
            <v>6942.6</v>
          </cell>
          <cell r="AH414">
            <v>1476</v>
          </cell>
          <cell r="AI414">
            <v>4879.6559999999999</v>
          </cell>
          <cell r="AJ414">
            <v>0.29714285714285715</v>
          </cell>
          <cell r="AK414">
            <v>624</v>
          </cell>
          <cell r="AL414">
            <v>1542</v>
          </cell>
        </row>
        <row r="415">
          <cell r="B415">
            <v>39917</v>
          </cell>
          <cell r="C415">
            <v>285898</v>
          </cell>
          <cell r="D415">
            <v>43845</v>
          </cell>
          <cell r="E415" t="str">
            <v>SAESA</v>
          </cell>
          <cell r="F415" t="str">
            <v>9624000016-1</v>
          </cell>
          <cell r="G415" t="str">
            <v>Perno Ojo 5/8x9x5H</v>
          </cell>
          <cell r="AF415">
            <v>1575</v>
          </cell>
          <cell r="AG415">
            <v>924.52499999999998</v>
          </cell>
          <cell r="AH415">
            <v>0</v>
          </cell>
          <cell r="AI415">
            <v>0</v>
          </cell>
          <cell r="AJ415">
            <v>1</v>
          </cell>
          <cell r="AK415">
            <v>1575</v>
          </cell>
          <cell r="AL415">
            <v>1950</v>
          </cell>
        </row>
        <row r="416">
          <cell r="B416">
            <v>39918</v>
          </cell>
          <cell r="C416">
            <v>285903</v>
          </cell>
          <cell r="D416">
            <v>43845</v>
          </cell>
          <cell r="E416" t="str">
            <v>SAESA</v>
          </cell>
          <cell r="F416" t="str">
            <v>9624000016-1</v>
          </cell>
          <cell r="G416" t="str">
            <v>Perno Ojo 5/8x9x5H</v>
          </cell>
          <cell r="AF416">
            <v>1085</v>
          </cell>
          <cell r="AG416">
            <v>636.89499999999998</v>
          </cell>
          <cell r="AH416">
            <v>0</v>
          </cell>
          <cell r="AI416">
            <v>0</v>
          </cell>
          <cell r="AJ416">
            <v>1</v>
          </cell>
          <cell r="AK416">
            <v>1085</v>
          </cell>
          <cell r="AL416">
            <v>1950</v>
          </cell>
        </row>
        <row r="417">
          <cell r="B417">
            <v>39886</v>
          </cell>
          <cell r="C417">
            <v>285770</v>
          </cell>
          <cell r="D417">
            <v>43843</v>
          </cell>
          <cell r="E417" t="str">
            <v>SAESA</v>
          </cell>
          <cell r="F417" t="str">
            <v>8706200680-1</v>
          </cell>
          <cell r="G417" t="str">
            <v>Espiga 3/4x200x250 caps.1.3/8" Poliamida</v>
          </cell>
          <cell r="AF417">
            <v>4000</v>
          </cell>
          <cell r="AG417">
            <v>2564</v>
          </cell>
          <cell r="AH417">
            <v>0</v>
          </cell>
          <cell r="AI417">
            <v>0</v>
          </cell>
          <cell r="AJ417">
            <v>1</v>
          </cell>
          <cell r="AK417">
            <v>4000</v>
          </cell>
          <cell r="AL417">
            <v>2799</v>
          </cell>
        </row>
        <row r="418">
          <cell r="B418">
            <v>39805</v>
          </cell>
          <cell r="C418">
            <v>285678</v>
          </cell>
          <cell r="D418">
            <v>43818</v>
          </cell>
          <cell r="E418" t="str">
            <v>Copelec</v>
          </cell>
          <cell r="F418" t="str">
            <v>A800210187-5</v>
          </cell>
          <cell r="G418" t="str">
            <v>Brazo Tipo L Copelec 40x600x440</v>
          </cell>
          <cell r="AF418">
            <v>50</v>
          </cell>
          <cell r="AG418">
            <v>95</v>
          </cell>
          <cell r="AH418">
            <v>-157</v>
          </cell>
          <cell r="AI418">
            <v>-298.3</v>
          </cell>
          <cell r="AJ418">
            <v>4.1399999999999997</v>
          </cell>
          <cell r="AK418">
            <v>207</v>
          </cell>
          <cell r="AL418">
            <v>2500</v>
          </cell>
        </row>
        <row r="419">
          <cell r="B419">
            <v>39926</v>
          </cell>
          <cell r="E419" t="str">
            <v>Reposicion</v>
          </cell>
          <cell r="F419" t="str">
            <v>7401200030-1</v>
          </cell>
          <cell r="G419" t="str">
            <v>Barra Ojo 5/8x2,40mtrs</v>
          </cell>
          <cell r="AF419">
            <v>700</v>
          </cell>
          <cell r="AG419">
            <v>2829.68</v>
          </cell>
          <cell r="AH419">
            <v>0</v>
          </cell>
          <cell r="AI419">
            <v>0</v>
          </cell>
          <cell r="AJ419">
            <v>1</v>
          </cell>
          <cell r="AK419">
            <v>700</v>
          </cell>
          <cell r="AL419">
            <v>1230</v>
          </cell>
        </row>
        <row r="420">
          <cell r="B420">
            <v>39595</v>
          </cell>
          <cell r="C420">
            <v>285239</v>
          </cell>
          <cell r="D420">
            <v>43797</v>
          </cell>
          <cell r="E420" t="str">
            <v>GTD Teleductos S.A.</v>
          </cell>
          <cell r="F420" t="str">
            <v>7003216102-0</v>
          </cell>
          <cell r="G420" t="str">
            <v>Abrazadera 1/2x10.1/2x6H</v>
          </cell>
          <cell r="AF420">
            <v>4520</v>
          </cell>
          <cell r="AG420">
            <v>3254.4</v>
          </cell>
          <cell r="AH420">
            <v>0</v>
          </cell>
          <cell r="AI420">
            <v>0</v>
          </cell>
          <cell r="AJ420">
            <v>1</v>
          </cell>
          <cell r="AK420">
            <v>4520</v>
          </cell>
          <cell r="AL420">
            <v>1736</v>
          </cell>
        </row>
        <row r="421">
          <cell r="B421">
            <v>39862</v>
          </cell>
          <cell r="C421">
            <v>285804</v>
          </cell>
          <cell r="D421">
            <v>43847</v>
          </cell>
          <cell r="E421" t="str">
            <v>CNT Telefonica del Sur S.A.</v>
          </cell>
          <cell r="F421" t="str">
            <v>9421120090-6</v>
          </cell>
          <cell r="G421" t="str">
            <v>Perno Cab Cuad 5/8x2.1/2</v>
          </cell>
          <cell r="AF421">
            <v>4000</v>
          </cell>
          <cell r="AG421">
            <v>592</v>
          </cell>
          <cell r="AH421">
            <v>0</v>
          </cell>
          <cell r="AI421">
            <v>0</v>
          </cell>
          <cell r="AJ421">
            <v>1</v>
          </cell>
          <cell r="AK421">
            <v>4000</v>
          </cell>
          <cell r="AL421">
            <v>2409</v>
          </cell>
        </row>
        <row r="422">
          <cell r="B422">
            <v>39826</v>
          </cell>
          <cell r="E422" t="str">
            <v>Reposicion</v>
          </cell>
          <cell r="F422" t="str">
            <v>6000100290-5</v>
          </cell>
          <cell r="G422" t="str">
            <v>Golilla 32x5x25 p/Soporte Tipo L</v>
          </cell>
          <cell r="AF422">
            <v>500</v>
          </cell>
          <cell r="AG422">
            <v>15</v>
          </cell>
          <cell r="AH422">
            <v>500</v>
          </cell>
          <cell r="AI422">
            <v>15</v>
          </cell>
          <cell r="AJ422">
            <v>0</v>
          </cell>
          <cell r="AK422">
            <v>0</v>
          </cell>
          <cell r="AL422">
            <v>2500</v>
          </cell>
        </row>
        <row r="423">
          <cell r="B423">
            <v>39871</v>
          </cell>
          <cell r="C423">
            <v>285814</v>
          </cell>
          <cell r="D423">
            <v>43826</v>
          </cell>
          <cell r="E423" t="str">
            <v>CNT Telefonica del Sur S.A.</v>
          </cell>
          <cell r="F423" t="str">
            <v>9100219045-7</v>
          </cell>
          <cell r="G423" t="str">
            <v>Gancho p/Regleta 4.1/2</v>
          </cell>
          <cell r="AF423">
            <v>170</v>
          </cell>
          <cell r="AG423">
            <v>50.32</v>
          </cell>
          <cell r="AH423">
            <v>-2</v>
          </cell>
          <cell r="AI423">
            <v>-0.59199999999999997</v>
          </cell>
          <cell r="AJ423">
            <v>1.0117647058823529</v>
          </cell>
          <cell r="AK423">
            <v>172</v>
          </cell>
          <cell r="AL423">
            <v>5067</v>
          </cell>
        </row>
        <row r="424">
          <cell r="B424">
            <v>39940</v>
          </cell>
          <cell r="E424" t="str">
            <v>Reposicion</v>
          </cell>
          <cell r="F424" t="str">
            <v>9623016280-5</v>
          </cell>
          <cell r="G424" t="str">
            <v>Anclaje p/Muerto Marino c/Ojo 1/2x400</v>
          </cell>
          <cell r="AF424">
            <v>23</v>
          </cell>
          <cell r="AG424">
            <v>14.26</v>
          </cell>
          <cell r="AH424">
            <v>0</v>
          </cell>
          <cell r="AI424">
            <v>0</v>
          </cell>
          <cell r="AJ424">
            <v>1</v>
          </cell>
          <cell r="AK424">
            <v>23</v>
          </cell>
          <cell r="AL424">
            <v>1950</v>
          </cell>
        </row>
        <row r="425">
          <cell r="B425">
            <v>39944</v>
          </cell>
          <cell r="E425" t="str">
            <v>Reposicion</v>
          </cell>
          <cell r="F425" t="str">
            <v>7401200030-1</v>
          </cell>
          <cell r="G425" t="str">
            <v>Barra Ojo 5/8x2,40mtrs</v>
          </cell>
          <cell r="AF425">
            <v>1300</v>
          </cell>
          <cell r="AG425">
            <v>5255.12</v>
          </cell>
          <cell r="AH425">
            <v>1300</v>
          </cell>
          <cell r="AI425">
            <v>5255.12</v>
          </cell>
          <cell r="AJ425">
            <v>0</v>
          </cell>
          <cell r="AK425">
            <v>0</v>
          </cell>
          <cell r="AL425">
            <v>1230</v>
          </cell>
        </row>
        <row r="426">
          <cell r="B426">
            <v>39861</v>
          </cell>
          <cell r="C426">
            <v>285804</v>
          </cell>
          <cell r="D426">
            <v>43847</v>
          </cell>
          <cell r="E426" t="str">
            <v>CNT Telefonica del Sur S.A.</v>
          </cell>
          <cell r="F426" t="str">
            <v>7500200136-5</v>
          </cell>
          <cell r="G426" t="str">
            <v>Brida Inferior Multicable 4mm</v>
          </cell>
          <cell r="AF426">
            <v>4000</v>
          </cell>
          <cell r="AG426">
            <v>464</v>
          </cell>
          <cell r="AH426">
            <v>1000</v>
          </cell>
          <cell r="AI426">
            <v>116</v>
          </cell>
          <cell r="AJ426">
            <v>0.75</v>
          </cell>
          <cell r="AK426">
            <v>3000</v>
          </cell>
          <cell r="AL426">
            <v>2409</v>
          </cell>
        </row>
        <row r="427">
          <cell r="B427">
            <v>39860</v>
          </cell>
          <cell r="C427">
            <v>285804</v>
          </cell>
          <cell r="D427">
            <v>43847</v>
          </cell>
          <cell r="E427" t="str">
            <v>CNT Telefonica del Sur S.A.</v>
          </cell>
          <cell r="F427" t="str">
            <v>7500200137-3</v>
          </cell>
          <cell r="G427" t="str">
            <v>Brida Superior Multicable 4mm</v>
          </cell>
          <cell r="AF427">
            <v>4000</v>
          </cell>
          <cell r="AG427">
            <v>308</v>
          </cell>
          <cell r="AH427">
            <v>0</v>
          </cell>
          <cell r="AI427">
            <v>0</v>
          </cell>
          <cell r="AJ427">
            <v>1</v>
          </cell>
          <cell r="AK427">
            <v>4000</v>
          </cell>
          <cell r="AL427">
            <v>2409</v>
          </cell>
        </row>
        <row r="428">
          <cell r="B428">
            <v>39894</v>
          </cell>
          <cell r="C428">
            <v>285842</v>
          </cell>
          <cell r="D428">
            <v>43854</v>
          </cell>
          <cell r="E428" t="str">
            <v>Compañía General de Electricidad</v>
          </cell>
          <cell r="F428" t="str">
            <v>8709200150-2</v>
          </cell>
          <cell r="G428" t="str">
            <v>Espiga 3/4x155x295 caps.1.3/8" Poliamida c/HOR</v>
          </cell>
          <cell r="AF428">
            <v>1400</v>
          </cell>
          <cell r="AG428">
            <v>1037.4000000000001</v>
          </cell>
          <cell r="AH428">
            <v>0</v>
          </cell>
          <cell r="AI428">
            <v>0</v>
          </cell>
          <cell r="AJ428">
            <v>1</v>
          </cell>
          <cell r="AK428">
            <v>1400</v>
          </cell>
          <cell r="AL428">
            <v>4674</v>
          </cell>
        </row>
        <row r="429">
          <cell r="B429">
            <v>39931</v>
          </cell>
          <cell r="C429">
            <v>285941</v>
          </cell>
          <cell r="D429">
            <v>43879</v>
          </cell>
          <cell r="E429" t="str">
            <v>Compañía General de Electricidad</v>
          </cell>
          <cell r="F429" t="str">
            <v>8709200150-2</v>
          </cell>
          <cell r="G429" t="str">
            <v>Espiga 3/4x155x295 caps.1.3/8" Poliamida c/HOR</v>
          </cell>
          <cell r="AF429">
            <v>4225</v>
          </cell>
          <cell r="AG429">
            <v>3130.7249999999999</v>
          </cell>
          <cell r="AH429">
            <v>-471</v>
          </cell>
          <cell r="AI429">
            <v>-349.01100000000002</v>
          </cell>
          <cell r="AJ429">
            <v>1.1114792899408283</v>
          </cell>
          <cell r="AK429">
            <v>4696</v>
          </cell>
          <cell r="AL429">
            <v>4674</v>
          </cell>
        </row>
        <row r="430">
          <cell r="B430">
            <v>39927</v>
          </cell>
          <cell r="E430" t="str">
            <v>Reposicion</v>
          </cell>
          <cell r="F430" t="str">
            <v>7401200030-1</v>
          </cell>
          <cell r="G430" t="str">
            <v>Barra Ojo 5/8x2,40mtrs</v>
          </cell>
          <cell r="AF430">
            <v>450</v>
          </cell>
          <cell r="AG430">
            <v>1819.08</v>
          </cell>
          <cell r="AH430">
            <v>0</v>
          </cell>
          <cell r="AI430">
            <v>0</v>
          </cell>
          <cell r="AJ430">
            <v>1</v>
          </cell>
          <cell r="AK430">
            <v>450</v>
          </cell>
          <cell r="AL430">
            <v>1230</v>
          </cell>
        </row>
        <row r="431">
          <cell r="B431">
            <v>39771</v>
          </cell>
          <cell r="C431">
            <v>285605</v>
          </cell>
          <cell r="D431">
            <v>43861</v>
          </cell>
          <cell r="E431" t="str">
            <v>Compañía General de Electricidad</v>
          </cell>
          <cell r="F431" t="str">
            <v>9700200615-8</v>
          </cell>
          <cell r="G431" t="str">
            <v>Pasador 5/8x60</v>
          </cell>
          <cell r="AF431">
            <v>6000</v>
          </cell>
          <cell r="AG431">
            <v>768</v>
          </cell>
          <cell r="AH431">
            <v>0</v>
          </cell>
          <cell r="AI431">
            <v>0</v>
          </cell>
          <cell r="AJ431">
            <v>1</v>
          </cell>
          <cell r="AK431">
            <v>6000</v>
          </cell>
          <cell r="AL431">
            <v>2429</v>
          </cell>
        </row>
        <row r="432">
          <cell r="B432">
            <v>36468</v>
          </cell>
          <cell r="C432">
            <v>276681</v>
          </cell>
          <cell r="D432">
            <v>42580</v>
          </cell>
          <cell r="E432" t="str">
            <v>Codelco Chile-Division Andina</v>
          </cell>
          <cell r="F432" t="str">
            <v>2291048176-6</v>
          </cell>
          <cell r="G432" t="str">
            <v>Perno Coraza Molino 4340 1.1/2x11x6.1/2H</v>
          </cell>
          <cell r="AF432">
            <v>90</v>
          </cell>
          <cell r="AG432">
            <v>264.24</v>
          </cell>
          <cell r="AH432">
            <v>75</v>
          </cell>
          <cell r="AI432">
            <v>220.2</v>
          </cell>
          <cell r="AJ432">
            <v>0.16666666666666666</v>
          </cell>
          <cell r="AK432">
            <v>15</v>
          </cell>
          <cell r="AL432">
            <v>2670</v>
          </cell>
        </row>
        <row r="433">
          <cell r="B433">
            <v>36467</v>
          </cell>
          <cell r="C433">
            <v>276681</v>
          </cell>
          <cell r="D433">
            <v>42580</v>
          </cell>
          <cell r="E433" t="str">
            <v>Codelco Chile-Division Andina</v>
          </cell>
          <cell r="F433" t="str">
            <v>2291048136-7</v>
          </cell>
          <cell r="G433" t="str">
            <v>Perno Coraza Molino 4340 1.1/2x8.1/2x5H</v>
          </cell>
          <cell r="AF433">
            <v>400</v>
          </cell>
          <cell r="AG433">
            <v>976</v>
          </cell>
          <cell r="AH433">
            <v>253</v>
          </cell>
          <cell r="AI433">
            <v>617.31999999999994</v>
          </cell>
          <cell r="AJ433">
            <v>0.36749999999999999</v>
          </cell>
          <cell r="AK433">
            <v>147</v>
          </cell>
          <cell r="AL433">
            <v>2700</v>
          </cell>
        </row>
        <row r="434">
          <cell r="B434">
            <v>39937</v>
          </cell>
          <cell r="C434">
            <v>285946</v>
          </cell>
          <cell r="D434">
            <v>43868</v>
          </cell>
          <cell r="E434" t="str">
            <v>Entel chile S.A.</v>
          </cell>
          <cell r="F434" t="str">
            <v>A800210080-1</v>
          </cell>
          <cell r="G434" t="str">
            <v>Soporte Tipo L 38x6x100x50</v>
          </cell>
          <cell r="AF434">
            <v>4000</v>
          </cell>
          <cell r="AG434">
            <v>949.04</v>
          </cell>
          <cell r="AH434">
            <v>-4258</v>
          </cell>
          <cell r="AI434">
            <v>-1010.25308</v>
          </cell>
          <cell r="AJ434">
            <v>2.0644999999999998</v>
          </cell>
          <cell r="AK434">
            <v>8258</v>
          </cell>
          <cell r="AL434">
            <v>2195</v>
          </cell>
        </row>
        <row r="435">
          <cell r="B435">
            <v>39950</v>
          </cell>
          <cell r="E435" t="str">
            <v>Reposicion</v>
          </cell>
          <cell r="F435" t="str">
            <v>8020210138-4</v>
          </cell>
          <cell r="G435" t="str">
            <v>Cruceta Remate Final 65x65x5x500</v>
          </cell>
          <cell r="AF435">
            <v>450</v>
          </cell>
          <cell r="AG435">
            <v>1172.7</v>
          </cell>
          <cell r="AH435">
            <v>-5</v>
          </cell>
          <cell r="AI435">
            <v>-13.03</v>
          </cell>
          <cell r="AJ435">
            <v>1.0111111111111111</v>
          </cell>
          <cell r="AK435">
            <v>455</v>
          </cell>
          <cell r="AL435">
            <v>1467</v>
          </cell>
        </row>
        <row r="436">
          <cell r="B436">
            <v>39887</v>
          </cell>
          <cell r="C436">
            <v>285272</v>
          </cell>
          <cell r="D436">
            <v>43732</v>
          </cell>
          <cell r="E436" t="str">
            <v>SAESA</v>
          </cell>
          <cell r="F436" t="str">
            <v>8706200680-1</v>
          </cell>
          <cell r="G436" t="str">
            <v>Espiga 3/4x200x250 caps.1.3/8" Poliamida</v>
          </cell>
          <cell r="AF436">
            <v>1300</v>
          </cell>
          <cell r="AG436">
            <v>833.30000000000007</v>
          </cell>
          <cell r="AH436">
            <v>0</v>
          </cell>
          <cell r="AI436">
            <v>0</v>
          </cell>
          <cell r="AJ436">
            <v>1</v>
          </cell>
          <cell r="AK436">
            <v>1300</v>
          </cell>
          <cell r="AL436">
            <v>2799</v>
          </cell>
        </row>
        <row r="437">
          <cell r="B437">
            <v>39947</v>
          </cell>
          <cell r="E437" t="str">
            <v>Reposicion</v>
          </cell>
          <cell r="F437" t="str">
            <v>8020210101-5</v>
          </cell>
          <cell r="G437" t="str">
            <v>Cruceta BTAT 65x65x5x500-18</v>
          </cell>
          <cell r="AF437">
            <v>2200</v>
          </cell>
          <cell r="AG437">
            <v>4642</v>
          </cell>
          <cell r="AH437">
            <v>444</v>
          </cell>
          <cell r="AI437">
            <v>936.83999999999992</v>
          </cell>
          <cell r="AJ437">
            <v>0.79818181818181821</v>
          </cell>
          <cell r="AK437">
            <v>1756</v>
          </cell>
          <cell r="AL437">
            <v>1765</v>
          </cell>
        </row>
        <row r="438">
          <cell r="B438">
            <v>39888</v>
          </cell>
          <cell r="C438">
            <v>285774</v>
          </cell>
          <cell r="D438">
            <v>43843</v>
          </cell>
          <cell r="E438" t="str">
            <v>SAESA</v>
          </cell>
          <cell r="F438" t="str">
            <v>8706200680-1</v>
          </cell>
          <cell r="G438" t="str">
            <v>Espiga 3/4x200x250 caps.1.3/8" Poliamida</v>
          </cell>
          <cell r="AF438">
            <v>3500</v>
          </cell>
          <cell r="AG438">
            <v>2243.5</v>
          </cell>
          <cell r="AH438">
            <v>0</v>
          </cell>
          <cell r="AI438">
            <v>0</v>
          </cell>
          <cell r="AJ438">
            <v>1</v>
          </cell>
          <cell r="AK438">
            <v>3500</v>
          </cell>
          <cell r="AL438">
            <v>2799</v>
          </cell>
        </row>
        <row r="439">
          <cell r="B439">
            <v>39889</v>
          </cell>
          <cell r="C439">
            <v>285775</v>
          </cell>
          <cell r="D439">
            <v>43843</v>
          </cell>
          <cell r="E439" t="str">
            <v>SAESA</v>
          </cell>
          <cell r="F439" t="str">
            <v>8706200680-1</v>
          </cell>
          <cell r="G439" t="str">
            <v>Espiga 3/4x200x250 caps.1.3/8" Poliamida</v>
          </cell>
          <cell r="AF439">
            <v>4000</v>
          </cell>
          <cell r="AG439">
            <v>2564</v>
          </cell>
          <cell r="AH439">
            <v>0</v>
          </cell>
          <cell r="AI439">
            <v>0</v>
          </cell>
          <cell r="AJ439">
            <v>1</v>
          </cell>
          <cell r="AK439">
            <v>4000</v>
          </cell>
          <cell r="AL439">
            <v>2799</v>
          </cell>
        </row>
        <row r="440">
          <cell r="B440">
            <v>39676</v>
          </cell>
          <cell r="C440">
            <v>285305</v>
          </cell>
          <cell r="D440">
            <v>43860</v>
          </cell>
          <cell r="E440" t="str">
            <v>CNT Telefonica del Sur S.A.</v>
          </cell>
          <cell r="F440" t="str">
            <v>7303240095-4</v>
          </cell>
          <cell r="G440" t="str">
            <v>Golilla 40x40x5x14</v>
          </cell>
          <cell r="AF440">
            <v>16000</v>
          </cell>
          <cell r="AG440">
            <v>851.19999999999993</v>
          </cell>
          <cell r="AH440">
            <v>-6504</v>
          </cell>
          <cell r="AI440">
            <v>-346.01279999999997</v>
          </cell>
          <cell r="AJ440">
            <v>1.4065000000000001</v>
          </cell>
          <cell r="AK440">
            <v>22504</v>
          </cell>
          <cell r="AL440">
            <v>1840</v>
          </cell>
        </row>
        <row r="441">
          <cell r="B441">
            <v>39948</v>
          </cell>
          <cell r="E441" t="str">
            <v>Reposicion</v>
          </cell>
          <cell r="F441" t="str">
            <v>8020215118-7</v>
          </cell>
          <cell r="G441" t="str">
            <v>Cruceta Extra Larga 65x65x5x965 GV</v>
          </cell>
          <cell r="AF441">
            <v>700</v>
          </cell>
          <cell r="AG441">
            <v>2718.1</v>
          </cell>
          <cell r="AH441">
            <v>-19</v>
          </cell>
          <cell r="AI441">
            <v>-73.777000000000001</v>
          </cell>
          <cell r="AJ441">
            <v>1.0271428571428571</v>
          </cell>
          <cell r="AK441">
            <v>719</v>
          </cell>
          <cell r="AL441">
            <v>1732</v>
          </cell>
        </row>
        <row r="442">
          <cell r="B442">
            <v>39952</v>
          </cell>
          <cell r="C442">
            <v>285240</v>
          </cell>
          <cell r="E442" t="str">
            <v>GTD Teleductos S.A.</v>
          </cell>
          <cell r="F442" t="str">
            <v>9822150125-K</v>
          </cell>
          <cell r="G442" t="str">
            <v>Fe Angulo 40x40x4x410 t/GTD</v>
          </cell>
          <cell r="AF442">
            <v>1100</v>
          </cell>
          <cell r="AG442">
            <v>1156.0999999999999</v>
          </cell>
          <cell r="AH442">
            <v>393</v>
          </cell>
          <cell r="AI442">
            <v>413.04299999999995</v>
          </cell>
          <cell r="AJ442">
            <v>0.6427272727272727</v>
          </cell>
          <cell r="AK442">
            <v>707</v>
          </cell>
          <cell r="AL442">
            <v>1927</v>
          </cell>
        </row>
        <row r="443">
          <cell r="B443">
            <v>39706</v>
          </cell>
          <cell r="C443">
            <v>284909</v>
          </cell>
          <cell r="D443">
            <v>43668</v>
          </cell>
          <cell r="E443" t="str">
            <v>Entel chile S.A.</v>
          </cell>
          <cell r="F443" t="str">
            <v>1223216032-0</v>
          </cell>
          <cell r="G443" t="str">
            <v>Perno Coche 1/2x2x1.1/4</v>
          </cell>
          <cell r="AF443">
            <v>4000</v>
          </cell>
          <cell r="AG443">
            <v>248</v>
          </cell>
          <cell r="AH443">
            <v>1522</v>
          </cell>
          <cell r="AI443">
            <v>94.364000000000004</v>
          </cell>
          <cell r="AJ443">
            <v>0.61950000000000005</v>
          </cell>
          <cell r="AK443">
            <v>2478</v>
          </cell>
          <cell r="AL443">
            <v>2449</v>
          </cell>
        </row>
        <row r="444">
          <cell r="B444">
            <v>39965</v>
          </cell>
          <cell r="E444" t="str">
            <v>Reposicion</v>
          </cell>
          <cell r="F444" t="str">
            <v>8321220140-8</v>
          </cell>
          <cell r="G444" t="str">
            <v>Tirante 39"  Galv.</v>
          </cell>
          <cell r="AF444">
            <v>1200</v>
          </cell>
          <cell r="AG444">
            <v>2895.6</v>
          </cell>
          <cell r="AH444">
            <v>0</v>
          </cell>
          <cell r="AI444">
            <v>0</v>
          </cell>
          <cell r="AJ444">
            <v>1</v>
          </cell>
          <cell r="AK444">
            <v>1200</v>
          </cell>
          <cell r="AL444">
            <v>1200</v>
          </cell>
        </row>
        <row r="445">
          <cell r="B445">
            <v>39762</v>
          </cell>
          <cell r="C445">
            <v>285573</v>
          </cell>
          <cell r="D445">
            <v>43850</v>
          </cell>
          <cell r="E445" t="str">
            <v>Entel chile S.A.</v>
          </cell>
          <cell r="F445" t="str">
            <v>9423016110-5</v>
          </cell>
          <cell r="G445" t="str">
            <v>Perno Cab Cuad 1/2x2.1/2x1/4A BSW</v>
          </cell>
          <cell r="AF445">
            <v>3000</v>
          </cell>
          <cell r="AG445">
            <v>228</v>
          </cell>
          <cell r="AH445">
            <v>0</v>
          </cell>
          <cell r="AI445">
            <v>0</v>
          </cell>
          <cell r="AJ445">
            <v>1</v>
          </cell>
          <cell r="AK445">
            <v>3000</v>
          </cell>
          <cell r="AL445">
            <v>4539</v>
          </cell>
        </row>
        <row r="446">
          <cell r="B446">
            <v>39904</v>
          </cell>
          <cell r="C446">
            <v>285875</v>
          </cell>
          <cell r="D446">
            <v>43859</v>
          </cell>
          <cell r="E446" t="str">
            <v>Entel chile S.A.</v>
          </cell>
          <cell r="F446" t="str">
            <v>9423016110-5</v>
          </cell>
          <cell r="G446" t="str">
            <v>Perno Cab Cuad 1/2x2.1/2x1/4A BSW</v>
          </cell>
          <cell r="AF446">
            <v>1700</v>
          </cell>
          <cell r="AG446">
            <v>129.19999999999999</v>
          </cell>
          <cell r="AH446">
            <v>-225</v>
          </cell>
          <cell r="AI446">
            <v>-17.099999999999998</v>
          </cell>
          <cell r="AJ446">
            <v>1.1323529411764706</v>
          </cell>
          <cell r="AK446">
            <v>1925</v>
          </cell>
          <cell r="AL446">
            <v>4539</v>
          </cell>
        </row>
        <row r="447">
          <cell r="B447">
            <v>39941</v>
          </cell>
          <cell r="E447" t="str">
            <v>Reposicion</v>
          </cell>
          <cell r="F447" t="str">
            <v>9700200615-8</v>
          </cell>
          <cell r="G447" t="str">
            <v>Pasador 5/8x60</v>
          </cell>
          <cell r="AF447">
            <v>5000</v>
          </cell>
          <cell r="AG447">
            <v>640</v>
          </cell>
          <cell r="AH447">
            <v>1895</v>
          </cell>
          <cell r="AI447">
            <v>242.56</v>
          </cell>
          <cell r="AJ447">
            <v>0.621</v>
          </cell>
          <cell r="AK447">
            <v>3105</v>
          </cell>
          <cell r="AL447">
            <v>2429</v>
          </cell>
        </row>
        <row r="448">
          <cell r="B448">
            <v>39783</v>
          </cell>
          <cell r="C448">
            <v>285626</v>
          </cell>
          <cell r="D448">
            <v>43867</v>
          </cell>
          <cell r="E448" t="str">
            <v>Comercial Electroson Ltda</v>
          </cell>
          <cell r="F448" t="str">
            <v>A800200050-5</v>
          </cell>
          <cell r="G448" t="str">
            <v>Soporte Remate Liviano</v>
          </cell>
          <cell r="AF448">
            <v>1500</v>
          </cell>
          <cell r="AG448">
            <v>390</v>
          </cell>
          <cell r="AH448">
            <v>0</v>
          </cell>
          <cell r="AI448">
            <v>0</v>
          </cell>
          <cell r="AJ448">
            <v>1</v>
          </cell>
          <cell r="AK448">
            <v>1500</v>
          </cell>
          <cell r="AL448">
            <v>1614</v>
          </cell>
        </row>
        <row r="449">
          <cell r="B449">
            <v>39807</v>
          </cell>
          <cell r="C449">
            <v>285674</v>
          </cell>
          <cell r="D449">
            <v>43845</v>
          </cell>
          <cell r="E449" t="str">
            <v>Tecnored S.A.</v>
          </cell>
          <cell r="F449" t="str">
            <v>A800200050-5</v>
          </cell>
          <cell r="G449" t="str">
            <v>Soporte Remate Liviano</v>
          </cell>
          <cell r="AF449">
            <v>1400</v>
          </cell>
          <cell r="AG449">
            <v>364</v>
          </cell>
          <cell r="AH449">
            <v>0</v>
          </cell>
          <cell r="AI449">
            <v>0</v>
          </cell>
          <cell r="AJ449">
            <v>1</v>
          </cell>
          <cell r="AK449">
            <v>1400</v>
          </cell>
          <cell r="AL449">
            <v>1645</v>
          </cell>
        </row>
        <row r="450">
          <cell r="B450">
            <v>39892</v>
          </cell>
          <cell r="C450">
            <v>285841</v>
          </cell>
          <cell r="D450">
            <v>43845</v>
          </cell>
          <cell r="E450" t="str">
            <v>SANDEN LTDA</v>
          </cell>
          <cell r="F450" t="str">
            <v>A800200050-5</v>
          </cell>
          <cell r="G450" t="str">
            <v>Soporte Remate Liviano</v>
          </cell>
          <cell r="AF450">
            <v>2000</v>
          </cell>
          <cell r="AG450">
            <v>520</v>
          </cell>
          <cell r="AH450">
            <v>0</v>
          </cell>
          <cell r="AI450">
            <v>0</v>
          </cell>
          <cell r="AJ450">
            <v>1</v>
          </cell>
          <cell r="AK450">
            <v>2000</v>
          </cell>
          <cell r="AL450">
            <v>1550</v>
          </cell>
        </row>
        <row r="451">
          <cell r="B451">
            <v>39808</v>
          </cell>
          <cell r="C451">
            <v>285674</v>
          </cell>
          <cell r="D451">
            <v>43845</v>
          </cell>
          <cell r="E451" t="str">
            <v>Tecnored S.A.</v>
          </cell>
          <cell r="F451" t="str">
            <v>9700212050-3</v>
          </cell>
          <cell r="G451" t="str">
            <v>Pasador 3/8x72</v>
          </cell>
          <cell r="AF451">
            <v>1500</v>
          </cell>
          <cell r="AG451">
            <v>81</v>
          </cell>
          <cell r="AH451">
            <v>0</v>
          </cell>
          <cell r="AI451">
            <v>0</v>
          </cell>
          <cell r="AJ451">
            <v>1</v>
          </cell>
          <cell r="AK451">
            <v>1500</v>
          </cell>
          <cell r="AL451">
            <v>1645</v>
          </cell>
        </row>
        <row r="452">
          <cell r="B452">
            <v>39925</v>
          </cell>
          <cell r="C452">
            <v>285919</v>
          </cell>
          <cell r="D452">
            <v>43861</v>
          </cell>
          <cell r="E452" t="str">
            <v>Comercializadora e Inver Galmar Ltda</v>
          </cell>
          <cell r="F452" t="str">
            <v>A800200050-5</v>
          </cell>
          <cell r="G452" t="str">
            <v>Soporte Remate Liviano</v>
          </cell>
          <cell r="AF452">
            <v>2000</v>
          </cell>
          <cell r="AG452">
            <v>520</v>
          </cell>
          <cell r="AH452">
            <v>0</v>
          </cell>
          <cell r="AI452">
            <v>0</v>
          </cell>
          <cell r="AJ452">
            <v>1</v>
          </cell>
          <cell r="AK452">
            <v>2000</v>
          </cell>
          <cell r="AL452">
            <v>1550</v>
          </cell>
        </row>
        <row r="453">
          <cell r="B453">
            <v>39945</v>
          </cell>
          <cell r="E453" t="str">
            <v>Reposicion</v>
          </cell>
          <cell r="F453" t="str">
            <v>9700212050-3</v>
          </cell>
          <cell r="G453" t="str">
            <v>Pasador 3/8x72</v>
          </cell>
          <cell r="AF453">
            <v>5000</v>
          </cell>
          <cell r="AG453">
            <v>270</v>
          </cell>
          <cell r="AH453">
            <v>0</v>
          </cell>
          <cell r="AI453">
            <v>0</v>
          </cell>
          <cell r="AJ453">
            <v>1</v>
          </cell>
          <cell r="AK453">
            <v>5000</v>
          </cell>
          <cell r="AL453">
            <v>1645</v>
          </cell>
        </row>
        <row r="454">
          <cell r="B454">
            <v>39938</v>
          </cell>
          <cell r="C454">
            <v>285941</v>
          </cell>
          <cell r="D454">
            <v>43879</v>
          </cell>
          <cell r="E454" t="str">
            <v>Compañía General de Electricidad</v>
          </cell>
          <cell r="F454" t="str">
            <v>9822210340-1</v>
          </cell>
          <cell r="G454" t="str">
            <v>Diagonal P/Refuerzo 50x8x1035</v>
          </cell>
          <cell r="AF454">
            <v>900</v>
          </cell>
          <cell r="AG454">
            <v>2925</v>
          </cell>
          <cell r="AH454">
            <v>-231</v>
          </cell>
          <cell r="AI454">
            <v>-750.75</v>
          </cell>
          <cell r="AJ454">
            <v>1.2566666666666666</v>
          </cell>
          <cell r="AK454">
            <v>1131</v>
          </cell>
          <cell r="AL454">
            <v>1180</v>
          </cell>
        </row>
        <row r="455">
          <cell r="B455">
            <v>39890</v>
          </cell>
          <cell r="C455">
            <v>285776</v>
          </cell>
          <cell r="D455">
            <v>43843</v>
          </cell>
          <cell r="E455" t="str">
            <v>SAESA</v>
          </cell>
          <cell r="F455" t="str">
            <v>8706200680-1</v>
          </cell>
          <cell r="G455" t="str">
            <v>Espiga 3/4x200x250 caps.1.3/8" Poliamida</v>
          </cell>
          <cell r="AF455">
            <v>3500</v>
          </cell>
          <cell r="AG455">
            <v>2243.5</v>
          </cell>
          <cell r="AH455">
            <v>0</v>
          </cell>
          <cell r="AI455">
            <v>0</v>
          </cell>
          <cell r="AJ455">
            <v>1</v>
          </cell>
          <cell r="AK455">
            <v>3500</v>
          </cell>
          <cell r="AL455">
            <v>2799</v>
          </cell>
        </row>
        <row r="456">
          <cell r="B456">
            <v>39966</v>
          </cell>
          <cell r="E456" t="str">
            <v>Reposicion</v>
          </cell>
          <cell r="F456" t="str">
            <v>9821510100-2</v>
          </cell>
          <cell r="G456" t="str">
            <v>Ancla Mural Tipo A</v>
          </cell>
          <cell r="AF456">
            <v>500</v>
          </cell>
          <cell r="AG456">
            <v>190</v>
          </cell>
          <cell r="AH456">
            <v>-105</v>
          </cell>
          <cell r="AI456">
            <v>-39.9</v>
          </cell>
          <cell r="AJ456">
            <v>1.21</v>
          </cell>
          <cell r="AK456">
            <v>605</v>
          </cell>
          <cell r="AL456">
            <v>2168</v>
          </cell>
        </row>
        <row r="457">
          <cell r="B457">
            <v>39981</v>
          </cell>
          <cell r="C457">
            <v>286052</v>
          </cell>
          <cell r="D457">
            <v>43894</v>
          </cell>
          <cell r="E457" t="str">
            <v>Comercializadora e Inver Galmar Ltda</v>
          </cell>
          <cell r="F457" t="str">
            <v>A800200050-5</v>
          </cell>
          <cell r="G457" t="str">
            <v>Soporte Remate Liviano</v>
          </cell>
          <cell r="AF457">
            <v>3000</v>
          </cell>
          <cell r="AG457">
            <v>780</v>
          </cell>
          <cell r="AH457">
            <v>0</v>
          </cell>
          <cell r="AI457">
            <v>0</v>
          </cell>
          <cell r="AJ457">
            <v>1</v>
          </cell>
          <cell r="AK457">
            <v>3000</v>
          </cell>
          <cell r="AL457">
            <v>1550</v>
          </cell>
        </row>
        <row r="458">
          <cell r="B458">
            <v>39930</v>
          </cell>
          <cell r="C458">
            <v>285939</v>
          </cell>
          <cell r="D458">
            <v>43867</v>
          </cell>
          <cell r="E458" t="str">
            <v>Compañía General de Electricidad</v>
          </cell>
          <cell r="F458" t="str">
            <v>9822210290-1</v>
          </cell>
          <cell r="G458" t="str">
            <v>Diagonal L 50x50x6x935</v>
          </cell>
          <cell r="AF458">
            <v>250</v>
          </cell>
          <cell r="AG458">
            <v>1025</v>
          </cell>
          <cell r="AH458">
            <v>-86</v>
          </cell>
          <cell r="AI458">
            <v>-352.59999999999997</v>
          </cell>
          <cell r="AJ458">
            <v>1.3440000000000001</v>
          </cell>
          <cell r="AK458">
            <v>336</v>
          </cell>
          <cell r="AL458">
            <v>1085</v>
          </cell>
        </row>
        <row r="459">
          <cell r="B459">
            <v>39932</v>
          </cell>
          <cell r="C459">
            <v>285941</v>
          </cell>
          <cell r="D459">
            <v>43879</v>
          </cell>
          <cell r="E459" t="str">
            <v>Compañía General de Electricidad</v>
          </cell>
          <cell r="F459" t="str">
            <v>8706200650-K</v>
          </cell>
          <cell r="G459" t="str">
            <v>Espiga 3/4x155x210 caps.1.3/8" Poliamida</v>
          </cell>
          <cell r="AF459">
            <v>1200</v>
          </cell>
          <cell r="AG459">
            <v>672.00000000000011</v>
          </cell>
          <cell r="AH459">
            <v>-271</v>
          </cell>
          <cell r="AI459">
            <v>-151.76000000000002</v>
          </cell>
          <cell r="AJ459">
            <v>1.2258333333333333</v>
          </cell>
          <cell r="AK459">
            <v>1471</v>
          </cell>
          <cell r="AL459">
            <v>4607</v>
          </cell>
        </row>
        <row r="460">
          <cell r="B460">
            <v>39872</v>
          </cell>
          <cell r="C460">
            <v>285759</v>
          </cell>
          <cell r="D460">
            <v>43842</v>
          </cell>
          <cell r="E460" t="str">
            <v>Cooperativa Electrica Paillaco</v>
          </cell>
          <cell r="F460" t="str">
            <v>9623000380-4</v>
          </cell>
          <cell r="G460" t="str">
            <v>Perno Ojo Soldado 3/4x9x4H</v>
          </cell>
          <cell r="AF460">
            <v>72</v>
          </cell>
          <cell r="AG460">
            <v>84.744</v>
          </cell>
          <cell r="AH460">
            <v>-126</v>
          </cell>
          <cell r="AI460">
            <v>-148.30199999999999</v>
          </cell>
          <cell r="AJ460">
            <v>2.75</v>
          </cell>
          <cell r="AK460">
            <v>198</v>
          </cell>
          <cell r="AL460">
            <v>933</v>
          </cell>
        </row>
        <row r="461">
          <cell r="B461">
            <v>39943</v>
          </cell>
          <cell r="C461">
            <v>285939</v>
          </cell>
          <cell r="D461">
            <v>43867</v>
          </cell>
          <cell r="E461" t="str">
            <v>Compañía General de Electricidad</v>
          </cell>
          <cell r="F461" t="str">
            <v>A800228030-3</v>
          </cell>
          <cell r="G461" t="str">
            <v>Soporte Cruceta Plana 190x6x200</v>
          </cell>
          <cell r="AF461">
            <v>150</v>
          </cell>
          <cell r="AG461">
            <v>315</v>
          </cell>
          <cell r="AH461">
            <v>-13</v>
          </cell>
          <cell r="AI461">
            <v>-27.3</v>
          </cell>
          <cell r="AJ461">
            <v>1.0866666666666667</v>
          </cell>
          <cell r="AK461">
            <v>163</v>
          </cell>
          <cell r="AL461">
            <v>1085</v>
          </cell>
        </row>
        <row r="462">
          <cell r="B462">
            <v>39983</v>
          </cell>
          <cell r="E462" t="str">
            <v>Reposicion</v>
          </cell>
          <cell r="F462" t="str">
            <v>9822908200-0</v>
          </cell>
          <cell r="G462" t="str">
            <v>Pletina p/Perno J 50x8x150</v>
          </cell>
          <cell r="AF462">
            <v>1000</v>
          </cell>
          <cell r="AG462">
            <v>464</v>
          </cell>
          <cell r="AH462">
            <v>-163</v>
          </cell>
          <cell r="AI462">
            <v>-75.632000000000005</v>
          </cell>
          <cell r="AJ462">
            <v>1.163</v>
          </cell>
          <cell r="AK462">
            <v>1163</v>
          </cell>
          <cell r="AL462">
            <v>2091</v>
          </cell>
        </row>
        <row r="463">
          <cell r="B463">
            <v>39942</v>
          </cell>
          <cell r="C463">
            <v>285939</v>
          </cell>
          <cell r="D463">
            <v>43867</v>
          </cell>
          <cell r="E463" t="str">
            <v>Compañía General de Electricidad</v>
          </cell>
          <cell r="F463" t="str">
            <v>9822200230-3</v>
          </cell>
          <cell r="G463" t="str">
            <v>Diagonal L 50x50x6x1455</v>
          </cell>
          <cell r="AF463">
            <v>150</v>
          </cell>
          <cell r="AG463">
            <v>975.59999999999991</v>
          </cell>
          <cell r="AH463">
            <v>-79</v>
          </cell>
          <cell r="AI463">
            <v>-513.81599999999992</v>
          </cell>
          <cell r="AJ463">
            <v>1.5266666666666666</v>
          </cell>
          <cell r="AK463">
            <v>229</v>
          </cell>
          <cell r="AL463">
            <v>1199</v>
          </cell>
        </row>
        <row r="464">
          <cell r="B464">
            <v>39973</v>
          </cell>
          <cell r="C464">
            <v>285747</v>
          </cell>
          <cell r="D464">
            <v>43846</v>
          </cell>
          <cell r="E464" t="str">
            <v>Tecnored S.A.</v>
          </cell>
          <cell r="F464" t="str">
            <v>8706200600-3</v>
          </cell>
          <cell r="G464" t="str">
            <v>Espiga 3/4x155x210 caps.1" Poliamida</v>
          </cell>
          <cell r="AF464">
            <v>1000</v>
          </cell>
          <cell r="AG464">
            <v>507</v>
          </cell>
          <cell r="AH464">
            <v>-13</v>
          </cell>
          <cell r="AI464">
            <v>-6.5910000000000002</v>
          </cell>
          <cell r="AJ464">
            <v>1.0129999999999999</v>
          </cell>
          <cell r="AK464">
            <v>1013</v>
          </cell>
          <cell r="AL464">
            <v>3788</v>
          </cell>
        </row>
        <row r="465">
          <cell r="B465">
            <v>39975</v>
          </cell>
          <cell r="E465" t="str">
            <v>Reposicion</v>
          </cell>
          <cell r="F465" t="str">
            <v>7500200130-6</v>
          </cell>
          <cell r="G465" t="str">
            <v xml:space="preserve">Brida Inferior Multicable </v>
          </cell>
          <cell r="AF465">
            <v>2000</v>
          </cell>
          <cell r="AG465">
            <v>346</v>
          </cell>
          <cell r="AH465">
            <v>86</v>
          </cell>
          <cell r="AI465">
            <v>14.877999999999998</v>
          </cell>
          <cell r="AJ465">
            <v>0.95699999999999996</v>
          </cell>
          <cell r="AK465">
            <v>1914</v>
          </cell>
          <cell r="AL465">
            <v>2100</v>
          </cell>
        </row>
        <row r="466">
          <cell r="B466">
            <v>39977</v>
          </cell>
          <cell r="E466" t="str">
            <v>Reposicion</v>
          </cell>
          <cell r="F466" t="str">
            <v>7500200130-6</v>
          </cell>
          <cell r="G466" t="str">
            <v xml:space="preserve">Brida Inferior Multicable </v>
          </cell>
          <cell r="AF466">
            <v>2000</v>
          </cell>
          <cell r="AG466">
            <v>346</v>
          </cell>
          <cell r="AH466">
            <v>0</v>
          </cell>
          <cell r="AI466">
            <v>0</v>
          </cell>
          <cell r="AJ466">
            <v>1</v>
          </cell>
          <cell r="AK466">
            <v>2000</v>
          </cell>
          <cell r="AL466">
            <v>2100</v>
          </cell>
        </row>
        <row r="467">
          <cell r="B467">
            <v>39958</v>
          </cell>
          <cell r="C467">
            <v>286000</v>
          </cell>
          <cell r="D467">
            <v>43892</v>
          </cell>
          <cell r="E467" t="str">
            <v>Tecnored S.A.</v>
          </cell>
          <cell r="F467" t="str">
            <v>9700200419-8</v>
          </cell>
          <cell r="G467" t="str">
            <v>Pasador Cab. Chica 5/8x2</v>
          </cell>
          <cell r="AF467">
            <v>2000</v>
          </cell>
          <cell r="AG467">
            <v>190</v>
          </cell>
          <cell r="AH467">
            <v>-1000</v>
          </cell>
          <cell r="AI467">
            <v>-95</v>
          </cell>
          <cell r="AJ467">
            <v>1.5</v>
          </cell>
          <cell r="AK467">
            <v>3000</v>
          </cell>
          <cell r="AL467">
            <v>1890</v>
          </cell>
        </row>
        <row r="468">
          <cell r="B468">
            <v>40000</v>
          </cell>
          <cell r="C468">
            <v>285240</v>
          </cell>
          <cell r="D468">
            <v>43826</v>
          </cell>
          <cell r="E468" t="str">
            <v>GTD Teleductos S.A.</v>
          </cell>
          <cell r="F468" t="str">
            <v>8020510090-7</v>
          </cell>
          <cell r="G468" t="str">
            <v>Cruceta Paso c/Trebol 50x50x4x500-14 t/GTD</v>
          </cell>
          <cell r="AF468">
            <v>1400</v>
          </cell>
          <cell r="AG468">
            <v>1722</v>
          </cell>
          <cell r="AH468">
            <v>-40</v>
          </cell>
          <cell r="AI468">
            <v>-49.2</v>
          </cell>
          <cell r="AJ468">
            <v>1.0285714285714285</v>
          </cell>
          <cell r="AK468">
            <v>1440</v>
          </cell>
          <cell r="AL468">
            <v>2108</v>
          </cell>
        </row>
        <row r="469">
          <cell r="B469">
            <v>39967</v>
          </cell>
          <cell r="C469">
            <v>286030</v>
          </cell>
          <cell r="D469">
            <v>43886</v>
          </cell>
          <cell r="E469" t="str">
            <v>Comercial Exp e Imp Libra Ltda</v>
          </cell>
          <cell r="F469" t="str">
            <v>8707200200-6</v>
          </cell>
          <cell r="G469" t="str">
            <v>Espiga 5/8x150x300 caps.1" Poliamida</v>
          </cell>
          <cell r="AF469">
            <v>300</v>
          </cell>
          <cell r="AG469">
            <v>156.30000000000001</v>
          </cell>
          <cell r="AH469">
            <v>-436</v>
          </cell>
          <cell r="AI469">
            <v>-227.15600000000001</v>
          </cell>
          <cell r="AJ469">
            <v>2.4533333333333331</v>
          </cell>
          <cell r="AK469">
            <v>736</v>
          </cell>
          <cell r="AL469">
            <v>3780</v>
          </cell>
        </row>
        <row r="470">
          <cell r="B470">
            <v>40004</v>
          </cell>
          <cell r="E470" t="str">
            <v>Reposicion</v>
          </cell>
          <cell r="F470" t="str">
            <v>9822210282-0</v>
          </cell>
          <cell r="G470" t="str">
            <v>Diagonal p/Cruceta Madera 40x40x5x1830-14</v>
          </cell>
          <cell r="AF470">
            <v>400</v>
          </cell>
          <cell r="AG470">
            <v>2124</v>
          </cell>
          <cell r="AH470">
            <v>-5</v>
          </cell>
          <cell r="AI470">
            <v>-26.549999999999997</v>
          </cell>
          <cell r="AJ470">
            <v>1.0125</v>
          </cell>
          <cell r="AK470">
            <v>405</v>
          </cell>
          <cell r="AL470">
            <v>1204</v>
          </cell>
        </row>
        <row r="471">
          <cell r="B471">
            <v>39893</v>
          </cell>
          <cell r="C471">
            <v>285842</v>
          </cell>
          <cell r="D471">
            <v>43854</v>
          </cell>
          <cell r="E471" t="str">
            <v>Compañía General de Electricidad</v>
          </cell>
          <cell r="F471" t="str">
            <v>8706200700-K</v>
          </cell>
          <cell r="G471" t="str">
            <v>Espiga 3/4x250x300 caps.1.3/8" Poliamida</v>
          </cell>
          <cell r="AF471">
            <v>1025</v>
          </cell>
          <cell r="AG471">
            <v>776.95</v>
          </cell>
          <cell r="AH471">
            <v>-75</v>
          </cell>
          <cell r="AI471">
            <v>-56.85</v>
          </cell>
          <cell r="AJ471">
            <v>1.0731707317073171</v>
          </cell>
          <cell r="AK471">
            <v>1100</v>
          </cell>
          <cell r="AL471">
            <v>4653</v>
          </cell>
        </row>
        <row r="472">
          <cell r="B472">
            <v>39998</v>
          </cell>
          <cell r="E472" t="str">
            <v>Reposicion</v>
          </cell>
          <cell r="F472" t="str">
            <v>8020510090-7</v>
          </cell>
          <cell r="G472" t="str">
            <v>Cruceta Paso c/Trebol 50x50x4x500-14 t/GTD</v>
          </cell>
          <cell r="AF472">
            <v>2000</v>
          </cell>
          <cell r="AG472">
            <v>2460</v>
          </cell>
          <cell r="AH472">
            <v>1963</v>
          </cell>
          <cell r="AI472">
            <v>2414.4899999999998</v>
          </cell>
          <cell r="AJ472">
            <v>1.8499999999999999E-2</v>
          </cell>
          <cell r="AK472">
            <v>37</v>
          </cell>
          <cell r="AL472">
            <v>2108</v>
          </cell>
        </row>
        <row r="473">
          <cell r="B473">
            <v>39949</v>
          </cell>
          <cell r="C473">
            <v>285966</v>
          </cell>
          <cell r="D473">
            <v>43886</v>
          </cell>
          <cell r="E473" t="str">
            <v>CNT Telefonica del Sur S.A.</v>
          </cell>
          <cell r="F473" t="str">
            <v>7303250130-0</v>
          </cell>
          <cell r="G473" t="str">
            <v>Golilla 50x50x5x18</v>
          </cell>
          <cell r="AF473">
            <v>5000</v>
          </cell>
          <cell r="AG473">
            <v>450</v>
          </cell>
          <cell r="AH473">
            <v>0</v>
          </cell>
          <cell r="AI473">
            <v>0</v>
          </cell>
          <cell r="AJ473">
            <v>1</v>
          </cell>
          <cell r="AK473">
            <v>5000</v>
          </cell>
          <cell r="AL473">
            <v>2000</v>
          </cell>
        </row>
        <row r="474">
          <cell r="B474">
            <v>39946</v>
          </cell>
          <cell r="E474" t="str">
            <v>Reposicion</v>
          </cell>
          <cell r="F474" t="str">
            <v>9700200615-8</v>
          </cell>
          <cell r="G474" t="str">
            <v>Pasador 5/8x60</v>
          </cell>
          <cell r="AF474">
            <v>5000</v>
          </cell>
          <cell r="AG474">
            <v>640</v>
          </cell>
          <cell r="AH474">
            <v>-2165</v>
          </cell>
          <cell r="AI474">
            <v>-277.12</v>
          </cell>
          <cell r="AJ474">
            <v>1.4330000000000001</v>
          </cell>
          <cell r="AK474">
            <v>7165</v>
          </cell>
          <cell r="AL474">
            <v>2429</v>
          </cell>
        </row>
        <row r="475">
          <cell r="B475">
            <v>39846</v>
          </cell>
          <cell r="C475">
            <v>285747</v>
          </cell>
          <cell r="D475">
            <v>43846</v>
          </cell>
          <cell r="E475" t="str">
            <v>Tecnored S.A.</v>
          </cell>
          <cell r="F475" t="str">
            <v>8706200700-K</v>
          </cell>
          <cell r="G475" t="str">
            <v>Espiga 3/4x250x300 caps.1.3/8" Poliamida</v>
          </cell>
          <cell r="AF475">
            <v>1000</v>
          </cell>
          <cell r="AG475">
            <v>758</v>
          </cell>
          <cell r="AH475">
            <v>0</v>
          </cell>
          <cell r="AI475">
            <v>0</v>
          </cell>
          <cell r="AJ475">
            <v>1</v>
          </cell>
          <cell r="AK475">
            <v>1000</v>
          </cell>
          <cell r="AL475">
            <v>3601</v>
          </cell>
        </row>
        <row r="476">
          <cell r="B476">
            <v>39669</v>
          </cell>
          <cell r="C476">
            <v>285303</v>
          </cell>
          <cell r="D476">
            <v>43802</v>
          </cell>
          <cell r="E476" t="str">
            <v>CNT Telefonica del Sur S.A.</v>
          </cell>
          <cell r="F476" t="str">
            <v>7003216102-0</v>
          </cell>
          <cell r="G476" t="str">
            <v>Abrazadera 1/2x10.1/2x6H</v>
          </cell>
          <cell r="AF476">
            <v>2000</v>
          </cell>
          <cell r="AG476">
            <v>1440</v>
          </cell>
          <cell r="AH476">
            <v>0</v>
          </cell>
          <cell r="AI476">
            <v>0</v>
          </cell>
          <cell r="AJ476">
            <v>1</v>
          </cell>
          <cell r="AK476">
            <v>2000</v>
          </cell>
          <cell r="AL476">
            <v>1840</v>
          </cell>
        </row>
        <row r="477">
          <cell r="B477">
            <v>39809</v>
          </cell>
          <cell r="C477">
            <v>285674</v>
          </cell>
          <cell r="D477">
            <v>43845</v>
          </cell>
          <cell r="E477" t="str">
            <v>Tecnored S.A.</v>
          </cell>
          <cell r="F477" t="str">
            <v>9023720010-0</v>
          </cell>
          <cell r="G477" t="str">
            <v>Tuerca Ojo 5/8</v>
          </cell>
          <cell r="AF477">
            <v>800</v>
          </cell>
          <cell r="AG477">
            <v>243.2</v>
          </cell>
          <cell r="AH477">
            <v>-86</v>
          </cell>
          <cell r="AI477">
            <v>-26.143999999999998</v>
          </cell>
          <cell r="AJ477">
            <v>1.1074999999999999</v>
          </cell>
          <cell r="AK477">
            <v>886</v>
          </cell>
          <cell r="AL477">
            <v>2500</v>
          </cell>
        </row>
        <row r="478">
          <cell r="B478">
            <v>40011</v>
          </cell>
          <cell r="E478" t="str">
            <v>Reposicion</v>
          </cell>
          <cell r="F478" t="str">
            <v>7303250130-0</v>
          </cell>
          <cell r="G478" t="str">
            <v>Golilla 50x50x5x18</v>
          </cell>
          <cell r="AF478">
            <v>15000</v>
          </cell>
          <cell r="AG478">
            <v>1350</v>
          </cell>
          <cell r="AH478">
            <v>890</v>
          </cell>
          <cell r="AI478">
            <v>80.099999999999994</v>
          </cell>
          <cell r="AJ478">
            <v>0.94066666666666665</v>
          </cell>
          <cell r="AK478">
            <v>14110</v>
          </cell>
          <cell r="AL478">
            <v>2000</v>
          </cell>
        </row>
        <row r="479">
          <cell r="B479">
            <v>39933</v>
          </cell>
          <cell r="C479">
            <v>285939</v>
          </cell>
          <cell r="D479">
            <v>43867</v>
          </cell>
          <cell r="E479" t="str">
            <v>Compañía General de Electricidad</v>
          </cell>
          <cell r="F479" t="str">
            <v>8706200700-K</v>
          </cell>
          <cell r="G479" t="str">
            <v>Espiga 3/4x250x300 caps.1.3/8" Poliamida</v>
          </cell>
          <cell r="AF479">
            <v>350</v>
          </cell>
          <cell r="AG479">
            <v>265.3</v>
          </cell>
          <cell r="AH479">
            <v>-566</v>
          </cell>
          <cell r="AI479">
            <v>-429.02800000000002</v>
          </cell>
          <cell r="AJ479">
            <v>2.617142857142857</v>
          </cell>
          <cell r="AK479">
            <v>916</v>
          </cell>
          <cell r="AL479">
            <v>4653</v>
          </cell>
        </row>
        <row r="480">
          <cell r="B480">
            <v>39815</v>
          </cell>
          <cell r="C480">
            <v>285598</v>
          </cell>
          <cell r="D480">
            <v>44157</v>
          </cell>
          <cell r="E480" t="str">
            <v>Cooperativa Electrica Paillaco</v>
          </cell>
          <cell r="F480" t="str">
            <v>9624000014-5</v>
          </cell>
          <cell r="G480" t="str">
            <v>Perno Ojo 5/8x9x4H</v>
          </cell>
          <cell r="AF480">
            <v>50</v>
          </cell>
          <cell r="AG480">
            <v>29.799999999999997</v>
          </cell>
          <cell r="AH480">
            <v>-5</v>
          </cell>
          <cell r="AI480">
            <v>-2.98</v>
          </cell>
          <cell r="AJ480">
            <v>1.1000000000000001</v>
          </cell>
          <cell r="AK480">
            <v>55</v>
          </cell>
          <cell r="AL480">
            <v>2351</v>
          </cell>
        </row>
        <row r="481">
          <cell r="B481">
            <v>40009</v>
          </cell>
          <cell r="C481">
            <v>285747</v>
          </cell>
          <cell r="D481">
            <v>43846</v>
          </cell>
          <cell r="E481" t="str">
            <v>Tecnored S.A.</v>
          </cell>
          <cell r="F481" t="str">
            <v>8709200050-6</v>
          </cell>
          <cell r="G481" t="str">
            <v>Espiga 3/4x200x350 caps.1" Poliamida</v>
          </cell>
          <cell r="AF481">
            <v>800</v>
          </cell>
          <cell r="AG481">
            <v>649.6</v>
          </cell>
          <cell r="AH481">
            <v>-65</v>
          </cell>
          <cell r="AI481">
            <v>-52.78</v>
          </cell>
          <cell r="AJ481">
            <v>1.08125</v>
          </cell>
          <cell r="AK481">
            <v>865</v>
          </cell>
          <cell r="AL481">
            <v>3650</v>
          </cell>
        </row>
        <row r="482">
          <cell r="B482">
            <v>39982</v>
          </cell>
          <cell r="C482">
            <v>286052</v>
          </cell>
          <cell r="D482">
            <v>43894</v>
          </cell>
          <cell r="E482" t="str">
            <v>Comercializadora e Inver Galmar Ltda</v>
          </cell>
          <cell r="F482" t="str">
            <v>9700212050-3</v>
          </cell>
          <cell r="G482" t="str">
            <v>Pasador 3/8x72</v>
          </cell>
          <cell r="AF482">
            <v>3000</v>
          </cell>
          <cell r="AG482">
            <v>162</v>
          </cell>
          <cell r="AH482">
            <v>-91</v>
          </cell>
          <cell r="AI482">
            <v>-4.9139999999999997</v>
          </cell>
          <cell r="AJ482">
            <v>1.0303333333333333</v>
          </cell>
          <cell r="AK482">
            <v>3091</v>
          </cell>
          <cell r="AL482">
            <v>1550</v>
          </cell>
        </row>
        <row r="483">
          <cell r="B483">
            <v>39919</v>
          </cell>
          <cell r="C483">
            <v>285904</v>
          </cell>
          <cell r="D483">
            <v>43860</v>
          </cell>
          <cell r="E483" t="str">
            <v>SAESA</v>
          </cell>
          <cell r="F483" t="str">
            <v>9624000016-1</v>
          </cell>
          <cell r="G483" t="str">
            <v>Perno Ojo 5/8x9x5H</v>
          </cell>
          <cell r="AF483">
            <v>1260</v>
          </cell>
          <cell r="AG483">
            <v>739.62</v>
          </cell>
          <cell r="AH483">
            <v>0</v>
          </cell>
          <cell r="AI483">
            <v>0</v>
          </cell>
          <cell r="AJ483">
            <v>1</v>
          </cell>
          <cell r="AK483">
            <v>1260</v>
          </cell>
          <cell r="AL483">
            <v>1950</v>
          </cell>
        </row>
        <row r="484">
          <cell r="B484">
            <v>40003</v>
          </cell>
          <cell r="C484">
            <v>286096</v>
          </cell>
          <cell r="D484">
            <v>43914</v>
          </cell>
          <cell r="E484" t="str">
            <v>Grez y Ulloa S.A.</v>
          </cell>
          <cell r="F484" t="str">
            <v>A800225035-8</v>
          </cell>
          <cell r="G484" t="str">
            <v>Soporte p/Red BT/Empalme 65x65x5x50</v>
          </cell>
          <cell r="AF484">
            <v>1000</v>
          </cell>
          <cell r="AG484">
            <v>250</v>
          </cell>
          <cell r="AH484">
            <v>0</v>
          </cell>
          <cell r="AI484">
            <v>0</v>
          </cell>
          <cell r="AJ484">
            <v>1</v>
          </cell>
          <cell r="AK484">
            <v>1000</v>
          </cell>
          <cell r="AL484">
            <v>2400</v>
          </cell>
        </row>
        <row r="485">
          <cell r="B485">
            <v>40013</v>
          </cell>
          <cell r="E485" t="str">
            <v>Reposicion</v>
          </cell>
          <cell r="F485" t="str">
            <v>A800225035-8</v>
          </cell>
          <cell r="G485" t="str">
            <v>Soporte p/Red BT/Empalme 65x65x5x50</v>
          </cell>
          <cell r="AF485">
            <v>1000</v>
          </cell>
          <cell r="AG485">
            <v>250</v>
          </cell>
          <cell r="AH485">
            <v>-2464</v>
          </cell>
          <cell r="AI485">
            <v>-616</v>
          </cell>
          <cell r="AJ485">
            <v>3.464</v>
          </cell>
          <cell r="AK485">
            <v>3464</v>
          </cell>
          <cell r="AL485">
            <v>2400</v>
          </cell>
        </row>
        <row r="486">
          <cell r="B486">
            <v>39992</v>
          </cell>
          <cell r="C486">
            <v>286063</v>
          </cell>
          <cell r="D486">
            <v>43905</v>
          </cell>
          <cell r="E486" t="str">
            <v>Comercializadora e Inver Galmar Ltda</v>
          </cell>
          <cell r="F486" t="str">
            <v>A800200050-5</v>
          </cell>
          <cell r="G486" t="str">
            <v>Soporte Remate Liviano</v>
          </cell>
          <cell r="AF486">
            <v>1000</v>
          </cell>
          <cell r="AG486">
            <v>260</v>
          </cell>
          <cell r="AH486">
            <v>0</v>
          </cell>
          <cell r="AI486">
            <v>0</v>
          </cell>
          <cell r="AJ486">
            <v>1</v>
          </cell>
          <cell r="AK486">
            <v>1000</v>
          </cell>
          <cell r="AL486">
            <v>1550</v>
          </cell>
        </row>
        <row r="487">
          <cell r="B487">
            <v>39993</v>
          </cell>
          <cell r="C487">
            <v>286064</v>
          </cell>
          <cell r="D487">
            <v>43921</v>
          </cell>
          <cell r="E487" t="str">
            <v>Comercializadora e Inver Galmar Ltda</v>
          </cell>
          <cell r="F487" t="str">
            <v>A800200050-5</v>
          </cell>
          <cell r="G487" t="str">
            <v>Soporte Remate Liviano</v>
          </cell>
          <cell r="AF487">
            <v>1000</v>
          </cell>
          <cell r="AG487">
            <v>260</v>
          </cell>
          <cell r="AH487">
            <v>-466</v>
          </cell>
          <cell r="AI487">
            <v>-121.16000000000001</v>
          </cell>
          <cell r="AJ487">
            <v>1.466</v>
          </cell>
          <cell r="AK487">
            <v>1466</v>
          </cell>
          <cell r="AL487">
            <v>1550</v>
          </cell>
        </row>
        <row r="488">
          <cell r="B488">
            <v>39974</v>
          </cell>
          <cell r="E488" t="str">
            <v>Reposicion</v>
          </cell>
          <cell r="F488" t="str">
            <v>7500200131-4</v>
          </cell>
          <cell r="G488" t="str">
            <v>Brida Superior Multicable</v>
          </cell>
          <cell r="AF488">
            <v>2000</v>
          </cell>
          <cell r="AG488">
            <v>210</v>
          </cell>
          <cell r="AH488">
            <v>0</v>
          </cell>
          <cell r="AI488">
            <v>0</v>
          </cell>
          <cell r="AJ488">
            <v>1</v>
          </cell>
          <cell r="AK488">
            <v>2000</v>
          </cell>
          <cell r="AL488">
            <v>1750</v>
          </cell>
        </row>
        <row r="489">
          <cell r="B489">
            <v>40025</v>
          </cell>
          <cell r="E489" t="str">
            <v>Reposicion</v>
          </cell>
          <cell r="F489" t="str">
            <v>8321220140-8</v>
          </cell>
          <cell r="G489" t="str">
            <v>Tirante 39"  Galv.</v>
          </cell>
          <cell r="AF489">
            <v>1500</v>
          </cell>
          <cell r="AG489">
            <v>3619.4999999999995</v>
          </cell>
          <cell r="AH489">
            <v>-604</v>
          </cell>
          <cell r="AI489">
            <v>-1457.452</v>
          </cell>
          <cell r="AJ489">
            <v>1.4026666666666667</v>
          </cell>
          <cell r="AK489">
            <v>2104</v>
          </cell>
          <cell r="AL489">
            <v>1200</v>
          </cell>
        </row>
        <row r="490">
          <cell r="B490">
            <v>39939</v>
          </cell>
          <cell r="C490">
            <v>285950</v>
          </cell>
          <cell r="D490">
            <v>43866</v>
          </cell>
          <cell r="E490" t="str">
            <v>Tecnored S.A.</v>
          </cell>
          <cell r="F490" t="str">
            <v>8707200685-0</v>
          </cell>
          <cell r="G490" t="str">
            <v>Espiga 3/4x190x340 caps.1.3/8" Poliamida</v>
          </cell>
          <cell r="AF490">
            <v>400</v>
          </cell>
          <cell r="AG490">
            <v>333.2</v>
          </cell>
          <cell r="AH490">
            <v>-57</v>
          </cell>
          <cell r="AI490">
            <v>-47.480999999999995</v>
          </cell>
          <cell r="AJ490">
            <v>1.1425000000000001</v>
          </cell>
          <cell r="AK490">
            <v>457</v>
          </cell>
          <cell r="AL490">
            <v>3501</v>
          </cell>
        </row>
        <row r="491">
          <cell r="B491">
            <v>39978</v>
          </cell>
          <cell r="C491">
            <v>285490</v>
          </cell>
          <cell r="D491">
            <v>43787</v>
          </cell>
          <cell r="E491" t="str">
            <v>SAESA</v>
          </cell>
          <cell r="F491" t="str">
            <v>C621000350-8</v>
          </cell>
          <cell r="G491" t="str">
            <v>Fijación p/Cañería 1 - 1/2x300x100</v>
          </cell>
          <cell r="AF491">
            <v>300</v>
          </cell>
          <cell r="AG491">
            <v>105</v>
          </cell>
          <cell r="AH491">
            <v>-211</v>
          </cell>
          <cell r="AI491">
            <v>-73.849999999999994</v>
          </cell>
          <cell r="AJ491">
            <v>1.7033333333333334</v>
          </cell>
          <cell r="AK491">
            <v>511</v>
          </cell>
          <cell r="AL491">
            <v>1933</v>
          </cell>
        </row>
        <row r="492">
          <cell r="B492">
            <v>40014</v>
          </cell>
          <cell r="E492" t="str">
            <v>Interna</v>
          </cell>
          <cell r="F492" t="str">
            <v>9323020390-1</v>
          </cell>
          <cell r="G492" t="str">
            <v>Perno Hex Cte 5/8x10x5A</v>
          </cell>
          <cell r="AF492">
            <v>3350</v>
          </cell>
          <cell r="AG492">
            <v>1380.1999999999998</v>
          </cell>
          <cell r="AH492">
            <v>3350</v>
          </cell>
          <cell r="AI492">
            <v>1380.1999999999998</v>
          </cell>
          <cell r="AJ492">
            <v>0</v>
          </cell>
          <cell r="AK492">
            <v>0</v>
          </cell>
          <cell r="AL492">
            <v>1752</v>
          </cell>
        </row>
        <row r="493">
          <cell r="B493">
            <v>40012</v>
          </cell>
          <cell r="C493">
            <v>285476</v>
          </cell>
          <cell r="D493">
            <v>43782</v>
          </cell>
          <cell r="E493" t="str">
            <v>Tecnored S.A.</v>
          </cell>
          <cell r="F493" t="str">
            <v>8707200600-1</v>
          </cell>
          <cell r="G493" t="str">
            <v>Espiga 3/4x155x303 caps.1" Poliamida</v>
          </cell>
          <cell r="AF493">
            <v>75</v>
          </cell>
          <cell r="AG493">
            <v>52.274999999999999</v>
          </cell>
          <cell r="AH493">
            <v>75</v>
          </cell>
          <cell r="AI493">
            <v>52.274999999999999</v>
          </cell>
          <cell r="AJ493">
            <v>0</v>
          </cell>
          <cell r="AK493">
            <v>0</v>
          </cell>
          <cell r="AL493">
            <v>3500</v>
          </cell>
        </row>
        <row r="494">
          <cell r="B494">
            <v>40026</v>
          </cell>
          <cell r="E494" t="str">
            <v>Reposicion</v>
          </cell>
          <cell r="F494" t="str">
            <v>8020510090-7</v>
          </cell>
          <cell r="G494" t="str">
            <v>Cruceta Paso c/Trebol 50x50x4x500-14 t/GTD</v>
          </cell>
          <cell r="AF494">
            <v>2000</v>
          </cell>
          <cell r="AG494">
            <v>2460</v>
          </cell>
          <cell r="AH494">
            <v>1200</v>
          </cell>
          <cell r="AI494">
            <v>1476</v>
          </cell>
          <cell r="AJ494">
            <v>0.4</v>
          </cell>
          <cell r="AK494">
            <v>800</v>
          </cell>
          <cell r="AL494">
            <v>2108</v>
          </cell>
        </row>
        <row r="495">
          <cell r="B495">
            <v>39994</v>
          </cell>
          <cell r="E495" t="str">
            <v>Reposicion</v>
          </cell>
          <cell r="F495" t="str">
            <v>3323216000-K</v>
          </cell>
          <cell r="G495" t="str">
            <v>Tuerca Cuad Ref 1/2</v>
          </cell>
          <cell r="AF495">
            <v>56023</v>
          </cell>
          <cell r="AG495">
            <v>2000.0211000000002</v>
          </cell>
          <cell r="AH495">
            <v>-6873</v>
          </cell>
          <cell r="AI495">
            <v>-245.36610000000002</v>
          </cell>
          <cell r="AJ495">
            <v>1.1226817557074773</v>
          </cell>
          <cell r="AK495">
            <v>62896</v>
          </cell>
          <cell r="AL495">
            <v>1928</v>
          </cell>
        </row>
        <row r="496">
          <cell r="B496">
            <v>39891</v>
          </cell>
          <cell r="C496">
            <v>285777</v>
          </cell>
          <cell r="D496">
            <v>43843</v>
          </cell>
          <cell r="E496" t="str">
            <v>SAESA</v>
          </cell>
          <cell r="F496" t="str">
            <v>8706200680-1</v>
          </cell>
          <cell r="G496" t="str">
            <v>Espiga 3/4x200x250 caps.1.3/8" Poliamida</v>
          </cell>
          <cell r="AF496">
            <v>3000</v>
          </cell>
          <cell r="AG496">
            <v>1923</v>
          </cell>
          <cell r="AH496">
            <v>0</v>
          </cell>
          <cell r="AI496">
            <v>0</v>
          </cell>
          <cell r="AJ496">
            <v>1</v>
          </cell>
          <cell r="AK496">
            <v>3000</v>
          </cell>
          <cell r="AL496">
            <v>2799</v>
          </cell>
        </row>
        <row r="497">
          <cell r="B497">
            <v>39976</v>
          </cell>
          <cell r="E497" t="str">
            <v>Reposicion</v>
          </cell>
          <cell r="F497" t="str">
            <v>7500200131-4</v>
          </cell>
          <cell r="G497" t="str">
            <v>Brida Superior Multicable</v>
          </cell>
          <cell r="AF497">
            <v>2000</v>
          </cell>
          <cell r="AG497">
            <v>210</v>
          </cell>
          <cell r="AH497">
            <v>495</v>
          </cell>
          <cell r="AI497">
            <v>51.975000000000001</v>
          </cell>
          <cell r="AJ497">
            <v>0.75249999999999995</v>
          </cell>
          <cell r="AK497">
            <v>1505</v>
          </cell>
          <cell r="AL497">
            <v>1750</v>
          </cell>
        </row>
        <row r="498">
          <cell r="B498">
            <v>40005</v>
          </cell>
          <cell r="E498" t="str">
            <v>Reposicion</v>
          </cell>
          <cell r="F498" t="str">
            <v>9700220450-2</v>
          </cell>
          <cell r="G498" t="str">
            <v>Pasador M16x102</v>
          </cell>
          <cell r="AF498">
            <v>5000</v>
          </cell>
          <cell r="AG498">
            <v>955</v>
          </cell>
          <cell r="AH498">
            <v>-531</v>
          </cell>
          <cell r="AI498">
            <v>-101.42100000000001</v>
          </cell>
          <cell r="AJ498">
            <v>1.1062000000000001</v>
          </cell>
          <cell r="AK498">
            <v>5531</v>
          </cell>
          <cell r="AL498">
            <v>1596</v>
          </cell>
        </row>
        <row r="499">
          <cell r="B499">
            <v>39972</v>
          </cell>
          <cell r="C499">
            <v>596971</v>
          </cell>
          <cell r="D499">
            <v>43886</v>
          </cell>
          <cell r="E499" t="str">
            <v>Abasolo Vallejo S.A.</v>
          </cell>
          <cell r="F499" t="str">
            <v>8707200670-2</v>
          </cell>
          <cell r="G499" t="str">
            <v>Espiga 3/4x183x333 caps.1.3/8" Poliamida</v>
          </cell>
          <cell r="AF499">
            <v>6500</v>
          </cell>
          <cell r="AG499">
            <v>5330</v>
          </cell>
          <cell r="AH499">
            <v>-62</v>
          </cell>
          <cell r="AI499">
            <v>-50.839999999999996</v>
          </cell>
          <cell r="AJ499">
            <v>1.0095384615384615</v>
          </cell>
          <cell r="AK499">
            <v>6562</v>
          </cell>
          <cell r="AL499">
            <v>2749</v>
          </cell>
        </row>
        <row r="500">
          <cell r="B500">
            <v>40027</v>
          </cell>
          <cell r="E500" t="str">
            <v>Reposicion</v>
          </cell>
          <cell r="F500" t="str">
            <v>7401200030-1</v>
          </cell>
          <cell r="G500" t="str">
            <v>Barra Ojo 5/8x2,40mtrs</v>
          </cell>
          <cell r="AF500">
            <v>800</v>
          </cell>
          <cell r="AG500">
            <v>3233.9199999999996</v>
          </cell>
          <cell r="AH500">
            <v>-509</v>
          </cell>
          <cell r="AI500">
            <v>-2057.5816</v>
          </cell>
          <cell r="AJ500">
            <v>1.63625</v>
          </cell>
          <cell r="AK500">
            <v>1309</v>
          </cell>
          <cell r="AL500">
            <v>1230</v>
          </cell>
        </row>
        <row r="501">
          <cell r="B501">
            <v>40030</v>
          </cell>
          <cell r="C501">
            <v>286136</v>
          </cell>
          <cell r="D501">
            <v>43907</v>
          </cell>
          <cell r="E501" t="str">
            <v>CNT Telefonica del Sur S.A.</v>
          </cell>
          <cell r="F501" t="str">
            <v>7303240095-4</v>
          </cell>
          <cell r="G501" t="str">
            <v>Golilla 40x40x5x14</v>
          </cell>
          <cell r="AF501">
            <v>6500</v>
          </cell>
          <cell r="AG501">
            <v>345.79999999999995</v>
          </cell>
          <cell r="AH501">
            <v>-550</v>
          </cell>
          <cell r="AI501">
            <v>-29.259999999999998</v>
          </cell>
          <cell r="AJ501">
            <v>1.0846153846153845</v>
          </cell>
          <cell r="AK501">
            <v>7050</v>
          </cell>
          <cell r="AL501">
            <v>1842</v>
          </cell>
        </row>
        <row r="502">
          <cell r="B502">
            <v>39924</v>
          </cell>
          <cell r="C502">
            <v>285919</v>
          </cell>
          <cell r="D502">
            <v>43861</v>
          </cell>
          <cell r="E502" t="str">
            <v>Comercializadora e Inver Galmar Ltda</v>
          </cell>
          <cell r="F502" t="str">
            <v>A800200055-6</v>
          </cell>
          <cell r="G502" t="str">
            <v>Soporte Remate Mediano-14</v>
          </cell>
          <cell r="AF502">
            <v>1000</v>
          </cell>
          <cell r="AG502">
            <v>300</v>
          </cell>
          <cell r="AH502">
            <v>-980</v>
          </cell>
          <cell r="AI502">
            <v>-294</v>
          </cell>
          <cell r="AJ502">
            <v>1.98</v>
          </cell>
          <cell r="AK502">
            <v>1980</v>
          </cell>
          <cell r="AL502">
            <v>1507</v>
          </cell>
        </row>
        <row r="503">
          <cell r="B503">
            <v>40042</v>
          </cell>
          <cell r="E503" t="str">
            <v>Reposicion</v>
          </cell>
          <cell r="F503" t="str">
            <v>A800200055-6</v>
          </cell>
          <cell r="G503" t="str">
            <v>Soporte Remate Mediano-14</v>
          </cell>
          <cell r="AF503">
            <v>1500</v>
          </cell>
          <cell r="AG503">
            <v>450</v>
          </cell>
          <cell r="AH503">
            <v>-30</v>
          </cell>
          <cell r="AI503">
            <v>-9</v>
          </cell>
          <cell r="AJ503">
            <v>1.02</v>
          </cell>
          <cell r="AK503">
            <v>1530</v>
          </cell>
          <cell r="AL503">
            <v>1507</v>
          </cell>
        </row>
        <row r="504">
          <cell r="B504">
            <v>39970</v>
          </cell>
          <cell r="C504">
            <v>596972</v>
          </cell>
          <cell r="D504">
            <v>43861</v>
          </cell>
          <cell r="E504" t="str">
            <v>Abasolo Vallejo S.A.</v>
          </cell>
          <cell r="F504" t="str">
            <v>3824028180-2</v>
          </cell>
          <cell r="G504" t="str">
            <v>Tirafondo Nº2, 7/8x149</v>
          </cell>
          <cell r="AF504">
            <v>38817</v>
          </cell>
          <cell r="AG504">
            <v>21426.984</v>
          </cell>
          <cell r="AH504">
            <v>30857</v>
          </cell>
          <cell r="AI504">
            <v>17033.064000000002</v>
          </cell>
          <cell r="AJ504">
            <v>0.20506479119973209</v>
          </cell>
          <cell r="AK504">
            <v>7960</v>
          </cell>
          <cell r="AL504">
            <v>1681</v>
          </cell>
        </row>
        <row r="505">
          <cell r="B505">
            <v>40031</v>
          </cell>
          <cell r="C505">
            <v>596969</v>
          </cell>
          <cell r="D505">
            <v>43854</v>
          </cell>
          <cell r="E505" t="str">
            <v>Abasolo Vallejo S.A.</v>
          </cell>
          <cell r="F505" t="str">
            <v>8321200200-6</v>
          </cell>
          <cell r="G505" t="str">
            <v>Tirante 3/4x7'</v>
          </cell>
          <cell r="AF505">
            <v>100</v>
          </cell>
          <cell r="AG505">
            <v>540</v>
          </cell>
          <cell r="AH505">
            <v>-16</v>
          </cell>
          <cell r="AI505">
            <v>-86.4</v>
          </cell>
          <cell r="AJ505">
            <v>1.1599999999999999</v>
          </cell>
          <cell r="AK505">
            <v>116</v>
          </cell>
          <cell r="AL505">
            <v>1296</v>
          </cell>
        </row>
        <row r="506">
          <cell r="B506">
            <v>40053</v>
          </cell>
          <cell r="E506" t="str">
            <v>Reposicion</v>
          </cell>
          <cell r="F506" t="str">
            <v>5601305020-7</v>
          </cell>
          <cell r="G506" t="str">
            <v>Chavetas Zinc 5/32x1.1/4</v>
          </cell>
          <cell r="AF506">
            <v>5000</v>
          </cell>
          <cell r="AG506">
            <v>20</v>
          </cell>
          <cell r="AH506">
            <v>-12886</v>
          </cell>
          <cell r="AI506">
            <v>-51.544000000000004</v>
          </cell>
          <cell r="AJ506">
            <v>3.5771999999999999</v>
          </cell>
          <cell r="AK506">
            <v>17886</v>
          </cell>
          <cell r="AL506">
            <v>1890</v>
          </cell>
        </row>
        <row r="507">
          <cell r="B507">
            <v>40052</v>
          </cell>
          <cell r="E507" t="str">
            <v>Reposicion</v>
          </cell>
          <cell r="F507" t="str">
            <v>7303240095-4</v>
          </cell>
          <cell r="G507" t="str">
            <v>Golilla 40x40x5x14</v>
          </cell>
          <cell r="AF507">
            <v>10000</v>
          </cell>
          <cell r="AG507">
            <v>532</v>
          </cell>
          <cell r="AH507">
            <v>-1100</v>
          </cell>
          <cell r="AI507">
            <v>-58.519999999999996</v>
          </cell>
          <cell r="AJ507">
            <v>1.1100000000000001</v>
          </cell>
          <cell r="AK507">
            <v>11100</v>
          </cell>
          <cell r="AL507">
            <v>1842</v>
          </cell>
        </row>
        <row r="508">
          <cell r="B508">
            <v>40035</v>
          </cell>
          <cell r="C508">
            <v>286149</v>
          </cell>
          <cell r="D508">
            <v>43926</v>
          </cell>
          <cell r="E508" t="str">
            <v>Tecnored S.A.</v>
          </cell>
          <cell r="F508" t="str">
            <v>9822210285-5</v>
          </cell>
          <cell r="G508" t="str">
            <v>Diagonal L 50x50x5x1710</v>
          </cell>
          <cell r="AF508">
            <v>100</v>
          </cell>
          <cell r="AG508">
            <v>650</v>
          </cell>
          <cell r="AH508">
            <v>-19</v>
          </cell>
          <cell r="AI508">
            <v>-123.5</v>
          </cell>
          <cell r="AJ508">
            <v>1.19</v>
          </cell>
          <cell r="AK508">
            <v>119</v>
          </cell>
          <cell r="AL508">
            <v>1200</v>
          </cell>
        </row>
        <row r="509">
          <cell r="B509">
            <v>40016</v>
          </cell>
          <cell r="C509">
            <v>286133</v>
          </cell>
          <cell r="D509">
            <v>43906</v>
          </cell>
          <cell r="E509" t="str">
            <v>Copelec</v>
          </cell>
          <cell r="F509" t="str">
            <v>A800210084-4</v>
          </cell>
          <cell r="G509" t="str">
            <v>Soporte L 50x50x5x50</v>
          </cell>
          <cell r="AF509">
            <v>1000</v>
          </cell>
          <cell r="AG509">
            <v>188.5</v>
          </cell>
          <cell r="AH509">
            <v>-1340</v>
          </cell>
          <cell r="AI509">
            <v>-252.59</v>
          </cell>
          <cell r="AJ509">
            <v>2.34</v>
          </cell>
          <cell r="AK509">
            <v>2340</v>
          </cell>
          <cell r="AL509">
            <v>2652</v>
          </cell>
        </row>
        <row r="510">
          <cell r="B510">
            <v>39954</v>
          </cell>
          <cell r="C510">
            <v>286011</v>
          </cell>
          <cell r="D510">
            <v>43886</v>
          </cell>
          <cell r="E510" t="str">
            <v>Tradetel SPA</v>
          </cell>
          <cell r="F510" t="str">
            <v>9624000010-2</v>
          </cell>
          <cell r="G510" t="str">
            <v>Perno Ojo 5/8x229</v>
          </cell>
          <cell r="AF510">
            <v>500</v>
          </cell>
          <cell r="AG510">
            <v>289.5</v>
          </cell>
          <cell r="AH510">
            <v>0</v>
          </cell>
          <cell r="AI510">
            <v>0</v>
          </cell>
          <cell r="AJ510">
            <v>1</v>
          </cell>
          <cell r="AK510">
            <v>500</v>
          </cell>
          <cell r="AL510">
            <v>2500</v>
          </cell>
        </row>
        <row r="511">
          <cell r="B511">
            <v>39984</v>
          </cell>
          <cell r="E511" t="str">
            <v>Reposicion</v>
          </cell>
          <cell r="F511" t="str">
            <v>9700212050-3</v>
          </cell>
          <cell r="G511" t="str">
            <v>Pasador 3/8x72</v>
          </cell>
          <cell r="AF511">
            <v>5000</v>
          </cell>
          <cell r="AG511">
            <v>270</v>
          </cell>
          <cell r="AH511">
            <v>100</v>
          </cell>
          <cell r="AI511">
            <v>5.4</v>
          </cell>
          <cell r="AJ511">
            <v>0.98</v>
          </cell>
          <cell r="AK511">
            <v>4900</v>
          </cell>
          <cell r="AL511">
            <v>1550</v>
          </cell>
        </row>
        <row r="512">
          <cell r="B512">
            <v>39961</v>
          </cell>
          <cell r="C512">
            <v>596970</v>
          </cell>
          <cell r="D512">
            <v>43852</v>
          </cell>
          <cell r="E512" t="str">
            <v>ArcoChile</v>
          </cell>
          <cell r="F512" t="str">
            <v>7500200136-5</v>
          </cell>
          <cell r="G512" t="str">
            <v>Brida Inferior Multicable 4mm</v>
          </cell>
          <cell r="AF512">
            <v>2000</v>
          </cell>
          <cell r="AG512">
            <v>232</v>
          </cell>
          <cell r="AH512">
            <v>-1714</v>
          </cell>
          <cell r="AI512">
            <v>-198.82400000000001</v>
          </cell>
          <cell r="AJ512">
            <v>1.857</v>
          </cell>
          <cell r="AK512">
            <v>3714</v>
          </cell>
          <cell r="AL512">
            <v>1579</v>
          </cell>
        </row>
        <row r="513">
          <cell r="B513">
            <v>40040</v>
          </cell>
          <cell r="C513">
            <v>286146</v>
          </cell>
          <cell r="D513">
            <v>43942</v>
          </cell>
          <cell r="E513" t="str">
            <v>Tecnored S.A.</v>
          </cell>
          <cell r="F513" t="str">
            <v>A800200169-2</v>
          </cell>
          <cell r="G513" t="str">
            <v>Cuerpo p/Soporte Preformado</v>
          </cell>
          <cell r="AF513">
            <v>3200</v>
          </cell>
          <cell r="AG513">
            <v>992</v>
          </cell>
          <cell r="AH513">
            <v>-75</v>
          </cell>
          <cell r="AI513">
            <v>-23.25</v>
          </cell>
          <cell r="AJ513">
            <v>1.0234375</v>
          </cell>
          <cell r="AK513">
            <v>3275</v>
          </cell>
          <cell r="AL513">
            <v>2600</v>
          </cell>
        </row>
        <row r="514">
          <cell r="B514">
            <v>39864</v>
          </cell>
          <cell r="E514" t="str">
            <v>Reposicion</v>
          </cell>
          <cell r="F514" t="str">
            <v>8020510196-2</v>
          </cell>
          <cell r="G514" t="str">
            <v>Cruceta Remate Final 50x50x4x500-14 Az/Rojo</v>
          </cell>
          <cell r="AF514">
            <v>600</v>
          </cell>
          <cell r="AG514">
            <v>1131.5999999999999</v>
          </cell>
          <cell r="AH514">
            <v>193</v>
          </cell>
          <cell r="AI514">
            <v>363.99799999999999</v>
          </cell>
          <cell r="AJ514">
            <v>0.67833333333333334</v>
          </cell>
          <cell r="AK514">
            <v>407</v>
          </cell>
          <cell r="AL514">
            <v>1952</v>
          </cell>
        </row>
        <row r="515">
          <cell r="B515">
            <v>40055</v>
          </cell>
          <cell r="E515" t="str">
            <v>Reposicion</v>
          </cell>
          <cell r="F515" t="str">
            <v>8321220140-8</v>
          </cell>
          <cell r="G515" t="str">
            <v>Tirante 39"  Galv.</v>
          </cell>
          <cell r="AF515">
            <v>200</v>
          </cell>
          <cell r="AG515">
            <v>482.59999999999997</v>
          </cell>
          <cell r="AH515">
            <v>-221</v>
          </cell>
          <cell r="AI515">
            <v>-533.27299999999991</v>
          </cell>
          <cell r="AJ515">
            <v>2.105</v>
          </cell>
          <cell r="AK515">
            <v>421</v>
          </cell>
          <cell r="AL515">
            <v>1200</v>
          </cell>
        </row>
        <row r="516">
          <cell r="B516">
            <v>39956</v>
          </cell>
          <cell r="C516">
            <v>286021</v>
          </cell>
          <cell r="D516">
            <v>43886</v>
          </cell>
          <cell r="E516" t="str">
            <v>Cooperativa Electrica los Angeles</v>
          </cell>
          <cell r="F516" t="str">
            <v>8706200680-1</v>
          </cell>
          <cell r="G516" t="str">
            <v>Espiga 3/4x200x250 caps.1.3/8" Poliamida</v>
          </cell>
          <cell r="AF516">
            <v>1500</v>
          </cell>
          <cell r="AG516">
            <v>961.5</v>
          </cell>
          <cell r="AH516">
            <v>0</v>
          </cell>
          <cell r="AI516">
            <v>0</v>
          </cell>
          <cell r="AJ516">
            <v>1</v>
          </cell>
          <cell r="AK516">
            <v>1500</v>
          </cell>
          <cell r="AL516">
            <v>2799</v>
          </cell>
        </row>
        <row r="517">
          <cell r="B517">
            <v>40062</v>
          </cell>
          <cell r="C517">
            <v>286085</v>
          </cell>
          <cell r="D517">
            <v>43885</v>
          </cell>
          <cell r="E517" t="str">
            <v>Cooperativa Electrica los Angeles</v>
          </cell>
          <cell r="F517" t="str">
            <v>9624000015-3</v>
          </cell>
          <cell r="G517" t="str">
            <v>Perno Ojo 5/8x9x3H</v>
          </cell>
          <cell r="AF517">
            <v>100</v>
          </cell>
          <cell r="AG517">
            <v>60.4</v>
          </cell>
          <cell r="AH517">
            <v>-210</v>
          </cell>
          <cell r="AI517">
            <v>-126.83999999999999</v>
          </cell>
          <cell r="AJ517">
            <v>3.1</v>
          </cell>
          <cell r="AK517">
            <v>310</v>
          </cell>
          <cell r="AL517">
            <v>2500</v>
          </cell>
        </row>
        <row r="518">
          <cell r="B518">
            <v>39900</v>
          </cell>
          <cell r="F518" t="str">
            <v>9822400010-3</v>
          </cell>
          <cell r="G518" t="str">
            <v>Gancho p/Fierro Angulo 50x6</v>
          </cell>
          <cell r="AG518">
            <v>0</v>
          </cell>
          <cell r="AH518">
            <v>0</v>
          </cell>
          <cell r="AI518">
            <v>0</v>
          </cell>
          <cell r="AJ518" t="str">
            <v/>
          </cell>
          <cell r="AK518">
            <v>0</v>
          </cell>
        </row>
        <row r="519">
          <cell r="B519">
            <v>39750</v>
          </cell>
          <cell r="F519" t="str">
            <v>9822410110-4</v>
          </cell>
          <cell r="G519" t="str">
            <v>Eslabón Angular p/Tirante perf.18</v>
          </cell>
          <cell r="AG519">
            <v>0</v>
          </cell>
          <cell r="AH519">
            <v>-1140</v>
          </cell>
          <cell r="AI519">
            <v>-564.29999999999995</v>
          </cell>
          <cell r="AJ519" t="str">
            <v/>
          </cell>
          <cell r="AK519">
            <v>1140</v>
          </cell>
          <cell r="AL519">
            <v>2424</v>
          </cell>
        </row>
        <row r="520">
          <cell r="B520">
            <v>39596</v>
          </cell>
          <cell r="C520">
            <v>285240</v>
          </cell>
          <cell r="D520">
            <v>43802</v>
          </cell>
          <cell r="E520" t="str">
            <v>GTD Teleductos S.A.</v>
          </cell>
          <cell r="F520" t="str">
            <v>7003216102-0</v>
          </cell>
          <cell r="G520" t="str">
            <v>Abrazadera 1/2x10.1/2x6H</v>
          </cell>
          <cell r="AF520">
            <v>4520</v>
          </cell>
          <cell r="AG520">
            <v>3254.4</v>
          </cell>
          <cell r="AH520">
            <v>0</v>
          </cell>
          <cell r="AI520">
            <v>0</v>
          </cell>
          <cell r="AJ520">
            <v>1</v>
          </cell>
          <cell r="AK520">
            <v>4520</v>
          </cell>
          <cell r="AL520">
            <v>1736</v>
          </cell>
        </row>
        <row r="521">
          <cell r="B521">
            <v>40033</v>
          </cell>
          <cell r="C521">
            <v>286149</v>
          </cell>
          <cell r="D521">
            <v>43926</v>
          </cell>
          <cell r="E521" t="str">
            <v>Tecnored S.A.</v>
          </cell>
          <cell r="F521" t="str">
            <v>7004200010-6</v>
          </cell>
          <cell r="G521" t="str">
            <v>Pletina Abrazadera Poste Tubular</v>
          </cell>
          <cell r="AF521">
            <v>4000</v>
          </cell>
          <cell r="AG521">
            <v>1940</v>
          </cell>
          <cell r="AH521">
            <v>-199</v>
          </cell>
          <cell r="AI521">
            <v>-96.515000000000001</v>
          </cell>
          <cell r="AJ521">
            <v>1.04975</v>
          </cell>
          <cell r="AK521">
            <v>4199</v>
          </cell>
          <cell r="AL521">
            <v>2880</v>
          </cell>
        </row>
        <row r="522">
          <cell r="B522">
            <v>39818</v>
          </cell>
          <cell r="C522">
            <v>285549</v>
          </cell>
          <cell r="D522">
            <v>43815</v>
          </cell>
          <cell r="E522" t="str">
            <v>Copelec</v>
          </cell>
          <cell r="F522" t="str">
            <v>A800210106-9</v>
          </cell>
          <cell r="G522" t="str">
            <v>Soporte p/Montaje secc fusible 630A  500V</v>
          </cell>
          <cell r="AF522">
            <v>26</v>
          </cell>
          <cell r="AG522">
            <v>72.8</v>
          </cell>
          <cell r="AH522">
            <v>0</v>
          </cell>
          <cell r="AI522">
            <v>0</v>
          </cell>
          <cell r="AJ522">
            <v>1</v>
          </cell>
          <cell r="AK522">
            <v>26</v>
          </cell>
          <cell r="AL522">
            <v>2446</v>
          </cell>
        </row>
        <row r="523">
          <cell r="B523">
            <v>39819</v>
          </cell>
          <cell r="C523">
            <v>285681</v>
          </cell>
          <cell r="D523">
            <v>43818</v>
          </cell>
          <cell r="E523" t="str">
            <v>Copelec</v>
          </cell>
          <cell r="F523" t="str">
            <v>A800210106-9</v>
          </cell>
          <cell r="G523" t="str">
            <v>Soporte p/Montaje secc fusible 630A  500V</v>
          </cell>
          <cell r="AF523">
            <v>30</v>
          </cell>
          <cell r="AG523">
            <v>84</v>
          </cell>
          <cell r="AH523">
            <v>0</v>
          </cell>
          <cell r="AI523">
            <v>0</v>
          </cell>
          <cell r="AJ523">
            <v>1</v>
          </cell>
          <cell r="AK523">
            <v>30</v>
          </cell>
          <cell r="AL523">
            <v>2446</v>
          </cell>
        </row>
        <row r="524">
          <cell r="B524">
            <v>39873</v>
          </cell>
          <cell r="C524">
            <v>285793</v>
          </cell>
          <cell r="D524">
            <v>43840</v>
          </cell>
          <cell r="E524" t="str">
            <v>Copelec</v>
          </cell>
          <cell r="F524" t="str">
            <v>A800210106-9</v>
          </cell>
          <cell r="G524" t="str">
            <v>Soporte p/Montaje secc fusible 630A  500V</v>
          </cell>
          <cell r="AF524">
            <v>350</v>
          </cell>
          <cell r="AG524">
            <v>979.99999999999989</v>
          </cell>
          <cell r="AH524">
            <v>0</v>
          </cell>
          <cell r="AI524">
            <v>0</v>
          </cell>
          <cell r="AJ524">
            <v>1</v>
          </cell>
          <cell r="AK524">
            <v>350</v>
          </cell>
          <cell r="AL524">
            <v>2571</v>
          </cell>
        </row>
        <row r="525">
          <cell r="B525">
            <v>39991</v>
          </cell>
          <cell r="C525">
            <v>286074</v>
          </cell>
          <cell r="D525">
            <v>43894</v>
          </cell>
          <cell r="E525" t="str">
            <v>Tradetel SPA</v>
          </cell>
          <cell r="F525" t="str">
            <v>9624000010-2</v>
          </cell>
          <cell r="G525" t="str">
            <v>Perno Ojo 5/8x229</v>
          </cell>
          <cell r="AF525">
            <v>300</v>
          </cell>
          <cell r="AG525">
            <v>173.7</v>
          </cell>
          <cell r="AH525">
            <v>-80</v>
          </cell>
          <cell r="AI525">
            <v>-46.319999999999993</v>
          </cell>
          <cell r="AJ525">
            <v>1.2666666666666666</v>
          </cell>
          <cell r="AK525">
            <v>380</v>
          </cell>
          <cell r="AL525">
            <v>2500</v>
          </cell>
        </row>
        <row r="526">
          <cell r="B526">
            <v>40015</v>
          </cell>
          <cell r="C526">
            <v>286116</v>
          </cell>
          <cell r="D526">
            <v>43903</v>
          </cell>
          <cell r="E526" t="str">
            <v>SAESA</v>
          </cell>
          <cell r="F526" t="str">
            <v>8706200680-1</v>
          </cell>
          <cell r="G526" t="str">
            <v>Espiga 3/4x200x250 caps.1.3/8" Poliamida</v>
          </cell>
          <cell r="AF526">
            <v>15000</v>
          </cell>
          <cell r="AG526">
            <v>9615</v>
          </cell>
          <cell r="AH526">
            <v>0</v>
          </cell>
          <cell r="AI526">
            <v>0</v>
          </cell>
          <cell r="AJ526">
            <v>1</v>
          </cell>
          <cell r="AK526">
            <v>15000</v>
          </cell>
          <cell r="AL526">
            <v>2757</v>
          </cell>
        </row>
        <row r="527">
          <cell r="B527">
            <v>39934</v>
          </cell>
          <cell r="C527">
            <v>285946</v>
          </cell>
          <cell r="D527">
            <v>43868</v>
          </cell>
          <cell r="E527" t="str">
            <v>Entel chile S.A.</v>
          </cell>
          <cell r="F527" t="str">
            <v>9423016100-8</v>
          </cell>
          <cell r="G527" t="str">
            <v>Perno Cab Cuad 1/2x1.1/2x1.1/4H</v>
          </cell>
          <cell r="AF527">
            <v>5000</v>
          </cell>
          <cell r="AG527">
            <v>250</v>
          </cell>
          <cell r="AH527">
            <v>-400</v>
          </cell>
          <cell r="AI527">
            <v>-20</v>
          </cell>
          <cell r="AJ527">
            <v>1.08</v>
          </cell>
          <cell r="AK527">
            <v>5400</v>
          </cell>
          <cell r="AL527">
            <v>4360</v>
          </cell>
        </row>
        <row r="528">
          <cell r="B528">
            <v>39804</v>
          </cell>
          <cell r="C528">
            <v>285678</v>
          </cell>
          <cell r="D528">
            <v>43818</v>
          </cell>
          <cell r="E528" t="str">
            <v>Copelec</v>
          </cell>
          <cell r="F528" t="str">
            <v>8731232100-7</v>
          </cell>
          <cell r="G528" t="str">
            <v>Espiga Punta Poste caps.1" Poliamida</v>
          </cell>
          <cell r="AF528">
            <v>200</v>
          </cell>
          <cell r="AG528">
            <v>191</v>
          </cell>
          <cell r="AH528">
            <v>0</v>
          </cell>
          <cell r="AI528">
            <v>0</v>
          </cell>
          <cell r="AJ528">
            <v>1</v>
          </cell>
          <cell r="AK528">
            <v>200</v>
          </cell>
          <cell r="AL528">
            <v>4450</v>
          </cell>
        </row>
        <row r="529">
          <cell r="B529">
            <v>39811</v>
          </cell>
          <cell r="E529" t="str">
            <v>Reposicion</v>
          </cell>
          <cell r="F529" t="str">
            <v>8731232100-7</v>
          </cell>
          <cell r="G529" t="str">
            <v>Espiga Punta Poste caps.1" Poliamida</v>
          </cell>
          <cell r="AF529">
            <v>200</v>
          </cell>
          <cell r="AG529">
            <v>191</v>
          </cell>
          <cell r="AH529">
            <v>-30</v>
          </cell>
          <cell r="AI529">
            <v>-28.65</v>
          </cell>
          <cell r="AJ529">
            <v>1.1499999999999999</v>
          </cell>
          <cell r="AK529">
            <v>230</v>
          </cell>
          <cell r="AL529">
            <v>4450</v>
          </cell>
        </row>
        <row r="530">
          <cell r="B530">
            <v>40054</v>
          </cell>
          <cell r="E530" t="str">
            <v>Reposicion</v>
          </cell>
          <cell r="F530" t="str">
            <v>9700216100-5</v>
          </cell>
          <cell r="G530" t="str">
            <v>Pasador 1/2x80</v>
          </cell>
          <cell r="AF530">
            <v>5000</v>
          </cell>
          <cell r="AG530">
            <v>440</v>
          </cell>
          <cell r="AH530">
            <v>2240</v>
          </cell>
          <cell r="AI530">
            <v>197.11999999999998</v>
          </cell>
          <cell r="AJ530">
            <v>0.55200000000000005</v>
          </cell>
          <cell r="AK530">
            <v>2760</v>
          </cell>
          <cell r="AL530">
            <v>1507</v>
          </cell>
        </row>
        <row r="531">
          <cell r="B531">
            <v>39920</v>
          </cell>
          <cell r="C531">
            <v>285907</v>
          </cell>
          <cell r="D531">
            <v>43860</v>
          </cell>
          <cell r="E531" t="str">
            <v>SAESA</v>
          </cell>
          <cell r="F531" t="str">
            <v>9624000016-1</v>
          </cell>
          <cell r="G531" t="str">
            <v>Perno Ojo 5/8x9x5H</v>
          </cell>
          <cell r="AF531">
            <v>1750</v>
          </cell>
          <cell r="AG531">
            <v>1027.25</v>
          </cell>
          <cell r="AH531">
            <v>0</v>
          </cell>
          <cell r="AI531">
            <v>0</v>
          </cell>
          <cell r="AJ531">
            <v>1</v>
          </cell>
          <cell r="AK531">
            <v>1750</v>
          </cell>
          <cell r="AL531">
            <v>1950</v>
          </cell>
        </row>
        <row r="532">
          <cell r="B532">
            <v>40061</v>
          </cell>
          <cell r="E532" t="str">
            <v>Reposicion</v>
          </cell>
          <cell r="F532" t="str">
            <v>8020210101-5</v>
          </cell>
          <cell r="G532" t="str">
            <v>Cruceta BTAT 65x65x5x500-18</v>
          </cell>
          <cell r="AF532">
            <v>2000</v>
          </cell>
          <cell r="AG532">
            <v>4220</v>
          </cell>
          <cell r="AH532">
            <v>0</v>
          </cell>
          <cell r="AI532">
            <v>0</v>
          </cell>
          <cell r="AJ532">
            <v>1</v>
          </cell>
          <cell r="AK532">
            <v>2000</v>
          </cell>
          <cell r="AL532">
            <v>1897</v>
          </cell>
        </row>
        <row r="533">
          <cell r="B533">
            <v>39959</v>
          </cell>
          <cell r="C533">
            <v>286020</v>
          </cell>
          <cell r="D533">
            <v>43900</v>
          </cell>
          <cell r="E533" t="str">
            <v>Cooperativa Electrica los Angeles</v>
          </cell>
          <cell r="F533" t="str">
            <v>A800210106-9</v>
          </cell>
          <cell r="G533" t="str">
            <v>Soporte p/Montaje secc fusible 630A  500V</v>
          </cell>
          <cell r="AF533">
            <v>10</v>
          </cell>
          <cell r="AG533">
            <v>28</v>
          </cell>
          <cell r="AH533">
            <v>0</v>
          </cell>
          <cell r="AI533">
            <v>0</v>
          </cell>
          <cell r="AJ533">
            <v>1</v>
          </cell>
          <cell r="AK533">
            <v>10</v>
          </cell>
          <cell r="AL533">
            <v>2571</v>
          </cell>
        </row>
        <row r="534">
          <cell r="B534">
            <v>40043</v>
          </cell>
          <cell r="E534" t="str">
            <v>Reposicion</v>
          </cell>
          <cell r="F534" t="str">
            <v>8020210138-4</v>
          </cell>
          <cell r="G534" t="str">
            <v>Cruceta Remate Final 65x65x5x500</v>
          </cell>
          <cell r="AF534">
            <v>3500</v>
          </cell>
          <cell r="AG534">
            <v>9121</v>
          </cell>
          <cell r="AH534">
            <v>0</v>
          </cell>
          <cell r="AI534">
            <v>0</v>
          </cell>
          <cell r="AJ534">
            <v>1</v>
          </cell>
          <cell r="AK534">
            <v>3500</v>
          </cell>
          <cell r="AL534">
            <v>1918</v>
          </cell>
        </row>
        <row r="535">
          <cell r="B535">
            <v>39960</v>
          </cell>
          <cell r="C535">
            <v>596970</v>
          </cell>
          <cell r="D535">
            <v>43901</v>
          </cell>
          <cell r="E535" t="str">
            <v>ArcoChile</v>
          </cell>
          <cell r="F535" t="str">
            <v>7500200137-3</v>
          </cell>
          <cell r="G535" t="str">
            <v>Brida Superior Multicable 4mm</v>
          </cell>
          <cell r="AF535">
            <v>2000</v>
          </cell>
          <cell r="AG535">
            <v>154</v>
          </cell>
          <cell r="AH535">
            <v>-2550</v>
          </cell>
          <cell r="AI535">
            <v>-196.35</v>
          </cell>
          <cell r="AJ535">
            <v>2.2749999999999999</v>
          </cell>
          <cell r="AK535">
            <v>4550</v>
          </cell>
          <cell r="AL535">
            <v>2493</v>
          </cell>
        </row>
        <row r="536">
          <cell r="B536">
            <v>39957</v>
          </cell>
          <cell r="C536">
            <v>286000</v>
          </cell>
          <cell r="D536">
            <v>43892</v>
          </cell>
          <cell r="E536" t="str">
            <v>Tecnored S.A.</v>
          </cell>
          <cell r="F536" t="str">
            <v>A800200169-2</v>
          </cell>
          <cell r="G536" t="str">
            <v>Cuerpo p/Soporte Preformado</v>
          </cell>
          <cell r="AF536">
            <v>2000</v>
          </cell>
          <cell r="AG536">
            <v>620</v>
          </cell>
          <cell r="AH536">
            <v>1190</v>
          </cell>
          <cell r="AI536">
            <v>368.9</v>
          </cell>
          <cell r="AJ536">
            <v>0.40500000000000003</v>
          </cell>
          <cell r="AK536">
            <v>810</v>
          </cell>
          <cell r="AL536">
            <v>2309</v>
          </cell>
        </row>
        <row r="537">
          <cell r="B537">
            <v>39995</v>
          </cell>
          <cell r="E537" t="str">
            <v>Reposicion</v>
          </cell>
          <cell r="F537" t="str">
            <v>9023720010-0</v>
          </cell>
          <cell r="G537" t="str">
            <v>Tuerca Ojo 5/8</v>
          </cell>
          <cell r="AF537">
            <v>1000</v>
          </cell>
          <cell r="AG537">
            <v>304</v>
          </cell>
          <cell r="AH537">
            <v>400</v>
          </cell>
          <cell r="AI537">
            <v>121.6</v>
          </cell>
          <cell r="AJ537">
            <v>0.6</v>
          </cell>
          <cell r="AK537">
            <v>600</v>
          </cell>
          <cell r="AL537">
            <v>2500</v>
          </cell>
        </row>
        <row r="538">
          <cell r="B538">
            <v>39964</v>
          </cell>
          <cell r="E538" t="str">
            <v>Reposicion</v>
          </cell>
          <cell r="F538" t="str">
            <v>6000100063-5</v>
          </cell>
          <cell r="G538" t="str">
            <v>Pletina p/Soporte Secc Fusible 32x3x130mm</v>
          </cell>
          <cell r="AF538">
            <v>1260</v>
          </cell>
          <cell r="AG538">
            <v>123.48</v>
          </cell>
          <cell r="AH538">
            <v>1260</v>
          </cell>
          <cell r="AI538">
            <v>123.48</v>
          </cell>
          <cell r="AJ538">
            <v>0</v>
          </cell>
          <cell r="AK538">
            <v>0</v>
          </cell>
          <cell r="AL538">
            <v>2571</v>
          </cell>
        </row>
        <row r="539">
          <cell r="B539">
            <v>39980</v>
          </cell>
          <cell r="C539">
            <v>286049</v>
          </cell>
          <cell r="D539">
            <v>43892</v>
          </cell>
          <cell r="E539" t="str">
            <v>Compañía General de Electricidad</v>
          </cell>
          <cell r="F539" t="str">
            <v>8709200160-K</v>
          </cell>
          <cell r="G539" t="str">
            <v>Espiga 3/4x155x295 caps.1" Poliamida c/HOR</v>
          </cell>
          <cell r="AF539">
            <v>280</v>
          </cell>
          <cell r="AG539">
            <v>199.35999999999999</v>
          </cell>
          <cell r="AH539">
            <v>-208</v>
          </cell>
          <cell r="AI539">
            <v>-148.096</v>
          </cell>
          <cell r="AJ539">
            <v>1.7428571428571429</v>
          </cell>
          <cell r="AK539">
            <v>488</v>
          </cell>
          <cell r="AL539">
            <v>4402</v>
          </cell>
        </row>
        <row r="540">
          <cell r="B540">
            <v>39921</v>
          </cell>
          <cell r="C540">
            <v>285909</v>
          </cell>
          <cell r="D540">
            <v>43860</v>
          </cell>
          <cell r="E540" t="str">
            <v>SAESA</v>
          </cell>
          <cell r="F540" t="str">
            <v>9624000016-1</v>
          </cell>
          <cell r="G540" t="str">
            <v>Perno Ojo 5/8x9x5H</v>
          </cell>
          <cell r="AF540">
            <v>4445</v>
          </cell>
          <cell r="AG540">
            <v>2609.2149999999997</v>
          </cell>
          <cell r="AH540">
            <v>-2220</v>
          </cell>
          <cell r="AI540">
            <v>-1303.1399999999999</v>
          </cell>
          <cell r="AJ540">
            <v>1.4994375703037119</v>
          </cell>
          <cell r="AK540">
            <v>6665</v>
          </cell>
          <cell r="AL540">
            <v>1950</v>
          </cell>
        </row>
        <row r="541">
          <cell r="B541">
            <v>40085</v>
          </cell>
          <cell r="E541" t="str">
            <v>Reposicion</v>
          </cell>
          <cell r="F541" t="str">
            <v>5600304020-3</v>
          </cell>
          <cell r="G541" t="str">
            <v>Chavetas Zinc 1/8x1.1/4</v>
          </cell>
          <cell r="AF541">
            <v>33000</v>
          </cell>
          <cell r="AG541">
            <v>99</v>
          </cell>
          <cell r="AH541">
            <v>-7584</v>
          </cell>
          <cell r="AI541">
            <v>-22.751999999999999</v>
          </cell>
          <cell r="AJ541">
            <v>1.2298181818181819</v>
          </cell>
          <cell r="AK541">
            <v>40584</v>
          </cell>
          <cell r="AL541">
            <v>1561</v>
          </cell>
        </row>
        <row r="542">
          <cell r="B542">
            <v>39963</v>
          </cell>
          <cell r="E542" t="str">
            <v>Reposicion</v>
          </cell>
          <cell r="F542" t="str">
            <v>6000100062-7</v>
          </cell>
          <cell r="G542" t="str">
            <v>Pletina c/Ova p/Sop Secc Fusible 60x6x360mm</v>
          </cell>
          <cell r="AF542">
            <v>420</v>
          </cell>
          <cell r="AG542">
            <v>427.14</v>
          </cell>
          <cell r="AH542">
            <v>420</v>
          </cell>
          <cell r="AI542">
            <v>427.14</v>
          </cell>
          <cell r="AJ542">
            <v>0</v>
          </cell>
          <cell r="AK542">
            <v>0</v>
          </cell>
          <cell r="AL542">
            <v>2571</v>
          </cell>
        </row>
        <row r="543">
          <cell r="B543">
            <v>39672</v>
          </cell>
          <cell r="C543">
            <v>285304</v>
          </cell>
          <cell r="D543">
            <v>43832</v>
          </cell>
          <cell r="E543" t="str">
            <v>CNT Telefonica del Sur S.A.</v>
          </cell>
          <cell r="F543" t="str">
            <v>7003216102-0</v>
          </cell>
          <cell r="G543" t="str">
            <v>Abrazadera 1/2x10.1/2x6H</v>
          </cell>
          <cell r="AF543">
            <v>2000</v>
          </cell>
          <cell r="AG543">
            <v>1440</v>
          </cell>
          <cell r="AH543">
            <v>0</v>
          </cell>
          <cell r="AI543">
            <v>0</v>
          </cell>
          <cell r="AJ543">
            <v>1</v>
          </cell>
          <cell r="AK543">
            <v>2000</v>
          </cell>
          <cell r="AL543">
            <v>1840</v>
          </cell>
        </row>
        <row r="544">
          <cell r="B544">
            <v>39659</v>
          </cell>
          <cell r="C544">
            <v>285309</v>
          </cell>
          <cell r="D544">
            <v>43774</v>
          </cell>
          <cell r="E544" t="str">
            <v>CNT Telefonica del Sur S.A.</v>
          </cell>
          <cell r="F544" t="str">
            <v>8020510196-2</v>
          </cell>
          <cell r="G544" t="str">
            <v>Cruceta Remate Final 50x50x4x500-14 Az/Rojo</v>
          </cell>
          <cell r="AF544">
            <v>1500</v>
          </cell>
          <cell r="AG544">
            <v>2829</v>
          </cell>
          <cell r="AH544">
            <v>1400</v>
          </cell>
          <cell r="AI544">
            <v>2640.3999999999996</v>
          </cell>
          <cell r="AJ544">
            <v>6.6666666666666666E-2</v>
          </cell>
          <cell r="AK544">
            <v>100</v>
          </cell>
          <cell r="AL544">
            <v>1952</v>
          </cell>
        </row>
        <row r="545">
          <cell r="B545">
            <v>40086</v>
          </cell>
          <cell r="E545" t="str">
            <v>Reposicion</v>
          </cell>
          <cell r="F545" t="str">
            <v>7303240095-4</v>
          </cell>
          <cell r="G545" t="str">
            <v>Golilla 40x40x5x14</v>
          </cell>
          <cell r="AF545">
            <v>15000</v>
          </cell>
          <cell r="AG545">
            <v>798</v>
          </cell>
          <cell r="AH545">
            <v>-2168</v>
          </cell>
          <cell r="AI545">
            <v>-115.33759999999999</v>
          </cell>
          <cell r="AJ545">
            <v>1.1445333333333334</v>
          </cell>
          <cell r="AK545">
            <v>17168</v>
          </cell>
          <cell r="AL545">
            <v>1842</v>
          </cell>
        </row>
        <row r="546">
          <cell r="B546">
            <v>39962</v>
          </cell>
          <cell r="E546" t="str">
            <v>Reposicion</v>
          </cell>
          <cell r="F546" t="str">
            <v>6000100061-9</v>
          </cell>
          <cell r="G546" t="str">
            <v>Pletina p/Soporte Secc Fusible 40x4x395mm</v>
          </cell>
          <cell r="AF546">
            <v>420</v>
          </cell>
          <cell r="AG546">
            <v>208.32</v>
          </cell>
          <cell r="AH546">
            <v>420</v>
          </cell>
          <cell r="AI546">
            <v>208.32</v>
          </cell>
          <cell r="AJ546">
            <v>0</v>
          </cell>
          <cell r="AK546">
            <v>0</v>
          </cell>
          <cell r="AL546">
            <v>2571</v>
          </cell>
        </row>
        <row r="547">
          <cell r="B547">
            <v>39999</v>
          </cell>
          <cell r="E547" t="str">
            <v>Reposicion</v>
          </cell>
          <cell r="F547" t="str">
            <v>8020515132-3</v>
          </cell>
          <cell r="G547" t="str">
            <v>Cruceta Extra Larga 50x50x4x965-14  t/GTD</v>
          </cell>
          <cell r="AF547">
            <v>500</v>
          </cell>
          <cell r="AG547">
            <v>1365</v>
          </cell>
          <cell r="AH547">
            <v>500</v>
          </cell>
          <cell r="AI547">
            <v>1365</v>
          </cell>
          <cell r="AJ547">
            <v>0</v>
          </cell>
          <cell r="AK547">
            <v>0</v>
          </cell>
          <cell r="AL547">
            <v>2148</v>
          </cell>
        </row>
        <row r="548">
          <cell r="B548">
            <v>39997</v>
          </cell>
          <cell r="E548" t="str">
            <v>Reposicion</v>
          </cell>
          <cell r="F548" t="str">
            <v>8020510196-2</v>
          </cell>
          <cell r="G548" t="str">
            <v>Cruceta Remate Final 50x50x4x500-14 Az/Rojo</v>
          </cell>
          <cell r="AF548">
            <v>1500</v>
          </cell>
          <cell r="AG548">
            <v>2829</v>
          </cell>
          <cell r="AH548">
            <v>1500</v>
          </cell>
          <cell r="AI548">
            <v>2829</v>
          </cell>
          <cell r="AJ548">
            <v>0</v>
          </cell>
          <cell r="AK548">
            <v>0</v>
          </cell>
          <cell r="AL548">
            <v>1952</v>
          </cell>
        </row>
        <row r="549">
          <cell r="B549">
            <v>40095</v>
          </cell>
          <cell r="E549" t="str">
            <v>Reposicion</v>
          </cell>
          <cell r="F549" t="str">
            <v>8020210101-5</v>
          </cell>
          <cell r="G549" t="str">
            <v>Cruceta BTAT 65x65x5x500-18</v>
          </cell>
          <cell r="AF549">
            <v>1000</v>
          </cell>
          <cell r="AG549">
            <v>2110</v>
          </cell>
          <cell r="AH549">
            <v>-1298</v>
          </cell>
          <cell r="AI549">
            <v>-2738.7799999999997</v>
          </cell>
          <cell r="AJ549">
            <v>2.298</v>
          </cell>
          <cell r="AK549">
            <v>2298</v>
          </cell>
          <cell r="AL549">
            <v>1897</v>
          </cell>
        </row>
        <row r="550">
          <cell r="B550">
            <v>39668</v>
          </cell>
          <cell r="E550" t="str">
            <v>Reposicion</v>
          </cell>
          <cell r="F550" t="str">
            <v>9100200030-5</v>
          </cell>
          <cell r="G550" t="str">
            <v>Gancho p/Cruceta Remate 5/8x255</v>
          </cell>
          <cell r="AF550">
            <v>1500</v>
          </cell>
          <cell r="AG550">
            <v>600</v>
          </cell>
          <cell r="AH550">
            <v>1500</v>
          </cell>
          <cell r="AI550">
            <v>600</v>
          </cell>
          <cell r="AJ550">
            <v>0</v>
          </cell>
          <cell r="AK550">
            <v>0</v>
          </cell>
          <cell r="AL550">
            <v>1952</v>
          </cell>
        </row>
        <row r="551">
          <cell r="B551">
            <v>40001</v>
          </cell>
          <cell r="E551" t="str">
            <v>Reposicion</v>
          </cell>
          <cell r="F551" t="str">
            <v>8321250152-5</v>
          </cell>
          <cell r="G551" t="str">
            <v>Tirante 39"  Galv. t/GTD</v>
          </cell>
          <cell r="AF551">
            <v>500</v>
          </cell>
          <cell r="AG551">
            <v>1206.5</v>
          </cell>
          <cell r="AH551">
            <v>500</v>
          </cell>
          <cell r="AI551">
            <v>1206.5</v>
          </cell>
          <cell r="AJ551">
            <v>0</v>
          </cell>
          <cell r="AK551">
            <v>0</v>
          </cell>
          <cell r="AL551">
            <v>1200</v>
          </cell>
        </row>
        <row r="552">
          <cell r="B552">
            <v>40102</v>
          </cell>
          <cell r="E552" t="str">
            <v>Reposicion</v>
          </cell>
          <cell r="F552" t="str">
            <v>7303240105-5</v>
          </cell>
          <cell r="G552" t="str">
            <v>Golilla 40x40x5x18</v>
          </cell>
          <cell r="AF552">
            <v>15000</v>
          </cell>
          <cell r="AG552">
            <v>720</v>
          </cell>
          <cell r="AH552">
            <v>-16228</v>
          </cell>
          <cell r="AI552">
            <v>-778.94399999999996</v>
          </cell>
          <cell r="AJ552">
            <v>2.0818666666666665</v>
          </cell>
          <cell r="AK552">
            <v>31228</v>
          </cell>
          <cell r="AL552">
            <v>1958</v>
          </cell>
        </row>
        <row r="553">
          <cell r="B553">
            <v>40059</v>
          </cell>
          <cell r="C553">
            <v>286181</v>
          </cell>
          <cell r="D553">
            <v>43917</v>
          </cell>
          <cell r="E553" t="str">
            <v>Entel chile S.A.</v>
          </cell>
          <cell r="F553" t="str">
            <v>7500200020-2</v>
          </cell>
          <cell r="G553" t="str">
            <v>Brida 3 pernos Perforación Redonda</v>
          </cell>
          <cell r="AF553">
            <v>4000</v>
          </cell>
          <cell r="AG553">
            <v>1780</v>
          </cell>
          <cell r="AH553">
            <v>1000</v>
          </cell>
          <cell r="AI553">
            <v>445</v>
          </cell>
          <cell r="AJ553">
            <v>0.75</v>
          </cell>
          <cell r="AK553">
            <v>3000</v>
          </cell>
          <cell r="AL553">
            <v>1866</v>
          </cell>
        </row>
        <row r="554">
          <cell r="B554">
            <v>40060</v>
          </cell>
          <cell r="C554">
            <v>286181</v>
          </cell>
          <cell r="D554">
            <v>43917</v>
          </cell>
          <cell r="E554" t="str">
            <v>Entel chile S.A.</v>
          </cell>
          <cell r="F554" t="str">
            <v>7500200015-6</v>
          </cell>
          <cell r="G554" t="str">
            <v>Brida 3 pernos Perforación Ovalada</v>
          </cell>
          <cell r="AF554">
            <v>4000</v>
          </cell>
          <cell r="AG554">
            <v>1740</v>
          </cell>
          <cell r="AH554">
            <v>1210</v>
          </cell>
          <cell r="AI554">
            <v>526.35</v>
          </cell>
          <cell r="AJ554">
            <v>0.69750000000000001</v>
          </cell>
          <cell r="AK554">
            <v>2790</v>
          </cell>
          <cell r="AL554">
            <v>1866</v>
          </cell>
        </row>
        <row r="555">
          <cell r="B555">
            <v>40103</v>
          </cell>
          <cell r="E555" t="str">
            <v>Reposicion</v>
          </cell>
          <cell r="F555" t="str">
            <v>7401200030-1</v>
          </cell>
          <cell r="G555" t="str">
            <v>Barra Ojo 5/8x2,40mtrs</v>
          </cell>
          <cell r="AF555">
            <v>1200</v>
          </cell>
          <cell r="AG555">
            <v>4850.88</v>
          </cell>
          <cell r="AH555">
            <v>87</v>
          </cell>
          <cell r="AI555">
            <v>351.68879999999996</v>
          </cell>
          <cell r="AJ555">
            <v>0.92749999999999999</v>
          </cell>
          <cell r="AK555">
            <v>1113</v>
          </cell>
          <cell r="AL555">
            <v>1422</v>
          </cell>
        </row>
        <row r="556">
          <cell r="B556">
            <v>40104</v>
          </cell>
          <cell r="E556" t="str">
            <v>Reposicion</v>
          </cell>
          <cell r="F556" t="str">
            <v>8321220140-8</v>
          </cell>
          <cell r="G556" t="str">
            <v>Tirante 39"  Galv.</v>
          </cell>
          <cell r="AF556">
            <v>1200</v>
          </cell>
          <cell r="AG556">
            <v>2895.6</v>
          </cell>
          <cell r="AH556">
            <v>-75</v>
          </cell>
          <cell r="AI556">
            <v>-180.97499999999999</v>
          </cell>
          <cell r="AJ556">
            <v>1.0625</v>
          </cell>
          <cell r="AK556">
            <v>1275</v>
          </cell>
          <cell r="AL556">
            <v>1200</v>
          </cell>
        </row>
        <row r="557">
          <cell r="B557">
            <v>40021</v>
          </cell>
          <cell r="C557">
            <v>286115</v>
          </cell>
          <cell r="D557">
            <v>43908</v>
          </cell>
          <cell r="E557" t="str">
            <v>Entel chile S.A.</v>
          </cell>
          <cell r="F557" t="str">
            <v>7003220051-4</v>
          </cell>
          <cell r="G557" t="str">
            <v>Abrazadera 5/8x9.1/2</v>
          </cell>
          <cell r="AF557">
            <v>5000</v>
          </cell>
          <cell r="AG557">
            <v>4975</v>
          </cell>
          <cell r="AH557">
            <v>-1505</v>
          </cell>
          <cell r="AI557">
            <v>-1497.4749999999999</v>
          </cell>
          <cell r="AJ557">
            <v>1.3009999999999999</v>
          </cell>
          <cell r="AK557">
            <v>6505</v>
          </cell>
          <cell r="AL557">
            <v>1699</v>
          </cell>
        </row>
        <row r="558">
          <cell r="B558">
            <v>39951</v>
          </cell>
          <cell r="E558" t="str">
            <v>Reposicion</v>
          </cell>
          <cell r="F558" t="str">
            <v>9423016100-8</v>
          </cell>
          <cell r="G558" t="str">
            <v>Perno Cab Cuad 1/2x1.1/2x1.1/4H</v>
          </cell>
          <cell r="AF558">
            <v>5000</v>
          </cell>
          <cell r="AG558">
            <v>250</v>
          </cell>
          <cell r="AH558">
            <v>2772</v>
          </cell>
          <cell r="AI558">
            <v>138.6</v>
          </cell>
          <cell r="AJ558">
            <v>0.4456</v>
          </cell>
          <cell r="AK558">
            <v>2228</v>
          </cell>
          <cell r="AL558">
            <v>4360</v>
          </cell>
        </row>
        <row r="559">
          <cell r="B559">
            <v>39971</v>
          </cell>
          <cell r="C559">
            <v>596971</v>
          </cell>
          <cell r="D559">
            <v>43886</v>
          </cell>
          <cell r="E559" t="str">
            <v>Abasolo Vallejo S.A.</v>
          </cell>
          <cell r="F559" t="str">
            <v>8706200638-0</v>
          </cell>
          <cell r="G559" t="str">
            <v>Espiga 3/4x183x233 caps 1.3/8" Poliamida</v>
          </cell>
          <cell r="AF559">
            <v>3500</v>
          </cell>
          <cell r="AG559">
            <v>2093</v>
          </cell>
          <cell r="AH559">
            <v>1208</v>
          </cell>
          <cell r="AI559">
            <v>722.38400000000001</v>
          </cell>
          <cell r="AJ559">
            <v>0.6548571428571428</v>
          </cell>
          <cell r="AK559">
            <v>2292</v>
          </cell>
          <cell r="AL559">
            <v>4628</v>
          </cell>
        </row>
        <row r="560">
          <cell r="B560">
            <v>40065</v>
          </cell>
          <cell r="C560">
            <v>286189</v>
          </cell>
          <cell r="D560">
            <v>43936</v>
          </cell>
          <cell r="E560" t="str">
            <v>Cooperativa Electrica LLanquihue</v>
          </cell>
          <cell r="F560" t="str">
            <v>9822410140-6</v>
          </cell>
          <cell r="G560" t="str">
            <v>Eslabón Simple 12mm</v>
          </cell>
          <cell r="AF560">
            <v>700</v>
          </cell>
          <cell r="AG560">
            <v>122.64</v>
          </cell>
          <cell r="AH560">
            <v>0</v>
          </cell>
          <cell r="AI560">
            <v>0</v>
          </cell>
          <cell r="AJ560">
            <v>1</v>
          </cell>
          <cell r="AK560">
            <v>700</v>
          </cell>
          <cell r="AL560">
            <v>2819</v>
          </cell>
        </row>
        <row r="561">
          <cell r="B561">
            <v>40074</v>
          </cell>
          <cell r="E561" t="str">
            <v>Reposicion</v>
          </cell>
          <cell r="F561" t="str">
            <v>9822410140-6</v>
          </cell>
          <cell r="G561" t="str">
            <v>Eslabón Simple 12mm</v>
          </cell>
          <cell r="AF561">
            <v>2300</v>
          </cell>
          <cell r="AG561">
            <v>402.96</v>
          </cell>
          <cell r="AH561">
            <v>180</v>
          </cell>
          <cell r="AI561">
            <v>31.535999999999998</v>
          </cell>
          <cell r="AJ561">
            <v>0.92173913043478262</v>
          </cell>
          <cell r="AK561">
            <v>2120</v>
          </cell>
          <cell r="AL561">
            <v>2819</v>
          </cell>
        </row>
        <row r="562">
          <cell r="B562">
            <v>39903</v>
          </cell>
          <cell r="C562">
            <v>285918</v>
          </cell>
          <cell r="D562">
            <v>43873</v>
          </cell>
          <cell r="E562" t="str">
            <v>Tecnored S.A.</v>
          </cell>
          <cell r="F562" t="str">
            <v>9521220110-4</v>
          </cell>
          <cell r="G562" t="str">
            <v>Grillete recto 14mm, perf.21</v>
          </cell>
          <cell r="AF562">
            <v>4000</v>
          </cell>
          <cell r="AG562">
            <v>1240</v>
          </cell>
          <cell r="AH562">
            <v>1329</v>
          </cell>
          <cell r="AI562">
            <v>411.99</v>
          </cell>
          <cell r="AJ562">
            <v>0.66774999999999995</v>
          </cell>
          <cell r="AK562">
            <v>2671</v>
          </cell>
          <cell r="AL562">
            <v>2177</v>
          </cell>
        </row>
        <row r="563">
          <cell r="B563">
            <v>35200</v>
          </cell>
          <cell r="E563" t="str">
            <v>Reposicion</v>
          </cell>
          <cell r="F563" t="str">
            <v>6000100016-3</v>
          </cell>
          <cell r="G563" t="str">
            <v>Pletina p/Soporte Cruceta 60x6x75mm</v>
          </cell>
          <cell r="AF563">
            <v>1500</v>
          </cell>
          <cell r="AG563">
            <v>300</v>
          </cell>
          <cell r="AH563">
            <v>1500</v>
          </cell>
          <cell r="AI563">
            <v>300</v>
          </cell>
          <cell r="AJ563">
            <v>0</v>
          </cell>
          <cell r="AK563">
            <v>0</v>
          </cell>
          <cell r="AL563">
            <v>1085</v>
          </cell>
        </row>
        <row r="564">
          <cell r="B564">
            <v>39905</v>
          </cell>
          <cell r="C564">
            <v>285898</v>
          </cell>
          <cell r="D564">
            <v>43845</v>
          </cell>
          <cell r="E564" t="str">
            <v>SAESA</v>
          </cell>
          <cell r="F564" t="str">
            <v>9323024660-0</v>
          </cell>
          <cell r="G564" t="str">
            <v>Perno Hex Cte 3/4x9x5A</v>
          </cell>
          <cell r="AF564">
            <v>450</v>
          </cell>
          <cell r="AG564">
            <v>241.20000000000002</v>
          </cell>
          <cell r="AH564">
            <v>0</v>
          </cell>
          <cell r="AI564">
            <v>0</v>
          </cell>
          <cell r="AJ564">
            <v>1</v>
          </cell>
          <cell r="AK564">
            <v>450</v>
          </cell>
          <cell r="AL564">
            <v>1529</v>
          </cell>
        </row>
        <row r="565">
          <cell r="B565">
            <v>39906</v>
          </cell>
          <cell r="C565">
            <v>285903</v>
          </cell>
          <cell r="D565">
            <v>43845</v>
          </cell>
          <cell r="E565" t="str">
            <v>SAESA</v>
          </cell>
          <cell r="F565" t="str">
            <v>9323024660-0</v>
          </cell>
          <cell r="G565" t="str">
            <v>Perno Hex Cte 3/4x9x5A</v>
          </cell>
          <cell r="AF565">
            <v>1000</v>
          </cell>
          <cell r="AG565">
            <v>536</v>
          </cell>
          <cell r="AH565">
            <v>0</v>
          </cell>
          <cell r="AI565">
            <v>0</v>
          </cell>
          <cell r="AJ565">
            <v>1</v>
          </cell>
          <cell r="AK565">
            <v>1000</v>
          </cell>
          <cell r="AL565">
            <v>1529</v>
          </cell>
        </row>
        <row r="566">
          <cell r="B566">
            <v>39907</v>
          </cell>
          <cell r="C566">
            <v>285905</v>
          </cell>
          <cell r="D566">
            <v>43845</v>
          </cell>
          <cell r="E566" t="str">
            <v>SAESA</v>
          </cell>
          <cell r="F566" t="str">
            <v>9323024660-0</v>
          </cell>
          <cell r="G566" t="str">
            <v>Perno Hex Cte 3/4x9x5A</v>
          </cell>
          <cell r="AF566">
            <v>500</v>
          </cell>
          <cell r="AG566">
            <v>268</v>
          </cell>
          <cell r="AH566">
            <v>0</v>
          </cell>
          <cell r="AI566">
            <v>0</v>
          </cell>
          <cell r="AJ566">
            <v>1</v>
          </cell>
          <cell r="AK566">
            <v>500</v>
          </cell>
          <cell r="AL566">
            <v>1529</v>
          </cell>
        </row>
        <row r="567">
          <cell r="B567">
            <v>39908</v>
          </cell>
          <cell r="C567">
            <v>285906</v>
          </cell>
          <cell r="D567">
            <v>43845</v>
          </cell>
          <cell r="E567" t="str">
            <v>SAESA</v>
          </cell>
          <cell r="F567" t="str">
            <v>9323024660-0</v>
          </cell>
          <cell r="G567" t="str">
            <v>Perno Hex Cte 3/4x9x5A</v>
          </cell>
          <cell r="AF567">
            <v>1200</v>
          </cell>
          <cell r="AG567">
            <v>643.20000000000005</v>
          </cell>
          <cell r="AH567">
            <v>0</v>
          </cell>
          <cell r="AI567">
            <v>0</v>
          </cell>
          <cell r="AJ567">
            <v>1</v>
          </cell>
          <cell r="AK567">
            <v>1200</v>
          </cell>
          <cell r="AL567">
            <v>1529</v>
          </cell>
        </row>
        <row r="568">
          <cell r="B568">
            <v>40028</v>
          </cell>
          <cell r="E568" t="str">
            <v>Reposicion</v>
          </cell>
          <cell r="F568" t="str">
            <v>9421120090-6</v>
          </cell>
          <cell r="G568" t="str">
            <v>Perno Cab Cuad 5/8x2.1/2</v>
          </cell>
          <cell r="AF568">
            <v>5000</v>
          </cell>
          <cell r="AG568">
            <v>740</v>
          </cell>
          <cell r="AH568">
            <v>-2315</v>
          </cell>
          <cell r="AI568">
            <v>-342.62</v>
          </cell>
          <cell r="AJ568">
            <v>1.4630000000000001</v>
          </cell>
          <cell r="AK568">
            <v>7315</v>
          </cell>
          <cell r="AL568">
            <v>2409</v>
          </cell>
        </row>
        <row r="569">
          <cell r="B569">
            <v>40123</v>
          </cell>
          <cell r="E569" t="str">
            <v>Reposicion</v>
          </cell>
          <cell r="F569" t="str">
            <v>7303250150-5</v>
          </cell>
          <cell r="G569" t="str">
            <v>Golilla 50x50x5x21</v>
          </cell>
          <cell r="AF569">
            <v>10000</v>
          </cell>
          <cell r="AG569">
            <v>859.99999999999989</v>
          </cell>
          <cell r="AH569">
            <v>-11960</v>
          </cell>
          <cell r="AI569">
            <v>-1028.56</v>
          </cell>
          <cell r="AJ569">
            <v>2.1960000000000002</v>
          </cell>
          <cell r="AK569">
            <v>21960</v>
          </cell>
          <cell r="AL569">
            <v>4012</v>
          </cell>
        </row>
        <row r="570">
          <cell r="B570">
            <v>40050</v>
          </cell>
          <cell r="C570">
            <v>286146</v>
          </cell>
          <cell r="D570">
            <v>43942</v>
          </cell>
          <cell r="E570" t="str">
            <v>Tecnored S.A.</v>
          </cell>
          <cell r="F570" t="str">
            <v>9023716000-1</v>
          </cell>
          <cell r="G570" t="str">
            <v>Tuerca Ojo 1/2</v>
          </cell>
          <cell r="AF570">
            <v>500</v>
          </cell>
          <cell r="AG570">
            <v>150</v>
          </cell>
          <cell r="AH570">
            <v>126</v>
          </cell>
          <cell r="AI570">
            <v>37.799999999999997</v>
          </cell>
          <cell r="AJ570">
            <v>0.748</v>
          </cell>
          <cell r="AK570">
            <v>374</v>
          </cell>
          <cell r="AL570">
            <v>3000</v>
          </cell>
        </row>
        <row r="571">
          <cell r="B571">
            <v>40111</v>
          </cell>
          <cell r="C571">
            <v>286264</v>
          </cell>
          <cell r="D571">
            <v>43929</v>
          </cell>
          <cell r="E571" t="str">
            <v>Compañía General de Electricidad</v>
          </cell>
          <cell r="F571" t="str">
            <v>A800200065-3</v>
          </cell>
          <cell r="G571" t="str">
            <v>Soporte Remate Pesado</v>
          </cell>
          <cell r="AF571">
            <v>1500</v>
          </cell>
          <cell r="AG571">
            <v>697.5</v>
          </cell>
          <cell r="AH571">
            <v>0</v>
          </cell>
          <cell r="AI571">
            <v>0</v>
          </cell>
          <cell r="AJ571">
            <v>1</v>
          </cell>
          <cell r="AK571">
            <v>1500</v>
          </cell>
          <cell r="AL571">
            <v>1595</v>
          </cell>
        </row>
        <row r="572">
          <cell r="B572">
            <v>40112</v>
          </cell>
          <cell r="C572">
            <v>286265</v>
          </cell>
          <cell r="D572">
            <v>43959</v>
          </cell>
          <cell r="E572" t="str">
            <v>Compañía General de Electricidad</v>
          </cell>
          <cell r="F572" t="str">
            <v>A800200065-3</v>
          </cell>
          <cell r="G572" t="str">
            <v>Soporte Remate Pesado</v>
          </cell>
          <cell r="AF572">
            <v>1965</v>
          </cell>
          <cell r="AG572">
            <v>913.72500000000002</v>
          </cell>
          <cell r="AH572">
            <v>-765</v>
          </cell>
          <cell r="AI572">
            <v>-355.72500000000002</v>
          </cell>
          <cell r="AJ572">
            <v>1.3893129770992367</v>
          </cell>
          <cell r="AK572">
            <v>2730</v>
          </cell>
          <cell r="AL572">
            <v>1595</v>
          </cell>
        </row>
        <row r="573">
          <cell r="B573">
            <v>40138</v>
          </cell>
          <cell r="E573" t="str">
            <v>Reposicion</v>
          </cell>
          <cell r="F573" t="str">
            <v>9822110100-6</v>
          </cell>
          <cell r="G573" t="str">
            <v>Fe Angulo 80x80x8x410 GV</v>
          </cell>
          <cell r="AF573">
            <v>500</v>
          </cell>
          <cell r="AG573">
            <v>1950</v>
          </cell>
          <cell r="AH573">
            <v>12</v>
          </cell>
          <cell r="AI573">
            <v>46.8</v>
          </cell>
          <cell r="AJ573">
            <v>0.97599999999999998</v>
          </cell>
          <cell r="AK573">
            <v>488</v>
          </cell>
          <cell r="AL573">
            <v>1241</v>
          </cell>
        </row>
        <row r="574">
          <cell r="B574">
            <v>40124</v>
          </cell>
          <cell r="E574" t="str">
            <v>Reposicion</v>
          </cell>
          <cell r="F574" t="str">
            <v>8020210075-2</v>
          </cell>
          <cell r="G574" t="str">
            <v>Cruceta Paso Ova 50x50x4x500-18 GV</v>
          </cell>
          <cell r="AF574">
            <v>1200</v>
          </cell>
          <cell r="AG574">
            <v>1568.3999999999999</v>
          </cell>
          <cell r="AH574">
            <v>-142</v>
          </cell>
          <cell r="AI574">
            <v>-185.59399999999999</v>
          </cell>
          <cell r="AJ574">
            <v>1.1183333333333334</v>
          </cell>
          <cell r="AK574">
            <v>1342</v>
          </cell>
          <cell r="AL574">
            <v>2180</v>
          </cell>
        </row>
        <row r="575">
          <cell r="B575">
            <v>40139</v>
          </cell>
          <cell r="C575">
            <v>286288</v>
          </cell>
          <cell r="D575">
            <v>43943</v>
          </cell>
          <cell r="E575" t="str">
            <v>Entel chile S.A.</v>
          </cell>
          <cell r="F575" t="str">
            <v>8321220140-8</v>
          </cell>
          <cell r="G575" t="str">
            <v>Tirante 39"  Galv.</v>
          </cell>
          <cell r="AF575">
            <v>300</v>
          </cell>
          <cell r="AG575">
            <v>723.9</v>
          </cell>
          <cell r="AH575">
            <v>-1054</v>
          </cell>
          <cell r="AI575">
            <v>-2543.3019999999997</v>
          </cell>
          <cell r="AJ575">
            <v>4.5133333333333336</v>
          </cell>
          <cell r="AK575">
            <v>1354</v>
          </cell>
          <cell r="AL575">
            <v>1200</v>
          </cell>
        </row>
        <row r="576">
          <cell r="B576">
            <v>40051</v>
          </cell>
          <cell r="E576" t="str">
            <v>Reposicion</v>
          </cell>
          <cell r="F576" t="str">
            <v>9921020100-5</v>
          </cell>
          <cell r="G576" t="str">
            <v>Perno Cuello Ret 5/8x45</v>
          </cell>
          <cell r="AF576">
            <v>5000</v>
          </cell>
          <cell r="AG576">
            <v>525</v>
          </cell>
          <cell r="AH576">
            <v>10</v>
          </cell>
          <cell r="AI576">
            <v>1.05</v>
          </cell>
          <cell r="AJ576">
            <v>0.998</v>
          </cell>
          <cell r="AK576">
            <v>4990</v>
          </cell>
          <cell r="AL576">
            <v>2701</v>
          </cell>
        </row>
        <row r="577">
          <cell r="B577">
            <v>40140</v>
          </cell>
          <cell r="E577" t="str">
            <v>Reposicion</v>
          </cell>
          <cell r="F577" t="str">
            <v>A800200055-6</v>
          </cell>
          <cell r="G577" t="str">
            <v>Soporte Remate Mediano-14</v>
          </cell>
          <cell r="AF577">
            <v>3100</v>
          </cell>
          <cell r="AG577">
            <v>930</v>
          </cell>
          <cell r="AH577">
            <v>-390</v>
          </cell>
          <cell r="AI577">
            <v>-117</v>
          </cell>
          <cell r="AJ577">
            <v>1.1258064516129032</v>
          </cell>
          <cell r="AK577">
            <v>3490</v>
          </cell>
          <cell r="AL577">
            <v>1507</v>
          </cell>
        </row>
        <row r="578">
          <cell r="B578">
            <v>39673</v>
          </cell>
          <cell r="C578">
            <v>285305</v>
          </cell>
          <cell r="D578">
            <v>43860</v>
          </cell>
          <cell r="E578" t="str">
            <v>CNT Telefonica del Sur S.A.</v>
          </cell>
          <cell r="F578" t="str">
            <v>7003216102-0</v>
          </cell>
          <cell r="G578" t="str">
            <v>Abrazadera 1/2x10.1/2x6H</v>
          </cell>
          <cell r="AF578">
            <v>2000</v>
          </cell>
          <cell r="AG578">
            <v>1440</v>
          </cell>
          <cell r="AH578">
            <v>-2415</v>
          </cell>
          <cell r="AI578">
            <v>-1738.8</v>
          </cell>
          <cell r="AJ578">
            <v>2.2075</v>
          </cell>
          <cell r="AK578">
            <v>4415</v>
          </cell>
          <cell r="AL578">
            <v>1840</v>
          </cell>
        </row>
        <row r="579">
          <cell r="B579">
            <v>40017</v>
          </cell>
          <cell r="C579">
            <v>286117</v>
          </cell>
          <cell r="D579">
            <v>43907</v>
          </cell>
          <cell r="E579" t="str">
            <v>SAESA</v>
          </cell>
          <cell r="F579" t="str">
            <v>8706200680-1</v>
          </cell>
          <cell r="G579" t="str">
            <v>Espiga 3/4x200x250 caps.1.3/8" Poliamida</v>
          </cell>
          <cell r="AF579">
            <v>15000</v>
          </cell>
          <cell r="AG579">
            <v>9615</v>
          </cell>
          <cell r="AH579">
            <v>0</v>
          </cell>
          <cell r="AI579">
            <v>0</v>
          </cell>
          <cell r="AJ579">
            <v>1</v>
          </cell>
          <cell r="AK579">
            <v>15000</v>
          </cell>
          <cell r="AL579">
            <v>2757</v>
          </cell>
        </row>
        <row r="580">
          <cell r="B580">
            <v>40152</v>
          </cell>
          <cell r="E580" t="str">
            <v>Reposicion</v>
          </cell>
          <cell r="F580" t="str">
            <v>A800210080-1</v>
          </cell>
          <cell r="G580" t="str">
            <v>Soporte Tipo L 38x6x100x50</v>
          </cell>
          <cell r="AF580">
            <v>3000</v>
          </cell>
          <cell r="AG580">
            <v>711.78</v>
          </cell>
          <cell r="AH580">
            <v>-1390</v>
          </cell>
          <cell r="AI580">
            <v>-329.79140000000001</v>
          </cell>
          <cell r="AJ580">
            <v>1.4633333333333334</v>
          </cell>
          <cell r="AK580">
            <v>4390</v>
          </cell>
          <cell r="AL580">
            <v>2195</v>
          </cell>
        </row>
        <row r="581">
          <cell r="B581">
            <v>40089</v>
          </cell>
          <cell r="C581">
            <v>286216</v>
          </cell>
          <cell r="D581">
            <v>44119</v>
          </cell>
          <cell r="E581" t="str">
            <v>Cooperativa Electrica LLanquihue</v>
          </cell>
          <cell r="F581" t="str">
            <v>9624000014-5</v>
          </cell>
          <cell r="G581" t="str">
            <v>Perno Ojo 5/8x9x4H</v>
          </cell>
          <cell r="AF581">
            <v>350</v>
          </cell>
          <cell r="AG581">
            <v>208.6</v>
          </cell>
          <cell r="AH581">
            <v>-300</v>
          </cell>
          <cell r="AI581">
            <v>-178.79999999999998</v>
          </cell>
          <cell r="AJ581">
            <v>1.8571428571428572</v>
          </cell>
          <cell r="AK581">
            <v>650</v>
          </cell>
          <cell r="AL581">
            <v>2500</v>
          </cell>
        </row>
        <row r="582">
          <cell r="B582">
            <v>39979</v>
          </cell>
          <cell r="C582">
            <v>286057</v>
          </cell>
          <cell r="D582">
            <v>43868</v>
          </cell>
          <cell r="E582" t="str">
            <v>Copelec</v>
          </cell>
          <cell r="F582" t="str">
            <v>A800210106-9</v>
          </cell>
          <cell r="G582" t="str">
            <v>Soporte p/Montaje secc fusible 630A  500V</v>
          </cell>
          <cell r="AF582">
            <v>21</v>
          </cell>
          <cell r="AG582">
            <v>58.8</v>
          </cell>
          <cell r="AH582">
            <v>-66</v>
          </cell>
          <cell r="AI582">
            <v>-184.79999999999998</v>
          </cell>
          <cell r="AJ582">
            <v>4.1428571428571432</v>
          </cell>
          <cell r="AK582">
            <v>87</v>
          </cell>
          <cell r="AL582">
            <v>2571</v>
          </cell>
        </row>
        <row r="583">
          <cell r="B583">
            <v>40019</v>
          </cell>
          <cell r="C583">
            <v>286114</v>
          </cell>
          <cell r="D583">
            <v>43908</v>
          </cell>
          <cell r="E583" t="str">
            <v>Entel chile S.A.</v>
          </cell>
          <cell r="F583" t="str">
            <v>7003220101-4</v>
          </cell>
          <cell r="G583" t="str">
            <v>Abrazadera 5/8x10.1/2</v>
          </cell>
          <cell r="AF583">
            <v>4000</v>
          </cell>
          <cell r="AG583">
            <v>4800</v>
          </cell>
          <cell r="AH583">
            <v>963</v>
          </cell>
          <cell r="AI583">
            <v>1155.5999999999999</v>
          </cell>
          <cell r="AJ583">
            <v>0.75924999999999998</v>
          </cell>
          <cell r="AK583">
            <v>3037</v>
          </cell>
          <cell r="AL583">
            <v>1700</v>
          </cell>
        </row>
        <row r="584">
          <cell r="B584">
            <v>40032</v>
          </cell>
          <cell r="C584">
            <v>596977</v>
          </cell>
          <cell r="D584">
            <v>43878</v>
          </cell>
          <cell r="E584" t="str">
            <v>Abasolo Vallejo S.A.</v>
          </cell>
          <cell r="F584" t="str">
            <v>7003216051-2</v>
          </cell>
          <cell r="G584" t="str">
            <v>Abrazadera 1/2x9.1/2</v>
          </cell>
          <cell r="AF584">
            <v>500</v>
          </cell>
          <cell r="AG584">
            <v>302.5</v>
          </cell>
          <cell r="AH584">
            <v>-150</v>
          </cell>
          <cell r="AI584">
            <v>-90.75</v>
          </cell>
          <cell r="AJ584">
            <v>1.3</v>
          </cell>
          <cell r="AK584">
            <v>650</v>
          </cell>
          <cell r="AL584">
            <v>1732</v>
          </cell>
        </row>
        <row r="585">
          <cell r="B585">
            <v>40113</v>
          </cell>
          <cell r="E585" t="str">
            <v>Reposicion</v>
          </cell>
          <cell r="F585" t="str">
            <v>7003216051-2</v>
          </cell>
          <cell r="G585" t="str">
            <v>Abrazadera 1/2x9.1/2</v>
          </cell>
          <cell r="AF585">
            <v>3300</v>
          </cell>
          <cell r="AG585">
            <v>1996.5</v>
          </cell>
          <cell r="AH585">
            <v>1013</v>
          </cell>
          <cell r="AI585">
            <v>612.86500000000001</v>
          </cell>
          <cell r="AJ585">
            <v>0.693030303030303</v>
          </cell>
          <cell r="AK585">
            <v>2287</v>
          </cell>
          <cell r="AL585">
            <v>1732</v>
          </cell>
        </row>
        <row r="586">
          <cell r="B586">
            <v>39909</v>
          </cell>
          <cell r="C586">
            <v>285910</v>
          </cell>
          <cell r="D586">
            <v>43845</v>
          </cell>
          <cell r="E586" t="str">
            <v>SAESA</v>
          </cell>
          <cell r="F586" t="str">
            <v>9323024660-0</v>
          </cell>
          <cell r="G586" t="str">
            <v>Perno Hex Cte 3/4x9x5A</v>
          </cell>
          <cell r="AF586">
            <v>2100</v>
          </cell>
          <cell r="AG586">
            <v>1125.6000000000001</v>
          </cell>
          <cell r="AH586">
            <v>0</v>
          </cell>
          <cell r="AI586">
            <v>0</v>
          </cell>
          <cell r="AJ586">
            <v>1</v>
          </cell>
          <cell r="AK586">
            <v>2100</v>
          </cell>
          <cell r="AL586">
            <v>1529</v>
          </cell>
        </row>
        <row r="587">
          <cell r="B587">
            <v>40044</v>
          </cell>
          <cell r="E587" t="str">
            <v>Reposicion</v>
          </cell>
          <cell r="F587" t="str">
            <v>9100200020-8</v>
          </cell>
          <cell r="G587" t="str">
            <v>Gancho p/Cruceta Rem Final 3/4x280</v>
          </cell>
          <cell r="AF587">
            <v>3500</v>
          </cell>
          <cell r="AG587">
            <v>2191</v>
          </cell>
          <cell r="AH587">
            <v>3500</v>
          </cell>
          <cell r="AI587">
            <v>2191</v>
          </cell>
          <cell r="AJ587">
            <v>0</v>
          </cell>
          <cell r="AK587">
            <v>0</v>
          </cell>
          <cell r="AL587">
            <v>1918</v>
          </cell>
        </row>
        <row r="588">
          <cell r="B588">
            <v>40063</v>
          </cell>
          <cell r="C588">
            <v>286181</v>
          </cell>
          <cell r="D588">
            <v>43917</v>
          </cell>
          <cell r="E588" t="str">
            <v>Entel chile S.A.</v>
          </cell>
          <cell r="F588" t="str">
            <v>9921020100-5</v>
          </cell>
          <cell r="G588" t="str">
            <v>Perno Cuello Ret 5/8x45</v>
          </cell>
          <cell r="AF588">
            <v>7500</v>
          </cell>
          <cell r="AG588">
            <v>787.5</v>
          </cell>
          <cell r="AH588">
            <v>-25</v>
          </cell>
          <cell r="AI588">
            <v>-2.625</v>
          </cell>
          <cell r="AJ588">
            <v>1.0033333333333334</v>
          </cell>
          <cell r="AK588">
            <v>7525</v>
          </cell>
          <cell r="AL588">
            <v>1866</v>
          </cell>
        </row>
        <row r="589">
          <cell r="B589">
            <v>40041</v>
          </cell>
          <cell r="C589">
            <v>286146</v>
          </cell>
          <cell r="D589">
            <v>43942</v>
          </cell>
          <cell r="E589" t="str">
            <v>Tecnored S.A.</v>
          </cell>
          <cell r="F589" t="str">
            <v>9700200419-8</v>
          </cell>
          <cell r="G589" t="str">
            <v>Pasador Cab. Chica 5/8x2</v>
          </cell>
          <cell r="AF589">
            <v>3200</v>
          </cell>
          <cell r="AG589">
            <v>304</v>
          </cell>
          <cell r="AH589">
            <v>-2200</v>
          </cell>
          <cell r="AI589">
            <v>-209</v>
          </cell>
          <cell r="AJ589">
            <v>1.6875</v>
          </cell>
          <cell r="AK589">
            <v>5400</v>
          </cell>
          <cell r="AL589">
            <v>2600</v>
          </cell>
        </row>
        <row r="590">
          <cell r="B590">
            <v>40034</v>
          </cell>
          <cell r="C590">
            <v>286149</v>
          </cell>
          <cell r="D590">
            <v>43926</v>
          </cell>
          <cell r="E590" t="str">
            <v>Tecnored S.A.</v>
          </cell>
          <cell r="F590" t="str">
            <v>9923220100-9</v>
          </cell>
          <cell r="G590" t="str">
            <v>Perno Coche 5/8x95</v>
          </cell>
          <cell r="AF590">
            <v>4000</v>
          </cell>
          <cell r="AG590">
            <v>632</v>
          </cell>
          <cell r="AH590">
            <v>-60</v>
          </cell>
          <cell r="AI590">
            <v>-9.48</v>
          </cell>
          <cell r="AJ590">
            <v>1.0149999999999999</v>
          </cell>
          <cell r="AK590">
            <v>4060</v>
          </cell>
          <cell r="AL590">
            <v>2880</v>
          </cell>
        </row>
        <row r="591">
          <cell r="B591">
            <v>40154</v>
          </cell>
          <cell r="C591">
            <v>286339</v>
          </cell>
          <cell r="D591">
            <v>43960</v>
          </cell>
          <cell r="E591" t="str">
            <v>Entel chile S.A.</v>
          </cell>
          <cell r="F591" t="str">
            <v>7500200020-2</v>
          </cell>
          <cell r="G591" t="str">
            <v>Brida 3 pernos Perforación Redonda</v>
          </cell>
          <cell r="AF591">
            <v>3000</v>
          </cell>
          <cell r="AG591">
            <v>1335</v>
          </cell>
          <cell r="AH591">
            <v>-2680</v>
          </cell>
          <cell r="AI591">
            <v>-1192.5999999999999</v>
          </cell>
          <cell r="AJ591">
            <v>1.8933333333333333</v>
          </cell>
          <cell r="AK591">
            <v>5680</v>
          </cell>
          <cell r="AL591">
            <v>2000</v>
          </cell>
        </row>
        <row r="592">
          <cell r="B592">
            <v>40155</v>
          </cell>
          <cell r="C592">
            <v>286339</v>
          </cell>
          <cell r="D592">
            <v>43960</v>
          </cell>
          <cell r="E592" t="str">
            <v>Entel chile S.A.</v>
          </cell>
          <cell r="F592" t="str">
            <v>7500200015-6</v>
          </cell>
          <cell r="G592" t="str">
            <v>Brida 3 pernos Perforación Ovalada</v>
          </cell>
          <cell r="AF592">
            <v>3000</v>
          </cell>
          <cell r="AG592">
            <v>1305</v>
          </cell>
          <cell r="AH592">
            <v>-3145</v>
          </cell>
          <cell r="AI592">
            <v>-1368.075</v>
          </cell>
          <cell r="AJ592">
            <v>2.0483333333333333</v>
          </cell>
          <cell r="AK592">
            <v>6145</v>
          </cell>
          <cell r="AL592">
            <v>2000</v>
          </cell>
        </row>
        <row r="593">
          <cell r="B593">
            <v>40150</v>
          </cell>
          <cell r="E593" t="str">
            <v>Reposicion</v>
          </cell>
          <cell r="F593" t="str">
            <v>9821800040-1</v>
          </cell>
          <cell r="G593" t="str">
            <v>Pletina L p/Elemento Montaje 38x10x205x86</v>
          </cell>
          <cell r="AF593">
            <v>205</v>
          </cell>
          <cell r="AG593">
            <v>174.49599999999998</v>
          </cell>
          <cell r="AH593">
            <v>-438</v>
          </cell>
          <cell r="AI593">
            <v>-372.82560000000001</v>
          </cell>
          <cell r="AJ593">
            <v>3.1365853658536587</v>
          </cell>
          <cell r="AK593">
            <v>643</v>
          </cell>
          <cell r="AL593">
            <v>3010</v>
          </cell>
        </row>
        <row r="594">
          <cell r="B594">
            <v>40151</v>
          </cell>
          <cell r="E594" t="str">
            <v>Reposicion</v>
          </cell>
          <cell r="F594" t="str">
            <v>9821800050-9</v>
          </cell>
          <cell r="G594" t="str">
            <v>Pletina Corta p/Elemento Montaje 32x6x172</v>
          </cell>
          <cell r="AF594">
            <v>205</v>
          </cell>
          <cell r="AG594">
            <v>54.325000000000003</v>
          </cell>
          <cell r="AH594">
            <v>-281</v>
          </cell>
          <cell r="AI594">
            <v>-74.465000000000003</v>
          </cell>
          <cell r="AJ594">
            <v>2.3707317073170731</v>
          </cell>
          <cell r="AK594">
            <v>486</v>
          </cell>
          <cell r="AL594">
            <v>3010</v>
          </cell>
        </row>
        <row r="595">
          <cell r="B595">
            <v>39910</v>
          </cell>
          <cell r="C595">
            <v>285911</v>
          </cell>
          <cell r="D595">
            <v>43845</v>
          </cell>
          <cell r="E595" t="str">
            <v>SAESA</v>
          </cell>
          <cell r="F595" t="str">
            <v>9323024660-0</v>
          </cell>
          <cell r="G595" t="str">
            <v>Perno Hex Cte 3/4x9x5A</v>
          </cell>
          <cell r="AF595">
            <v>1800</v>
          </cell>
          <cell r="AG595">
            <v>964.80000000000007</v>
          </cell>
          <cell r="AH595">
            <v>-121</v>
          </cell>
          <cell r="AI595">
            <v>-64.856000000000009</v>
          </cell>
          <cell r="AJ595">
            <v>1.0672222222222223</v>
          </cell>
          <cell r="AK595">
            <v>1921</v>
          </cell>
          <cell r="AL595">
            <v>1529</v>
          </cell>
        </row>
        <row r="596">
          <cell r="B596">
            <v>40038</v>
          </cell>
          <cell r="C596">
            <v>286149</v>
          </cell>
          <cell r="D596">
            <v>43926</v>
          </cell>
          <cell r="E596" t="str">
            <v>Tecnored S.A.</v>
          </cell>
          <cell r="F596" t="str">
            <v>8706200600-3</v>
          </cell>
          <cell r="G596" t="str">
            <v>Espiga 3/4x155x210 caps.1" Poliamida</v>
          </cell>
          <cell r="AF596">
            <v>2100</v>
          </cell>
          <cell r="AG596">
            <v>1064.7</v>
          </cell>
          <cell r="AH596">
            <v>-155</v>
          </cell>
          <cell r="AI596">
            <v>-78.585000000000008</v>
          </cell>
          <cell r="AJ596">
            <v>1.0738095238095238</v>
          </cell>
          <cell r="AK596">
            <v>2255</v>
          </cell>
          <cell r="AL596">
            <v>3500</v>
          </cell>
        </row>
        <row r="597">
          <cell r="B597">
            <v>40173</v>
          </cell>
          <cell r="E597" t="str">
            <v>Reposicion</v>
          </cell>
          <cell r="F597" t="str">
            <v>8020210138-4</v>
          </cell>
          <cell r="G597" t="str">
            <v>Cruceta Remate Final 65x65x5x500</v>
          </cell>
          <cell r="AF597">
            <v>500</v>
          </cell>
          <cell r="AG597">
            <v>1303</v>
          </cell>
          <cell r="AH597">
            <v>333</v>
          </cell>
          <cell r="AI597">
            <v>867.798</v>
          </cell>
          <cell r="AJ597">
            <v>0.33400000000000002</v>
          </cell>
          <cell r="AK597">
            <v>167</v>
          </cell>
          <cell r="AL597">
            <v>1918</v>
          </cell>
        </row>
        <row r="598">
          <cell r="B598">
            <v>40157</v>
          </cell>
          <cell r="E598" t="str">
            <v>Reposicion</v>
          </cell>
          <cell r="F598" t="str">
            <v>9923212100-5</v>
          </cell>
          <cell r="G598" t="str">
            <v>Perno Coche 3/8x5x3A</v>
          </cell>
          <cell r="AF598">
            <v>489</v>
          </cell>
          <cell r="AG598">
            <v>30.953699999999998</v>
          </cell>
          <cell r="AH598">
            <v>1</v>
          </cell>
          <cell r="AI598">
            <v>6.3299999999999995E-2</v>
          </cell>
          <cell r="AJ598">
            <v>0.99795501022494892</v>
          </cell>
          <cell r="AK598">
            <v>488</v>
          </cell>
          <cell r="AL598">
            <v>3010</v>
          </cell>
        </row>
        <row r="599">
          <cell r="B599">
            <v>40174</v>
          </cell>
          <cell r="E599" t="str">
            <v>Reposicion</v>
          </cell>
          <cell r="F599" t="str">
            <v>73032A8050-K</v>
          </cell>
          <cell r="G599" t="str">
            <v>Golilla 100x100x5x18</v>
          </cell>
          <cell r="AF599">
            <v>2500</v>
          </cell>
          <cell r="AG599">
            <v>966</v>
          </cell>
          <cell r="AH599">
            <v>-440</v>
          </cell>
          <cell r="AI599">
            <v>-170.01600000000002</v>
          </cell>
          <cell r="AJ599">
            <v>1.1759999999999999</v>
          </cell>
          <cell r="AK599">
            <v>2940</v>
          </cell>
          <cell r="AL599">
            <v>2005</v>
          </cell>
        </row>
        <row r="600">
          <cell r="B600">
            <v>40177</v>
          </cell>
          <cell r="E600" t="str">
            <v>Reposicion</v>
          </cell>
          <cell r="F600" t="str">
            <v>7003216049-0</v>
          </cell>
          <cell r="G600" t="str">
            <v>Abrazadera 1/2x9.1/2x6H</v>
          </cell>
          <cell r="AF600">
            <v>2000</v>
          </cell>
          <cell r="AG600">
            <v>1352</v>
          </cell>
          <cell r="AH600">
            <v>1030</v>
          </cell>
          <cell r="AI600">
            <v>696.28000000000009</v>
          </cell>
          <cell r="AJ600">
            <v>0.48499999999999999</v>
          </cell>
          <cell r="AK600">
            <v>970</v>
          </cell>
          <cell r="AL600">
            <v>1858</v>
          </cell>
        </row>
        <row r="601">
          <cell r="B601">
            <v>40115</v>
          </cell>
          <cell r="C601">
            <v>286282</v>
          </cell>
          <cell r="D601">
            <v>43957</v>
          </cell>
          <cell r="E601" t="str">
            <v>Compañía General de Electricidad</v>
          </cell>
          <cell r="F601" t="str">
            <v>8709200150-2</v>
          </cell>
          <cell r="G601" t="str">
            <v>Espiga 3/4x155x295 caps.1.3/8" Poliamida c/HOR</v>
          </cell>
          <cell r="AF601">
            <v>1700</v>
          </cell>
          <cell r="AG601">
            <v>1259.7</v>
          </cell>
          <cell r="AH601">
            <v>0</v>
          </cell>
          <cell r="AI601">
            <v>0</v>
          </cell>
          <cell r="AJ601">
            <v>1</v>
          </cell>
          <cell r="AK601">
            <v>1700</v>
          </cell>
          <cell r="AL601">
            <v>4907</v>
          </cell>
        </row>
        <row r="602">
          <cell r="B602">
            <v>40099</v>
          </cell>
          <cell r="C602">
            <v>286224</v>
          </cell>
          <cell r="D602">
            <v>43924</v>
          </cell>
          <cell r="E602" t="str">
            <v>Copelec</v>
          </cell>
          <cell r="F602" t="str">
            <v>9624000110-9</v>
          </cell>
          <cell r="G602" t="str">
            <v>Perno Ojo 5/8x7x3H</v>
          </cell>
          <cell r="AF602">
            <v>300</v>
          </cell>
          <cell r="AG602">
            <v>159.9</v>
          </cell>
          <cell r="AH602">
            <v>-356</v>
          </cell>
          <cell r="AI602">
            <v>-189.74800000000002</v>
          </cell>
          <cell r="AJ602">
            <v>2.1866666666666665</v>
          </cell>
          <cell r="AK602">
            <v>656</v>
          </cell>
          <cell r="AL602">
            <v>2504</v>
          </cell>
        </row>
        <row r="603">
          <cell r="B603">
            <v>40178</v>
          </cell>
          <cell r="E603" t="str">
            <v>Reposicion</v>
          </cell>
          <cell r="F603" t="str">
            <v>7303240095-4</v>
          </cell>
          <cell r="G603" t="str">
            <v>Golilla 40x40x5x14</v>
          </cell>
          <cell r="AF603">
            <v>10000</v>
          </cell>
          <cell r="AG603">
            <v>532</v>
          </cell>
          <cell r="AH603">
            <v>-7292</v>
          </cell>
          <cell r="AI603">
            <v>-387.93439999999998</v>
          </cell>
          <cell r="AJ603">
            <v>1.7292000000000001</v>
          </cell>
          <cell r="AK603">
            <v>17292</v>
          </cell>
          <cell r="AL603">
            <v>1992</v>
          </cell>
        </row>
        <row r="604">
          <cell r="B604">
            <v>40064</v>
          </cell>
          <cell r="C604">
            <v>286189</v>
          </cell>
          <cell r="D604">
            <v>43936</v>
          </cell>
          <cell r="E604" t="str">
            <v>Cooperativa Electrica LLanquihue</v>
          </cell>
          <cell r="F604" t="str">
            <v>8706200680-1</v>
          </cell>
          <cell r="G604" t="str">
            <v>Espiga 3/4x200x250 caps.1.3/8" Poliamida</v>
          </cell>
          <cell r="AF604">
            <v>450</v>
          </cell>
          <cell r="AG604">
            <v>288.45</v>
          </cell>
          <cell r="AH604">
            <v>0</v>
          </cell>
          <cell r="AI604">
            <v>0</v>
          </cell>
          <cell r="AJ604">
            <v>1</v>
          </cell>
          <cell r="AK604">
            <v>450</v>
          </cell>
          <cell r="AL604">
            <v>2757</v>
          </cell>
        </row>
        <row r="605">
          <cell r="B605">
            <v>40175</v>
          </cell>
          <cell r="E605" t="str">
            <v>Reposicion</v>
          </cell>
          <cell r="F605" t="str">
            <v>8020210063-9</v>
          </cell>
          <cell r="G605" t="str">
            <v>Cruceta Paso Ova 40x40x4x500</v>
          </cell>
          <cell r="AF605">
            <v>3000</v>
          </cell>
          <cell r="AG605">
            <v>3000</v>
          </cell>
          <cell r="AH605">
            <v>-1229</v>
          </cell>
          <cell r="AI605">
            <v>-1229</v>
          </cell>
          <cell r="AJ605">
            <v>1.4096666666666666</v>
          </cell>
          <cell r="AK605">
            <v>4229</v>
          </cell>
          <cell r="AL605">
            <v>1945</v>
          </cell>
        </row>
        <row r="606">
          <cell r="B606">
            <v>40159</v>
          </cell>
          <cell r="E606" t="str">
            <v>Reposicion</v>
          </cell>
          <cell r="F606" t="str">
            <v>7401200010-7</v>
          </cell>
          <cell r="G606" t="str">
            <v>Barra Ojo 5/8x1,80mtrs</v>
          </cell>
          <cell r="AF606">
            <v>1000</v>
          </cell>
          <cell r="AG606">
            <v>3036.7999999999997</v>
          </cell>
          <cell r="AH606">
            <v>-2</v>
          </cell>
          <cell r="AI606">
            <v>-6.0735999999999999</v>
          </cell>
          <cell r="AJ606">
            <v>1.002</v>
          </cell>
          <cell r="AK606">
            <v>1002</v>
          </cell>
          <cell r="AL606">
            <v>1400</v>
          </cell>
        </row>
        <row r="607">
          <cell r="B607">
            <v>40119</v>
          </cell>
          <cell r="C607">
            <v>286283</v>
          </cell>
          <cell r="D607">
            <v>43959</v>
          </cell>
          <cell r="E607" t="str">
            <v>Compañía General de Electricidad</v>
          </cell>
          <cell r="F607" t="str">
            <v>8709200150-2</v>
          </cell>
          <cell r="G607" t="str">
            <v>Espiga 3/4x155x295 caps.1.3/8" Poliamida c/HOR</v>
          </cell>
          <cell r="AF607">
            <v>1725</v>
          </cell>
          <cell r="AG607">
            <v>1278.2249999999999</v>
          </cell>
          <cell r="AH607">
            <v>0</v>
          </cell>
          <cell r="AI607">
            <v>0</v>
          </cell>
          <cell r="AJ607">
            <v>1</v>
          </cell>
          <cell r="AK607">
            <v>1725</v>
          </cell>
          <cell r="AL607">
            <v>4907</v>
          </cell>
        </row>
        <row r="608">
          <cell r="B608">
            <v>40125</v>
          </cell>
          <cell r="C608">
            <v>286262</v>
          </cell>
          <cell r="D608">
            <v>43943</v>
          </cell>
          <cell r="E608" t="str">
            <v>Compañía General de Electricidad</v>
          </cell>
          <cell r="F608" t="str">
            <v>8709200150-2</v>
          </cell>
          <cell r="G608" t="str">
            <v>Espiga 3/4x155x295 caps.1.3/8" Poliamida c/HOR</v>
          </cell>
          <cell r="AF608">
            <v>1700</v>
          </cell>
          <cell r="AG608">
            <v>1259.7</v>
          </cell>
          <cell r="AH608">
            <v>-5</v>
          </cell>
          <cell r="AI608">
            <v>-3.7050000000000001</v>
          </cell>
          <cell r="AJ608">
            <v>1.0029411764705882</v>
          </cell>
          <cell r="AK608">
            <v>1705</v>
          </cell>
          <cell r="AL608">
            <v>4907</v>
          </cell>
        </row>
        <row r="609">
          <cell r="B609">
            <v>40158</v>
          </cell>
          <cell r="E609" t="str">
            <v>Reposicion</v>
          </cell>
          <cell r="F609" t="str">
            <v>7401200030-1</v>
          </cell>
          <cell r="G609" t="str">
            <v>Barra Ojo 5/8x2,40mtrs</v>
          </cell>
          <cell r="AF609">
            <v>1000</v>
          </cell>
          <cell r="AG609">
            <v>4042.3999999999996</v>
          </cell>
          <cell r="AH609">
            <v>-757</v>
          </cell>
          <cell r="AI609">
            <v>-3060.0967999999998</v>
          </cell>
          <cell r="AJ609">
            <v>1.7569999999999999</v>
          </cell>
          <cell r="AK609">
            <v>1757</v>
          </cell>
          <cell r="AL609">
            <v>1461</v>
          </cell>
        </row>
        <row r="610">
          <cell r="B610">
            <v>40179</v>
          </cell>
          <cell r="E610" t="str">
            <v>Reposicion</v>
          </cell>
          <cell r="F610" t="str">
            <v>8321220140-8</v>
          </cell>
          <cell r="G610" t="str">
            <v>Tirante 39"  Galv.</v>
          </cell>
          <cell r="AF610">
            <v>500</v>
          </cell>
          <cell r="AG610">
            <v>1206.5</v>
          </cell>
          <cell r="AH610">
            <v>-425</v>
          </cell>
          <cell r="AI610">
            <v>-1025.5249999999999</v>
          </cell>
          <cell r="AJ610">
            <v>1.85</v>
          </cell>
          <cell r="AK610">
            <v>925</v>
          </cell>
          <cell r="AL610">
            <v>1200</v>
          </cell>
        </row>
        <row r="611">
          <cell r="B611">
            <v>40069</v>
          </cell>
          <cell r="C611">
            <v>286189</v>
          </cell>
          <cell r="D611">
            <v>43936</v>
          </cell>
          <cell r="E611" t="str">
            <v>Cooperativa Electrica LLanquihue</v>
          </cell>
          <cell r="F611" t="str">
            <v>9624000110-9</v>
          </cell>
          <cell r="G611" t="str">
            <v>Perno Ojo 5/8x7x3H</v>
          </cell>
          <cell r="AF611">
            <v>200</v>
          </cell>
          <cell r="AG611">
            <v>106.60000000000001</v>
          </cell>
          <cell r="AH611">
            <v>0</v>
          </cell>
          <cell r="AI611">
            <v>0</v>
          </cell>
          <cell r="AJ611">
            <v>1</v>
          </cell>
          <cell r="AK611">
            <v>200</v>
          </cell>
          <cell r="AL611">
            <v>2504</v>
          </cell>
        </row>
        <row r="612">
          <cell r="B612">
            <v>40120</v>
          </cell>
          <cell r="C612">
            <v>286283</v>
          </cell>
          <cell r="D612">
            <v>43959</v>
          </cell>
          <cell r="E612" t="str">
            <v>Compañía General de Electricidad</v>
          </cell>
          <cell r="F612" t="str">
            <v>8709200160-K</v>
          </cell>
          <cell r="G612" t="str">
            <v>Espiga 3/4x155x295 caps.1" Poliamida c/HOR</v>
          </cell>
          <cell r="AF612">
            <v>535</v>
          </cell>
          <cell r="AG612">
            <v>380.91999999999996</v>
          </cell>
          <cell r="AH612">
            <v>0</v>
          </cell>
          <cell r="AI612">
            <v>0</v>
          </cell>
          <cell r="AJ612">
            <v>1</v>
          </cell>
          <cell r="AK612">
            <v>535</v>
          </cell>
          <cell r="AL612">
            <v>4622</v>
          </cell>
        </row>
        <row r="613">
          <cell r="B613">
            <v>40164</v>
          </cell>
          <cell r="C613">
            <v>286342</v>
          </cell>
          <cell r="D613">
            <v>43977</v>
          </cell>
          <cell r="E613" t="str">
            <v>Compañía General de Electricidad</v>
          </cell>
          <cell r="F613" t="str">
            <v>8709200160-K</v>
          </cell>
          <cell r="G613" t="str">
            <v>Espiga 3/4x155x295 caps.1" Poliamida c/HOR</v>
          </cell>
          <cell r="AF613">
            <v>420</v>
          </cell>
          <cell r="AG613">
            <v>299.03999999999996</v>
          </cell>
          <cell r="AH613">
            <v>-403</v>
          </cell>
          <cell r="AI613">
            <v>-286.93599999999998</v>
          </cell>
          <cell r="AJ613">
            <v>1.9595238095238094</v>
          </cell>
          <cell r="AK613">
            <v>823</v>
          </cell>
          <cell r="AL613">
            <v>4402</v>
          </cell>
        </row>
        <row r="614">
          <cell r="B614">
            <v>40161</v>
          </cell>
          <cell r="C614">
            <v>286345</v>
          </cell>
          <cell r="D614">
            <v>43960</v>
          </cell>
          <cell r="E614" t="str">
            <v>Compañía General de Electricidad</v>
          </cell>
          <cell r="F614" t="str">
            <v>8709200150-2</v>
          </cell>
          <cell r="G614" t="str">
            <v>Espiga 3/4x155x295 caps.1.3/8" Poliamida c/HOR</v>
          </cell>
          <cell r="AF614">
            <v>4050</v>
          </cell>
          <cell r="AG614">
            <v>3001.05</v>
          </cell>
          <cell r="AH614">
            <v>-767</v>
          </cell>
          <cell r="AI614">
            <v>-568.34699999999998</v>
          </cell>
          <cell r="AJ614">
            <v>1.1893827160493826</v>
          </cell>
          <cell r="AK614">
            <v>4817</v>
          </cell>
          <cell r="AL614">
            <v>4674</v>
          </cell>
        </row>
        <row r="615">
          <cell r="B615">
            <v>40091</v>
          </cell>
          <cell r="C615">
            <v>286216</v>
          </cell>
          <cell r="D615">
            <v>44119</v>
          </cell>
          <cell r="E615" t="str">
            <v>Cooperativa Electrica LLanquihue</v>
          </cell>
          <cell r="F615" t="str">
            <v>9624000110-9</v>
          </cell>
          <cell r="G615" t="str">
            <v>Perno Ojo 5/8x7x3H</v>
          </cell>
          <cell r="AF615">
            <v>150</v>
          </cell>
          <cell r="AG615">
            <v>79.95</v>
          </cell>
          <cell r="AH615">
            <v>0</v>
          </cell>
          <cell r="AI615">
            <v>0</v>
          </cell>
          <cell r="AJ615">
            <v>1</v>
          </cell>
          <cell r="AK615">
            <v>150</v>
          </cell>
          <cell r="AL615">
            <v>2504</v>
          </cell>
        </row>
        <row r="616">
          <cell r="B616">
            <v>40099</v>
          </cell>
          <cell r="C616">
            <v>286224</v>
          </cell>
          <cell r="D616">
            <v>43924</v>
          </cell>
          <cell r="E616" t="str">
            <v>Copelec</v>
          </cell>
          <cell r="F616" t="str">
            <v>9624000110-9</v>
          </cell>
          <cell r="G616" t="str">
            <v>Perno Ojo 5/8x7x3H</v>
          </cell>
          <cell r="AF616">
            <v>300</v>
          </cell>
          <cell r="AG616">
            <v>159.9</v>
          </cell>
          <cell r="AH616">
            <v>-356</v>
          </cell>
          <cell r="AI616">
            <v>-189.74800000000002</v>
          </cell>
          <cell r="AJ616">
            <v>2.1866666666666665</v>
          </cell>
          <cell r="AK616">
            <v>656</v>
          </cell>
          <cell r="AL616">
            <v>2504</v>
          </cell>
        </row>
        <row r="617">
          <cell r="B617">
            <v>39662</v>
          </cell>
          <cell r="C617">
            <v>285309</v>
          </cell>
          <cell r="D617">
            <v>43774</v>
          </cell>
          <cell r="E617" t="str">
            <v>CNT Telefonica del Sur S.A.</v>
          </cell>
          <cell r="F617" t="str">
            <v>9423016301-9</v>
          </cell>
          <cell r="G617" t="str">
            <v>Perno Cab Cuad 1/2x10x6H</v>
          </cell>
          <cell r="AF617">
            <v>4000</v>
          </cell>
          <cell r="AG617">
            <v>1648.4</v>
          </cell>
          <cell r="AH617">
            <v>0</v>
          </cell>
          <cell r="AI617">
            <v>0</v>
          </cell>
          <cell r="AJ617">
            <v>1</v>
          </cell>
          <cell r="AK617">
            <v>4000</v>
          </cell>
          <cell r="AL617">
            <v>2841</v>
          </cell>
        </row>
        <row r="618">
          <cell r="B618">
            <v>39663</v>
          </cell>
          <cell r="C618">
            <v>285310</v>
          </cell>
          <cell r="D618">
            <v>43788</v>
          </cell>
          <cell r="E618" t="str">
            <v>CNT Telefonica del Sur S.A.</v>
          </cell>
          <cell r="F618" t="str">
            <v>9423016301-9</v>
          </cell>
          <cell r="G618" t="str">
            <v>Perno Cab Cuad 1/2x10x6H</v>
          </cell>
          <cell r="AF618">
            <v>3000</v>
          </cell>
          <cell r="AG618">
            <v>1236.3</v>
          </cell>
          <cell r="AH618">
            <v>-890</v>
          </cell>
          <cell r="AI618">
            <v>-366.76900000000001</v>
          </cell>
          <cell r="AJ618">
            <v>1.2966666666666666</v>
          </cell>
          <cell r="AK618">
            <v>3890</v>
          </cell>
          <cell r="AL618">
            <v>2841</v>
          </cell>
        </row>
        <row r="619">
          <cell r="B619">
            <v>40144</v>
          </cell>
          <cell r="C619">
            <v>286103</v>
          </cell>
          <cell r="D619">
            <v>43889</v>
          </cell>
          <cell r="E619" t="str">
            <v>Ferrocarril Del Pacifico S.A.</v>
          </cell>
          <cell r="F619" t="str">
            <v>6321528000-6</v>
          </cell>
          <cell r="G619" t="str">
            <v>Tuerca Hex Bulldog 7/8"</v>
          </cell>
          <cell r="AF619">
            <v>968</v>
          </cell>
          <cell r="AG619">
            <v>150.04</v>
          </cell>
          <cell r="AH619">
            <v>-3551</v>
          </cell>
          <cell r="AI619">
            <v>-550.40499999999997</v>
          </cell>
          <cell r="AJ619">
            <v>4.6683884297520661</v>
          </cell>
          <cell r="AK619">
            <v>4519</v>
          </cell>
          <cell r="AL619">
            <v>5000</v>
          </cell>
        </row>
        <row r="620">
          <cell r="B620">
            <v>40149</v>
          </cell>
          <cell r="E620" t="str">
            <v>Reposicion</v>
          </cell>
          <cell r="F620" t="str">
            <v>7003216051-2</v>
          </cell>
          <cell r="G620" t="str">
            <v>Abrazadera 1/2x9.1/2</v>
          </cell>
          <cell r="AF620">
            <v>1500</v>
          </cell>
          <cell r="AG620">
            <v>907.5</v>
          </cell>
          <cell r="AH620">
            <v>1180</v>
          </cell>
          <cell r="AI620">
            <v>713.9</v>
          </cell>
          <cell r="AJ620">
            <v>0.21333333333333335</v>
          </cell>
          <cell r="AK620">
            <v>320</v>
          </cell>
          <cell r="AL620">
            <v>1732</v>
          </cell>
        </row>
        <row r="621">
          <cell r="B621">
            <v>40039</v>
          </cell>
          <cell r="C621">
            <v>286149</v>
          </cell>
          <cell r="E621" t="str">
            <v>Tecnored S.A.</v>
          </cell>
          <cell r="F621" t="str">
            <v>8706200640-2</v>
          </cell>
          <cell r="G621" t="str">
            <v>Espiga 3/4x185x240 caps.1.3/8" Poliamida</v>
          </cell>
          <cell r="AF621">
            <v>2900</v>
          </cell>
          <cell r="AG621">
            <v>1809.6</v>
          </cell>
          <cell r="AH621">
            <v>-1301</v>
          </cell>
          <cell r="AI621">
            <v>-811.82399999999996</v>
          </cell>
          <cell r="AJ621">
            <v>1.4486206896551723</v>
          </cell>
          <cell r="AK621">
            <v>4201</v>
          </cell>
          <cell r="AL621">
            <v>3500</v>
          </cell>
        </row>
        <row r="622">
          <cell r="B622">
            <v>40194</v>
          </cell>
          <cell r="C622">
            <v>286362</v>
          </cell>
          <cell r="D622">
            <v>43957</v>
          </cell>
          <cell r="E622" t="str">
            <v>Consorcio Globe ICF S.A.</v>
          </cell>
          <cell r="F622" t="str">
            <v>8020210113-9</v>
          </cell>
          <cell r="G622" t="str">
            <v>Cruceta BTAT 65x65x6x700-14</v>
          </cell>
          <cell r="AF622">
            <v>50</v>
          </cell>
          <cell r="AG622">
            <v>176.65</v>
          </cell>
          <cell r="AH622">
            <v>-10</v>
          </cell>
          <cell r="AI622">
            <v>-35.33</v>
          </cell>
          <cell r="AJ622">
            <v>1.2</v>
          </cell>
          <cell r="AK622">
            <v>60</v>
          </cell>
          <cell r="AL622">
            <v>2071</v>
          </cell>
        </row>
        <row r="623">
          <cell r="B623">
            <v>40191</v>
          </cell>
          <cell r="E623" t="str">
            <v>Reposicion</v>
          </cell>
          <cell r="F623" t="str">
            <v>8020210138-4</v>
          </cell>
          <cell r="G623" t="str">
            <v>Cruceta Remate Final 65x65x5x500</v>
          </cell>
          <cell r="AF623">
            <v>792</v>
          </cell>
          <cell r="AG623">
            <v>2063.9519999999998</v>
          </cell>
          <cell r="AH623">
            <v>-41</v>
          </cell>
          <cell r="AI623">
            <v>-106.84599999999999</v>
          </cell>
          <cell r="AJ623">
            <v>1.0517676767676767</v>
          </cell>
          <cell r="AK623">
            <v>833</v>
          </cell>
          <cell r="AL623">
            <v>1918</v>
          </cell>
        </row>
        <row r="624">
          <cell r="B624">
            <v>40020</v>
          </cell>
          <cell r="C624">
            <v>286115</v>
          </cell>
          <cell r="D624">
            <v>43908</v>
          </cell>
          <cell r="E624" t="str">
            <v>Entel chile S.A.</v>
          </cell>
          <cell r="F624" t="str">
            <v>7003216101-2</v>
          </cell>
          <cell r="G624" t="str">
            <v>Abrazadera 1/2x10.1/2</v>
          </cell>
          <cell r="AF624">
            <v>1000</v>
          </cell>
          <cell r="AG624">
            <v>720</v>
          </cell>
          <cell r="AH624">
            <v>0</v>
          </cell>
          <cell r="AI624">
            <v>0</v>
          </cell>
          <cell r="AJ624">
            <v>1</v>
          </cell>
          <cell r="AK624">
            <v>1000</v>
          </cell>
          <cell r="AL624">
            <v>1744</v>
          </cell>
        </row>
        <row r="625">
          <cell r="B625">
            <v>39953</v>
          </cell>
          <cell r="C625">
            <v>286003</v>
          </cell>
          <cell r="D625">
            <v>43881</v>
          </cell>
          <cell r="E625" t="str">
            <v>CNT Telefonica del Sur S.A.</v>
          </cell>
          <cell r="F625" t="e">
            <v>#N/A</v>
          </cell>
          <cell r="G625" t="str">
            <v>Perno Ojo 5/8x10x5H</v>
          </cell>
          <cell r="AF625">
            <v>600</v>
          </cell>
          <cell r="AG625" t="e">
            <v>#N/A</v>
          </cell>
          <cell r="AH625">
            <v>-385</v>
          </cell>
          <cell r="AI625" t="e">
            <v>#N/A</v>
          </cell>
          <cell r="AJ625">
            <v>1.6416666666666666</v>
          </cell>
          <cell r="AK625">
            <v>985</v>
          </cell>
          <cell r="AL625">
            <v>2600</v>
          </cell>
        </row>
        <row r="626">
          <cell r="B626">
            <v>40058</v>
          </cell>
          <cell r="C626">
            <v>286181</v>
          </cell>
          <cell r="D626">
            <v>43917</v>
          </cell>
          <cell r="E626" t="str">
            <v>Entel chile S.A.</v>
          </cell>
          <cell r="F626" t="str">
            <v>7003216101-2</v>
          </cell>
          <cell r="G626" t="str">
            <v>Abrazadera 1/2x10.1/2</v>
          </cell>
          <cell r="AF626">
            <v>500</v>
          </cell>
          <cell r="AG626">
            <v>360</v>
          </cell>
          <cell r="AH626">
            <v>-259</v>
          </cell>
          <cell r="AI626">
            <v>-186.48</v>
          </cell>
          <cell r="AJ626">
            <v>1.518</v>
          </cell>
          <cell r="AK626">
            <v>759</v>
          </cell>
          <cell r="AL626">
            <v>1744</v>
          </cell>
        </row>
        <row r="627">
          <cell r="B627">
            <v>40145</v>
          </cell>
          <cell r="C627">
            <v>286327</v>
          </cell>
          <cell r="D627">
            <v>43955</v>
          </cell>
          <cell r="E627" t="str">
            <v>Juan Ruperto Cancino</v>
          </cell>
          <cell r="F627" t="str">
            <v>A800200050-5</v>
          </cell>
          <cell r="G627" t="str">
            <v>Soporte Remate Liviano</v>
          </cell>
          <cell r="AF627">
            <v>1000</v>
          </cell>
          <cell r="AG627">
            <v>260</v>
          </cell>
          <cell r="AH627">
            <v>-5890</v>
          </cell>
          <cell r="AI627">
            <v>-1531.4</v>
          </cell>
          <cell r="AJ627">
            <v>6.89</v>
          </cell>
          <cell r="AK627">
            <v>6890</v>
          </cell>
          <cell r="AL627">
            <v>1601</v>
          </cell>
        </row>
        <row r="628">
          <cell r="B628">
            <v>40180</v>
          </cell>
          <cell r="C628">
            <v>286042</v>
          </cell>
          <cell r="D628">
            <v>43878</v>
          </cell>
          <cell r="E628" t="str">
            <v>SAESA</v>
          </cell>
          <cell r="F628" t="str">
            <v>A800200556-7</v>
          </cell>
          <cell r="G628" t="str">
            <v>Soporte Secc. APR 32x8x240x385mm</v>
          </cell>
          <cell r="AF628">
            <v>440</v>
          </cell>
          <cell r="AG628">
            <v>693.44</v>
          </cell>
          <cell r="AH628">
            <v>-11</v>
          </cell>
          <cell r="AI628">
            <v>-17.336000000000002</v>
          </cell>
          <cell r="AJ628">
            <v>1.0249999999999999</v>
          </cell>
          <cell r="AK628">
            <v>451</v>
          </cell>
          <cell r="AL628">
            <v>2100</v>
          </cell>
        </row>
        <row r="629">
          <cell r="B629">
            <v>40199</v>
          </cell>
          <cell r="E629" t="str">
            <v>Reposicion</v>
          </cell>
          <cell r="F629" t="str">
            <v>7303240095-4</v>
          </cell>
          <cell r="G629" t="str">
            <v>Golilla 40x40x5x14</v>
          </cell>
          <cell r="AF629">
            <v>10000</v>
          </cell>
          <cell r="AG629">
            <v>532</v>
          </cell>
          <cell r="AH629">
            <v>-7316</v>
          </cell>
          <cell r="AI629">
            <v>-389.21119999999996</v>
          </cell>
          <cell r="AJ629">
            <v>1.7316</v>
          </cell>
          <cell r="AK629">
            <v>17316</v>
          </cell>
          <cell r="AL629">
            <v>1992</v>
          </cell>
        </row>
        <row r="630">
          <cell r="B630">
            <v>40073</v>
          </cell>
          <cell r="E630" t="str">
            <v>Reposicion</v>
          </cell>
          <cell r="F630" t="str">
            <v>9921020100-5</v>
          </cell>
          <cell r="G630" t="str">
            <v>Perno Cuello Ret 5/8x45</v>
          </cell>
          <cell r="AF630">
            <v>10000</v>
          </cell>
          <cell r="AG630">
            <v>1050</v>
          </cell>
          <cell r="AH630">
            <v>0</v>
          </cell>
          <cell r="AI630">
            <v>0</v>
          </cell>
          <cell r="AJ630">
            <v>1</v>
          </cell>
          <cell r="AK630">
            <v>10000</v>
          </cell>
          <cell r="AL630">
            <v>1866</v>
          </cell>
        </row>
        <row r="631">
          <cell r="B631">
            <v>40153</v>
          </cell>
          <cell r="C631">
            <v>286285</v>
          </cell>
          <cell r="D631">
            <v>43937</v>
          </cell>
          <cell r="E631" t="str">
            <v>Cooperativa Electrica Rio Bueno</v>
          </cell>
          <cell r="F631" t="str">
            <v>9822710240-3</v>
          </cell>
          <cell r="G631" t="str">
            <v>Espaciador p/Tir. Recto 910x700x600-50</v>
          </cell>
          <cell r="AF631">
            <v>50</v>
          </cell>
          <cell r="AG631">
            <v>348</v>
          </cell>
          <cell r="AH631">
            <v>23</v>
          </cell>
          <cell r="AI631">
            <v>160.08000000000001</v>
          </cell>
          <cell r="AJ631">
            <v>0.54</v>
          </cell>
          <cell r="AK631">
            <v>27</v>
          </cell>
          <cell r="AL631">
            <v>3000</v>
          </cell>
        </row>
        <row r="632">
          <cell r="B632">
            <v>40182</v>
          </cell>
          <cell r="C632">
            <v>286410</v>
          </cell>
          <cell r="D632">
            <v>43965</v>
          </cell>
          <cell r="E632" t="str">
            <v>Claro Chile S.A.</v>
          </cell>
          <cell r="F632" t="str">
            <v>8020510080-K</v>
          </cell>
          <cell r="G632" t="str">
            <v>Cruceta Paso Ova 50x50x4x500-14 V/O</v>
          </cell>
          <cell r="AF632">
            <v>500</v>
          </cell>
          <cell r="AG632">
            <v>618.5</v>
          </cell>
          <cell r="AH632">
            <v>0</v>
          </cell>
          <cell r="AI632">
            <v>0</v>
          </cell>
          <cell r="AJ632">
            <v>1</v>
          </cell>
          <cell r="AK632">
            <v>500</v>
          </cell>
          <cell r="AL632">
            <v>1952</v>
          </cell>
        </row>
        <row r="633">
          <cell r="B633">
            <v>40184</v>
          </cell>
          <cell r="E633" t="str">
            <v>Reposicion</v>
          </cell>
          <cell r="F633" t="str">
            <v>9624000016-1</v>
          </cell>
          <cell r="G633" t="str">
            <v>Perno Ojo 5/8x9x5H</v>
          </cell>
          <cell r="AF633">
            <v>2000</v>
          </cell>
          <cell r="AG633">
            <v>1174</v>
          </cell>
          <cell r="AH633">
            <v>0</v>
          </cell>
          <cell r="AI633">
            <v>0</v>
          </cell>
          <cell r="AJ633">
            <v>1</v>
          </cell>
          <cell r="AK633">
            <v>2000</v>
          </cell>
          <cell r="AL633">
            <v>1950</v>
          </cell>
        </row>
        <row r="634">
          <cell r="B634">
            <v>40202</v>
          </cell>
          <cell r="C634">
            <v>285090</v>
          </cell>
          <cell r="D634">
            <v>43832</v>
          </cell>
          <cell r="E634" t="str">
            <v>SAESA</v>
          </cell>
          <cell r="F634" t="str">
            <v>6000100010-4</v>
          </cell>
          <cell r="G634" t="str">
            <v>Taco de Madera 80x60x120</v>
          </cell>
          <cell r="AF634">
            <v>500</v>
          </cell>
          <cell r="AG634">
            <v>121.5</v>
          </cell>
          <cell r="AH634">
            <v>0</v>
          </cell>
          <cell r="AI634">
            <v>0</v>
          </cell>
          <cell r="AJ634">
            <v>1</v>
          </cell>
          <cell r="AK634">
            <v>500</v>
          </cell>
          <cell r="AL634">
            <v>1851</v>
          </cell>
        </row>
        <row r="635">
          <cell r="B635">
            <v>40201</v>
          </cell>
          <cell r="E635" t="str">
            <v>Reposicion</v>
          </cell>
          <cell r="F635" t="str">
            <v>8020210078-7</v>
          </cell>
          <cell r="G635" t="str">
            <v>Cruceta Paso Ova 50x50x4x500-14 GV</v>
          </cell>
          <cell r="AF635">
            <v>1300</v>
          </cell>
          <cell r="AG635">
            <v>1608.1000000000001</v>
          </cell>
          <cell r="AH635">
            <v>-1171</v>
          </cell>
          <cell r="AI635">
            <v>-1448.527</v>
          </cell>
          <cell r="AJ635">
            <v>1.9007692307692308</v>
          </cell>
          <cell r="AK635">
            <v>2471</v>
          </cell>
          <cell r="AL635">
            <v>2180</v>
          </cell>
        </row>
        <row r="636">
          <cell r="B636">
            <v>40200</v>
          </cell>
          <cell r="E636" t="str">
            <v>Reposicion</v>
          </cell>
          <cell r="F636" t="str">
            <v>8020210075-2</v>
          </cell>
          <cell r="G636" t="str">
            <v>Cruceta Paso Ova 50x50x4x500-18 GV</v>
          </cell>
          <cell r="AF636">
            <v>1300</v>
          </cell>
          <cell r="AG636">
            <v>1699.1</v>
          </cell>
          <cell r="AH636">
            <v>-134</v>
          </cell>
          <cell r="AI636">
            <v>-175.13800000000001</v>
          </cell>
          <cell r="AJ636">
            <v>1.1030769230769231</v>
          </cell>
          <cell r="AK636">
            <v>1434</v>
          </cell>
          <cell r="AL636">
            <v>2180</v>
          </cell>
        </row>
        <row r="637">
          <cell r="B637">
            <v>40170</v>
          </cell>
          <cell r="C637">
            <v>286362</v>
          </cell>
          <cell r="D637">
            <v>43957</v>
          </cell>
          <cell r="E637" t="str">
            <v>Consorcio Globe ICF S.A.</v>
          </cell>
          <cell r="F637" t="str">
            <v>7003216081-4</v>
          </cell>
          <cell r="G637" t="str">
            <v>Abrazadera p/Cruceta Paso 1/2x480x400x400x200H</v>
          </cell>
          <cell r="AF637">
            <v>50</v>
          </cell>
          <cell r="AG637">
            <v>67.800000000000011</v>
          </cell>
          <cell r="AH637">
            <v>-3</v>
          </cell>
          <cell r="AI637">
            <v>-4.0680000000000005</v>
          </cell>
          <cell r="AJ637">
            <v>1.06</v>
          </cell>
          <cell r="AK637">
            <v>53</v>
          </cell>
          <cell r="AL637">
            <v>2544</v>
          </cell>
        </row>
        <row r="638">
          <cell r="B638">
            <v>40203</v>
          </cell>
          <cell r="C638">
            <v>286411</v>
          </cell>
          <cell r="D638">
            <v>43965</v>
          </cell>
          <cell r="E638" t="str">
            <v>Claro Chile S.A.</v>
          </cell>
          <cell r="F638" t="str">
            <v>7401200009-3</v>
          </cell>
          <cell r="G638" t="str">
            <v>Barra Ojo 5/8x1.50mtrs</v>
          </cell>
          <cell r="AF638">
            <v>15</v>
          </cell>
          <cell r="AG638">
            <v>41.01</v>
          </cell>
          <cell r="AH638">
            <v>0</v>
          </cell>
          <cell r="AI638">
            <v>0</v>
          </cell>
          <cell r="AJ638">
            <v>1</v>
          </cell>
          <cell r="AK638">
            <v>15</v>
          </cell>
          <cell r="AL638">
            <v>1470</v>
          </cell>
        </row>
        <row r="639">
          <cell r="B639">
            <v>40136</v>
          </cell>
          <cell r="C639">
            <v>286288</v>
          </cell>
          <cell r="D639">
            <v>43943</v>
          </cell>
          <cell r="E639" t="str">
            <v>Entel chile S.A.</v>
          </cell>
          <cell r="F639" t="str">
            <v>9421120200-3</v>
          </cell>
          <cell r="G639" t="str">
            <v>Perno Cab Cuad 5/8x12x6A</v>
          </cell>
          <cell r="AF639">
            <v>740</v>
          </cell>
          <cell r="AG639">
            <v>360.38</v>
          </cell>
          <cell r="AH639">
            <v>-19</v>
          </cell>
          <cell r="AI639">
            <v>-9.2530000000000001</v>
          </cell>
          <cell r="AJ639">
            <v>1.0256756756756757</v>
          </cell>
          <cell r="AK639">
            <v>759</v>
          </cell>
          <cell r="AL639">
            <v>2363</v>
          </cell>
        </row>
        <row r="640">
          <cell r="B640">
            <v>40204</v>
          </cell>
          <cell r="C640">
            <v>286471</v>
          </cell>
          <cell r="D640">
            <v>43978</v>
          </cell>
          <cell r="E640" t="str">
            <v>Pacifico Cable SPA</v>
          </cell>
          <cell r="F640" t="str">
            <v>8020210063-9</v>
          </cell>
          <cell r="G640" t="str">
            <v>Cruceta Paso Ova 40x40x4x500</v>
          </cell>
          <cell r="AF640">
            <v>4000</v>
          </cell>
          <cell r="AG640">
            <v>4000</v>
          </cell>
          <cell r="AH640">
            <v>-327</v>
          </cell>
          <cell r="AI640">
            <v>-327</v>
          </cell>
          <cell r="AJ640">
            <v>1.08175</v>
          </cell>
          <cell r="AK640">
            <v>4327</v>
          </cell>
          <cell r="AL640">
            <v>1945</v>
          </cell>
        </row>
        <row r="641">
          <cell r="B641">
            <v>40078</v>
          </cell>
          <cell r="C641">
            <v>286199</v>
          </cell>
          <cell r="D641">
            <v>44027</v>
          </cell>
          <cell r="E641" t="str">
            <v>Cooperativa Electrica LLanquihue</v>
          </cell>
          <cell r="F641" t="str">
            <v>8706200680-1</v>
          </cell>
          <cell r="G641" t="str">
            <v>Espiga 3/4x200x250 caps.1.3/8" Poliamida</v>
          </cell>
          <cell r="AF641">
            <v>450</v>
          </cell>
          <cell r="AG641">
            <v>288.45</v>
          </cell>
          <cell r="AH641">
            <v>0</v>
          </cell>
          <cell r="AI641">
            <v>0</v>
          </cell>
          <cell r="AJ641">
            <v>1</v>
          </cell>
          <cell r="AK641">
            <v>450</v>
          </cell>
          <cell r="AL641">
            <v>2757</v>
          </cell>
        </row>
        <row r="642">
          <cell r="B642">
            <v>40047</v>
          </cell>
          <cell r="C642">
            <v>286138</v>
          </cell>
          <cell r="D642">
            <v>43909</v>
          </cell>
          <cell r="E642" t="str">
            <v>Copelec</v>
          </cell>
          <cell r="F642" t="str">
            <v>9323020530-0</v>
          </cell>
          <cell r="G642" t="str">
            <v>Perno Hex Cte 5/8x15x12A</v>
          </cell>
          <cell r="AF642">
            <v>500</v>
          </cell>
          <cell r="AG642">
            <v>309.5</v>
          </cell>
          <cell r="AH642">
            <v>0</v>
          </cell>
          <cell r="AI642">
            <v>0</v>
          </cell>
          <cell r="AJ642">
            <v>1</v>
          </cell>
          <cell r="AK642">
            <v>500</v>
          </cell>
          <cell r="AL642">
            <v>2019</v>
          </cell>
        </row>
        <row r="643">
          <cell r="B643">
            <v>40195</v>
          </cell>
          <cell r="E643" t="str">
            <v>Reposicion</v>
          </cell>
          <cell r="F643" t="str">
            <v>3321220000-5</v>
          </cell>
          <cell r="G643" t="str">
            <v>Tuerca Cuad Ref 5/8</v>
          </cell>
          <cell r="AF643">
            <v>46875</v>
          </cell>
          <cell r="AG643">
            <v>3000</v>
          </cell>
          <cell r="AH643">
            <v>-14222</v>
          </cell>
          <cell r="AI643">
            <v>-910.20799999999997</v>
          </cell>
          <cell r="AJ643">
            <v>1.3034026666666667</v>
          </cell>
          <cell r="AK643">
            <v>61097</v>
          </cell>
          <cell r="AL643">
            <v>1929</v>
          </cell>
        </row>
        <row r="644">
          <cell r="B644">
            <v>40081</v>
          </cell>
          <cell r="C644">
            <v>286206</v>
          </cell>
          <cell r="D644">
            <v>43913</v>
          </cell>
          <cell r="E644" t="str">
            <v>Cooperativa Electrica los Angeles</v>
          </cell>
          <cell r="F644" t="str">
            <v>8706200680-1</v>
          </cell>
          <cell r="G644" t="str">
            <v>Espiga 3/4x200x250 caps.1.3/8" Poliamida</v>
          </cell>
          <cell r="AF644">
            <v>500</v>
          </cell>
          <cell r="AG644">
            <v>320.5</v>
          </cell>
          <cell r="AH644">
            <v>-50</v>
          </cell>
          <cell r="AI644">
            <v>-32.049999999999997</v>
          </cell>
          <cell r="AJ644">
            <v>1.1000000000000001</v>
          </cell>
          <cell r="AK644">
            <v>550</v>
          </cell>
          <cell r="AL644">
            <v>2799</v>
          </cell>
        </row>
        <row r="645">
          <cell r="B645">
            <v>40087</v>
          </cell>
          <cell r="C645">
            <v>286216</v>
          </cell>
          <cell r="D645">
            <v>44119</v>
          </cell>
          <cell r="E645" t="str">
            <v>Cooperativa Electrica LLanquihue</v>
          </cell>
          <cell r="F645" t="str">
            <v>8706200680-1</v>
          </cell>
          <cell r="G645" t="str">
            <v>Espiga 3/4x200x250 caps.1.3/8" Poliamida</v>
          </cell>
          <cell r="AF645">
            <v>450</v>
          </cell>
          <cell r="AG645">
            <v>288.45</v>
          </cell>
          <cell r="AH645">
            <v>0</v>
          </cell>
          <cell r="AI645">
            <v>0</v>
          </cell>
          <cell r="AJ645">
            <v>1</v>
          </cell>
          <cell r="AK645">
            <v>450</v>
          </cell>
          <cell r="AL645">
            <v>3716</v>
          </cell>
        </row>
        <row r="646">
          <cell r="B646">
            <v>40114</v>
          </cell>
          <cell r="C646">
            <v>286282</v>
          </cell>
          <cell r="D646">
            <v>43957</v>
          </cell>
          <cell r="E646" t="str">
            <v>Compañía General de Electricidad</v>
          </cell>
          <cell r="F646" t="str">
            <v>8706200700-K</v>
          </cell>
          <cell r="G646" t="str">
            <v>Espiga 3/4x250x300 caps.1.3/8" Poliamida</v>
          </cell>
          <cell r="AF646">
            <v>450</v>
          </cell>
          <cell r="AG646">
            <v>341.1</v>
          </cell>
          <cell r="AH646">
            <v>0</v>
          </cell>
          <cell r="AI646">
            <v>0</v>
          </cell>
          <cell r="AJ646">
            <v>1</v>
          </cell>
          <cell r="AK646">
            <v>450</v>
          </cell>
          <cell r="AL646">
            <v>4885</v>
          </cell>
        </row>
        <row r="647">
          <cell r="B647">
            <v>39792</v>
          </cell>
          <cell r="C647">
            <v>285634</v>
          </cell>
          <cell r="D647">
            <v>43825</v>
          </cell>
          <cell r="E647" t="str">
            <v>Tecnored S.A.</v>
          </cell>
          <cell r="F647" t="str">
            <v>9323020520-3</v>
          </cell>
          <cell r="G647" t="str">
            <v>Perno Hex Cte 5/8x15x3A</v>
          </cell>
          <cell r="AF647">
            <v>1000</v>
          </cell>
          <cell r="AG647">
            <v>537</v>
          </cell>
          <cell r="AH647">
            <v>-353</v>
          </cell>
          <cell r="AI647">
            <v>-189.56100000000001</v>
          </cell>
          <cell r="AJ647">
            <v>1.353</v>
          </cell>
          <cell r="AK647">
            <v>1353</v>
          </cell>
          <cell r="AL647">
            <v>2830</v>
          </cell>
        </row>
        <row r="648">
          <cell r="B648">
            <v>40185</v>
          </cell>
          <cell r="C648">
            <v>286348</v>
          </cell>
          <cell r="D648">
            <v>43955</v>
          </cell>
          <cell r="E648" t="str">
            <v>Cooperativa Electrica los Angeles</v>
          </cell>
          <cell r="F648" t="str">
            <v>A800210083-6</v>
          </cell>
          <cell r="G648" t="str">
            <v>Soporte Tipo L 220x150x10 c/golilla</v>
          </cell>
          <cell r="AF648">
            <v>105</v>
          </cell>
          <cell r="AG648">
            <v>109.2</v>
          </cell>
          <cell r="AH648">
            <v>-225</v>
          </cell>
          <cell r="AI648">
            <v>-234</v>
          </cell>
          <cell r="AJ648">
            <v>3.1428571428571428</v>
          </cell>
          <cell r="AK648">
            <v>330</v>
          </cell>
          <cell r="AL648">
            <v>2625</v>
          </cell>
        </row>
        <row r="649">
          <cell r="B649">
            <v>40163</v>
          </cell>
          <cell r="C649">
            <v>286342</v>
          </cell>
          <cell r="D649">
            <v>43977</v>
          </cell>
          <cell r="E649" t="str">
            <v>Compañía General de Electricidad</v>
          </cell>
          <cell r="F649" t="str">
            <v>8706200700-K</v>
          </cell>
          <cell r="G649" t="str">
            <v>Espiga 3/4x250x300 caps.1.3/8" Poliamida</v>
          </cell>
          <cell r="AF649">
            <v>550</v>
          </cell>
          <cell r="AG649">
            <v>416.9</v>
          </cell>
          <cell r="AH649">
            <v>-527</v>
          </cell>
          <cell r="AI649">
            <v>-399.46600000000001</v>
          </cell>
          <cell r="AJ649">
            <v>1.9581818181818182</v>
          </cell>
          <cell r="AK649">
            <v>1077</v>
          </cell>
          <cell r="AL649">
            <v>4653</v>
          </cell>
        </row>
        <row r="650">
          <cell r="B650">
            <v>40097</v>
          </cell>
          <cell r="C650">
            <v>286224</v>
          </cell>
          <cell r="D650">
            <v>43924</v>
          </cell>
          <cell r="E650" t="str">
            <v>Copelec</v>
          </cell>
          <cell r="F650" t="str">
            <v>8706200680-1</v>
          </cell>
          <cell r="G650" t="str">
            <v>Espiga 3/4x200x250 caps.1.3/8" Poliamida</v>
          </cell>
          <cell r="AF650">
            <v>1000</v>
          </cell>
          <cell r="AG650">
            <v>641</v>
          </cell>
          <cell r="AH650">
            <v>-918</v>
          </cell>
          <cell r="AI650">
            <v>-588.43799999999999</v>
          </cell>
          <cell r="AJ650">
            <v>1.9179999999999999</v>
          </cell>
          <cell r="AK650">
            <v>1918</v>
          </cell>
          <cell r="AL650">
            <v>3716</v>
          </cell>
        </row>
        <row r="651">
          <cell r="B651">
            <v>40160</v>
          </cell>
          <cell r="C651">
            <v>286353</v>
          </cell>
          <cell r="D651">
            <v>43938</v>
          </cell>
          <cell r="E651" t="str">
            <v>Cooperativa Electrica los Angeles</v>
          </cell>
          <cell r="F651" t="str">
            <v>8706200680-1</v>
          </cell>
          <cell r="G651" t="str">
            <v>Espiga 3/4x200x250 caps.1.3/8" Poliamida</v>
          </cell>
          <cell r="AF651">
            <v>500</v>
          </cell>
          <cell r="AG651">
            <v>320.5</v>
          </cell>
          <cell r="AH651">
            <v>-2509</v>
          </cell>
          <cell r="AI651">
            <v>-1608.269</v>
          </cell>
          <cell r="AJ651">
            <v>6.0179999999999998</v>
          </cell>
          <cell r="AK651">
            <v>3009</v>
          </cell>
          <cell r="AL651">
            <v>2799</v>
          </cell>
        </row>
        <row r="652">
          <cell r="B652">
            <v>40215</v>
          </cell>
          <cell r="C652">
            <v>286303</v>
          </cell>
          <cell r="D652">
            <v>43927</v>
          </cell>
          <cell r="E652" t="str">
            <v>Copelec</v>
          </cell>
          <cell r="F652" t="str">
            <v>9023724000-5</v>
          </cell>
          <cell r="G652" t="str">
            <v>Tuerca Ojo 3/4</v>
          </cell>
          <cell r="AF652">
            <v>50</v>
          </cell>
          <cell r="AG652">
            <v>15.85</v>
          </cell>
          <cell r="AH652">
            <v>-482</v>
          </cell>
          <cell r="AI652">
            <v>-152.79400000000001</v>
          </cell>
          <cell r="AJ652">
            <v>10.64</v>
          </cell>
          <cell r="AK652">
            <v>532</v>
          </cell>
          <cell r="AL652">
            <v>2523</v>
          </cell>
        </row>
        <row r="653">
          <cell r="B653">
            <v>40090</v>
          </cell>
          <cell r="C653">
            <v>286216</v>
          </cell>
          <cell r="D653">
            <v>44119</v>
          </cell>
          <cell r="E653" t="str">
            <v>Cooperativa Electrica LLanquihue</v>
          </cell>
          <cell r="F653" t="str">
            <v>9023720010-0</v>
          </cell>
          <cell r="G653" t="str">
            <v>Tuerca Ojo 5/8</v>
          </cell>
          <cell r="AF653">
            <v>300</v>
          </cell>
          <cell r="AG653">
            <v>91.2</v>
          </cell>
          <cell r="AH653">
            <v>-5</v>
          </cell>
          <cell r="AI653">
            <v>-1.52</v>
          </cell>
          <cell r="AJ653">
            <v>1.0166666666666666</v>
          </cell>
          <cell r="AK653">
            <v>305</v>
          </cell>
          <cell r="AL653">
            <v>2335</v>
          </cell>
        </row>
        <row r="654">
          <cell r="B654">
            <v>40190</v>
          </cell>
          <cell r="C654">
            <v>286429</v>
          </cell>
          <cell r="D654">
            <v>43971</v>
          </cell>
          <cell r="E654" t="str">
            <v>Tecnored S.A.</v>
          </cell>
          <cell r="F654" t="str">
            <v>7400200207-1</v>
          </cell>
          <cell r="G654" t="str">
            <v>Barra Ojo Soldado 3/4x2.70mtrs</v>
          </cell>
          <cell r="AF654">
            <v>242</v>
          </cell>
          <cell r="AG654">
            <v>1614.1399999999999</v>
          </cell>
          <cell r="AH654">
            <v>-36</v>
          </cell>
          <cell r="AI654">
            <v>-240.12</v>
          </cell>
          <cell r="AJ654">
            <v>1.1487603305785123</v>
          </cell>
          <cell r="AK654">
            <v>278</v>
          </cell>
          <cell r="AL654">
            <v>1501</v>
          </cell>
        </row>
        <row r="655">
          <cell r="B655">
            <v>40156</v>
          </cell>
          <cell r="C655">
            <v>286339</v>
          </cell>
          <cell r="D655">
            <v>43960</v>
          </cell>
          <cell r="E655" t="str">
            <v>Entel chile S.A.</v>
          </cell>
          <cell r="F655" t="str">
            <v>9921020100-5</v>
          </cell>
          <cell r="G655" t="str">
            <v>Perno Cuello Ret 5/8x45</v>
          </cell>
          <cell r="AF655">
            <v>9000</v>
          </cell>
          <cell r="AG655">
            <v>945</v>
          </cell>
          <cell r="AH655">
            <v>-1026</v>
          </cell>
          <cell r="AI655">
            <v>-107.72999999999999</v>
          </cell>
          <cell r="AJ655">
            <v>1.1140000000000001</v>
          </cell>
          <cell r="AK655">
            <v>10026</v>
          </cell>
          <cell r="AL655">
            <v>2000</v>
          </cell>
        </row>
        <row r="656">
          <cell r="B656">
            <v>40193</v>
          </cell>
          <cell r="C656">
            <v>286436</v>
          </cell>
          <cell r="D656">
            <v>43980</v>
          </cell>
          <cell r="E656" t="str">
            <v>Copelec</v>
          </cell>
          <cell r="F656" t="str">
            <v>9323024737-2</v>
          </cell>
          <cell r="G656" t="str">
            <v>Perno Hex Cte 3/4x10x7A BSW</v>
          </cell>
          <cell r="AF656">
            <v>200</v>
          </cell>
          <cell r="AG656">
            <v>121</v>
          </cell>
          <cell r="AH656">
            <v>-368</v>
          </cell>
          <cell r="AI656">
            <v>-222.64</v>
          </cell>
          <cell r="AJ656">
            <v>2.84</v>
          </cell>
          <cell r="AK656">
            <v>568</v>
          </cell>
          <cell r="AL656">
            <v>1900</v>
          </cell>
        </row>
        <row r="657">
          <cell r="B657">
            <v>39787</v>
          </cell>
          <cell r="C657">
            <v>285634</v>
          </cell>
          <cell r="D657">
            <v>43825</v>
          </cell>
          <cell r="E657" t="str">
            <v>Tecnored S.A.</v>
          </cell>
          <cell r="F657" t="str">
            <v>9323016498-1</v>
          </cell>
          <cell r="G657" t="str">
            <v>Perno Hex Cte 1/2x13x187mmH</v>
          </cell>
          <cell r="AF657">
            <v>2000</v>
          </cell>
          <cell r="AG657">
            <v>598</v>
          </cell>
          <cell r="AH657">
            <v>-35</v>
          </cell>
          <cell r="AI657">
            <v>-10.465</v>
          </cell>
          <cell r="AJ657">
            <v>1.0175000000000001</v>
          </cell>
          <cell r="AK657">
            <v>2035</v>
          </cell>
          <cell r="AL657">
            <v>1939</v>
          </cell>
        </row>
        <row r="658">
          <cell r="B658">
            <v>40023</v>
          </cell>
          <cell r="C658">
            <v>286115</v>
          </cell>
          <cell r="D658">
            <v>43908</v>
          </cell>
          <cell r="E658" t="str">
            <v>Entel chile S.A.</v>
          </cell>
          <cell r="F658" t="str">
            <v>7500200040-7</v>
          </cell>
          <cell r="G658" t="str">
            <v>Brida Inferior 2 pernos</v>
          </cell>
          <cell r="AF658">
            <v>1000</v>
          </cell>
          <cell r="AG658">
            <v>415</v>
          </cell>
          <cell r="AH658">
            <v>-916</v>
          </cell>
          <cell r="AI658">
            <v>-380.14</v>
          </cell>
          <cell r="AJ658">
            <v>1.9159999999999999</v>
          </cell>
          <cell r="AK658">
            <v>1916</v>
          </cell>
          <cell r="AL658">
            <v>2483</v>
          </cell>
        </row>
        <row r="659">
          <cell r="B659">
            <v>40117</v>
          </cell>
          <cell r="C659">
            <v>286282</v>
          </cell>
          <cell r="D659">
            <v>43957</v>
          </cell>
          <cell r="E659" t="str">
            <v>Compañía General de Electricidad</v>
          </cell>
          <cell r="F659" t="str">
            <v>8706200650-K</v>
          </cell>
          <cell r="G659" t="str">
            <v>Espiga 3/4x155x210 caps.1.3/8" Poliamida</v>
          </cell>
          <cell r="AF659">
            <v>2688</v>
          </cell>
          <cell r="AG659">
            <v>1505.2800000000002</v>
          </cell>
          <cell r="AH659">
            <v>0</v>
          </cell>
          <cell r="AI659">
            <v>0</v>
          </cell>
          <cell r="AJ659">
            <v>1</v>
          </cell>
          <cell r="AK659">
            <v>2688</v>
          </cell>
          <cell r="AL659">
            <v>4837</v>
          </cell>
        </row>
        <row r="660">
          <cell r="B660">
            <v>40186</v>
          </cell>
          <cell r="C660">
            <v>286042</v>
          </cell>
          <cell r="D660">
            <v>43878</v>
          </cell>
          <cell r="E660" t="str">
            <v>SAESA</v>
          </cell>
          <cell r="F660" t="str">
            <v>A800200557-0</v>
          </cell>
          <cell r="G660" t="str">
            <v>Alas p/Soporte Seccionador APR 32x5x110mm</v>
          </cell>
          <cell r="AF660">
            <v>440</v>
          </cell>
          <cell r="AG660">
            <v>111.14399999999999</v>
          </cell>
          <cell r="AH660">
            <v>440</v>
          </cell>
          <cell r="AI660">
            <v>111.14399999999999</v>
          </cell>
          <cell r="AJ660">
            <v>0</v>
          </cell>
          <cell r="AK660">
            <v>0</v>
          </cell>
          <cell r="AL660">
            <v>2100</v>
          </cell>
        </row>
        <row r="661">
          <cell r="B661">
            <v>40204</v>
          </cell>
          <cell r="C661">
            <v>286471</v>
          </cell>
          <cell r="D661">
            <v>43978</v>
          </cell>
          <cell r="E661" t="str">
            <v>Pacifico Cable SPA</v>
          </cell>
          <cell r="F661" t="str">
            <v>8020210063-9</v>
          </cell>
          <cell r="G661" t="str">
            <v>Cruceta Paso Ova 40x40x4x500</v>
          </cell>
          <cell r="AF661">
            <v>4000</v>
          </cell>
          <cell r="AG661">
            <v>4000</v>
          </cell>
          <cell r="AH661">
            <v>-327</v>
          </cell>
          <cell r="AI661">
            <v>-327</v>
          </cell>
          <cell r="AJ661">
            <v>1.08175</v>
          </cell>
          <cell r="AK661">
            <v>4327</v>
          </cell>
          <cell r="AL661">
            <v>1945</v>
          </cell>
        </row>
        <row r="662">
          <cell r="B662">
            <v>40056</v>
          </cell>
          <cell r="C662">
            <v>286177</v>
          </cell>
          <cell r="D662">
            <v>43917</v>
          </cell>
          <cell r="E662" t="str">
            <v>Copelec</v>
          </cell>
          <cell r="F662" t="str">
            <v>8706200210-5</v>
          </cell>
          <cell r="G662" t="str">
            <v>Espiga 5/8x155x210 caps.1" Poliamida</v>
          </cell>
          <cell r="AF662">
            <v>1000</v>
          </cell>
          <cell r="AG662">
            <v>388</v>
          </cell>
          <cell r="AH662">
            <v>-251</v>
          </cell>
          <cell r="AI662">
            <v>-97.388000000000005</v>
          </cell>
          <cell r="AJ662">
            <v>1.2509999999999999</v>
          </cell>
          <cell r="AK662">
            <v>1251</v>
          </cell>
          <cell r="AL662">
            <v>3500</v>
          </cell>
        </row>
        <row r="663">
          <cell r="B663">
            <v>40082</v>
          </cell>
          <cell r="C663">
            <v>286204</v>
          </cell>
          <cell r="D663">
            <v>43924</v>
          </cell>
          <cell r="E663" t="str">
            <v>Copelec</v>
          </cell>
          <cell r="F663" t="str">
            <v>8706200210-5</v>
          </cell>
          <cell r="G663" t="str">
            <v>Espiga 5/8x155x210 caps.1" Poliamida</v>
          </cell>
          <cell r="AF663">
            <v>1000</v>
          </cell>
          <cell r="AG663">
            <v>388</v>
          </cell>
          <cell r="AH663">
            <v>0</v>
          </cell>
          <cell r="AI663">
            <v>0</v>
          </cell>
          <cell r="AJ663">
            <v>1</v>
          </cell>
          <cell r="AK663">
            <v>1000</v>
          </cell>
          <cell r="AL663">
            <v>3500</v>
          </cell>
        </row>
        <row r="664">
          <cell r="B664">
            <v>40224</v>
          </cell>
          <cell r="E664" t="str">
            <v>Reposicion</v>
          </cell>
          <cell r="F664" t="str">
            <v>9700212050-3</v>
          </cell>
          <cell r="G664" t="str">
            <v>Pasador 3/8x72</v>
          </cell>
          <cell r="AF664">
            <v>6000</v>
          </cell>
          <cell r="AG664">
            <v>324</v>
          </cell>
          <cell r="AH664">
            <v>-2524</v>
          </cell>
          <cell r="AI664">
            <v>-136.29599999999999</v>
          </cell>
          <cell r="AJ664">
            <v>1.4206666666666667</v>
          </cell>
          <cell r="AK664">
            <v>8524</v>
          </cell>
          <cell r="AL664">
            <v>1601</v>
          </cell>
        </row>
        <row r="665">
          <cell r="B665">
            <v>40046</v>
          </cell>
          <cell r="C665">
            <v>286149</v>
          </cell>
          <cell r="D665">
            <v>43926</v>
          </cell>
          <cell r="E665" t="str">
            <v>Tecnored S.A.</v>
          </cell>
          <cell r="F665" t="str">
            <v>9323016500-7</v>
          </cell>
          <cell r="G665" t="str">
            <v>Perno Hex Cte 1/2x10x7A</v>
          </cell>
          <cell r="AF665">
            <v>7100</v>
          </cell>
          <cell r="AG665">
            <v>1810.5</v>
          </cell>
          <cell r="AH665">
            <v>-260</v>
          </cell>
          <cell r="AI665">
            <v>-66.3</v>
          </cell>
          <cell r="AJ665">
            <v>1.0366197183098591</v>
          </cell>
          <cell r="AK665">
            <v>7360</v>
          </cell>
          <cell r="AL665">
            <v>1862</v>
          </cell>
        </row>
        <row r="666">
          <cell r="B666">
            <v>40227</v>
          </cell>
          <cell r="E666" t="str">
            <v>Reposicion</v>
          </cell>
          <cell r="F666" t="str">
            <v>73032A8050-K</v>
          </cell>
          <cell r="G666" t="str">
            <v>Golilla 100x100x5x18</v>
          </cell>
          <cell r="AF666">
            <v>2500</v>
          </cell>
          <cell r="AG666">
            <v>966</v>
          </cell>
          <cell r="AH666">
            <v>-320</v>
          </cell>
          <cell r="AI666">
            <v>-123.64800000000001</v>
          </cell>
          <cell r="AJ666">
            <v>1.1279999999999999</v>
          </cell>
          <cell r="AK666">
            <v>2820</v>
          </cell>
          <cell r="AL666">
            <v>2005</v>
          </cell>
        </row>
        <row r="667">
          <cell r="B667">
            <v>40226</v>
          </cell>
          <cell r="E667" t="str">
            <v>Reposicion</v>
          </cell>
          <cell r="F667" t="str">
            <v>9624000181-8</v>
          </cell>
          <cell r="G667" t="str">
            <v>Perno Ojo 5/8x13x4H</v>
          </cell>
          <cell r="AF667">
            <v>539</v>
          </cell>
          <cell r="AG667">
            <v>413.952</v>
          </cell>
          <cell r="AH667">
            <v>-451</v>
          </cell>
          <cell r="AI667">
            <v>-346.36799999999999</v>
          </cell>
          <cell r="AJ667">
            <v>1.8367346938775511</v>
          </cell>
          <cell r="AK667">
            <v>990</v>
          </cell>
          <cell r="AL667">
            <v>2744</v>
          </cell>
        </row>
        <row r="668">
          <cell r="B668">
            <v>39985</v>
          </cell>
          <cell r="C668">
            <v>286068</v>
          </cell>
          <cell r="D668">
            <v>43894</v>
          </cell>
          <cell r="E668" t="str">
            <v>SAESA</v>
          </cell>
          <cell r="F668" t="str">
            <v>9323016495-7</v>
          </cell>
          <cell r="G668" t="str">
            <v>Perno Hex Cte 1/2x10x6A</v>
          </cell>
          <cell r="AF668">
            <v>150</v>
          </cell>
          <cell r="AG668">
            <v>36.75</v>
          </cell>
          <cell r="AH668">
            <v>0</v>
          </cell>
          <cell r="AI668">
            <v>0</v>
          </cell>
          <cell r="AJ668">
            <v>1</v>
          </cell>
          <cell r="AK668">
            <v>150</v>
          </cell>
          <cell r="AL668">
            <v>1730</v>
          </cell>
        </row>
        <row r="669">
          <cell r="B669">
            <v>39986</v>
          </cell>
          <cell r="C669">
            <v>286069</v>
          </cell>
          <cell r="D669">
            <v>43894</v>
          </cell>
          <cell r="E669" t="str">
            <v>SAESA</v>
          </cell>
          <cell r="F669" t="str">
            <v>9323016495-7</v>
          </cell>
          <cell r="G669" t="str">
            <v>Perno Hex Cte 1/2x10x6A</v>
          </cell>
          <cell r="AF669">
            <v>300</v>
          </cell>
          <cell r="AG669">
            <v>73.5</v>
          </cell>
          <cell r="AH669">
            <v>0</v>
          </cell>
          <cell r="AI669">
            <v>0</v>
          </cell>
          <cell r="AJ669">
            <v>1</v>
          </cell>
          <cell r="AK669">
            <v>300</v>
          </cell>
          <cell r="AL669">
            <v>1730</v>
          </cell>
        </row>
        <row r="670">
          <cell r="B670">
            <v>39987</v>
          </cell>
          <cell r="C670">
            <v>286070</v>
          </cell>
          <cell r="D670">
            <v>43894</v>
          </cell>
          <cell r="E670" t="str">
            <v>SAESA</v>
          </cell>
          <cell r="F670" t="str">
            <v>9323016495-7</v>
          </cell>
          <cell r="G670" t="str">
            <v>Perno Hex Cte 1/2x10x6A</v>
          </cell>
          <cell r="AF670">
            <v>800</v>
          </cell>
          <cell r="AG670">
            <v>196</v>
          </cell>
          <cell r="AH670">
            <v>0</v>
          </cell>
          <cell r="AI670">
            <v>0</v>
          </cell>
          <cell r="AJ670">
            <v>1</v>
          </cell>
          <cell r="AK670">
            <v>800</v>
          </cell>
          <cell r="AL670">
            <v>1730</v>
          </cell>
        </row>
        <row r="671">
          <cell r="B671">
            <v>40187</v>
          </cell>
          <cell r="E671" t="str">
            <v>Reposicion</v>
          </cell>
          <cell r="F671" t="str">
            <v>9822420010-2</v>
          </cell>
          <cell r="G671" t="str">
            <v>Eslabón Angular Estampado perf.18</v>
          </cell>
          <cell r="AF671">
            <v>1700</v>
          </cell>
          <cell r="AG671">
            <v>770.1</v>
          </cell>
          <cell r="AH671">
            <v>-37</v>
          </cell>
          <cell r="AI671">
            <v>-16.760999999999999</v>
          </cell>
          <cell r="AJ671">
            <v>1.0217647058823529</v>
          </cell>
          <cell r="AK671">
            <v>1737</v>
          </cell>
          <cell r="AL671">
            <v>2538</v>
          </cell>
        </row>
        <row r="672">
          <cell r="B672">
            <v>39988</v>
          </cell>
          <cell r="C672">
            <v>286071</v>
          </cell>
          <cell r="D672">
            <v>43894</v>
          </cell>
          <cell r="E672" t="str">
            <v>SAESA</v>
          </cell>
          <cell r="F672" t="str">
            <v>9323016495-7</v>
          </cell>
          <cell r="G672" t="str">
            <v>Perno Hex Cte 1/2x10x6A</v>
          </cell>
          <cell r="AF672">
            <v>350</v>
          </cell>
          <cell r="AG672">
            <v>85.75</v>
          </cell>
          <cell r="AH672">
            <v>0</v>
          </cell>
          <cell r="AI672">
            <v>0</v>
          </cell>
          <cell r="AJ672">
            <v>1</v>
          </cell>
          <cell r="AK672">
            <v>350</v>
          </cell>
          <cell r="AL672">
            <v>1730</v>
          </cell>
        </row>
        <row r="673">
          <cell r="B673">
            <v>40228</v>
          </cell>
          <cell r="E673" t="str">
            <v>Reposicion</v>
          </cell>
          <cell r="F673" t="str">
            <v>8020210075-2</v>
          </cell>
          <cell r="G673" t="str">
            <v>Cruceta Paso Ova 50x50x4x500-18 GV</v>
          </cell>
          <cell r="AF673">
            <v>2000</v>
          </cell>
          <cell r="AG673">
            <v>2614</v>
          </cell>
          <cell r="AH673">
            <v>-1757</v>
          </cell>
          <cell r="AI673">
            <v>-2296.3989999999999</v>
          </cell>
          <cell r="AJ673">
            <v>1.8785000000000001</v>
          </cell>
          <cell r="AK673">
            <v>3757</v>
          </cell>
          <cell r="AL673">
            <v>1838</v>
          </cell>
        </row>
        <row r="674">
          <cell r="B674">
            <v>40232</v>
          </cell>
          <cell r="E674" t="str">
            <v>Reposicion</v>
          </cell>
          <cell r="F674" t="str">
            <v>7303250130-0</v>
          </cell>
          <cell r="G674" t="str">
            <v>Golilla 50x50x5x18</v>
          </cell>
          <cell r="AF674">
            <v>10000</v>
          </cell>
          <cell r="AG674">
            <v>900</v>
          </cell>
          <cell r="AH674">
            <v>-1300</v>
          </cell>
          <cell r="AI674">
            <v>-117</v>
          </cell>
          <cell r="AJ674">
            <v>1.1299999999999999</v>
          </cell>
          <cell r="AK674">
            <v>11300</v>
          </cell>
          <cell r="AL674">
            <v>2000</v>
          </cell>
        </row>
        <row r="675">
          <cell r="B675">
            <v>40225</v>
          </cell>
          <cell r="E675" t="str">
            <v>Reposicion</v>
          </cell>
          <cell r="F675" t="str">
            <v>3323216000-K</v>
          </cell>
          <cell r="G675" t="str">
            <v>Tuerca Cuad Ref 1/2</v>
          </cell>
          <cell r="AF675">
            <v>56023</v>
          </cell>
          <cell r="AG675">
            <v>2000.0211000000002</v>
          </cell>
          <cell r="AH675">
            <v>-39798</v>
          </cell>
          <cell r="AI675">
            <v>-1420.7886000000001</v>
          </cell>
          <cell r="AJ675">
            <v>1.7103868054192028</v>
          </cell>
          <cell r="AK675">
            <v>95821</v>
          </cell>
          <cell r="AL675">
            <v>1928</v>
          </cell>
        </row>
        <row r="676">
          <cell r="B676">
            <v>40121</v>
          </cell>
          <cell r="C676">
            <v>286283</v>
          </cell>
          <cell r="D676">
            <v>43959</v>
          </cell>
          <cell r="E676" t="str">
            <v>Compañía General de Electricidad</v>
          </cell>
          <cell r="F676" t="str">
            <v>9023720010-0</v>
          </cell>
          <cell r="G676" t="str">
            <v>Tuerca Ojo 5/8</v>
          </cell>
          <cell r="AF676">
            <v>1000</v>
          </cell>
          <cell r="AG676">
            <v>304</v>
          </cell>
          <cell r="AH676">
            <v>-496</v>
          </cell>
          <cell r="AI676">
            <v>-150.78399999999999</v>
          </cell>
          <cell r="AJ676">
            <v>1.496</v>
          </cell>
          <cell r="AK676">
            <v>1496</v>
          </cell>
          <cell r="AL676">
            <v>2651</v>
          </cell>
        </row>
        <row r="677">
          <cell r="B677">
            <v>39989</v>
          </cell>
          <cell r="C677">
            <v>286072</v>
          </cell>
          <cell r="D677">
            <v>43894</v>
          </cell>
          <cell r="E677" t="str">
            <v>SAESA</v>
          </cell>
          <cell r="F677" t="str">
            <v>9323016495-7</v>
          </cell>
          <cell r="G677" t="str">
            <v>Perno Hex Cte 1/2x10x6A</v>
          </cell>
          <cell r="AF677">
            <v>350</v>
          </cell>
          <cell r="AG677">
            <v>85.75</v>
          </cell>
          <cell r="AH677">
            <v>0</v>
          </cell>
          <cell r="AI677">
            <v>0</v>
          </cell>
          <cell r="AJ677">
            <v>1</v>
          </cell>
          <cell r="AK677">
            <v>350</v>
          </cell>
          <cell r="AL677">
            <v>1730</v>
          </cell>
        </row>
        <row r="678">
          <cell r="B678">
            <v>39990</v>
          </cell>
          <cell r="C678">
            <v>286073</v>
          </cell>
          <cell r="D678">
            <v>43894</v>
          </cell>
          <cell r="E678" t="str">
            <v>SAESA</v>
          </cell>
          <cell r="F678" t="str">
            <v>9323016495-7</v>
          </cell>
          <cell r="G678" t="str">
            <v>Perno Hex Cte 1/2x10x6A</v>
          </cell>
          <cell r="AF678">
            <v>700</v>
          </cell>
          <cell r="AG678">
            <v>171.5</v>
          </cell>
          <cell r="AH678">
            <v>-104</v>
          </cell>
          <cell r="AI678">
            <v>-25.48</v>
          </cell>
          <cell r="AJ678">
            <v>1.1485714285714286</v>
          </cell>
          <cell r="AK678">
            <v>804</v>
          </cell>
          <cell r="AL678">
            <v>1730</v>
          </cell>
        </row>
        <row r="679">
          <cell r="B679">
            <v>40234</v>
          </cell>
          <cell r="C679">
            <v>286250</v>
          </cell>
          <cell r="D679">
            <v>43930</v>
          </cell>
          <cell r="E679" t="str">
            <v>CNT Telefonica del Sur S.A.</v>
          </cell>
          <cell r="F679" t="str">
            <v>9323012050-K</v>
          </cell>
          <cell r="G679" t="str">
            <v>Perno Hex Cte 3/8x12x6H</v>
          </cell>
          <cell r="AF679">
            <v>400</v>
          </cell>
          <cell r="AG679">
            <v>57.599999999999994</v>
          </cell>
          <cell r="AH679">
            <v>-154</v>
          </cell>
          <cell r="AI679">
            <v>-22.175999999999998</v>
          </cell>
          <cell r="AJ679">
            <v>1.385</v>
          </cell>
          <cell r="AK679">
            <v>554</v>
          </cell>
          <cell r="AL679">
            <v>2047</v>
          </cell>
        </row>
        <row r="680">
          <cell r="B680">
            <v>40233</v>
          </cell>
          <cell r="C680">
            <v>256494</v>
          </cell>
          <cell r="D680">
            <v>43994</v>
          </cell>
          <cell r="E680" t="str">
            <v>CNT Telefonica del Sur S.A.</v>
          </cell>
          <cell r="F680" t="str">
            <v>7303240095-4</v>
          </cell>
          <cell r="G680" t="str">
            <v>Golilla 40x40x5x14</v>
          </cell>
          <cell r="AF680">
            <v>8000</v>
          </cell>
          <cell r="AG680">
            <v>425.59999999999997</v>
          </cell>
          <cell r="AH680">
            <v>-9550</v>
          </cell>
          <cell r="AI680">
            <v>-508.06</v>
          </cell>
          <cell r="AJ680">
            <v>2.1937500000000001</v>
          </cell>
          <cell r="AK680">
            <v>17550</v>
          </cell>
          <cell r="AL680">
            <v>1992</v>
          </cell>
        </row>
        <row r="681">
          <cell r="B681">
            <v>40231</v>
          </cell>
          <cell r="E681" t="str">
            <v>Reposicion</v>
          </cell>
          <cell r="F681" t="str">
            <v>9822210280-4</v>
          </cell>
          <cell r="G681" t="str">
            <v>Diagonal p/Cruceta Madera 40x40x5x1830</v>
          </cell>
          <cell r="AF681">
            <v>270</v>
          </cell>
          <cell r="AG681">
            <v>1458</v>
          </cell>
          <cell r="AH681">
            <v>-2</v>
          </cell>
          <cell r="AI681">
            <v>-10.8</v>
          </cell>
          <cell r="AJ681">
            <v>1.0074074074074073</v>
          </cell>
          <cell r="AK681">
            <v>272</v>
          </cell>
          <cell r="AL681">
            <v>1259</v>
          </cell>
        </row>
        <row r="682">
          <cell r="B682">
            <v>40235</v>
          </cell>
          <cell r="E682" t="str">
            <v>Reposicion</v>
          </cell>
          <cell r="F682" t="str">
            <v>8709200060-3</v>
          </cell>
          <cell r="G682" t="str">
            <v>Espiga 3/4x200x350 caps.1.3/8" Poliamida C/H</v>
          </cell>
          <cell r="AF682">
            <v>1000</v>
          </cell>
          <cell r="AG682">
            <v>844</v>
          </cell>
          <cell r="AH682">
            <v>5</v>
          </cell>
          <cell r="AI682">
            <v>4.22</v>
          </cell>
          <cell r="AJ682">
            <v>0.995</v>
          </cell>
          <cell r="AK682">
            <v>995</v>
          </cell>
          <cell r="AL682">
            <v>3503</v>
          </cell>
        </row>
        <row r="683">
          <cell r="B683">
            <v>40192</v>
          </cell>
          <cell r="C683">
            <v>286435</v>
          </cell>
          <cell r="D683">
            <v>43973</v>
          </cell>
          <cell r="E683" t="str">
            <v>Copelec</v>
          </cell>
          <cell r="F683" t="str">
            <v>8706200680-1</v>
          </cell>
          <cell r="G683" t="str">
            <v>Espiga 3/4x200x250 caps.1.3/8" Poliamida</v>
          </cell>
          <cell r="AF683">
            <v>500</v>
          </cell>
          <cell r="AG683">
            <v>320.5</v>
          </cell>
          <cell r="AH683">
            <v>-752</v>
          </cell>
          <cell r="AI683">
            <v>-482.03200000000004</v>
          </cell>
          <cell r="AJ683">
            <v>2.504</v>
          </cell>
          <cell r="AK683">
            <v>1252</v>
          </cell>
          <cell r="AL683">
            <v>3716</v>
          </cell>
        </row>
        <row r="684">
          <cell r="B684">
            <v>40245</v>
          </cell>
          <cell r="E684" t="str">
            <v>Reposicion</v>
          </cell>
          <cell r="F684" t="str">
            <v>9822410110-4</v>
          </cell>
          <cell r="G684" t="str">
            <v>Eslabón Angular p/Tirante perf.18</v>
          </cell>
          <cell r="AF684">
            <v>1000</v>
          </cell>
          <cell r="AG684">
            <v>495</v>
          </cell>
          <cell r="AH684">
            <v>-712</v>
          </cell>
          <cell r="AI684">
            <v>-352.44</v>
          </cell>
          <cell r="AJ684">
            <v>1.712</v>
          </cell>
          <cell r="AK684">
            <v>1712</v>
          </cell>
          <cell r="AL684">
            <v>2424</v>
          </cell>
        </row>
        <row r="685">
          <cell r="B685">
            <v>40105</v>
          </cell>
          <cell r="C685">
            <v>286250</v>
          </cell>
          <cell r="D685">
            <v>43930</v>
          </cell>
          <cell r="E685" t="str">
            <v>CNT Telefonica del Sur S.A.</v>
          </cell>
          <cell r="F685" t="str">
            <v>A800210065-8</v>
          </cell>
          <cell r="G685" t="str">
            <v>Soporte Tipo L p/Acometida</v>
          </cell>
          <cell r="AF685">
            <v>400</v>
          </cell>
          <cell r="AG685">
            <v>178.4</v>
          </cell>
          <cell r="AH685">
            <v>112</v>
          </cell>
          <cell r="AI685">
            <v>49.951999999999998</v>
          </cell>
          <cell r="AJ685">
            <v>0.72</v>
          </cell>
          <cell r="AK685">
            <v>288</v>
          </cell>
          <cell r="AL685">
            <v>2047</v>
          </cell>
        </row>
        <row r="686">
          <cell r="B686">
            <v>40249</v>
          </cell>
          <cell r="E686" t="str">
            <v>Interna</v>
          </cell>
          <cell r="F686" t="str">
            <v>3323216000-K</v>
          </cell>
          <cell r="G686" t="str">
            <v>Tuerca Cuad Ref 1/2</v>
          </cell>
          <cell r="AF686">
            <v>56023</v>
          </cell>
          <cell r="AG686">
            <v>2000.0211000000002</v>
          </cell>
          <cell r="AH686">
            <v>56023</v>
          </cell>
          <cell r="AI686">
            <v>2000.0211000000002</v>
          </cell>
          <cell r="AJ686">
            <v>0</v>
          </cell>
          <cell r="AK686">
            <v>0</v>
          </cell>
        </row>
        <row r="687">
          <cell r="B687">
            <v>40133</v>
          </cell>
          <cell r="C687">
            <v>286288</v>
          </cell>
          <cell r="D687">
            <v>43943</v>
          </cell>
          <cell r="E687" t="str">
            <v>Entel chile S.A.</v>
          </cell>
          <cell r="F687" t="str">
            <v>7500200050-4</v>
          </cell>
          <cell r="G687" t="str">
            <v xml:space="preserve">Brida Cruce mensajero perf. Redonda </v>
          </cell>
          <cell r="AF687">
            <v>200</v>
          </cell>
          <cell r="AG687">
            <v>44</v>
          </cell>
          <cell r="AH687">
            <v>-635</v>
          </cell>
          <cell r="AI687">
            <v>-139.69999999999999</v>
          </cell>
          <cell r="AJ687">
            <v>4.1749999999999998</v>
          </cell>
          <cell r="AK687">
            <v>835</v>
          </cell>
          <cell r="AL687">
            <v>2250</v>
          </cell>
        </row>
        <row r="688">
          <cell r="B688">
            <v>40134</v>
          </cell>
          <cell r="C688">
            <v>286288</v>
          </cell>
          <cell r="D688">
            <v>43943</v>
          </cell>
          <cell r="E688" t="str">
            <v>Entel chile S.A.</v>
          </cell>
          <cell r="F688" t="str">
            <v>7500200045-8</v>
          </cell>
          <cell r="G688" t="str">
            <v>Brida Cruce mensajero perf. Ovalada</v>
          </cell>
          <cell r="AF688">
            <v>200</v>
          </cell>
          <cell r="AG688">
            <v>43</v>
          </cell>
          <cell r="AH688">
            <v>-635</v>
          </cell>
          <cell r="AI688">
            <v>-136.52500000000001</v>
          </cell>
          <cell r="AJ688">
            <v>4.1749999999999998</v>
          </cell>
          <cell r="AK688">
            <v>835</v>
          </cell>
          <cell r="AL688">
            <v>2250</v>
          </cell>
        </row>
        <row r="689">
          <cell r="B689">
            <v>40075</v>
          </cell>
          <cell r="C689">
            <v>286196</v>
          </cell>
          <cell r="D689">
            <v>43913</v>
          </cell>
          <cell r="E689" t="str">
            <v>Cooperativa Electrica Paillaco</v>
          </cell>
          <cell r="F689" t="str">
            <v>9323016462-0</v>
          </cell>
          <cell r="G689" t="str">
            <v>Perno Hex Cte 1/2x9x4A</v>
          </cell>
          <cell r="AF689">
            <v>300</v>
          </cell>
          <cell r="AG689">
            <v>68.100000000000009</v>
          </cell>
          <cell r="AH689">
            <v>-20</v>
          </cell>
          <cell r="AI689">
            <v>-4.54</v>
          </cell>
          <cell r="AJ689">
            <v>1.0666666666666667</v>
          </cell>
          <cell r="AK689">
            <v>320</v>
          </cell>
          <cell r="AL689">
            <v>1753</v>
          </cell>
        </row>
        <row r="690">
          <cell r="B690">
            <v>40168</v>
          </cell>
          <cell r="C690">
            <v>286344</v>
          </cell>
          <cell r="D690">
            <v>43991</v>
          </cell>
          <cell r="E690" t="str">
            <v>Compañía General de Electricidad</v>
          </cell>
          <cell r="F690" t="str">
            <v>8706200650-K</v>
          </cell>
          <cell r="G690" t="str">
            <v>Espiga 3/4x155x210 caps.1.3/8" Poliamida</v>
          </cell>
          <cell r="AF690">
            <v>3276</v>
          </cell>
          <cell r="AG690">
            <v>1834.5600000000002</v>
          </cell>
          <cell r="AH690">
            <v>235</v>
          </cell>
          <cell r="AI690">
            <v>131.60000000000002</v>
          </cell>
          <cell r="AJ690">
            <v>0.9282661782661783</v>
          </cell>
          <cell r="AK690">
            <v>3041</v>
          </cell>
          <cell r="AL690">
            <v>4607</v>
          </cell>
        </row>
        <row r="691">
          <cell r="B691">
            <v>40127</v>
          </cell>
          <cell r="C691">
            <v>286255</v>
          </cell>
          <cell r="D691">
            <v>43945</v>
          </cell>
          <cell r="E691" t="str">
            <v>Comercializadora e Inver Galmar Ltda</v>
          </cell>
          <cell r="F691" t="str">
            <v>8706200210-5</v>
          </cell>
          <cell r="G691" t="str">
            <v>Espiga 5/8x155x210 caps.1" Poliamida</v>
          </cell>
          <cell r="AF691">
            <v>150</v>
          </cell>
          <cell r="AG691">
            <v>58.2</v>
          </cell>
          <cell r="AH691">
            <v>78</v>
          </cell>
          <cell r="AI691">
            <v>30.263999999999999</v>
          </cell>
          <cell r="AJ691">
            <v>0.48</v>
          </cell>
          <cell r="AK691">
            <v>72</v>
          </cell>
          <cell r="AL691">
            <v>4607</v>
          </cell>
        </row>
        <row r="692">
          <cell r="B692">
            <v>40248</v>
          </cell>
          <cell r="E692" t="str">
            <v>Reposicion</v>
          </cell>
          <cell r="F692" t="str">
            <v>8020210063-9</v>
          </cell>
          <cell r="G692" t="str">
            <v>Cruceta Paso Ova 40x40x4x500</v>
          </cell>
          <cell r="AF692">
            <v>1400</v>
          </cell>
          <cell r="AG692">
            <v>1400</v>
          </cell>
          <cell r="AH692">
            <v>-276</v>
          </cell>
          <cell r="AI692">
            <v>-276</v>
          </cell>
          <cell r="AJ692">
            <v>1.1971428571428571</v>
          </cell>
          <cell r="AK692">
            <v>1676</v>
          </cell>
          <cell r="AL692">
            <v>2250</v>
          </cell>
        </row>
        <row r="693">
          <cell r="B693">
            <v>40217</v>
          </cell>
          <cell r="E693" t="str">
            <v>Reposicion</v>
          </cell>
          <cell r="F693" t="str">
            <v>9822410140-6</v>
          </cell>
          <cell r="G693" t="str">
            <v>Eslabón Simple 12mm</v>
          </cell>
          <cell r="AF693">
            <v>2700</v>
          </cell>
          <cell r="AG693">
            <v>473.03999999999996</v>
          </cell>
          <cell r="AH693">
            <v>-3524</v>
          </cell>
          <cell r="AI693">
            <v>-617.40480000000002</v>
          </cell>
          <cell r="AJ693">
            <v>2.3051851851851852</v>
          </cell>
          <cell r="AK693">
            <v>6224</v>
          </cell>
          <cell r="AL693">
            <v>2854</v>
          </cell>
        </row>
        <row r="694">
          <cell r="B694">
            <v>40229</v>
          </cell>
          <cell r="C694">
            <v>286501</v>
          </cell>
          <cell r="D694">
            <v>43990</v>
          </cell>
          <cell r="E694" t="str">
            <v>Excedindus Comer. e Indust. Ltda.</v>
          </cell>
          <cell r="F694" t="str">
            <v>5020024570-6</v>
          </cell>
          <cell r="G694" t="str">
            <v>Remache Cte 3/4x70</v>
          </cell>
          <cell r="AF694">
            <v>500</v>
          </cell>
          <cell r="AG694">
            <v>113.5</v>
          </cell>
          <cell r="AH694">
            <v>-3</v>
          </cell>
          <cell r="AI694">
            <v>-0.68100000000000005</v>
          </cell>
          <cell r="AJ694">
            <v>1.006</v>
          </cell>
          <cell r="AK694">
            <v>503</v>
          </cell>
          <cell r="AL694">
            <v>2422</v>
          </cell>
        </row>
        <row r="695">
          <cell r="B695">
            <v>40037</v>
          </cell>
          <cell r="C695">
            <v>286149</v>
          </cell>
          <cell r="D695">
            <v>43926</v>
          </cell>
          <cell r="E695" t="str">
            <v>Tecnored S.A.</v>
          </cell>
          <cell r="F695" t="str">
            <v>8707200200-6</v>
          </cell>
          <cell r="G695" t="str">
            <v>Espiga 5/8x150x300 caps.1" Poliamida</v>
          </cell>
          <cell r="AF695">
            <v>700</v>
          </cell>
          <cell r="AG695">
            <v>364.7</v>
          </cell>
          <cell r="AH695">
            <v>-810</v>
          </cell>
          <cell r="AI695">
            <v>-422.01</v>
          </cell>
          <cell r="AJ695">
            <v>2.157142857142857</v>
          </cell>
          <cell r="AK695">
            <v>1510</v>
          </cell>
          <cell r="AL695">
            <v>3500</v>
          </cell>
        </row>
        <row r="696">
          <cell r="B696">
            <v>40261</v>
          </cell>
          <cell r="E696" t="str">
            <v>Reposicion</v>
          </cell>
          <cell r="F696" t="str">
            <v>9624000014-5</v>
          </cell>
          <cell r="G696" t="str">
            <v>Perno Ojo 5/8x9x4H</v>
          </cell>
          <cell r="AF696">
            <v>200</v>
          </cell>
          <cell r="AG696">
            <v>119.19999999999999</v>
          </cell>
          <cell r="AH696">
            <v>0</v>
          </cell>
          <cell r="AI696">
            <v>0</v>
          </cell>
          <cell r="AJ696">
            <v>1</v>
          </cell>
          <cell r="AK696">
            <v>200</v>
          </cell>
          <cell r="AL696">
            <v>2500</v>
          </cell>
        </row>
        <row r="697">
          <cell r="B697">
            <v>40262</v>
          </cell>
          <cell r="E697" t="str">
            <v>Reposicion</v>
          </cell>
          <cell r="F697" t="str">
            <v>7003216102-0</v>
          </cell>
          <cell r="G697" t="str">
            <v>Abrazadera 1/2x10.1/2x6H</v>
          </cell>
          <cell r="AF697">
            <v>1750</v>
          </cell>
          <cell r="AG697">
            <v>1260</v>
          </cell>
          <cell r="AH697">
            <v>289</v>
          </cell>
          <cell r="AI697">
            <v>208.07999999999998</v>
          </cell>
          <cell r="AJ697">
            <v>0.83485714285714285</v>
          </cell>
          <cell r="AK697">
            <v>1461</v>
          </cell>
          <cell r="AL697">
            <v>1840</v>
          </cell>
        </row>
        <row r="698">
          <cell r="B698">
            <v>40236</v>
          </cell>
          <cell r="C698">
            <v>286523</v>
          </cell>
          <cell r="D698">
            <v>44012</v>
          </cell>
          <cell r="E698" t="str">
            <v>SAESA</v>
          </cell>
          <cell r="F698" t="str">
            <v>9323024590-6</v>
          </cell>
          <cell r="G698" t="str">
            <v>Perno Hex Cte 3/4x8</v>
          </cell>
          <cell r="AF698">
            <v>470</v>
          </cell>
          <cell r="AG698">
            <v>229.35999999999999</v>
          </cell>
          <cell r="AH698">
            <v>0</v>
          </cell>
          <cell r="AI698">
            <v>0</v>
          </cell>
          <cell r="AJ698">
            <v>1</v>
          </cell>
          <cell r="AK698">
            <v>470</v>
          </cell>
          <cell r="AL698">
            <v>1676</v>
          </cell>
        </row>
        <row r="699">
          <cell r="B699">
            <v>40237</v>
          </cell>
          <cell r="C699">
            <v>286530</v>
          </cell>
          <cell r="D699">
            <v>44012</v>
          </cell>
          <cell r="E699" t="str">
            <v>SAESA</v>
          </cell>
          <cell r="F699" t="str">
            <v>9323024590-6</v>
          </cell>
          <cell r="G699" t="str">
            <v>Perno Hex Cte 3/4x8</v>
          </cell>
          <cell r="AF699">
            <v>200</v>
          </cell>
          <cell r="AG699">
            <v>97.6</v>
          </cell>
          <cell r="AH699">
            <v>0</v>
          </cell>
          <cell r="AI699">
            <v>0</v>
          </cell>
          <cell r="AJ699">
            <v>1</v>
          </cell>
          <cell r="AK699">
            <v>200</v>
          </cell>
          <cell r="AL699">
            <v>1676</v>
          </cell>
        </row>
        <row r="700">
          <cell r="B700">
            <v>40238</v>
          </cell>
          <cell r="C700">
            <v>286520</v>
          </cell>
          <cell r="D700">
            <v>44043</v>
          </cell>
          <cell r="E700" t="str">
            <v>SAESA</v>
          </cell>
          <cell r="F700" t="str">
            <v>9323024590-6</v>
          </cell>
          <cell r="G700" t="str">
            <v>Perno Hex Cte 3/4x8</v>
          </cell>
          <cell r="AF700">
            <v>250</v>
          </cell>
          <cell r="AG700">
            <v>122</v>
          </cell>
          <cell r="AH700">
            <v>0</v>
          </cell>
          <cell r="AI700">
            <v>0</v>
          </cell>
          <cell r="AJ700">
            <v>1</v>
          </cell>
          <cell r="AK700">
            <v>250</v>
          </cell>
          <cell r="AL700">
            <v>1676</v>
          </cell>
        </row>
        <row r="701">
          <cell r="B701">
            <v>40239</v>
          </cell>
          <cell r="C701">
            <v>286527</v>
          </cell>
          <cell r="D701">
            <v>44043</v>
          </cell>
          <cell r="E701" t="str">
            <v>SAESA</v>
          </cell>
          <cell r="F701" t="str">
            <v>9323024590-6</v>
          </cell>
          <cell r="G701" t="str">
            <v>Perno Hex Cte 3/4x8</v>
          </cell>
          <cell r="AF701">
            <v>240</v>
          </cell>
          <cell r="AG701">
            <v>117.12</v>
          </cell>
          <cell r="AH701">
            <v>-1013</v>
          </cell>
          <cell r="AI701">
            <v>-494.34399999999999</v>
          </cell>
          <cell r="AJ701">
            <v>5.2208333333333332</v>
          </cell>
          <cell r="AK701">
            <v>1253</v>
          </cell>
          <cell r="AL701">
            <v>1676</v>
          </cell>
        </row>
        <row r="702">
          <cell r="B702">
            <v>40251</v>
          </cell>
          <cell r="C702">
            <v>286481</v>
          </cell>
          <cell r="D702">
            <v>43978</v>
          </cell>
          <cell r="E702" t="str">
            <v>Consorcio Tecdra S.A.</v>
          </cell>
          <cell r="F702" t="str">
            <v>1021024160-K</v>
          </cell>
          <cell r="G702" t="str">
            <v>Perno Hex Cte 3/4x10x2H UNC NG</v>
          </cell>
          <cell r="AF702">
            <v>100</v>
          </cell>
          <cell r="AG702">
            <v>60.329000000000001</v>
          </cell>
          <cell r="AH702">
            <v>6</v>
          </cell>
          <cell r="AI702">
            <v>3.6197400000000002</v>
          </cell>
          <cell r="AJ702">
            <v>0.94</v>
          </cell>
          <cell r="AK702">
            <v>94</v>
          </cell>
          <cell r="AL702">
            <v>3030</v>
          </cell>
        </row>
        <row r="703">
          <cell r="B703">
            <v>40088</v>
          </cell>
          <cell r="C703">
            <v>286216</v>
          </cell>
          <cell r="D703">
            <v>44119</v>
          </cell>
          <cell r="E703" t="str">
            <v>Cooperativa Electrica LLanquihue</v>
          </cell>
          <cell r="F703" t="str">
            <v>C621000230-7</v>
          </cell>
          <cell r="G703" t="str">
            <v>Fijación p/Cañería 1/2 - 1/2x9x3H</v>
          </cell>
          <cell r="AF703">
            <v>100</v>
          </cell>
          <cell r="AG703">
            <v>28.199999999999996</v>
          </cell>
          <cell r="AH703">
            <v>0</v>
          </cell>
          <cell r="AI703">
            <v>0</v>
          </cell>
          <cell r="AJ703">
            <v>1</v>
          </cell>
          <cell r="AK703">
            <v>100</v>
          </cell>
          <cell r="AL703">
            <v>2027</v>
          </cell>
        </row>
        <row r="704">
          <cell r="B704">
            <v>40172</v>
          </cell>
          <cell r="C704">
            <v>286367</v>
          </cell>
          <cell r="D704">
            <v>43959</v>
          </cell>
          <cell r="E704" t="str">
            <v>Tecnored S.A.</v>
          </cell>
          <cell r="F704" t="str">
            <v>C621000230-7</v>
          </cell>
          <cell r="G704" t="str">
            <v>Fijación p/Cañería 1/2 - 1/2x9x3H</v>
          </cell>
          <cell r="AF704">
            <v>400</v>
          </cell>
          <cell r="AG704">
            <v>112.79999999999998</v>
          </cell>
          <cell r="AH704">
            <v>-476</v>
          </cell>
          <cell r="AI704">
            <v>-134.232</v>
          </cell>
          <cell r="AJ704">
            <v>2.19</v>
          </cell>
          <cell r="AK704">
            <v>876</v>
          </cell>
          <cell r="AL704">
            <v>2000</v>
          </cell>
        </row>
        <row r="705">
          <cell r="B705">
            <v>39725</v>
          </cell>
          <cell r="E705" t="str">
            <v>Reposicion</v>
          </cell>
          <cell r="F705" t="str">
            <v>5422020080-1</v>
          </cell>
          <cell r="G705" t="str">
            <v>Clavo riel FFCC 5/8x5</v>
          </cell>
          <cell r="AF705">
            <v>500</v>
          </cell>
          <cell r="AG705">
            <v>172.5</v>
          </cell>
          <cell r="AH705">
            <v>-3</v>
          </cell>
          <cell r="AI705">
            <v>-1.0349999999999999</v>
          </cell>
          <cell r="AJ705">
            <v>1.006</v>
          </cell>
          <cell r="AK705">
            <v>503</v>
          </cell>
          <cell r="AL705">
            <v>1889</v>
          </cell>
        </row>
        <row r="706">
          <cell r="B706">
            <v>39748</v>
          </cell>
          <cell r="E706" t="str">
            <v>Reposicion</v>
          </cell>
          <cell r="F706" t="str">
            <v>5422020080-1</v>
          </cell>
          <cell r="G706" t="str">
            <v>Clavo riel FFCC 5/8x5</v>
          </cell>
          <cell r="AF706">
            <v>600</v>
          </cell>
          <cell r="AG706">
            <v>206.99999999999997</v>
          </cell>
          <cell r="AH706">
            <v>-932</v>
          </cell>
          <cell r="AI706">
            <v>-321.53999999999996</v>
          </cell>
          <cell r="AJ706">
            <v>2.5533333333333332</v>
          </cell>
          <cell r="AK706">
            <v>1532</v>
          </cell>
          <cell r="AL706">
            <v>1889</v>
          </cell>
        </row>
        <row r="707">
          <cell r="B707">
            <v>40108</v>
          </cell>
          <cell r="C707">
            <v>286252</v>
          </cell>
          <cell r="D707">
            <v>43955</v>
          </cell>
          <cell r="E707" t="str">
            <v>CNT Telefonica del Sur S.A.</v>
          </cell>
          <cell r="F707" t="str">
            <v>7500200136-5</v>
          </cell>
          <cell r="G707" t="str">
            <v>Brida Inferior Multicable 4mm</v>
          </cell>
          <cell r="AF707">
            <v>2000</v>
          </cell>
          <cell r="AG707">
            <v>232</v>
          </cell>
          <cell r="AH707">
            <v>0</v>
          </cell>
          <cell r="AI707">
            <v>0</v>
          </cell>
          <cell r="AJ707">
            <v>1</v>
          </cell>
          <cell r="AK707">
            <v>2000</v>
          </cell>
          <cell r="AL707">
            <v>2619</v>
          </cell>
        </row>
        <row r="708">
          <cell r="B708">
            <v>40221</v>
          </cell>
          <cell r="C708">
            <v>286495</v>
          </cell>
          <cell r="D708">
            <v>43994</v>
          </cell>
          <cell r="E708" t="str">
            <v>CNT Telefonica del Sur S.A.</v>
          </cell>
          <cell r="F708" t="str">
            <v>7500200136-5</v>
          </cell>
          <cell r="G708" t="str">
            <v>Brida Inferior Multicable 4mm</v>
          </cell>
          <cell r="AF708">
            <v>4000</v>
          </cell>
          <cell r="AG708">
            <v>464</v>
          </cell>
          <cell r="AH708">
            <v>-590</v>
          </cell>
          <cell r="AI708">
            <v>-68.44</v>
          </cell>
          <cell r="AJ708">
            <v>1.1475</v>
          </cell>
          <cell r="AK708">
            <v>4590</v>
          </cell>
          <cell r="AL708">
            <v>2619</v>
          </cell>
        </row>
        <row r="709">
          <cell r="B709">
            <v>40109</v>
          </cell>
          <cell r="C709">
            <v>286252</v>
          </cell>
          <cell r="D709">
            <v>43955</v>
          </cell>
          <cell r="E709" t="str">
            <v>CNT Telefonica del Sur S.A.</v>
          </cell>
          <cell r="F709" t="str">
            <v>7500200137-3</v>
          </cell>
          <cell r="G709" t="str">
            <v>Brida Superior Multicable 4mm</v>
          </cell>
          <cell r="AF709">
            <v>2000</v>
          </cell>
          <cell r="AG709">
            <v>154</v>
          </cell>
          <cell r="AH709">
            <v>100</v>
          </cell>
          <cell r="AI709">
            <v>7.7</v>
          </cell>
          <cell r="AJ709">
            <v>0.95</v>
          </cell>
          <cell r="AK709">
            <v>1900</v>
          </cell>
          <cell r="AL709">
            <v>2619</v>
          </cell>
        </row>
        <row r="710">
          <cell r="B710">
            <v>40222</v>
          </cell>
          <cell r="C710">
            <v>286495</v>
          </cell>
          <cell r="D710">
            <v>43994</v>
          </cell>
          <cell r="E710" t="str">
            <v>CNT Telefonica del Sur S.A.</v>
          </cell>
          <cell r="F710" t="str">
            <v>7500200137-3</v>
          </cell>
          <cell r="G710" t="str">
            <v>Brida Superior Multicable 4mm</v>
          </cell>
          <cell r="AF710">
            <v>4000</v>
          </cell>
          <cell r="AG710">
            <v>308</v>
          </cell>
          <cell r="AH710">
            <v>-3233</v>
          </cell>
          <cell r="AI710">
            <v>-248.941</v>
          </cell>
          <cell r="AJ710">
            <v>1.8082499999999999</v>
          </cell>
          <cell r="AK710">
            <v>7233</v>
          </cell>
          <cell r="AL710">
            <v>2619</v>
          </cell>
        </row>
        <row r="711">
          <cell r="B711">
            <v>40260</v>
          </cell>
          <cell r="C711">
            <v>286469</v>
          </cell>
          <cell r="D711">
            <v>44027</v>
          </cell>
          <cell r="E711" t="str">
            <v>Tecnocys Corporation SPA</v>
          </cell>
          <cell r="F711" t="str">
            <v>A321060010-7</v>
          </cell>
          <cell r="G711" t="str">
            <v>Viga H GV 148x100x2500mm</v>
          </cell>
          <cell r="AF711">
            <v>516</v>
          </cell>
          <cell r="AG711">
            <v>17776.2</v>
          </cell>
          <cell r="AH711">
            <v>-2</v>
          </cell>
          <cell r="AI711">
            <v>-68.900000000000006</v>
          </cell>
          <cell r="AJ711">
            <v>1.0038759689922481</v>
          </cell>
          <cell r="AK711">
            <v>518</v>
          </cell>
          <cell r="AL711">
            <v>1921</v>
          </cell>
        </row>
        <row r="712">
          <cell r="B712">
            <v>40210</v>
          </cell>
          <cell r="C712">
            <v>286473</v>
          </cell>
          <cell r="D712">
            <v>44013</v>
          </cell>
          <cell r="E712" t="str">
            <v>Tecnored S.A.</v>
          </cell>
          <cell r="F712" t="str">
            <v>8707200685-0</v>
          </cell>
          <cell r="G712" t="str">
            <v>Espiga 3/4x190x340 caps.1.3/8" Poliamida</v>
          </cell>
          <cell r="AF712">
            <v>200</v>
          </cell>
          <cell r="AG712">
            <v>166.6</v>
          </cell>
          <cell r="AH712">
            <v>-352</v>
          </cell>
          <cell r="AI712">
            <v>-293.21600000000001</v>
          </cell>
          <cell r="AJ712">
            <v>2.76</v>
          </cell>
          <cell r="AK712">
            <v>552</v>
          </cell>
          <cell r="AL712">
            <v>3781</v>
          </cell>
        </row>
        <row r="713">
          <cell r="B713">
            <v>40141</v>
          </cell>
          <cell r="C713">
            <v>286280</v>
          </cell>
          <cell r="D713">
            <v>43955</v>
          </cell>
          <cell r="E713" t="str">
            <v>Ferrocarril Antofagasta Bolivia</v>
          </cell>
          <cell r="F713" t="str">
            <v>2821628183-9</v>
          </cell>
          <cell r="G713" t="str">
            <v>Perno Riel p/Eclisa G-5 7/8x130 90/85 lbs</v>
          </cell>
          <cell r="AF713">
            <v>2500</v>
          </cell>
          <cell r="AG713">
            <v>1237.5</v>
          </cell>
          <cell r="AH713">
            <v>0</v>
          </cell>
          <cell r="AI713">
            <v>0</v>
          </cell>
          <cell r="AJ713">
            <v>1</v>
          </cell>
          <cell r="AK713">
            <v>2500</v>
          </cell>
          <cell r="AL713">
            <v>2626</v>
          </cell>
        </row>
        <row r="714">
          <cell r="B714">
            <v>40263</v>
          </cell>
          <cell r="E714" t="str">
            <v>Reposicion</v>
          </cell>
          <cell r="F714" t="str">
            <v>6000100010-4</v>
          </cell>
          <cell r="G714" t="str">
            <v>Taco de Madera 80x60x120</v>
          </cell>
          <cell r="AF714">
            <v>500</v>
          </cell>
          <cell r="AG714">
            <v>121.5</v>
          </cell>
          <cell r="AH714">
            <v>0</v>
          </cell>
          <cell r="AI714">
            <v>0</v>
          </cell>
          <cell r="AJ714">
            <v>1</v>
          </cell>
          <cell r="AK714">
            <v>500</v>
          </cell>
          <cell r="AL714">
            <v>1851</v>
          </cell>
        </row>
        <row r="715">
          <cell r="B715">
            <v>40240</v>
          </cell>
          <cell r="C715">
            <v>286519</v>
          </cell>
          <cell r="D715">
            <v>44012</v>
          </cell>
          <cell r="E715" t="str">
            <v>SAESA</v>
          </cell>
          <cell r="F715" t="str">
            <v>7400200310-8</v>
          </cell>
          <cell r="G715" t="str">
            <v>Barra Ojo Soldado 3/4x2.40mtrs</v>
          </cell>
          <cell r="AF715">
            <v>440</v>
          </cell>
          <cell r="AG715">
            <v>2552</v>
          </cell>
          <cell r="AH715">
            <v>0</v>
          </cell>
          <cell r="AI715">
            <v>0</v>
          </cell>
          <cell r="AJ715">
            <v>1</v>
          </cell>
          <cell r="AK715">
            <v>440</v>
          </cell>
          <cell r="AL715">
            <v>1309</v>
          </cell>
        </row>
        <row r="716">
          <cell r="B716">
            <v>40241</v>
          </cell>
          <cell r="C716">
            <v>286520</v>
          </cell>
          <cell r="D716">
            <v>44043</v>
          </cell>
          <cell r="E716" t="str">
            <v>SAESA</v>
          </cell>
          <cell r="F716" t="str">
            <v>7400200310-8</v>
          </cell>
          <cell r="G716" t="str">
            <v>Barra Ojo Soldado 3/4x2.40mtrs</v>
          </cell>
          <cell r="AF716">
            <v>585</v>
          </cell>
          <cell r="AG716">
            <v>3393</v>
          </cell>
          <cell r="AH716">
            <v>0</v>
          </cell>
          <cell r="AI716">
            <v>0</v>
          </cell>
          <cell r="AJ716">
            <v>1</v>
          </cell>
          <cell r="AK716">
            <v>585</v>
          </cell>
          <cell r="AL716">
            <v>1309</v>
          </cell>
        </row>
        <row r="717">
          <cell r="B717">
            <v>40002</v>
          </cell>
          <cell r="C717">
            <v>286095</v>
          </cell>
          <cell r="D717">
            <v>43914</v>
          </cell>
          <cell r="E717" t="str">
            <v>Grez y Ulloa S.A.</v>
          </cell>
          <cell r="F717" t="str">
            <v>A800200200-1</v>
          </cell>
          <cell r="G717" t="str">
            <v>Soporte Paso 5/8x321</v>
          </cell>
          <cell r="AF717">
            <v>150</v>
          </cell>
          <cell r="AG717">
            <v>80.169000000000011</v>
          </cell>
          <cell r="AH717">
            <v>-385</v>
          </cell>
          <cell r="AI717">
            <v>-205.76710000000003</v>
          </cell>
          <cell r="AJ717">
            <v>3.5666666666666669</v>
          </cell>
          <cell r="AK717">
            <v>535</v>
          </cell>
          <cell r="AL717">
            <v>3482</v>
          </cell>
        </row>
        <row r="718">
          <cell r="B718">
            <v>40216</v>
          </cell>
          <cell r="C718">
            <v>286482</v>
          </cell>
          <cell r="D718">
            <v>43986</v>
          </cell>
          <cell r="E718" t="str">
            <v>Consorcio Tecdra S.A.</v>
          </cell>
          <cell r="F718" t="str">
            <v>2821624350-3</v>
          </cell>
          <cell r="G718" t="str">
            <v>Perno p/Durmiente Puente 3/4x300</v>
          </cell>
          <cell r="AF718">
            <v>300</v>
          </cell>
          <cell r="AG718">
            <v>225</v>
          </cell>
          <cell r="AH718">
            <v>0</v>
          </cell>
          <cell r="AI718">
            <v>0</v>
          </cell>
          <cell r="AJ718">
            <v>1</v>
          </cell>
          <cell r="AK718">
            <v>300</v>
          </cell>
          <cell r="AL718">
            <v>2600</v>
          </cell>
        </row>
        <row r="719">
          <cell r="B719">
            <v>40264</v>
          </cell>
          <cell r="E719" t="str">
            <v>Reposicion</v>
          </cell>
          <cell r="F719" t="str">
            <v>6321524000-4</v>
          </cell>
          <cell r="G719" t="str">
            <v>Tuerca Hex Bulldog 3/4"</v>
          </cell>
          <cell r="AF719">
            <v>2858</v>
          </cell>
          <cell r="AG719">
            <v>300.08999999999997</v>
          </cell>
          <cell r="AH719">
            <v>1638</v>
          </cell>
          <cell r="AI719">
            <v>171.98999999999998</v>
          </cell>
          <cell r="AJ719">
            <v>0.42687193841847448</v>
          </cell>
          <cell r="AK719">
            <v>1220</v>
          </cell>
          <cell r="AL719">
            <v>5000</v>
          </cell>
        </row>
        <row r="720">
          <cell r="B720">
            <v>39874</v>
          </cell>
          <cell r="C720">
            <v>285794</v>
          </cell>
          <cell r="D720">
            <v>43864</v>
          </cell>
          <cell r="E720" t="str">
            <v>Copelec</v>
          </cell>
          <cell r="F720" t="str">
            <v>A800200250-8</v>
          </cell>
          <cell r="G720" t="str">
            <v>Soporte Paso 5/8x378</v>
          </cell>
          <cell r="AF720">
            <v>500</v>
          </cell>
          <cell r="AG720">
            <v>323.73</v>
          </cell>
          <cell r="AH720">
            <v>0</v>
          </cell>
          <cell r="AI720">
            <v>0</v>
          </cell>
          <cell r="AJ720">
            <v>1</v>
          </cell>
          <cell r="AK720">
            <v>500</v>
          </cell>
          <cell r="AL720">
            <v>3713</v>
          </cell>
        </row>
        <row r="721">
          <cell r="B721">
            <v>40198</v>
          </cell>
          <cell r="E721" t="str">
            <v>Reposicion</v>
          </cell>
          <cell r="F721" t="str">
            <v>9921020100-5</v>
          </cell>
          <cell r="G721" t="str">
            <v>Perno Cuello Ret 5/8x45</v>
          </cell>
          <cell r="AF721">
            <v>9000</v>
          </cell>
          <cell r="AG721">
            <v>945</v>
          </cell>
          <cell r="AH721">
            <v>-507</v>
          </cell>
          <cell r="AI721">
            <v>-53.234999999999999</v>
          </cell>
          <cell r="AJ721">
            <v>1.0563333333333333</v>
          </cell>
          <cell r="AK721">
            <v>9507</v>
          </cell>
          <cell r="AL721">
            <v>2000</v>
          </cell>
        </row>
        <row r="722">
          <cell r="B722">
            <v>40230</v>
          </cell>
          <cell r="C722">
            <v>286503</v>
          </cell>
          <cell r="D722">
            <v>44032</v>
          </cell>
          <cell r="E722" t="str">
            <v>Excedindus Comer. e Indust. Ltda.</v>
          </cell>
          <cell r="F722" t="str">
            <v>3824028240-K</v>
          </cell>
          <cell r="G722" t="str">
            <v>Tirafondo p/Panel 7/8x270</v>
          </cell>
          <cell r="AF722">
            <v>500</v>
          </cell>
          <cell r="AG722">
            <v>440</v>
          </cell>
          <cell r="AH722">
            <v>0</v>
          </cell>
          <cell r="AI722">
            <v>0</v>
          </cell>
          <cell r="AJ722">
            <v>1</v>
          </cell>
          <cell r="AK722">
            <v>500</v>
          </cell>
          <cell r="AL722">
            <v>2795</v>
          </cell>
        </row>
        <row r="723">
          <cell r="B723">
            <v>40247</v>
          </cell>
          <cell r="C723">
            <v>286560</v>
          </cell>
          <cell r="D723">
            <v>44004</v>
          </cell>
          <cell r="E723" t="str">
            <v>Consorcio Tecdra S.A.</v>
          </cell>
          <cell r="F723" t="str">
            <v>3824028240-K</v>
          </cell>
          <cell r="G723" t="str">
            <v>Tirafondo p/Panel 7/8x270</v>
          </cell>
          <cell r="AF723">
            <v>100</v>
          </cell>
          <cell r="AG723">
            <v>88</v>
          </cell>
          <cell r="AH723">
            <v>-604</v>
          </cell>
          <cell r="AI723">
            <v>-531.52</v>
          </cell>
          <cell r="AJ723">
            <v>7.04</v>
          </cell>
          <cell r="AK723">
            <v>704</v>
          </cell>
          <cell r="AL723">
            <v>3000</v>
          </cell>
        </row>
        <row r="724">
          <cell r="B724">
            <v>40265</v>
          </cell>
          <cell r="E724" t="str">
            <v>Reposicion</v>
          </cell>
          <cell r="F724" t="str">
            <v>2821628190-1</v>
          </cell>
          <cell r="G724" t="str">
            <v>Perno riel FFCC BCY 7/8x115</v>
          </cell>
          <cell r="AF724">
            <v>1800</v>
          </cell>
          <cell r="AG724">
            <v>801</v>
          </cell>
          <cell r="AH724">
            <v>-60</v>
          </cell>
          <cell r="AI724">
            <v>-26.7</v>
          </cell>
          <cell r="AJ724">
            <v>1.0333333333333334</v>
          </cell>
          <cell r="AK724">
            <v>1860</v>
          </cell>
          <cell r="AL724">
            <v>2101</v>
          </cell>
        </row>
        <row r="725">
          <cell r="B725">
            <v>40283</v>
          </cell>
          <cell r="C725">
            <v>286635</v>
          </cell>
          <cell r="D725">
            <v>44044</v>
          </cell>
          <cell r="E725" t="str">
            <v>GTD Teleductos S.A.</v>
          </cell>
          <cell r="F725" t="str">
            <v>7003216049-0</v>
          </cell>
          <cell r="G725" t="str">
            <v>Abrazadera 1/2x9.1/2x6H</v>
          </cell>
          <cell r="AF725">
            <v>1160</v>
          </cell>
          <cell r="AG725">
            <v>784.16000000000008</v>
          </cell>
          <cell r="AH725">
            <v>0</v>
          </cell>
          <cell r="AI725">
            <v>0</v>
          </cell>
          <cell r="AJ725">
            <v>1</v>
          </cell>
          <cell r="AK725">
            <v>1160</v>
          </cell>
          <cell r="AL725">
            <v>1755</v>
          </cell>
        </row>
        <row r="726">
          <cell r="B726">
            <v>40242</v>
          </cell>
          <cell r="C726">
            <v>286525</v>
          </cell>
          <cell r="D726">
            <v>44012</v>
          </cell>
          <cell r="E726" t="str">
            <v>SAESA</v>
          </cell>
          <cell r="F726" t="str">
            <v>7400200310-8</v>
          </cell>
          <cell r="G726" t="str">
            <v>Barra Ojo Soldado 3/4x2.40mtrs</v>
          </cell>
          <cell r="AF726">
            <v>400</v>
          </cell>
          <cell r="AG726">
            <v>2320</v>
          </cell>
          <cell r="AH726">
            <v>0</v>
          </cell>
          <cell r="AI726">
            <v>0</v>
          </cell>
          <cell r="AJ726">
            <v>1</v>
          </cell>
          <cell r="AK726">
            <v>400</v>
          </cell>
          <cell r="AL726">
            <v>1309</v>
          </cell>
        </row>
        <row r="727">
          <cell r="B727">
            <v>40243</v>
          </cell>
          <cell r="C727">
            <v>286526</v>
          </cell>
          <cell r="D727">
            <v>44043</v>
          </cell>
          <cell r="E727" t="str">
            <v>SAESA</v>
          </cell>
          <cell r="F727" t="str">
            <v>7400200310-8</v>
          </cell>
          <cell r="G727" t="str">
            <v>Barra Ojo Soldado 3/4x2.40mtrs</v>
          </cell>
          <cell r="AF727">
            <v>690</v>
          </cell>
          <cell r="AG727">
            <v>4002</v>
          </cell>
          <cell r="AH727">
            <v>0</v>
          </cell>
          <cell r="AI727">
            <v>0</v>
          </cell>
          <cell r="AJ727">
            <v>1</v>
          </cell>
          <cell r="AK727">
            <v>690</v>
          </cell>
          <cell r="AL727">
            <v>1309</v>
          </cell>
        </row>
        <row r="728">
          <cell r="B728">
            <v>40100</v>
          </cell>
          <cell r="C728">
            <v>286224</v>
          </cell>
          <cell r="D728">
            <v>43924</v>
          </cell>
          <cell r="E728" t="str">
            <v>Copelec</v>
          </cell>
          <cell r="F728" t="str">
            <v>A800200250-8</v>
          </cell>
          <cell r="G728" t="str">
            <v>Soporte Paso 5/8x378</v>
          </cell>
          <cell r="AF728">
            <v>1000</v>
          </cell>
          <cell r="AG728">
            <v>647.46</v>
          </cell>
          <cell r="AH728">
            <v>-10</v>
          </cell>
          <cell r="AI728">
            <v>-6.4746000000000006</v>
          </cell>
          <cell r="AJ728">
            <v>1.01</v>
          </cell>
          <cell r="AK728">
            <v>1010</v>
          </cell>
          <cell r="AL728">
            <v>3713</v>
          </cell>
        </row>
        <row r="729">
          <cell r="B729">
            <v>40142</v>
          </cell>
          <cell r="C729">
            <v>286281</v>
          </cell>
          <cell r="D729">
            <v>43997</v>
          </cell>
          <cell r="E729" t="str">
            <v>Ferrocarril Antofagasta Bolivia</v>
          </cell>
          <cell r="F729" t="str">
            <v>2821628183-9</v>
          </cell>
          <cell r="G729" t="str">
            <v>Perno Riel p/Eclisa G-5 7/8x130 90/85 lbs</v>
          </cell>
          <cell r="AF729">
            <v>2500</v>
          </cell>
          <cell r="AG729">
            <v>1237.5</v>
          </cell>
          <cell r="AH729">
            <v>-83</v>
          </cell>
          <cell r="AI729">
            <v>-41.085000000000001</v>
          </cell>
          <cell r="AJ729">
            <v>1.0331999999999999</v>
          </cell>
          <cell r="AK729">
            <v>2583</v>
          </cell>
          <cell r="AL729">
            <v>2626</v>
          </cell>
        </row>
        <row r="730">
          <cell r="B730">
            <v>40303</v>
          </cell>
          <cell r="C730">
            <v>286632</v>
          </cell>
          <cell r="D730">
            <v>44008</v>
          </cell>
          <cell r="E730" t="str">
            <v>Pacheco Hnos Ltda</v>
          </cell>
          <cell r="F730" t="str">
            <v>7303238100-3</v>
          </cell>
          <cell r="G730" t="str">
            <v>Golilla 38x38x10x18</v>
          </cell>
          <cell r="AF730">
            <v>140</v>
          </cell>
          <cell r="AG730">
            <v>13.16</v>
          </cell>
          <cell r="AH730">
            <v>-13</v>
          </cell>
          <cell r="AI730">
            <v>-1.222</v>
          </cell>
          <cell r="AJ730">
            <v>1.0928571428571427</v>
          </cell>
          <cell r="AK730">
            <v>153</v>
          </cell>
          <cell r="AL730">
            <v>2168</v>
          </cell>
        </row>
        <row r="731">
          <cell r="B731">
            <v>40294</v>
          </cell>
          <cell r="C731">
            <v>286632</v>
          </cell>
          <cell r="D731">
            <v>44008</v>
          </cell>
          <cell r="E731" t="str">
            <v>Pacheco Hnos Ltda</v>
          </cell>
          <cell r="F731" t="str">
            <v>24A1220104-0</v>
          </cell>
          <cell r="G731" t="str">
            <v>Perno Anclaje Recto HAE 5/8x500x100x100H</v>
          </cell>
          <cell r="AF731">
            <v>140</v>
          </cell>
          <cell r="AG731">
            <v>116.19999999999999</v>
          </cell>
          <cell r="AH731">
            <v>0</v>
          </cell>
          <cell r="AI731">
            <v>0</v>
          </cell>
          <cell r="AJ731">
            <v>1</v>
          </cell>
          <cell r="AK731">
            <v>140</v>
          </cell>
          <cell r="AL731">
            <v>2168</v>
          </cell>
        </row>
        <row r="732">
          <cell r="B732">
            <v>40024</v>
          </cell>
          <cell r="C732">
            <v>286115</v>
          </cell>
          <cell r="D732">
            <v>43908</v>
          </cell>
          <cell r="E732" t="str">
            <v>Entel chile S.A.</v>
          </cell>
          <cell r="F732" t="str">
            <v>9923016100-K</v>
          </cell>
          <cell r="G732" t="str">
            <v>Perno Cuello Ret 1/2x1.11/16</v>
          </cell>
          <cell r="AF732">
            <v>2000</v>
          </cell>
          <cell r="AG732">
            <v>124</v>
          </cell>
          <cell r="AH732">
            <v>-804</v>
          </cell>
          <cell r="AI732">
            <v>-49.847999999999999</v>
          </cell>
          <cell r="AJ732">
            <v>1.4019999999999999</v>
          </cell>
          <cell r="AK732">
            <v>2804</v>
          </cell>
          <cell r="AL732">
            <v>2483</v>
          </cell>
        </row>
        <row r="733">
          <cell r="B733">
            <v>39923</v>
          </cell>
          <cell r="C733">
            <v>285753</v>
          </cell>
          <cell r="D733">
            <v>43842</v>
          </cell>
          <cell r="E733" t="str">
            <v>Transap S.A.</v>
          </cell>
          <cell r="F733" t="str">
            <v>2821632140-7</v>
          </cell>
          <cell r="G733" t="str">
            <v>Perno riel FFCC JDZ 1x130</v>
          </cell>
          <cell r="AF733">
            <v>150</v>
          </cell>
          <cell r="AG733">
            <v>102.75000000000001</v>
          </cell>
          <cell r="AH733">
            <v>0</v>
          </cell>
          <cell r="AI733">
            <v>0</v>
          </cell>
          <cell r="AJ733">
            <v>1</v>
          </cell>
          <cell r="AK733">
            <v>150</v>
          </cell>
          <cell r="AL733">
            <v>1897</v>
          </cell>
        </row>
        <row r="734">
          <cell r="B734">
            <v>40007</v>
          </cell>
          <cell r="C734">
            <v>286103</v>
          </cell>
          <cell r="D734">
            <v>43889</v>
          </cell>
          <cell r="E734" t="str">
            <v>Ferrocarril Del Pacifico S.A.</v>
          </cell>
          <cell r="F734" t="str">
            <v>2821632140-7</v>
          </cell>
          <cell r="G734" t="str">
            <v>Perno riel FFCC JDZ 1x130</v>
          </cell>
          <cell r="AF734">
            <v>600</v>
          </cell>
          <cell r="AG734">
            <v>411.00000000000006</v>
          </cell>
          <cell r="AH734">
            <v>-161</v>
          </cell>
          <cell r="AI734">
            <v>-110.28500000000001</v>
          </cell>
          <cell r="AJ734">
            <v>1.2683333333333333</v>
          </cell>
          <cell r="AK734">
            <v>761</v>
          </cell>
          <cell r="AL734">
            <v>1897</v>
          </cell>
        </row>
        <row r="735">
          <cell r="B735">
            <v>40292</v>
          </cell>
          <cell r="E735" t="str">
            <v>Reposicion</v>
          </cell>
          <cell r="F735" t="str">
            <v>9821510100-2</v>
          </cell>
          <cell r="G735" t="str">
            <v>Ancla Mural Tipo A</v>
          </cell>
          <cell r="AF735">
            <v>500</v>
          </cell>
          <cell r="AG735">
            <v>190</v>
          </cell>
          <cell r="AH735">
            <v>-31</v>
          </cell>
          <cell r="AI735">
            <v>-11.78</v>
          </cell>
          <cell r="AJ735">
            <v>1.0620000000000001</v>
          </cell>
          <cell r="AK735">
            <v>531</v>
          </cell>
          <cell r="AL735">
            <v>2368</v>
          </cell>
        </row>
        <row r="736">
          <cell r="B736">
            <v>40293</v>
          </cell>
          <cell r="C736">
            <v>286306</v>
          </cell>
          <cell r="D736">
            <v>44042</v>
          </cell>
          <cell r="E736" t="str">
            <v>Enerpa S.A.</v>
          </cell>
          <cell r="F736" t="str">
            <v>9821910390-5</v>
          </cell>
          <cell r="G736" t="str">
            <v>Estribo Metálico p/Brazo Tipo L 23 Kv</v>
          </cell>
          <cell r="AF736">
            <v>50</v>
          </cell>
          <cell r="AG736">
            <v>68.100000000000009</v>
          </cell>
          <cell r="AH736">
            <v>-26</v>
          </cell>
          <cell r="AI736">
            <v>-35.412000000000006</v>
          </cell>
          <cell r="AJ736">
            <v>1.52</v>
          </cell>
          <cell r="AK736">
            <v>76</v>
          </cell>
          <cell r="AL736">
            <v>5000</v>
          </cell>
        </row>
        <row r="737">
          <cell r="B737">
            <v>40305</v>
          </cell>
          <cell r="C737">
            <v>286306</v>
          </cell>
          <cell r="D737">
            <v>44042</v>
          </cell>
          <cell r="E737" t="str">
            <v>Enerpa S.A.</v>
          </cell>
          <cell r="F737" t="str">
            <v>9821910380-8</v>
          </cell>
          <cell r="G737" t="str">
            <v>Estribo Metálico p/Brazo Tipo L 12 Kv</v>
          </cell>
          <cell r="AF737">
            <v>50</v>
          </cell>
          <cell r="AG737">
            <v>68.100000000000009</v>
          </cell>
          <cell r="AH737">
            <v>-27</v>
          </cell>
          <cell r="AI737">
            <v>-36.774000000000001</v>
          </cell>
          <cell r="AJ737">
            <v>1.54</v>
          </cell>
          <cell r="AK737">
            <v>77</v>
          </cell>
          <cell r="AL737">
            <v>5000</v>
          </cell>
        </row>
        <row r="738">
          <cell r="B738">
            <v>34759</v>
          </cell>
          <cell r="C738">
            <v>270082</v>
          </cell>
          <cell r="D738">
            <v>41820</v>
          </cell>
          <cell r="E738" t="str">
            <v>Tecnored S.A.</v>
          </cell>
          <cell r="F738" t="str">
            <v>9521200005-2</v>
          </cell>
          <cell r="G738" t="str">
            <v>Grillete 12mm, ojo grande</v>
          </cell>
          <cell r="AF738">
            <v>2800</v>
          </cell>
          <cell r="AG738">
            <v>952.00000000000011</v>
          </cell>
          <cell r="AH738">
            <v>2800</v>
          </cell>
          <cell r="AI738">
            <v>952.00000000000011</v>
          </cell>
          <cell r="AJ738">
            <v>0</v>
          </cell>
          <cell r="AK738">
            <v>0</v>
          </cell>
        </row>
        <row r="739">
          <cell r="B739">
            <v>40317</v>
          </cell>
          <cell r="C739">
            <v>286560</v>
          </cell>
          <cell r="D739">
            <v>44012</v>
          </cell>
          <cell r="E739" t="str">
            <v>Consorcio Tecdra S.A.</v>
          </cell>
          <cell r="F739" t="str">
            <v>3528010066-6</v>
          </cell>
          <cell r="G739" t="str">
            <v>Golilla Plana Red Esp. 44x24x4(7/8")</v>
          </cell>
          <cell r="AF739">
            <v>300</v>
          </cell>
          <cell r="AG739">
            <v>9.6</v>
          </cell>
          <cell r="AH739">
            <v>-366</v>
          </cell>
          <cell r="AI739">
            <v>-11.712</v>
          </cell>
          <cell r="AJ739">
            <v>2.2200000000000002</v>
          </cell>
          <cell r="AK739">
            <v>666</v>
          </cell>
          <cell r="AL739">
            <v>6250</v>
          </cell>
        </row>
        <row r="740">
          <cell r="B740">
            <v>40318</v>
          </cell>
          <cell r="C740">
            <v>285753</v>
          </cell>
          <cell r="D740">
            <v>43842</v>
          </cell>
          <cell r="E740" t="str">
            <v>Transap S.A.</v>
          </cell>
          <cell r="F740" t="str">
            <v>3528010070-4</v>
          </cell>
          <cell r="G740" t="str">
            <v>Golilla Plana Red Esp. 44x27x4(1")</v>
          </cell>
          <cell r="AF740">
            <v>750</v>
          </cell>
          <cell r="AG740">
            <v>22.5</v>
          </cell>
          <cell r="AH740">
            <v>-654</v>
          </cell>
          <cell r="AI740">
            <v>-19.62</v>
          </cell>
          <cell r="AJ740">
            <v>1.8720000000000001</v>
          </cell>
          <cell r="AK740">
            <v>1404</v>
          </cell>
          <cell r="AL740">
            <v>6666</v>
          </cell>
        </row>
        <row r="741">
          <cell r="B741">
            <v>40273</v>
          </cell>
          <cell r="C741">
            <v>286634</v>
          </cell>
          <cell r="D741">
            <v>44013</v>
          </cell>
          <cell r="E741" t="str">
            <v>GTD Teleductos S.A.</v>
          </cell>
          <cell r="F741" t="str">
            <v>8020540045-5</v>
          </cell>
          <cell r="G741" t="str">
            <v>Cruceta Riostra 50x50x4x375 t/GTD A/R</v>
          </cell>
          <cell r="AF741">
            <v>200</v>
          </cell>
          <cell r="AG741">
            <v>303.79999999999995</v>
          </cell>
          <cell r="AH741">
            <v>0</v>
          </cell>
          <cell r="AI741">
            <v>0</v>
          </cell>
          <cell r="AJ741">
            <v>1</v>
          </cell>
          <cell r="AK741">
            <v>200</v>
          </cell>
          <cell r="AL741">
            <v>2025</v>
          </cell>
        </row>
        <row r="742">
          <cell r="B742">
            <v>40274</v>
          </cell>
          <cell r="C742">
            <v>286636</v>
          </cell>
          <cell r="D742">
            <v>44075</v>
          </cell>
          <cell r="E742" t="str">
            <v>GTD Teleductos S.A.</v>
          </cell>
          <cell r="F742" t="str">
            <v>8020540045-5</v>
          </cell>
          <cell r="G742" t="str">
            <v>Cruceta Riostra 50x50x4x375 t/GTD A/R</v>
          </cell>
          <cell r="AF742">
            <v>200</v>
          </cell>
          <cell r="AG742">
            <v>303.79999999999995</v>
          </cell>
          <cell r="AH742">
            <v>0</v>
          </cell>
          <cell r="AI742">
            <v>0</v>
          </cell>
          <cell r="AJ742">
            <v>1</v>
          </cell>
          <cell r="AK742">
            <v>200</v>
          </cell>
          <cell r="AL742">
            <v>2025</v>
          </cell>
        </row>
        <row r="743">
          <cell r="B743">
            <v>40275</v>
          </cell>
          <cell r="C743">
            <v>286638</v>
          </cell>
          <cell r="D743">
            <v>44136</v>
          </cell>
          <cell r="E743" t="str">
            <v>GTD Teleductos S.A.</v>
          </cell>
          <cell r="F743" t="str">
            <v>8020540045-5</v>
          </cell>
          <cell r="G743" t="str">
            <v>Cruceta Riostra 50x50x4x375 t/GTD A/R</v>
          </cell>
          <cell r="AF743">
            <v>200</v>
          </cell>
          <cell r="AG743">
            <v>303.79999999999995</v>
          </cell>
          <cell r="AH743">
            <v>-20</v>
          </cell>
          <cell r="AI743">
            <v>-30.38</v>
          </cell>
          <cell r="AJ743">
            <v>1.1000000000000001</v>
          </cell>
          <cell r="AK743">
            <v>220</v>
          </cell>
          <cell r="AL743">
            <v>2025</v>
          </cell>
        </row>
        <row r="744">
          <cell r="B744">
            <v>40268</v>
          </cell>
          <cell r="C744">
            <v>286634</v>
          </cell>
          <cell r="D744">
            <v>44013</v>
          </cell>
          <cell r="E744" t="str">
            <v>GTD Teleductos S.A.</v>
          </cell>
          <cell r="F744" t="str">
            <v>7003216049-0</v>
          </cell>
          <cell r="G744" t="str">
            <v>Abrazadera 1/2x9.1/2x6H</v>
          </cell>
          <cell r="AF744">
            <v>1160</v>
          </cell>
          <cell r="AG744">
            <v>784.16000000000008</v>
          </cell>
          <cell r="AH744">
            <v>-446</v>
          </cell>
          <cell r="AI744">
            <v>-301.49600000000004</v>
          </cell>
          <cell r="AJ744">
            <v>1.3844827586206896</v>
          </cell>
          <cell r="AK744">
            <v>1606</v>
          </cell>
          <cell r="AL744">
            <v>1755</v>
          </cell>
        </row>
        <row r="745">
          <cell r="B745">
            <v>40147</v>
          </cell>
          <cell r="C745">
            <v>286329</v>
          </cell>
          <cell r="D745">
            <v>43956</v>
          </cell>
          <cell r="E745" t="str">
            <v>Tecnored S.A.</v>
          </cell>
          <cell r="F745" t="str">
            <v>8709200050-6</v>
          </cell>
          <cell r="G745" t="str">
            <v>Espiga 3/4x200x350 caps.1" Poliamida</v>
          </cell>
          <cell r="AF745">
            <v>400</v>
          </cell>
          <cell r="AG745">
            <v>324.8</v>
          </cell>
          <cell r="AH745">
            <v>0</v>
          </cell>
          <cell r="AI745">
            <v>0</v>
          </cell>
          <cell r="AJ745">
            <v>1</v>
          </cell>
          <cell r="AK745">
            <v>400</v>
          </cell>
          <cell r="AL745">
            <v>3400</v>
          </cell>
        </row>
        <row r="746">
          <cell r="B746">
            <v>40208</v>
          </cell>
          <cell r="C746">
            <v>286473</v>
          </cell>
          <cell r="D746">
            <v>44013</v>
          </cell>
          <cell r="E746" t="str">
            <v>Tecnored S.A.</v>
          </cell>
          <cell r="F746" t="str">
            <v>8709200050-6</v>
          </cell>
          <cell r="G746" t="str">
            <v>Espiga 3/4x200x350 caps.1" Poliamida</v>
          </cell>
          <cell r="AF746">
            <v>200</v>
          </cell>
          <cell r="AG746">
            <v>162.4</v>
          </cell>
          <cell r="AH746">
            <v>-254</v>
          </cell>
          <cell r="AI746">
            <v>-206.24800000000002</v>
          </cell>
          <cell r="AJ746">
            <v>2.27</v>
          </cell>
          <cell r="AK746">
            <v>454</v>
          </cell>
          <cell r="AL746">
            <v>3942</v>
          </cell>
        </row>
        <row r="747">
          <cell r="B747">
            <v>40214</v>
          </cell>
          <cell r="E747" t="str">
            <v>Reposicion</v>
          </cell>
          <cell r="F747" t="str">
            <v>9624000180-K</v>
          </cell>
          <cell r="G747" t="str">
            <v>Perno Ojo 5/8x13x3H</v>
          </cell>
          <cell r="AF747">
            <v>539</v>
          </cell>
          <cell r="AG747">
            <v>413.952</v>
          </cell>
          <cell r="AH747">
            <v>539</v>
          </cell>
          <cell r="AI747">
            <v>413.952</v>
          </cell>
          <cell r="AJ747">
            <v>0</v>
          </cell>
          <cell r="AK747">
            <v>0</v>
          </cell>
        </row>
        <row r="748">
          <cell r="B748">
            <v>40048</v>
          </cell>
          <cell r="C748">
            <v>286138</v>
          </cell>
          <cell r="D748">
            <v>43920</v>
          </cell>
          <cell r="E748" t="str">
            <v>Copelec</v>
          </cell>
          <cell r="F748" t="str">
            <v>9323020258-1</v>
          </cell>
          <cell r="G748" t="str">
            <v>Perno Hex Cte 5/8x5x3A</v>
          </cell>
          <cell r="AF748">
            <v>500</v>
          </cell>
          <cell r="AG748">
            <v>113.9</v>
          </cell>
          <cell r="AH748">
            <v>-465</v>
          </cell>
          <cell r="AI748">
            <v>-105.92700000000001</v>
          </cell>
          <cell r="AJ748">
            <v>1.93</v>
          </cell>
          <cell r="AK748">
            <v>965</v>
          </cell>
          <cell r="AL748">
            <v>2085</v>
          </cell>
        </row>
        <row r="749">
          <cell r="B749">
            <v>40290</v>
          </cell>
          <cell r="C749">
            <v>286653</v>
          </cell>
          <cell r="D749">
            <v>44015</v>
          </cell>
          <cell r="E749" t="str">
            <v>Tecnored S.A.</v>
          </cell>
          <cell r="F749" t="str">
            <v>9323024762-3</v>
          </cell>
          <cell r="G749" t="str">
            <v>Perno Hex Cte 3/4x11x8A</v>
          </cell>
          <cell r="AF749">
            <v>400</v>
          </cell>
          <cell r="AG749">
            <v>264</v>
          </cell>
          <cell r="AH749">
            <v>-437</v>
          </cell>
          <cell r="AI749">
            <v>-288.42</v>
          </cell>
          <cell r="AJ749">
            <v>2.0924999999999998</v>
          </cell>
          <cell r="AK749">
            <v>837</v>
          </cell>
          <cell r="AL749">
            <v>1969</v>
          </cell>
        </row>
        <row r="750">
          <cell r="B750">
            <v>40327</v>
          </cell>
          <cell r="C750">
            <v>286682</v>
          </cell>
          <cell r="D750">
            <v>44013</v>
          </cell>
          <cell r="E750" t="str">
            <v>COMER. DE PER Y HERR LTDA</v>
          </cell>
          <cell r="F750" t="str">
            <v>9323028175-9</v>
          </cell>
          <cell r="G750" t="str">
            <v>Perno Hex Cte 7/8x3.1/2x1.1/2A</v>
          </cell>
          <cell r="AF750">
            <v>50</v>
          </cell>
          <cell r="AG750">
            <v>17.399999999999999</v>
          </cell>
          <cell r="AH750">
            <v>-57</v>
          </cell>
          <cell r="AI750">
            <v>-19.835999999999999</v>
          </cell>
          <cell r="AJ750">
            <v>2.14</v>
          </cell>
          <cell r="AK750">
            <v>107</v>
          </cell>
          <cell r="AL750">
            <v>1724</v>
          </cell>
        </row>
        <row r="751">
          <cell r="B751">
            <v>40328</v>
          </cell>
          <cell r="C751">
            <v>286682</v>
          </cell>
          <cell r="D751">
            <v>44013</v>
          </cell>
          <cell r="E751" t="str">
            <v>COMER. DE PER Y HERR LTDA</v>
          </cell>
          <cell r="F751" t="str">
            <v>9323032190-4</v>
          </cell>
          <cell r="G751" t="str">
            <v>Perno Hex Cte 1x3.1/2x1.1/4A</v>
          </cell>
          <cell r="AF751">
            <v>50</v>
          </cell>
          <cell r="AG751">
            <v>24.041499999999999</v>
          </cell>
          <cell r="AH751">
            <v>-166</v>
          </cell>
          <cell r="AI751">
            <v>-79.817779999999999</v>
          </cell>
          <cell r="AJ751">
            <v>4.32</v>
          </cell>
          <cell r="AK751">
            <v>216</v>
          </cell>
          <cell r="AL751">
            <v>1747</v>
          </cell>
        </row>
        <row r="752">
          <cell r="B752">
            <v>40286</v>
          </cell>
          <cell r="C752">
            <v>286635</v>
          </cell>
          <cell r="D752">
            <v>44044</v>
          </cell>
          <cell r="E752" t="str">
            <v>GTD Teleductos S.A.</v>
          </cell>
          <cell r="F752" t="str">
            <v>8020510090-7</v>
          </cell>
          <cell r="G752" t="str">
            <v>Cruceta Paso c/Trebol 50x50x4x500-14 t/GTD</v>
          </cell>
          <cell r="AF752">
            <v>1363</v>
          </cell>
          <cell r="AG752">
            <v>1676.49</v>
          </cell>
          <cell r="AH752">
            <v>0</v>
          </cell>
          <cell r="AI752">
            <v>0</v>
          </cell>
          <cell r="AJ752">
            <v>1</v>
          </cell>
          <cell r="AK752">
            <v>1363</v>
          </cell>
          <cell r="AL752">
            <v>1998</v>
          </cell>
        </row>
        <row r="753">
          <cell r="B753">
            <v>40287</v>
          </cell>
          <cell r="C753">
            <v>286637</v>
          </cell>
          <cell r="D753">
            <v>44105</v>
          </cell>
          <cell r="E753" t="str">
            <v>GTD Teleductos S.A.</v>
          </cell>
          <cell r="F753" t="str">
            <v>8020510090-7</v>
          </cell>
          <cell r="G753" t="str">
            <v>Cruceta Paso c/Trebol 50x50x4x500-14 t/GTD</v>
          </cell>
          <cell r="AF753">
            <v>2266</v>
          </cell>
          <cell r="AG753">
            <v>2787.18</v>
          </cell>
          <cell r="AH753">
            <v>0</v>
          </cell>
          <cell r="AI753">
            <v>0</v>
          </cell>
          <cell r="AJ753">
            <v>1</v>
          </cell>
          <cell r="AK753">
            <v>2266</v>
          </cell>
          <cell r="AL753">
            <v>1998</v>
          </cell>
        </row>
        <row r="754">
          <cell r="B754">
            <v>40206</v>
          </cell>
          <cell r="C754">
            <v>286473</v>
          </cell>
          <cell r="D754">
            <v>44013</v>
          </cell>
          <cell r="E754" t="str">
            <v>Tecnored S.A.</v>
          </cell>
          <cell r="F754" t="str">
            <v>8706200640-2</v>
          </cell>
          <cell r="G754" t="str">
            <v>Espiga 3/4x185x240 caps.1.3/8" Poliamida</v>
          </cell>
          <cell r="AF754">
            <v>2000</v>
          </cell>
          <cell r="AG754">
            <v>1248</v>
          </cell>
          <cell r="AH754">
            <v>988</v>
          </cell>
          <cell r="AI754">
            <v>616.51199999999994</v>
          </cell>
          <cell r="AJ754">
            <v>0.50600000000000001</v>
          </cell>
          <cell r="AK754">
            <v>1012</v>
          </cell>
          <cell r="AL754">
            <v>3941</v>
          </cell>
        </row>
        <row r="755">
          <cell r="B755">
            <v>40219</v>
          </cell>
          <cell r="C755">
            <v>286487</v>
          </cell>
          <cell r="D755">
            <v>43992</v>
          </cell>
          <cell r="E755" t="str">
            <v>Nesic Transmisión Ltda</v>
          </cell>
          <cell r="F755" t="str">
            <v>7003220051-4</v>
          </cell>
          <cell r="G755" t="str">
            <v>Abrazadera 5/8x9.1/2</v>
          </cell>
          <cell r="AF755">
            <v>2000</v>
          </cell>
          <cell r="AG755">
            <v>1990</v>
          </cell>
          <cell r="AH755">
            <v>2000</v>
          </cell>
          <cell r="AI755">
            <v>1990</v>
          </cell>
          <cell r="AJ755">
            <v>0</v>
          </cell>
          <cell r="AK755">
            <v>0</v>
          </cell>
          <cell r="AL755">
            <v>1875</v>
          </cell>
        </row>
        <row r="756">
          <cell r="B756">
            <v>40218</v>
          </cell>
          <cell r="E756" t="str">
            <v>Reposicion</v>
          </cell>
          <cell r="F756" t="str">
            <v>8706200680-1</v>
          </cell>
          <cell r="G756" t="str">
            <v>Espiga 3/4x200x250 caps.1.3/8" Poliamida</v>
          </cell>
          <cell r="AF756">
            <v>1000</v>
          </cell>
          <cell r="AG756">
            <v>641</v>
          </cell>
          <cell r="AH756">
            <v>1000</v>
          </cell>
          <cell r="AI756">
            <v>641</v>
          </cell>
          <cell r="AJ756">
            <v>0</v>
          </cell>
          <cell r="AK756">
            <v>0</v>
          </cell>
          <cell r="AL756">
            <v>3716</v>
          </cell>
        </row>
        <row r="757">
          <cell r="B757">
            <v>40267</v>
          </cell>
          <cell r="C757">
            <v>286634</v>
          </cell>
          <cell r="D757">
            <v>44013</v>
          </cell>
          <cell r="E757" t="str">
            <v>GTD Teleductos S.A.</v>
          </cell>
          <cell r="F757" t="str">
            <v>8020510196-2</v>
          </cell>
          <cell r="G757" t="str">
            <v>Cruceta Remate Final 50x50x4x500-14 Az/Rojo</v>
          </cell>
          <cell r="AF757">
            <v>1580</v>
          </cell>
          <cell r="AG757">
            <v>2979.8799999999997</v>
          </cell>
          <cell r="AH757">
            <v>0</v>
          </cell>
          <cell r="AI757">
            <v>0</v>
          </cell>
          <cell r="AJ757">
            <v>1</v>
          </cell>
          <cell r="AK757">
            <v>1580</v>
          </cell>
          <cell r="AL757">
            <v>1857</v>
          </cell>
        </row>
        <row r="758">
          <cell r="B758">
            <v>40252</v>
          </cell>
          <cell r="C758">
            <v>286566</v>
          </cell>
          <cell r="D758">
            <v>44022</v>
          </cell>
          <cell r="E758" t="str">
            <v>Entel chile S.A.</v>
          </cell>
          <cell r="F758" t="str">
            <v>7003216101-2</v>
          </cell>
          <cell r="G758" t="str">
            <v>Abrazadera 1/2x10.1/2</v>
          </cell>
          <cell r="AF758">
            <v>500</v>
          </cell>
          <cell r="AG758">
            <v>360</v>
          </cell>
          <cell r="AH758">
            <v>128</v>
          </cell>
          <cell r="AI758">
            <v>92.16</v>
          </cell>
          <cell r="AJ758">
            <v>0.74399999999999999</v>
          </cell>
          <cell r="AK758">
            <v>372</v>
          </cell>
          <cell r="AL758">
            <v>1744</v>
          </cell>
        </row>
        <row r="759">
          <cell r="B759">
            <v>40244</v>
          </cell>
          <cell r="C759">
            <v>286529</v>
          </cell>
          <cell r="D759">
            <v>44057</v>
          </cell>
          <cell r="E759" t="str">
            <v>SAESA</v>
          </cell>
          <cell r="F759" t="str">
            <v>7400200310-8</v>
          </cell>
          <cell r="G759" t="str">
            <v>Barra Ojo Soldado 3/4x2.40mtrs</v>
          </cell>
          <cell r="AF759">
            <v>470</v>
          </cell>
          <cell r="AG759">
            <v>2726</v>
          </cell>
          <cell r="AH759">
            <v>-161</v>
          </cell>
          <cell r="AI759">
            <v>-933.8</v>
          </cell>
          <cell r="AJ759">
            <v>1.3425531914893618</v>
          </cell>
          <cell r="AK759">
            <v>631</v>
          </cell>
          <cell r="AL759">
            <v>1309</v>
          </cell>
        </row>
        <row r="760">
          <cell r="B760">
            <v>40118</v>
          </cell>
          <cell r="C760">
            <v>286276</v>
          </cell>
          <cell r="D760">
            <v>43959</v>
          </cell>
          <cell r="E760" t="str">
            <v>Comercial Electroson Ltda</v>
          </cell>
          <cell r="F760" t="str">
            <v>9323020560-2</v>
          </cell>
          <cell r="G760" t="str">
            <v>Perno Hex Cte 5/8x17x3A</v>
          </cell>
          <cell r="AF760">
            <v>1300</v>
          </cell>
          <cell r="AG760">
            <v>793</v>
          </cell>
          <cell r="AH760">
            <v>95</v>
          </cell>
          <cell r="AI760">
            <v>57.949999999999996</v>
          </cell>
          <cell r="AJ760">
            <v>0.92692307692307696</v>
          </cell>
          <cell r="AK760">
            <v>1205</v>
          </cell>
          <cell r="AL760">
            <v>2600</v>
          </cell>
        </row>
        <row r="761">
          <cell r="B761">
            <v>40018</v>
          </cell>
          <cell r="C761">
            <v>286114</v>
          </cell>
          <cell r="D761">
            <v>43908</v>
          </cell>
          <cell r="E761" t="str">
            <v>Entel chile S.A.</v>
          </cell>
          <cell r="F761" t="str">
            <v>9423016100-8</v>
          </cell>
          <cell r="G761" t="str">
            <v>Perno Cab Cuad 1/2x1.1/2x1.1/4H</v>
          </cell>
          <cell r="AF761">
            <v>2000</v>
          </cell>
          <cell r="AG761">
            <v>100</v>
          </cell>
          <cell r="AH761">
            <v>0</v>
          </cell>
          <cell r="AI761">
            <v>0</v>
          </cell>
          <cell r="AJ761">
            <v>1</v>
          </cell>
          <cell r="AK761">
            <v>2000</v>
          </cell>
          <cell r="AL761">
            <v>4360</v>
          </cell>
        </row>
        <row r="762">
          <cell r="B762">
            <v>40220</v>
          </cell>
          <cell r="E762" t="str">
            <v>Reposicion</v>
          </cell>
          <cell r="F762" t="str">
            <v>9100200020-8</v>
          </cell>
          <cell r="G762" t="str">
            <v>Gancho p/Cruceta Rem Final 3/4x280</v>
          </cell>
          <cell r="AF762">
            <v>1000</v>
          </cell>
          <cell r="AG762">
            <v>626</v>
          </cell>
          <cell r="AH762">
            <v>1000</v>
          </cell>
          <cell r="AI762">
            <v>626</v>
          </cell>
          <cell r="AJ762">
            <v>0</v>
          </cell>
          <cell r="AK762">
            <v>0</v>
          </cell>
        </row>
        <row r="763">
          <cell r="B763">
            <v>40335</v>
          </cell>
          <cell r="C763">
            <v>286632</v>
          </cell>
          <cell r="D763">
            <v>44008</v>
          </cell>
          <cell r="E763" t="str">
            <v>Pacheco Hnos Ltda</v>
          </cell>
          <cell r="F763" t="str">
            <v>2481224103-2</v>
          </cell>
          <cell r="G763" t="str">
            <v>Perno Anclaje Tipo L 3/4x910x200x110H</v>
          </cell>
          <cell r="AF763">
            <v>8</v>
          </cell>
          <cell r="AG763">
            <v>22.175999999999998</v>
          </cell>
          <cell r="AH763">
            <v>0</v>
          </cell>
          <cell r="AI763">
            <v>0</v>
          </cell>
          <cell r="AJ763">
            <v>1</v>
          </cell>
          <cell r="AK763">
            <v>8</v>
          </cell>
          <cell r="AL763">
            <v>1972</v>
          </cell>
        </row>
        <row r="764">
          <cell r="B764">
            <v>40336</v>
          </cell>
          <cell r="C764">
            <v>286632</v>
          </cell>
          <cell r="D764">
            <v>44008</v>
          </cell>
          <cell r="E764" t="str">
            <v>Pacheco Hnos Ltda</v>
          </cell>
          <cell r="F764" t="str">
            <v>2481224102-4</v>
          </cell>
          <cell r="G764" t="str">
            <v>Perno Anclaje Tipo L 3/4x710x200x110H</v>
          </cell>
          <cell r="AF764">
            <v>84</v>
          </cell>
          <cell r="AG764">
            <v>194.96400000000003</v>
          </cell>
          <cell r="AH764">
            <v>0</v>
          </cell>
          <cell r="AI764">
            <v>0</v>
          </cell>
          <cell r="AJ764">
            <v>1</v>
          </cell>
          <cell r="AK764">
            <v>84</v>
          </cell>
          <cell r="AL764">
            <v>2127</v>
          </cell>
        </row>
        <row r="765">
          <cell r="B765">
            <v>40295</v>
          </cell>
          <cell r="E765" t="str">
            <v>Reposicion</v>
          </cell>
          <cell r="F765" t="str">
            <v>9423016100-8</v>
          </cell>
          <cell r="G765" t="str">
            <v>Perno Cab Cuad 1/2x1.1/2x1.1/4H</v>
          </cell>
          <cell r="AF765">
            <v>3200</v>
          </cell>
          <cell r="AG765">
            <v>160</v>
          </cell>
          <cell r="AH765">
            <v>-1361</v>
          </cell>
          <cell r="AI765">
            <v>-68.05</v>
          </cell>
          <cell r="AJ765">
            <v>1.4253125</v>
          </cell>
          <cell r="AK765">
            <v>4561</v>
          </cell>
          <cell r="AL765">
            <v>4360</v>
          </cell>
        </row>
        <row r="766">
          <cell r="B766">
            <v>40022</v>
          </cell>
          <cell r="C766">
            <v>286115</v>
          </cell>
          <cell r="D766">
            <v>43908</v>
          </cell>
          <cell r="E766" t="str">
            <v>Entel chile S.A.</v>
          </cell>
          <cell r="F766" t="str">
            <v>7500200035-0</v>
          </cell>
          <cell r="G766" t="str">
            <v>Brida Superior 2 Pernos</v>
          </cell>
          <cell r="AF766">
            <v>1000</v>
          </cell>
          <cell r="AG766">
            <v>357</v>
          </cell>
          <cell r="AH766">
            <v>185</v>
          </cell>
          <cell r="AI766">
            <v>66.045000000000002</v>
          </cell>
          <cell r="AJ766">
            <v>0.81499999999999995</v>
          </cell>
          <cell r="AK766">
            <v>815</v>
          </cell>
          <cell r="AL766">
            <v>2483</v>
          </cell>
        </row>
        <row r="767">
          <cell r="B767">
            <v>40330</v>
          </cell>
          <cell r="C767">
            <v>286716</v>
          </cell>
          <cell r="D767">
            <v>44014</v>
          </cell>
          <cell r="E767" t="str">
            <v>GTD Teleductos S.A.</v>
          </cell>
          <cell r="F767" t="str">
            <v>9623000147-K</v>
          </cell>
          <cell r="G767" t="str">
            <v>Perno Ojo Soldado 5/8x14x9H  C/70mm Cuello</v>
          </cell>
          <cell r="AF767">
            <v>300</v>
          </cell>
          <cell r="AG767">
            <v>316.5</v>
          </cell>
          <cell r="AH767">
            <v>-5</v>
          </cell>
          <cell r="AI767">
            <v>-5.2749999999999995</v>
          </cell>
          <cell r="AJ767">
            <v>1.0166666666666666</v>
          </cell>
          <cell r="AK767">
            <v>305</v>
          </cell>
          <cell r="AL767">
            <v>2500</v>
          </cell>
        </row>
        <row r="768">
          <cell r="B768">
            <v>40297</v>
          </cell>
          <cell r="E768" t="str">
            <v>GTD Teleductos S.A.</v>
          </cell>
          <cell r="F768" t="str">
            <v>7303240095-4</v>
          </cell>
          <cell r="G768" t="str">
            <v>Golilla 40x40x5x14</v>
          </cell>
          <cell r="AF768">
            <v>30000</v>
          </cell>
          <cell r="AG768">
            <v>1596</v>
          </cell>
          <cell r="AH768">
            <v>-8705</v>
          </cell>
          <cell r="AI768">
            <v>-463.10599999999999</v>
          </cell>
          <cell r="AJ768">
            <v>1.2901666666666667</v>
          </cell>
          <cell r="AK768">
            <v>38705</v>
          </cell>
          <cell r="AL768">
            <v>1766</v>
          </cell>
        </row>
        <row r="769">
          <cell r="B769">
            <v>40131</v>
          </cell>
          <cell r="C769">
            <v>286288</v>
          </cell>
          <cell r="D769">
            <v>43943</v>
          </cell>
          <cell r="E769" t="str">
            <v>Entel chile S.A.</v>
          </cell>
          <cell r="F769" t="str">
            <v>9423016110-5</v>
          </cell>
          <cell r="G769" t="str">
            <v>Perno Cab Cuad 1/2x2.1/2x1/4A BSW</v>
          </cell>
          <cell r="AF769">
            <v>1000</v>
          </cell>
          <cell r="AG769">
            <v>76</v>
          </cell>
          <cell r="AH769">
            <v>0</v>
          </cell>
          <cell r="AI769">
            <v>0</v>
          </cell>
          <cell r="AJ769">
            <v>1</v>
          </cell>
          <cell r="AK769">
            <v>1000</v>
          </cell>
          <cell r="AL769">
            <v>4578</v>
          </cell>
        </row>
        <row r="770">
          <cell r="B770">
            <v>40135</v>
          </cell>
          <cell r="C770">
            <v>286288</v>
          </cell>
          <cell r="D770">
            <v>43943</v>
          </cell>
          <cell r="E770" t="str">
            <v>Entel chile S.A.</v>
          </cell>
          <cell r="F770" t="str">
            <v>9423016110-5</v>
          </cell>
          <cell r="G770" t="str">
            <v>Perno Cab Cuad 1/2x2.1/2x1/4A BSW</v>
          </cell>
          <cell r="AF770">
            <v>1600</v>
          </cell>
          <cell r="AG770">
            <v>121.6</v>
          </cell>
          <cell r="AH770">
            <v>-1236</v>
          </cell>
          <cell r="AI770">
            <v>-93.935999999999993</v>
          </cell>
          <cell r="AJ770">
            <v>1.7725</v>
          </cell>
          <cell r="AK770">
            <v>2836</v>
          </cell>
          <cell r="AL770">
            <v>4578</v>
          </cell>
        </row>
        <row r="771">
          <cell r="B771">
            <v>40288</v>
          </cell>
          <cell r="C771">
            <v>286639</v>
          </cell>
          <cell r="D771">
            <v>44166</v>
          </cell>
          <cell r="E771" t="str">
            <v>GTD Teleductos S.A.</v>
          </cell>
          <cell r="F771" t="str">
            <v>8020510090-7</v>
          </cell>
          <cell r="G771" t="str">
            <v>Cruceta Paso c/Trebol 50x50x4x500-14 t/GTD</v>
          </cell>
          <cell r="AF771">
            <v>1133</v>
          </cell>
          <cell r="AG771">
            <v>1393.59</v>
          </cell>
          <cell r="AH771">
            <v>0</v>
          </cell>
          <cell r="AI771">
            <v>0</v>
          </cell>
          <cell r="AJ771">
            <v>1</v>
          </cell>
          <cell r="AK771">
            <v>1133</v>
          </cell>
          <cell r="AL771">
            <v>1998</v>
          </cell>
        </row>
        <row r="772">
          <cell r="B772">
            <v>40340</v>
          </cell>
          <cell r="C772">
            <v>286051</v>
          </cell>
          <cell r="D772">
            <v>44029</v>
          </cell>
          <cell r="E772" t="str">
            <v>CNT Telefonica del Sur S.A.</v>
          </cell>
          <cell r="F772" t="str">
            <v>9323020470-3</v>
          </cell>
          <cell r="G772" t="str">
            <v>Perno Hex Cte 5/8x12x9A</v>
          </cell>
          <cell r="AF772">
            <v>150</v>
          </cell>
          <cell r="AG772">
            <v>74.400000000000006</v>
          </cell>
          <cell r="AH772">
            <v>-287</v>
          </cell>
          <cell r="AI772">
            <v>-142.352</v>
          </cell>
          <cell r="AJ772">
            <v>2.9133333333333336</v>
          </cell>
          <cell r="AK772">
            <v>437</v>
          </cell>
          <cell r="AL772">
            <v>1856</v>
          </cell>
        </row>
        <row r="773">
          <cell r="B773">
            <v>40137</v>
          </cell>
          <cell r="C773">
            <v>286291</v>
          </cell>
          <cell r="D773">
            <v>43936</v>
          </cell>
          <cell r="E773" t="str">
            <v>Copelec</v>
          </cell>
          <cell r="F773" t="str">
            <v>8731232100-7</v>
          </cell>
          <cell r="G773" t="str">
            <v>Espiga Punta Poste caps.1" Poliamida</v>
          </cell>
          <cell r="AF773">
            <v>300</v>
          </cell>
          <cell r="AG773">
            <v>286.5</v>
          </cell>
          <cell r="AH773">
            <v>-340</v>
          </cell>
          <cell r="AI773">
            <v>-324.7</v>
          </cell>
          <cell r="AJ773">
            <v>2.1333333333333333</v>
          </cell>
          <cell r="AK773">
            <v>640</v>
          </cell>
          <cell r="AL773">
            <v>4673</v>
          </cell>
        </row>
        <row r="774">
          <cell r="B774">
            <v>40342</v>
          </cell>
          <cell r="C774">
            <v>286683</v>
          </cell>
          <cell r="D774">
            <v>44031</v>
          </cell>
          <cell r="E774" t="str">
            <v>Entel chile S.A.</v>
          </cell>
          <cell r="F774" t="str">
            <v>9100219020-1</v>
          </cell>
          <cell r="G774" t="str">
            <v>Gancho T/Araña</v>
          </cell>
          <cell r="AF774">
            <v>100</v>
          </cell>
          <cell r="AG774">
            <v>207.50000000000003</v>
          </cell>
          <cell r="AH774">
            <v>0</v>
          </cell>
          <cell r="AI774">
            <v>0</v>
          </cell>
          <cell r="AJ774">
            <v>1</v>
          </cell>
          <cell r="AK774">
            <v>100</v>
          </cell>
          <cell r="AL774">
            <v>1579</v>
          </cell>
        </row>
        <row r="775">
          <cell r="B775">
            <v>40094</v>
          </cell>
          <cell r="C775">
            <v>286216</v>
          </cell>
          <cell r="D775">
            <v>44119</v>
          </cell>
          <cell r="E775" t="str">
            <v>Cooperativa Electrica LLanquihue</v>
          </cell>
          <cell r="F775" t="str">
            <v>9323016470-1</v>
          </cell>
          <cell r="G775" t="str">
            <v>Perno Hex Cte 1/2x9x6A</v>
          </cell>
          <cell r="AF775">
            <v>100</v>
          </cell>
          <cell r="AG775">
            <v>23.1</v>
          </cell>
          <cell r="AH775">
            <v>-100</v>
          </cell>
          <cell r="AI775">
            <v>-23.1</v>
          </cell>
          <cell r="AJ775">
            <v>2</v>
          </cell>
          <cell r="AK775">
            <v>200</v>
          </cell>
          <cell r="AL775">
            <v>1948</v>
          </cell>
        </row>
        <row r="776">
          <cell r="B776">
            <v>40212</v>
          </cell>
          <cell r="C776">
            <v>286477</v>
          </cell>
          <cell r="D776">
            <v>43976</v>
          </cell>
          <cell r="E776" t="str">
            <v>CAMET SPA</v>
          </cell>
          <cell r="F776" t="str">
            <v>9323016470-1</v>
          </cell>
          <cell r="G776" t="str">
            <v>Perno Hex Cte 1/2x9x6A</v>
          </cell>
          <cell r="AF776">
            <v>1000</v>
          </cell>
          <cell r="AG776">
            <v>231</v>
          </cell>
          <cell r="AH776">
            <v>95</v>
          </cell>
          <cell r="AI776">
            <v>21.945</v>
          </cell>
          <cell r="AJ776">
            <v>0.90500000000000003</v>
          </cell>
          <cell r="AK776">
            <v>905</v>
          </cell>
          <cell r="AL776">
            <v>1948</v>
          </cell>
        </row>
        <row r="777">
          <cell r="B777">
            <v>40122</v>
          </cell>
          <cell r="C777">
            <v>286279</v>
          </cell>
          <cell r="D777">
            <v>43973</v>
          </cell>
          <cell r="E777" t="str">
            <v>Comercial Electroson Ltda</v>
          </cell>
          <cell r="F777" t="str">
            <v>9323020560-2</v>
          </cell>
          <cell r="G777" t="str">
            <v>Perno Hex Cte 5/8x17x3A</v>
          </cell>
          <cell r="AF777">
            <v>1000</v>
          </cell>
          <cell r="AG777">
            <v>610</v>
          </cell>
          <cell r="AH777">
            <v>-220</v>
          </cell>
          <cell r="AI777">
            <v>-134.19999999999999</v>
          </cell>
          <cell r="AJ777">
            <v>1.22</v>
          </cell>
          <cell r="AK777">
            <v>1220</v>
          </cell>
          <cell r="AL777">
            <v>2600</v>
          </cell>
        </row>
        <row r="778">
          <cell r="B778">
            <v>40207</v>
          </cell>
          <cell r="C778">
            <v>286473</v>
          </cell>
          <cell r="D778">
            <v>44013</v>
          </cell>
          <cell r="E778" t="str">
            <v>Tecnored S.A.</v>
          </cell>
          <cell r="F778" t="str">
            <v>8706200700-K</v>
          </cell>
          <cell r="G778" t="str">
            <v>Espiga 3/4x250x300 caps.1.3/8" Poliamida</v>
          </cell>
          <cell r="AF778">
            <v>1000</v>
          </cell>
          <cell r="AG778">
            <v>758</v>
          </cell>
          <cell r="AH778">
            <v>-20</v>
          </cell>
          <cell r="AI778">
            <v>-15.16</v>
          </cell>
          <cell r="AJ778">
            <v>1.02</v>
          </cell>
          <cell r="AK778">
            <v>1020</v>
          </cell>
          <cell r="AL778">
            <v>3889</v>
          </cell>
        </row>
        <row r="779">
          <cell r="B779">
            <v>40341</v>
          </cell>
          <cell r="C779">
            <v>596985</v>
          </cell>
          <cell r="D779">
            <v>44036</v>
          </cell>
          <cell r="E779" t="str">
            <v>Abasolo Vallejo S.A.</v>
          </cell>
          <cell r="F779" t="str">
            <v>8707200820-9</v>
          </cell>
          <cell r="G779" t="str">
            <v>Espiga 3/4x250x400 caps.1.3/8" Poliamida c/Mad</v>
          </cell>
          <cell r="AF779">
            <v>22</v>
          </cell>
          <cell r="AG779">
            <v>21.56</v>
          </cell>
          <cell r="AH779">
            <v>-4</v>
          </cell>
          <cell r="AI779">
            <v>-3.92</v>
          </cell>
          <cell r="AJ779">
            <v>1.1818181818181819</v>
          </cell>
          <cell r="AK779">
            <v>26</v>
          </cell>
          <cell r="AL779">
            <v>4100</v>
          </cell>
        </row>
        <row r="780">
          <cell r="B780">
            <v>40329</v>
          </cell>
          <cell r="C780">
            <v>286288</v>
          </cell>
          <cell r="D780">
            <v>44027</v>
          </cell>
          <cell r="E780" t="str">
            <v>Entel chile S.A.</v>
          </cell>
          <cell r="F780" t="str">
            <v>9421016130-3</v>
          </cell>
          <cell r="G780" t="str">
            <v xml:space="preserve">Perno Cab Cuad 1/2x2x1/4A </v>
          </cell>
          <cell r="AF780">
            <v>180</v>
          </cell>
          <cell r="AG780">
            <v>11.52</v>
          </cell>
          <cell r="AH780">
            <v>-1937</v>
          </cell>
          <cell r="AI780">
            <v>-123.968</v>
          </cell>
          <cell r="AJ780">
            <v>11.761111111111111</v>
          </cell>
          <cell r="AK780">
            <v>2117</v>
          </cell>
          <cell r="AL780">
            <v>3125</v>
          </cell>
        </row>
        <row r="781">
          <cell r="B781">
            <v>40266</v>
          </cell>
          <cell r="C781">
            <v>286650</v>
          </cell>
          <cell r="D781">
            <v>44035</v>
          </cell>
          <cell r="E781" t="str">
            <v>Tecnored S.A.</v>
          </cell>
          <cell r="F781" t="str">
            <v>9323016500-7</v>
          </cell>
          <cell r="G781" t="str">
            <v>Perno Hex Cte 1/2x10x7A</v>
          </cell>
          <cell r="AF781">
            <v>3000</v>
          </cell>
          <cell r="AG781">
            <v>765</v>
          </cell>
          <cell r="AH781">
            <v>0</v>
          </cell>
          <cell r="AI781">
            <v>0</v>
          </cell>
          <cell r="AJ781">
            <v>1</v>
          </cell>
          <cell r="AK781">
            <v>3000</v>
          </cell>
          <cell r="AL781">
            <v>1839</v>
          </cell>
        </row>
        <row r="782">
          <cell r="B782">
            <v>40213</v>
          </cell>
          <cell r="C782">
            <v>286477</v>
          </cell>
          <cell r="D782">
            <v>43976</v>
          </cell>
          <cell r="E782" t="str">
            <v>CAMET SPA</v>
          </cell>
          <cell r="F782" t="str">
            <v>9323016530-9</v>
          </cell>
          <cell r="G782" t="str">
            <v>Perno Hex Cte 1/2x11x8A</v>
          </cell>
          <cell r="AF782">
            <v>1000</v>
          </cell>
          <cell r="AG782">
            <v>279</v>
          </cell>
          <cell r="AH782">
            <v>504</v>
          </cell>
          <cell r="AI782">
            <v>140.61600000000001</v>
          </cell>
          <cell r="AJ782">
            <v>0.496</v>
          </cell>
          <cell r="AK782">
            <v>496</v>
          </cell>
          <cell r="AL782">
            <v>1802</v>
          </cell>
        </row>
        <row r="783">
          <cell r="B783">
            <v>40250</v>
          </cell>
          <cell r="E783" t="str">
            <v>Reposicion</v>
          </cell>
          <cell r="F783" t="str">
            <v>9624000016-1</v>
          </cell>
          <cell r="G783" t="str">
            <v>Perno Ojo 5/8x9x5H</v>
          </cell>
          <cell r="AF783">
            <v>1400</v>
          </cell>
          <cell r="AG783">
            <v>821.8</v>
          </cell>
          <cell r="AH783">
            <v>-80</v>
          </cell>
          <cell r="AI783">
            <v>-46.959999999999994</v>
          </cell>
          <cell r="AJ783">
            <v>1.0571428571428572</v>
          </cell>
          <cell r="AK783">
            <v>1480</v>
          </cell>
          <cell r="AL783">
            <v>1950</v>
          </cell>
        </row>
        <row r="784">
          <cell r="B784">
            <v>40347</v>
          </cell>
          <cell r="C784">
            <v>286499</v>
          </cell>
          <cell r="D784">
            <v>43986</v>
          </cell>
          <cell r="E784" t="str">
            <v>Ingenieria Electrica GyP Ltda</v>
          </cell>
          <cell r="F784" t="str">
            <v>9822210320-7</v>
          </cell>
          <cell r="G784" t="str">
            <v>Diagonal p/Cruc Cantilever 50x50x6x1691</v>
          </cell>
          <cell r="AF784">
            <v>10</v>
          </cell>
          <cell r="AG784">
            <v>75</v>
          </cell>
          <cell r="AH784">
            <v>-2</v>
          </cell>
          <cell r="AI784">
            <v>-15</v>
          </cell>
          <cell r="AJ784">
            <v>1.2</v>
          </cell>
          <cell r="AK784">
            <v>12</v>
          </cell>
          <cell r="AL784">
            <v>1397</v>
          </cell>
        </row>
        <row r="785">
          <cell r="B785">
            <v>40070</v>
          </cell>
          <cell r="C785">
            <v>286189</v>
          </cell>
          <cell r="D785">
            <v>43936</v>
          </cell>
          <cell r="E785" t="str">
            <v>Cooperativa electrica llanquihue</v>
          </cell>
          <cell r="F785" t="str">
            <v>8731244100-2</v>
          </cell>
          <cell r="G785" t="str">
            <v>Espiga Punta Poste caps.1.3/8" Poliamida</v>
          </cell>
          <cell r="AF785">
            <v>200</v>
          </cell>
          <cell r="AG785">
            <v>359</v>
          </cell>
          <cell r="AH785">
            <v>-129</v>
          </cell>
          <cell r="AI785">
            <v>-231.55499999999998</v>
          </cell>
          <cell r="AJ785">
            <v>1.645</v>
          </cell>
          <cell r="AK785">
            <v>329</v>
          </cell>
          <cell r="AL785">
            <v>4011</v>
          </cell>
        </row>
        <row r="786">
          <cell r="B786">
            <v>40343</v>
          </cell>
          <cell r="C786">
            <v>286756</v>
          </cell>
          <cell r="D786">
            <v>44043</v>
          </cell>
          <cell r="E786" t="str">
            <v>Cooperativa Electrica charrua</v>
          </cell>
          <cell r="F786" t="str">
            <v>9700216100-5</v>
          </cell>
          <cell r="G786" t="str">
            <v>Pasador 1/2x80</v>
          </cell>
          <cell r="AF786">
            <v>2000</v>
          </cell>
          <cell r="AG786">
            <v>176</v>
          </cell>
          <cell r="AH786">
            <v>268</v>
          </cell>
          <cell r="AI786">
            <v>23.584</v>
          </cell>
          <cell r="AJ786">
            <v>0.86599999999999999</v>
          </cell>
          <cell r="AK786">
            <v>1732</v>
          </cell>
          <cell r="AL786">
            <v>1661</v>
          </cell>
        </row>
        <row r="787">
          <cell r="B787">
            <v>40280</v>
          </cell>
          <cell r="C787">
            <v>286637</v>
          </cell>
          <cell r="D787">
            <v>44105</v>
          </cell>
          <cell r="E787" t="str">
            <v>GTD Teleductos S.A.</v>
          </cell>
          <cell r="F787" t="str">
            <v>7003216102-0</v>
          </cell>
          <cell r="G787" t="str">
            <v>Abrazadera 1/2x10.1/2x6H</v>
          </cell>
          <cell r="AF787">
            <v>1553</v>
          </cell>
          <cell r="AG787">
            <v>1118.1599999999999</v>
          </cell>
          <cell r="AH787">
            <v>0</v>
          </cell>
          <cell r="AI787">
            <v>0</v>
          </cell>
          <cell r="AJ787">
            <v>1</v>
          </cell>
          <cell r="AK787">
            <v>1553</v>
          </cell>
          <cell r="AL787">
            <v>1736</v>
          </cell>
        </row>
        <row r="788">
          <cell r="B788">
            <v>40271</v>
          </cell>
          <cell r="C788">
            <v>286636</v>
          </cell>
          <cell r="D788">
            <v>44075</v>
          </cell>
          <cell r="E788" t="str">
            <v>GTD Teleductos S.A.</v>
          </cell>
          <cell r="F788" t="str">
            <v>8321250152-5</v>
          </cell>
          <cell r="G788" t="str">
            <v>Tirante 39"  Galv. t/GTD</v>
          </cell>
          <cell r="AF788">
            <v>1206</v>
          </cell>
          <cell r="AG788">
            <v>2910.078</v>
          </cell>
          <cell r="AH788">
            <v>0</v>
          </cell>
          <cell r="AI788">
            <v>0</v>
          </cell>
          <cell r="AJ788">
            <v>1</v>
          </cell>
          <cell r="AK788">
            <v>1206</v>
          </cell>
          <cell r="AL788">
            <v>1436</v>
          </cell>
        </row>
        <row r="789">
          <cell r="B789">
            <v>40289</v>
          </cell>
          <cell r="C789">
            <v>286653</v>
          </cell>
          <cell r="D789">
            <v>44015</v>
          </cell>
          <cell r="E789" t="str">
            <v>Tecnored S.A.</v>
          </cell>
          <cell r="F789" t="str">
            <v>9323016500-7</v>
          </cell>
          <cell r="G789" t="str">
            <v>Perno Hex Cte 1/2x10x7A</v>
          </cell>
          <cell r="AF789">
            <v>3000</v>
          </cell>
          <cell r="AG789">
            <v>765</v>
          </cell>
          <cell r="AH789">
            <v>-95</v>
          </cell>
          <cell r="AI789">
            <v>-24.225000000000001</v>
          </cell>
          <cell r="AJ789">
            <v>1.0316666666666667</v>
          </cell>
          <cell r="AK789">
            <v>3095</v>
          </cell>
          <cell r="AL789">
            <v>1839</v>
          </cell>
        </row>
        <row r="790">
          <cell r="B790">
            <v>40337</v>
          </cell>
          <cell r="C790">
            <v>286730</v>
          </cell>
          <cell r="D790">
            <v>44022</v>
          </cell>
          <cell r="E790" t="str">
            <v>GTD Teleductos S.A.</v>
          </cell>
          <cell r="F790" t="str">
            <v>8020540055-2</v>
          </cell>
          <cell r="G790" t="str">
            <v>Cruceta Extra Larga 50x50x5x1489  t/GTD</v>
          </cell>
          <cell r="AF790">
            <v>200</v>
          </cell>
          <cell r="AG790">
            <v>1136</v>
          </cell>
          <cell r="AH790">
            <v>0</v>
          </cell>
          <cell r="AI790">
            <v>0</v>
          </cell>
          <cell r="AJ790">
            <v>1</v>
          </cell>
          <cell r="AK790">
            <v>200</v>
          </cell>
          <cell r="AL790">
            <v>2357</v>
          </cell>
        </row>
        <row r="791">
          <cell r="B791">
            <v>40272</v>
          </cell>
          <cell r="C791">
            <v>286638</v>
          </cell>
          <cell r="D791">
            <v>44136</v>
          </cell>
          <cell r="E791" t="str">
            <v>GTD Teleductos S.A.</v>
          </cell>
          <cell r="F791" t="str">
            <v>8321250152-5</v>
          </cell>
          <cell r="G791" t="str">
            <v>Tirante 39"  Galv. t/GTD</v>
          </cell>
          <cell r="AF791">
            <v>1206</v>
          </cell>
          <cell r="AG791">
            <v>2910.078</v>
          </cell>
          <cell r="AH791">
            <v>-480</v>
          </cell>
          <cell r="AI791">
            <v>-1158.24</v>
          </cell>
          <cell r="AJ791">
            <v>1.3980099502487562</v>
          </cell>
          <cell r="AK791">
            <v>1686</v>
          </cell>
          <cell r="AL791">
            <v>1436</v>
          </cell>
        </row>
        <row r="792">
          <cell r="B792">
            <v>40350</v>
          </cell>
          <cell r="C792">
            <v>286577</v>
          </cell>
          <cell r="D792">
            <v>44029</v>
          </cell>
          <cell r="E792" t="str">
            <v>Cooperativa Electrica Paillaco</v>
          </cell>
          <cell r="F792" t="str">
            <v>9323016557-0</v>
          </cell>
          <cell r="G792" t="str">
            <v>Perno Hex Cte 1/2x12x7A</v>
          </cell>
          <cell r="AF792">
            <v>50</v>
          </cell>
          <cell r="AG792">
            <v>14.299999999999999</v>
          </cell>
          <cell r="AH792">
            <v>-50</v>
          </cell>
          <cell r="AI792">
            <v>-14.299999999999999</v>
          </cell>
          <cell r="AJ792">
            <v>2</v>
          </cell>
          <cell r="AK792">
            <v>100</v>
          </cell>
          <cell r="AL792">
            <v>1818</v>
          </cell>
        </row>
        <row r="793">
          <cell r="B793">
            <v>40349</v>
          </cell>
          <cell r="C793">
            <v>286396</v>
          </cell>
          <cell r="D793">
            <v>44029</v>
          </cell>
          <cell r="E793" t="str">
            <v>SAESA</v>
          </cell>
          <cell r="F793" t="str">
            <v>9323016620-8</v>
          </cell>
          <cell r="G793" t="str">
            <v>Perno Hex Cte 1/2x14x9A</v>
          </cell>
          <cell r="AF793">
            <v>100</v>
          </cell>
          <cell r="AG793">
            <v>33.800000000000004</v>
          </cell>
          <cell r="AH793">
            <v>-36</v>
          </cell>
          <cell r="AI793">
            <v>-12.168000000000001</v>
          </cell>
          <cell r="AJ793">
            <v>1.36</v>
          </cell>
          <cell r="AK793">
            <v>136</v>
          </cell>
          <cell r="AL793">
            <v>1953</v>
          </cell>
        </row>
        <row r="794">
          <cell r="B794">
            <v>40348</v>
          </cell>
          <cell r="C794">
            <v>286441</v>
          </cell>
          <cell r="D794">
            <v>44029</v>
          </cell>
          <cell r="E794" t="str">
            <v>Sociedad electricidad Ind HSI by COM Ltda</v>
          </cell>
          <cell r="F794" t="str">
            <v>9323016430-2</v>
          </cell>
          <cell r="G794" t="str">
            <v>Perno Hex Cte 1/2x7x4A</v>
          </cell>
          <cell r="AF794">
            <v>200</v>
          </cell>
          <cell r="AG794">
            <v>36</v>
          </cell>
          <cell r="AH794">
            <v>0</v>
          </cell>
          <cell r="AI794">
            <v>0</v>
          </cell>
          <cell r="AJ794">
            <v>1</v>
          </cell>
          <cell r="AK794">
            <v>200</v>
          </cell>
          <cell r="AL794">
            <v>1883</v>
          </cell>
        </row>
        <row r="795">
          <cell r="B795">
            <v>40167</v>
          </cell>
          <cell r="C795">
            <v>286354</v>
          </cell>
          <cell r="D795">
            <v>43978</v>
          </cell>
          <cell r="E795" t="str">
            <v>Cooperativa Electrica los Angeles</v>
          </cell>
          <cell r="F795" t="str">
            <v>9822710230-6</v>
          </cell>
          <cell r="G795" t="str">
            <v>Espaciador p/Tir. Recto 910x700x600</v>
          </cell>
          <cell r="AF795">
            <v>50</v>
          </cell>
          <cell r="AG795">
            <v>640</v>
          </cell>
          <cell r="AH795">
            <v>-82</v>
          </cell>
          <cell r="AI795">
            <v>-1049.6000000000001</v>
          </cell>
          <cell r="AJ795">
            <v>2.64</v>
          </cell>
          <cell r="AK795">
            <v>132</v>
          </cell>
          <cell r="AL795">
            <v>2971</v>
          </cell>
        </row>
        <row r="796">
          <cell r="B796">
            <v>40346</v>
          </cell>
          <cell r="C796">
            <v>286774</v>
          </cell>
          <cell r="D796">
            <v>44050</v>
          </cell>
          <cell r="E796" t="str">
            <v>ICIL Icafal S.A.</v>
          </cell>
          <cell r="F796" t="str">
            <v>2821632150-4</v>
          </cell>
          <cell r="G796" t="str">
            <v>Perno riel FFCC KJX 1x140</v>
          </cell>
          <cell r="AF796">
            <v>500</v>
          </cell>
          <cell r="AG796">
            <v>360</v>
          </cell>
          <cell r="AH796">
            <v>-487</v>
          </cell>
          <cell r="AI796">
            <v>-350.64</v>
          </cell>
          <cell r="AJ796">
            <v>1.974</v>
          </cell>
          <cell r="AK796">
            <v>987</v>
          </cell>
          <cell r="AL796">
            <v>1750</v>
          </cell>
        </row>
        <row r="797">
          <cell r="B797">
            <v>40357</v>
          </cell>
          <cell r="C797">
            <v>286784</v>
          </cell>
          <cell r="D797">
            <v>44033</v>
          </cell>
          <cell r="E797" t="str">
            <v>ROMUALDO PARADA ING</v>
          </cell>
          <cell r="F797" t="str">
            <v>2491220450-9</v>
          </cell>
          <cell r="G797" t="str">
            <v>Perno Anclaje Tipo L 5/8x500</v>
          </cell>
          <cell r="AF797">
            <v>16</v>
          </cell>
          <cell r="AG797">
            <v>16</v>
          </cell>
          <cell r="AH797">
            <v>0</v>
          </cell>
          <cell r="AI797">
            <v>0</v>
          </cell>
          <cell r="AJ797">
            <v>1</v>
          </cell>
          <cell r="AK797">
            <v>16</v>
          </cell>
          <cell r="AL797">
            <v>2000</v>
          </cell>
        </row>
        <row r="798">
          <cell r="B798">
            <v>40284</v>
          </cell>
          <cell r="C798">
            <v>286636</v>
          </cell>
          <cell r="D798">
            <v>44075</v>
          </cell>
          <cell r="E798" t="str">
            <v>GTD Teleductos S.A.</v>
          </cell>
          <cell r="F798" t="str">
            <v>7003216049-0</v>
          </cell>
          <cell r="G798" t="str">
            <v>Abrazadera 1/2x9.1/2x6H</v>
          </cell>
          <cell r="AF798">
            <v>2320</v>
          </cell>
          <cell r="AG798">
            <v>1568.3200000000002</v>
          </cell>
          <cell r="AH798">
            <v>0</v>
          </cell>
          <cell r="AI798">
            <v>0</v>
          </cell>
          <cell r="AJ798">
            <v>1</v>
          </cell>
          <cell r="AK798">
            <v>2320</v>
          </cell>
          <cell r="AL798">
            <v>1755</v>
          </cell>
        </row>
        <row r="799">
          <cell r="B799">
            <v>39896</v>
          </cell>
          <cell r="C799">
            <v>285879</v>
          </cell>
          <cell r="D799">
            <v>44029</v>
          </cell>
          <cell r="E799" t="str">
            <v xml:space="preserve">Compañía Minera del Pacifico </v>
          </cell>
          <cell r="F799" t="str">
            <v>2A21028200-K</v>
          </cell>
          <cell r="G799" t="str">
            <v>Perno Cab Cuad 7/8x5.1/2x2.1/2H</v>
          </cell>
          <cell r="AF799">
            <v>100</v>
          </cell>
          <cell r="AG799">
            <v>50.8</v>
          </cell>
          <cell r="AH799">
            <v>-27</v>
          </cell>
          <cell r="AI799">
            <v>-13.716000000000001</v>
          </cell>
          <cell r="AJ799">
            <v>1.27</v>
          </cell>
          <cell r="AK799">
            <v>127</v>
          </cell>
          <cell r="AL799">
            <v>3248</v>
          </cell>
        </row>
        <row r="800">
          <cell r="B800">
            <v>40256</v>
          </cell>
          <cell r="C800">
            <v>286566</v>
          </cell>
          <cell r="D800">
            <v>44022</v>
          </cell>
          <cell r="E800" t="str">
            <v>Entel chile S.A.</v>
          </cell>
          <cell r="F800" t="str">
            <v>9822110101-4</v>
          </cell>
          <cell r="G800" t="str">
            <v>Fe Angulo 80x80x8x410 Am/Rey</v>
          </cell>
          <cell r="AF800">
            <v>500</v>
          </cell>
          <cell r="AG800">
            <v>1950</v>
          </cell>
          <cell r="AH800">
            <v>12</v>
          </cell>
          <cell r="AI800">
            <v>46.8</v>
          </cell>
          <cell r="AJ800">
            <v>0.97599999999999998</v>
          </cell>
          <cell r="AK800">
            <v>488</v>
          </cell>
          <cell r="AL800">
            <v>1241</v>
          </cell>
        </row>
        <row r="801">
          <cell r="B801">
            <v>40276</v>
          </cell>
          <cell r="C801">
            <v>286636</v>
          </cell>
          <cell r="D801">
            <v>44075</v>
          </cell>
          <cell r="E801" t="str">
            <v>GTD Teleductos S.A.</v>
          </cell>
          <cell r="F801" t="str">
            <v>8020510196-2</v>
          </cell>
          <cell r="G801" t="str">
            <v>Cruceta Remate Final 50x50x4x500-14 Az/Rojo</v>
          </cell>
          <cell r="AF801">
            <v>1580</v>
          </cell>
          <cell r="AG801">
            <v>2979.8799999999997</v>
          </cell>
          <cell r="AH801">
            <v>0</v>
          </cell>
          <cell r="AI801">
            <v>0</v>
          </cell>
          <cell r="AJ801">
            <v>1</v>
          </cell>
          <cell r="AK801">
            <v>1580</v>
          </cell>
          <cell r="AL801">
            <v>1857</v>
          </cell>
        </row>
        <row r="802">
          <cell r="B802">
            <v>40291</v>
          </cell>
          <cell r="C802">
            <v>286654</v>
          </cell>
          <cell r="D802">
            <v>44036</v>
          </cell>
          <cell r="E802" t="str">
            <v>Tecnored S.A.</v>
          </cell>
          <cell r="F802" t="str">
            <v>9323020560-2</v>
          </cell>
          <cell r="G802" t="str">
            <v>Perno Hex Cte 5/8x17x3A</v>
          </cell>
          <cell r="AF802">
            <v>500</v>
          </cell>
          <cell r="AG802">
            <v>305</v>
          </cell>
          <cell r="AH802">
            <v>334</v>
          </cell>
          <cell r="AI802">
            <v>203.74</v>
          </cell>
          <cell r="AJ802">
            <v>0.33200000000000002</v>
          </cell>
          <cell r="AK802">
            <v>166</v>
          </cell>
          <cell r="AL802">
            <v>2024</v>
          </cell>
        </row>
        <row r="803">
          <cell r="B803">
            <v>40304</v>
          </cell>
          <cell r="E803" t="str">
            <v>Reposicion</v>
          </cell>
          <cell r="F803" t="str">
            <v>9624000168-0</v>
          </cell>
          <cell r="G803" t="str">
            <v>Perno Ojo 5/8x406x187mm</v>
          </cell>
          <cell r="AF803">
            <v>430</v>
          </cell>
          <cell r="AG803">
            <v>362.92</v>
          </cell>
          <cell r="AH803">
            <v>430</v>
          </cell>
          <cell r="AI803">
            <v>362.92</v>
          </cell>
          <cell r="AJ803">
            <v>0</v>
          </cell>
          <cell r="AK803">
            <v>0</v>
          </cell>
        </row>
        <row r="804">
          <cell r="B804">
            <v>40314</v>
          </cell>
          <cell r="C804">
            <v>286683</v>
          </cell>
          <cell r="D804">
            <v>44031</v>
          </cell>
          <cell r="E804" t="str">
            <v>Entel chile S.A.</v>
          </cell>
          <cell r="F804" t="str">
            <v>7003220101-4</v>
          </cell>
          <cell r="G804" t="str">
            <v>Abrazadera 5/8x10.1/2</v>
          </cell>
          <cell r="AF804">
            <v>800</v>
          </cell>
          <cell r="AG804">
            <v>960</v>
          </cell>
          <cell r="AH804">
            <v>-1023</v>
          </cell>
          <cell r="AI804">
            <v>-1227.5999999999999</v>
          </cell>
          <cell r="AJ804">
            <v>2.2787500000000001</v>
          </cell>
          <cell r="AK804">
            <v>1823</v>
          </cell>
          <cell r="AL804">
            <v>1700</v>
          </cell>
        </row>
        <row r="805">
          <cell r="B805">
            <v>40223</v>
          </cell>
          <cell r="C805">
            <v>286495</v>
          </cell>
          <cell r="D805">
            <v>43994</v>
          </cell>
          <cell r="E805" t="str">
            <v>CNT Telefonica del Sur S.A.</v>
          </cell>
          <cell r="F805" t="str">
            <v>9421120090-6</v>
          </cell>
          <cell r="G805" t="str">
            <v>Perno Cab Cuad 5/8x2.1/2</v>
          </cell>
          <cell r="AF805">
            <v>4000</v>
          </cell>
          <cell r="AG805">
            <v>592</v>
          </cell>
          <cell r="AH805">
            <v>-462</v>
          </cell>
          <cell r="AI805">
            <v>-68.375999999999991</v>
          </cell>
          <cell r="AJ805">
            <v>1.1154999999999999</v>
          </cell>
          <cell r="AK805">
            <v>4462</v>
          </cell>
          <cell r="AL805">
            <v>2619</v>
          </cell>
        </row>
        <row r="806">
          <cell r="B806">
            <v>40300</v>
          </cell>
          <cell r="C806">
            <v>286673</v>
          </cell>
          <cell r="D806">
            <v>44032</v>
          </cell>
          <cell r="E806" t="str">
            <v>SAESA</v>
          </cell>
          <cell r="F806" t="str">
            <v>9624000016-1</v>
          </cell>
          <cell r="G806" t="str">
            <v>Perno Ojo 5/8x9x5H</v>
          </cell>
          <cell r="AF806">
            <v>400</v>
          </cell>
          <cell r="AG806">
            <v>234.79999999999998</v>
          </cell>
          <cell r="AH806">
            <v>0</v>
          </cell>
          <cell r="AI806">
            <v>0</v>
          </cell>
          <cell r="AJ806">
            <v>1</v>
          </cell>
          <cell r="AK806">
            <v>400</v>
          </cell>
          <cell r="AL806">
            <v>1950</v>
          </cell>
        </row>
        <row r="807">
          <cell r="B807">
            <v>40072</v>
          </cell>
          <cell r="C807">
            <v>286189</v>
          </cell>
          <cell r="D807">
            <v>43936</v>
          </cell>
          <cell r="E807" t="str">
            <v>Cooperativa Electrica LLanquihue</v>
          </cell>
          <cell r="F807" t="str">
            <v>A800200020-3</v>
          </cell>
          <cell r="G807" t="str">
            <v>Soporte Paso 1/2x320</v>
          </cell>
          <cell r="AF807">
            <v>100</v>
          </cell>
          <cell r="AG807">
            <v>36</v>
          </cell>
          <cell r="AH807">
            <v>-100</v>
          </cell>
          <cell r="AI807">
            <v>-36</v>
          </cell>
          <cell r="AJ807">
            <v>2</v>
          </cell>
          <cell r="AK807">
            <v>200</v>
          </cell>
          <cell r="AL807">
            <v>2608</v>
          </cell>
        </row>
        <row r="808">
          <cell r="B808">
            <v>40080</v>
          </cell>
          <cell r="C808">
            <v>286160</v>
          </cell>
          <cell r="D808">
            <v>43920</v>
          </cell>
          <cell r="E808" t="str">
            <v>Cooperativa Electrica LLanquihue</v>
          </cell>
          <cell r="F808" t="str">
            <v>A800200020-3</v>
          </cell>
          <cell r="G808" t="str">
            <v>Soporte Paso 1/2x320</v>
          </cell>
          <cell r="AF808">
            <v>50</v>
          </cell>
          <cell r="AG808">
            <v>18</v>
          </cell>
          <cell r="AH808">
            <v>-150</v>
          </cell>
          <cell r="AI808">
            <v>-54</v>
          </cell>
          <cell r="AJ808">
            <v>4</v>
          </cell>
          <cell r="AK808">
            <v>200</v>
          </cell>
          <cell r="AL808">
            <v>2608</v>
          </cell>
        </row>
        <row r="809">
          <cell r="B809">
            <v>40083</v>
          </cell>
          <cell r="C809">
            <v>286207</v>
          </cell>
          <cell r="D809">
            <v>43927</v>
          </cell>
          <cell r="E809" t="str">
            <v>Cooperativa Electrica los Angeles</v>
          </cell>
          <cell r="F809" t="str">
            <v>A801200020-1</v>
          </cell>
          <cell r="G809" t="str">
            <v>Soporte Paso 1/2x320x75H</v>
          </cell>
          <cell r="AF809">
            <v>200</v>
          </cell>
          <cell r="AG809">
            <v>67.800000000000011</v>
          </cell>
          <cell r="AH809">
            <v>-240</v>
          </cell>
          <cell r="AI809">
            <v>-81.36</v>
          </cell>
          <cell r="AJ809">
            <v>2.2000000000000002</v>
          </cell>
          <cell r="AK809">
            <v>440</v>
          </cell>
          <cell r="AL809">
            <v>3000</v>
          </cell>
        </row>
        <row r="810">
          <cell r="B810">
            <v>40298</v>
          </cell>
          <cell r="E810" t="str">
            <v>Reposicion</v>
          </cell>
          <cell r="F810" t="str">
            <v>9100200030-5</v>
          </cell>
          <cell r="G810" t="str">
            <v>Gancho p/Cruceta Remate 5/8x255</v>
          </cell>
          <cell r="AF810">
            <v>2240</v>
          </cell>
          <cell r="AG810">
            <v>896</v>
          </cell>
          <cell r="AH810">
            <v>2240</v>
          </cell>
          <cell r="AI810">
            <v>896</v>
          </cell>
          <cell r="AJ810">
            <v>0</v>
          </cell>
          <cell r="AK810">
            <v>0</v>
          </cell>
        </row>
        <row r="811">
          <cell r="B811">
            <v>40301</v>
          </cell>
          <cell r="C811">
            <v>286674</v>
          </cell>
          <cell r="D811">
            <v>44032</v>
          </cell>
          <cell r="E811" t="str">
            <v>SAESA</v>
          </cell>
          <cell r="F811" t="str">
            <v>9624000016-1</v>
          </cell>
          <cell r="G811" t="str">
            <v>Perno Ojo 5/8x9x5H</v>
          </cell>
          <cell r="AF811">
            <v>6500</v>
          </cell>
          <cell r="AG811">
            <v>3815.5</v>
          </cell>
          <cell r="AH811">
            <v>0</v>
          </cell>
          <cell r="AI811">
            <v>0</v>
          </cell>
          <cell r="AJ811">
            <v>1</v>
          </cell>
          <cell r="AK811">
            <v>6500</v>
          </cell>
          <cell r="AL811">
            <v>1950</v>
          </cell>
        </row>
        <row r="812">
          <cell r="B812">
            <v>40299</v>
          </cell>
          <cell r="E812" t="str">
            <v>Reposicion</v>
          </cell>
          <cell r="F812" t="str">
            <v>9100200040-2</v>
          </cell>
          <cell r="G812" t="str">
            <v>Gancho p/Cruceta Riostra 50x5x230mm</v>
          </cell>
          <cell r="AF812">
            <v>600</v>
          </cell>
          <cell r="AG812">
            <v>220.79999999999998</v>
          </cell>
          <cell r="AH812">
            <v>600</v>
          </cell>
          <cell r="AI812">
            <v>220.79999999999998</v>
          </cell>
          <cell r="AJ812">
            <v>0</v>
          </cell>
          <cell r="AK812">
            <v>0</v>
          </cell>
        </row>
        <row r="813">
          <cell r="B813">
            <v>40296</v>
          </cell>
          <cell r="E813" t="str">
            <v>Reposicion</v>
          </cell>
          <cell r="F813" t="str">
            <v>9100200030-5</v>
          </cell>
          <cell r="G813" t="str">
            <v>Gancho p/Cruceta Remate 5/8x255</v>
          </cell>
          <cell r="AF813">
            <v>2500</v>
          </cell>
          <cell r="AG813">
            <v>1000</v>
          </cell>
          <cell r="AH813">
            <v>2500</v>
          </cell>
          <cell r="AI813">
            <v>1000</v>
          </cell>
          <cell r="AJ813">
            <v>0</v>
          </cell>
          <cell r="AK813">
            <v>0</v>
          </cell>
        </row>
        <row r="814">
          <cell r="B814">
            <v>40345</v>
          </cell>
          <cell r="C814">
            <v>286773</v>
          </cell>
          <cell r="D814">
            <v>44036</v>
          </cell>
          <cell r="E814" t="str">
            <v>Reliper Comercial Ltda</v>
          </cell>
          <cell r="F814" t="str">
            <v>1021020208-6</v>
          </cell>
          <cell r="G814" t="str">
            <v>Perno Hex Cte 5/8x13x1.3/4H NG</v>
          </cell>
          <cell r="AF814">
            <v>957</v>
          </cell>
          <cell r="AG814">
            <v>499.20947999999999</v>
          </cell>
          <cell r="AH814">
            <v>-46</v>
          </cell>
          <cell r="AI814">
            <v>-23.995439999999999</v>
          </cell>
          <cell r="AJ814">
            <v>1.0480668756530827</v>
          </cell>
          <cell r="AK814">
            <v>1003</v>
          </cell>
          <cell r="AL814">
            <v>1257</v>
          </cell>
        </row>
        <row r="815">
          <cell r="B815">
            <v>40093</v>
          </cell>
          <cell r="C815">
            <v>286216</v>
          </cell>
          <cell r="D815">
            <v>44119</v>
          </cell>
          <cell r="E815" t="str">
            <v>Cooperativa Electrica LLanquihue</v>
          </cell>
          <cell r="F815" t="str">
            <v>A800200020-3</v>
          </cell>
          <cell r="G815" t="str">
            <v>Soporte Paso 1/2x320</v>
          </cell>
          <cell r="AF815">
            <v>50</v>
          </cell>
          <cell r="AG815">
            <v>18</v>
          </cell>
          <cell r="AH815">
            <v>-110</v>
          </cell>
          <cell r="AI815">
            <v>-39.6</v>
          </cell>
          <cell r="AJ815">
            <v>3.2</v>
          </cell>
          <cell r="AK815">
            <v>160</v>
          </cell>
          <cell r="AL815">
            <v>2608</v>
          </cell>
        </row>
        <row r="816">
          <cell r="B816">
            <v>40360</v>
          </cell>
          <cell r="C816">
            <v>286348</v>
          </cell>
          <cell r="D816">
            <v>44043</v>
          </cell>
          <cell r="E816" t="str">
            <v>Cooperativa Electrica los Angeles</v>
          </cell>
          <cell r="F816" t="str">
            <v>A801200023-6</v>
          </cell>
          <cell r="G816" t="str">
            <v>Soporte Paso 1/2x378</v>
          </cell>
          <cell r="AF816">
            <v>500</v>
          </cell>
          <cell r="AG816">
            <v>200</v>
          </cell>
          <cell r="AH816">
            <v>-25</v>
          </cell>
          <cell r="AI816">
            <v>-10</v>
          </cell>
          <cell r="AJ816">
            <v>1.05</v>
          </cell>
          <cell r="AK816">
            <v>525</v>
          </cell>
          <cell r="AL816">
            <v>2840</v>
          </cell>
        </row>
        <row r="817">
          <cell r="B817">
            <v>40361</v>
          </cell>
          <cell r="C817">
            <v>286726</v>
          </cell>
          <cell r="D817">
            <v>44034</v>
          </cell>
          <cell r="E817" t="str">
            <v>AAKTEI Energia SPA</v>
          </cell>
          <cell r="F817" t="str">
            <v>1061224129-0</v>
          </cell>
          <cell r="G817" t="str">
            <v>Perno Hex A-325 3/4x210mm</v>
          </cell>
          <cell r="AF817">
            <v>60</v>
          </cell>
          <cell r="AG817">
            <v>31.080000000000002</v>
          </cell>
          <cell r="AH817">
            <v>0</v>
          </cell>
          <cell r="AI817">
            <v>0</v>
          </cell>
          <cell r="AJ817">
            <v>1</v>
          </cell>
          <cell r="AK817">
            <v>60</v>
          </cell>
          <cell r="AL817">
            <v>2153</v>
          </cell>
        </row>
        <row r="818">
          <cell r="B818">
            <v>40362</v>
          </cell>
          <cell r="C818">
            <v>286726</v>
          </cell>
          <cell r="D818">
            <v>44034</v>
          </cell>
          <cell r="E818" t="str">
            <v>AAKTEI Energia SPA</v>
          </cell>
          <cell r="F818" t="str">
            <v>1061224129-0</v>
          </cell>
          <cell r="G818" t="str">
            <v>Perno Hex A-325 3/4x210mm</v>
          </cell>
          <cell r="AF818">
            <v>120</v>
          </cell>
          <cell r="AG818">
            <v>62.160000000000004</v>
          </cell>
          <cell r="AH818">
            <v>0</v>
          </cell>
          <cell r="AI818">
            <v>0</v>
          </cell>
          <cell r="AJ818">
            <v>1</v>
          </cell>
          <cell r="AK818">
            <v>120</v>
          </cell>
          <cell r="AL818">
            <v>2153</v>
          </cell>
        </row>
        <row r="819">
          <cell r="B819">
            <v>40363</v>
          </cell>
          <cell r="C819">
            <v>286726</v>
          </cell>
          <cell r="D819">
            <v>44034</v>
          </cell>
          <cell r="E819" t="str">
            <v>AAKTEI Energia SPA</v>
          </cell>
          <cell r="F819" t="str">
            <v>1061224129-0</v>
          </cell>
          <cell r="G819" t="str">
            <v>Perno Hex A-325 3/4x210mm</v>
          </cell>
          <cell r="AF819">
            <v>279</v>
          </cell>
          <cell r="AG819">
            <v>144.52199999999999</v>
          </cell>
          <cell r="AH819">
            <v>46</v>
          </cell>
          <cell r="AI819">
            <v>23.827999999999999</v>
          </cell>
          <cell r="AJ819">
            <v>0.83512544802867383</v>
          </cell>
          <cell r="AK819">
            <v>233</v>
          </cell>
          <cell r="AL819">
            <v>2153</v>
          </cell>
        </row>
        <row r="820">
          <cell r="B820">
            <v>40353</v>
          </cell>
          <cell r="C820">
            <v>286726</v>
          </cell>
          <cell r="D820">
            <v>44034</v>
          </cell>
          <cell r="E820" t="str">
            <v>AAKTEI Energia SPA</v>
          </cell>
          <cell r="F820" t="str">
            <v>8020200050-2</v>
          </cell>
          <cell r="G820" t="str">
            <v>Cruceta p/Soporte L SP1 65x65x5x255mm</v>
          </cell>
          <cell r="AF820">
            <v>100</v>
          </cell>
          <cell r="AG820">
            <v>134.30000000000001</v>
          </cell>
          <cell r="AH820">
            <v>-2</v>
          </cell>
          <cell r="AI820">
            <v>-2.6859999999999999</v>
          </cell>
          <cell r="AJ820">
            <v>1.02</v>
          </cell>
          <cell r="AK820">
            <v>102</v>
          </cell>
          <cell r="AL820">
            <v>2244</v>
          </cell>
        </row>
        <row r="821">
          <cell r="B821">
            <v>40355</v>
          </cell>
          <cell r="C821">
            <v>286726</v>
          </cell>
          <cell r="D821">
            <v>44034</v>
          </cell>
          <cell r="E821" t="str">
            <v>AAKTEI Energia SPA</v>
          </cell>
          <cell r="F821" t="str">
            <v>8020200090-1</v>
          </cell>
          <cell r="G821" t="str">
            <v>Cruceta p/Soporte L SP1 65x65x5x370mm</v>
          </cell>
          <cell r="AF821">
            <v>100</v>
          </cell>
          <cell r="AG821">
            <v>194.9</v>
          </cell>
          <cell r="AH821">
            <v>0</v>
          </cell>
          <cell r="AI821">
            <v>0</v>
          </cell>
          <cell r="AJ821">
            <v>1</v>
          </cell>
          <cell r="AK821">
            <v>100</v>
          </cell>
          <cell r="AL821">
            <v>2062</v>
          </cell>
        </row>
        <row r="822">
          <cell r="B822">
            <v>40354</v>
          </cell>
          <cell r="C822">
            <v>286726</v>
          </cell>
          <cell r="D822">
            <v>44034</v>
          </cell>
          <cell r="E822" t="str">
            <v>AAKTEI Energia SPA</v>
          </cell>
          <cell r="F822" t="str">
            <v>A800200110-8</v>
          </cell>
          <cell r="G822" t="str">
            <v>Soporte L SP1 P/Aislador Vertical 200x340mm</v>
          </cell>
          <cell r="AF822">
            <v>100</v>
          </cell>
          <cell r="AG822">
            <v>696</v>
          </cell>
          <cell r="AH822">
            <v>0</v>
          </cell>
          <cell r="AI822">
            <v>0</v>
          </cell>
          <cell r="AJ822">
            <v>1</v>
          </cell>
          <cell r="AK822">
            <v>100</v>
          </cell>
          <cell r="AL822">
            <v>2244</v>
          </cell>
        </row>
        <row r="823">
          <cell r="B823">
            <v>40356</v>
          </cell>
          <cell r="C823">
            <v>286726</v>
          </cell>
          <cell r="D823">
            <v>44034</v>
          </cell>
          <cell r="E823" t="str">
            <v>AAKTEI Energia SPA</v>
          </cell>
          <cell r="F823" t="str">
            <v>A800200120-1</v>
          </cell>
          <cell r="G823" t="str">
            <v>Soporte L SP1 P/Aislador Vertical 200x455mm</v>
          </cell>
          <cell r="AF823">
            <v>100</v>
          </cell>
          <cell r="AG823">
            <v>814</v>
          </cell>
          <cell r="AH823">
            <v>0</v>
          </cell>
          <cell r="AI823">
            <v>0</v>
          </cell>
          <cell r="AJ823">
            <v>1</v>
          </cell>
          <cell r="AK823">
            <v>100</v>
          </cell>
          <cell r="AL823">
            <v>2062</v>
          </cell>
        </row>
        <row r="824">
          <cell r="B824">
            <v>40092</v>
          </cell>
          <cell r="C824">
            <v>286216</v>
          </cell>
          <cell r="D824">
            <v>44119</v>
          </cell>
          <cell r="E824" t="str">
            <v>Cooperativa Electrica LLanquihue</v>
          </cell>
          <cell r="F824" t="str">
            <v>A800200040-9</v>
          </cell>
          <cell r="G824" t="str">
            <v>Soporte Paso 1/2x415 c/Perf Hilo</v>
          </cell>
          <cell r="AF824">
            <v>491</v>
          </cell>
          <cell r="AG824">
            <v>216.04</v>
          </cell>
          <cell r="AH824">
            <v>0</v>
          </cell>
          <cell r="AI824">
            <v>0</v>
          </cell>
          <cell r="AJ824">
            <v>1</v>
          </cell>
          <cell r="AK824">
            <v>491</v>
          </cell>
          <cell r="AL824">
            <v>2600</v>
          </cell>
        </row>
        <row r="825">
          <cell r="B825">
            <v>40364</v>
          </cell>
          <cell r="C825">
            <v>286779</v>
          </cell>
          <cell r="D825">
            <v>44056</v>
          </cell>
          <cell r="E825" t="str">
            <v>Cooperativa Electrica charrua</v>
          </cell>
          <cell r="F825" t="str">
            <v>9822210285-5</v>
          </cell>
          <cell r="G825" t="str">
            <v>Diagonal L 50x50x5x1710</v>
          </cell>
          <cell r="AF825">
            <v>90</v>
          </cell>
          <cell r="AG825">
            <v>585</v>
          </cell>
          <cell r="AH825">
            <v>-102</v>
          </cell>
          <cell r="AI825">
            <v>-663</v>
          </cell>
          <cell r="AJ825">
            <v>2.1333333333333333</v>
          </cell>
          <cell r="AK825">
            <v>192</v>
          </cell>
          <cell r="AL825">
            <v>1250</v>
          </cell>
        </row>
        <row r="826">
          <cell r="B826">
            <v>40285</v>
          </cell>
          <cell r="C826">
            <v>286636</v>
          </cell>
          <cell r="D826">
            <v>44075</v>
          </cell>
          <cell r="E826" t="str">
            <v>GTD Teleductos S.A.</v>
          </cell>
          <cell r="F826" t="str">
            <v>7003216049-0</v>
          </cell>
          <cell r="G826" t="str">
            <v>Abrazadera 1/2x9.1/2x6H</v>
          </cell>
          <cell r="AF826">
            <v>2320</v>
          </cell>
          <cell r="AG826">
            <v>1568.3200000000002</v>
          </cell>
          <cell r="AH826">
            <v>0</v>
          </cell>
          <cell r="AI826">
            <v>0</v>
          </cell>
          <cell r="AJ826">
            <v>1</v>
          </cell>
          <cell r="AK826">
            <v>2320</v>
          </cell>
          <cell r="AL826">
            <v>1755</v>
          </cell>
        </row>
        <row r="827">
          <cell r="B827">
            <v>40130</v>
          </cell>
          <cell r="C827">
            <v>286285</v>
          </cell>
          <cell r="D827">
            <v>43937</v>
          </cell>
          <cell r="E827" t="str">
            <v>Cooperativa Electrica Rio Bueno</v>
          </cell>
          <cell r="F827" t="str">
            <v>9923224100-0</v>
          </cell>
          <cell r="G827" t="str">
            <v>Perno Coche p/Prensa Paralela 3/4x45</v>
          </cell>
          <cell r="AF827">
            <v>100</v>
          </cell>
          <cell r="AG827">
            <v>15.5</v>
          </cell>
          <cell r="AH827">
            <v>-75</v>
          </cell>
          <cell r="AI827">
            <v>-11.625</v>
          </cell>
          <cell r="AJ827">
            <v>1.75</v>
          </cell>
          <cell r="AK827">
            <v>175</v>
          </cell>
          <cell r="AL827">
            <v>2514</v>
          </cell>
        </row>
        <row r="828">
          <cell r="B828">
            <v>40351</v>
          </cell>
          <cell r="C828">
            <v>286745</v>
          </cell>
          <cell r="D828">
            <v>44029</v>
          </cell>
          <cell r="E828" t="str">
            <v>Cooperativa Electrica charrua</v>
          </cell>
          <cell r="F828" t="str">
            <v>C621000350-8</v>
          </cell>
          <cell r="G828" t="str">
            <v>Fijación p/Cañería 1 - 1/2x300x100</v>
          </cell>
          <cell r="AF828">
            <v>200</v>
          </cell>
          <cell r="AG828">
            <v>70</v>
          </cell>
          <cell r="AH828">
            <v>-281</v>
          </cell>
          <cell r="AI828">
            <v>-98.35</v>
          </cell>
          <cell r="AJ828">
            <v>2.4049999999999998</v>
          </cell>
          <cell r="AK828">
            <v>481</v>
          </cell>
          <cell r="AL828">
            <v>2015</v>
          </cell>
        </row>
        <row r="829">
          <cell r="B829">
            <v>40377</v>
          </cell>
          <cell r="C829">
            <v>286837</v>
          </cell>
          <cell r="D829">
            <v>44054</v>
          </cell>
          <cell r="E829" t="str">
            <v>Agricola y Com Mardones y Cia Ltda</v>
          </cell>
          <cell r="F829" t="str">
            <v>5422020080-1</v>
          </cell>
          <cell r="G829" t="str">
            <v>Clavo riel FFCC 5/8x5</v>
          </cell>
          <cell r="AF829">
            <v>2500</v>
          </cell>
          <cell r="AG829">
            <v>862.49999999999989</v>
          </cell>
          <cell r="AH829">
            <v>-919</v>
          </cell>
          <cell r="AI829">
            <v>-317.05499999999995</v>
          </cell>
          <cell r="AJ829">
            <v>1.3675999999999999</v>
          </cell>
          <cell r="AK829">
            <v>3419</v>
          </cell>
          <cell r="AL829">
            <v>1884</v>
          </cell>
        </row>
        <row r="830">
          <cell r="B830">
            <v>40378</v>
          </cell>
          <cell r="E830" t="str">
            <v>Reposicion</v>
          </cell>
          <cell r="F830" t="str">
            <v>24E1220100-7</v>
          </cell>
          <cell r="G830" t="str">
            <v>Perno Anclaje Muerto Marino 5/8x400mm</v>
          </cell>
          <cell r="AF830">
            <v>24</v>
          </cell>
          <cell r="AG830">
            <v>21.72</v>
          </cell>
          <cell r="AH830">
            <v>0</v>
          </cell>
          <cell r="AI830">
            <v>0</v>
          </cell>
          <cell r="AJ830">
            <v>1</v>
          </cell>
          <cell r="AK830">
            <v>24</v>
          </cell>
          <cell r="AL830">
            <v>1950</v>
          </cell>
        </row>
        <row r="831">
          <cell r="B831">
            <v>40379</v>
          </cell>
          <cell r="C831">
            <v>286718</v>
          </cell>
          <cell r="D831">
            <v>44036</v>
          </cell>
          <cell r="E831" t="str">
            <v>Fernando Diaz de Arcaya</v>
          </cell>
          <cell r="F831" t="str">
            <v>A800290108-1</v>
          </cell>
          <cell r="G831" t="str">
            <v>Soporte Tubular c/Base p/Cerco 75x400x3mm</v>
          </cell>
          <cell r="AF831">
            <v>32</v>
          </cell>
          <cell r="AG831">
            <v>156.03200000000001</v>
          </cell>
          <cell r="AH831">
            <v>-1</v>
          </cell>
          <cell r="AI831">
            <v>-4.8760000000000003</v>
          </cell>
          <cell r="AJ831">
            <v>1.03125</v>
          </cell>
          <cell r="AK831">
            <v>33</v>
          </cell>
          <cell r="AL831">
            <v>3239</v>
          </cell>
        </row>
        <row r="832">
          <cell r="B832">
            <v>40338</v>
          </cell>
          <cell r="C832">
            <v>283732</v>
          </cell>
          <cell r="D832">
            <v>44075</v>
          </cell>
          <cell r="E832" t="str">
            <v>GTD Teleductos S.A.</v>
          </cell>
          <cell r="F832" t="str">
            <v>8020540055-2</v>
          </cell>
          <cell r="G832" t="str">
            <v>Cruceta Extra Larga 50x50x5x1489  t/GTD</v>
          </cell>
          <cell r="AF832">
            <v>200</v>
          </cell>
          <cell r="AG832">
            <v>1136</v>
          </cell>
          <cell r="AH832">
            <v>0</v>
          </cell>
          <cell r="AI832">
            <v>0</v>
          </cell>
          <cell r="AJ832">
            <v>1</v>
          </cell>
          <cell r="AK832">
            <v>200</v>
          </cell>
          <cell r="AL832">
            <v>2357</v>
          </cell>
        </row>
        <row r="833">
          <cell r="B833">
            <v>40306</v>
          </cell>
          <cell r="C833">
            <v>286685</v>
          </cell>
          <cell r="D833">
            <v>44006</v>
          </cell>
          <cell r="E833" t="str">
            <v>Cooperativa Electrica los Angeles</v>
          </cell>
          <cell r="F833" t="str">
            <v>9323020350-2</v>
          </cell>
          <cell r="G833" t="str">
            <v>Perno Hex Cte 5/8x8x5A</v>
          </cell>
          <cell r="AF833">
            <v>2000</v>
          </cell>
          <cell r="AG833">
            <v>672.2399999999999</v>
          </cell>
          <cell r="AH833">
            <v>1024</v>
          </cell>
          <cell r="AI833">
            <v>344.18687999999997</v>
          </cell>
          <cell r="AJ833">
            <v>0.48799999999999999</v>
          </cell>
          <cell r="AK833">
            <v>976</v>
          </cell>
          <cell r="AL833">
            <v>1803</v>
          </cell>
        </row>
        <row r="834">
          <cell r="B834">
            <v>40316</v>
          </cell>
          <cell r="C834">
            <v>286684</v>
          </cell>
          <cell r="D834">
            <v>44041</v>
          </cell>
          <cell r="E834" t="str">
            <v>Cooperativa Electrica los Angeles</v>
          </cell>
          <cell r="F834" t="str">
            <v>9323020370-7</v>
          </cell>
          <cell r="G834" t="str">
            <v>Perno Hex Cte 5/8x9x6A</v>
          </cell>
          <cell r="AF834">
            <v>1000</v>
          </cell>
          <cell r="AG834">
            <v>373.77</v>
          </cell>
          <cell r="AH834">
            <v>-884</v>
          </cell>
          <cell r="AI834">
            <v>-330.41267999999997</v>
          </cell>
          <cell r="AJ834">
            <v>1.8839999999999999</v>
          </cell>
          <cell r="AK834">
            <v>1884</v>
          </cell>
          <cell r="AL834">
            <v>1805</v>
          </cell>
        </row>
        <row r="835">
          <cell r="B835">
            <v>40381</v>
          </cell>
          <cell r="C835">
            <v>286780</v>
          </cell>
          <cell r="D835">
            <v>44039</v>
          </cell>
          <cell r="E835" t="str">
            <v>Fernando Diaz de Arcaya</v>
          </cell>
          <cell r="F835" t="str">
            <v>9323016310-1</v>
          </cell>
          <cell r="G835" t="str">
            <v>Perno Hex Cte 1/2x4x2A</v>
          </cell>
          <cell r="AF835">
            <v>64</v>
          </cell>
          <cell r="AG835">
            <v>6.976</v>
          </cell>
          <cell r="AH835">
            <v>0</v>
          </cell>
          <cell r="AI835">
            <v>0</v>
          </cell>
          <cell r="AJ835">
            <v>1</v>
          </cell>
          <cell r="AK835">
            <v>64</v>
          </cell>
          <cell r="AL835">
            <v>1836</v>
          </cell>
        </row>
        <row r="836">
          <cell r="B836">
            <v>40382</v>
          </cell>
          <cell r="C836">
            <v>270082</v>
          </cell>
          <cell r="D836">
            <v>43972</v>
          </cell>
          <cell r="E836" t="str">
            <v>Tecnored S.A.</v>
          </cell>
          <cell r="F836" t="str">
            <v>9521200005-2</v>
          </cell>
          <cell r="G836" t="str">
            <v>Grillete 12mm, ojo grande</v>
          </cell>
          <cell r="AF836">
            <v>200</v>
          </cell>
          <cell r="AG836">
            <v>68</v>
          </cell>
          <cell r="AH836">
            <v>-94</v>
          </cell>
          <cell r="AI836">
            <v>-31.96</v>
          </cell>
          <cell r="AJ836">
            <v>1.47</v>
          </cell>
          <cell r="AK836">
            <v>294</v>
          </cell>
          <cell r="AL836">
            <v>2498</v>
          </cell>
        </row>
        <row r="837">
          <cell r="B837">
            <v>40344</v>
          </cell>
          <cell r="C837">
            <v>286354</v>
          </cell>
          <cell r="D837">
            <v>44039</v>
          </cell>
          <cell r="E837" t="str">
            <v>Cooperativa Electrica los Angeles</v>
          </cell>
          <cell r="F837" t="str">
            <v>9923212100-5</v>
          </cell>
          <cell r="G837" t="str">
            <v>Perno Coche 3/8x5x3A</v>
          </cell>
          <cell r="AF837">
            <v>100</v>
          </cell>
          <cell r="AG837">
            <v>6.3299999999999992</v>
          </cell>
          <cell r="AH837">
            <v>-382</v>
          </cell>
          <cell r="AI837">
            <v>-24.180599999999998</v>
          </cell>
          <cell r="AJ837">
            <v>4.82</v>
          </cell>
          <cell r="AK837">
            <v>482</v>
          </cell>
          <cell r="AL837">
            <v>3010</v>
          </cell>
        </row>
        <row r="838">
          <cell r="B838">
            <v>40281</v>
          </cell>
          <cell r="C838">
            <v>286638</v>
          </cell>
          <cell r="D838">
            <v>44136</v>
          </cell>
          <cell r="E838" t="str">
            <v>GTD Teleductos S.A.</v>
          </cell>
          <cell r="F838" t="str">
            <v>7003216102-0</v>
          </cell>
          <cell r="G838" t="str">
            <v>Abrazadera 1/2x10.1/2x6H</v>
          </cell>
          <cell r="AF838">
            <v>1650</v>
          </cell>
          <cell r="AG838">
            <v>1188</v>
          </cell>
          <cell r="AH838">
            <v>0</v>
          </cell>
          <cell r="AI838">
            <v>0</v>
          </cell>
          <cell r="AJ838">
            <v>1</v>
          </cell>
          <cell r="AK838">
            <v>1650</v>
          </cell>
          <cell r="AL838">
            <v>1736</v>
          </cell>
        </row>
        <row r="839">
          <cell r="B839">
            <v>40339</v>
          </cell>
          <cell r="C839">
            <v>286732</v>
          </cell>
          <cell r="D839">
            <v>44075</v>
          </cell>
          <cell r="E839" t="str">
            <v>GTD Teleductos S.A.</v>
          </cell>
          <cell r="F839" t="str">
            <v>8020540055-2</v>
          </cell>
          <cell r="G839" t="str">
            <v>Cruceta Extra Larga 50x50x5x1489  t/GTD</v>
          </cell>
          <cell r="AF839">
            <v>200</v>
          </cell>
          <cell r="AG839">
            <v>1136</v>
          </cell>
          <cell r="AH839">
            <v>-40</v>
          </cell>
          <cell r="AI839">
            <v>-227.2</v>
          </cell>
          <cell r="AJ839">
            <v>1.2</v>
          </cell>
          <cell r="AK839">
            <v>240</v>
          </cell>
          <cell r="AL839">
            <v>2357</v>
          </cell>
        </row>
        <row r="840">
          <cell r="B840">
            <v>40385</v>
          </cell>
          <cell r="C840">
            <v>286832</v>
          </cell>
          <cell r="D840">
            <v>44056</v>
          </cell>
          <cell r="E840" t="str">
            <v>Juan Ruperto Cancino</v>
          </cell>
          <cell r="F840" t="str">
            <v>A800200050-5</v>
          </cell>
          <cell r="G840" t="str">
            <v>Soporte Remate Liviano</v>
          </cell>
          <cell r="AF840">
            <v>2000</v>
          </cell>
          <cell r="AG840">
            <v>520</v>
          </cell>
          <cell r="AH840">
            <v>-2030</v>
          </cell>
          <cell r="AI840">
            <v>-527.80000000000007</v>
          </cell>
          <cell r="AJ840">
            <v>2.0150000000000001</v>
          </cell>
          <cell r="AK840">
            <v>4030</v>
          </cell>
          <cell r="AL840">
            <v>1601</v>
          </cell>
        </row>
        <row r="841">
          <cell r="B841">
            <v>40383</v>
          </cell>
          <cell r="C841">
            <v>286839</v>
          </cell>
          <cell r="D841">
            <v>44054</v>
          </cell>
          <cell r="E841" t="str">
            <v>Consorcio Tecdra S.A.</v>
          </cell>
          <cell r="F841" t="str">
            <v>3824028180-2</v>
          </cell>
          <cell r="G841" t="str">
            <v>Tirafondo Nº2, 7/8x149</v>
          </cell>
          <cell r="AF841">
            <v>1500</v>
          </cell>
          <cell r="AG841">
            <v>828.00000000000011</v>
          </cell>
          <cell r="AH841">
            <v>-467</v>
          </cell>
          <cell r="AI841">
            <v>-257.78400000000005</v>
          </cell>
          <cell r="AJ841">
            <v>1.3113333333333332</v>
          </cell>
          <cell r="AK841">
            <v>1967</v>
          </cell>
          <cell r="AL841">
            <v>1548</v>
          </cell>
        </row>
        <row r="842">
          <cell r="B842">
            <v>40358</v>
          </cell>
          <cell r="C842">
            <v>286789</v>
          </cell>
          <cell r="D842">
            <v>44034</v>
          </cell>
          <cell r="E842" t="str">
            <v>Cooperativa Electrica los Angeles</v>
          </cell>
          <cell r="F842" t="str">
            <v>8706200680-1</v>
          </cell>
          <cell r="G842" t="str">
            <v>Espiga 3/4x200x250 caps.1.3/8" Poliamida</v>
          </cell>
          <cell r="AF842">
            <v>2000</v>
          </cell>
          <cell r="AG842">
            <v>1282</v>
          </cell>
          <cell r="AH842">
            <v>145</v>
          </cell>
          <cell r="AI842">
            <v>92.945000000000007</v>
          </cell>
          <cell r="AJ842">
            <v>0.92749999999999999</v>
          </cell>
          <cell r="AK842">
            <v>1855</v>
          </cell>
          <cell r="AL842">
            <v>3716</v>
          </cell>
        </row>
        <row r="843">
          <cell r="B843">
            <v>40312</v>
          </cell>
          <cell r="C843">
            <v>286683</v>
          </cell>
          <cell r="D843">
            <v>44031</v>
          </cell>
          <cell r="E843" t="str">
            <v>Entel chile S.A.</v>
          </cell>
          <cell r="F843" t="str">
            <v>9921020100-5</v>
          </cell>
          <cell r="G843" t="str">
            <v>Perno Cuello Ret 5/8x45</v>
          </cell>
          <cell r="AF843">
            <v>4500</v>
          </cell>
          <cell r="AG843">
            <v>472.5</v>
          </cell>
          <cell r="AH843">
            <v>-7642</v>
          </cell>
          <cell r="AI843">
            <v>-802.41</v>
          </cell>
          <cell r="AJ843">
            <v>2.6982222222222223</v>
          </cell>
          <cell r="AK843">
            <v>12142</v>
          </cell>
          <cell r="AL843">
            <v>2000</v>
          </cell>
        </row>
        <row r="844">
          <cell r="B844">
            <v>40389</v>
          </cell>
          <cell r="C844">
            <v>286850</v>
          </cell>
          <cell r="D844">
            <v>44050</v>
          </cell>
          <cell r="E844" t="str">
            <v>Import Y Export Comsat Ltda.</v>
          </cell>
          <cell r="F844" t="str">
            <v>8020220100-1</v>
          </cell>
          <cell r="G844" t="str">
            <v>Cruceta Pletina 1/4x1.1/2x16.1/4 GV</v>
          </cell>
          <cell r="AF844">
            <v>500</v>
          </cell>
          <cell r="AG844">
            <v>335</v>
          </cell>
          <cell r="AH844">
            <v>-155</v>
          </cell>
          <cell r="AI844">
            <v>-103.85000000000001</v>
          </cell>
          <cell r="AJ844">
            <v>1.31</v>
          </cell>
          <cell r="AK844">
            <v>655</v>
          </cell>
          <cell r="AL844">
            <v>1641</v>
          </cell>
        </row>
        <row r="845">
          <cell r="B845">
            <v>40369</v>
          </cell>
          <cell r="C845">
            <v>286818</v>
          </cell>
          <cell r="D845">
            <v>44069</v>
          </cell>
          <cell r="E845" t="str">
            <v>Entel chile S.A.</v>
          </cell>
          <cell r="F845" t="str">
            <v>7003216101-2</v>
          </cell>
          <cell r="G845" t="str">
            <v>Abrazadera 1/2x10.1/2</v>
          </cell>
          <cell r="AF845">
            <v>400</v>
          </cell>
          <cell r="AG845">
            <v>288</v>
          </cell>
          <cell r="AH845">
            <v>0</v>
          </cell>
          <cell r="AI845">
            <v>0</v>
          </cell>
          <cell r="AJ845">
            <v>1</v>
          </cell>
          <cell r="AK845">
            <v>400</v>
          </cell>
          <cell r="AL845">
            <v>1744</v>
          </cell>
        </row>
        <row r="846">
          <cell r="B846">
            <v>40373</v>
          </cell>
          <cell r="C846">
            <v>286834</v>
          </cell>
          <cell r="D846">
            <v>44053</v>
          </cell>
          <cell r="E846" t="str">
            <v>Tecnored S.A.</v>
          </cell>
          <cell r="F846" t="str">
            <v>9323020550-5</v>
          </cell>
          <cell r="G846" t="str">
            <v>Perno Hex Cte 5/8x16x13A</v>
          </cell>
          <cell r="AF846">
            <v>1000</v>
          </cell>
          <cell r="AG846">
            <v>635</v>
          </cell>
          <cell r="AH846">
            <v>-71</v>
          </cell>
          <cell r="AI846">
            <v>-45.085000000000001</v>
          </cell>
          <cell r="AJ846">
            <v>1.071</v>
          </cell>
          <cell r="AK846">
            <v>1071</v>
          </cell>
          <cell r="AL846">
            <v>1836</v>
          </cell>
        </row>
        <row r="847">
          <cell r="B847">
            <v>40392</v>
          </cell>
          <cell r="C847">
            <v>286850</v>
          </cell>
          <cell r="D847">
            <v>44057</v>
          </cell>
          <cell r="E847" t="str">
            <v>Import Y Export Comsat Ltda.</v>
          </cell>
          <cell r="F847" t="str">
            <v>7003216101-2</v>
          </cell>
          <cell r="G847" t="str">
            <v>Abrazadera 1/2x10.1/2</v>
          </cell>
          <cell r="AF847">
            <v>300</v>
          </cell>
          <cell r="AG847">
            <v>216</v>
          </cell>
          <cell r="AH847">
            <v>-115</v>
          </cell>
          <cell r="AI847">
            <v>-82.8</v>
          </cell>
          <cell r="AJ847">
            <v>1.3833333333333333</v>
          </cell>
          <cell r="AK847">
            <v>415</v>
          </cell>
          <cell r="AL847">
            <v>1749</v>
          </cell>
        </row>
        <row r="848">
          <cell r="B848">
            <v>40403</v>
          </cell>
          <cell r="C848">
            <v>286894</v>
          </cell>
          <cell r="D848">
            <v>44049</v>
          </cell>
          <cell r="E848" t="str">
            <v>Logistica Integral Ltda.</v>
          </cell>
          <cell r="F848" t="str">
            <v>3528010066-6</v>
          </cell>
          <cell r="G848" t="str">
            <v>Golilla Plana Red Esp. 44x24x4(7/8")</v>
          </cell>
          <cell r="AF848">
            <v>1420</v>
          </cell>
          <cell r="AG848">
            <v>45.44</v>
          </cell>
          <cell r="AH848">
            <v>-1427</v>
          </cell>
          <cell r="AI848">
            <v>-45.664000000000001</v>
          </cell>
          <cell r="AJ848">
            <v>2.0049295774647886</v>
          </cell>
          <cell r="AK848">
            <v>2847</v>
          </cell>
          <cell r="AL848">
            <v>1750</v>
          </cell>
        </row>
        <row r="849">
          <cell r="B849">
            <v>40366</v>
          </cell>
          <cell r="C849">
            <v>286808</v>
          </cell>
          <cell r="D849">
            <v>44064</v>
          </cell>
          <cell r="E849" t="str">
            <v>CNT Telefonica del Sur S.A.</v>
          </cell>
          <cell r="F849" t="str">
            <v>A800210065-8</v>
          </cell>
          <cell r="G849" t="str">
            <v>Soporte Tipo L p/Acometida</v>
          </cell>
          <cell r="AF849">
            <v>400</v>
          </cell>
          <cell r="AG849">
            <v>178.4</v>
          </cell>
          <cell r="AH849">
            <v>-4</v>
          </cell>
          <cell r="AI849">
            <v>-1.784</v>
          </cell>
          <cell r="AJ849">
            <v>1.01</v>
          </cell>
          <cell r="AK849">
            <v>404</v>
          </cell>
          <cell r="AL849">
            <v>2047</v>
          </cell>
        </row>
        <row r="850">
          <cell r="B850">
            <v>40398</v>
          </cell>
          <cell r="C850">
            <v>286862</v>
          </cell>
          <cell r="D850">
            <v>44069</v>
          </cell>
          <cell r="E850" t="str">
            <v>Tecnored S.A.</v>
          </cell>
          <cell r="F850" t="str">
            <v>9323016660-7</v>
          </cell>
          <cell r="G850" t="str">
            <v>Perno Hex Cte 1/2x16x3A</v>
          </cell>
          <cell r="AF850">
            <v>500</v>
          </cell>
          <cell r="AG850">
            <v>191</v>
          </cell>
          <cell r="AH850">
            <v>-7</v>
          </cell>
          <cell r="AI850">
            <v>-2.6739999999999999</v>
          </cell>
          <cell r="AJ850">
            <v>1.014</v>
          </cell>
          <cell r="AK850">
            <v>507</v>
          </cell>
          <cell r="AL850">
            <v>1751</v>
          </cell>
        </row>
        <row r="851">
          <cell r="B851">
            <v>40395</v>
          </cell>
          <cell r="C851">
            <v>286856</v>
          </cell>
          <cell r="D851">
            <v>44057</v>
          </cell>
          <cell r="E851" t="str">
            <v xml:space="preserve">Compañía Minera del Pacifico </v>
          </cell>
          <cell r="F851" t="str">
            <v>9822210285-5</v>
          </cell>
          <cell r="G851" t="str">
            <v>Diagonal L 50x50x5x1710</v>
          </cell>
          <cell r="AF851">
            <v>100</v>
          </cell>
          <cell r="AG851">
            <v>650</v>
          </cell>
          <cell r="AH851">
            <v>0</v>
          </cell>
          <cell r="AI851">
            <v>0</v>
          </cell>
          <cell r="AJ851">
            <v>1</v>
          </cell>
          <cell r="AK851">
            <v>100</v>
          </cell>
          <cell r="AL851">
            <v>1200</v>
          </cell>
        </row>
        <row r="852">
          <cell r="B852">
            <v>40396</v>
          </cell>
          <cell r="C852">
            <v>286889</v>
          </cell>
          <cell r="D852">
            <v>44055</v>
          </cell>
          <cell r="E852" t="str">
            <v>Tecnored S.A.</v>
          </cell>
          <cell r="F852" t="str">
            <v>9822210285-5</v>
          </cell>
          <cell r="G852" t="str">
            <v>Diagonal L 50x50x5x1710</v>
          </cell>
          <cell r="AF852">
            <v>50</v>
          </cell>
          <cell r="AG852">
            <v>325</v>
          </cell>
          <cell r="AH852">
            <v>15</v>
          </cell>
          <cell r="AI852">
            <v>97.5</v>
          </cell>
          <cell r="AJ852">
            <v>0.7</v>
          </cell>
          <cell r="AK852">
            <v>35</v>
          </cell>
          <cell r="AL852">
            <v>1200</v>
          </cell>
        </row>
        <row r="853">
          <cell r="B853">
            <v>40324</v>
          </cell>
          <cell r="C853">
            <v>286710</v>
          </cell>
          <cell r="D853">
            <v>44044</v>
          </cell>
          <cell r="E853" t="str">
            <v>GTD Teleductos S.A.</v>
          </cell>
          <cell r="F853" t="str">
            <v>8020510090-7</v>
          </cell>
          <cell r="G853" t="str">
            <v>Cruceta Paso c/Trebol 50x50x4x500-14 t/GTD</v>
          </cell>
          <cell r="AF853">
            <v>2000</v>
          </cell>
          <cell r="AG853">
            <v>2460</v>
          </cell>
          <cell r="AH853">
            <v>490</v>
          </cell>
          <cell r="AI853">
            <v>602.70000000000005</v>
          </cell>
          <cell r="AJ853">
            <v>0.755</v>
          </cell>
          <cell r="AK853">
            <v>1510</v>
          </cell>
          <cell r="AL853">
            <v>1998</v>
          </cell>
        </row>
        <row r="854">
          <cell r="B854">
            <v>40408</v>
          </cell>
          <cell r="E854" t="str">
            <v>Reposicion</v>
          </cell>
          <cell r="F854" t="str">
            <v>6000100018-K</v>
          </cell>
          <cell r="G854" t="str">
            <v>Golilla Descentrada 50x50x5x18</v>
          </cell>
          <cell r="AF854">
            <v>200</v>
          </cell>
          <cell r="AG854">
            <v>18</v>
          </cell>
          <cell r="AH854">
            <v>200</v>
          </cell>
          <cell r="AI854">
            <v>18</v>
          </cell>
          <cell r="AJ854">
            <v>0</v>
          </cell>
          <cell r="AK854">
            <v>0</v>
          </cell>
          <cell r="AL854">
            <v>2500</v>
          </cell>
        </row>
        <row r="855">
          <cell r="B855">
            <v>40388</v>
          </cell>
          <cell r="C855">
            <v>286845</v>
          </cell>
          <cell r="D855">
            <v>44070</v>
          </cell>
          <cell r="E855" t="str">
            <v>CAMET SPA</v>
          </cell>
          <cell r="F855" t="str">
            <v>9624000200-8</v>
          </cell>
          <cell r="G855" t="str">
            <v>Perno Ojo 5/8x17x14H</v>
          </cell>
          <cell r="AF855">
            <v>1000</v>
          </cell>
          <cell r="AG855">
            <v>822</v>
          </cell>
          <cell r="AH855">
            <v>-84</v>
          </cell>
          <cell r="AI855">
            <v>-69.048000000000002</v>
          </cell>
          <cell r="AJ855">
            <v>1.0840000000000001</v>
          </cell>
          <cell r="AK855">
            <v>1084</v>
          </cell>
          <cell r="AL855">
            <v>2425</v>
          </cell>
        </row>
        <row r="856">
          <cell r="B856">
            <v>40401</v>
          </cell>
          <cell r="C856">
            <v>286781</v>
          </cell>
          <cell r="D856">
            <v>44071</v>
          </cell>
          <cell r="E856" t="str">
            <v>CNT Telefonica del Sur S.A.</v>
          </cell>
          <cell r="F856" t="str">
            <v>7500200050-4</v>
          </cell>
          <cell r="G856" t="str">
            <v xml:space="preserve">Brida Cruce mensajero perf. Redonda </v>
          </cell>
          <cell r="AF856">
            <v>1300</v>
          </cell>
          <cell r="AG856">
            <v>286</v>
          </cell>
          <cell r="AH856">
            <v>-255</v>
          </cell>
          <cell r="AI856">
            <v>-56.1</v>
          </cell>
          <cell r="AJ856">
            <v>1.1961538461538461</v>
          </cell>
          <cell r="AK856">
            <v>1555</v>
          </cell>
          <cell r="AL856">
            <v>2649</v>
          </cell>
        </row>
        <row r="857">
          <cell r="B857">
            <v>40402</v>
          </cell>
          <cell r="C857">
            <v>286781</v>
          </cell>
          <cell r="D857">
            <v>44071</v>
          </cell>
          <cell r="E857" t="str">
            <v>CNT Telefonica del Sur S.A.</v>
          </cell>
          <cell r="F857" t="str">
            <v>7500200045-8</v>
          </cell>
          <cell r="G857" t="str">
            <v>Brida Cruce mensajero perf. Ovalada</v>
          </cell>
          <cell r="AF857">
            <v>1300</v>
          </cell>
          <cell r="AG857">
            <v>279.5</v>
          </cell>
          <cell r="AH857">
            <v>-255</v>
          </cell>
          <cell r="AI857">
            <v>-54.824999999999996</v>
          </cell>
          <cell r="AJ857">
            <v>1.1961538461538461</v>
          </cell>
          <cell r="AK857">
            <v>1555</v>
          </cell>
          <cell r="AL857">
            <v>2649</v>
          </cell>
        </row>
        <row r="858">
          <cell r="B858">
            <v>40278</v>
          </cell>
          <cell r="C858">
            <v>286636</v>
          </cell>
          <cell r="D858">
            <v>44075</v>
          </cell>
          <cell r="E858" t="str">
            <v>GTD Teleductos S.A.</v>
          </cell>
          <cell r="F858" t="str">
            <v>8020515132-3</v>
          </cell>
          <cell r="G858" t="str">
            <v>Cruceta Extra Larga 50x50x4x965-14  t/GTD</v>
          </cell>
          <cell r="AF858">
            <v>874</v>
          </cell>
          <cell r="AG858">
            <v>2386.02</v>
          </cell>
          <cell r="AH858">
            <v>0</v>
          </cell>
          <cell r="AI858">
            <v>0</v>
          </cell>
          <cell r="AJ858">
            <v>1</v>
          </cell>
          <cell r="AK858">
            <v>874</v>
          </cell>
          <cell r="AL858">
            <v>2049</v>
          </cell>
        </row>
        <row r="859">
          <cell r="B859">
            <v>40409</v>
          </cell>
          <cell r="C859">
            <v>286894</v>
          </cell>
          <cell r="D859">
            <v>44049</v>
          </cell>
          <cell r="E859" t="str">
            <v>Logistica Integral Ltda.</v>
          </cell>
          <cell r="F859" t="str">
            <v>2821628190-1</v>
          </cell>
          <cell r="G859" t="str">
            <v>Perno riel FFCC BCY 7/8x115</v>
          </cell>
          <cell r="AF859">
            <v>1000</v>
          </cell>
          <cell r="AG859">
            <v>445</v>
          </cell>
          <cell r="AH859">
            <v>2</v>
          </cell>
          <cell r="AI859">
            <v>0.89</v>
          </cell>
          <cell r="AJ859">
            <v>0.998</v>
          </cell>
          <cell r="AK859">
            <v>998</v>
          </cell>
          <cell r="AL859">
            <v>1750</v>
          </cell>
        </row>
        <row r="860">
          <cell r="B860">
            <v>40397</v>
          </cell>
          <cell r="C860">
            <v>286864</v>
          </cell>
          <cell r="D860">
            <v>44064</v>
          </cell>
          <cell r="E860" t="str">
            <v>Ferrocarril Del Pacifico S.A.</v>
          </cell>
          <cell r="F860" t="str">
            <v>3824028200-0</v>
          </cell>
          <cell r="G860" t="str">
            <v>Tirafondo Nº5, 7/8x150</v>
          </cell>
          <cell r="AF860">
            <v>600</v>
          </cell>
          <cell r="AG860">
            <v>333.00000000000006</v>
          </cell>
          <cell r="AH860">
            <v>0</v>
          </cell>
          <cell r="AI860">
            <v>0</v>
          </cell>
          <cell r="AJ860">
            <v>1</v>
          </cell>
          <cell r="AK860">
            <v>600</v>
          </cell>
          <cell r="AL860">
            <v>1702</v>
          </cell>
        </row>
        <row r="861">
          <cell r="B861">
            <v>40400</v>
          </cell>
          <cell r="C861">
            <v>286888</v>
          </cell>
          <cell r="D861">
            <v>44060</v>
          </cell>
          <cell r="E861" t="str">
            <v>ICIL Icafal S.A.</v>
          </cell>
          <cell r="F861" t="str">
            <v>3824028200-0</v>
          </cell>
          <cell r="G861" t="str">
            <v>Tirafondo Nº5, 7/8x150</v>
          </cell>
          <cell r="AF861">
            <v>2000</v>
          </cell>
          <cell r="AG861">
            <v>1110</v>
          </cell>
          <cell r="AH861">
            <v>-390</v>
          </cell>
          <cell r="AI861">
            <v>-216.45000000000002</v>
          </cell>
          <cell r="AJ861">
            <v>1.1950000000000001</v>
          </cell>
          <cell r="AK861">
            <v>2390</v>
          </cell>
          <cell r="AL861">
            <v>1551</v>
          </cell>
        </row>
        <row r="862">
          <cell r="B862">
            <v>40399</v>
          </cell>
          <cell r="C862">
            <v>286858</v>
          </cell>
          <cell r="D862">
            <v>44071</v>
          </cell>
          <cell r="E862" t="str">
            <v>Sucesion Angel Valenzuela Olea Ltda</v>
          </cell>
          <cell r="F862" t="e">
            <v>#N/A</v>
          </cell>
          <cell r="G862" t="str">
            <v>Perno Ojo 5/8x10x5H</v>
          </cell>
          <cell r="AF862">
            <v>150</v>
          </cell>
          <cell r="AG862" t="e">
            <v>#N/A</v>
          </cell>
          <cell r="AH862">
            <v>-450</v>
          </cell>
          <cell r="AI862" t="e">
            <v>#N/A</v>
          </cell>
          <cell r="AJ862">
            <v>4</v>
          </cell>
          <cell r="AK862">
            <v>600</v>
          </cell>
          <cell r="AL862">
            <v>2500</v>
          </cell>
        </row>
        <row r="863">
          <cell r="B863">
            <v>40407</v>
          </cell>
          <cell r="D863">
            <v>44057</v>
          </cell>
          <cell r="E863" t="str">
            <v>GTD Teleductos S.A.</v>
          </cell>
          <cell r="F863" t="str">
            <v>9623000147-K</v>
          </cell>
          <cell r="G863" t="str">
            <v>Perno Ojo Soldado 5/8x14x9H  C/70mm Cuello</v>
          </cell>
          <cell r="AF863">
            <v>200</v>
          </cell>
          <cell r="AG863">
            <v>211</v>
          </cell>
          <cell r="AH863">
            <v>-7</v>
          </cell>
          <cell r="AI863">
            <v>-7.3849999999999998</v>
          </cell>
          <cell r="AJ863">
            <v>1.0349999999999999</v>
          </cell>
          <cell r="AK863">
            <v>207</v>
          </cell>
          <cell r="AL863">
            <v>2500</v>
          </cell>
        </row>
        <row r="864">
          <cell r="B864">
            <v>40359</v>
          </cell>
          <cell r="C864">
            <v>286726</v>
          </cell>
          <cell r="D864">
            <v>44034</v>
          </cell>
          <cell r="E864" t="str">
            <v>AAKTEI Energia SPA</v>
          </cell>
          <cell r="F864" t="str">
            <v>9822900050-0</v>
          </cell>
          <cell r="G864" t="str">
            <v>Pletina Refuerzo Soporte L SP1 150x124x5mm</v>
          </cell>
          <cell r="AF864">
            <v>400</v>
          </cell>
          <cell r="AG864">
            <v>292</v>
          </cell>
          <cell r="AH864">
            <v>400</v>
          </cell>
          <cell r="AI864">
            <v>292</v>
          </cell>
          <cell r="AJ864">
            <v>0</v>
          </cell>
          <cell r="AK864">
            <v>0</v>
          </cell>
        </row>
        <row r="865">
          <cell r="B865">
            <v>40405</v>
          </cell>
          <cell r="C865">
            <v>286902</v>
          </cell>
          <cell r="D865">
            <v>44061</v>
          </cell>
          <cell r="E865" t="str">
            <v>AVKA GROUP CHILE S.A.</v>
          </cell>
          <cell r="F865" t="str">
            <v>9923420080-8</v>
          </cell>
          <cell r="G865" t="str">
            <v>Perno J Forjado 5/8x255x75X80mm</v>
          </cell>
          <cell r="AF865">
            <v>1080</v>
          </cell>
          <cell r="AG865">
            <v>694.22400000000005</v>
          </cell>
          <cell r="AH865">
            <v>-12</v>
          </cell>
          <cell r="AI865">
            <v>-7.7136000000000005</v>
          </cell>
          <cell r="AJ865">
            <v>1.0111111111111111</v>
          </cell>
          <cell r="AK865">
            <v>1092</v>
          </cell>
          <cell r="AL865">
            <v>2014</v>
          </cell>
        </row>
        <row r="866">
          <cell r="B866">
            <v>40406</v>
          </cell>
          <cell r="C866">
            <v>286902</v>
          </cell>
          <cell r="D866">
            <v>44061</v>
          </cell>
          <cell r="E866" t="str">
            <v>AVKA GROUP CHILE S.A.</v>
          </cell>
          <cell r="F866" t="str">
            <v>9923420050-6</v>
          </cell>
          <cell r="G866" t="str">
            <v>Perno J Forjado 5/8x205x55X80mm</v>
          </cell>
          <cell r="AF866">
            <v>60</v>
          </cell>
          <cell r="AG866">
            <v>31.548000000000002</v>
          </cell>
          <cell r="AH866">
            <v>-8</v>
          </cell>
          <cell r="AI866">
            <v>-4.2064000000000004</v>
          </cell>
          <cell r="AJ866">
            <v>1.1333333333333333</v>
          </cell>
          <cell r="AK866">
            <v>68</v>
          </cell>
          <cell r="AL866">
            <v>2201</v>
          </cell>
        </row>
        <row r="867">
          <cell r="B867">
            <v>40404</v>
          </cell>
          <cell r="C867">
            <v>286832</v>
          </cell>
          <cell r="D867">
            <v>44074</v>
          </cell>
          <cell r="E867" t="str">
            <v>Juan Ruperto Cancino</v>
          </cell>
          <cell r="F867" t="str">
            <v>9700220450-2</v>
          </cell>
          <cell r="G867" t="str">
            <v>Pasador M16x102</v>
          </cell>
          <cell r="AF867">
            <v>450</v>
          </cell>
          <cell r="AG867">
            <v>85.95</v>
          </cell>
          <cell r="AH867">
            <v>-2066</v>
          </cell>
          <cell r="AI867">
            <v>-394.60599999999999</v>
          </cell>
          <cell r="AJ867">
            <v>5.5911111111111111</v>
          </cell>
          <cell r="AK867">
            <v>2516</v>
          </cell>
          <cell r="AL867">
            <v>1601</v>
          </cell>
        </row>
        <row r="868">
          <cell r="B868">
            <v>40321</v>
          </cell>
          <cell r="C868">
            <v>286710</v>
          </cell>
          <cell r="D868">
            <v>44044</v>
          </cell>
          <cell r="E868" t="str">
            <v>CNT Telefonica del Sur S.A.</v>
          </cell>
          <cell r="F868" t="str">
            <v>7003216049-0</v>
          </cell>
          <cell r="G868" t="str">
            <v>Abrazadera 1/2x9.1/2x6H</v>
          </cell>
          <cell r="AF868">
            <v>2000</v>
          </cell>
          <cell r="AG868">
            <v>1352</v>
          </cell>
          <cell r="AH868">
            <v>0</v>
          </cell>
          <cell r="AI868">
            <v>0</v>
          </cell>
          <cell r="AJ868">
            <v>1</v>
          </cell>
          <cell r="AK868">
            <v>2000</v>
          </cell>
          <cell r="AL868">
            <v>1858</v>
          </cell>
        </row>
        <row r="869">
          <cell r="B869">
            <v>40302</v>
          </cell>
          <cell r="C869">
            <v>286678</v>
          </cell>
          <cell r="D869">
            <v>44032</v>
          </cell>
          <cell r="E869" t="str">
            <v>SAESA</v>
          </cell>
          <cell r="F869" t="str">
            <v>9624000016-1</v>
          </cell>
          <cell r="G869" t="str">
            <v>Perno Ojo 5/8x9x5H</v>
          </cell>
          <cell r="AF869">
            <v>5000</v>
          </cell>
          <cell r="AG869">
            <v>2935</v>
          </cell>
          <cell r="AH869">
            <v>2159</v>
          </cell>
          <cell r="AI869">
            <v>1267.3329999999999</v>
          </cell>
          <cell r="AJ869">
            <v>0.56820000000000004</v>
          </cell>
          <cell r="AK869">
            <v>2841</v>
          </cell>
          <cell r="AL869">
            <v>1950</v>
          </cell>
        </row>
        <row r="870">
          <cell r="B870">
            <v>40376</v>
          </cell>
          <cell r="E870" t="str">
            <v>Reposicion</v>
          </cell>
          <cell r="F870" t="str">
            <v>8706200680-1</v>
          </cell>
          <cell r="G870" t="str">
            <v>Espiga 3/4x200x250 caps.1.3/8" Poliamida</v>
          </cell>
          <cell r="AF870">
            <v>1000</v>
          </cell>
          <cell r="AG870">
            <v>641</v>
          </cell>
          <cell r="AH870">
            <v>-193</v>
          </cell>
          <cell r="AI870">
            <v>-123.71300000000001</v>
          </cell>
          <cell r="AJ870">
            <v>1.1930000000000001</v>
          </cell>
          <cell r="AK870">
            <v>1193</v>
          </cell>
          <cell r="AL870">
            <v>3716</v>
          </cell>
        </row>
        <row r="871">
          <cell r="B871">
            <v>40279</v>
          </cell>
          <cell r="C871">
            <v>286638</v>
          </cell>
          <cell r="D871">
            <v>44136</v>
          </cell>
          <cell r="E871" t="str">
            <v>GTD Teleductos S.A.</v>
          </cell>
          <cell r="F871" t="str">
            <v>8020515132-3</v>
          </cell>
          <cell r="G871" t="str">
            <v>Cruceta Extra Larga 50x50x4x965-14  t/GTD</v>
          </cell>
          <cell r="AF871">
            <v>874</v>
          </cell>
          <cell r="AG871">
            <v>2386.02</v>
          </cell>
          <cell r="AH871">
            <v>-32</v>
          </cell>
          <cell r="AI871">
            <v>-87.36</v>
          </cell>
          <cell r="AJ871">
            <v>1.0366132723112129</v>
          </cell>
          <cell r="AK871">
            <v>906</v>
          </cell>
          <cell r="AL871">
            <v>2049</v>
          </cell>
        </row>
        <row r="872">
          <cell r="B872">
            <v>40418</v>
          </cell>
          <cell r="E872" t="str">
            <v>Reposicion</v>
          </cell>
          <cell r="F872" t="str">
            <v>7500200136-5</v>
          </cell>
          <cell r="G872" t="str">
            <v>Brida Inferior Multicable 4mm</v>
          </cell>
          <cell r="AF872">
            <v>300</v>
          </cell>
          <cell r="AG872">
            <v>34.800000000000004</v>
          </cell>
          <cell r="AH872">
            <v>-140</v>
          </cell>
          <cell r="AI872">
            <v>-16.240000000000002</v>
          </cell>
          <cell r="AJ872">
            <v>1.4666666666666666</v>
          </cell>
          <cell r="AK872">
            <v>440</v>
          </cell>
          <cell r="AL872">
            <v>2619</v>
          </cell>
        </row>
        <row r="873">
          <cell r="B873">
            <v>40386</v>
          </cell>
          <cell r="C873">
            <v>286847</v>
          </cell>
          <cell r="D873">
            <v>44053</v>
          </cell>
          <cell r="E873" t="str">
            <v>CAMET SPA</v>
          </cell>
          <cell r="F873" t="str">
            <v>9023720010-0</v>
          </cell>
          <cell r="G873" t="str">
            <v>Tuerca Ojo 5/8</v>
          </cell>
          <cell r="AF873">
            <v>400</v>
          </cell>
          <cell r="AG873">
            <v>121.6</v>
          </cell>
          <cell r="AH873">
            <v>-1472</v>
          </cell>
          <cell r="AI873">
            <v>-447.488</v>
          </cell>
          <cell r="AJ873">
            <v>4.68</v>
          </cell>
          <cell r="AK873">
            <v>1872</v>
          </cell>
          <cell r="AL873">
            <v>2631</v>
          </cell>
        </row>
        <row r="874">
          <cell r="B874">
            <v>40416</v>
          </cell>
          <cell r="E874" t="str">
            <v>Reposicion</v>
          </cell>
          <cell r="F874" t="str">
            <v>3824028180-2</v>
          </cell>
          <cell r="G874" t="str">
            <v>Tirafondo Nº2, 7/8x149</v>
          </cell>
          <cell r="AF874">
            <v>1250</v>
          </cell>
          <cell r="AG874">
            <v>690.00000000000011</v>
          </cell>
          <cell r="AH874">
            <v>235</v>
          </cell>
          <cell r="AI874">
            <v>129.72</v>
          </cell>
          <cell r="AJ874">
            <v>0.81200000000000006</v>
          </cell>
          <cell r="AK874">
            <v>1015</v>
          </cell>
          <cell r="AL874">
            <v>1548</v>
          </cell>
        </row>
        <row r="875">
          <cell r="B875">
            <v>40417</v>
          </cell>
          <cell r="E875" t="str">
            <v>Tecnored S.A.</v>
          </cell>
          <cell r="F875" t="str">
            <v>8706200640-2</v>
          </cell>
          <cell r="G875" t="str">
            <v>Espiga 3/4x185x240 caps.1.3/8" Poliamida</v>
          </cell>
          <cell r="AF875">
            <v>2500</v>
          </cell>
          <cell r="AG875">
            <v>1560</v>
          </cell>
          <cell r="AH875">
            <v>-31</v>
          </cell>
          <cell r="AI875">
            <v>-19.344000000000001</v>
          </cell>
          <cell r="AJ875">
            <v>1.0124</v>
          </cell>
          <cell r="AK875">
            <v>2531</v>
          </cell>
          <cell r="AL875">
            <v>3941</v>
          </cell>
        </row>
        <row r="876">
          <cell r="B876">
            <v>40387</v>
          </cell>
          <cell r="C876">
            <v>286846</v>
          </cell>
          <cell r="D876">
            <v>44063</v>
          </cell>
          <cell r="E876" t="str">
            <v>CAMET SPA</v>
          </cell>
          <cell r="F876" t="str">
            <v>9624000020-K</v>
          </cell>
          <cell r="G876" t="str">
            <v>Perno Ojo 5/8x9x6H</v>
          </cell>
          <cell r="AF876">
            <v>1000</v>
          </cell>
          <cell r="AG876">
            <v>579</v>
          </cell>
          <cell r="AH876">
            <v>-8</v>
          </cell>
          <cell r="AI876">
            <v>-4.6319999999999997</v>
          </cell>
          <cell r="AJ876">
            <v>1.008</v>
          </cell>
          <cell r="AK876">
            <v>1008</v>
          </cell>
          <cell r="AL876">
            <v>2422</v>
          </cell>
        </row>
        <row r="877">
          <cell r="B877">
            <v>40426</v>
          </cell>
          <cell r="E877" t="str">
            <v>Reposicion</v>
          </cell>
          <cell r="F877" t="str">
            <v>C621000320-6</v>
          </cell>
          <cell r="G877" t="str">
            <v>Fijación p/Cañería M32 - 1/2x300x100</v>
          </cell>
          <cell r="AF877">
            <v>150</v>
          </cell>
          <cell r="AG877">
            <v>46.5</v>
          </cell>
          <cell r="AH877">
            <v>9</v>
          </cell>
          <cell r="AI877">
            <v>2.79</v>
          </cell>
          <cell r="AJ877">
            <v>0.94</v>
          </cell>
          <cell r="AK877">
            <v>141</v>
          </cell>
          <cell r="AL877">
            <v>2507</v>
          </cell>
        </row>
        <row r="878">
          <cell r="B878">
            <v>40425</v>
          </cell>
          <cell r="C878">
            <v>286905</v>
          </cell>
          <cell r="D878">
            <v>44077</v>
          </cell>
          <cell r="E878" t="str">
            <v>Tecnored S.A.</v>
          </cell>
          <cell r="F878" t="str">
            <v>C621000330-3</v>
          </cell>
          <cell r="G878" t="str">
            <v>Fijación p/Cañería M32 - 1/2x300x200H</v>
          </cell>
          <cell r="AF878">
            <v>150</v>
          </cell>
          <cell r="AG878">
            <v>45.75</v>
          </cell>
          <cell r="AH878">
            <v>-5</v>
          </cell>
          <cell r="AI878">
            <v>-1.5249999999999999</v>
          </cell>
          <cell r="AJ878">
            <v>1.0333333333333334</v>
          </cell>
          <cell r="AK878">
            <v>155</v>
          </cell>
          <cell r="AL878">
            <v>2507</v>
          </cell>
        </row>
        <row r="879">
          <cell r="B879">
            <v>40424</v>
          </cell>
          <cell r="E879" t="str">
            <v>Interna</v>
          </cell>
          <cell r="F879" t="str">
            <v>9323020490-8</v>
          </cell>
          <cell r="G879" t="str">
            <v>Perno Hex Cte 5/8x14x3A</v>
          </cell>
          <cell r="AF879">
            <v>50</v>
          </cell>
          <cell r="AG879">
            <v>25.8</v>
          </cell>
          <cell r="AH879">
            <v>50</v>
          </cell>
          <cell r="AI879">
            <v>25.8</v>
          </cell>
          <cell r="AJ879">
            <v>0</v>
          </cell>
          <cell r="AK879">
            <v>0</v>
          </cell>
          <cell r="AL879">
            <v>1750</v>
          </cell>
        </row>
        <row r="880">
          <cell r="B880">
            <v>40421</v>
          </cell>
          <cell r="C880">
            <v>286947</v>
          </cell>
          <cell r="D880">
            <v>44075</v>
          </cell>
          <cell r="E880" t="str">
            <v>Comercializadora e Inver Galmar Ltda</v>
          </cell>
          <cell r="F880" t="str">
            <v>C621000400-8</v>
          </cell>
          <cell r="G880" t="str">
            <v>Fijación p/Cañería 1.1/2-2 - 1/2x300x100</v>
          </cell>
          <cell r="AF880">
            <v>500</v>
          </cell>
          <cell r="AG880">
            <v>189</v>
          </cell>
          <cell r="AH880">
            <v>-101</v>
          </cell>
          <cell r="AI880">
            <v>-38.177999999999997</v>
          </cell>
          <cell r="AJ880">
            <v>1.202</v>
          </cell>
          <cell r="AK880">
            <v>601</v>
          </cell>
          <cell r="AL880">
            <v>1978</v>
          </cell>
        </row>
        <row r="881">
          <cell r="B881">
            <v>40380</v>
          </cell>
          <cell r="E881" t="str">
            <v>Reposicion</v>
          </cell>
          <cell r="F881" t="str">
            <v>9921020100-5</v>
          </cell>
          <cell r="G881" t="str">
            <v>Perno Cuello Ret 5/8x45</v>
          </cell>
          <cell r="AF881">
            <v>8500</v>
          </cell>
          <cell r="AG881">
            <v>892.5</v>
          </cell>
          <cell r="AH881">
            <v>-592</v>
          </cell>
          <cell r="AI881">
            <v>-62.16</v>
          </cell>
          <cell r="AJ881">
            <v>1.0696470588235294</v>
          </cell>
          <cell r="AK881">
            <v>9092</v>
          </cell>
          <cell r="AL881">
            <v>3084</v>
          </cell>
        </row>
        <row r="882">
          <cell r="B882">
            <v>40282</v>
          </cell>
          <cell r="C882">
            <v>286639</v>
          </cell>
          <cell r="D882">
            <v>44166</v>
          </cell>
          <cell r="E882" t="str">
            <v>GTD Teleductos S.A.</v>
          </cell>
          <cell r="F882" t="str">
            <v>7003216102-0</v>
          </cell>
          <cell r="G882" t="str">
            <v>Abrazadera 1/2x10.1/2x6H</v>
          </cell>
          <cell r="AF882">
            <v>1650</v>
          </cell>
          <cell r="AG882">
            <v>1188</v>
          </cell>
          <cell r="AH882">
            <v>0</v>
          </cell>
          <cell r="AI882">
            <v>0</v>
          </cell>
          <cell r="AJ882">
            <v>1</v>
          </cell>
          <cell r="AK882">
            <v>1650</v>
          </cell>
          <cell r="AL882">
            <v>1736</v>
          </cell>
        </row>
        <row r="883">
          <cell r="B883">
            <v>40352</v>
          </cell>
          <cell r="E883" t="str">
            <v>Reposicion</v>
          </cell>
          <cell r="F883" t="str">
            <v>9423016110-5</v>
          </cell>
          <cell r="G883" t="str">
            <v>Perno Cab Cuad 1/2x2.1/2x1/4A BSW</v>
          </cell>
          <cell r="AF883">
            <v>3000</v>
          </cell>
          <cell r="AG883">
            <v>228</v>
          </cell>
          <cell r="AH883">
            <v>-650</v>
          </cell>
          <cell r="AI883">
            <v>-49.4</v>
          </cell>
          <cell r="AJ883">
            <v>1.2166666666666666</v>
          </cell>
          <cell r="AK883">
            <v>3650</v>
          </cell>
          <cell r="AL883">
            <v>4578</v>
          </cell>
        </row>
        <row r="884">
          <cell r="B884">
            <v>40307</v>
          </cell>
          <cell r="C884">
            <v>286683</v>
          </cell>
          <cell r="D884">
            <v>44031</v>
          </cell>
          <cell r="E884" t="str">
            <v>Entel chile S.A.</v>
          </cell>
          <cell r="F884" t="str">
            <v>7500200182-9</v>
          </cell>
          <cell r="G884" t="str">
            <v>Brida Inferior 1 perno t/Entel</v>
          </cell>
          <cell r="AF884">
            <v>500</v>
          </cell>
          <cell r="AG884">
            <v>112.5</v>
          </cell>
          <cell r="AH884">
            <v>-660</v>
          </cell>
          <cell r="AI884">
            <v>-148.5</v>
          </cell>
          <cell r="AJ884">
            <v>2.3199999999999998</v>
          </cell>
          <cell r="AK884">
            <v>1160</v>
          </cell>
          <cell r="AL884">
            <v>2449</v>
          </cell>
        </row>
        <row r="885">
          <cell r="B885">
            <v>40326</v>
          </cell>
          <cell r="C885">
            <v>286711</v>
          </cell>
          <cell r="D885">
            <v>44075</v>
          </cell>
          <cell r="E885" t="str">
            <v>CNT Telefonica del Sur S.A.</v>
          </cell>
          <cell r="F885" t="str">
            <v>7003216049-0</v>
          </cell>
          <cell r="G885" t="str">
            <v>Abrazadera 1/2x9.1/2x6H</v>
          </cell>
          <cell r="AF885">
            <v>1000</v>
          </cell>
          <cell r="AG885">
            <v>676</v>
          </cell>
          <cell r="AH885">
            <v>-405</v>
          </cell>
          <cell r="AI885">
            <v>-273.78000000000003</v>
          </cell>
          <cell r="AJ885">
            <v>1.405</v>
          </cell>
          <cell r="AK885">
            <v>1405</v>
          </cell>
          <cell r="AL885">
            <v>1858</v>
          </cell>
        </row>
        <row r="886">
          <cell r="B886">
            <v>40308</v>
          </cell>
          <cell r="C886">
            <v>286683</v>
          </cell>
          <cell r="D886">
            <v>44031</v>
          </cell>
          <cell r="E886" t="str">
            <v>Entel chile S.A.</v>
          </cell>
          <cell r="F886" t="str">
            <v>7500200180-2</v>
          </cell>
          <cell r="G886" t="str">
            <v>Brida Superior 1 Perno T/Entel</v>
          </cell>
          <cell r="AF886">
            <v>500</v>
          </cell>
          <cell r="AG886">
            <v>83</v>
          </cell>
          <cell r="AH886">
            <v>-143</v>
          </cell>
          <cell r="AI886">
            <v>-23.738</v>
          </cell>
          <cell r="AJ886">
            <v>1.286</v>
          </cell>
          <cell r="AK886">
            <v>643</v>
          </cell>
          <cell r="AL886">
            <v>2449</v>
          </cell>
        </row>
        <row r="887">
          <cell r="B887">
            <v>40309</v>
          </cell>
          <cell r="C887">
            <v>286683</v>
          </cell>
          <cell r="D887">
            <v>44031</v>
          </cell>
          <cell r="E887" t="str">
            <v>Entel chile S.A.</v>
          </cell>
          <cell r="F887" t="str">
            <v>1223216032-0</v>
          </cell>
          <cell r="G887" t="str">
            <v>Perno Coche 1/2x2x1.1/4</v>
          </cell>
          <cell r="AF887">
            <v>500</v>
          </cell>
          <cell r="AG887">
            <v>31</v>
          </cell>
          <cell r="AH887">
            <v>500</v>
          </cell>
          <cell r="AI887">
            <v>31</v>
          </cell>
          <cell r="AJ887">
            <v>0</v>
          </cell>
          <cell r="AK887">
            <v>0</v>
          </cell>
          <cell r="AL887">
            <v>2449</v>
          </cell>
        </row>
        <row r="888">
          <cell r="B888">
            <v>35469</v>
          </cell>
          <cell r="E888" t="str">
            <v>Reposicion</v>
          </cell>
          <cell r="F888" t="str">
            <v>3021228000-K</v>
          </cell>
          <cell r="G888" t="str">
            <v>Tuerca Hex Cte G-2 7/8 UNC</v>
          </cell>
          <cell r="AF888">
            <v>150</v>
          </cell>
          <cell r="AG888">
            <v>13.049999999999999</v>
          </cell>
          <cell r="AH888">
            <v>150</v>
          </cell>
          <cell r="AI888">
            <v>13.049999999999999</v>
          </cell>
          <cell r="AJ888">
            <v>0</v>
          </cell>
          <cell r="AK888">
            <v>0</v>
          </cell>
        </row>
        <row r="889">
          <cell r="B889">
            <v>40390</v>
          </cell>
          <cell r="E889" t="str">
            <v>Reposicion</v>
          </cell>
          <cell r="F889" t="str">
            <v>3161224000-3</v>
          </cell>
          <cell r="G889" t="str">
            <v>Tuerca Hex 3/4" A-194-2H  UNC</v>
          </cell>
          <cell r="AF889">
            <v>900</v>
          </cell>
          <cell r="AG889">
            <v>79.649999999999991</v>
          </cell>
          <cell r="AH889">
            <v>900</v>
          </cell>
          <cell r="AI889">
            <v>79.649999999999991</v>
          </cell>
          <cell r="AJ889">
            <v>0</v>
          </cell>
          <cell r="AK889">
            <v>0</v>
          </cell>
        </row>
        <row r="890">
          <cell r="B890">
            <v>40323</v>
          </cell>
          <cell r="E890" t="str">
            <v>Reposicion</v>
          </cell>
          <cell r="F890" t="str">
            <v>9100200030-5</v>
          </cell>
          <cell r="G890" t="str">
            <v>Gancho p/Cruceta Remate 5/8x255</v>
          </cell>
          <cell r="AF890">
            <v>2000</v>
          </cell>
          <cell r="AG890">
            <v>800</v>
          </cell>
          <cell r="AH890">
            <v>2000</v>
          </cell>
          <cell r="AI890">
            <v>800</v>
          </cell>
          <cell r="AJ890">
            <v>0</v>
          </cell>
          <cell r="AK890">
            <v>0</v>
          </cell>
        </row>
        <row r="891">
          <cell r="B891">
            <v>40434</v>
          </cell>
          <cell r="C891">
            <v>286942</v>
          </cell>
          <cell r="D891">
            <v>44074</v>
          </cell>
          <cell r="E891" t="str">
            <v>Captel Ingeniería SPA</v>
          </cell>
          <cell r="F891" t="str">
            <v>8020210120-1</v>
          </cell>
          <cell r="G891" t="str">
            <v>Cruceta Remate Final Oval 50x50x4x500-14</v>
          </cell>
          <cell r="AF891">
            <v>150</v>
          </cell>
          <cell r="AG891">
            <v>261</v>
          </cell>
          <cell r="AH891">
            <v>-4</v>
          </cell>
          <cell r="AI891">
            <v>-6.96</v>
          </cell>
          <cell r="AJ891">
            <v>1.0266666666666666</v>
          </cell>
          <cell r="AK891">
            <v>154</v>
          </cell>
          <cell r="AL891">
            <v>1988</v>
          </cell>
        </row>
        <row r="892">
          <cell r="B892">
            <v>40429</v>
          </cell>
          <cell r="C892">
            <v>286942</v>
          </cell>
          <cell r="D892">
            <v>44074</v>
          </cell>
          <cell r="E892" t="str">
            <v>Captel Ingeniería SPA</v>
          </cell>
          <cell r="F892" t="str">
            <v>7500200136-5</v>
          </cell>
          <cell r="G892" t="str">
            <v>Brida Inferior Multicable 4mm</v>
          </cell>
          <cell r="AF892">
            <v>500</v>
          </cell>
          <cell r="AG892">
            <v>58</v>
          </cell>
          <cell r="AH892">
            <v>0</v>
          </cell>
          <cell r="AI892">
            <v>0</v>
          </cell>
          <cell r="AJ892">
            <v>1</v>
          </cell>
          <cell r="AK892">
            <v>500</v>
          </cell>
          <cell r="AL892">
            <v>2501</v>
          </cell>
        </row>
        <row r="893">
          <cell r="B893">
            <v>40430</v>
          </cell>
          <cell r="C893">
            <v>286944</v>
          </cell>
          <cell r="D893">
            <v>44088</v>
          </cell>
          <cell r="E893" t="str">
            <v>CNT Telefonica del Sur S.A.</v>
          </cell>
          <cell r="F893" t="str">
            <v>7500200136-5</v>
          </cell>
          <cell r="G893" t="str">
            <v>Brida Inferior Multicable 4mm</v>
          </cell>
          <cell r="AF893">
            <v>2000</v>
          </cell>
          <cell r="AG893">
            <v>232</v>
          </cell>
          <cell r="AH893">
            <v>-3898</v>
          </cell>
          <cell r="AI893">
            <v>-452.16800000000001</v>
          </cell>
          <cell r="AJ893">
            <v>2.9489999999999998</v>
          </cell>
          <cell r="AK893">
            <v>5898</v>
          </cell>
          <cell r="AL893">
            <v>2501</v>
          </cell>
        </row>
        <row r="894">
          <cell r="B894">
            <v>40415</v>
          </cell>
          <cell r="E894" t="str">
            <v>Reposicion</v>
          </cell>
          <cell r="F894" t="e">
            <v>#N/A</v>
          </cell>
          <cell r="G894" t="str">
            <v>Perno Ojo 5/8x10x5H</v>
          </cell>
          <cell r="AF894">
            <v>500</v>
          </cell>
          <cell r="AG894" t="e">
            <v>#N/A</v>
          </cell>
          <cell r="AH894">
            <v>-100</v>
          </cell>
          <cell r="AI894" t="e">
            <v>#N/A</v>
          </cell>
          <cell r="AJ894">
            <v>1.2</v>
          </cell>
          <cell r="AK894">
            <v>600</v>
          </cell>
          <cell r="AL894">
            <v>2500</v>
          </cell>
        </row>
        <row r="895">
          <cell r="B895">
            <v>40428</v>
          </cell>
          <cell r="C895">
            <v>286943</v>
          </cell>
          <cell r="D895">
            <v>44074</v>
          </cell>
          <cell r="E895" t="str">
            <v>CNT Telefonica del Sur S.A.</v>
          </cell>
          <cell r="F895" t="str">
            <v>8020220100-1</v>
          </cell>
          <cell r="G895" t="str">
            <v>Cruceta Pletina 1/4x1.1/2x16.1/4 GV</v>
          </cell>
          <cell r="AF895">
            <v>500</v>
          </cell>
          <cell r="AG895">
            <v>335</v>
          </cell>
          <cell r="AH895">
            <v>-750</v>
          </cell>
          <cell r="AI895">
            <v>-502.50000000000006</v>
          </cell>
          <cell r="AJ895">
            <v>2.5</v>
          </cell>
          <cell r="AK895">
            <v>1250</v>
          </cell>
          <cell r="AL895">
            <v>1500</v>
          </cell>
        </row>
        <row r="896">
          <cell r="B896">
            <v>40419</v>
          </cell>
          <cell r="E896" t="str">
            <v>Reposicion</v>
          </cell>
          <cell r="F896" t="str">
            <v>8707200200-6</v>
          </cell>
          <cell r="G896" t="str">
            <v>Espiga 5/8x150x300 caps.1" Poliamida</v>
          </cell>
          <cell r="AF896">
            <v>1500</v>
          </cell>
          <cell r="AG896">
            <v>781.5</v>
          </cell>
          <cell r="AH896">
            <v>-1046</v>
          </cell>
          <cell r="AI896">
            <v>-544.96600000000001</v>
          </cell>
          <cell r="AJ896">
            <v>1.6973333333333334</v>
          </cell>
          <cell r="AK896">
            <v>2546</v>
          </cell>
          <cell r="AL896">
            <v>3788</v>
          </cell>
        </row>
        <row r="897">
          <cell r="B897">
            <v>40440</v>
          </cell>
          <cell r="C897">
            <v>286892</v>
          </cell>
          <cell r="D897">
            <v>44074</v>
          </cell>
          <cell r="E897" t="str">
            <v>Transmisora Continental BIO BIO SPA</v>
          </cell>
          <cell r="F897" t="str">
            <v>9822910185-4</v>
          </cell>
          <cell r="G897" t="str">
            <v>Pletina Unión Especial 150x10x490mm</v>
          </cell>
          <cell r="AF897">
            <v>150</v>
          </cell>
          <cell r="AG897">
            <v>865.49999999999989</v>
          </cell>
          <cell r="AH897">
            <v>-30</v>
          </cell>
          <cell r="AI897">
            <v>-173.1</v>
          </cell>
          <cell r="AJ897">
            <v>1.2</v>
          </cell>
          <cell r="AK897">
            <v>180</v>
          </cell>
          <cell r="AL897">
            <v>1799</v>
          </cell>
        </row>
        <row r="898">
          <cell r="B898">
            <v>40442</v>
          </cell>
          <cell r="C898">
            <v>286861</v>
          </cell>
          <cell r="D898">
            <v>44081</v>
          </cell>
          <cell r="E898" t="str">
            <v>Tecnored S.A.</v>
          </cell>
          <cell r="F898" t="str">
            <v>A800200169-2</v>
          </cell>
          <cell r="G898" t="str">
            <v>Cuerpo p/Soporte Preformado</v>
          </cell>
          <cell r="AF898">
            <v>1500</v>
          </cell>
          <cell r="AG898">
            <v>465</v>
          </cell>
          <cell r="AH898">
            <v>-13</v>
          </cell>
          <cell r="AI898">
            <v>-4.03</v>
          </cell>
          <cell r="AJ898">
            <v>1.0086666666666666</v>
          </cell>
          <cell r="AK898">
            <v>1513</v>
          </cell>
          <cell r="AL898">
            <v>2600</v>
          </cell>
        </row>
        <row r="899">
          <cell r="B899">
            <v>40422</v>
          </cell>
          <cell r="C899">
            <v>286970</v>
          </cell>
          <cell r="D899">
            <v>44076</v>
          </cell>
          <cell r="E899" t="str">
            <v>Tecnored S.A.</v>
          </cell>
          <cell r="F899" t="str">
            <v>8707200600-1</v>
          </cell>
          <cell r="G899" t="str">
            <v>Espiga 3/4x155x303 caps.1" Poliamida</v>
          </cell>
          <cell r="AF899">
            <v>400</v>
          </cell>
          <cell r="AG899">
            <v>278.79999999999995</v>
          </cell>
          <cell r="AH899">
            <v>-410</v>
          </cell>
          <cell r="AI899">
            <v>-285.77</v>
          </cell>
          <cell r="AJ899">
            <v>2.0249999999999999</v>
          </cell>
          <cell r="AK899">
            <v>810</v>
          </cell>
          <cell r="AL899">
            <v>3500</v>
          </cell>
        </row>
        <row r="900">
          <cell r="B900">
            <v>40423</v>
          </cell>
          <cell r="C900">
            <v>286968</v>
          </cell>
          <cell r="D900">
            <v>44069</v>
          </cell>
          <cell r="E900" t="str">
            <v>Tecnored S.A.</v>
          </cell>
          <cell r="F900" t="str">
            <v>8706200790-5</v>
          </cell>
          <cell r="G900" t="str">
            <v>Espiga 3/4x250x300 caps.1" Poliamida</v>
          </cell>
          <cell r="AF900">
            <v>300</v>
          </cell>
          <cell r="AG900">
            <v>208.49999999999997</v>
          </cell>
          <cell r="AH900">
            <v>-168</v>
          </cell>
          <cell r="AI900">
            <v>-116.75999999999999</v>
          </cell>
          <cell r="AJ900">
            <v>1.56</v>
          </cell>
          <cell r="AK900">
            <v>468</v>
          </cell>
          <cell r="AL900">
            <v>3676</v>
          </cell>
        </row>
        <row r="901">
          <cell r="B901">
            <v>40454</v>
          </cell>
          <cell r="E901" t="str">
            <v>Reposicion</v>
          </cell>
          <cell r="F901" t="str">
            <v>6000100010-4</v>
          </cell>
          <cell r="G901" t="str">
            <v>Taco de Madera 80x60x120</v>
          </cell>
          <cell r="AF901">
            <v>500</v>
          </cell>
          <cell r="AG901">
            <v>121.5</v>
          </cell>
          <cell r="AH901">
            <v>0</v>
          </cell>
          <cell r="AI901">
            <v>0</v>
          </cell>
          <cell r="AJ901">
            <v>1</v>
          </cell>
          <cell r="AK901">
            <v>500</v>
          </cell>
          <cell r="AL901">
            <v>2000</v>
          </cell>
        </row>
        <row r="902">
          <cell r="B902">
            <v>40277</v>
          </cell>
          <cell r="C902">
            <v>286638</v>
          </cell>
          <cell r="D902">
            <v>44136</v>
          </cell>
          <cell r="E902" t="str">
            <v>GTD Teleductos S.A.</v>
          </cell>
          <cell r="F902" t="str">
            <v>8020510196-2</v>
          </cell>
          <cell r="G902" t="str">
            <v>Cruceta Remate Final 50x50x4x500-14 Az/Rojo</v>
          </cell>
          <cell r="AF902">
            <v>1580</v>
          </cell>
          <cell r="AG902">
            <v>2979.8799999999997</v>
          </cell>
          <cell r="AH902">
            <v>0</v>
          </cell>
          <cell r="AI902">
            <v>0</v>
          </cell>
          <cell r="AJ902">
            <v>1</v>
          </cell>
          <cell r="AK902">
            <v>1580</v>
          </cell>
          <cell r="AL902">
            <v>1857</v>
          </cell>
        </row>
        <row r="903">
          <cell r="B903">
            <v>40449</v>
          </cell>
          <cell r="C903">
            <v>287010</v>
          </cell>
          <cell r="D903">
            <v>44084</v>
          </cell>
          <cell r="E903" t="str">
            <v>Compañía General de Electricidad</v>
          </cell>
          <cell r="F903" t="str">
            <v>8706200700-K</v>
          </cell>
          <cell r="G903" t="str">
            <v>Espiga 3/4x250x300 caps.1.3/8" Poliamida</v>
          </cell>
          <cell r="AF903">
            <v>300</v>
          </cell>
          <cell r="AG903">
            <v>227.4</v>
          </cell>
          <cell r="AH903">
            <v>-732</v>
          </cell>
          <cell r="AI903">
            <v>-554.85599999999999</v>
          </cell>
          <cell r="AJ903">
            <v>3.44</v>
          </cell>
          <cell r="AK903">
            <v>1032</v>
          </cell>
          <cell r="AL903">
            <v>4653</v>
          </cell>
        </row>
        <row r="904">
          <cell r="B904">
            <v>40452</v>
          </cell>
          <cell r="C904">
            <v>287009</v>
          </cell>
          <cell r="D904">
            <v>44098</v>
          </cell>
          <cell r="E904" t="str">
            <v>Grez y Ulloa S.A.</v>
          </cell>
          <cell r="F904" t="str">
            <v>A800225035-8</v>
          </cell>
          <cell r="G904" t="str">
            <v>Soporte p/Red BT/Empalme 65x65x5x50</v>
          </cell>
          <cell r="AF904">
            <v>1000</v>
          </cell>
          <cell r="AG904">
            <v>250</v>
          </cell>
          <cell r="AH904">
            <v>-980</v>
          </cell>
          <cell r="AI904">
            <v>-245</v>
          </cell>
          <cell r="AJ904">
            <v>1.98</v>
          </cell>
          <cell r="AK904">
            <v>1980</v>
          </cell>
          <cell r="AL904">
            <v>2600</v>
          </cell>
        </row>
        <row r="905">
          <cell r="B905">
            <v>40436</v>
          </cell>
          <cell r="C905">
            <v>286973</v>
          </cell>
          <cell r="D905">
            <v>44078</v>
          </cell>
          <cell r="E905" t="str">
            <v>Tecnored S.A.</v>
          </cell>
          <cell r="F905" t="str">
            <v>9624000138-9</v>
          </cell>
          <cell r="G905" t="str">
            <v>Perno Ojo 5/8x11x8H</v>
          </cell>
          <cell r="AF905">
            <v>700</v>
          </cell>
          <cell r="AG905">
            <v>492.79999999999995</v>
          </cell>
          <cell r="AH905">
            <v>-95</v>
          </cell>
          <cell r="AI905">
            <v>-66.88</v>
          </cell>
          <cell r="AJ905">
            <v>1.1357142857142857</v>
          </cell>
          <cell r="AK905">
            <v>795</v>
          </cell>
          <cell r="AL905">
            <v>2371</v>
          </cell>
        </row>
        <row r="906">
          <cell r="B906">
            <v>40437</v>
          </cell>
          <cell r="C906">
            <v>286949</v>
          </cell>
          <cell r="D906">
            <v>44082</v>
          </cell>
          <cell r="E906" t="str">
            <v>Comercializadora e Inver Galmar Ltda</v>
          </cell>
          <cell r="F906" t="str">
            <v>9700212050-3</v>
          </cell>
          <cell r="G906" t="str">
            <v>Pasador 3/8x72</v>
          </cell>
          <cell r="AF906">
            <v>2500</v>
          </cell>
          <cell r="AG906">
            <v>135</v>
          </cell>
          <cell r="AH906">
            <v>-500</v>
          </cell>
          <cell r="AI906">
            <v>-27</v>
          </cell>
          <cell r="AJ906">
            <v>1.2</v>
          </cell>
          <cell r="AK906">
            <v>3000</v>
          </cell>
          <cell r="AL906">
            <v>1550</v>
          </cell>
        </row>
        <row r="907">
          <cell r="B907">
            <v>40465</v>
          </cell>
          <cell r="C907">
            <v>287020</v>
          </cell>
          <cell r="D907">
            <v>44084</v>
          </cell>
          <cell r="E907" t="str">
            <v>Enerpa S.A.</v>
          </cell>
          <cell r="F907" t="str">
            <v>9323020510-6</v>
          </cell>
          <cell r="G907" t="str">
            <v>Perno Hex Cte 5/8x14x11A</v>
          </cell>
          <cell r="AF907">
            <v>50</v>
          </cell>
          <cell r="AG907">
            <v>27</v>
          </cell>
          <cell r="AH907">
            <v>0</v>
          </cell>
          <cell r="AI907">
            <v>0</v>
          </cell>
          <cell r="AJ907">
            <v>1</v>
          </cell>
          <cell r="AK907">
            <v>50</v>
          </cell>
          <cell r="AL907">
            <v>1851</v>
          </cell>
        </row>
        <row r="908">
          <cell r="B908">
            <v>40427</v>
          </cell>
          <cell r="C908">
            <v>286966</v>
          </cell>
          <cell r="D908">
            <v>44075</v>
          </cell>
          <cell r="E908" t="str">
            <v>Industrias Alternas S.A</v>
          </cell>
          <cell r="F908" t="str">
            <v>9323020458-4</v>
          </cell>
          <cell r="G908" t="str">
            <v>Perno Hex Cte 5/8x12x6A</v>
          </cell>
          <cell r="AF908">
            <v>120</v>
          </cell>
          <cell r="AG908">
            <v>56.040000000000006</v>
          </cell>
          <cell r="AH908">
            <v>-5</v>
          </cell>
          <cell r="AI908">
            <v>-2.335</v>
          </cell>
          <cell r="AJ908">
            <v>1.0416666666666667</v>
          </cell>
          <cell r="AK908">
            <v>125</v>
          </cell>
          <cell r="AL908">
            <v>2355</v>
          </cell>
        </row>
        <row r="909">
          <cell r="B909">
            <v>40433</v>
          </cell>
          <cell r="C909">
            <v>286949</v>
          </cell>
          <cell r="D909">
            <v>44082</v>
          </cell>
          <cell r="E909" t="str">
            <v>Comercializadora e Inver Galmar Ltda</v>
          </cell>
          <cell r="F909" t="str">
            <v>A800200050-5</v>
          </cell>
          <cell r="G909" t="str">
            <v>Soporte Remate Liviano</v>
          </cell>
          <cell r="AF909">
            <v>1500</v>
          </cell>
          <cell r="AG909">
            <v>390</v>
          </cell>
          <cell r="AH909">
            <v>0</v>
          </cell>
          <cell r="AI909">
            <v>0</v>
          </cell>
          <cell r="AJ909">
            <v>1</v>
          </cell>
          <cell r="AK909">
            <v>1500</v>
          </cell>
          <cell r="AL909">
            <v>1550</v>
          </cell>
        </row>
        <row r="910">
          <cell r="B910">
            <v>40320</v>
          </cell>
          <cell r="C910">
            <v>286710</v>
          </cell>
          <cell r="D910">
            <v>44044</v>
          </cell>
          <cell r="E910" t="str">
            <v>CNT Telefonica del Sur S.A.</v>
          </cell>
          <cell r="F910" t="str">
            <v>7003216102-0</v>
          </cell>
          <cell r="G910" t="str">
            <v>Abrazadera 1/2x10.1/2x6H</v>
          </cell>
          <cell r="AF910">
            <v>2200</v>
          </cell>
          <cell r="AG910">
            <v>1584</v>
          </cell>
          <cell r="AH910">
            <v>0</v>
          </cell>
          <cell r="AI910">
            <v>0</v>
          </cell>
          <cell r="AJ910">
            <v>1</v>
          </cell>
          <cell r="AK910">
            <v>2200</v>
          </cell>
          <cell r="AL910">
            <v>1840</v>
          </cell>
        </row>
        <row r="911">
          <cell r="B911">
            <v>40367</v>
          </cell>
          <cell r="C911">
            <v>286808</v>
          </cell>
          <cell r="D911">
            <v>44064</v>
          </cell>
          <cell r="E911" t="str">
            <v>CNT Telefonica del Sur S.A.</v>
          </cell>
          <cell r="F911" t="str">
            <v>9323012050-K</v>
          </cell>
          <cell r="G911" t="str">
            <v>Perno Hex Cte 3/8x12x6H</v>
          </cell>
          <cell r="AF911">
            <v>400</v>
          </cell>
          <cell r="AG911">
            <v>57.599999999999994</v>
          </cell>
          <cell r="AH911">
            <v>-418</v>
          </cell>
          <cell r="AI911">
            <v>-60.191999999999993</v>
          </cell>
          <cell r="AJ911">
            <v>2.0449999999999999</v>
          </cell>
          <cell r="AK911">
            <v>818</v>
          </cell>
          <cell r="AL911">
            <v>2047</v>
          </cell>
        </row>
        <row r="912">
          <cell r="B912">
            <v>40432</v>
          </cell>
          <cell r="C912">
            <v>286944</v>
          </cell>
          <cell r="D912">
            <v>44088</v>
          </cell>
          <cell r="E912" t="str">
            <v>CNT Telefonica del Sur S.A.</v>
          </cell>
          <cell r="F912" t="str">
            <v>9421120090-6</v>
          </cell>
          <cell r="G912" t="str">
            <v>Perno Cab Cuad 5/8x2.1/2</v>
          </cell>
          <cell r="AF912">
            <v>2000</v>
          </cell>
          <cell r="AG912">
            <v>296</v>
          </cell>
          <cell r="AH912">
            <v>-1353</v>
          </cell>
          <cell r="AI912">
            <v>-200.244</v>
          </cell>
          <cell r="AJ912">
            <v>1.6765000000000001</v>
          </cell>
          <cell r="AK912">
            <v>3353</v>
          </cell>
          <cell r="AL912">
            <v>2501</v>
          </cell>
        </row>
        <row r="913">
          <cell r="B913">
            <v>40447</v>
          </cell>
          <cell r="C913">
            <v>287017</v>
          </cell>
          <cell r="D913">
            <v>44081</v>
          </cell>
          <cell r="E913" t="str">
            <v>Tecnored S.A.</v>
          </cell>
          <cell r="F913" t="str">
            <v>7401200010-7</v>
          </cell>
          <cell r="G913" t="str">
            <v>Barra Ojo 5/8x1,80mtrs</v>
          </cell>
          <cell r="AF913">
            <v>1000</v>
          </cell>
          <cell r="AG913">
            <v>3036.7999999999997</v>
          </cell>
          <cell r="AH913">
            <v>0</v>
          </cell>
          <cell r="AI913">
            <v>0</v>
          </cell>
          <cell r="AJ913">
            <v>1</v>
          </cell>
          <cell r="AK913">
            <v>1000</v>
          </cell>
          <cell r="AL913">
            <v>1329</v>
          </cell>
        </row>
        <row r="914">
          <cell r="B914">
            <v>40471</v>
          </cell>
          <cell r="E914" t="str">
            <v>Reposicion</v>
          </cell>
          <cell r="F914" t="str">
            <v>A800200050-5</v>
          </cell>
          <cell r="G914" t="str">
            <v>Soporte Remate Liviano</v>
          </cell>
          <cell r="AF914">
            <v>2000</v>
          </cell>
          <cell r="AG914">
            <v>520</v>
          </cell>
          <cell r="AH914">
            <v>-600</v>
          </cell>
          <cell r="AI914">
            <v>-156</v>
          </cell>
          <cell r="AJ914">
            <v>1.3</v>
          </cell>
          <cell r="AK914">
            <v>2600</v>
          </cell>
          <cell r="AL914">
            <v>1550</v>
          </cell>
        </row>
        <row r="915">
          <cell r="B915">
            <v>40457</v>
          </cell>
          <cell r="C915">
            <v>287019</v>
          </cell>
          <cell r="D915">
            <v>44091</v>
          </cell>
          <cell r="E915" t="str">
            <v>Tecnored S.A.</v>
          </cell>
          <cell r="F915" t="str">
            <v>7401200010-7</v>
          </cell>
          <cell r="G915" t="str">
            <v>Barra Ojo 5/8x1,80mtrs</v>
          </cell>
          <cell r="AF915">
            <v>1200</v>
          </cell>
          <cell r="AG915">
            <v>3644.16</v>
          </cell>
          <cell r="AH915">
            <v>0</v>
          </cell>
          <cell r="AI915">
            <v>0</v>
          </cell>
          <cell r="AJ915">
            <v>1</v>
          </cell>
          <cell r="AK915">
            <v>1200</v>
          </cell>
          <cell r="AL915">
            <v>1329</v>
          </cell>
        </row>
        <row r="916">
          <cell r="B916">
            <v>40325</v>
          </cell>
          <cell r="C916">
            <v>286711</v>
          </cell>
          <cell r="D916">
            <v>44075</v>
          </cell>
          <cell r="E916" t="str">
            <v>CNT Telefonica del Sur S.A.</v>
          </cell>
          <cell r="F916" t="str">
            <v>7003216102-0</v>
          </cell>
          <cell r="G916" t="str">
            <v>Abrazadera 1/2x10.1/2x6H</v>
          </cell>
          <cell r="AF916">
            <v>2000</v>
          </cell>
          <cell r="AG916">
            <v>1440</v>
          </cell>
          <cell r="AH916">
            <v>-847</v>
          </cell>
          <cell r="AI916">
            <v>-609.84</v>
          </cell>
          <cell r="AJ916">
            <v>1.4235</v>
          </cell>
          <cell r="AK916">
            <v>2847</v>
          </cell>
          <cell r="AL916">
            <v>1840</v>
          </cell>
        </row>
        <row r="917">
          <cell r="B917">
            <v>40463</v>
          </cell>
          <cell r="C917">
            <v>287038</v>
          </cell>
          <cell r="D917">
            <v>44095</v>
          </cell>
          <cell r="E917" t="str">
            <v>Claro Vicuna Valenzuela</v>
          </cell>
          <cell r="F917" t="str">
            <v>2821624350-3</v>
          </cell>
          <cell r="G917" t="str">
            <v>Perno p/Durmiente Puente 3/4x300</v>
          </cell>
          <cell r="AF917">
            <v>400</v>
          </cell>
          <cell r="AG917">
            <v>300</v>
          </cell>
          <cell r="AH917">
            <v>-8</v>
          </cell>
          <cell r="AI917">
            <v>-6</v>
          </cell>
          <cell r="AJ917">
            <v>1.02</v>
          </cell>
          <cell r="AK917">
            <v>408</v>
          </cell>
          <cell r="AL917">
            <v>1750</v>
          </cell>
        </row>
        <row r="918">
          <cell r="B918">
            <v>40488</v>
          </cell>
          <cell r="C918">
            <v>287025</v>
          </cell>
          <cell r="D918">
            <v>44084</v>
          </cell>
          <cell r="E918" t="str">
            <v>Inversiones Petrohue LTDA</v>
          </cell>
          <cell r="F918" t="str">
            <v>9323032379-6</v>
          </cell>
          <cell r="G918" t="str">
            <v>Perno Hex Cte 1x13x10A</v>
          </cell>
          <cell r="AF918">
            <v>60</v>
          </cell>
          <cell r="AG918">
            <v>84</v>
          </cell>
          <cell r="AH918">
            <v>-4</v>
          </cell>
          <cell r="AI918">
            <v>-5.6</v>
          </cell>
          <cell r="AJ918">
            <v>1.0666666666666667</v>
          </cell>
          <cell r="AK918">
            <v>64</v>
          </cell>
          <cell r="AL918">
            <v>2000</v>
          </cell>
        </row>
        <row r="919">
          <cell r="B919">
            <v>40462</v>
          </cell>
          <cell r="C919">
            <v>287020</v>
          </cell>
          <cell r="D919">
            <v>44084</v>
          </cell>
          <cell r="E919" t="str">
            <v>Enerpa S.A.</v>
          </cell>
          <cell r="F919" t="str">
            <v>9822210180-8</v>
          </cell>
          <cell r="G919" t="str">
            <v>Diagonal Pletina 32x6x660mm</v>
          </cell>
          <cell r="AF919">
            <v>10</v>
          </cell>
          <cell r="AG919">
            <v>9.31</v>
          </cell>
          <cell r="AH919">
            <v>-1</v>
          </cell>
          <cell r="AI919">
            <v>-0.93100000000000005</v>
          </cell>
          <cell r="AJ919" t="str">
            <v xml:space="preserve"> </v>
          </cell>
          <cell r="AK919">
            <v>11</v>
          </cell>
          <cell r="AL919">
            <v>1203</v>
          </cell>
        </row>
        <row r="920">
          <cell r="B920">
            <v>40472</v>
          </cell>
          <cell r="E920" t="str">
            <v>Reposicion</v>
          </cell>
          <cell r="F920" t="str">
            <v>9700212050-3</v>
          </cell>
          <cell r="G920" t="str">
            <v>Pasador 3/8x72</v>
          </cell>
          <cell r="AF920">
            <v>3000</v>
          </cell>
          <cell r="AG920">
            <v>162</v>
          </cell>
          <cell r="AH920">
            <v>0</v>
          </cell>
          <cell r="AI920">
            <v>0</v>
          </cell>
          <cell r="AJ920">
            <v>1</v>
          </cell>
          <cell r="AK920">
            <v>3000</v>
          </cell>
          <cell r="AL920">
            <v>1550</v>
          </cell>
        </row>
        <row r="921">
          <cell r="B921">
            <v>40489</v>
          </cell>
          <cell r="C921">
            <v>287092</v>
          </cell>
          <cell r="D921">
            <v>44096</v>
          </cell>
          <cell r="E921" t="str">
            <v>Ingenieria y Construccion Capsur SPA</v>
          </cell>
          <cell r="F921" t="str">
            <v>7003216101-2</v>
          </cell>
          <cell r="G921" t="str">
            <v>Abrazadera 1/2x10.1/2</v>
          </cell>
          <cell r="AF921">
            <v>600</v>
          </cell>
          <cell r="AG921">
            <v>432</v>
          </cell>
          <cell r="AH921">
            <v>0</v>
          </cell>
          <cell r="AI921">
            <v>0</v>
          </cell>
          <cell r="AJ921">
            <v>1</v>
          </cell>
          <cell r="AK921">
            <v>600</v>
          </cell>
          <cell r="AL921">
            <v>1800</v>
          </cell>
        </row>
        <row r="922">
          <cell r="B922">
            <v>40464</v>
          </cell>
          <cell r="C922">
            <v>287036</v>
          </cell>
          <cell r="D922">
            <v>44097</v>
          </cell>
          <cell r="E922" t="str">
            <v>Enerpa S.A.</v>
          </cell>
          <cell r="F922" t="str">
            <v>8706200638-0</v>
          </cell>
          <cell r="G922" t="str">
            <v>Espiga 3/4x183x233 caps 1.3/8" Poliamida</v>
          </cell>
          <cell r="AF922">
            <v>2746</v>
          </cell>
          <cell r="AG922">
            <v>1642.1079999999999</v>
          </cell>
          <cell r="AH922">
            <v>-709</v>
          </cell>
          <cell r="AI922">
            <v>-423.98199999999997</v>
          </cell>
          <cell r="AJ922">
            <v>1.2581937363437727</v>
          </cell>
          <cell r="AK922">
            <v>3455</v>
          </cell>
          <cell r="AL922">
            <v>3104</v>
          </cell>
        </row>
        <row r="923">
          <cell r="B923">
            <v>40492</v>
          </cell>
          <cell r="C923">
            <v>287025</v>
          </cell>
          <cell r="D923">
            <v>44084</v>
          </cell>
          <cell r="E923" t="str">
            <v>Inversiones Petrohue LTDA</v>
          </cell>
          <cell r="F923" t="str">
            <v>7303240115-2</v>
          </cell>
          <cell r="G923" t="str">
            <v>Golilla 40x40x5x27</v>
          </cell>
          <cell r="AF923">
            <v>60</v>
          </cell>
          <cell r="AG923">
            <v>2.7360000000000002</v>
          </cell>
          <cell r="AH923">
            <v>-8</v>
          </cell>
          <cell r="AI923">
            <v>-0.36480000000000001</v>
          </cell>
          <cell r="AJ923">
            <v>1.1333333333333333</v>
          </cell>
          <cell r="AK923">
            <v>68</v>
          </cell>
          <cell r="AL923">
            <v>2000</v>
          </cell>
        </row>
        <row r="924">
          <cell r="B924">
            <v>40486</v>
          </cell>
          <cell r="C924">
            <v>286945</v>
          </cell>
          <cell r="D924">
            <v>44081</v>
          </cell>
          <cell r="E924" t="str">
            <v>CNT Telefonica del Sur S.A.</v>
          </cell>
          <cell r="F924" t="str">
            <v>7500200057-1</v>
          </cell>
          <cell r="G924" t="str">
            <v>Brida 2 pernos Perf. Ovalada p/Cable 1/4</v>
          </cell>
          <cell r="AF924">
            <v>100</v>
          </cell>
          <cell r="AG924">
            <v>21.5</v>
          </cell>
          <cell r="AH924">
            <v>-38</v>
          </cell>
          <cell r="AI924">
            <v>-8.17</v>
          </cell>
          <cell r="AJ924">
            <v>1.38</v>
          </cell>
          <cell r="AK924">
            <v>138</v>
          </cell>
          <cell r="AL924">
            <v>2427</v>
          </cell>
        </row>
        <row r="925">
          <cell r="B925">
            <v>40487</v>
          </cell>
          <cell r="C925">
            <v>286945</v>
          </cell>
          <cell r="D925">
            <v>44081</v>
          </cell>
          <cell r="E925" t="str">
            <v>CNT Telefonica del Sur S.A.</v>
          </cell>
          <cell r="F925" t="str">
            <v>7500200058-K</v>
          </cell>
          <cell r="G925" t="str">
            <v>Brida 2 pernos Perf. Redonda p/Cable 1/4</v>
          </cell>
          <cell r="AF925">
            <v>100</v>
          </cell>
          <cell r="AG925">
            <v>22</v>
          </cell>
          <cell r="AH925">
            <v>-38</v>
          </cell>
          <cell r="AI925">
            <v>-8.36</v>
          </cell>
          <cell r="AJ925">
            <v>1.38</v>
          </cell>
          <cell r="AK925">
            <v>138</v>
          </cell>
          <cell r="AL925">
            <v>2427</v>
          </cell>
        </row>
        <row r="926">
          <cell r="B926">
            <v>40444</v>
          </cell>
          <cell r="C926">
            <v>287017</v>
          </cell>
          <cell r="D926">
            <v>44081</v>
          </cell>
          <cell r="E926" t="str">
            <v>Tecnored S.A.</v>
          </cell>
          <cell r="F926" t="str">
            <v>A800200168-4</v>
          </cell>
          <cell r="G926" t="str">
            <v>Soporte 2 Vías p/Empalme s/Pasador</v>
          </cell>
          <cell r="AF926">
            <v>520</v>
          </cell>
          <cell r="AG926">
            <v>147.16</v>
          </cell>
          <cell r="AH926">
            <v>-110</v>
          </cell>
          <cell r="AI926">
            <v>-31.129999999999995</v>
          </cell>
          <cell r="AJ926">
            <v>1.2115384615384615</v>
          </cell>
          <cell r="AK926">
            <v>630</v>
          </cell>
          <cell r="AL926">
            <v>1837</v>
          </cell>
        </row>
        <row r="927">
          <cell r="B927">
            <v>40439</v>
          </cell>
          <cell r="C927">
            <v>286988</v>
          </cell>
          <cell r="D927">
            <v>44092</v>
          </cell>
          <cell r="E927" t="str">
            <v>Ferrocarril Del Pacifico S.A.</v>
          </cell>
          <cell r="F927" t="str">
            <v>3824028180-2</v>
          </cell>
          <cell r="G927" t="str">
            <v>Tirafondo Nº2, 7/8x149</v>
          </cell>
          <cell r="AF927">
            <v>600</v>
          </cell>
          <cell r="AG927">
            <v>331.20000000000005</v>
          </cell>
          <cell r="AH927">
            <v>0</v>
          </cell>
          <cell r="AI927">
            <v>0</v>
          </cell>
          <cell r="AJ927">
            <v>1</v>
          </cell>
          <cell r="AK927">
            <v>600</v>
          </cell>
          <cell r="AL927">
            <v>1699</v>
          </cell>
        </row>
        <row r="928">
          <cell r="B928">
            <v>40441</v>
          </cell>
          <cell r="C928">
            <v>287002</v>
          </cell>
          <cell r="D928">
            <v>44082</v>
          </cell>
          <cell r="E928" t="str">
            <v>Transap S.A.</v>
          </cell>
          <cell r="F928" t="str">
            <v>3824028180-2</v>
          </cell>
          <cell r="G928" t="str">
            <v>Tirafondo Nº2, 7/8x149</v>
          </cell>
          <cell r="AF928">
            <v>2500</v>
          </cell>
          <cell r="AG928">
            <v>1380.0000000000002</v>
          </cell>
          <cell r="AH928">
            <v>-360</v>
          </cell>
          <cell r="AI928">
            <v>-198.72000000000003</v>
          </cell>
          <cell r="AJ928">
            <v>1.1439999999999999</v>
          </cell>
          <cell r="AK928">
            <v>2860</v>
          </cell>
          <cell r="AL928">
            <v>1539</v>
          </cell>
        </row>
        <row r="929">
          <cell r="B929">
            <v>40448</v>
          </cell>
          <cell r="E929" t="str">
            <v>Reposicion</v>
          </cell>
          <cell r="F929" t="str">
            <v>3824028180-2</v>
          </cell>
          <cell r="G929" t="str">
            <v>Tirafondo Nº2, 7/8x149</v>
          </cell>
          <cell r="AF929">
            <v>2500</v>
          </cell>
          <cell r="AG929">
            <v>1380.0000000000002</v>
          </cell>
          <cell r="AH929">
            <v>-118</v>
          </cell>
          <cell r="AI929">
            <v>-65.13600000000001</v>
          </cell>
          <cell r="AJ929">
            <v>1.0471999999999999</v>
          </cell>
          <cell r="AK929">
            <v>2618</v>
          </cell>
          <cell r="AL929">
            <v>1539</v>
          </cell>
        </row>
        <row r="930">
          <cell r="B930">
            <v>40438</v>
          </cell>
          <cell r="C930">
            <v>286986</v>
          </cell>
          <cell r="D930">
            <v>44082</v>
          </cell>
          <cell r="E930" t="str">
            <v>Esielco y Cia Ltda.</v>
          </cell>
          <cell r="F930" t="str">
            <v>9323016430-2</v>
          </cell>
          <cell r="G930" t="str">
            <v>Perno Hex Cte 1/2x7x4A</v>
          </cell>
          <cell r="AF930">
            <v>500</v>
          </cell>
          <cell r="AG930">
            <v>90</v>
          </cell>
          <cell r="AH930">
            <v>-235</v>
          </cell>
          <cell r="AI930">
            <v>-42.3</v>
          </cell>
          <cell r="AJ930">
            <v>1.47</v>
          </cell>
          <cell r="AK930">
            <v>735</v>
          </cell>
          <cell r="AL930">
            <v>1722</v>
          </cell>
        </row>
        <row r="931">
          <cell r="B931">
            <v>40453</v>
          </cell>
          <cell r="C931">
            <v>287002</v>
          </cell>
          <cell r="D931">
            <v>44082</v>
          </cell>
          <cell r="E931" t="str">
            <v>Transap S.A.</v>
          </cell>
          <cell r="F931" t="str">
            <v>2821028230-2</v>
          </cell>
          <cell r="G931" t="str">
            <v>Perno Talón Aguja BCY 7/8x230</v>
          </cell>
          <cell r="AF931">
            <v>25</v>
          </cell>
          <cell r="AG931">
            <v>21.074999999999999</v>
          </cell>
          <cell r="AH931">
            <v>-8</v>
          </cell>
          <cell r="AI931">
            <v>-6.7439999999999998</v>
          </cell>
          <cell r="AJ931">
            <v>1.32</v>
          </cell>
          <cell r="AK931">
            <v>33</v>
          </cell>
          <cell r="AL931">
            <v>2002</v>
          </cell>
        </row>
        <row r="932">
          <cell r="B932">
            <v>40322</v>
          </cell>
          <cell r="C932">
            <v>286638</v>
          </cell>
          <cell r="D932">
            <v>44136</v>
          </cell>
          <cell r="E932" t="str">
            <v>GTD Teleductos S.A.</v>
          </cell>
          <cell r="F932" t="str">
            <v>8020510196-2</v>
          </cell>
          <cell r="G932" t="str">
            <v>Cruceta Remate Final 50x50x4x500-14 Az/Rojo</v>
          </cell>
          <cell r="AF932">
            <v>1580</v>
          </cell>
          <cell r="AG932">
            <v>2979.8799999999997</v>
          </cell>
          <cell r="AH932">
            <v>-421</v>
          </cell>
          <cell r="AI932">
            <v>-794.00599999999997</v>
          </cell>
          <cell r="AJ932">
            <v>1.2664556962025317</v>
          </cell>
          <cell r="AK932">
            <v>2001</v>
          </cell>
          <cell r="AL932">
            <v>1857</v>
          </cell>
        </row>
        <row r="933">
          <cell r="B933">
            <v>40446</v>
          </cell>
          <cell r="C933">
            <v>287017</v>
          </cell>
          <cell r="D933">
            <v>44081</v>
          </cell>
          <cell r="E933" t="str">
            <v>Tecnored S.A.</v>
          </cell>
          <cell r="F933" t="str">
            <v>9521220110-4</v>
          </cell>
          <cell r="G933" t="str">
            <v>Grillete recto 14mm, perf.21</v>
          </cell>
          <cell r="AF933">
            <v>4000</v>
          </cell>
          <cell r="AG933">
            <v>1240</v>
          </cell>
          <cell r="AH933">
            <v>1073</v>
          </cell>
          <cell r="AI933">
            <v>332.63</v>
          </cell>
          <cell r="AJ933">
            <v>0.73175000000000001</v>
          </cell>
          <cell r="AK933">
            <v>2927</v>
          </cell>
          <cell r="AL933">
            <v>2500</v>
          </cell>
        </row>
        <row r="934">
          <cell r="B934">
            <v>40484</v>
          </cell>
          <cell r="C934">
            <v>287021</v>
          </cell>
          <cell r="D934">
            <v>44091</v>
          </cell>
          <cell r="E934" t="str">
            <v>Cooperativa Electrica charrua</v>
          </cell>
          <cell r="F934" t="str">
            <v>C621000230-7</v>
          </cell>
          <cell r="G934" t="str">
            <v>Fijación p/Cañería 1/2 - 1/2x9x3H</v>
          </cell>
          <cell r="AF934">
            <v>200</v>
          </cell>
          <cell r="AG934">
            <v>56.399999999999991</v>
          </cell>
          <cell r="AH934">
            <v>-288</v>
          </cell>
          <cell r="AI934">
            <v>-81.215999999999994</v>
          </cell>
          <cell r="AJ934">
            <v>2.44</v>
          </cell>
          <cell r="AK934">
            <v>488</v>
          </cell>
          <cell r="AL934">
            <v>2000</v>
          </cell>
        </row>
        <row r="935">
          <cell r="B935">
            <v>40445</v>
          </cell>
          <cell r="C935">
            <v>287017</v>
          </cell>
          <cell r="D935">
            <v>44101</v>
          </cell>
          <cell r="E935" t="str">
            <v>Tecnored S.A.</v>
          </cell>
          <cell r="F935" t="str">
            <v>A800200065-3</v>
          </cell>
          <cell r="G935" t="str">
            <v>Soporte Remate Pesado</v>
          </cell>
          <cell r="AF935">
            <v>2370</v>
          </cell>
          <cell r="AG935">
            <v>1102.05</v>
          </cell>
          <cell r="AH935">
            <v>-2086</v>
          </cell>
          <cell r="AI935">
            <v>-969.99</v>
          </cell>
          <cell r="AJ935">
            <v>1.880168776371308</v>
          </cell>
          <cell r="AK935">
            <v>4456</v>
          </cell>
          <cell r="AL935">
            <v>1601</v>
          </cell>
        </row>
        <row r="936">
          <cell r="B936">
            <v>40456</v>
          </cell>
          <cell r="C936">
            <v>287020</v>
          </cell>
          <cell r="D936">
            <v>44084</v>
          </cell>
          <cell r="E936" t="str">
            <v>Enerpa S.A.</v>
          </cell>
          <cell r="F936" t="str">
            <v>9822510200-7</v>
          </cell>
          <cell r="G936" t="str">
            <v>Escuadra Montaje Descon. Aereo</v>
          </cell>
          <cell r="AF936">
            <v>40</v>
          </cell>
          <cell r="AG936">
            <v>152</v>
          </cell>
          <cell r="AH936">
            <v>1</v>
          </cell>
          <cell r="AI936">
            <v>3.8</v>
          </cell>
          <cell r="AJ936">
            <v>0.97499999999999998</v>
          </cell>
          <cell r="AK936">
            <v>39</v>
          </cell>
          <cell r="AL936">
            <v>7052</v>
          </cell>
        </row>
        <row r="937">
          <cell r="B937">
            <v>40479</v>
          </cell>
          <cell r="C937">
            <v>287065</v>
          </cell>
          <cell r="D937">
            <v>44095</v>
          </cell>
          <cell r="E937" t="str">
            <v>SANDEN LTDA</v>
          </cell>
          <cell r="F937" t="str">
            <v>A800200050-5</v>
          </cell>
          <cell r="G937" t="str">
            <v>Soporte Remate Liviano</v>
          </cell>
          <cell r="AF937">
            <v>2000</v>
          </cell>
          <cell r="AG937">
            <v>520</v>
          </cell>
          <cell r="AH937">
            <v>-1300</v>
          </cell>
          <cell r="AI937">
            <v>-338</v>
          </cell>
          <cell r="AJ937">
            <v>1.65</v>
          </cell>
          <cell r="AK937">
            <v>3300</v>
          </cell>
          <cell r="AL937">
            <v>1614</v>
          </cell>
        </row>
        <row r="938">
          <cell r="B938">
            <v>40495</v>
          </cell>
          <cell r="C938">
            <v>287093</v>
          </cell>
          <cell r="D938">
            <v>44095</v>
          </cell>
          <cell r="E938" t="str">
            <v>Juan Ruperto Cancino</v>
          </cell>
          <cell r="F938" t="str">
            <v>A800200065-3</v>
          </cell>
          <cell r="G938" t="str">
            <v>Soporte Remate Pesado</v>
          </cell>
          <cell r="AF938">
            <v>200</v>
          </cell>
          <cell r="AG938">
            <v>93</v>
          </cell>
          <cell r="AH938">
            <v>0</v>
          </cell>
          <cell r="AI938">
            <v>0</v>
          </cell>
          <cell r="AJ938">
            <v>1</v>
          </cell>
          <cell r="AK938">
            <v>200</v>
          </cell>
          <cell r="AL938">
            <v>1601</v>
          </cell>
        </row>
        <row r="939">
          <cell r="B939">
            <v>40490</v>
          </cell>
          <cell r="C939">
            <v>287017</v>
          </cell>
          <cell r="D939">
            <v>44091</v>
          </cell>
          <cell r="E939" t="str">
            <v>Tecnored S.A.</v>
          </cell>
          <cell r="F939" t="str">
            <v>9323016560-0</v>
          </cell>
          <cell r="G939" t="str">
            <v>Perno Hex Cte 1/2x12x9A</v>
          </cell>
          <cell r="AF939">
            <v>400</v>
          </cell>
          <cell r="AG939">
            <v>122.39999999999999</v>
          </cell>
          <cell r="AH939">
            <v>-20</v>
          </cell>
          <cell r="AI939">
            <v>-6.12</v>
          </cell>
          <cell r="AJ939">
            <v>1.05</v>
          </cell>
          <cell r="AK939">
            <v>420</v>
          </cell>
          <cell r="AL939">
            <v>2013</v>
          </cell>
        </row>
        <row r="940">
          <cell r="B940">
            <v>40485</v>
          </cell>
          <cell r="E940" t="str">
            <v>Copelec</v>
          </cell>
          <cell r="F940" t="str">
            <v>8706200210-5</v>
          </cell>
          <cell r="G940" t="str">
            <v>Espiga 5/8x155x210 caps.1" Poliamida</v>
          </cell>
          <cell r="AF940">
            <v>450</v>
          </cell>
          <cell r="AG940">
            <v>174.6</v>
          </cell>
          <cell r="AH940">
            <v>-826</v>
          </cell>
          <cell r="AI940">
            <v>-320.488</v>
          </cell>
          <cell r="AJ940">
            <v>2.8355555555555556</v>
          </cell>
          <cell r="AK940">
            <v>1276</v>
          </cell>
          <cell r="AL940">
            <v>3634</v>
          </cell>
        </row>
        <row r="941">
          <cell r="B941">
            <v>40443</v>
          </cell>
          <cell r="C941">
            <v>286981</v>
          </cell>
          <cell r="D941">
            <v>44089</v>
          </cell>
          <cell r="E941" t="str">
            <v>Esielco y Cia Ltda.</v>
          </cell>
          <cell r="F941" t="str">
            <v>A800200020-3</v>
          </cell>
          <cell r="G941" t="str">
            <v>Soporte Paso 1/2x320</v>
          </cell>
          <cell r="AF941">
            <v>500</v>
          </cell>
          <cell r="AG941">
            <v>180</v>
          </cell>
          <cell r="AH941">
            <v>-395</v>
          </cell>
          <cell r="AI941">
            <v>-142.19999999999999</v>
          </cell>
          <cell r="AJ941">
            <v>1.79</v>
          </cell>
          <cell r="AK941">
            <v>895</v>
          </cell>
          <cell r="AL941">
            <v>2608</v>
          </cell>
        </row>
        <row r="942">
          <cell r="B942">
            <v>40496</v>
          </cell>
          <cell r="C942">
            <v>287093</v>
          </cell>
          <cell r="D942">
            <v>44091</v>
          </cell>
          <cell r="E942" t="str">
            <v>Juan Ruperto Cancino</v>
          </cell>
          <cell r="F942" t="str">
            <v>A800200050-5</v>
          </cell>
          <cell r="G942" t="str">
            <v>Soporte Remate Liviano</v>
          </cell>
          <cell r="AF942">
            <v>2000</v>
          </cell>
          <cell r="AG942">
            <v>520</v>
          </cell>
          <cell r="AH942">
            <v>1445</v>
          </cell>
          <cell r="AI942">
            <v>375.7</v>
          </cell>
          <cell r="AJ942">
            <v>0.27750000000000002</v>
          </cell>
          <cell r="AK942">
            <v>555</v>
          </cell>
          <cell r="AL942">
            <v>1601</v>
          </cell>
        </row>
        <row r="943">
          <cell r="B943">
            <v>40468</v>
          </cell>
          <cell r="E943" t="str">
            <v>Reposicion</v>
          </cell>
          <cell r="F943" t="str">
            <v>8706200680-1</v>
          </cell>
          <cell r="G943" t="str">
            <v>Espiga 3/4x200x250 caps.1.3/8" Poliamida</v>
          </cell>
          <cell r="AF943">
            <v>1500</v>
          </cell>
          <cell r="AG943">
            <v>961.5</v>
          </cell>
          <cell r="AH943">
            <v>0</v>
          </cell>
          <cell r="AI943">
            <v>0</v>
          </cell>
          <cell r="AJ943">
            <v>1</v>
          </cell>
          <cell r="AK943">
            <v>1500</v>
          </cell>
          <cell r="AL943">
            <v>4050</v>
          </cell>
        </row>
        <row r="944">
          <cell r="B944">
            <v>40391</v>
          </cell>
          <cell r="E944" t="str">
            <v>Reposicion</v>
          </cell>
          <cell r="F944" t="str">
            <v>3321220000-5</v>
          </cell>
          <cell r="G944" t="str">
            <v>Tuerca Cuad Ref 5/8</v>
          </cell>
          <cell r="AF944">
            <v>46875</v>
          </cell>
          <cell r="AG944">
            <v>3000</v>
          </cell>
          <cell r="AH944">
            <v>46875</v>
          </cell>
          <cell r="AI944">
            <v>3000</v>
          </cell>
          <cell r="AJ944">
            <v>0</v>
          </cell>
          <cell r="AK944">
            <v>0</v>
          </cell>
          <cell r="AL944">
            <v>1929</v>
          </cell>
        </row>
        <row r="945">
          <cell r="B945">
            <v>40394</v>
          </cell>
          <cell r="E945" t="str">
            <v>Reposicion</v>
          </cell>
          <cell r="F945" t="str">
            <v>9921020100-5</v>
          </cell>
          <cell r="G945" t="str">
            <v>Perno Cuello Ret 5/8x45</v>
          </cell>
          <cell r="AF945">
            <v>7000</v>
          </cell>
          <cell r="AG945">
            <v>735</v>
          </cell>
          <cell r="AH945">
            <v>1358</v>
          </cell>
          <cell r="AI945">
            <v>142.59</v>
          </cell>
          <cell r="AJ945">
            <v>0.80600000000000005</v>
          </cell>
          <cell r="AK945">
            <v>5642</v>
          </cell>
          <cell r="AL945">
            <v>3084</v>
          </cell>
        </row>
        <row r="946">
          <cell r="B946">
            <v>40393</v>
          </cell>
          <cell r="E946" t="str">
            <v>Reposicion</v>
          </cell>
          <cell r="F946" t="str">
            <v>9423016110-5</v>
          </cell>
          <cell r="G946" t="str">
            <v>Perno Cab Cuad 1/2x2.1/2x1/4A BSW</v>
          </cell>
          <cell r="AF946">
            <v>3000</v>
          </cell>
          <cell r="AG946">
            <v>228</v>
          </cell>
          <cell r="AH946">
            <v>-1075</v>
          </cell>
          <cell r="AI946">
            <v>-81.7</v>
          </cell>
          <cell r="AJ946">
            <v>1.3583333333333334</v>
          </cell>
          <cell r="AK946">
            <v>4075</v>
          </cell>
          <cell r="AL946">
            <v>4578</v>
          </cell>
        </row>
        <row r="947">
          <cell r="B947">
            <v>40431</v>
          </cell>
          <cell r="C947">
            <v>286944</v>
          </cell>
          <cell r="D947">
            <v>44088</v>
          </cell>
          <cell r="E947" t="str">
            <v>CNT Telefonica del Sur S.A.</v>
          </cell>
          <cell r="F947" t="str">
            <v>7500200137-3</v>
          </cell>
          <cell r="G947" t="str">
            <v>Brida Superior Multicable 4mm</v>
          </cell>
          <cell r="AF947">
            <v>2000</v>
          </cell>
          <cell r="AG947">
            <v>154</v>
          </cell>
          <cell r="AH947">
            <v>1300</v>
          </cell>
          <cell r="AI947">
            <v>100.1</v>
          </cell>
          <cell r="AJ947">
            <v>0.35</v>
          </cell>
          <cell r="AK947">
            <v>700</v>
          </cell>
          <cell r="AL947">
            <v>2501</v>
          </cell>
        </row>
        <row r="948">
          <cell r="B948">
            <v>40458</v>
          </cell>
          <cell r="C948">
            <v>287009</v>
          </cell>
          <cell r="D948">
            <v>44091</v>
          </cell>
          <cell r="E948" t="str">
            <v>Grez y Ulloa S.A.</v>
          </cell>
          <cell r="F948" t="str">
            <v>7401200010-7</v>
          </cell>
          <cell r="G948" t="str">
            <v>Barra Ojo 5/8x1,80mtrs</v>
          </cell>
          <cell r="AF948">
            <v>400</v>
          </cell>
          <cell r="AG948">
            <v>1214.72</v>
          </cell>
          <cell r="AH948">
            <v>0</v>
          </cell>
          <cell r="AI948">
            <v>0</v>
          </cell>
          <cell r="AJ948">
            <v>1</v>
          </cell>
          <cell r="AK948">
            <v>400</v>
          </cell>
          <cell r="AL948">
            <v>1329</v>
          </cell>
        </row>
        <row r="949">
          <cell r="B949">
            <v>40466</v>
          </cell>
          <cell r="E949" t="str">
            <v>Reposicion</v>
          </cell>
          <cell r="F949" t="str">
            <v>7401200010-7</v>
          </cell>
          <cell r="G949" t="str">
            <v>Barra Ojo 5/8x1,80mtrs</v>
          </cell>
          <cell r="AF949">
            <v>500</v>
          </cell>
          <cell r="AG949">
            <v>1518.3999999999999</v>
          </cell>
          <cell r="AH949">
            <v>-1270</v>
          </cell>
          <cell r="AI949">
            <v>-3856.7359999999999</v>
          </cell>
          <cell r="AJ949">
            <v>3.54</v>
          </cell>
          <cell r="AK949">
            <v>1770</v>
          </cell>
          <cell r="AL949">
            <v>1329</v>
          </cell>
        </row>
        <row r="950">
          <cell r="B950">
            <v>40501</v>
          </cell>
          <cell r="C950">
            <v>287126</v>
          </cell>
          <cell r="D950">
            <v>44134</v>
          </cell>
          <cell r="E950" t="str">
            <v>SAESA</v>
          </cell>
          <cell r="F950" t="str">
            <v>8706200680-1</v>
          </cell>
          <cell r="G950" t="str">
            <v>Espiga 3/4x200x250 caps.1.3/8" Poliamida</v>
          </cell>
          <cell r="AF950">
            <v>6250</v>
          </cell>
          <cell r="AG950">
            <v>4006.25</v>
          </cell>
          <cell r="AH950">
            <v>0</v>
          </cell>
          <cell r="AI950">
            <v>0</v>
          </cell>
          <cell r="AJ950">
            <v>1</v>
          </cell>
          <cell r="AK950">
            <v>6250</v>
          </cell>
          <cell r="AL950">
            <v>2855</v>
          </cell>
        </row>
        <row r="951">
          <cell r="B951">
            <v>40478</v>
          </cell>
          <cell r="E951" t="str">
            <v>Reposicion</v>
          </cell>
          <cell r="F951" t="str">
            <v>9700220450-2</v>
          </cell>
          <cell r="G951" t="str">
            <v>Pasador M16x102</v>
          </cell>
          <cell r="AF951">
            <v>2500</v>
          </cell>
          <cell r="AG951">
            <v>477.5</v>
          </cell>
          <cell r="AH951">
            <v>-2761</v>
          </cell>
          <cell r="AI951">
            <v>-527.351</v>
          </cell>
          <cell r="AJ951">
            <v>2.1044</v>
          </cell>
          <cell r="AK951">
            <v>5261</v>
          </cell>
          <cell r="AL951">
            <v>1601</v>
          </cell>
        </row>
        <row r="952">
          <cell r="B952">
            <v>40546</v>
          </cell>
          <cell r="E952" t="str">
            <v>Reposicion</v>
          </cell>
          <cell r="F952" t="str">
            <v>7003216049-0</v>
          </cell>
          <cell r="G952" t="str">
            <v>Abrazadera 1/2x9.1/2x6H</v>
          </cell>
          <cell r="AF952">
            <v>1200</v>
          </cell>
          <cell r="AG952">
            <v>811.2</v>
          </cell>
          <cell r="AH952">
            <v>-2453</v>
          </cell>
          <cell r="AI952">
            <v>-1658.2280000000001</v>
          </cell>
          <cell r="AJ952">
            <v>3.0441666666666665</v>
          </cell>
          <cell r="AK952">
            <v>3653</v>
          </cell>
          <cell r="AL952">
            <v>1755</v>
          </cell>
        </row>
        <row r="953">
          <cell r="B953">
            <v>40473</v>
          </cell>
          <cell r="E953" t="str">
            <v>Reposicion</v>
          </cell>
          <cell r="F953" t="str">
            <v>3824028180-2</v>
          </cell>
          <cell r="G953" t="str">
            <v>Tirafondo Nº2, 7/8x149</v>
          </cell>
          <cell r="AF953">
            <v>2000</v>
          </cell>
          <cell r="AG953">
            <v>1104</v>
          </cell>
          <cell r="AH953">
            <v>0</v>
          </cell>
          <cell r="AI953">
            <v>0</v>
          </cell>
          <cell r="AJ953">
            <v>1</v>
          </cell>
          <cell r="AK953">
            <v>2000</v>
          </cell>
          <cell r="AL953">
            <v>1539</v>
          </cell>
        </row>
        <row r="954">
          <cell r="B954">
            <v>40493</v>
          </cell>
          <cell r="C954">
            <v>287088</v>
          </cell>
          <cell r="D954">
            <v>44091</v>
          </cell>
          <cell r="E954" t="str">
            <v>Ferrocarril Del Pacifico S.A.</v>
          </cell>
          <cell r="F954" t="str">
            <v>2821632140-7</v>
          </cell>
          <cell r="G954" t="str">
            <v>Perno riel FFCC JDZ 1x130</v>
          </cell>
          <cell r="AF954">
            <v>120</v>
          </cell>
          <cell r="AG954">
            <v>82.2</v>
          </cell>
          <cell r="AH954">
            <v>-6</v>
          </cell>
          <cell r="AI954">
            <v>-4.1100000000000003</v>
          </cell>
          <cell r="AJ954">
            <v>1.05</v>
          </cell>
          <cell r="AK954">
            <v>126</v>
          </cell>
          <cell r="AL954">
            <v>1781</v>
          </cell>
        </row>
        <row r="955">
          <cell r="B955">
            <v>40549</v>
          </cell>
          <cell r="C955">
            <v>287092</v>
          </cell>
          <cell r="D955">
            <v>44096</v>
          </cell>
          <cell r="E955" t="str">
            <v>Ingenieria y Construccion Capsur SPA</v>
          </cell>
          <cell r="F955" t="str">
            <v>8020510082-6</v>
          </cell>
          <cell r="G955" t="str">
            <v>Cruceta Remate Final Oval 40x40x4x500-14</v>
          </cell>
          <cell r="AF955">
            <v>50</v>
          </cell>
          <cell r="AG955">
            <v>76.5</v>
          </cell>
          <cell r="AH955">
            <v>-52</v>
          </cell>
          <cell r="AI955">
            <v>-79.56</v>
          </cell>
          <cell r="AJ955">
            <v>2.04</v>
          </cell>
          <cell r="AK955">
            <v>102</v>
          </cell>
          <cell r="AL955">
            <v>2050</v>
          </cell>
        </row>
        <row r="956">
          <cell r="B956">
            <v>40498</v>
          </cell>
          <cell r="C956">
            <v>287092</v>
          </cell>
          <cell r="D956">
            <v>44096</v>
          </cell>
          <cell r="E956" t="str">
            <v>Ingenieria y Construccion Capsur SPA</v>
          </cell>
          <cell r="F956" t="str">
            <v>8020515096-3</v>
          </cell>
          <cell r="G956" t="str">
            <v>Cruceta Extra Larga 40x40x4x965 p/WOM</v>
          </cell>
          <cell r="AF956">
            <v>100</v>
          </cell>
          <cell r="AG956">
            <v>222.00000000000003</v>
          </cell>
          <cell r="AH956">
            <v>-102</v>
          </cell>
          <cell r="AI956">
            <v>-226.44000000000003</v>
          </cell>
          <cell r="AJ956">
            <v>2.02</v>
          </cell>
          <cell r="AK956">
            <v>202</v>
          </cell>
          <cell r="AL956">
            <v>1981</v>
          </cell>
        </row>
        <row r="957">
          <cell r="B957">
            <v>40544</v>
          </cell>
          <cell r="C957">
            <v>287163</v>
          </cell>
          <cell r="D957">
            <v>44104</v>
          </cell>
          <cell r="E957" t="str">
            <v>Tecnored S.A.</v>
          </cell>
          <cell r="F957" t="str">
            <v>A321420105-3</v>
          </cell>
          <cell r="G957" t="str">
            <v>Vigueta Afianza L 65x65x5x690</v>
          </cell>
          <cell r="AF957">
            <v>200</v>
          </cell>
          <cell r="AG957">
            <v>680</v>
          </cell>
          <cell r="AH957">
            <v>16</v>
          </cell>
          <cell r="AI957">
            <v>54.4</v>
          </cell>
          <cell r="AJ957">
            <v>0.92</v>
          </cell>
          <cell r="AK957">
            <v>184</v>
          </cell>
          <cell r="AL957">
            <v>1200</v>
          </cell>
        </row>
        <row r="958">
          <cell r="B958">
            <v>40536</v>
          </cell>
          <cell r="C958">
            <v>287158</v>
          </cell>
          <cell r="D958">
            <v>44111</v>
          </cell>
          <cell r="E958" t="str">
            <v>Consorcio Tecdra S.A.</v>
          </cell>
          <cell r="F958" t="str">
            <v>3824028180-2</v>
          </cell>
          <cell r="G958" t="str">
            <v>Tirafondo Nº2, 7/8x149</v>
          </cell>
          <cell r="AF958">
            <v>3000</v>
          </cell>
          <cell r="AG958">
            <v>1656.0000000000002</v>
          </cell>
          <cell r="AH958">
            <v>1344</v>
          </cell>
          <cell r="AI958">
            <v>741.88800000000003</v>
          </cell>
          <cell r="AJ958">
            <v>0.55200000000000005</v>
          </cell>
          <cell r="AK958">
            <v>1656</v>
          </cell>
          <cell r="AL958">
            <v>1539</v>
          </cell>
        </row>
        <row r="959">
          <cell r="B959">
            <v>40435</v>
          </cell>
          <cell r="C959">
            <v>286974</v>
          </cell>
          <cell r="D959">
            <v>44092</v>
          </cell>
          <cell r="E959" t="str">
            <v>Luis Salvador Galvez</v>
          </cell>
          <cell r="F959" t="str">
            <v>2821628190-1</v>
          </cell>
          <cell r="G959" t="str">
            <v>Perno riel FFCC BCY 7/8x115</v>
          </cell>
          <cell r="AF959">
            <v>150</v>
          </cell>
          <cell r="AG959">
            <v>66.75</v>
          </cell>
          <cell r="AH959">
            <v>0</v>
          </cell>
          <cell r="AI959">
            <v>0</v>
          </cell>
          <cell r="AJ959">
            <v>1</v>
          </cell>
          <cell r="AK959">
            <v>150</v>
          </cell>
          <cell r="AL959">
            <v>2584</v>
          </cell>
        </row>
        <row r="960">
          <cell r="B960">
            <v>40451</v>
          </cell>
          <cell r="C960">
            <v>287004</v>
          </cell>
          <cell r="D960">
            <v>44089</v>
          </cell>
          <cell r="E960" t="str">
            <v>Transap S.A.</v>
          </cell>
          <cell r="F960" t="str">
            <v>2821628190-1</v>
          </cell>
          <cell r="G960" t="str">
            <v>Perno riel FFCC BCY 7/8x115</v>
          </cell>
          <cell r="AF960">
            <v>450</v>
          </cell>
          <cell r="AG960">
            <v>200.25</v>
          </cell>
          <cell r="AH960">
            <v>158</v>
          </cell>
          <cell r="AI960">
            <v>70.31</v>
          </cell>
          <cell r="AJ960">
            <v>0.64888888888888885</v>
          </cell>
          <cell r="AK960">
            <v>292</v>
          </cell>
          <cell r="AL960">
            <v>2584</v>
          </cell>
        </row>
        <row r="961">
          <cell r="B961">
            <v>40556</v>
          </cell>
          <cell r="C961">
            <v>287093</v>
          </cell>
          <cell r="D961">
            <v>44104</v>
          </cell>
          <cell r="E961" t="str">
            <v>Juan Ruperto Cancino</v>
          </cell>
          <cell r="F961" t="str">
            <v>9700216100-5</v>
          </cell>
          <cell r="G961" t="str">
            <v>Pasador 1/2x80</v>
          </cell>
          <cell r="AF961">
            <v>1000</v>
          </cell>
          <cell r="AG961">
            <v>88</v>
          </cell>
          <cell r="AH961">
            <v>-1624</v>
          </cell>
          <cell r="AI961">
            <v>-142.91199999999998</v>
          </cell>
          <cell r="AJ961">
            <v>2.6240000000000001</v>
          </cell>
          <cell r="AK961">
            <v>2624</v>
          </cell>
          <cell r="AL961">
            <v>1661</v>
          </cell>
        </row>
        <row r="962">
          <cell r="B962">
            <v>40497</v>
          </cell>
          <cell r="C962">
            <v>287065</v>
          </cell>
          <cell r="D962">
            <v>44095</v>
          </cell>
          <cell r="E962" t="str">
            <v>SANDEN LTDA</v>
          </cell>
          <cell r="F962" t="str">
            <v>9700212050-3</v>
          </cell>
          <cell r="G962" t="str">
            <v>Pasador 3/8x72</v>
          </cell>
          <cell r="AF962">
            <v>2000</v>
          </cell>
          <cell r="AG962">
            <v>108</v>
          </cell>
          <cell r="AH962">
            <v>-1144</v>
          </cell>
          <cell r="AI962">
            <v>-61.775999999999996</v>
          </cell>
          <cell r="AJ962">
            <v>1.5720000000000001</v>
          </cell>
          <cell r="AK962">
            <v>3144</v>
          </cell>
          <cell r="AL962">
            <v>1614</v>
          </cell>
        </row>
        <row r="963">
          <cell r="B963">
            <v>40550</v>
          </cell>
          <cell r="C963">
            <v>287157</v>
          </cell>
          <cell r="D963">
            <v>44116</v>
          </cell>
          <cell r="E963" t="str">
            <v>Silica Networks Chile</v>
          </cell>
          <cell r="F963" t="str">
            <v>A800210210-3</v>
          </cell>
          <cell r="G963" t="str">
            <v>Soporte Guarda Cable 660x660x50x5</v>
          </cell>
          <cell r="AF963">
            <v>115</v>
          </cell>
          <cell r="AG963">
            <v>491.04999999999995</v>
          </cell>
          <cell r="AH963">
            <v>0</v>
          </cell>
          <cell r="AI963">
            <v>0</v>
          </cell>
          <cell r="AJ963">
            <v>1</v>
          </cell>
          <cell r="AK963">
            <v>115</v>
          </cell>
          <cell r="AL963">
            <v>1399</v>
          </cell>
        </row>
        <row r="964">
          <cell r="B964">
            <v>40547</v>
          </cell>
          <cell r="E964" t="str">
            <v>Reposicion</v>
          </cell>
          <cell r="F964" t="str">
            <v>8020210078-7</v>
          </cell>
          <cell r="G964" t="str">
            <v>Cruceta Paso Ova 50x50x4x500-14 GV</v>
          </cell>
          <cell r="AF964">
            <v>650</v>
          </cell>
          <cell r="AG964">
            <v>804.05000000000007</v>
          </cell>
          <cell r="AH964">
            <v>-8</v>
          </cell>
          <cell r="AI964">
            <v>-9.8960000000000008</v>
          </cell>
          <cell r="AJ964">
            <v>1.0123076923076924</v>
          </cell>
          <cell r="AK964">
            <v>658</v>
          </cell>
          <cell r="AL964">
            <v>2180</v>
          </cell>
        </row>
        <row r="965">
          <cell r="B965">
            <v>40539</v>
          </cell>
          <cell r="C965">
            <v>287152</v>
          </cell>
          <cell r="D965">
            <v>44113</v>
          </cell>
          <cell r="E965" t="str">
            <v>SAESA</v>
          </cell>
          <cell r="F965" t="str">
            <v>9323016495-7</v>
          </cell>
          <cell r="G965" t="str">
            <v>Perno Hex Cte 1/2x10x6A</v>
          </cell>
          <cell r="AF965">
            <v>2850</v>
          </cell>
          <cell r="AG965">
            <v>698.25</v>
          </cell>
          <cell r="AH965">
            <v>-89</v>
          </cell>
          <cell r="AI965">
            <v>-21.805</v>
          </cell>
          <cell r="AJ965">
            <v>1.0312280701754386</v>
          </cell>
          <cell r="AK965">
            <v>2939</v>
          </cell>
          <cell r="AL965">
            <v>1820</v>
          </cell>
        </row>
        <row r="966">
          <cell r="B966">
            <v>40506</v>
          </cell>
          <cell r="C966">
            <v>287127</v>
          </cell>
          <cell r="D966">
            <v>44134</v>
          </cell>
          <cell r="E966" t="str">
            <v>SAESA</v>
          </cell>
          <cell r="F966" t="str">
            <v>9323024660-0</v>
          </cell>
          <cell r="G966" t="str">
            <v>Perno Hex Cte 3/4x9x5A</v>
          </cell>
          <cell r="AF966">
            <v>1750</v>
          </cell>
          <cell r="AG966">
            <v>938</v>
          </cell>
          <cell r="AH966">
            <v>0</v>
          </cell>
          <cell r="AI966">
            <v>0</v>
          </cell>
          <cell r="AJ966">
            <v>1</v>
          </cell>
          <cell r="AK966">
            <v>1750</v>
          </cell>
          <cell r="AL966">
            <v>1621</v>
          </cell>
        </row>
        <row r="967">
          <cell r="B967">
            <v>40558</v>
          </cell>
          <cell r="E967" t="str">
            <v>Reposicion</v>
          </cell>
          <cell r="F967" t="str">
            <v>5600304020-3</v>
          </cell>
          <cell r="G967" t="str">
            <v>Chavetas Zinc 1/8x1.1/4</v>
          </cell>
          <cell r="AF967">
            <v>7800</v>
          </cell>
          <cell r="AG967">
            <v>23.400000000000002</v>
          </cell>
          <cell r="AH967">
            <v>0</v>
          </cell>
          <cell r="AI967">
            <v>0</v>
          </cell>
          <cell r="AJ967">
            <v>1</v>
          </cell>
          <cell r="AK967">
            <v>7800</v>
          </cell>
          <cell r="AL967">
            <v>2185</v>
          </cell>
        </row>
        <row r="968">
          <cell r="B968">
            <v>40483</v>
          </cell>
          <cell r="C968">
            <v>287060</v>
          </cell>
          <cell r="D968">
            <v>44116</v>
          </cell>
          <cell r="E968" t="str">
            <v>Excedindus Comer. e Indust. Ltda.</v>
          </cell>
          <cell r="F968" t="str">
            <v>3421328100-5</v>
          </cell>
          <cell r="G968" t="str">
            <v>Tuerca Hex Ref  G-2  Inditecnor 7/8</v>
          </cell>
          <cell r="AF968">
            <v>5000</v>
          </cell>
          <cell r="AG968">
            <v>675</v>
          </cell>
          <cell r="AH968">
            <v>-1357</v>
          </cell>
          <cell r="AI968">
            <v>-183.19500000000002</v>
          </cell>
          <cell r="AJ968">
            <v>1.2714000000000001</v>
          </cell>
          <cell r="AK968">
            <v>6357</v>
          </cell>
          <cell r="AL968">
            <v>3333</v>
          </cell>
        </row>
        <row r="969">
          <cell r="B969">
            <v>40500</v>
          </cell>
          <cell r="C969">
            <v>287126</v>
          </cell>
          <cell r="D969">
            <v>44134</v>
          </cell>
          <cell r="E969" t="str">
            <v>SAESA</v>
          </cell>
          <cell r="F969" t="str">
            <v>7401200030-1</v>
          </cell>
          <cell r="G969" t="str">
            <v>Barra Ojo 5/8x2,40mtrs</v>
          </cell>
          <cell r="AF969">
            <v>1850</v>
          </cell>
          <cell r="AG969">
            <v>7478.44</v>
          </cell>
          <cell r="AH969">
            <v>0</v>
          </cell>
          <cell r="AI969">
            <v>0</v>
          </cell>
          <cell r="AJ969">
            <v>1</v>
          </cell>
          <cell r="AK969">
            <v>1850</v>
          </cell>
          <cell r="AL969">
            <v>1254</v>
          </cell>
        </row>
        <row r="970">
          <cell r="B970">
            <v>40503</v>
          </cell>
          <cell r="C970">
            <v>287127</v>
          </cell>
          <cell r="D970">
            <v>44134</v>
          </cell>
          <cell r="E970" t="str">
            <v>SAESA</v>
          </cell>
          <cell r="F970" t="str">
            <v>7401200030-1</v>
          </cell>
          <cell r="G970" t="str">
            <v>Barra Ojo 5/8x2,40mtrs</v>
          </cell>
          <cell r="AF970">
            <v>750</v>
          </cell>
          <cell r="AG970">
            <v>3031.7999999999997</v>
          </cell>
          <cell r="AH970">
            <v>0</v>
          </cell>
          <cell r="AI970">
            <v>0</v>
          </cell>
          <cell r="AJ970">
            <v>1</v>
          </cell>
          <cell r="AK970">
            <v>750</v>
          </cell>
          <cell r="AL970">
            <v>1254</v>
          </cell>
        </row>
        <row r="971">
          <cell r="B971">
            <v>40509</v>
          </cell>
          <cell r="C971">
            <v>287128</v>
          </cell>
          <cell r="D971">
            <v>44134</v>
          </cell>
          <cell r="E971" t="str">
            <v>SAESA</v>
          </cell>
          <cell r="F971" t="str">
            <v>9323024660-0</v>
          </cell>
          <cell r="G971" t="str">
            <v>Perno Hex Cte 3/4x9x5A</v>
          </cell>
          <cell r="AF971">
            <v>800</v>
          </cell>
          <cell r="AG971">
            <v>428.8</v>
          </cell>
          <cell r="AH971">
            <v>0</v>
          </cell>
          <cell r="AI971">
            <v>0</v>
          </cell>
          <cell r="AJ971">
            <v>1</v>
          </cell>
          <cell r="AK971">
            <v>800</v>
          </cell>
          <cell r="AL971">
            <v>1621</v>
          </cell>
        </row>
        <row r="972">
          <cell r="B972">
            <v>40548</v>
          </cell>
          <cell r="E972" t="str">
            <v>Reposicion</v>
          </cell>
          <cell r="F972" t="str">
            <v>8020515101-3</v>
          </cell>
          <cell r="G972" t="str">
            <v xml:space="preserve">Cruceta Extra Larga 50x50x4x965 Lila </v>
          </cell>
          <cell r="AF972">
            <v>330</v>
          </cell>
          <cell r="AG972">
            <v>843.48</v>
          </cell>
          <cell r="AH972">
            <v>0</v>
          </cell>
          <cell r="AI972">
            <v>0</v>
          </cell>
          <cell r="AJ972">
            <v>1</v>
          </cell>
          <cell r="AK972">
            <v>330</v>
          </cell>
          <cell r="AL972">
            <v>1857</v>
          </cell>
        </row>
        <row r="973">
          <cell r="B973">
            <v>40531</v>
          </cell>
          <cell r="C973">
            <v>287136</v>
          </cell>
          <cell r="D973">
            <v>44118</v>
          </cell>
          <cell r="E973" t="str">
            <v>SAESA</v>
          </cell>
          <cell r="F973" t="str">
            <v>A800200556-7</v>
          </cell>
          <cell r="G973" t="str">
            <v>Soporte Secc. APR 32x8x240x385mm</v>
          </cell>
          <cell r="AF973">
            <v>780</v>
          </cell>
          <cell r="AG973">
            <v>1229.28</v>
          </cell>
          <cell r="AH973">
            <v>-272</v>
          </cell>
          <cell r="AI973">
            <v>-428.67200000000003</v>
          </cell>
          <cell r="AJ973">
            <v>1.3487179487179488</v>
          </cell>
          <cell r="AK973">
            <v>1052</v>
          </cell>
          <cell r="AL973">
            <v>2112</v>
          </cell>
        </row>
        <row r="974">
          <cell r="B974">
            <v>40502</v>
          </cell>
          <cell r="C974">
            <v>287127</v>
          </cell>
          <cell r="D974">
            <v>44134</v>
          </cell>
          <cell r="E974" t="str">
            <v>SAESA</v>
          </cell>
          <cell r="F974" t="str">
            <v>7400200310-8</v>
          </cell>
          <cell r="G974" t="str">
            <v>Barra Ojo Soldado 3/4x2.40mtrs</v>
          </cell>
          <cell r="AF974">
            <v>580</v>
          </cell>
          <cell r="AG974">
            <v>3364</v>
          </cell>
          <cell r="AH974">
            <v>0</v>
          </cell>
          <cell r="AI974">
            <v>0</v>
          </cell>
          <cell r="AJ974">
            <v>1</v>
          </cell>
          <cell r="AK974">
            <v>580</v>
          </cell>
          <cell r="AL974">
            <v>1336</v>
          </cell>
        </row>
        <row r="975">
          <cell r="B975">
            <v>40499</v>
          </cell>
          <cell r="C975">
            <v>287017</v>
          </cell>
          <cell r="D975">
            <v>44099</v>
          </cell>
          <cell r="E975" t="str">
            <v>Tecnored S.A.</v>
          </cell>
          <cell r="F975" t="str">
            <v>A321400229-8</v>
          </cell>
          <cell r="G975" t="str">
            <v>Vigueta Tipo Z 40x30x4x480mm</v>
          </cell>
          <cell r="AF975">
            <v>200</v>
          </cell>
          <cell r="AG975">
            <v>320</v>
          </cell>
          <cell r="AH975">
            <v>0</v>
          </cell>
          <cell r="AI975">
            <v>0</v>
          </cell>
          <cell r="AJ975">
            <v>1</v>
          </cell>
          <cell r="AK975">
            <v>200</v>
          </cell>
          <cell r="AL975">
            <v>2013</v>
          </cell>
        </row>
        <row r="976">
          <cell r="B976">
            <v>40510</v>
          </cell>
          <cell r="C976">
            <v>287127</v>
          </cell>
          <cell r="D976">
            <v>44134</v>
          </cell>
          <cell r="E976" t="str">
            <v>SAESA</v>
          </cell>
          <cell r="F976" t="str">
            <v>7400200310-8</v>
          </cell>
          <cell r="G976" t="str">
            <v>Barra Ojo Soldado 3/4x2.40mtrs</v>
          </cell>
          <cell r="AF976">
            <v>280</v>
          </cell>
          <cell r="AG976">
            <v>1624</v>
          </cell>
          <cell r="AH976">
            <v>0</v>
          </cell>
          <cell r="AI976">
            <v>0</v>
          </cell>
          <cell r="AJ976">
            <v>1</v>
          </cell>
          <cell r="AK976">
            <v>280</v>
          </cell>
          <cell r="AL976">
            <v>1336</v>
          </cell>
        </row>
        <row r="977">
          <cell r="B977">
            <v>40450</v>
          </cell>
          <cell r="C977">
            <v>287015</v>
          </cell>
          <cell r="D977">
            <v>44084</v>
          </cell>
          <cell r="E977" t="str">
            <v>Compañía General de Electricidad</v>
          </cell>
          <cell r="F977" t="str">
            <v>8731244100-2</v>
          </cell>
          <cell r="G977" t="str">
            <v>Espiga Punta Poste caps.1.3/8" Poliamida</v>
          </cell>
          <cell r="AF977">
            <v>134</v>
          </cell>
          <cell r="AG977">
            <v>240.53</v>
          </cell>
          <cell r="AH977">
            <v>-52</v>
          </cell>
          <cell r="AI977">
            <v>-93.34</v>
          </cell>
          <cell r="AJ977">
            <v>1.3880597014925373</v>
          </cell>
          <cell r="AK977">
            <v>186</v>
          </cell>
          <cell r="AL977">
            <v>4011</v>
          </cell>
        </row>
        <row r="978">
          <cell r="B978">
            <v>40537</v>
          </cell>
          <cell r="C978">
            <v>287148</v>
          </cell>
          <cell r="D978">
            <v>44113</v>
          </cell>
          <cell r="E978" t="str">
            <v>SAESA</v>
          </cell>
          <cell r="F978" t="str">
            <v>C621000400-8</v>
          </cell>
          <cell r="G978" t="str">
            <v>Fijación p/Cañería 1.1/2-2 - 1/2x300x100</v>
          </cell>
          <cell r="AF978">
            <v>550</v>
          </cell>
          <cell r="AG978">
            <v>207.9</v>
          </cell>
          <cell r="AH978">
            <v>0</v>
          </cell>
          <cell r="AI978">
            <v>0</v>
          </cell>
          <cell r="AJ978">
            <v>1</v>
          </cell>
          <cell r="AK978">
            <v>550</v>
          </cell>
          <cell r="AL978">
            <v>1942</v>
          </cell>
        </row>
        <row r="979">
          <cell r="B979">
            <v>40555</v>
          </cell>
          <cell r="C979">
            <v>287193</v>
          </cell>
          <cell r="D979">
            <v>44127</v>
          </cell>
          <cell r="E979" t="str">
            <v>Enerpa S.A.</v>
          </cell>
          <cell r="F979" t="str">
            <v>1223216032-0</v>
          </cell>
          <cell r="G979" t="str">
            <v>Perno Coche 1/2x2x1.1/4</v>
          </cell>
          <cell r="AF979">
            <v>4500</v>
          </cell>
          <cell r="AG979">
            <v>279</v>
          </cell>
          <cell r="AH979">
            <v>-10</v>
          </cell>
          <cell r="AI979">
            <v>-0.62</v>
          </cell>
          <cell r="AJ979">
            <v>1.0022222222222221</v>
          </cell>
          <cell r="AK979">
            <v>4510</v>
          </cell>
          <cell r="AL979">
            <v>2449</v>
          </cell>
        </row>
        <row r="980">
          <cell r="B980">
            <v>40514</v>
          </cell>
          <cell r="C980">
            <v>287130</v>
          </cell>
          <cell r="D980">
            <v>44134</v>
          </cell>
          <cell r="E980" t="str">
            <v>SAESA</v>
          </cell>
          <cell r="F980" t="str">
            <v>7400200310-8</v>
          </cell>
          <cell r="G980" t="str">
            <v>Barra Ojo Soldado 3/4x2.40mtrs</v>
          </cell>
          <cell r="AF980">
            <v>120</v>
          </cell>
          <cell r="AG980">
            <v>696</v>
          </cell>
          <cell r="AH980">
            <v>0</v>
          </cell>
          <cell r="AI980">
            <v>0</v>
          </cell>
          <cell r="AJ980">
            <v>1</v>
          </cell>
          <cell r="AK980">
            <v>120</v>
          </cell>
          <cell r="AL980">
            <v>1336</v>
          </cell>
        </row>
        <row r="981">
          <cell r="B981">
            <v>40541</v>
          </cell>
          <cell r="C981">
            <v>287147</v>
          </cell>
          <cell r="D981">
            <v>44132</v>
          </cell>
          <cell r="E981" t="str">
            <v>Tecnored S.A.</v>
          </cell>
          <cell r="F981" t="str">
            <v>A321400229-8</v>
          </cell>
          <cell r="G981" t="str">
            <v>Vigueta Tipo Z 40x30x4x480mm</v>
          </cell>
          <cell r="AF981">
            <v>150</v>
          </cell>
          <cell r="AG981">
            <v>240</v>
          </cell>
          <cell r="AH981">
            <v>-442</v>
          </cell>
          <cell r="AI981">
            <v>-707.2</v>
          </cell>
          <cell r="AJ981">
            <v>3.9466666666666668</v>
          </cell>
          <cell r="AK981">
            <v>592</v>
          </cell>
          <cell r="AL981">
            <v>2013</v>
          </cell>
        </row>
        <row r="982">
          <cell r="B982">
            <v>40538</v>
          </cell>
          <cell r="C982">
            <v>287153</v>
          </cell>
          <cell r="D982">
            <v>44113</v>
          </cell>
          <cell r="E982" t="str">
            <v>SAESA</v>
          </cell>
          <cell r="F982" t="str">
            <v>C621000400-8</v>
          </cell>
          <cell r="G982" t="str">
            <v>Fijación p/Cañería 1.1/2-2 - 1/2x300x100</v>
          </cell>
          <cell r="AF982">
            <v>200</v>
          </cell>
          <cell r="AG982">
            <v>75.599999999999994</v>
          </cell>
          <cell r="AH982">
            <v>-252</v>
          </cell>
          <cell r="AI982">
            <v>-95.256</v>
          </cell>
          <cell r="AJ982">
            <v>2.2599999999999998</v>
          </cell>
          <cell r="AK982">
            <v>452</v>
          </cell>
          <cell r="AL982">
            <v>1943</v>
          </cell>
        </row>
        <row r="983">
          <cell r="B983">
            <v>40513</v>
          </cell>
          <cell r="C983">
            <v>287129</v>
          </cell>
          <cell r="D983">
            <v>44134</v>
          </cell>
          <cell r="E983" t="str">
            <v>SAESA</v>
          </cell>
          <cell r="F983" t="str">
            <v>9323024660-0</v>
          </cell>
          <cell r="G983" t="str">
            <v>Perno Hex Cte 3/4x9x5A</v>
          </cell>
          <cell r="AF983">
            <v>2200</v>
          </cell>
          <cell r="AG983">
            <v>1179.2</v>
          </cell>
          <cell r="AH983">
            <v>0</v>
          </cell>
          <cell r="AI983">
            <v>0</v>
          </cell>
          <cell r="AJ983">
            <v>1</v>
          </cell>
          <cell r="AK983">
            <v>2200</v>
          </cell>
          <cell r="AL983">
            <v>1621</v>
          </cell>
        </row>
        <row r="984">
          <cell r="B984">
            <v>40518</v>
          </cell>
          <cell r="C984">
            <v>287131</v>
          </cell>
          <cell r="D984">
            <v>44134</v>
          </cell>
          <cell r="E984" t="str">
            <v>SAESA</v>
          </cell>
          <cell r="F984" t="str">
            <v>7400200310-8</v>
          </cell>
          <cell r="G984" t="str">
            <v>Barra Ojo Soldado 3/4x2.40mtrs</v>
          </cell>
          <cell r="AF984">
            <v>300</v>
          </cell>
          <cell r="AG984">
            <v>1740</v>
          </cell>
          <cell r="AH984">
            <v>0</v>
          </cell>
          <cell r="AI984">
            <v>0</v>
          </cell>
          <cell r="AJ984">
            <v>1</v>
          </cell>
          <cell r="AK984">
            <v>300</v>
          </cell>
          <cell r="AL984">
            <v>1336</v>
          </cell>
        </row>
        <row r="985">
          <cell r="B985">
            <v>40455</v>
          </cell>
          <cell r="C985">
            <v>286935</v>
          </cell>
          <cell r="D985">
            <v>44083</v>
          </cell>
          <cell r="E985" t="str">
            <v>Cooperativa Electrica los Angeles</v>
          </cell>
          <cell r="F985" t="str">
            <v>9923212100-5</v>
          </cell>
          <cell r="G985" t="str">
            <v>Perno Coche 3/8x5x3A</v>
          </cell>
          <cell r="AF985">
            <v>200</v>
          </cell>
          <cell r="AG985">
            <v>12.659999999999998</v>
          </cell>
          <cell r="AH985">
            <v>-813</v>
          </cell>
          <cell r="AI985">
            <v>-51.462899999999998</v>
          </cell>
          <cell r="AJ985">
            <v>5.0650000000000004</v>
          </cell>
          <cell r="AK985">
            <v>1013</v>
          </cell>
          <cell r="AL985">
            <v>3010</v>
          </cell>
        </row>
        <row r="986">
          <cell r="B986">
            <v>40459</v>
          </cell>
          <cell r="C986">
            <v>287017</v>
          </cell>
          <cell r="D986">
            <v>44091</v>
          </cell>
          <cell r="E986" t="str">
            <v>Tecnored S.A.</v>
          </cell>
          <cell r="F986" t="str">
            <v>A800200105-6</v>
          </cell>
          <cell r="G986" t="str">
            <v>Soporte de Paso 8 Aletas</v>
          </cell>
          <cell r="AF986">
            <v>70</v>
          </cell>
          <cell r="AG986">
            <v>211.4</v>
          </cell>
          <cell r="AH986">
            <v>10</v>
          </cell>
          <cell r="AI986">
            <v>30.2</v>
          </cell>
          <cell r="AJ986">
            <v>0.8571428571428571</v>
          </cell>
          <cell r="AK986">
            <v>60</v>
          </cell>
          <cell r="AL986">
            <v>2250</v>
          </cell>
        </row>
        <row r="987">
          <cell r="B987">
            <v>40507</v>
          </cell>
          <cell r="C987">
            <v>287128</v>
          </cell>
          <cell r="D987">
            <v>44134</v>
          </cell>
          <cell r="E987" t="str">
            <v>SAESA</v>
          </cell>
          <cell r="F987" t="str">
            <v>7401200030-1</v>
          </cell>
          <cell r="G987" t="str">
            <v>Barra Ojo 5/8x2,40mtrs</v>
          </cell>
          <cell r="AF987">
            <v>1600</v>
          </cell>
          <cell r="AG987">
            <v>6467.8399999999992</v>
          </cell>
          <cell r="AH987">
            <v>0</v>
          </cell>
          <cell r="AI987">
            <v>0</v>
          </cell>
          <cell r="AJ987">
            <v>1</v>
          </cell>
          <cell r="AK987">
            <v>1600</v>
          </cell>
          <cell r="AL987">
            <v>1254</v>
          </cell>
        </row>
        <row r="988">
          <cell r="B988">
            <v>40543</v>
          </cell>
          <cell r="D988">
            <v>44134</v>
          </cell>
          <cell r="E988" t="str">
            <v>Reposicion</v>
          </cell>
          <cell r="F988" t="str">
            <v>8731232100-7</v>
          </cell>
          <cell r="G988" t="str">
            <v>Espiga Punta Poste caps.1" Poliamida</v>
          </cell>
          <cell r="AF988">
            <v>310</v>
          </cell>
          <cell r="AG988">
            <v>296.05</v>
          </cell>
          <cell r="AH988">
            <v>-22</v>
          </cell>
          <cell r="AI988">
            <v>-21.009999999999998</v>
          </cell>
          <cell r="AJ988">
            <v>1.0709677419354839</v>
          </cell>
          <cell r="AK988">
            <v>332</v>
          </cell>
          <cell r="AL988">
            <v>4011</v>
          </cell>
        </row>
        <row r="989">
          <cell r="B989">
            <v>40542</v>
          </cell>
          <cell r="C989">
            <v>287147</v>
          </cell>
          <cell r="D989">
            <v>44118</v>
          </cell>
          <cell r="E989" t="str">
            <v>Tecnored S.A.</v>
          </cell>
          <cell r="F989" t="str">
            <v>9323016560-0</v>
          </cell>
          <cell r="G989" t="str">
            <v>Perno Hex Cte 1/2x12x9A</v>
          </cell>
          <cell r="AF989">
            <v>600</v>
          </cell>
          <cell r="AG989">
            <v>183.6</v>
          </cell>
          <cell r="AH989">
            <v>-567</v>
          </cell>
          <cell r="AI989">
            <v>-173.50200000000001</v>
          </cell>
          <cell r="AJ989">
            <v>1.9450000000000001</v>
          </cell>
          <cell r="AK989">
            <v>1167</v>
          </cell>
          <cell r="AL989">
            <v>2013</v>
          </cell>
        </row>
        <row r="990">
          <cell r="B990">
            <v>40568</v>
          </cell>
          <cell r="E990" t="str">
            <v>Reposicion</v>
          </cell>
          <cell r="F990" t="str">
            <v>6000100010-4</v>
          </cell>
          <cell r="G990" t="str">
            <v>Taco de Madera 80x60x120</v>
          </cell>
          <cell r="AF990">
            <v>500</v>
          </cell>
          <cell r="AG990">
            <v>121.5</v>
          </cell>
          <cell r="AH990">
            <v>0</v>
          </cell>
          <cell r="AI990">
            <v>0</v>
          </cell>
          <cell r="AJ990">
            <v>1</v>
          </cell>
          <cell r="AK990">
            <v>500</v>
          </cell>
          <cell r="AL990">
            <v>1942</v>
          </cell>
        </row>
        <row r="991">
          <cell r="B991">
            <v>40504</v>
          </cell>
          <cell r="C991">
            <v>287127</v>
          </cell>
          <cell r="D991">
            <v>44134</v>
          </cell>
          <cell r="E991" t="str">
            <v>SAESA</v>
          </cell>
          <cell r="F991" t="str">
            <v>8706200680-1</v>
          </cell>
          <cell r="G991" t="str">
            <v>Espiga 3/4x200x250 caps.1.3/8" Poliamida</v>
          </cell>
          <cell r="AF991">
            <v>7000</v>
          </cell>
          <cell r="AG991">
            <v>4487</v>
          </cell>
          <cell r="AH991">
            <v>0</v>
          </cell>
          <cell r="AI991">
            <v>0</v>
          </cell>
          <cell r="AJ991">
            <v>1</v>
          </cell>
          <cell r="AK991">
            <v>7000</v>
          </cell>
          <cell r="AL991">
            <v>2855</v>
          </cell>
        </row>
        <row r="992">
          <cell r="B992">
            <v>40573</v>
          </cell>
          <cell r="C992">
            <v>287164</v>
          </cell>
          <cell r="D992">
            <v>44104</v>
          </cell>
          <cell r="E992" t="str">
            <v>AKVA Group Chile S.A.</v>
          </cell>
          <cell r="F992" t="str">
            <v>9870104730-3</v>
          </cell>
          <cell r="G992" t="str">
            <v>Zuncho Flot. Soplado Wenco</v>
          </cell>
          <cell r="AF992">
            <v>440</v>
          </cell>
          <cell r="AG992">
            <v>378.4</v>
          </cell>
          <cell r="AH992">
            <v>-45</v>
          </cell>
          <cell r="AI992">
            <v>-38.700000000000003</v>
          </cell>
          <cell r="AJ992">
            <v>1.1022727272727273</v>
          </cell>
          <cell r="AK992">
            <v>485</v>
          </cell>
          <cell r="AL992">
            <v>1403</v>
          </cell>
        </row>
        <row r="993">
          <cell r="B993">
            <v>40511</v>
          </cell>
          <cell r="C993">
            <v>287129</v>
          </cell>
          <cell r="D993">
            <v>44134</v>
          </cell>
          <cell r="E993" t="str">
            <v>SAESA</v>
          </cell>
          <cell r="F993" t="str">
            <v>7401200030-1</v>
          </cell>
          <cell r="G993" t="str">
            <v>Barra Ojo 5/8x2,40mtrs</v>
          </cell>
          <cell r="AF993">
            <v>3350</v>
          </cell>
          <cell r="AG993">
            <v>13542.039999999999</v>
          </cell>
          <cell r="AH993">
            <v>1917</v>
          </cell>
          <cell r="AI993">
            <v>7749.2807999999995</v>
          </cell>
          <cell r="AJ993">
            <v>0.42776119402985074</v>
          </cell>
          <cell r="AK993">
            <v>1433</v>
          </cell>
          <cell r="AL993">
            <v>1254</v>
          </cell>
        </row>
        <row r="994">
          <cell r="B994">
            <v>40563</v>
          </cell>
          <cell r="E994" t="str">
            <v>Reposicion</v>
          </cell>
          <cell r="F994" t="str">
            <v>9323020350-2</v>
          </cell>
          <cell r="G994" t="str">
            <v>Perno Hex Cte 5/8x8x5A</v>
          </cell>
          <cell r="AF994">
            <v>2000</v>
          </cell>
          <cell r="AG994">
            <v>672.2399999999999</v>
          </cell>
          <cell r="AH994">
            <v>-3711</v>
          </cell>
          <cell r="AI994">
            <v>-1247.34132</v>
          </cell>
          <cell r="AJ994">
            <v>2.8555000000000001</v>
          </cell>
          <cell r="AK994">
            <v>5711</v>
          </cell>
          <cell r="AL994">
            <v>1803</v>
          </cell>
        </row>
        <row r="995">
          <cell r="B995">
            <v>40467</v>
          </cell>
          <cell r="E995" t="str">
            <v>Reposicion</v>
          </cell>
          <cell r="F995" t="str">
            <v>9822410110-4</v>
          </cell>
          <cell r="G995" t="str">
            <v>Eslabón Angular p/Tirante perf.18</v>
          </cell>
          <cell r="AF995">
            <v>500</v>
          </cell>
          <cell r="AG995">
            <v>247.5</v>
          </cell>
          <cell r="AH995">
            <v>-1207</v>
          </cell>
          <cell r="AI995">
            <v>-597.46500000000003</v>
          </cell>
          <cell r="AJ995">
            <v>3.4140000000000001</v>
          </cell>
          <cell r="AK995">
            <v>1707</v>
          </cell>
          <cell r="AL995">
            <v>2424</v>
          </cell>
        </row>
        <row r="996">
          <cell r="B996">
            <v>40532</v>
          </cell>
          <cell r="C996">
            <v>287136</v>
          </cell>
          <cell r="D996">
            <v>44118</v>
          </cell>
          <cell r="E996" t="str">
            <v>SAESA</v>
          </cell>
          <cell r="F996" t="str">
            <v>A800200557-0</v>
          </cell>
          <cell r="G996" t="str">
            <v>Alas p/Soporte Seccionador APR 32x5x110mm</v>
          </cell>
          <cell r="AF996">
            <v>1560</v>
          </cell>
          <cell r="AG996">
            <v>394.05599999999998</v>
          </cell>
          <cell r="AH996">
            <v>1560</v>
          </cell>
          <cell r="AI996">
            <v>394.05599999999998</v>
          </cell>
          <cell r="AJ996">
            <v>0</v>
          </cell>
          <cell r="AK996">
            <v>0</v>
          </cell>
        </row>
        <row r="997">
          <cell r="B997">
            <v>40540</v>
          </cell>
          <cell r="C997">
            <v>287147</v>
          </cell>
          <cell r="D997">
            <v>44118</v>
          </cell>
          <cell r="E997" t="str">
            <v>Tecnored S.A.</v>
          </cell>
          <cell r="F997" t="str">
            <v>A321400225-5</v>
          </cell>
          <cell r="G997" t="str">
            <v>Vigueta Canal C 34x34x3x480mm</v>
          </cell>
          <cell r="AF997">
            <v>300</v>
          </cell>
          <cell r="AG997">
            <v>325.8</v>
          </cell>
          <cell r="AH997">
            <v>-111</v>
          </cell>
          <cell r="AI997">
            <v>-120.54600000000001</v>
          </cell>
          <cell r="AJ997">
            <v>1.37</v>
          </cell>
          <cell r="AK997">
            <v>411</v>
          </cell>
          <cell r="AL997">
            <v>2013</v>
          </cell>
        </row>
        <row r="998">
          <cell r="B998">
            <v>40522</v>
          </cell>
          <cell r="C998">
            <v>287132</v>
          </cell>
          <cell r="D998">
            <v>44134</v>
          </cell>
          <cell r="E998" t="str">
            <v>SAESA</v>
          </cell>
          <cell r="F998" t="str">
            <v>7400200310-8</v>
          </cell>
          <cell r="G998" t="str">
            <v>Barra Ojo Soldado 3/4x2.40mtrs</v>
          </cell>
          <cell r="AF998">
            <v>700</v>
          </cell>
          <cell r="AG998">
            <v>4060</v>
          </cell>
          <cell r="AH998">
            <v>0</v>
          </cell>
          <cell r="AI998">
            <v>0</v>
          </cell>
          <cell r="AJ998">
            <v>1</v>
          </cell>
          <cell r="AK998">
            <v>700</v>
          </cell>
          <cell r="AL998">
            <v>1336</v>
          </cell>
        </row>
        <row r="999">
          <cell r="B999">
            <v>40580</v>
          </cell>
          <cell r="E999" t="str">
            <v>GTD Teleductos S.A.</v>
          </cell>
          <cell r="F999" t="str">
            <v>8020510196-2</v>
          </cell>
          <cell r="G999" t="str">
            <v>Cruceta Remate Final 50x50x4x500-14 Az/Rojo</v>
          </cell>
          <cell r="AF999">
            <v>1200</v>
          </cell>
          <cell r="AG999">
            <v>2263.1999999999998</v>
          </cell>
          <cell r="AH999">
            <v>-299</v>
          </cell>
          <cell r="AI999">
            <v>-563.91399999999999</v>
          </cell>
          <cell r="AJ999">
            <v>1.2491666666666668</v>
          </cell>
          <cell r="AK999">
            <v>1499</v>
          </cell>
          <cell r="AL999">
            <v>1857</v>
          </cell>
        </row>
        <row r="1000">
          <cell r="B1000">
            <v>40526</v>
          </cell>
          <cell r="C1000">
            <v>287133</v>
          </cell>
          <cell r="D1000">
            <v>44134</v>
          </cell>
          <cell r="E1000" t="str">
            <v>SAESA</v>
          </cell>
          <cell r="F1000" t="str">
            <v>7400200310-8</v>
          </cell>
          <cell r="G1000" t="str">
            <v>Barra Ojo Soldado 3/4x2.40mtrs</v>
          </cell>
          <cell r="AF1000">
            <v>560</v>
          </cell>
          <cell r="AG1000">
            <v>3248</v>
          </cell>
          <cell r="AH1000">
            <v>-606</v>
          </cell>
          <cell r="AI1000">
            <v>-3514.7999999999997</v>
          </cell>
          <cell r="AJ1000">
            <v>2.0821428571428573</v>
          </cell>
          <cell r="AK1000">
            <v>1166</v>
          </cell>
          <cell r="AL1000">
            <v>1336</v>
          </cell>
        </row>
        <row r="1001">
          <cell r="B1001">
            <v>40587</v>
          </cell>
          <cell r="C1001">
            <v>287353</v>
          </cell>
          <cell r="D1001">
            <v>44130</v>
          </cell>
          <cell r="E1001" t="str">
            <v>Constructora Tres Torres SPA</v>
          </cell>
          <cell r="F1001" t="str">
            <v>2491232485-7</v>
          </cell>
          <cell r="G1001" t="str">
            <v xml:space="preserve">Perno Anclaje Tipo L 1x800x200x100H </v>
          </cell>
          <cell r="AF1001">
            <v>16</v>
          </cell>
          <cell r="AG1001">
            <v>67.52</v>
          </cell>
          <cell r="AH1001">
            <v>-2</v>
          </cell>
          <cell r="AI1001">
            <v>-8.44</v>
          </cell>
          <cell r="AJ1001">
            <v>1.125</v>
          </cell>
          <cell r="AK1001">
            <v>18</v>
          </cell>
          <cell r="AL1001">
            <v>2200</v>
          </cell>
        </row>
        <row r="1002">
          <cell r="B1002">
            <v>40476</v>
          </cell>
          <cell r="E1002" t="str">
            <v>Reposicion</v>
          </cell>
          <cell r="F1002" t="str">
            <v>7500200136-5</v>
          </cell>
          <cell r="G1002" t="str">
            <v>Brida Inferior Multicable 4mm</v>
          </cell>
          <cell r="AF1002">
            <v>500</v>
          </cell>
          <cell r="AG1002">
            <v>58</v>
          </cell>
          <cell r="AH1002">
            <v>-600</v>
          </cell>
          <cell r="AI1002">
            <v>-69.600000000000009</v>
          </cell>
          <cell r="AJ1002">
            <v>2.2000000000000002</v>
          </cell>
          <cell r="AK1002">
            <v>1100</v>
          </cell>
          <cell r="AL1002">
            <v>2501</v>
          </cell>
        </row>
        <row r="1003">
          <cell r="B1003">
            <v>40582</v>
          </cell>
          <cell r="D1003">
            <v>44165</v>
          </cell>
          <cell r="E1003" t="str">
            <v>Reposicion</v>
          </cell>
          <cell r="F1003" t="str">
            <v>8020210078-7</v>
          </cell>
          <cell r="G1003" t="str">
            <v>Cruceta Paso Ova 50x50x4x500-14 GV</v>
          </cell>
          <cell r="AF1003">
            <v>3000</v>
          </cell>
          <cell r="AG1003">
            <v>3711.0000000000005</v>
          </cell>
          <cell r="AH1003">
            <v>2355</v>
          </cell>
          <cell r="AI1003">
            <v>2913.1350000000002</v>
          </cell>
          <cell r="AJ1003">
            <v>0.215</v>
          </cell>
          <cell r="AK1003">
            <v>645</v>
          </cell>
          <cell r="AL1003">
            <v>1900</v>
          </cell>
        </row>
        <row r="1004">
          <cell r="B1004">
            <v>40564</v>
          </cell>
          <cell r="D1004">
            <v>44134</v>
          </cell>
          <cell r="E1004" t="str">
            <v>Reposicion</v>
          </cell>
          <cell r="F1004" t="str">
            <v>A321420100-2</v>
          </cell>
          <cell r="G1004" t="str">
            <v>Vigueta Afianza L 50x50x6x600</v>
          </cell>
          <cell r="AF1004">
            <v>330</v>
          </cell>
          <cell r="AG1004">
            <v>891.00000000000011</v>
          </cell>
          <cell r="AH1004">
            <v>1</v>
          </cell>
          <cell r="AI1004">
            <v>2.7</v>
          </cell>
          <cell r="AJ1004">
            <v>0.99696969696969695</v>
          </cell>
          <cell r="AK1004">
            <v>329</v>
          </cell>
          <cell r="AL1004">
            <v>1370</v>
          </cell>
        </row>
        <row r="1005">
          <cell r="B1005">
            <v>40565</v>
          </cell>
          <cell r="C1005">
            <v>287280</v>
          </cell>
          <cell r="D1005">
            <v>44130</v>
          </cell>
          <cell r="E1005" t="str">
            <v>Juan Ruperto Cancino</v>
          </cell>
          <cell r="F1005" t="str">
            <v>7401200010-7</v>
          </cell>
          <cell r="G1005" t="str">
            <v>Barra Ojo 5/8x1,80mtrs</v>
          </cell>
          <cell r="AF1005">
            <v>1000</v>
          </cell>
          <cell r="AG1005">
            <v>3036.7999999999997</v>
          </cell>
          <cell r="AH1005">
            <v>14</v>
          </cell>
          <cell r="AI1005">
            <v>42.5152</v>
          </cell>
          <cell r="AJ1005">
            <v>0.98599999999999999</v>
          </cell>
          <cell r="AK1005">
            <v>986</v>
          </cell>
          <cell r="AL1005">
            <v>1432</v>
          </cell>
        </row>
        <row r="1006">
          <cell r="B1006">
            <v>40477</v>
          </cell>
          <cell r="E1006" t="str">
            <v>Reposicion</v>
          </cell>
          <cell r="F1006" t="str">
            <v>7500200137-3</v>
          </cell>
          <cell r="G1006" t="str">
            <v>Brida Superior Multicable 4mm</v>
          </cell>
          <cell r="AF1006">
            <v>500</v>
          </cell>
          <cell r="AG1006">
            <v>38.5</v>
          </cell>
          <cell r="AH1006">
            <v>-2350</v>
          </cell>
          <cell r="AI1006">
            <v>-180.95</v>
          </cell>
          <cell r="AJ1006">
            <v>5.7</v>
          </cell>
          <cell r="AK1006">
            <v>2850</v>
          </cell>
          <cell r="AL1006">
            <v>2501</v>
          </cell>
        </row>
        <row r="1007">
          <cell r="B1007">
            <v>40508</v>
          </cell>
          <cell r="C1007">
            <v>287128</v>
          </cell>
          <cell r="D1007">
            <v>44134</v>
          </cell>
          <cell r="E1007" t="str">
            <v>SAESA</v>
          </cell>
          <cell r="F1007" t="str">
            <v>8706200680-1</v>
          </cell>
          <cell r="G1007" t="str">
            <v>Espiga 3/4x200x250 caps.1.3/8" Poliamida</v>
          </cell>
          <cell r="AF1007">
            <v>4500</v>
          </cell>
          <cell r="AG1007">
            <v>2884.5</v>
          </cell>
          <cell r="AH1007">
            <v>0</v>
          </cell>
          <cell r="AI1007">
            <v>0</v>
          </cell>
          <cell r="AJ1007">
            <v>1</v>
          </cell>
          <cell r="AK1007">
            <v>4500</v>
          </cell>
          <cell r="AL1007">
            <v>2855</v>
          </cell>
        </row>
        <row r="1008">
          <cell r="B1008">
            <v>40561</v>
          </cell>
          <cell r="D1008">
            <v>44134</v>
          </cell>
          <cell r="E1008" t="str">
            <v>Reposicion</v>
          </cell>
          <cell r="F1008" t="str">
            <v>8020210063-9</v>
          </cell>
          <cell r="G1008" t="str">
            <v>Cruceta Paso Ova 40x40x4x500</v>
          </cell>
          <cell r="AF1008">
            <v>3000</v>
          </cell>
          <cell r="AG1008">
            <v>3000</v>
          </cell>
          <cell r="AH1008">
            <v>-780</v>
          </cell>
          <cell r="AI1008">
            <v>-780</v>
          </cell>
          <cell r="AJ1008">
            <v>1.26</v>
          </cell>
          <cell r="AK1008">
            <v>3780</v>
          </cell>
          <cell r="AL1008">
            <v>2098</v>
          </cell>
        </row>
        <row r="1009">
          <cell r="B1009">
            <v>40480</v>
          </cell>
          <cell r="C1009">
            <v>287059</v>
          </cell>
          <cell r="D1009">
            <v>44102</v>
          </cell>
          <cell r="E1009" t="str">
            <v>Excedindus Comer. e Indust. Ltda.</v>
          </cell>
          <cell r="F1009" t="str">
            <v>2821628145-6</v>
          </cell>
          <cell r="G1009" t="str">
            <v>Perno riel FFCC KZ 7/8x98</v>
          </cell>
          <cell r="AF1009">
            <v>1500</v>
          </cell>
          <cell r="AG1009">
            <v>484.5</v>
          </cell>
          <cell r="AH1009">
            <v>0</v>
          </cell>
          <cell r="AI1009">
            <v>0</v>
          </cell>
          <cell r="AJ1009">
            <v>1</v>
          </cell>
          <cell r="AK1009">
            <v>1500</v>
          </cell>
          <cell r="AL1009">
            <v>3399</v>
          </cell>
        </row>
        <row r="1010">
          <cell r="B1010">
            <v>40572</v>
          </cell>
          <cell r="D1010">
            <v>44145</v>
          </cell>
          <cell r="E1010" t="str">
            <v>Reposicion</v>
          </cell>
          <cell r="F1010" t="str">
            <v>8020210120-1</v>
          </cell>
          <cell r="G1010" t="str">
            <v>Cruceta Remate Final Oval 50x50x4x500-14</v>
          </cell>
          <cell r="AF1010">
            <v>500</v>
          </cell>
          <cell r="AG1010">
            <v>870</v>
          </cell>
          <cell r="AH1010">
            <v>-153</v>
          </cell>
          <cell r="AI1010">
            <v>-266.21999999999997</v>
          </cell>
          <cell r="AJ1010">
            <v>1.306</v>
          </cell>
          <cell r="AK1010">
            <v>653</v>
          </cell>
          <cell r="AL1010">
            <v>2000</v>
          </cell>
        </row>
        <row r="1011">
          <cell r="B1011">
            <v>40596</v>
          </cell>
          <cell r="D1011">
            <v>44165</v>
          </cell>
          <cell r="E1011" t="str">
            <v>Reposicion</v>
          </cell>
          <cell r="F1011" t="str">
            <v>6321532000-8</v>
          </cell>
          <cell r="G1011" t="str">
            <v>Tuerca Hex Bulldog 1"</v>
          </cell>
          <cell r="AF1011">
            <v>3044</v>
          </cell>
          <cell r="AG1011">
            <v>700.12</v>
          </cell>
          <cell r="AH1011">
            <v>-83</v>
          </cell>
          <cell r="AI1011">
            <v>-19.09</v>
          </cell>
          <cell r="AJ1011">
            <v>1.0272667542706964</v>
          </cell>
          <cell r="AK1011">
            <v>3127</v>
          </cell>
          <cell r="AL1011">
            <v>5000</v>
          </cell>
        </row>
        <row r="1012">
          <cell r="B1012">
            <v>40571</v>
          </cell>
          <cell r="D1012">
            <v>44165</v>
          </cell>
          <cell r="E1012" t="str">
            <v>Reposicion</v>
          </cell>
          <cell r="F1012" t="str">
            <v>9624000016-1</v>
          </cell>
          <cell r="G1012" t="str">
            <v>Perno Ojo 5/8x9x5H</v>
          </cell>
          <cell r="AF1012">
            <v>3000</v>
          </cell>
          <cell r="AG1012">
            <v>1761</v>
          </cell>
          <cell r="AH1012">
            <v>-407</v>
          </cell>
          <cell r="AI1012">
            <v>-238.90899999999999</v>
          </cell>
          <cell r="AJ1012">
            <v>1.1356666666666666</v>
          </cell>
          <cell r="AK1012">
            <v>3407</v>
          </cell>
          <cell r="AL1012">
            <v>1950</v>
          </cell>
        </row>
        <row r="1013">
          <cell r="B1013">
            <v>40595</v>
          </cell>
          <cell r="D1013">
            <v>44137</v>
          </cell>
          <cell r="E1013" t="str">
            <v>Reposicion</v>
          </cell>
          <cell r="F1013" t="str">
            <v>A800210084-4</v>
          </cell>
          <cell r="G1013" t="str">
            <v>Soporte L 50x50x5x50</v>
          </cell>
          <cell r="AF1013">
            <v>2700</v>
          </cell>
          <cell r="AG1013">
            <v>508.95</v>
          </cell>
          <cell r="AH1013">
            <v>-873</v>
          </cell>
          <cell r="AI1013">
            <v>-164.56049999999999</v>
          </cell>
          <cell r="AJ1013">
            <v>1.3233333333333333</v>
          </cell>
          <cell r="AK1013">
            <v>3573</v>
          </cell>
          <cell r="AL1013">
            <v>2652</v>
          </cell>
        </row>
        <row r="1014">
          <cell r="B1014">
            <v>40481</v>
          </cell>
          <cell r="C1014">
            <v>287060</v>
          </cell>
          <cell r="D1014">
            <v>44116</v>
          </cell>
          <cell r="E1014" t="str">
            <v>Excedindus Comer. e Indust. Ltda.</v>
          </cell>
          <cell r="F1014" t="str">
            <v>2821628145-6</v>
          </cell>
          <cell r="G1014" t="str">
            <v>Perno riel FFCC KZ 7/8x98</v>
          </cell>
          <cell r="AF1014">
            <v>1500</v>
          </cell>
          <cell r="AG1014">
            <v>484.5</v>
          </cell>
          <cell r="AH1014">
            <v>0</v>
          </cell>
          <cell r="AI1014">
            <v>0</v>
          </cell>
          <cell r="AJ1014">
            <v>1</v>
          </cell>
          <cell r="AK1014">
            <v>1500</v>
          </cell>
          <cell r="AL1014">
            <v>3399</v>
          </cell>
        </row>
        <row r="1015">
          <cell r="B1015">
            <v>40512</v>
          </cell>
          <cell r="C1015">
            <v>287129</v>
          </cell>
          <cell r="D1015">
            <v>44134</v>
          </cell>
          <cell r="E1015" t="str">
            <v>SAESA</v>
          </cell>
          <cell r="F1015" t="str">
            <v>8706200680-1</v>
          </cell>
          <cell r="G1015" t="str">
            <v>Espiga 3/4x200x250 caps.1.3/8" Poliamida</v>
          </cell>
          <cell r="AF1015">
            <v>10750</v>
          </cell>
          <cell r="AG1015">
            <v>6890.75</v>
          </cell>
          <cell r="AH1015">
            <v>0</v>
          </cell>
          <cell r="AI1015">
            <v>0</v>
          </cell>
          <cell r="AJ1015">
            <v>1</v>
          </cell>
          <cell r="AK1015">
            <v>10750</v>
          </cell>
          <cell r="AL1015">
            <v>2855</v>
          </cell>
        </row>
        <row r="1016">
          <cell r="B1016">
            <v>40602</v>
          </cell>
          <cell r="C1016">
            <v>287365</v>
          </cell>
          <cell r="D1016">
            <v>44155</v>
          </cell>
          <cell r="E1016" t="str">
            <v>Consorcio Tecdra S.A.</v>
          </cell>
          <cell r="F1016" t="str">
            <v>3824028180-2</v>
          </cell>
          <cell r="G1016" t="str">
            <v>Tirafondo Nº2, 7/8x149</v>
          </cell>
          <cell r="AF1016">
            <v>1000</v>
          </cell>
          <cell r="AG1016">
            <v>552</v>
          </cell>
          <cell r="AH1016">
            <v>-293</v>
          </cell>
          <cell r="AI1016">
            <v>-161.73600000000002</v>
          </cell>
          <cell r="AJ1016">
            <v>1.2929999999999999</v>
          </cell>
          <cell r="AK1016">
            <v>1293</v>
          </cell>
          <cell r="AL1016">
            <v>1548</v>
          </cell>
        </row>
        <row r="1017">
          <cell r="B1017">
            <v>40601</v>
          </cell>
          <cell r="C1017">
            <v>287416</v>
          </cell>
          <cell r="D1017">
            <v>44145</v>
          </cell>
          <cell r="E1017" t="str">
            <v>Tecnored S.A.</v>
          </cell>
          <cell r="F1017" t="str">
            <v>A321420105-3</v>
          </cell>
          <cell r="G1017" t="str">
            <v>Vigueta Afianza L 65x65x5x690</v>
          </cell>
          <cell r="AF1017">
            <v>200</v>
          </cell>
          <cell r="AG1017">
            <v>680</v>
          </cell>
          <cell r="AH1017">
            <v>-62</v>
          </cell>
          <cell r="AI1017">
            <v>-210.79999999999998</v>
          </cell>
          <cell r="AJ1017">
            <v>1.31</v>
          </cell>
          <cell r="AK1017">
            <v>262</v>
          </cell>
          <cell r="AL1017">
            <v>1200</v>
          </cell>
        </row>
        <row r="1018">
          <cell r="B1018">
            <v>40616</v>
          </cell>
          <cell r="C1018">
            <v>287368</v>
          </cell>
          <cell r="D1018">
            <v>44159</v>
          </cell>
          <cell r="E1018" t="str">
            <v>Servicos e Ingeniería Ltda.</v>
          </cell>
          <cell r="F1018" t="str">
            <v>9822110080-8</v>
          </cell>
          <cell r="G1018" t="str">
            <v>Fe Angulo 50x50x5x410</v>
          </cell>
          <cell r="AF1018">
            <v>190</v>
          </cell>
          <cell r="AG1018">
            <v>311.59999999999997</v>
          </cell>
          <cell r="AH1018">
            <v>-390</v>
          </cell>
          <cell r="AI1018">
            <v>-639.59999999999991</v>
          </cell>
          <cell r="AJ1018">
            <v>3.0526315789473686</v>
          </cell>
          <cell r="AK1018">
            <v>580</v>
          </cell>
          <cell r="AL1018">
            <v>1300</v>
          </cell>
        </row>
        <row r="1019">
          <cell r="B1019">
            <v>40482</v>
          </cell>
          <cell r="C1019">
            <v>287061</v>
          </cell>
          <cell r="D1019">
            <v>44130</v>
          </cell>
          <cell r="E1019" t="str">
            <v>Excedindus Comer. e Indust. Ltda.</v>
          </cell>
          <cell r="F1019" t="str">
            <v>2821628145-6</v>
          </cell>
          <cell r="G1019" t="str">
            <v>Perno riel FFCC KZ 7/8x98</v>
          </cell>
          <cell r="AF1019">
            <v>2000</v>
          </cell>
          <cell r="AG1019">
            <v>646</v>
          </cell>
          <cell r="AH1019">
            <v>-182</v>
          </cell>
          <cell r="AI1019">
            <v>-58.786000000000001</v>
          </cell>
          <cell r="AJ1019">
            <v>1.091</v>
          </cell>
          <cell r="AK1019">
            <v>2182</v>
          </cell>
          <cell r="AL1019">
            <v>3399</v>
          </cell>
        </row>
        <row r="1020">
          <cell r="B1020">
            <v>40578</v>
          </cell>
          <cell r="C1020">
            <v>287324</v>
          </cell>
          <cell r="D1020">
            <v>44138</v>
          </cell>
          <cell r="E1020" t="str">
            <v>ICIL Icafal S.A.</v>
          </cell>
          <cell r="F1020" t="str">
            <v>2821628195-2</v>
          </cell>
          <cell r="G1020" t="str">
            <v>Perno riel FFCC BCY 7/8x152</v>
          </cell>
          <cell r="AF1020">
            <v>900</v>
          </cell>
          <cell r="AG1020">
            <v>505.89000000000004</v>
          </cell>
          <cell r="AH1020">
            <v>-83</v>
          </cell>
          <cell r="AI1020">
            <v>-46.654300000000006</v>
          </cell>
          <cell r="AJ1020">
            <v>1.0922222222222222</v>
          </cell>
          <cell r="AK1020">
            <v>983</v>
          </cell>
          <cell r="AL1020">
            <v>1750</v>
          </cell>
        </row>
        <row r="1021">
          <cell r="B1021">
            <v>40611</v>
          </cell>
          <cell r="C1021">
            <v>287432</v>
          </cell>
          <cell r="D1021">
            <v>44186</v>
          </cell>
          <cell r="E1021" t="str">
            <v>SAESA</v>
          </cell>
          <cell r="F1021" t="str">
            <v>7400200310-8</v>
          </cell>
          <cell r="G1021" t="str">
            <v>Barra Ojo Soldado 3/4x2.40mtrs</v>
          </cell>
          <cell r="AF1021">
            <v>700</v>
          </cell>
          <cell r="AG1021">
            <v>4060</v>
          </cell>
          <cell r="AH1021">
            <v>0</v>
          </cell>
          <cell r="AI1021">
            <v>0</v>
          </cell>
          <cell r="AJ1021">
            <v>1</v>
          </cell>
          <cell r="AK1021">
            <v>700</v>
          </cell>
          <cell r="AL1021">
            <v>1336</v>
          </cell>
        </row>
        <row r="1022">
          <cell r="B1022">
            <v>40598</v>
          </cell>
          <cell r="C1022">
            <v>287405</v>
          </cell>
          <cell r="D1022">
            <v>44152</v>
          </cell>
          <cell r="E1022" t="str">
            <v>Tecnored S.A.</v>
          </cell>
          <cell r="F1022" t="str">
            <v>A800200065-3</v>
          </cell>
          <cell r="G1022" t="str">
            <v>Soporte Remate Pesado</v>
          </cell>
          <cell r="AF1022">
            <v>2000</v>
          </cell>
          <cell r="AG1022">
            <v>930</v>
          </cell>
          <cell r="AH1022">
            <v>0</v>
          </cell>
          <cell r="AI1022">
            <v>0</v>
          </cell>
          <cell r="AJ1022">
            <v>1</v>
          </cell>
          <cell r="AK1022">
            <v>2000</v>
          </cell>
          <cell r="AL1022">
            <v>1601</v>
          </cell>
        </row>
        <row r="1023">
          <cell r="B1023">
            <v>40630</v>
          </cell>
          <cell r="C1023">
            <v>287386</v>
          </cell>
          <cell r="D1023">
            <v>44146</v>
          </cell>
          <cell r="E1023" t="str">
            <v>Enerpa S.A.</v>
          </cell>
          <cell r="F1023" t="str">
            <v>9624000185-0</v>
          </cell>
          <cell r="G1023" t="str">
            <v>Perno Ojo 5/8x14x3H</v>
          </cell>
          <cell r="AF1023">
            <v>100</v>
          </cell>
          <cell r="AG1023">
            <v>77.8</v>
          </cell>
          <cell r="AH1023">
            <v>-45</v>
          </cell>
          <cell r="AI1023">
            <v>-35.01</v>
          </cell>
          <cell r="AJ1023">
            <v>1.45</v>
          </cell>
          <cell r="AK1023">
            <v>145</v>
          </cell>
          <cell r="AL1023">
            <v>2500</v>
          </cell>
        </row>
        <row r="1024">
          <cell r="B1024">
            <v>40631</v>
          </cell>
          <cell r="C1024">
            <v>287386</v>
          </cell>
          <cell r="D1024">
            <v>44153</v>
          </cell>
          <cell r="E1024" t="str">
            <v>Enerpa S.A.</v>
          </cell>
          <cell r="F1024" t="str">
            <v>9624000168-0</v>
          </cell>
          <cell r="G1024" t="str">
            <v>Perno Ojo 5/8x406x187mm</v>
          </cell>
          <cell r="AF1024">
            <v>100</v>
          </cell>
          <cell r="AG1024">
            <v>84.399999999999991</v>
          </cell>
          <cell r="AH1024">
            <v>0</v>
          </cell>
          <cell r="AI1024">
            <v>0</v>
          </cell>
          <cell r="AJ1024">
            <v>1</v>
          </cell>
          <cell r="AK1024">
            <v>100</v>
          </cell>
          <cell r="AL1024">
            <v>2500</v>
          </cell>
        </row>
        <row r="1025">
          <cell r="B1025">
            <v>40632</v>
          </cell>
          <cell r="C1025">
            <v>287485</v>
          </cell>
          <cell r="D1025">
            <v>44155</v>
          </cell>
          <cell r="E1025" t="str">
            <v>Desarrollo e Ingeniería Ltda.</v>
          </cell>
          <cell r="F1025" t="str">
            <v>24A1224152-7</v>
          </cell>
          <cell r="G1025" t="str">
            <v>Perno Anclaje Recto HAE 3/4x700x120Hx130H</v>
          </cell>
          <cell r="AF1025">
            <v>108</v>
          </cell>
          <cell r="AG1025">
            <v>181.98000000000002</v>
          </cell>
          <cell r="AH1025">
            <v>-1</v>
          </cell>
          <cell r="AI1025">
            <v>-1.6850000000000001</v>
          </cell>
          <cell r="AJ1025">
            <v>1.0092592592592593</v>
          </cell>
          <cell r="AK1025">
            <v>109</v>
          </cell>
          <cell r="AL1025">
            <v>2199</v>
          </cell>
        </row>
        <row r="1026">
          <cell r="B1026">
            <v>40600</v>
          </cell>
          <cell r="C1026">
            <v>287406</v>
          </cell>
          <cell r="D1026">
            <v>44173</v>
          </cell>
          <cell r="E1026" t="str">
            <v>Tecnored S.A.</v>
          </cell>
          <cell r="F1026" t="str">
            <v>A800200065-3</v>
          </cell>
          <cell r="G1026" t="str">
            <v>Soporte Remate Pesado</v>
          </cell>
          <cell r="AF1026">
            <v>2000</v>
          </cell>
          <cell r="AG1026">
            <v>930</v>
          </cell>
          <cell r="AH1026">
            <v>-2607</v>
          </cell>
          <cell r="AI1026">
            <v>-1212.2550000000001</v>
          </cell>
          <cell r="AJ1026">
            <v>2.3035000000000001</v>
          </cell>
          <cell r="AK1026">
            <v>4607</v>
          </cell>
          <cell r="AL1026">
            <v>1601</v>
          </cell>
        </row>
        <row r="1027">
          <cell r="B1027">
            <v>40619</v>
          </cell>
          <cell r="E1027" t="str">
            <v>Reposicion</v>
          </cell>
          <cell r="F1027" t="str">
            <v>A321400225-5</v>
          </cell>
          <cell r="G1027" t="str">
            <v>Vigueta Canal C 34x34x3x480mm</v>
          </cell>
          <cell r="AF1027">
            <v>250</v>
          </cell>
          <cell r="AG1027">
            <v>271.5</v>
          </cell>
          <cell r="AH1027">
            <v>2</v>
          </cell>
          <cell r="AI1027">
            <v>2.1720000000000002</v>
          </cell>
          <cell r="AJ1027">
            <v>0.99199999999999999</v>
          </cell>
          <cell r="AK1027">
            <v>248</v>
          </cell>
          <cell r="AL1027">
            <v>2013</v>
          </cell>
        </row>
        <row r="1028">
          <cell r="B1028">
            <v>40621</v>
          </cell>
          <cell r="C1028">
            <v>287480</v>
          </cell>
          <cell r="D1028">
            <v>44146</v>
          </cell>
          <cell r="E1028" t="str">
            <v>Grez y Ulloa S.A.</v>
          </cell>
          <cell r="F1028" t="str">
            <v>A800225035-8</v>
          </cell>
          <cell r="G1028" t="str">
            <v>Soporte p/Red BT/Empalme 65x65x5x50</v>
          </cell>
          <cell r="AF1028">
            <v>800</v>
          </cell>
          <cell r="AG1028">
            <v>200</v>
          </cell>
          <cell r="AH1028">
            <v>-1475</v>
          </cell>
          <cell r="AI1028">
            <v>-368.75</v>
          </cell>
          <cell r="AJ1028">
            <v>2.84375</v>
          </cell>
          <cell r="AK1028">
            <v>2275</v>
          </cell>
          <cell r="AL1028">
            <v>2500</v>
          </cell>
        </row>
        <row r="1029">
          <cell r="B1029">
            <v>40617</v>
          </cell>
          <cell r="E1029" t="str">
            <v>Reposicion</v>
          </cell>
          <cell r="F1029" t="str">
            <v>2821628190-1</v>
          </cell>
          <cell r="G1029" t="str">
            <v>Perno riel FFCC BCY 7/8x115</v>
          </cell>
          <cell r="AF1029">
            <v>600</v>
          </cell>
          <cell r="AG1029">
            <v>267</v>
          </cell>
          <cell r="AH1029">
            <v>94</v>
          </cell>
          <cell r="AI1029">
            <v>41.83</v>
          </cell>
          <cell r="AJ1029">
            <v>0.84333333333333338</v>
          </cell>
          <cell r="AK1029">
            <v>506</v>
          </cell>
          <cell r="AL1029">
            <v>2101</v>
          </cell>
        </row>
        <row r="1030">
          <cell r="B1030">
            <v>40554</v>
          </cell>
          <cell r="C1030">
            <v>287193</v>
          </cell>
          <cell r="D1030">
            <v>44127</v>
          </cell>
          <cell r="E1030" t="str">
            <v>Entel chile S.A.</v>
          </cell>
          <cell r="F1030" t="str">
            <v>7500200180-2</v>
          </cell>
          <cell r="G1030" t="str">
            <v>Brida Superior 1 Perno T/Entel</v>
          </cell>
          <cell r="AF1030">
            <v>4500</v>
          </cell>
          <cell r="AG1030">
            <v>747</v>
          </cell>
          <cell r="AH1030">
            <v>-513</v>
          </cell>
          <cell r="AI1030">
            <v>-85.158000000000001</v>
          </cell>
          <cell r="AJ1030">
            <v>1.1140000000000001</v>
          </cell>
          <cell r="AK1030">
            <v>5013</v>
          </cell>
          <cell r="AL1030">
            <v>2449</v>
          </cell>
        </row>
        <row r="1031">
          <cell r="B1031">
            <v>40589</v>
          </cell>
          <cell r="C1031">
            <v>287360</v>
          </cell>
          <cell r="D1031">
            <v>44141</v>
          </cell>
          <cell r="E1031" t="str">
            <v>Ingenieria electrica en Potencia SPA</v>
          </cell>
          <cell r="F1031" t="str">
            <v>A800228030-3</v>
          </cell>
          <cell r="G1031" t="str">
            <v>Soporte Cruceta Plana 190x6x200</v>
          </cell>
          <cell r="AF1031">
            <v>50</v>
          </cell>
          <cell r="AG1031">
            <v>105</v>
          </cell>
          <cell r="AH1031">
            <v>-29</v>
          </cell>
          <cell r="AI1031">
            <v>-60.900000000000006</v>
          </cell>
          <cell r="AJ1031">
            <v>1.58</v>
          </cell>
          <cell r="AK1031">
            <v>79</v>
          </cell>
          <cell r="AL1031">
            <v>1544</v>
          </cell>
        </row>
        <row r="1032">
          <cell r="B1032">
            <v>40567</v>
          </cell>
          <cell r="C1032">
            <v>287306</v>
          </cell>
          <cell r="D1032">
            <v>44145</v>
          </cell>
          <cell r="E1032" t="str">
            <v>ICIL Icafal S.A.</v>
          </cell>
          <cell r="F1032" t="str">
            <v>2821632150-4</v>
          </cell>
          <cell r="G1032" t="str">
            <v>Perno riel FFCC KJX 1x140</v>
          </cell>
          <cell r="AF1032">
            <v>424</v>
          </cell>
          <cell r="AG1032">
            <v>305.27999999999997</v>
          </cell>
          <cell r="AH1032">
            <v>-161</v>
          </cell>
          <cell r="AI1032">
            <v>-115.92</v>
          </cell>
          <cell r="AJ1032">
            <v>1.3797169811320755</v>
          </cell>
          <cell r="AK1032">
            <v>585</v>
          </cell>
          <cell r="AL1032">
            <v>1750</v>
          </cell>
        </row>
        <row r="1033">
          <cell r="B1033">
            <v>40612</v>
          </cell>
          <cell r="C1033">
            <v>287092</v>
          </cell>
          <cell r="D1033">
            <v>44096</v>
          </cell>
          <cell r="E1033" t="str">
            <v>Ingenieria y Construccion Capsur SPA</v>
          </cell>
          <cell r="F1033" t="str">
            <v>7400200310-8</v>
          </cell>
          <cell r="G1033" t="str">
            <v>Barra Ojo Soldado 3/4x2.40mtrs</v>
          </cell>
          <cell r="AF1033">
            <v>1800</v>
          </cell>
          <cell r="AG1033">
            <v>10440</v>
          </cell>
          <cell r="AH1033">
            <v>0</v>
          </cell>
          <cell r="AI1033">
            <v>0</v>
          </cell>
          <cell r="AJ1033">
            <v>1</v>
          </cell>
          <cell r="AK1033">
            <v>1800</v>
          </cell>
          <cell r="AL1033">
            <v>1336</v>
          </cell>
        </row>
        <row r="1034">
          <cell r="B1034">
            <v>40599</v>
          </cell>
          <cell r="C1034">
            <v>287409</v>
          </cell>
          <cell r="D1034">
            <v>44160</v>
          </cell>
          <cell r="E1034" t="str">
            <v>Tecnored S.A.</v>
          </cell>
          <cell r="F1034" t="str">
            <v>7401200010-7</v>
          </cell>
          <cell r="G1034" t="str">
            <v>Barra Ojo 5/8x1,80mtrs</v>
          </cell>
          <cell r="AF1034">
            <v>1800</v>
          </cell>
          <cell r="AG1034">
            <v>5466.24</v>
          </cell>
          <cell r="AH1034">
            <v>-475</v>
          </cell>
          <cell r="AI1034">
            <v>-1442.48</v>
          </cell>
          <cell r="AJ1034">
            <v>1.2638888888888888</v>
          </cell>
          <cell r="AK1034">
            <v>2275</v>
          </cell>
          <cell r="AL1034">
            <v>1329</v>
          </cell>
        </row>
        <row r="1035">
          <cell r="B1035">
            <v>40643</v>
          </cell>
          <cell r="E1035" t="str">
            <v>Reposicion</v>
          </cell>
          <cell r="F1035" t="str">
            <v>5600304020-3</v>
          </cell>
          <cell r="G1035" t="str">
            <v>Chavetas Zinc 1/8x1.1/4</v>
          </cell>
          <cell r="AF1035">
            <v>16650</v>
          </cell>
          <cell r="AG1035">
            <v>49.95</v>
          </cell>
          <cell r="AH1035">
            <v>-18416</v>
          </cell>
          <cell r="AI1035">
            <v>-55.248000000000005</v>
          </cell>
          <cell r="AJ1035">
            <v>2.1060660660660662</v>
          </cell>
          <cell r="AK1035">
            <v>35066</v>
          </cell>
          <cell r="AL1035">
            <v>1800</v>
          </cell>
        </row>
        <row r="1036">
          <cell r="B1036">
            <v>40625</v>
          </cell>
          <cell r="C1036">
            <v>287486</v>
          </cell>
          <cell r="D1036">
            <v>44176</v>
          </cell>
          <cell r="E1036" t="str">
            <v>Entel chile S.A.</v>
          </cell>
          <cell r="F1036" t="str">
            <v>7003220051-4</v>
          </cell>
          <cell r="G1036" t="str">
            <v>Abrazadera 5/8x9.1/2</v>
          </cell>
          <cell r="AF1036">
            <v>6000</v>
          </cell>
          <cell r="AG1036">
            <v>5970</v>
          </cell>
          <cell r="AH1036">
            <v>4247</v>
          </cell>
          <cell r="AI1036">
            <v>4225.7650000000003</v>
          </cell>
          <cell r="AJ1036">
            <v>0.29216666666666669</v>
          </cell>
          <cell r="AK1036">
            <v>1753</v>
          </cell>
          <cell r="AL1036">
            <v>1666</v>
          </cell>
        </row>
        <row r="1037">
          <cell r="B1037">
            <v>40516</v>
          </cell>
          <cell r="C1037">
            <v>287130</v>
          </cell>
          <cell r="D1037">
            <v>44134</v>
          </cell>
          <cell r="E1037" t="str">
            <v>SAESA</v>
          </cell>
          <cell r="F1037" t="str">
            <v>8706200680-1</v>
          </cell>
          <cell r="G1037" t="str">
            <v>Espiga 3/4x200x250 caps.1.3/8" Poliamida</v>
          </cell>
          <cell r="AF1037">
            <v>600</v>
          </cell>
          <cell r="AG1037">
            <v>384.6</v>
          </cell>
          <cell r="AH1037">
            <v>0</v>
          </cell>
          <cell r="AI1037">
            <v>0</v>
          </cell>
          <cell r="AJ1037">
            <v>1</v>
          </cell>
          <cell r="AK1037">
            <v>600</v>
          </cell>
          <cell r="AL1037">
            <v>2855</v>
          </cell>
        </row>
        <row r="1038">
          <cell r="B1038">
            <v>40520</v>
          </cell>
          <cell r="C1038">
            <v>287131</v>
          </cell>
          <cell r="D1038">
            <v>44134</v>
          </cell>
          <cell r="E1038" t="str">
            <v>SAESA</v>
          </cell>
          <cell r="F1038" t="str">
            <v>8706200680-1</v>
          </cell>
          <cell r="G1038" t="str">
            <v>Espiga 3/4x200x250 caps.1.3/8" Poliamida</v>
          </cell>
          <cell r="AF1038">
            <v>9000</v>
          </cell>
          <cell r="AG1038">
            <v>5769</v>
          </cell>
          <cell r="AH1038">
            <v>0</v>
          </cell>
          <cell r="AI1038">
            <v>0</v>
          </cell>
          <cell r="AJ1038">
            <v>1</v>
          </cell>
          <cell r="AK1038">
            <v>9000</v>
          </cell>
          <cell r="AL1038">
            <v>2855</v>
          </cell>
        </row>
        <row r="1039">
          <cell r="B1039">
            <v>40553</v>
          </cell>
          <cell r="C1039">
            <v>287193</v>
          </cell>
          <cell r="D1039">
            <v>44127</v>
          </cell>
          <cell r="E1039" t="str">
            <v>Entel chile S.A.</v>
          </cell>
          <cell r="F1039" t="str">
            <v>7500200182-9</v>
          </cell>
          <cell r="G1039" t="str">
            <v>Brida Inferior 1 perno t/Entel</v>
          </cell>
          <cell r="AF1039">
            <v>4500</v>
          </cell>
          <cell r="AG1039">
            <v>1012.5</v>
          </cell>
          <cell r="AH1039">
            <v>509</v>
          </cell>
          <cell r="AI1039">
            <v>114.52500000000001</v>
          </cell>
          <cell r="AJ1039">
            <v>0.88688888888888884</v>
          </cell>
          <cell r="AK1039">
            <v>3991</v>
          </cell>
          <cell r="AL1039">
            <v>2449</v>
          </cell>
        </row>
        <row r="1040">
          <cell r="B1040">
            <v>40626</v>
          </cell>
          <cell r="C1040">
            <v>287486</v>
          </cell>
          <cell r="D1040">
            <v>44174</v>
          </cell>
          <cell r="E1040" t="str">
            <v>Entel chile S.A.</v>
          </cell>
          <cell r="F1040" t="str">
            <v>8020210100-7</v>
          </cell>
          <cell r="G1040" t="str">
            <v>Cruceta BTAT 65x65x6x500-18</v>
          </cell>
          <cell r="AF1040">
            <v>4000</v>
          </cell>
          <cell r="AG1040">
            <v>10120</v>
          </cell>
          <cell r="AH1040">
            <v>-390</v>
          </cell>
          <cell r="AI1040">
            <v>-986.69999999999993</v>
          </cell>
          <cell r="AJ1040">
            <v>1.0974999999999999</v>
          </cell>
          <cell r="AK1040">
            <v>4390</v>
          </cell>
          <cell r="AL1040">
            <v>1897</v>
          </cell>
        </row>
        <row r="1041">
          <cell r="B1041">
            <v>40628</v>
          </cell>
          <cell r="C1041">
            <v>287486</v>
          </cell>
          <cell r="D1041">
            <v>44174</v>
          </cell>
          <cell r="E1041" t="str">
            <v>Entel chile S.A.</v>
          </cell>
          <cell r="F1041" t="str">
            <v>8020210140-6</v>
          </cell>
          <cell r="G1041" t="str">
            <v>Cruceta Remate Final 65x65x6x500</v>
          </cell>
          <cell r="AF1041">
            <v>2000</v>
          </cell>
          <cell r="AG1041">
            <v>6254</v>
          </cell>
          <cell r="AH1041">
            <v>466</v>
          </cell>
          <cell r="AI1041">
            <v>1457.1819999999998</v>
          </cell>
          <cell r="AJ1041">
            <v>0.76700000000000002</v>
          </cell>
          <cell r="AK1041">
            <v>1534</v>
          </cell>
          <cell r="AL1041">
            <v>1598</v>
          </cell>
        </row>
        <row r="1042">
          <cell r="B1042">
            <v>40557</v>
          </cell>
          <cell r="E1042" t="str">
            <v>Reposicion</v>
          </cell>
          <cell r="F1042" t="str">
            <v>9700212050-3</v>
          </cell>
          <cell r="G1042" t="str">
            <v>Pasador 3/8x72</v>
          </cell>
          <cell r="AF1042">
            <v>3000</v>
          </cell>
          <cell r="AG1042">
            <v>162</v>
          </cell>
          <cell r="AH1042">
            <v>0</v>
          </cell>
          <cell r="AI1042">
            <v>0</v>
          </cell>
          <cell r="AJ1042">
            <v>1</v>
          </cell>
          <cell r="AK1042">
            <v>3000</v>
          </cell>
          <cell r="AL1042">
            <v>1614</v>
          </cell>
        </row>
        <row r="1043">
          <cell r="B1043">
            <v>40505</v>
          </cell>
          <cell r="C1043">
            <v>287133</v>
          </cell>
          <cell r="D1043">
            <v>44134</v>
          </cell>
          <cell r="E1043" t="str">
            <v>SAESA</v>
          </cell>
          <cell r="F1043" t="str">
            <v>9624000110-9</v>
          </cell>
          <cell r="G1043" t="str">
            <v>Perno Ojo 5/8x7x3H</v>
          </cell>
          <cell r="AF1043">
            <v>475</v>
          </cell>
          <cell r="AG1043">
            <v>253.17500000000001</v>
          </cell>
          <cell r="AH1043">
            <v>0</v>
          </cell>
          <cell r="AI1043">
            <v>0</v>
          </cell>
          <cell r="AJ1043">
            <v>1</v>
          </cell>
          <cell r="AK1043">
            <v>475</v>
          </cell>
          <cell r="AL1043">
            <v>2123</v>
          </cell>
        </row>
        <row r="1044">
          <cell r="B1044">
            <v>40574</v>
          </cell>
          <cell r="C1044">
            <v>287315</v>
          </cell>
          <cell r="D1044">
            <v>44161</v>
          </cell>
          <cell r="E1044" t="str">
            <v>Comercializadora e Inver Galmar Ltda</v>
          </cell>
          <cell r="F1044" t="str">
            <v>9624000015-3</v>
          </cell>
          <cell r="G1044" t="str">
            <v>Perno Ojo 5/8x9x3H</v>
          </cell>
          <cell r="AF1044">
            <v>500</v>
          </cell>
          <cell r="AG1044">
            <v>302</v>
          </cell>
          <cell r="AH1044">
            <v>396</v>
          </cell>
          <cell r="AI1044">
            <v>239.184</v>
          </cell>
          <cell r="AJ1044">
            <v>0.20799999999999999</v>
          </cell>
          <cell r="AK1044">
            <v>104</v>
          </cell>
          <cell r="AL1044">
            <v>2434</v>
          </cell>
        </row>
        <row r="1045">
          <cell r="B1045">
            <v>40460</v>
          </cell>
          <cell r="C1045">
            <v>287017</v>
          </cell>
          <cell r="D1045">
            <v>44091</v>
          </cell>
          <cell r="E1045" t="str">
            <v>Tecnored S.A.</v>
          </cell>
          <cell r="F1045" t="str">
            <v>6000100025-2</v>
          </cell>
          <cell r="G1045" t="str">
            <v>Aletas p/Soporte de Paso 8 Aletas 38x5x105mm</v>
          </cell>
          <cell r="AF1045">
            <v>560</v>
          </cell>
          <cell r="AG1045">
            <v>76.160000000000011</v>
          </cell>
          <cell r="AH1045">
            <v>560</v>
          </cell>
          <cell r="AI1045">
            <v>76.160000000000011</v>
          </cell>
          <cell r="AJ1045">
            <v>0</v>
          </cell>
          <cell r="AK1045">
            <v>0</v>
          </cell>
          <cell r="AL1045">
            <v>2386</v>
          </cell>
        </row>
        <row r="1046">
          <cell r="B1046">
            <v>40560</v>
          </cell>
          <cell r="E1046" t="str">
            <v>Reposicion</v>
          </cell>
          <cell r="F1046" t="str">
            <v>1223216032-0</v>
          </cell>
          <cell r="G1046" t="str">
            <v>Perno Coche 1/2x2x1.1/4</v>
          </cell>
          <cell r="AF1046">
            <v>3000</v>
          </cell>
          <cell r="AG1046">
            <v>186</v>
          </cell>
          <cell r="AH1046">
            <v>1350</v>
          </cell>
          <cell r="AI1046">
            <v>83.7</v>
          </cell>
          <cell r="AJ1046">
            <v>0.55000000000000004</v>
          </cell>
          <cell r="AK1046">
            <v>1650</v>
          </cell>
          <cell r="AL1046">
            <v>2449</v>
          </cell>
        </row>
        <row r="1047">
          <cell r="B1047">
            <v>40575</v>
          </cell>
          <cell r="E1047" t="str">
            <v>Reposicion</v>
          </cell>
          <cell r="F1047" t="str">
            <v>C621000230-7</v>
          </cell>
          <cell r="G1047" t="str">
            <v>Fijación p/Cañería 1/2 - 1/2x9x3H</v>
          </cell>
          <cell r="AF1047">
            <v>1000</v>
          </cell>
          <cell r="AG1047">
            <v>282</v>
          </cell>
          <cell r="AH1047">
            <v>22</v>
          </cell>
          <cell r="AI1047">
            <v>6.2039999999999997</v>
          </cell>
          <cell r="AJ1047">
            <v>0.97799999999999998</v>
          </cell>
          <cell r="AK1047">
            <v>978</v>
          </cell>
          <cell r="AL1047">
            <v>2001</v>
          </cell>
        </row>
        <row r="1048">
          <cell r="B1048">
            <v>40583</v>
          </cell>
          <cell r="E1048" t="str">
            <v>Reposicion</v>
          </cell>
          <cell r="F1048" t="str">
            <v>7003216101-2</v>
          </cell>
          <cell r="G1048" t="str">
            <v>Abrazadera 1/2x10.1/2</v>
          </cell>
          <cell r="AF1048">
            <v>2000</v>
          </cell>
          <cell r="AG1048">
            <v>1440</v>
          </cell>
          <cell r="AH1048">
            <v>-506</v>
          </cell>
          <cell r="AI1048">
            <v>-364.32</v>
          </cell>
          <cell r="AJ1048">
            <v>1.2529999999999999</v>
          </cell>
          <cell r="AK1048">
            <v>2506</v>
          </cell>
          <cell r="AL1048">
            <v>1749</v>
          </cell>
        </row>
        <row r="1049">
          <cell r="B1049">
            <v>40517</v>
          </cell>
          <cell r="C1049">
            <v>287130</v>
          </cell>
          <cell r="D1049">
            <v>44134</v>
          </cell>
          <cell r="E1049" t="str">
            <v>SAESA</v>
          </cell>
          <cell r="F1049" t="str">
            <v>9323024660-0</v>
          </cell>
          <cell r="G1049" t="str">
            <v>Perno Hex Cte 3/4x9x5A</v>
          </cell>
          <cell r="AF1049">
            <v>400</v>
          </cell>
          <cell r="AG1049">
            <v>214.4</v>
          </cell>
          <cell r="AH1049">
            <v>0</v>
          </cell>
          <cell r="AI1049">
            <v>0</v>
          </cell>
          <cell r="AJ1049">
            <v>1</v>
          </cell>
          <cell r="AK1049">
            <v>400</v>
          </cell>
          <cell r="AL1049">
            <v>1621</v>
          </cell>
        </row>
        <row r="1050">
          <cell r="B1050">
            <v>40521</v>
          </cell>
          <cell r="C1050">
            <v>287131</v>
          </cell>
          <cell r="D1050">
            <v>44134</v>
          </cell>
          <cell r="E1050" t="str">
            <v>SAESA</v>
          </cell>
          <cell r="F1050" t="str">
            <v>9323024660-0</v>
          </cell>
          <cell r="G1050" t="str">
            <v>Perno Hex Cte 3/4x9x5A</v>
          </cell>
          <cell r="AF1050">
            <v>1200</v>
          </cell>
          <cell r="AG1050">
            <v>643.20000000000005</v>
          </cell>
          <cell r="AH1050">
            <v>0</v>
          </cell>
          <cell r="AI1050">
            <v>0</v>
          </cell>
          <cell r="AJ1050">
            <v>1</v>
          </cell>
          <cell r="AK1050">
            <v>1200</v>
          </cell>
          <cell r="AL1050">
            <v>1621</v>
          </cell>
        </row>
        <row r="1051">
          <cell r="B1051">
            <v>40525</v>
          </cell>
          <cell r="C1051">
            <v>287132</v>
          </cell>
          <cell r="D1051">
            <v>44134</v>
          </cell>
          <cell r="E1051" t="str">
            <v>SAESA</v>
          </cell>
          <cell r="F1051" t="str">
            <v>9323024660-0</v>
          </cell>
          <cell r="G1051" t="str">
            <v>Perno Hex Cte 3/4x9x5A</v>
          </cell>
          <cell r="AF1051">
            <v>1750</v>
          </cell>
          <cell r="AG1051">
            <v>938</v>
          </cell>
          <cell r="AH1051">
            <v>0</v>
          </cell>
          <cell r="AI1051">
            <v>0</v>
          </cell>
          <cell r="AJ1051">
            <v>1</v>
          </cell>
          <cell r="AK1051">
            <v>1750</v>
          </cell>
          <cell r="AL1051">
            <v>1621</v>
          </cell>
        </row>
        <row r="1052">
          <cell r="B1052">
            <v>40648</v>
          </cell>
          <cell r="E1052" t="str">
            <v>Reposicion</v>
          </cell>
          <cell r="F1052" t="str">
            <v>6000100010-4</v>
          </cell>
          <cell r="G1052" t="str">
            <v>Taco de Madera 80x60x120</v>
          </cell>
          <cell r="AF1052">
            <v>500</v>
          </cell>
          <cell r="AG1052">
            <v>121.5</v>
          </cell>
          <cell r="AH1052">
            <v>0</v>
          </cell>
          <cell r="AI1052">
            <v>0</v>
          </cell>
          <cell r="AJ1052">
            <v>1</v>
          </cell>
          <cell r="AK1052">
            <v>500</v>
          </cell>
          <cell r="AL1052">
            <v>1853</v>
          </cell>
        </row>
        <row r="1053">
          <cell r="B1053">
            <v>40649</v>
          </cell>
          <cell r="C1053">
            <v>287459</v>
          </cell>
          <cell r="D1053">
            <v>44176</v>
          </cell>
          <cell r="E1053" t="str">
            <v>Silica Networks Chile</v>
          </cell>
          <cell r="F1053" t="str">
            <v>8020515115-3</v>
          </cell>
          <cell r="G1053" t="str">
            <v>Cruceta Extra Larga 50x50x5x965-14</v>
          </cell>
          <cell r="AF1053">
            <v>30</v>
          </cell>
          <cell r="AG1053">
            <v>76.680000000000007</v>
          </cell>
          <cell r="AH1053">
            <v>-234</v>
          </cell>
          <cell r="AI1053">
            <v>-598.10400000000004</v>
          </cell>
          <cell r="AJ1053">
            <v>8.8000000000000007</v>
          </cell>
          <cell r="AK1053">
            <v>264</v>
          </cell>
          <cell r="AL1053">
            <v>2273</v>
          </cell>
        </row>
        <row r="1054">
          <cell r="B1054">
            <v>40577</v>
          </cell>
          <cell r="C1054">
            <v>287316</v>
          </cell>
          <cell r="D1054">
            <v>44145</v>
          </cell>
          <cell r="E1054" t="str">
            <v>Comercializadora e Inver Galmar Ltda</v>
          </cell>
          <cell r="F1054" t="str">
            <v>C621000250-1</v>
          </cell>
          <cell r="G1054" t="str">
            <v>Fijación p/Cañería 1/2 - 1/2x11.1/2</v>
          </cell>
          <cell r="AF1054">
            <v>300</v>
          </cell>
          <cell r="AG1054">
            <v>94.8</v>
          </cell>
          <cell r="AH1054">
            <v>-383</v>
          </cell>
          <cell r="AI1054">
            <v>-121.02800000000001</v>
          </cell>
          <cell r="AJ1054">
            <v>2.2766666666666668</v>
          </cell>
          <cell r="AK1054">
            <v>683</v>
          </cell>
          <cell r="AL1054">
            <v>2001</v>
          </cell>
        </row>
        <row r="1055">
          <cell r="B1055">
            <v>40613</v>
          </cell>
          <cell r="C1055">
            <v>287435</v>
          </cell>
          <cell r="D1055">
            <v>44196</v>
          </cell>
          <cell r="E1055" t="str">
            <v>SAESA</v>
          </cell>
          <cell r="F1055" t="str">
            <v>7400200310-8</v>
          </cell>
          <cell r="G1055" t="str">
            <v>Barra Ojo Soldado 3/4x2.40mtrs</v>
          </cell>
          <cell r="AF1055">
            <v>1800</v>
          </cell>
          <cell r="AG1055">
            <v>10440</v>
          </cell>
          <cell r="AH1055">
            <v>0</v>
          </cell>
          <cell r="AI1055">
            <v>0</v>
          </cell>
          <cell r="AJ1055">
            <v>1</v>
          </cell>
          <cell r="AK1055">
            <v>1800</v>
          </cell>
          <cell r="AL1055">
            <v>1336</v>
          </cell>
        </row>
        <row r="1056">
          <cell r="B1056">
            <v>40666</v>
          </cell>
          <cell r="E1056" t="str">
            <v>Reposicion</v>
          </cell>
          <cell r="F1056" t="str">
            <v>9700220450-2</v>
          </cell>
          <cell r="G1056" t="str">
            <v>Pasador M16x102</v>
          </cell>
          <cell r="AF1056">
            <v>1500</v>
          </cell>
          <cell r="AG1056">
            <v>286.5</v>
          </cell>
          <cell r="AH1056">
            <v>-549</v>
          </cell>
          <cell r="AI1056">
            <v>-104.85899999999999</v>
          </cell>
          <cell r="AJ1056">
            <v>1.3660000000000001</v>
          </cell>
          <cell r="AK1056">
            <v>2049</v>
          </cell>
          <cell r="AL1056">
            <v>1601</v>
          </cell>
        </row>
        <row r="1057">
          <cell r="B1057">
            <v>40638</v>
          </cell>
          <cell r="C1057">
            <v>287169</v>
          </cell>
          <cell r="D1057">
            <v>44165</v>
          </cell>
          <cell r="E1057" t="str">
            <v>AKVA Group Chile S.A.</v>
          </cell>
          <cell r="F1057" t="str">
            <v>9870107382-7</v>
          </cell>
          <cell r="G1057" t="str">
            <v>Mordaza Atracadero c/Bita 200mm</v>
          </cell>
          <cell r="AF1057">
            <v>4</v>
          </cell>
          <cell r="AG1057">
            <v>77.88</v>
          </cell>
          <cell r="AH1057">
            <v>0</v>
          </cell>
          <cell r="AI1057">
            <v>0</v>
          </cell>
          <cell r="AJ1057">
            <v>1</v>
          </cell>
          <cell r="AK1057">
            <v>4</v>
          </cell>
          <cell r="AL1057">
            <v>2084</v>
          </cell>
        </row>
        <row r="1058">
          <cell r="B1058">
            <v>40671</v>
          </cell>
          <cell r="C1058">
            <v>287169</v>
          </cell>
          <cell r="D1058">
            <v>44165</v>
          </cell>
          <cell r="E1058" t="str">
            <v>AKVA Group Chile S.A.</v>
          </cell>
          <cell r="F1058" t="str">
            <v>9870109937-0</v>
          </cell>
          <cell r="G1058" t="str">
            <v>Mordaza Atracadero c/Bita 150mm</v>
          </cell>
          <cell r="AF1058">
            <v>4</v>
          </cell>
          <cell r="AG1058">
            <v>70.959999999999994</v>
          </cell>
          <cell r="AH1058">
            <v>0</v>
          </cell>
          <cell r="AI1058">
            <v>0</v>
          </cell>
          <cell r="AJ1058">
            <v>1</v>
          </cell>
          <cell r="AK1058">
            <v>4</v>
          </cell>
          <cell r="AL1058">
            <v>2108</v>
          </cell>
        </row>
        <row r="1059">
          <cell r="B1059">
            <v>40637</v>
          </cell>
          <cell r="C1059">
            <v>287164</v>
          </cell>
          <cell r="D1059">
            <v>44165</v>
          </cell>
          <cell r="E1059" t="str">
            <v>AKVA Group Chile S.A.</v>
          </cell>
          <cell r="F1059" t="str">
            <v>9870108945-6</v>
          </cell>
          <cell r="G1059" t="str">
            <v>Fondeadero Portatil V200</v>
          </cell>
          <cell r="AF1059">
            <v>3</v>
          </cell>
          <cell r="AG1059">
            <v>80.849999999999994</v>
          </cell>
          <cell r="AH1059">
            <v>0</v>
          </cell>
          <cell r="AI1059">
            <v>0</v>
          </cell>
          <cell r="AJ1059">
            <v>1</v>
          </cell>
          <cell r="AK1059">
            <v>3</v>
          </cell>
          <cell r="AL1059">
            <v>1871</v>
          </cell>
        </row>
        <row r="1060">
          <cell r="B1060">
            <v>40673</v>
          </cell>
          <cell r="E1060" t="str">
            <v>Reposicion</v>
          </cell>
          <cell r="F1060" t="str">
            <v>7303240095-4</v>
          </cell>
          <cell r="G1060" t="str">
            <v>Golilla 40x40x5x14</v>
          </cell>
          <cell r="AF1060">
            <v>10000</v>
          </cell>
          <cell r="AG1060">
            <v>532</v>
          </cell>
          <cell r="AH1060">
            <v>-3550</v>
          </cell>
          <cell r="AI1060">
            <v>-188.85999999999999</v>
          </cell>
          <cell r="AJ1060">
            <v>1.355</v>
          </cell>
          <cell r="AK1060">
            <v>13550</v>
          </cell>
          <cell r="AL1060">
            <v>1766</v>
          </cell>
        </row>
        <row r="1061">
          <cell r="B1061">
            <v>40639</v>
          </cell>
          <cell r="C1061">
            <v>287169</v>
          </cell>
          <cell r="D1061">
            <v>44165</v>
          </cell>
          <cell r="E1061" t="str">
            <v>AKVA Group Chile S.A.</v>
          </cell>
          <cell r="F1061" t="str">
            <v>9870109935-4</v>
          </cell>
          <cell r="G1061" t="str">
            <v>Atracadero c/Mordaza p/Bit Sold. 150mm</v>
          </cell>
          <cell r="AF1061">
            <v>2</v>
          </cell>
          <cell r="AG1061">
            <v>87.5</v>
          </cell>
          <cell r="AH1061">
            <v>0</v>
          </cell>
          <cell r="AI1061">
            <v>0</v>
          </cell>
          <cell r="AJ1061">
            <v>1</v>
          </cell>
          <cell r="AK1061">
            <v>2</v>
          </cell>
          <cell r="AL1061">
            <v>1460</v>
          </cell>
        </row>
        <row r="1062">
          <cell r="B1062">
            <v>40530</v>
          </cell>
          <cell r="C1062">
            <v>287133</v>
          </cell>
          <cell r="D1062">
            <v>44134</v>
          </cell>
          <cell r="E1062" t="str">
            <v>SAESA</v>
          </cell>
          <cell r="F1062" t="str">
            <v>9323020430-4</v>
          </cell>
          <cell r="G1062" t="str">
            <v>Perno Hex Cte 5/8x11x8A</v>
          </cell>
          <cell r="AF1062">
            <v>1600</v>
          </cell>
          <cell r="AG1062">
            <v>756.8</v>
          </cell>
          <cell r="AH1062">
            <v>-300</v>
          </cell>
          <cell r="AI1062">
            <v>-141.9</v>
          </cell>
          <cell r="AJ1062">
            <v>1.1875</v>
          </cell>
          <cell r="AK1062">
            <v>1900</v>
          </cell>
          <cell r="AL1062">
            <v>1249</v>
          </cell>
        </row>
        <row r="1063">
          <cell r="B1063">
            <v>40524</v>
          </cell>
          <cell r="C1063">
            <v>287132</v>
          </cell>
          <cell r="D1063">
            <v>44134</v>
          </cell>
          <cell r="E1063" t="str">
            <v>SAESA</v>
          </cell>
          <cell r="F1063" t="str">
            <v>8706200680-1</v>
          </cell>
          <cell r="G1063" t="str">
            <v>Espiga 3/4x200x250 caps.1.3/8" Poliamida</v>
          </cell>
          <cell r="AF1063">
            <v>10750</v>
          </cell>
          <cell r="AG1063">
            <v>6890.75</v>
          </cell>
          <cell r="AH1063">
            <v>-674</v>
          </cell>
          <cell r="AI1063">
            <v>-432.03399999999999</v>
          </cell>
          <cell r="AJ1063">
            <v>1.0626976744186047</v>
          </cell>
          <cell r="AK1063">
            <v>11424</v>
          </cell>
          <cell r="AL1063">
            <v>2855</v>
          </cell>
        </row>
        <row r="1064">
          <cell r="B1064">
            <v>40620</v>
          </cell>
          <cell r="F1064" t="str">
            <v>9323024784-4</v>
          </cell>
          <cell r="G1064" t="str">
            <v>Perno Hex Cte 3/4x12x6A</v>
          </cell>
          <cell r="AF1064">
            <v>400</v>
          </cell>
          <cell r="AG1064">
            <v>278</v>
          </cell>
          <cell r="AH1064">
            <v>-86</v>
          </cell>
          <cell r="AI1064">
            <v>-59.769999999999996</v>
          </cell>
          <cell r="AJ1064">
            <v>1.2150000000000001</v>
          </cell>
          <cell r="AK1064">
            <v>486</v>
          </cell>
          <cell r="AL1064">
            <v>1906</v>
          </cell>
        </row>
        <row r="1065">
          <cell r="B1065">
            <v>40623</v>
          </cell>
          <cell r="C1065">
            <v>287482</v>
          </cell>
          <cell r="D1065">
            <v>44159</v>
          </cell>
          <cell r="E1065" t="str">
            <v>Ferrocarril Del Pacifico S.A.</v>
          </cell>
          <cell r="F1065" t="str">
            <v>3824028180-2</v>
          </cell>
          <cell r="G1065" t="str">
            <v>Tirafondo Nº2, 7/8x149</v>
          </cell>
          <cell r="AF1065">
            <v>1000</v>
          </cell>
          <cell r="AG1065">
            <v>552</v>
          </cell>
          <cell r="AH1065">
            <v>0</v>
          </cell>
          <cell r="AI1065">
            <v>0</v>
          </cell>
          <cell r="AJ1065">
            <v>1</v>
          </cell>
          <cell r="AK1065">
            <v>1000</v>
          </cell>
          <cell r="AL1065">
            <v>1699</v>
          </cell>
        </row>
        <row r="1066">
          <cell r="B1066">
            <v>40652</v>
          </cell>
          <cell r="C1066">
            <v>287593</v>
          </cell>
          <cell r="D1066">
            <v>44179</v>
          </cell>
          <cell r="E1066" t="str">
            <v>Consorcio Tecdra S.A.</v>
          </cell>
          <cell r="F1066" t="str">
            <v>3824028180-2</v>
          </cell>
          <cell r="G1066" t="str">
            <v>Tirafondo Nº2, 7/8x149</v>
          </cell>
          <cell r="AF1066">
            <v>3000</v>
          </cell>
          <cell r="AG1066">
            <v>1656.0000000000002</v>
          </cell>
          <cell r="AH1066">
            <v>0</v>
          </cell>
          <cell r="AI1066">
            <v>0</v>
          </cell>
          <cell r="AJ1066">
            <v>1</v>
          </cell>
          <cell r="AK1066">
            <v>3000</v>
          </cell>
          <cell r="AL1066">
            <v>1626</v>
          </cell>
        </row>
        <row r="1067">
          <cell r="B1067">
            <v>40593</v>
          </cell>
          <cell r="C1067">
            <v>287380</v>
          </cell>
          <cell r="D1067">
            <v>44158</v>
          </cell>
          <cell r="E1067" t="str">
            <v>SANDEN LTDA</v>
          </cell>
          <cell r="F1067" t="str">
            <v>A800200050-5</v>
          </cell>
          <cell r="G1067" t="str">
            <v>Soporte Remate Liviano</v>
          </cell>
          <cell r="AF1067">
            <v>3000</v>
          </cell>
          <cell r="AG1067">
            <v>780</v>
          </cell>
          <cell r="AH1067">
            <v>0</v>
          </cell>
          <cell r="AI1067">
            <v>0</v>
          </cell>
          <cell r="AJ1067">
            <v>1</v>
          </cell>
          <cell r="AK1067">
            <v>3000</v>
          </cell>
          <cell r="AL1067">
            <v>1614</v>
          </cell>
        </row>
        <row r="1068">
          <cell r="B1068">
            <v>40644</v>
          </cell>
          <cell r="C1068">
            <v>287533</v>
          </cell>
          <cell r="D1068">
            <v>44173</v>
          </cell>
          <cell r="E1068" t="str">
            <v>CNT Telefonica del Sur S.A.</v>
          </cell>
          <cell r="F1068" t="str">
            <v>7401200010-7</v>
          </cell>
          <cell r="G1068" t="str">
            <v>Barra Ojo 5/8x1,80mtrs</v>
          </cell>
          <cell r="AF1068">
            <v>500</v>
          </cell>
          <cell r="AG1068">
            <v>1518.3999999999999</v>
          </cell>
          <cell r="AH1068">
            <v>0</v>
          </cell>
          <cell r="AI1068">
            <v>0</v>
          </cell>
          <cell r="AJ1068">
            <v>1</v>
          </cell>
          <cell r="AK1068">
            <v>500</v>
          </cell>
          <cell r="AL1068">
            <v>1329</v>
          </cell>
        </row>
        <row r="1069">
          <cell r="B1069">
            <v>40653</v>
          </cell>
          <cell r="C1069">
            <v>287594</v>
          </cell>
          <cell r="D1069">
            <v>44180</v>
          </cell>
          <cell r="E1069" t="str">
            <v>Grez y Ulloa S.A.</v>
          </cell>
          <cell r="F1069" t="str">
            <v>7401200010-7</v>
          </cell>
          <cell r="G1069" t="str">
            <v>Barra Ojo 5/8x1,80mtrs</v>
          </cell>
          <cell r="AF1069">
            <v>400</v>
          </cell>
          <cell r="AG1069">
            <v>1214.72</v>
          </cell>
          <cell r="AH1069">
            <v>-1302</v>
          </cell>
          <cell r="AI1069">
            <v>-3953.9135999999999</v>
          </cell>
          <cell r="AJ1069">
            <v>4.2549999999999999</v>
          </cell>
          <cell r="AK1069">
            <v>1702</v>
          </cell>
          <cell r="AL1069">
            <v>1470</v>
          </cell>
        </row>
        <row r="1070">
          <cell r="B1070">
            <v>40664</v>
          </cell>
          <cell r="C1070">
            <v>287613</v>
          </cell>
          <cell r="D1070">
            <v>44189</v>
          </cell>
          <cell r="E1070" t="str">
            <v>CAMET SPA</v>
          </cell>
          <cell r="F1070" t="str">
            <v>9323020430-4</v>
          </cell>
          <cell r="G1070" t="str">
            <v>Perno Hex Cte 5/8x11x8A</v>
          </cell>
          <cell r="AF1070">
            <v>2000</v>
          </cell>
          <cell r="AG1070">
            <v>946</v>
          </cell>
          <cell r="AH1070">
            <v>-450</v>
          </cell>
          <cell r="AI1070">
            <v>-212.85</v>
          </cell>
          <cell r="AJ1070">
            <v>1.2250000000000001</v>
          </cell>
          <cell r="AK1070">
            <v>2450</v>
          </cell>
          <cell r="AL1070">
            <v>1934</v>
          </cell>
        </row>
        <row r="1071">
          <cell r="B1071">
            <v>40669</v>
          </cell>
          <cell r="C1071">
            <v>287486</v>
          </cell>
          <cell r="D1071">
            <v>44183</v>
          </cell>
          <cell r="E1071" t="str">
            <v>Entel chile S.A.</v>
          </cell>
          <cell r="F1071" t="str">
            <v>9421120180-5</v>
          </cell>
          <cell r="G1071" t="str">
            <v>Perno Cab Cuad 5/8x10x4A</v>
          </cell>
          <cell r="AF1071">
            <v>1000</v>
          </cell>
          <cell r="AG1071">
            <v>407</v>
          </cell>
          <cell r="AH1071">
            <v>-354</v>
          </cell>
          <cell r="AI1071">
            <v>-144.078</v>
          </cell>
          <cell r="AJ1071">
            <v>1.3540000000000001</v>
          </cell>
          <cell r="AK1071">
            <v>1354</v>
          </cell>
          <cell r="AL1071">
            <v>1972</v>
          </cell>
        </row>
        <row r="1072">
          <cell r="B1072">
            <v>40633</v>
          </cell>
          <cell r="C1072">
            <v>287511</v>
          </cell>
          <cell r="D1072">
            <v>44174</v>
          </cell>
          <cell r="E1072" t="str">
            <v>Cueto Electricidad Ltda</v>
          </cell>
          <cell r="F1072" t="str">
            <v>A800200050-5</v>
          </cell>
          <cell r="G1072" t="str">
            <v>Soporte Remate Liviano</v>
          </cell>
          <cell r="AF1072">
            <v>3000</v>
          </cell>
          <cell r="AG1072">
            <v>780</v>
          </cell>
          <cell r="AH1072">
            <v>-5</v>
          </cell>
          <cell r="AI1072">
            <v>-1.3</v>
          </cell>
          <cell r="AJ1072">
            <v>1.0016666666666667</v>
          </cell>
          <cell r="AK1072">
            <v>3005</v>
          </cell>
          <cell r="AL1072">
            <v>1614</v>
          </cell>
        </row>
        <row r="1073">
          <cell r="B1073">
            <v>40614</v>
          </cell>
          <cell r="C1073">
            <v>287437</v>
          </cell>
          <cell r="D1073">
            <v>44196</v>
          </cell>
          <cell r="E1073" t="str">
            <v>SAESA</v>
          </cell>
          <cell r="F1073" t="str">
            <v>7400200310-8</v>
          </cell>
          <cell r="G1073" t="str">
            <v>Barra Ojo Soldado 3/4x2.40mtrs</v>
          </cell>
          <cell r="AF1073">
            <v>2000</v>
          </cell>
          <cell r="AG1073">
            <v>11600</v>
          </cell>
          <cell r="AH1073">
            <v>-1969</v>
          </cell>
          <cell r="AI1073">
            <v>-11420.199999999999</v>
          </cell>
          <cell r="AJ1073">
            <v>1.9844999999999999</v>
          </cell>
          <cell r="AK1073">
            <v>3969</v>
          </cell>
          <cell r="AL1073">
            <v>1336</v>
          </cell>
        </row>
        <row r="1074">
          <cell r="B1074">
            <v>40691</v>
          </cell>
          <cell r="C1074">
            <v>287662</v>
          </cell>
          <cell r="D1074">
            <v>44196</v>
          </cell>
          <cell r="E1074" t="str">
            <v>Luis Salvador Galvez</v>
          </cell>
          <cell r="F1074" t="str">
            <v>2821628190-1</v>
          </cell>
          <cell r="G1074" t="str">
            <v>Perno riel FFCC BCY 7/8x115</v>
          </cell>
          <cell r="AF1074">
            <v>100</v>
          </cell>
          <cell r="AG1074">
            <v>44.5</v>
          </cell>
          <cell r="AH1074">
            <v>-315</v>
          </cell>
          <cell r="AI1074">
            <v>-140.17500000000001</v>
          </cell>
          <cell r="AJ1074">
            <v>4.1500000000000004</v>
          </cell>
          <cell r="AK1074">
            <v>415</v>
          </cell>
          <cell r="AL1074">
            <v>2714</v>
          </cell>
        </row>
        <row r="1075">
          <cell r="B1075">
            <v>40676</v>
          </cell>
          <cell r="C1075">
            <v>287638</v>
          </cell>
          <cell r="D1075">
            <v>44193</v>
          </cell>
          <cell r="E1075" t="str">
            <v>SANDEN LTDA</v>
          </cell>
          <cell r="F1075" t="str">
            <v>A800200050-5</v>
          </cell>
          <cell r="G1075" t="str">
            <v>Soporte Remate Liviano</v>
          </cell>
          <cell r="AF1075">
            <v>3000</v>
          </cell>
          <cell r="AG1075">
            <v>780</v>
          </cell>
          <cell r="AH1075">
            <v>-2500</v>
          </cell>
          <cell r="AI1075">
            <v>-650</v>
          </cell>
          <cell r="AJ1075">
            <v>1.8333333333333333</v>
          </cell>
          <cell r="AK1075">
            <v>5500</v>
          </cell>
          <cell r="AL1075">
            <v>1696</v>
          </cell>
        </row>
        <row r="1076">
          <cell r="B1076">
            <v>40670</v>
          </cell>
          <cell r="E1076" t="str">
            <v>Reposicion</v>
          </cell>
          <cell r="F1076" t="str">
            <v>9700216100-5</v>
          </cell>
          <cell r="G1076" t="str">
            <v>Pasador 1/2x80</v>
          </cell>
          <cell r="AF1076">
            <v>5000</v>
          </cell>
          <cell r="AG1076">
            <v>440</v>
          </cell>
          <cell r="AH1076">
            <v>-100</v>
          </cell>
          <cell r="AI1076">
            <v>-8.7999999999999989</v>
          </cell>
          <cell r="AJ1076">
            <v>1.02</v>
          </cell>
          <cell r="AK1076">
            <v>5100</v>
          </cell>
          <cell r="AL1076">
            <v>1661</v>
          </cell>
        </row>
        <row r="1077">
          <cell r="B1077">
            <v>40668</v>
          </cell>
          <cell r="E1077" t="str">
            <v>Reposicion</v>
          </cell>
          <cell r="F1077" t="str">
            <v>C621000500-4</v>
          </cell>
          <cell r="G1077" t="str">
            <v>Fijación p/Cañería 4 - 1/2x300x100</v>
          </cell>
          <cell r="AF1077">
            <v>500</v>
          </cell>
          <cell r="AG1077">
            <v>242.5</v>
          </cell>
          <cell r="AH1077">
            <v>-111</v>
          </cell>
          <cell r="AI1077">
            <v>-53.835000000000001</v>
          </cell>
          <cell r="AJ1077">
            <v>1.222</v>
          </cell>
          <cell r="AK1077">
            <v>611</v>
          </cell>
          <cell r="AL1077">
            <v>2137</v>
          </cell>
        </row>
        <row r="1078">
          <cell r="B1078">
            <v>40693</v>
          </cell>
          <cell r="E1078" t="str">
            <v>Reposicion</v>
          </cell>
          <cell r="F1078" t="str">
            <v>C621000348-6</v>
          </cell>
          <cell r="G1078" t="str">
            <v>Fijación p/Cañería 1/2 - 1/2x292x100</v>
          </cell>
          <cell r="AF1078">
            <v>200</v>
          </cell>
          <cell r="AG1078">
            <v>70</v>
          </cell>
          <cell r="AH1078">
            <v>-267</v>
          </cell>
          <cell r="AI1078">
            <v>-93.449999999999989</v>
          </cell>
          <cell r="AJ1078">
            <v>2.335</v>
          </cell>
          <cell r="AK1078">
            <v>467</v>
          </cell>
          <cell r="AL1078">
            <v>1948</v>
          </cell>
        </row>
        <row r="1079">
          <cell r="B1079">
            <v>40667</v>
          </cell>
          <cell r="E1079" t="str">
            <v>Reposicion</v>
          </cell>
          <cell r="F1079" t="str">
            <v>C621000400-8</v>
          </cell>
          <cell r="G1079" t="str">
            <v>Fijación p/Cañería 1.1/2-2 - 1/2x300x100</v>
          </cell>
          <cell r="AF1079">
            <v>500</v>
          </cell>
          <cell r="AG1079">
            <v>189</v>
          </cell>
          <cell r="AH1079">
            <v>13</v>
          </cell>
          <cell r="AI1079">
            <v>4.9139999999999997</v>
          </cell>
          <cell r="AJ1079">
            <v>0.97399999999999998</v>
          </cell>
          <cell r="AK1079">
            <v>487</v>
          </cell>
          <cell r="AL1079">
            <v>1943</v>
          </cell>
        </row>
        <row r="1080">
          <cell r="B1080">
            <v>40618</v>
          </cell>
          <cell r="E1080" t="str">
            <v>Reposicion</v>
          </cell>
          <cell r="F1080" t="str">
            <v>9100200030-5</v>
          </cell>
          <cell r="G1080" t="str">
            <v>Gancho p/Cruceta Remate 5/8x255</v>
          </cell>
          <cell r="AF1080">
            <v>500</v>
          </cell>
          <cell r="AG1080">
            <v>200</v>
          </cell>
          <cell r="AH1080">
            <v>500</v>
          </cell>
          <cell r="AI1080">
            <v>200</v>
          </cell>
          <cell r="AJ1080">
            <v>0</v>
          </cell>
          <cell r="AK1080">
            <v>0</v>
          </cell>
        </row>
        <row r="1081">
          <cell r="B1081">
            <v>40590</v>
          </cell>
          <cell r="E1081" t="str">
            <v>Reposicion</v>
          </cell>
          <cell r="F1081" t="str">
            <v>6000100016-3</v>
          </cell>
          <cell r="G1081" t="str">
            <v>Pletina p/Soporte Cruceta 60x6x75mm</v>
          </cell>
          <cell r="AF1081">
            <v>100</v>
          </cell>
          <cell r="AG1081">
            <v>20</v>
          </cell>
          <cell r="AH1081">
            <v>100</v>
          </cell>
          <cell r="AI1081">
            <v>20</v>
          </cell>
          <cell r="AJ1081">
            <v>0</v>
          </cell>
          <cell r="AK1081">
            <v>0</v>
          </cell>
        </row>
        <row r="1082">
          <cell r="B1082">
            <v>40635</v>
          </cell>
          <cell r="E1082" t="str">
            <v>Interna</v>
          </cell>
          <cell r="F1082" t="str">
            <v>9624000182-6</v>
          </cell>
          <cell r="G1082" t="str">
            <v>Perno Ojo 5/8x13x9H</v>
          </cell>
          <cell r="AF1082">
            <v>539</v>
          </cell>
          <cell r="AG1082">
            <v>413.952</v>
          </cell>
          <cell r="AH1082">
            <v>539</v>
          </cell>
          <cell r="AI1082">
            <v>413.952</v>
          </cell>
          <cell r="AJ1082">
            <v>0</v>
          </cell>
          <cell r="AK1082">
            <v>0</v>
          </cell>
        </row>
        <row r="1083">
          <cell r="B1083">
            <v>40588</v>
          </cell>
          <cell r="C1083">
            <v>287354</v>
          </cell>
          <cell r="D1083">
            <v>44134</v>
          </cell>
          <cell r="E1083" t="str">
            <v>Copelec</v>
          </cell>
          <cell r="F1083" t="str">
            <v>9624000015-3</v>
          </cell>
          <cell r="G1083" t="str">
            <v>Perno Ojo 5/8x9x3H</v>
          </cell>
          <cell r="AF1083">
            <v>500</v>
          </cell>
          <cell r="AG1083">
            <v>302</v>
          </cell>
          <cell r="AH1083">
            <v>500</v>
          </cell>
          <cell r="AI1083">
            <v>302</v>
          </cell>
          <cell r="AJ1083">
            <v>0</v>
          </cell>
          <cell r="AK1083">
            <v>0</v>
          </cell>
          <cell r="AL1083">
            <v>2500</v>
          </cell>
        </row>
        <row r="1084">
          <cell r="B1084">
            <v>40641</v>
          </cell>
          <cell r="C1084">
            <v>287528</v>
          </cell>
          <cell r="D1084">
            <v>44169</v>
          </cell>
          <cell r="E1084" t="str">
            <v>CAMET SPA</v>
          </cell>
          <cell r="F1084" t="str">
            <v>9521200007-9</v>
          </cell>
          <cell r="G1084" t="str">
            <v>Grillete 12mm, ojo chico</v>
          </cell>
          <cell r="AF1084">
            <v>2000</v>
          </cell>
          <cell r="AG1084">
            <v>446</v>
          </cell>
          <cell r="AH1084">
            <v>-1991</v>
          </cell>
          <cell r="AI1084">
            <v>-443.99299999999999</v>
          </cell>
          <cell r="AJ1084">
            <v>1.9955000000000001</v>
          </cell>
          <cell r="AK1084">
            <v>3991</v>
          </cell>
          <cell r="AL1084">
            <v>2310</v>
          </cell>
        </row>
        <row r="1085">
          <cell r="B1085">
            <v>40629</v>
          </cell>
          <cell r="E1085" t="str">
            <v>Reposicion</v>
          </cell>
          <cell r="F1085" t="str">
            <v>9100200020-8</v>
          </cell>
          <cell r="G1085" t="str">
            <v>Gancho p/Cruceta Rem Final 3/4x280</v>
          </cell>
          <cell r="AF1085">
            <v>2000</v>
          </cell>
          <cell r="AG1085">
            <v>1252</v>
          </cell>
          <cell r="AH1085">
            <v>2000</v>
          </cell>
          <cell r="AI1085">
            <v>1252</v>
          </cell>
          <cell r="AJ1085">
            <v>0</v>
          </cell>
          <cell r="AK1085">
            <v>0</v>
          </cell>
        </row>
        <row r="1086">
          <cell r="B1086">
            <v>40659</v>
          </cell>
          <cell r="C1086">
            <v>287602</v>
          </cell>
          <cell r="D1086">
            <v>44168</v>
          </cell>
          <cell r="E1086" t="str">
            <v>Cooperativa Electrica charrua</v>
          </cell>
          <cell r="F1086" t="str">
            <v>9323020350-2</v>
          </cell>
          <cell r="G1086" t="str">
            <v>Perno Hex Cte 5/8x8x5A</v>
          </cell>
          <cell r="AF1086">
            <v>1000</v>
          </cell>
          <cell r="AG1086">
            <v>336.11999999999995</v>
          </cell>
          <cell r="AH1086">
            <v>400</v>
          </cell>
          <cell r="AI1086">
            <v>134.44799999999998</v>
          </cell>
          <cell r="AJ1086">
            <v>0.6</v>
          </cell>
          <cell r="AK1086">
            <v>600</v>
          </cell>
          <cell r="AL1086">
            <v>1808</v>
          </cell>
        </row>
        <row r="1087">
          <cell r="B1087">
            <v>40660</v>
          </cell>
          <cell r="C1087">
            <v>287602</v>
          </cell>
          <cell r="D1087">
            <v>44168</v>
          </cell>
          <cell r="E1087" t="str">
            <v>Cooperativa Electrica charrua</v>
          </cell>
          <cell r="F1087" t="str">
            <v>9323020350-2</v>
          </cell>
          <cell r="G1087" t="str">
            <v>Perno Hex Cte 5/8x8x5A</v>
          </cell>
          <cell r="AF1087">
            <v>1000</v>
          </cell>
          <cell r="AG1087">
            <v>336.11999999999995</v>
          </cell>
          <cell r="AH1087">
            <v>1000</v>
          </cell>
          <cell r="AI1087">
            <v>336.11999999999995</v>
          </cell>
          <cell r="AJ1087">
            <v>0</v>
          </cell>
          <cell r="AK1087">
            <v>0</v>
          </cell>
          <cell r="AL1087">
            <v>1808</v>
          </cell>
        </row>
        <row r="1088">
          <cell r="B1088">
            <v>40658</v>
          </cell>
          <cell r="C1088">
            <v>287598</v>
          </cell>
          <cell r="D1088">
            <v>44187</v>
          </cell>
          <cell r="E1088" t="str">
            <v>Grez y Ulloa S.A.</v>
          </cell>
          <cell r="F1088" t="str">
            <v>9323016500-7</v>
          </cell>
          <cell r="G1088" t="str">
            <v>Perno Hex Cte 1/2x10x7A</v>
          </cell>
          <cell r="AF1088">
            <v>400</v>
          </cell>
          <cell r="AG1088">
            <v>102</v>
          </cell>
          <cell r="AH1088">
            <v>75</v>
          </cell>
          <cell r="AI1088">
            <v>19.125</v>
          </cell>
          <cell r="AJ1088">
            <v>0.8125</v>
          </cell>
          <cell r="AK1088">
            <v>325</v>
          </cell>
          <cell r="AL1088">
            <v>1890</v>
          </cell>
        </row>
        <row r="1089">
          <cell r="B1089">
            <v>40519</v>
          </cell>
          <cell r="C1089">
            <v>287131</v>
          </cell>
          <cell r="D1089">
            <v>44135</v>
          </cell>
          <cell r="E1089" t="str">
            <v>SAESA</v>
          </cell>
          <cell r="F1089" t="str">
            <v>7401200030-1</v>
          </cell>
          <cell r="G1089" t="str">
            <v>Barra Ojo 5/8x2,40mtrs</v>
          </cell>
          <cell r="AF1089">
            <v>1100</v>
          </cell>
          <cell r="AG1089">
            <v>4446.6399999999994</v>
          </cell>
          <cell r="AH1089">
            <v>1100</v>
          </cell>
          <cell r="AI1089">
            <v>4446.6399999999994</v>
          </cell>
          <cell r="AJ1089">
            <v>0</v>
          </cell>
          <cell r="AK1089">
            <v>0</v>
          </cell>
          <cell r="AL1089">
            <v>1470</v>
          </cell>
        </row>
        <row r="1090">
          <cell r="B1090">
            <v>40700</v>
          </cell>
          <cell r="E1090" t="str">
            <v>Reposicion</v>
          </cell>
          <cell r="F1090" t="str">
            <v>9822210285-5</v>
          </cell>
          <cell r="G1090" t="str">
            <v>Diagonal L 50x50x5x1710</v>
          </cell>
          <cell r="AF1090">
            <v>50</v>
          </cell>
          <cell r="AG1090">
            <v>325</v>
          </cell>
          <cell r="AH1090">
            <v>-16</v>
          </cell>
          <cell r="AI1090">
            <v>-104</v>
          </cell>
          <cell r="AJ1090">
            <v>1.32</v>
          </cell>
          <cell r="AK1090">
            <v>66</v>
          </cell>
          <cell r="AL1090">
            <v>1200</v>
          </cell>
        </row>
        <row r="1091">
          <cell r="B1091">
            <v>40696</v>
          </cell>
          <cell r="C1091">
            <v>287701</v>
          </cell>
          <cell r="D1091">
            <v>44209</v>
          </cell>
          <cell r="E1091" t="str">
            <v>Entel chile S.A.</v>
          </cell>
          <cell r="F1091" t="str">
            <v>9421120160-0</v>
          </cell>
          <cell r="G1091" t="str">
            <v>Perno Cab Cuad 5/8x8x4.1/2A</v>
          </cell>
          <cell r="AF1091">
            <v>100</v>
          </cell>
          <cell r="AG1091">
            <v>35</v>
          </cell>
          <cell r="AH1091">
            <v>-1</v>
          </cell>
          <cell r="AI1091">
            <v>-0.35</v>
          </cell>
          <cell r="AJ1091">
            <v>1.01</v>
          </cell>
          <cell r="AK1091">
            <v>101</v>
          </cell>
          <cell r="AL1091">
            <v>1965</v>
          </cell>
        </row>
        <row r="1092">
          <cell r="B1092">
            <v>40701</v>
          </cell>
          <cell r="C1092">
            <v>287478</v>
          </cell>
          <cell r="D1092">
            <v>44196</v>
          </cell>
          <cell r="E1092" t="str">
            <v>SAESA</v>
          </cell>
          <cell r="F1092" t="str">
            <v>9323020428-2</v>
          </cell>
          <cell r="G1092" t="str">
            <v>Perno Hex Cte 5/8x11x7A</v>
          </cell>
          <cell r="AF1092">
            <v>100</v>
          </cell>
          <cell r="AG1092">
            <v>47</v>
          </cell>
          <cell r="AH1092">
            <v>0</v>
          </cell>
          <cell r="AI1092">
            <v>0</v>
          </cell>
          <cell r="AJ1092">
            <v>1</v>
          </cell>
          <cell r="AK1092">
            <v>100</v>
          </cell>
          <cell r="AL1092">
            <v>1729</v>
          </cell>
        </row>
        <row r="1093">
          <cell r="B1093">
            <v>40664</v>
          </cell>
          <cell r="C1093">
            <v>287613</v>
          </cell>
          <cell r="D1093">
            <v>44189</v>
          </cell>
          <cell r="E1093" t="str">
            <v>CAMET SPA</v>
          </cell>
          <cell r="F1093" t="str">
            <v>9323020430-4</v>
          </cell>
          <cell r="G1093" t="str">
            <v>Perno Hex Cte 5/8x11x8A</v>
          </cell>
          <cell r="AF1093">
            <v>2000</v>
          </cell>
          <cell r="AG1093">
            <v>946</v>
          </cell>
          <cell r="AH1093">
            <v>-450</v>
          </cell>
          <cell r="AI1093">
            <v>-212.85</v>
          </cell>
          <cell r="AJ1093">
            <v>1.2250000000000001</v>
          </cell>
          <cell r="AK1093">
            <v>2450</v>
          </cell>
          <cell r="AL1093">
            <v>1934</v>
          </cell>
        </row>
        <row r="1094">
          <cell r="B1094">
            <v>40677</v>
          </cell>
          <cell r="C1094">
            <v>287631</v>
          </cell>
          <cell r="D1094">
            <v>44203</v>
          </cell>
          <cell r="E1094" t="str">
            <v>Entel chile S.A.</v>
          </cell>
          <cell r="F1094" t="str">
            <v>8706200638-0</v>
          </cell>
          <cell r="G1094" t="str">
            <v>Espiga 3/4x183x233 caps 1.3/8" Poliamida</v>
          </cell>
          <cell r="AF1094">
            <v>4206</v>
          </cell>
          <cell r="AG1094">
            <v>2515.1880000000001</v>
          </cell>
          <cell r="AH1094">
            <v>-192</v>
          </cell>
          <cell r="AI1094">
            <v>-114.816</v>
          </cell>
          <cell r="AJ1094">
            <v>1.0456490727532097</v>
          </cell>
          <cell r="AK1094">
            <v>4398</v>
          </cell>
          <cell r="AL1094">
            <v>3104</v>
          </cell>
        </row>
        <row r="1095">
          <cell r="B1095">
            <v>40661</v>
          </cell>
          <cell r="C1095">
            <v>287609</v>
          </cell>
          <cell r="D1095">
            <v>44175</v>
          </cell>
          <cell r="E1095" t="str">
            <v>Cooperativa Electrica charrua</v>
          </cell>
          <cell r="F1095" t="str">
            <v>8706200210-5</v>
          </cell>
          <cell r="G1095" t="str">
            <v>Espiga 5/8x155x210 caps.1" Poliamida</v>
          </cell>
          <cell r="AF1095">
            <v>700</v>
          </cell>
          <cell r="AG1095">
            <v>271.60000000000002</v>
          </cell>
          <cell r="AH1095">
            <v>-2672</v>
          </cell>
          <cell r="AI1095">
            <v>-1036.7360000000001</v>
          </cell>
          <cell r="AJ1095">
            <v>4.8171428571428567</v>
          </cell>
          <cell r="AK1095">
            <v>3372</v>
          </cell>
          <cell r="AL1095">
            <v>3819</v>
          </cell>
        </row>
        <row r="1096">
          <cell r="B1096">
            <v>40672</v>
          </cell>
          <cell r="C1096">
            <v>287628</v>
          </cell>
          <cell r="D1096">
            <v>44176</v>
          </cell>
          <cell r="E1096" t="str">
            <v>Consorcio Tecdra S.A.</v>
          </cell>
          <cell r="F1096" t="str">
            <v>3824028180-2</v>
          </cell>
          <cell r="G1096" t="str">
            <v>Tirafondo Nº2, 7/8x149</v>
          </cell>
          <cell r="AF1096">
            <v>2000</v>
          </cell>
          <cell r="AG1096">
            <v>1104</v>
          </cell>
          <cell r="AH1096">
            <v>-14</v>
          </cell>
          <cell r="AI1096">
            <v>-7.7280000000000006</v>
          </cell>
          <cell r="AJ1096">
            <v>1.0069999999999999</v>
          </cell>
          <cell r="AK1096">
            <v>2014</v>
          </cell>
          <cell r="AL1096">
            <v>1699</v>
          </cell>
        </row>
        <row r="1097">
          <cell r="B1097">
            <v>40411</v>
          </cell>
          <cell r="C1097">
            <v>286781</v>
          </cell>
          <cell r="D1097">
            <v>44064</v>
          </cell>
          <cell r="E1097" t="str">
            <v>CNT Telefonica del Sur S.A.</v>
          </cell>
          <cell r="F1097" t="str">
            <v>7500200035-0</v>
          </cell>
          <cell r="G1097" t="str">
            <v>Brida Superior 2 Pernos</v>
          </cell>
          <cell r="AF1097">
            <v>300</v>
          </cell>
          <cell r="AG1097">
            <v>107.1</v>
          </cell>
          <cell r="AH1097">
            <v>95</v>
          </cell>
          <cell r="AI1097">
            <v>33.914999999999999</v>
          </cell>
          <cell r="AJ1097">
            <v>0.68333333333333335</v>
          </cell>
          <cell r="AK1097">
            <v>205</v>
          </cell>
          <cell r="AL1097">
            <v>2483</v>
          </cell>
        </row>
        <row r="1098">
          <cell r="B1098">
            <v>40675</v>
          </cell>
          <cell r="C1098">
            <v>287423</v>
          </cell>
          <cell r="D1098">
            <v>44183</v>
          </cell>
          <cell r="E1098" t="str">
            <v>Cooperativa Electrica Paillaco</v>
          </cell>
          <cell r="F1098" t="str">
            <v>A800210115-8</v>
          </cell>
          <cell r="G1098" t="str">
            <v>Soporte Susp. p/Cable Preensamblado</v>
          </cell>
          <cell r="AF1098">
            <v>100</v>
          </cell>
          <cell r="AG1098">
            <v>34</v>
          </cell>
          <cell r="AH1098">
            <v>-5</v>
          </cell>
          <cell r="AI1098">
            <v>-1.7000000000000002</v>
          </cell>
          <cell r="AJ1098">
            <v>1.05</v>
          </cell>
          <cell r="AK1098">
            <v>105</v>
          </cell>
          <cell r="AL1098">
            <v>2500</v>
          </cell>
        </row>
        <row r="1099">
          <cell r="B1099">
            <v>40678</v>
          </cell>
          <cell r="C1099">
            <v>287631</v>
          </cell>
          <cell r="D1099">
            <v>44203</v>
          </cell>
          <cell r="E1099" t="str">
            <v>Enel Distribucion Chile S.A.</v>
          </cell>
          <cell r="F1099" t="str">
            <v>8707200670-2</v>
          </cell>
          <cell r="G1099" t="str">
            <v>Espiga 3/4x183x333 caps.1.3/8" Poliamida</v>
          </cell>
          <cell r="AF1099">
            <v>8101</v>
          </cell>
          <cell r="AG1099">
            <v>6642.82</v>
          </cell>
          <cell r="AH1099">
            <v>-172</v>
          </cell>
          <cell r="AI1099">
            <v>-141.04</v>
          </cell>
          <cell r="AJ1099">
            <v>1.0212319466732502</v>
          </cell>
          <cell r="AK1099">
            <v>8273</v>
          </cell>
          <cell r="AL1099">
            <v>2749</v>
          </cell>
        </row>
        <row r="1100">
          <cell r="B1100">
            <v>40645</v>
          </cell>
          <cell r="C1100">
            <v>287550</v>
          </cell>
          <cell r="D1100">
            <v>44180</v>
          </cell>
          <cell r="E1100" t="str">
            <v>Copelec</v>
          </cell>
          <cell r="F1100" t="str">
            <v>8706200210-5</v>
          </cell>
          <cell r="G1100" t="str">
            <v>Espiga 5/8x155x210 caps.1" Poliamida</v>
          </cell>
          <cell r="AF1100">
            <v>500</v>
          </cell>
          <cell r="AG1100">
            <v>194</v>
          </cell>
          <cell r="AH1100">
            <v>-905</v>
          </cell>
          <cell r="AI1100">
            <v>-351.14</v>
          </cell>
          <cell r="AJ1100">
            <v>2.81</v>
          </cell>
          <cell r="AK1100">
            <v>1405</v>
          </cell>
          <cell r="AL1100">
            <v>3819</v>
          </cell>
        </row>
        <row r="1101">
          <cell r="B1101">
            <v>40704</v>
          </cell>
          <cell r="E1101" t="str">
            <v>Reposicion</v>
          </cell>
          <cell r="F1101" t="str">
            <v>7303240110-1</v>
          </cell>
          <cell r="G1101" t="str">
            <v>Golilla 40x40x5x21</v>
          </cell>
          <cell r="AF1101">
            <v>16500</v>
          </cell>
          <cell r="AG1101">
            <v>735.9</v>
          </cell>
          <cell r="AH1101">
            <v>-436</v>
          </cell>
          <cell r="AI1101">
            <v>-19.445599999999999</v>
          </cell>
          <cell r="AJ1101">
            <v>1.0264242424242425</v>
          </cell>
          <cell r="AK1101">
            <v>16936</v>
          </cell>
          <cell r="AL1101">
            <v>2312</v>
          </cell>
        </row>
        <row r="1102">
          <cell r="B1102">
            <v>40705</v>
          </cell>
          <cell r="E1102" t="str">
            <v>Reposicion</v>
          </cell>
          <cell r="F1102" t="str">
            <v>A800200065-3</v>
          </cell>
          <cell r="G1102" t="str">
            <v>Soporte Remate Pesado</v>
          </cell>
          <cell r="AF1102">
            <v>1100</v>
          </cell>
          <cell r="AG1102">
            <v>511.5</v>
          </cell>
          <cell r="AH1102">
            <v>-15</v>
          </cell>
          <cell r="AI1102">
            <v>-6.9750000000000005</v>
          </cell>
          <cell r="AJ1102">
            <v>1.0136363636363637</v>
          </cell>
          <cell r="AK1102">
            <v>1115</v>
          </cell>
          <cell r="AL1102">
            <v>1698</v>
          </cell>
        </row>
        <row r="1103">
          <cell r="B1103">
            <v>40687</v>
          </cell>
          <cell r="C1103">
            <v>287663</v>
          </cell>
          <cell r="D1103">
            <v>44203</v>
          </cell>
          <cell r="E1103" t="str">
            <v>ICIL Icafal S.A.</v>
          </cell>
          <cell r="F1103" t="str">
            <v>3824028180-2</v>
          </cell>
          <cell r="G1103" t="str">
            <v>Tirafondo Nº2, 7/8x149</v>
          </cell>
          <cell r="AF1103">
            <v>3708</v>
          </cell>
          <cell r="AG1103">
            <v>2046.8160000000003</v>
          </cell>
          <cell r="AH1103">
            <v>-1445</v>
          </cell>
          <cell r="AI1103">
            <v>-797.6400000000001</v>
          </cell>
          <cell r="AJ1103">
            <v>1.3896979503775619</v>
          </cell>
          <cell r="AK1103">
            <v>5153</v>
          </cell>
          <cell r="AL1103">
            <v>1626</v>
          </cell>
        </row>
        <row r="1104">
          <cell r="B1104">
            <v>40634</v>
          </cell>
          <cell r="C1104">
            <v>287511</v>
          </cell>
          <cell r="D1104">
            <v>44174</v>
          </cell>
          <cell r="E1104" t="str">
            <v>Cueto Electricidad Ltda</v>
          </cell>
          <cell r="F1104" t="str">
            <v>9700212050-3</v>
          </cell>
          <cell r="G1104" t="str">
            <v>Pasador 3/8x72</v>
          </cell>
          <cell r="AF1104">
            <v>3000</v>
          </cell>
          <cell r="AG1104">
            <v>162</v>
          </cell>
          <cell r="AH1104">
            <v>-1654</v>
          </cell>
          <cell r="AI1104">
            <v>-89.316000000000003</v>
          </cell>
          <cell r="AJ1104">
            <v>1.5513333333333332</v>
          </cell>
          <cell r="AK1104">
            <v>4654</v>
          </cell>
          <cell r="AL1104">
            <v>1696</v>
          </cell>
        </row>
        <row r="1105">
          <cell r="B1105">
            <v>40707</v>
          </cell>
          <cell r="E1105" t="str">
            <v>Reposicion</v>
          </cell>
          <cell r="F1105" t="str">
            <v>7303240105-5</v>
          </cell>
          <cell r="G1105" t="str">
            <v>Golilla 40x40x5x18</v>
          </cell>
          <cell r="AF1105">
            <v>15000</v>
          </cell>
          <cell r="AG1105">
            <v>720</v>
          </cell>
          <cell r="AH1105">
            <v>-2958</v>
          </cell>
          <cell r="AI1105">
            <v>-141.98400000000001</v>
          </cell>
          <cell r="AJ1105">
            <v>1.1972</v>
          </cell>
          <cell r="AK1105">
            <v>17958</v>
          </cell>
          <cell r="AL1105">
            <v>2312</v>
          </cell>
        </row>
        <row r="1106">
          <cell r="B1106">
            <v>40679</v>
          </cell>
          <cell r="C1106">
            <v>287631</v>
          </cell>
          <cell r="D1106">
            <v>44203</v>
          </cell>
          <cell r="E1106" t="str">
            <v>Enel Distribucion Chile S.A.</v>
          </cell>
          <cell r="F1106" t="str">
            <v>8707200400-9</v>
          </cell>
          <cell r="G1106" t="str">
            <v>Espiga 3/4x126x274 caps.1" Poliamida</v>
          </cell>
          <cell r="AF1106">
            <v>1218</v>
          </cell>
          <cell r="AG1106">
            <v>780.73800000000006</v>
          </cell>
          <cell r="AH1106">
            <v>-91</v>
          </cell>
          <cell r="AI1106">
            <v>-58.331000000000003</v>
          </cell>
          <cell r="AJ1106">
            <v>1.0747126436781609</v>
          </cell>
          <cell r="AK1106">
            <v>1309</v>
          </cell>
          <cell r="AL1106">
            <v>2771</v>
          </cell>
        </row>
        <row r="1107">
          <cell r="B1107">
            <v>40709</v>
          </cell>
          <cell r="E1107" t="str">
            <v>Reposicion</v>
          </cell>
          <cell r="F1107" t="str">
            <v>A800225035-8</v>
          </cell>
          <cell r="G1107" t="str">
            <v>Soporte p/Red BT/Empalme 65x65x5x50</v>
          </cell>
          <cell r="AF1107">
            <v>2500</v>
          </cell>
          <cell r="AG1107">
            <v>625</v>
          </cell>
          <cell r="AH1107">
            <v>-1696</v>
          </cell>
          <cell r="AI1107">
            <v>-424</v>
          </cell>
          <cell r="AJ1107">
            <v>1.6783999999999999</v>
          </cell>
          <cell r="AK1107">
            <v>4196</v>
          </cell>
          <cell r="AL1107">
            <v>2500</v>
          </cell>
        </row>
        <row r="1108">
          <cell r="B1108">
            <v>40702</v>
          </cell>
          <cell r="E1108" t="str">
            <v>GTD Teleductos S.A.</v>
          </cell>
          <cell r="F1108" t="str">
            <v>8020540055-2</v>
          </cell>
          <cell r="G1108" t="str">
            <v>Cruceta Extra Larga 50x50x5x1489  t/GTD</v>
          </cell>
          <cell r="AF1108">
            <v>50</v>
          </cell>
          <cell r="AG1108">
            <v>284</v>
          </cell>
          <cell r="AH1108">
            <v>-40</v>
          </cell>
          <cell r="AI1108">
            <v>-227.2</v>
          </cell>
          <cell r="AJ1108">
            <v>1.8</v>
          </cell>
          <cell r="AK1108">
            <v>90</v>
          </cell>
          <cell r="AL1108">
            <v>2357</v>
          </cell>
        </row>
        <row r="1109">
          <cell r="B1109">
            <v>40640</v>
          </cell>
          <cell r="E1109" t="str">
            <v>CAMET SPA</v>
          </cell>
          <cell r="F1109" t="str">
            <v>A800200055-6</v>
          </cell>
          <cell r="G1109" t="str">
            <v>Soporte Remate Mediano-14</v>
          </cell>
          <cell r="AF1109">
            <v>2000</v>
          </cell>
          <cell r="AG1109">
            <v>600</v>
          </cell>
          <cell r="AH1109">
            <v>0</v>
          </cell>
          <cell r="AI1109">
            <v>0</v>
          </cell>
          <cell r="AJ1109">
            <v>1</v>
          </cell>
          <cell r="AK1109">
            <v>2000</v>
          </cell>
          <cell r="AL1109">
            <v>1686</v>
          </cell>
        </row>
        <row r="1110">
          <cell r="B1110">
            <v>40529</v>
          </cell>
          <cell r="E1110" t="str">
            <v>SAESA</v>
          </cell>
          <cell r="F1110" t="str">
            <v>9323024660-0</v>
          </cell>
          <cell r="G1110" t="str">
            <v>Perno Hex Cte 3/4x9x5A</v>
          </cell>
          <cell r="AF1110">
            <v>2000</v>
          </cell>
          <cell r="AG1110">
            <v>1072</v>
          </cell>
          <cell r="AH1110">
            <v>-527</v>
          </cell>
          <cell r="AI1110">
            <v>-282.47200000000004</v>
          </cell>
          <cell r="AJ1110">
            <v>1.2635000000000001</v>
          </cell>
          <cell r="AK1110">
            <v>2527</v>
          </cell>
          <cell r="AL1110">
            <v>1621</v>
          </cell>
        </row>
        <row r="1111">
          <cell r="B1111">
            <v>40663</v>
          </cell>
          <cell r="C1111">
            <v>287599</v>
          </cell>
          <cell r="D1111">
            <v>44182</v>
          </cell>
          <cell r="E1111" t="str">
            <v>Cooperativa Electrica charrua</v>
          </cell>
          <cell r="F1111" t="str">
            <v>9323020110-0</v>
          </cell>
          <cell r="G1111" t="str">
            <v>Perno Hex Cte 5/8x2x0A</v>
          </cell>
          <cell r="AF1111">
            <v>1000</v>
          </cell>
          <cell r="AG1111">
            <v>103.4</v>
          </cell>
          <cell r="AH1111">
            <v>-2127</v>
          </cell>
          <cell r="AI1111">
            <v>-219.93180000000001</v>
          </cell>
          <cell r="AJ1111">
            <v>3.1269999999999998</v>
          </cell>
          <cell r="AK1111">
            <v>3127</v>
          </cell>
          <cell r="AL1111">
            <v>2430</v>
          </cell>
        </row>
        <row r="1112">
          <cell r="B1112">
            <v>40656</v>
          </cell>
          <cell r="C1112">
            <v>287599</v>
          </cell>
          <cell r="D1112">
            <v>44182</v>
          </cell>
          <cell r="E1112" t="str">
            <v>Cooperativa Electrica charrua</v>
          </cell>
          <cell r="F1112" t="str">
            <v>9323020110-0</v>
          </cell>
          <cell r="G1112" t="str">
            <v>Perno Hex Cte 5/8x2x0A</v>
          </cell>
          <cell r="AF1112">
            <v>1000</v>
          </cell>
          <cell r="AG1112">
            <v>103.4</v>
          </cell>
          <cell r="AH1112">
            <v>1000</v>
          </cell>
          <cell r="AI1112">
            <v>103.4</v>
          </cell>
          <cell r="AJ1112">
            <v>0</v>
          </cell>
          <cell r="AK1112">
            <v>0</v>
          </cell>
        </row>
        <row r="1113">
          <cell r="B1113">
            <v>40697</v>
          </cell>
          <cell r="C1113">
            <v>287701</v>
          </cell>
          <cell r="D1113">
            <v>44209</v>
          </cell>
          <cell r="E1113" t="str">
            <v>Entel chile S.A.</v>
          </cell>
          <cell r="F1113" t="str">
            <v>9821510100-2</v>
          </cell>
          <cell r="G1113" t="str">
            <v>Ancla Mural Tipo A</v>
          </cell>
          <cell r="AF1113">
            <v>200</v>
          </cell>
          <cell r="AG1113">
            <v>76</v>
          </cell>
          <cell r="AH1113">
            <v>-303</v>
          </cell>
          <cell r="AI1113">
            <v>-115.14</v>
          </cell>
          <cell r="AJ1113">
            <v>2.5150000000000001</v>
          </cell>
          <cell r="AK1113">
            <v>503</v>
          </cell>
          <cell r="AL1113">
            <v>2168</v>
          </cell>
        </row>
        <row r="1114">
          <cell r="B1114">
            <v>40694</v>
          </cell>
          <cell r="C1114">
            <v>287699</v>
          </cell>
          <cell r="D1114">
            <v>44195</v>
          </cell>
          <cell r="E1114" t="str">
            <v>Comercial Electroson Ltda</v>
          </cell>
          <cell r="F1114" t="str">
            <v>A800200055-6</v>
          </cell>
          <cell r="G1114" t="str">
            <v>Soporte Remate Mediano-14</v>
          </cell>
          <cell r="AF1114">
            <v>2500</v>
          </cell>
          <cell r="AG1114">
            <v>750</v>
          </cell>
          <cell r="AH1114">
            <v>0</v>
          </cell>
          <cell r="AI1114">
            <v>0</v>
          </cell>
          <cell r="AJ1114">
            <v>1</v>
          </cell>
          <cell r="AK1114">
            <v>2500</v>
          </cell>
          <cell r="AL1114">
            <v>1686</v>
          </cell>
        </row>
        <row r="1115">
          <cell r="B1115">
            <v>40695</v>
          </cell>
          <cell r="C1115">
            <v>287700</v>
          </cell>
          <cell r="D1115">
            <v>44203</v>
          </cell>
          <cell r="E1115" t="str">
            <v>Comercial Electroson Ltda</v>
          </cell>
          <cell r="F1115" t="str">
            <v>A800200055-6</v>
          </cell>
          <cell r="G1115" t="str">
            <v>Soporte Remate Mediano-14</v>
          </cell>
          <cell r="AF1115">
            <v>2500</v>
          </cell>
          <cell r="AG1115">
            <v>750</v>
          </cell>
          <cell r="AH1115">
            <v>-320</v>
          </cell>
          <cell r="AI1115">
            <v>-96</v>
          </cell>
          <cell r="AJ1115">
            <v>1.1279999999999999</v>
          </cell>
          <cell r="AK1115">
            <v>2820</v>
          </cell>
          <cell r="AL1115">
            <v>1686</v>
          </cell>
        </row>
        <row r="1116">
          <cell r="B1116">
            <v>40703</v>
          </cell>
          <cell r="C1116">
            <v>287639</v>
          </cell>
          <cell r="D1116">
            <v>44203</v>
          </cell>
          <cell r="E1116" t="str">
            <v>SANDEN LTDA</v>
          </cell>
          <cell r="F1116" t="str">
            <v>A800200270-2</v>
          </cell>
          <cell r="G1116" t="str">
            <v>Soporte Paso 5/8x416</v>
          </cell>
          <cell r="AF1116">
            <v>100</v>
          </cell>
          <cell r="AG1116">
            <v>68.400000000000006</v>
          </cell>
          <cell r="AH1116">
            <v>55</v>
          </cell>
          <cell r="AI1116">
            <v>37.620000000000005</v>
          </cell>
          <cell r="AJ1116">
            <v>0.45</v>
          </cell>
          <cell r="AK1116">
            <v>45</v>
          </cell>
          <cell r="AL1116">
            <v>3273</v>
          </cell>
        </row>
        <row r="1117">
          <cell r="B1117">
            <v>40615</v>
          </cell>
          <cell r="C1117">
            <v>287439</v>
          </cell>
          <cell r="D1117">
            <v>44561</v>
          </cell>
          <cell r="E1117" t="str">
            <v>SAESA</v>
          </cell>
          <cell r="F1117" t="str">
            <v>7400200310-8</v>
          </cell>
          <cell r="G1117" t="str">
            <v>Barra Ojo Soldado 3/4x2.40mtrs</v>
          </cell>
          <cell r="AF1117">
            <v>1500</v>
          </cell>
          <cell r="AG1117">
            <v>8700</v>
          </cell>
          <cell r="AH1117">
            <v>1265</v>
          </cell>
          <cell r="AI1117">
            <v>7337</v>
          </cell>
          <cell r="AJ1117">
            <v>0.15666666666666668</v>
          </cell>
          <cell r="AK1117">
            <v>235</v>
          </cell>
          <cell r="AL1117">
            <v>1336</v>
          </cell>
        </row>
        <row r="1118">
          <cell r="B1118">
            <v>40724</v>
          </cell>
          <cell r="E1118" t="str">
            <v>GTD Teleductos S.A.</v>
          </cell>
          <cell r="F1118" t="str">
            <v>8020510090-7</v>
          </cell>
          <cell r="G1118" t="str">
            <v>Cruceta Paso c/Trebol 50x50x4x500-14 t/GTD</v>
          </cell>
          <cell r="AF1118">
            <v>1500</v>
          </cell>
          <cell r="AG1118">
            <v>1845</v>
          </cell>
          <cell r="AH1118">
            <v>-227</v>
          </cell>
          <cell r="AI1118">
            <v>-279.20999999999998</v>
          </cell>
          <cell r="AJ1118">
            <v>1.1513333333333333</v>
          </cell>
          <cell r="AK1118">
            <v>1727</v>
          </cell>
          <cell r="AL1118">
            <v>1998</v>
          </cell>
        </row>
        <row r="1119">
          <cell r="B1119">
            <v>40725</v>
          </cell>
          <cell r="E1119" t="str">
            <v>GTD Teleductos S.A.</v>
          </cell>
          <cell r="F1119" t="str">
            <v>8020515132-3</v>
          </cell>
          <cell r="G1119" t="str">
            <v>Cruceta Extra Larga 50x50x4x965-14  t/GTD</v>
          </cell>
          <cell r="AF1119">
            <v>40</v>
          </cell>
          <cell r="AG1119">
            <v>109.2</v>
          </cell>
          <cell r="AH1119">
            <v>-2</v>
          </cell>
          <cell r="AI1119">
            <v>-5.46</v>
          </cell>
          <cell r="AJ1119">
            <v>1.05</v>
          </cell>
          <cell r="AK1119">
            <v>42</v>
          </cell>
          <cell r="AL1119">
            <v>2357</v>
          </cell>
        </row>
        <row r="1120">
          <cell r="B1120">
            <v>40699</v>
          </cell>
          <cell r="F1120" t="str">
            <v>9323024660-0</v>
          </cell>
          <cell r="G1120" t="str">
            <v>Perno Hex Cte 3/4x9x5A</v>
          </cell>
          <cell r="AF1120">
            <v>1500</v>
          </cell>
          <cell r="AG1120">
            <v>804</v>
          </cell>
          <cell r="AH1120">
            <v>-637</v>
          </cell>
          <cell r="AI1120">
            <v>-341.43200000000002</v>
          </cell>
          <cell r="AJ1120">
            <v>1.4246666666666667</v>
          </cell>
          <cell r="AK1120">
            <v>2137</v>
          </cell>
          <cell r="AL1120">
            <v>1621</v>
          </cell>
        </row>
        <row r="1121">
          <cell r="B1121">
            <v>40688</v>
          </cell>
          <cell r="F1121" t="str">
            <v>A800200250-8</v>
          </cell>
          <cell r="G1121" t="str">
            <v>Soporte Paso 5/8x378</v>
          </cell>
          <cell r="AF1121">
            <v>500</v>
          </cell>
          <cell r="AG1121">
            <v>323.73</v>
          </cell>
          <cell r="AH1121">
            <v>1</v>
          </cell>
          <cell r="AI1121">
            <v>0.64746000000000004</v>
          </cell>
          <cell r="AJ1121">
            <v>0.998</v>
          </cell>
          <cell r="AK1121">
            <v>499</v>
          </cell>
          <cell r="AL1121">
            <v>3255</v>
          </cell>
        </row>
        <row r="1122">
          <cell r="B1122">
            <v>40714</v>
          </cell>
          <cell r="F1122" t="str">
            <v>8709200050-6</v>
          </cell>
          <cell r="G1122" t="str">
            <v>Espiga 3/4x200x350 caps.1" Poliamida</v>
          </cell>
          <cell r="AF1122">
            <v>300</v>
          </cell>
          <cell r="AG1122">
            <v>243.60000000000002</v>
          </cell>
          <cell r="AH1122">
            <v>-191</v>
          </cell>
          <cell r="AI1122">
            <v>-155.09200000000001</v>
          </cell>
          <cell r="AJ1122">
            <v>1.6366666666666667</v>
          </cell>
          <cell r="AK1122">
            <v>491</v>
          </cell>
          <cell r="AL1122">
            <v>3942</v>
          </cell>
        </row>
        <row r="1123">
          <cell r="B1123">
            <v>40730</v>
          </cell>
          <cell r="F1123" t="str">
            <v>8020210228-3</v>
          </cell>
          <cell r="G1123" t="str">
            <v>Cruceta Paso Especial 50x50x6x650</v>
          </cell>
          <cell r="AF1123">
            <v>20</v>
          </cell>
          <cell r="AG1123">
            <v>63</v>
          </cell>
          <cell r="AH1123">
            <v>-1</v>
          </cell>
          <cell r="AI1123">
            <v>-3.15</v>
          </cell>
          <cell r="AJ1123">
            <v>1.05</v>
          </cell>
          <cell r="AK1123">
            <v>21</v>
          </cell>
          <cell r="AL1123">
            <v>2160</v>
          </cell>
        </row>
        <row r="1124">
          <cell r="B1124">
            <v>40715</v>
          </cell>
          <cell r="F1124" t="str">
            <v>8707200685-0</v>
          </cell>
          <cell r="G1124" t="str">
            <v>Espiga 3/4x190x340 caps.1.3/8" Poliamida</v>
          </cell>
          <cell r="AF1124">
            <v>200</v>
          </cell>
          <cell r="AG1124">
            <v>166.6</v>
          </cell>
          <cell r="AH1124">
            <v>-235</v>
          </cell>
          <cell r="AI1124">
            <v>-195.755</v>
          </cell>
          <cell r="AJ1124">
            <v>2.1749999999999998</v>
          </cell>
          <cell r="AK1124">
            <v>435</v>
          </cell>
          <cell r="AL1124">
            <v>3781</v>
          </cell>
        </row>
        <row r="1125">
          <cell r="B1125">
            <v>40708</v>
          </cell>
          <cell r="F1125" t="str">
            <v>9323020362-6</v>
          </cell>
          <cell r="G1125" t="str">
            <v>Perno Hex Cte 5/8x9x4A</v>
          </cell>
          <cell r="AF1125">
            <v>5220</v>
          </cell>
          <cell r="AG1125">
            <v>1915.74</v>
          </cell>
          <cell r="AH1125">
            <v>83</v>
          </cell>
          <cell r="AI1125">
            <v>30.460999999999999</v>
          </cell>
          <cell r="AJ1125">
            <v>0.98409961685823755</v>
          </cell>
          <cell r="AK1125">
            <v>5137</v>
          </cell>
          <cell r="AL1125">
            <v>1877</v>
          </cell>
        </row>
        <row r="1126">
          <cell r="B1126">
            <v>40731</v>
          </cell>
          <cell r="F1126" t="str">
            <v>7003200305-0</v>
          </cell>
          <cell r="G1126" t="str">
            <v>Abrazadera p/Cruceta Esp 5/8x390x305x127mm</v>
          </cell>
          <cell r="AF1126">
            <v>20</v>
          </cell>
          <cell r="AG1126">
            <v>30.8</v>
          </cell>
          <cell r="AH1126">
            <v>-1</v>
          </cell>
          <cell r="AI1126">
            <v>-1.54</v>
          </cell>
          <cell r="AJ1126">
            <v>1.05</v>
          </cell>
          <cell r="AK1126">
            <v>21</v>
          </cell>
          <cell r="AL1126">
            <v>2204</v>
          </cell>
        </row>
        <row r="1127">
          <cell r="B1127">
            <v>40689</v>
          </cell>
          <cell r="C1127">
            <v>287694</v>
          </cell>
          <cell r="E1127" t="str">
            <v>Tecnored S.A.</v>
          </cell>
          <cell r="F1127" t="str">
            <v>8706200640-2</v>
          </cell>
          <cell r="G1127" t="str">
            <v>Espiga 3/4x185x240 caps.1.3/8" Poliamida</v>
          </cell>
          <cell r="AF1127">
            <v>1500</v>
          </cell>
          <cell r="AG1127">
            <v>936</v>
          </cell>
          <cell r="AH1127">
            <v>130</v>
          </cell>
          <cell r="AI1127">
            <v>81.12</v>
          </cell>
          <cell r="AJ1127">
            <v>0.91333333333333333</v>
          </cell>
          <cell r="AK1127">
            <v>1370</v>
          </cell>
          <cell r="AL1127">
            <v>3831</v>
          </cell>
        </row>
        <row r="1128">
          <cell r="B1128">
            <v>40732</v>
          </cell>
          <cell r="F1128" t="str">
            <v>A800200050-5</v>
          </cell>
          <cell r="G1128" t="str">
            <v>Soporte Remate Liviano</v>
          </cell>
          <cell r="AF1128">
            <v>2500</v>
          </cell>
          <cell r="AG1128">
            <v>650</v>
          </cell>
          <cell r="AH1128">
            <v>-1174</v>
          </cell>
          <cell r="AI1128">
            <v>-305.24</v>
          </cell>
          <cell r="AJ1128">
            <v>1.4696</v>
          </cell>
          <cell r="AK1128">
            <v>3674</v>
          </cell>
          <cell r="AL1128">
            <v>1696</v>
          </cell>
        </row>
        <row r="1129">
          <cell r="B1129">
            <v>40748</v>
          </cell>
          <cell r="C1129">
            <v>287866</v>
          </cell>
          <cell r="D1129">
            <v>44242</v>
          </cell>
          <cell r="E1129" t="str">
            <v>Esielco y Cia Ltda.</v>
          </cell>
          <cell r="F1129" t="str">
            <v>7401200008-5</v>
          </cell>
          <cell r="G1129" t="str">
            <v>Barra Ojo 5/8x1.30mtrs</v>
          </cell>
          <cell r="AF1129">
            <v>300</v>
          </cell>
          <cell r="AG1129">
            <v>780</v>
          </cell>
          <cell r="AH1129">
            <v>-232</v>
          </cell>
          <cell r="AI1129">
            <v>-603.20000000000005</v>
          </cell>
          <cell r="AJ1129">
            <v>1.7733333333333334</v>
          </cell>
          <cell r="AK1129">
            <v>532</v>
          </cell>
          <cell r="AL1129">
            <v>1539</v>
          </cell>
        </row>
        <row r="1130">
          <cell r="B1130">
            <v>40728</v>
          </cell>
          <cell r="E1130" t="str">
            <v>Reposicion</v>
          </cell>
          <cell r="F1130" t="str">
            <v>7401200010-7</v>
          </cell>
          <cell r="G1130" t="str">
            <v>Barra Ojo 5/8x1,80mtrs</v>
          </cell>
          <cell r="AF1130">
            <v>1000</v>
          </cell>
          <cell r="AG1130">
            <v>3036.7999999999997</v>
          </cell>
          <cell r="AH1130">
            <v>-92</v>
          </cell>
          <cell r="AI1130">
            <v>-279.38560000000001</v>
          </cell>
          <cell r="AJ1130">
            <v>1.0920000000000001</v>
          </cell>
          <cell r="AK1130">
            <v>1092</v>
          </cell>
          <cell r="AL1130">
            <v>1498</v>
          </cell>
        </row>
        <row r="1131">
          <cell r="B1131">
            <v>40729</v>
          </cell>
          <cell r="E1131" t="str">
            <v>Reposicion</v>
          </cell>
          <cell r="F1131" t="str">
            <v>7401200030-1</v>
          </cell>
          <cell r="G1131" t="str">
            <v>Barra Ojo 5/8x2,40mtrs</v>
          </cell>
          <cell r="AF1131">
            <v>500</v>
          </cell>
          <cell r="AG1131">
            <v>2021.1999999999998</v>
          </cell>
          <cell r="AH1131">
            <v>57</v>
          </cell>
          <cell r="AI1131">
            <v>230.41679999999999</v>
          </cell>
          <cell r="AJ1131">
            <v>0.88600000000000001</v>
          </cell>
          <cell r="AK1131">
            <v>443</v>
          </cell>
          <cell r="AL1131">
            <v>1469</v>
          </cell>
        </row>
        <row r="1132">
          <cell r="B1132">
            <v>40712</v>
          </cell>
          <cell r="C1132">
            <v>287757</v>
          </cell>
          <cell r="D1132">
            <v>44215</v>
          </cell>
          <cell r="E1132" t="str">
            <v>Compañía General de Electricidad</v>
          </cell>
          <cell r="F1132" t="str">
            <v>8706200700-K</v>
          </cell>
          <cell r="G1132" t="str">
            <v>Espiga 3/4x250x300 caps.1.3/8" Poliamida</v>
          </cell>
          <cell r="AF1132">
            <v>450</v>
          </cell>
          <cell r="AG1132">
            <v>341.1</v>
          </cell>
          <cell r="AH1132">
            <v>-50</v>
          </cell>
          <cell r="AI1132">
            <v>-37.9</v>
          </cell>
          <cell r="AJ1132">
            <v>1.1111111111111112</v>
          </cell>
          <cell r="AK1132">
            <v>500</v>
          </cell>
          <cell r="AL1132">
            <v>5277</v>
          </cell>
        </row>
        <row r="1133">
          <cell r="B1133">
            <v>40757</v>
          </cell>
          <cell r="D1133">
            <v>44226</v>
          </cell>
          <cell r="E1133" t="str">
            <v>Reposicion</v>
          </cell>
          <cell r="F1133" t="str">
            <v>8321250152-5</v>
          </cell>
          <cell r="G1133" t="str">
            <v>Tirante 39"  Galv. t/GTD</v>
          </cell>
          <cell r="AF1133">
            <v>1500</v>
          </cell>
          <cell r="AG1133">
            <v>3619.4999999999995</v>
          </cell>
          <cell r="AH1133">
            <v>-306</v>
          </cell>
          <cell r="AI1133">
            <v>-738.37799999999993</v>
          </cell>
          <cell r="AJ1133">
            <v>1.204</v>
          </cell>
          <cell r="AK1133">
            <v>1806</v>
          </cell>
          <cell r="AL1133">
            <v>1436</v>
          </cell>
        </row>
        <row r="1134">
          <cell r="B1134">
            <v>40750</v>
          </cell>
          <cell r="C1134">
            <v>287868</v>
          </cell>
          <cell r="D1134">
            <v>44253</v>
          </cell>
          <cell r="E1134" t="str">
            <v>Tecnored S.A.</v>
          </cell>
          <cell r="F1134" t="str">
            <v>8709200050-6</v>
          </cell>
          <cell r="G1134" t="str">
            <v>Espiga 3/4x200x350 caps.1" Poliamida</v>
          </cell>
          <cell r="AF1134">
            <v>500</v>
          </cell>
          <cell r="AG1134">
            <v>406</v>
          </cell>
          <cell r="AH1134">
            <v>200</v>
          </cell>
          <cell r="AI1134">
            <v>162.4</v>
          </cell>
          <cell r="AJ1134">
            <v>0.6</v>
          </cell>
          <cell r="AK1134">
            <v>300</v>
          </cell>
          <cell r="AL1134">
            <v>4336</v>
          </cell>
        </row>
        <row r="1135">
          <cell r="B1135">
            <v>40745</v>
          </cell>
          <cell r="E1135" t="str">
            <v>Reposicion</v>
          </cell>
          <cell r="F1135" t="str">
            <v>A800210113-1</v>
          </cell>
          <cell r="G1135" t="str">
            <v>Soporte Met. Montaje Seccionador</v>
          </cell>
          <cell r="AF1135">
            <v>40</v>
          </cell>
          <cell r="AG1135">
            <v>112</v>
          </cell>
          <cell r="AH1135">
            <v>0</v>
          </cell>
          <cell r="AI1135">
            <v>0</v>
          </cell>
          <cell r="AJ1135">
            <v>1</v>
          </cell>
          <cell r="AK1135">
            <v>40</v>
          </cell>
          <cell r="AL1135">
            <v>2962</v>
          </cell>
        </row>
        <row r="1136">
          <cell r="B1136">
            <v>40751</v>
          </cell>
          <cell r="C1136">
            <v>287868</v>
          </cell>
          <cell r="D1136">
            <v>44253</v>
          </cell>
          <cell r="E1136" t="str">
            <v>Tecnored S.A.</v>
          </cell>
          <cell r="F1136" t="str">
            <v>8706200700-K</v>
          </cell>
          <cell r="G1136" t="str">
            <v>Espiga 3/4x250x300 caps.1.3/8" Poliamida</v>
          </cell>
          <cell r="AF1136">
            <v>1500</v>
          </cell>
          <cell r="AG1136">
            <v>1137</v>
          </cell>
          <cell r="AH1136">
            <v>554</v>
          </cell>
          <cell r="AI1136">
            <v>419.93200000000002</v>
          </cell>
          <cell r="AJ1136">
            <v>0.63066666666666671</v>
          </cell>
          <cell r="AK1136">
            <v>946</v>
          </cell>
          <cell r="AL1136">
            <v>4278</v>
          </cell>
        </row>
        <row r="1137">
          <cell r="B1137">
            <v>40752</v>
          </cell>
          <cell r="C1137">
            <v>287868</v>
          </cell>
          <cell r="D1137">
            <v>44253</v>
          </cell>
          <cell r="E1137" t="str">
            <v>Tecnored S.A.</v>
          </cell>
          <cell r="F1137" t="str">
            <v>8709200060-3</v>
          </cell>
          <cell r="G1137" t="str">
            <v>Espiga 3/4x200x350 caps.1.3/8" Poliamida C/H</v>
          </cell>
          <cell r="AF1137">
            <v>400</v>
          </cell>
          <cell r="AG1137">
            <v>337.59999999999997</v>
          </cell>
          <cell r="AH1137">
            <v>400</v>
          </cell>
          <cell r="AI1137">
            <v>337.59999999999997</v>
          </cell>
          <cell r="AJ1137">
            <v>0</v>
          </cell>
          <cell r="AK1137">
            <v>0</v>
          </cell>
          <cell r="AL1137">
            <v>3853</v>
          </cell>
        </row>
        <row r="1138">
          <cell r="B1138">
            <v>40753</v>
          </cell>
          <cell r="C1138">
            <v>287868</v>
          </cell>
          <cell r="D1138">
            <v>44253</v>
          </cell>
          <cell r="E1138" t="str">
            <v>Tecnored S.A.</v>
          </cell>
          <cell r="F1138" t="str">
            <v>8706200640-2</v>
          </cell>
          <cell r="G1138" t="str">
            <v>Espiga 3/4x185x240 caps.1.3/8" Poliamida</v>
          </cell>
          <cell r="AF1138">
            <v>2000</v>
          </cell>
          <cell r="AG1138">
            <v>1248</v>
          </cell>
          <cell r="AH1138">
            <v>-113</v>
          </cell>
          <cell r="AI1138">
            <v>-70.512</v>
          </cell>
          <cell r="AJ1138">
            <v>1.0565</v>
          </cell>
          <cell r="AK1138">
            <v>2113</v>
          </cell>
          <cell r="AL1138">
            <v>4014</v>
          </cell>
        </row>
        <row r="1139">
          <cell r="B1139">
            <v>40754</v>
          </cell>
          <cell r="C1139">
            <v>287868</v>
          </cell>
          <cell r="D1139">
            <v>44253</v>
          </cell>
          <cell r="E1139" t="str">
            <v>Tecnored S.A.</v>
          </cell>
          <cell r="F1139" t="str">
            <v>8707200685-0</v>
          </cell>
          <cell r="G1139" t="str">
            <v>Espiga 3/4x190x340 caps.1.3/8" Poliamida</v>
          </cell>
          <cell r="AF1139">
            <v>500</v>
          </cell>
          <cell r="AG1139">
            <v>416.5</v>
          </cell>
          <cell r="AH1139">
            <v>500</v>
          </cell>
          <cell r="AI1139">
            <v>416.5</v>
          </cell>
          <cell r="AJ1139">
            <v>0</v>
          </cell>
          <cell r="AK1139">
            <v>0</v>
          </cell>
          <cell r="AL1139">
            <v>4159</v>
          </cell>
        </row>
        <row r="1140">
          <cell r="B1140">
            <v>40755</v>
          </cell>
          <cell r="C1140">
            <v>287868</v>
          </cell>
          <cell r="D1140">
            <v>44253</v>
          </cell>
          <cell r="E1140" t="str">
            <v>Tecnored S.A.</v>
          </cell>
          <cell r="F1140" t="str">
            <v>8706200600-3</v>
          </cell>
          <cell r="G1140" t="str">
            <v>Espiga 3/4x155x210 caps.1" Poliamida</v>
          </cell>
          <cell r="AF1140">
            <v>2000</v>
          </cell>
          <cell r="AG1140">
            <v>1014</v>
          </cell>
          <cell r="AH1140">
            <v>-342</v>
          </cell>
          <cell r="AI1140">
            <v>-173.39400000000001</v>
          </cell>
          <cell r="AJ1140">
            <v>1.171</v>
          </cell>
          <cell r="AK1140">
            <v>2342</v>
          </cell>
          <cell r="AL1140">
            <v>4168</v>
          </cell>
        </row>
        <row r="1141">
          <cell r="B1141">
            <v>40756</v>
          </cell>
          <cell r="C1141">
            <v>287868</v>
          </cell>
          <cell r="D1141">
            <v>44253</v>
          </cell>
          <cell r="E1141" t="str">
            <v>Tecnored S.A.</v>
          </cell>
          <cell r="F1141" t="str">
            <v>8707200200-6</v>
          </cell>
          <cell r="G1141" t="str">
            <v>Espiga 5/8x150x300 caps.1" Poliamida</v>
          </cell>
          <cell r="AF1141">
            <v>1000</v>
          </cell>
          <cell r="AG1141">
            <v>521</v>
          </cell>
          <cell r="AH1141">
            <v>1000</v>
          </cell>
          <cell r="AI1141">
            <v>521</v>
          </cell>
          <cell r="AJ1141">
            <v>0</v>
          </cell>
          <cell r="AK1141">
            <v>0</v>
          </cell>
          <cell r="AL1141">
            <v>4168</v>
          </cell>
        </row>
        <row r="1142">
          <cell r="B1142">
            <v>40713</v>
          </cell>
          <cell r="C1142">
            <v>287758</v>
          </cell>
          <cell r="D1142">
            <v>44222</v>
          </cell>
          <cell r="E1142" t="str">
            <v>Compañía General de Electricidad</v>
          </cell>
          <cell r="F1142" t="str">
            <v>8709200150-2</v>
          </cell>
          <cell r="G1142" t="str">
            <v>Espiga 3/4x155x295 caps.1.3/8" Poliamida c/HOR</v>
          </cell>
          <cell r="AF1142">
            <v>1050</v>
          </cell>
          <cell r="AG1142">
            <v>778.05</v>
          </cell>
          <cell r="AH1142">
            <v>43</v>
          </cell>
          <cell r="AI1142">
            <v>31.863</v>
          </cell>
          <cell r="AJ1142">
            <v>0.95904761904761904</v>
          </cell>
          <cell r="AK1142">
            <v>1007</v>
          </cell>
          <cell r="AL1142">
            <v>5301</v>
          </cell>
        </row>
        <row r="1143">
          <cell r="B1143">
            <v>40763</v>
          </cell>
          <cell r="C1143">
            <v>287866</v>
          </cell>
          <cell r="D1143">
            <v>44242</v>
          </cell>
          <cell r="E1143" t="str">
            <v>Esielco y Cia Ltda.</v>
          </cell>
          <cell r="F1143" t="str">
            <v>9624000160-5</v>
          </cell>
          <cell r="G1143" t="str">
            <v>Perno Ojo 5/8x15x12H</v>
          </cell>
          <cell r="AF1143">
            <v>41</v>
          </cell>
          <cell r="AG1143">
            <v>31.856999999999999</v>
          </cell>
          <cell r="AH1143">
            <v>0</v>
          </cell>
          <cell r="AI1143">
            <v>0</v>
          </cell>
          <cell r="AJ1143">
            <v>1</v>
          </cell>
          <cell r="AK1143">
            <v>41</v>
          </cell>
          <cell r="AL1143">
            <v>2749</v>
          </cell>
        </row>
        <row r="1144">
          <cell r="B1144">
            <v>40761</v>
          </cell>
          <cell r="F1144" t="str">
            <v>7400200300-0</v>
          </cell>
          <cell r="G1144" t="str">
            <v>Barra Ojo 3/4x2,0mtrs</v>
          </cell>
          <cell r="AF1144">
            <v>50</v>
          </cell>
          <cell r="AG1144">
            <v>231.99999999999997</v>
          </cell>
          <cell r="AH1144">
            <v>-1</v>
          </cell>
          <cell r="AI1144">
            <v>-4.6399999999999997</v>
          </cell>
          <cell r="AJ1144">
            <v>1.02</v>
          </cell>
          <cell r="AK1144">
            <v>51</v>
          </cell>
          <cell r="AL1144">
            <v>1540</v>
          </cell>
        </row>
        <row r="1145">
          <cell r="B1145">
            <v>40735</v>
          </cell>
          <cell r="C1145">
            <v>287852</v>
          </cell>
          <cell r="D1145">
            <v>44270</v>
          </cell>
          <cell r="E1145" t="str">
            <v>CNT Telefonica del Sur S.A.</v>
          </cell>
          <cell r="F1145" t="str">
            <v>8020510090-7</v>
          </cell>
          <cell r="G1145" t="str">
            <v>Cruceta Paso c/Trebol 50x50x4x500-14 t/GTD</v>
          </cell>
          <cell r="AF1145">
            <v>1000</v>
          </cell>
          <cell r="AG1145">
            <v>1230</v>
          </cell>
          <cell r="AH1145">
            <v>-337</v>
          </cell>
          <cell r="AI1145">
            <v>-414.51</v>
          </cell>
          <cell r="AJ1145">
            <v>1.337</v>
          </cell>
          <cell r="AK1145">
            <v>1337</v>
          </cell>
          <cell r="AL1145">
            <v>2248</v>
          </cell>
        </row>
        <row r="1146">
          <cell r="B1146">
            <v>40738</v>
          </cell>
          <cell r="C1146">
            <v>287853</v>
          </cell>
          <cell r="D1146">
            <v>44291</v>
          </cell>
          <cell r="E1146" t="str">
            <v>CNT Telefonica del Sur S.A.</v>
          </cell>
          <cell r="F1146" t="str">
            <v>8020510090-7</v>
          </cell>
          <cell r="G1146" t="str">
            <v>Cruceta Paso c/Trebol 50x50x4x500-14 t/GTD</v>
          </cell>
          <cell r="AF1146">
            <v>1000</v>
          </cell>
          <cell r="AG1146">
            <v>1230</v>
          </cell>
          <cell r="AH1146">
            <v>-90</v>
          </cell>
          <cell r="AI1146">
            <v>-110.7</v>
          </cell>
          <cell r="AJ1146">
            <v>1.0900000000000001</v>
          </cell>
          <cell r="AK1146">
            <v>1090</v>
          </cell>
          <cell r="AL1146">
            <v>2248</v>
          </cell>
        </row>
        <row r="1147">
          <cell r="B1147">
            <v>40562</v>
          </cell>
          <cell r="C1147">
            <v>287254</v>
          </cell>
          <cell r="D1147">
            <v>44151</v>
          </cell>
          <cell r="E1147" t="str">
            <v>GTD Teleductos S.A.</v>
          </cell>
          <cell r="F1147" t="str">
            <v>9624000195-8</v>
          </cell>
          <cell r="G1147" t="str">
            <v>Perno Ojo 5/8x17x3H</v>
          </cell>
          <cell r="AF1147">
            <v>205</v>
          </cell>
          <cell r="AG1147">
            <v>186.345</v>
          </cell>
          <cell r="AH1147">
            <v>0</v>
          </cell>
          <cell r="AI1147">
            <v>0</v>
          </cell>
          <cell r="AJ1147">
            <v>1</v>
          </cell>
          <cell r="AK1147">
            <v>205</v>
          </cell>
          <cell r="AL1147">
            <v>2600</v>
          </cell>
        </row>
        <row r="1148">
          <cell r="B1148">
            <v>40706</v>
          </cell>
          <cell r="C1148">
            <v>287750</v>
          </cell>
          <cell r="D1148">
            <v>44211</v>
          </cell>
          <cell r="E1148" t="str">
            <v>Copelec</v>
          </cell>
          <cell r="F1148" t="str">
            <v>8706200680-1</v>
          </cell>
          <cell r="G1148" t="str">
            <v>Espiga 3/4x200x250 caps.1.3/8" Poliamida</v>
          </cell>
          <cell r="AF1148">
            <v>1000</v>
          </cell>
          <cell r="AG1148">
            <v>641</v>
          </cell>
          <cell r="AH1148">
            <v>-2286</v>
          </cell>
          <cell r="AI1148">
            <v>-1465.326</v>
          </cell>
          <cell r="AJ1148">
            <v>3.286</v>
          </cell>
          <cell r="AK1148">
            <v>3286</v>
          </cell>
          <cell r="AL1148">
            <v>4098</v>
          </cell>
        </row>
        <row r="1149">
          <cell r="B1149">
            <v>40737</v>
          </cell>
          <cell r="C1149">
            <v>287846</v>
          </cell>
          <cell r="D1149">
            <v>44291</v>
          </cell>
          <cell r="E1149" t="str">
            <v>GTD Teleductos S.A.</v>
          </cell>
          <cell r="F1149" t="str">
            <v>8020510090-7</v>
          </cell>
          <cell r="G1149" t="str">
            <v>Cruceta Paso c/Trebol 50x50x4x500-14 t/GTD</v>
          </cell>
          <cell r="AF1149">
            <v>1200</v>
          </cell>
          <cell r="AG1149">
            <v>1476</v>
          </cell>
          <cell r="AH1149">
            <v>-200</v>
          </cell>
          <cell r="AI1149">
            <v>-246</v>
          </cell>
          <cell r="AJ1149">
            <v>1.1666666666666667</v>
          </cell>
          <cell r="AK1149">
            <v>1400</v>
          </cell>
          <cell r="AL1149">
            <v>2248</v>
          </cell>
        </row>
        <row r="1150">
          <cell r="B1150">
            <v>40747</v>
          </cell>
          <cell r="C1150">
            <v>287863</v>
          </cell>
          <cell r="D1150">
            <v>44242</v>
          </cell>
          <cell r="E1150" t="str">
            <v>Silica Networks Chile</v>
          </cell>
          <cell r="F1150" t="str">
            <v>9624000105-2</v>
          </cell>
          <cell r="G1150" t="str">
            <v>Perno Ojo 5/8x10x6H</v>
          </cell>
          <cell r="AF1150">
            <v>3141</v>
          </cell>
          <cell r="AG1150">
            <v>1988.2529999999999</v>
          </cell>
          <cell r="AH1150">
            <v>-1010</v>
          </cell>
          <cell r="AI1150">
            <v>-639.33000000000004</v>
          </cell>
          <cell r="AJ1150">
            <v>1.3215536453358803</v>
          </cell>
          <cell r="AK1150">
            <v>4151</v>
          </cell>
          <cell r="AL1150">
            <v>2749</v>
          </cell>
        </row>
        <row r="1151">
          <cell r="B1151">
            <v>40739</v>
          </cell>
          <cell r="C1151">
            <v>287847</v>
          </cell>
          <cell r="D1151">
            <v>44321</v>
          </cell>
          <cell r="E1151" t="str">
            <v>GTD Teleductos S.A.</v>
          </cell>
          <cell r="F1151" t="str">
            <v>8020510090-7</v>
          </cell>
          <cell r="G1151" t="str">
            <v>Cruceta Paso c/Trebol 50x50x4x500-14 t/GTD</v>
          </cell>
          <cell r="AF1151">
            <v>1200</v>
          </cell>
          <cell r="AG1151">
            <v>1476</v>
          </cell>
          <cell r="AH1151">
            <v>38</v>
          </cell>
          <cell r="AI1151">
            <v>46.74</v>
          </cell>
          <cell r="AJ1151">
            <v>0.96833333333333338</v>
          </cell>
          <cell r="AK1151">
            <v>1162</v>
          </cell>
          <cell r="AL1151">
            <v>2248</v>
          </cell>
        </row>
        <row r="1152">
          <cell r="B1152">
            <v>40719</v>
          </cell>
          <cell r="C1152">
            <v>287790</v>
          </cell>
          <cell r="D1152">
            <v>44228</v>
          </cell>
          <cell r="E1152" t="str">
            <v>Cooperativa Electrica los Angeles</v>
          </cell>
          <cell r="F1152" t="str">
            <v>8706200680-1</v>
          </cell>
          <cell r="G1152" t="str">
            <v>Espiga 3/4x200x250 caps.1.3/8" Poliamida</v>
          </cell>
          <cell r="AF1152">
            <v>1500</v>
          </cell>
          <cell r="AG1152">
            <v>961.5</v>
          </cell>
          <cell r="AH1152">
            <v>-1090</v>
          </cell>
          <cell r="AI1152">
            <v>-698.69</v>
          </cell>
          <cell r="AJ1152">
            <v>1.7266666666666666</v>
          </cell>
          <cell r="AK1152">
            <v>2590</v>
          </cell>
          <cell r="AL1152">
            <v>4102</v>
          </cell>
        </row>
        <row r="1153">
          <cell r="B1153">
            <v>40794</v>
          </cell>
          <cell r="C1153">
            <v>287934</v>
          </cell>
          <cell r="D1153">
            <v>44263</v>
          </cell>
          <cell r="E1153" t="str">
            <v>Compañía General de Electricidad</v>
          </cell>
          <cell r="F1153" t="str">
            <v>9822200230-3</v>
          </cell>
          <cell r="G1153" t="str">
            <v>Diagonal L 50x50x6x1455</v>
          </cell>
          <cell r="AF1153">
            <v>130</v>
          </cell>
          <cell r="AG1153">
            <v>845.52</v>
          </cell>
          <cell r="AH1153">
            <v>-9</v>
          </cell>
          <cell r="AI1153">
            <v>-58.535999999999994</v>
          </cell>
          <cell r="AJ1153">
            <v>1.0692307692307692</v>
          </cell>
          <cell r="AK1153">
            <v>139</v>
          </cell>
          <cell r="AL1153">
            <v>1322</v>
          </cell>
        </row>
        <row r="1154">
          <cell r="B1154">
            <v>40733</v>
          </cell>
          <cell r="E1154" t="str">
            <v>Reposicion</v>
          </cell>
          <cell r="F1154" t="str">
            <v>8706200680-1</v>
          </cell>
          <cell r="G1154" t="str">
            <v>Espiga 3/4x200x250 caps.1.3/8" Poliamida</v>
          </cell>
          <cell r="AF1154">
            <v>5000</v>
          </cell>
          <cell r="AG1154">
            <v>3205</v>
          </cell>
          <cell r="AH1154">
            <v>183</v>
          </cell>
          <cell r="AI1154">
            <v>117.303</v>
          </cell>
          <cell r="AJ1154">
            <v>0.96340000000000003</v>
          </cell>
          <cell r="AK1154">
            <v>4817</v>
          </cell>
          <cell r="AL1154">
            <v>3175</v>
          </cell>
        </row>
        <row r="1155">
          <cell r="B1155">
            <v>40674</v>
          </cell>
          <cell r="E1155" t="str">
            <v>Reposicion</v>
          </cell>
          <cell r="F1155" t="str">
            <v>8706200700-K</v>
          </cell>
          <cell r="G1155" t="str">
            <v>Espiga 3/4x250x300 caps.1.3/8" Poliamida</v>
          </cell>
          <cell r="AF1155">
            <v>1400</v>
          </cell>
          <cell r="AG1155">
            <v>1061.2</v>
          </cell>
          <cell r="AH1155">
            <v>0</v>
          </cell>
          <cell r="AI1155">
            <v>0</v>
          </cell>
          <cell r="AJ1155">
            <v>1</v>
          </cell>
          <cell r="AK1155">
            <v>1400</v>
          </cell>
          <cell r="AL1155">
            <v>4278</v>
          </cell>
        </row>
        <row r="1156">
          <cell r="B1156">
            <v>40740</v>
          </cell>
          <cell r="D1156">
            <v>44321</v>
          </cell>
          <cell r="E1156" t="str">
            <v>GTD Teleductos S.A.</v>
          </cell>
          <cell r="F1156" t="str">
            <v>9822150125-K</v>
          </cell>
          <cell r="G1156" t="str">
            <v>Fe Angulo 40x40x4x410 t/GTD</v>
          </cell>
          <cell r="AF1156">
            <v>600</v>
          </cell>
          <cell r="AG1156">
            <v>630.59999999999991</v>
          </cell>
          <cell r="AH1156">
            <v>0</v>
          </cell>
          <cell r="AI1156">
            <v>0</v>
          </cell>
          <cell r="AJ1156">
            <v>1</v>
          </cell>
          <cell r="AK1156">
            <v>600</v>
          </cell>
          <cell r="AL1156">
            <v>2147</v>
          </cell>
        </row>
        <row r="1157">
          <cell r="B1157">
            <v>40743</v>
          </cell>
          <cell r="D1157">
            <v>44352</v>
          </cell>
          <cell r="E1157" t="str">
            <v>GTD Teleductos S.A.</v>
          </cell>
          <cell r="F1157" t="str">
            <v>9822150125-K</v>
          </cell>
          <cell r="G1157" t="str">
            <v>Fe Angulo 40x40x4x410 t/GTD</v>
          </cell>
          <cell r="AF1157">
            <v>600</v>
          </cell>
          <cell r="AG1157">
            <v>630.59999999999991</v>
          </cell>
          <cell r="AH1157">
            <v>0</v>
          </cell>
          <cell r="AI1157">
            <v>0</v>
          </cell>
          <cell r="AJ1157">
            <v>1</v>
          </cell>
          <cell r="AK1157">
            <v>600</v>
          </cell>
          <cell r="AL1157">
            <v>2147</v>
          </cell>
        </row>
        <row r="1158">
          <cell r="B1158">
            <v>40741</v>
          </cell>
          <cell r="C1158">
            <v>287854</v>
          </cell>
          <cell r="D1158">
            <v>44321</v>
          </cell>
          <cell r="E1158" t="str">
            <v>GTD Teleductos S.A.</v>
          </cell>
          <cell r="F1158" t="str">
            <v>8020510090-7</v>
          </cell>
          <cell r="G1158" t="str">
            <v>Cruceta Paso c/Trebol 50x50x4x500-14 t/GTD</v>
          </cell>
          <cell r="AF1158">
            <v>1000</v>
          </cell>
          <cell r="AG1158">
            <v>1230</v>
          </cell>
          <cell r="AH1158">
            <v>-38</v>
          </cell>
          <cell r="AI1158">
            <v>-46.74</v>
          </cell>
          <cell r="AJ1158">
            <v>1.038</v>
          </cell>
          <cell r="AK1158">
            <v>1038</v>
          </cell>
          <cell r="AL1158">
            <v>2248</v>
          </cell>
        </row>
        <row r="1159">
          <cell r="B1159">
            <v>40742</v>
          </cell>
          <cell r="C1159">
            <v>287848</v>
          </cell>
          <cell r="D1159">
            <v>44352</v>
          </cell>
          <cell r="E1159" t="str">
            <v>GTD Teleductos S.A.</v>
          </cell>
          <cell r="F1159" t="str">
            <v>8020510090-7</v>
          </cell>
          <cell r="G1159" t="str">
            <v>Cruceta Paso c/Trebol 50x50x4x500-14 t/GTD</v>
          </cell>
          <cell r="AF1159">
            <v>1200</v>
          </cell>
          <cell r="AG1159">
            <v>1476</v>
          </cell>
          <cell r="AH1159">
            <v>0</v>
          </cell>
          <cell r="AI1159">
            <v>0</v>
          </cell>
          <cell r="AJ1159">
            <v>1</v>
          </cell>
          <cell r="AK1159">
            <v>1200</v>
          </cell>
          <cell r="AL1159">
            <v>2248</v>
          </cell>
        </row>
        <row r="1160">
          <cell r="B1160">
            <v>40744</v>
          </cell>
          <cell r="C1160">
            <v>287855</v>
          </cell>
          <cell r="D1160">
            <v>44352</v>
          </cell>
          <cell r="E1160" t="str">
            <v>CNT Telefonica del Sur S.A.</v>
          </cell>
          <cell r="F1160" t="str">
            <v>8020510090-7</v>
          </cell>
          <cell r="G1160" t="str">
            <v>Cruceta Paso c/Trebol 50x50x4x500-14 t/GTD</v>
          </cell>
          <cell r="AF1160">
            <v>1000</v>
          </cell>
          <cell r="AG1160">
            <v>1230</v>
          </cell>
          <cell r="AH1160">
            <v>0</v>
          </cell>
          <cell r="AI1160">
            <v>0</v>
          </cell>
          <cell r="AJ1160">
            <v>1</v>
          </cell>
          <cell r="AK1160">
            <v>1000</v>
          </cell>
          <cell r="AL1160">
            <v>2248</v>
          </cell>
        </row>
        <row r="1161">
          <cell r="B1161">
            <v>40791</v>
          </cell>
          <cell r="C1161">
            <v>287932</v>
          </cell>
          <cell r="D1161">
            <v>44328</v>
          </cell>
          <cell r="E1161" t="str">
            <v>Compañía General de Electricidad</v>
          </cell>
          <cell r="F1161" t="str">
            <v>A800225035-8</v>
          </cell>
          <cell r="G1161" t="str">
            <v>Soporte p/Red BT/Empalme 65x65x5x50</v>
          </cell>
          <cell r="AF1161">
            <v>2650</v>
          </cell>
          <cell r="AG1161">
            <v>662.5</v>
          </cell>
          <cell r="AH1161">
            <v>587</v>
          </cell>
          <cell r="AI1161">
            <v>146.75</v>
          </cell>
          <cell r="AJ1161">
            <v>0.77849056603773581</v>
          </cell>
          <cell r="AK1161">
            <v>2063</v>
          </cell>
          <cell r="AL1161">
            <v>2772</v>
          </cell>
        </row>
        <row r="1162">
          <cell r="B1162">
            <v>40770</v>
          </cell>
          <cell r="C1162">
            <v>287908</v>
          </cell>
          <cell r="D1162">
            <v>44232</v>
          </cell>
          <cell r="E1162" t="str">
            <v>GTD Manquehue S.A.</v>
          </cell>
          <cell r="F1162" t="str">
            <v>9822150125-K</v>
          </cell>
          <cell r="G1162" t="str">
            <v>Fe Angulo 40x40x4x410 t/GTD</v>
          </cell>
          <cell r="AF1162">
            <v>1000</v>
          </cell>
          <cell r="AG1162">
            <v>1051</v>
          </cell>
          <cell r="AH1162">
            <v>-56</v>
          </cell>
          <cell r="AI1162">
            <v>-58.855999999999995</v>
          </cell>
          <cell r="AJ1162">
            <v>1.056</v>
          </cell>
          <cell r="AK1162">
            <v>1056</v>
          </cell>
          <cell r="AL1162">
            <v>2147</v>
          </cell>
        </row>
        <row r="1163">
          <cell r="B1163">
            <v>40769</v>
          </cell>
          <cell r="C1163">
            <v>287908</v>
          </cell>
          <cell r="D1163">
            <v>44242</v>
          </cell>
          <cell r="E1163" t="str">
            <v>GTD Manquehue S.A.</v>
          </cell>
          <cell r="F1163" t="str">
            <v>8020510090-7</v>
          </cell>
          <cell r="G1163" t="str">
            <v>Cruceta Paso c/Trebol 50x50x4x500-14 t/GTD</v>
          </cell>
          <cell r="AF1163">
            <v>5000</v>
          </cell>
          <cell r="AG1163">
            <v>6150</v>
          </cell>
          <cell r="AH1163">
            <v>0</v>
          </cell>
          <cell r="AI1163">
            <v>0</v>
          </cell>
          <cell r="AJ1163">
            <v>1</v>
          </cell>
          <cell r="AK1163">
            <v>5000</v>
          </cell>
          <cell r="AL1163">
            <v>2248</v>
          </cell>
        </row>
        <row r="1164">
          <cell r="B1164">
            <v>40792</v>
          </cell>
          <cell r="C1164">
            <v>287931</v>
          </cell>
          <cell r="D1164">
            <v>44263</v>
          </cell>
          <cell r="E1164" t="str">
            <v>Compañía General de Electricidad</v>
          </cell>
          <cell r="F1164" t="str">
            <v>8709200150-2</v>
          </cell>
          <cell r="G1164" t="str">
            <v>Espiga 3/4x155x295 caps.1.3/8" Poliamida c/HOR</v>
          </cell>
          <cell r="AF1164">
            <v>3675</v>
          </cell>
          <cell r="AG1164">
            <v>2723.1750000000002</v>
          </cell>
          <cell r="AH1164">
            <v>-470</v>
          </cell>
          <cell r="AI1164">
            <v>-348.27</v>
          </cell>
          <cell r="AJ1164">
            <v>1.1278911564625851</v>
          </cell>
          <cell r="AK1164">
            <v>4145</v>
          </cell>
          <cell r="AL1164">
            <v>5301</v>
          </cell>
        </row>
        <row r="1165">
          <cell r="B1165">
            <v>40758</v>
          </cell>
          <cell r="C1165">
            <v>287871</v>
          </cell>
          <cell r="D1165">
            <v>44239</v>
          </cell>
          <cell r="E1165" t="str">
            <v>SAESA</v>
          </cell>
          <cell r="F1165" t="str">
            <v>C621000350-8</v>
          </cell>
          <cell r="G1165" t="str">
            <v>Fijación p/Cañería 1 - 1/2x300x100</v>
          </cell>
          <cell r="AF1165">
            <v>500</v>
          </cell>
          <cell r="AG1165">
            <v>175</v>
          </cell>
          <cell r="AH1165">
            <v>-401</v>
          </cell>
          <cell r="AI1165">
            <v>-140.35</v>
          </cell>
          <cell r="AJ1165">
            <v>1.802</v>
          </cell>
          <cell r="AK1165">
            <v>901</v>
          </cell>
          <cell r="AL1165">
            <v>2217</v>
          </cell>
        </row>
        <row r="1166">
          <cell r="B1166">
            <v>40803</v>
          </cell>
          <cell r="E1166" t="str">
            <v>SAESA</v>
          </cell>
          <cell r="F1166" t="str">
            <v>9624000016-1</v>
          </cell>
          <cell r="G1166" t="str">
            <v>Perno Ojo 5/8x9x5H</v>
          </cell>
          <cell r="AF1166">
            <v>2300</v>
          </cell>
          <cell r="AG1166">
            <v>1350.1</v>
          </cell>
          <cell r="AH1166">
            <v>318</v>
          </cell>
          <cell r="AI1166">
            <v>186.666</v>
          </cell>
          <cell r="AJ1166">
            <v>0.86173913043478256</v>
          </cell>
          <cell r="AK1166">
            <v>1982</v>
          </cell>
          <cell r="AL1166">
            <v>1950</v>
          </cell>
        </row>
        <row r="1167">
          <cell r="B1167">
            <v>40776</v>
          </cell>
          <cell r="C1167">
            <v>287911</v>
          </cell>
          <cell r="D1167">
            <v>44242</v>
          </cell>
          <cell r="E1167" t="str">
            <v>GTD Manquehue S.A.</v>
          </cell>
          <cell r="F1167" t="str">
            <v>8020510090-7</v>
          </cell>
          <cell r="G1167" t="str">
            <v>Cruceta Paso c/Trebol 50x50x4x500-14 t/GTD</v>
          </cell>
          <cell r="AF1167">
            <v>2000</v>
          </cell>
          <cell r="AG1167">
            <v>2460</v>
          </cell>
          <cell r="AH1167">
            <v>0</v>
          </cell>
          <cell r="AI1167">
            <v>0</v>
          </cell>
          <cell r="AJ1167">
            <v>1</v>
          </cell>
          <cell r="AK1167">
            <v>2000</v>
          </cell>
          <cell r="AL1167">
            <v>2248</v>
          </cell>
        </row>
        <row r="1168">
          <cell r="B1168">
            <v>40654</v>
          </cell>
          <cell r="C1168">
            <v>287594</v>
          </cell>
          <cell r="D1168">
            <v>44180</v>
          </cell>
          <cell r="E1168" t="str">
            <v>Grez y Ulloa S.A.</v>
          </cell>
          <cell r="F1168" t="str">
            <v>9323016430-2</v>
          </cell>
          <cell r="G1168" t="str">
            <v>Perno Hex Cte 1/2x7x4A</v>
          </cell>
          <cell r="AF1168">
            <v>400</v>
          </cell>
          <cell r="AG1168">
            <v>72</v>
          </cell>
          <cell r="AH1168">
            <v>-560</v>
          </cell>
          <cell r="AI1168">
            <v>-100.8</v>
          </cell>
          <cell r="AJ1168">
            <v>2.4</v>
          </cell>
          <cell r="AK1168">
            <v>960</v>
          </cell>
          <cell r="AL1168">
            <v>1894</v>
          </cell>
        </row>
        <row r="1169">
          <cell r="B1169">
            <v>40662</v>
          </cell>
          <cell r="C1169">
            <v>287599</v>
          </cell>
          <cell r="D1169">
            <v>37607</v>
          </cell>
          <cell r="E1169" t="str">
            <v>Cooperativa Electrica charrua</v>
          </cell>
          <cell r="F1169" t="str">
            <v>9521220100-7</v>
          </cell>
          <cell r="G1169" t="str">
            <v>Grillete recto 14mm, perf.18</v>
          </cell>
          <cell r="AF1169">
            <v>500</v>
          </cell>
          <cell r="AG1169">
            <v>161</v>
          </cell>
          <cell r="AH1169">
            <v>-378</v>
          </cell>
          <cell r="AI1169">
            <v>-121.71600000000001</v>
          </cell>
          <cell r="AJ1169">
            <v>1.756</v>
          </cell>
          <cell r="AK1169">
            <v>878</v>
          </cell>
          <cell r="AL1169">
            <v>2515</v>
          </cell>
        </row>
        <row r="1170">
          <cell r="B1170">
            <v>40784</v>
          </cell>
          <cell r="C1170">
            <v>287922</v>
          </cell>
          <cell r="D1170">
            <v>44258</v>
          </cell>
          <cell r="E1170" t="str">
            <v>Wom S.A.</v>
          </cell>
          <cell r="F1170" t="str">
            <v>9624000105-2</v>
          </cell>
          <cell r="G1170" t="str">
            <v>Perno Ojo 5/8x10x6H</v>
          </cell>
          <cell r="AF1170">
            <v>1720</v>
          </cell>
          <cell r="AG1170">
            <v>1088.76</v>
          </cell>
          <cell r="AH1170">
            <v>-294</v>
          </cell>
          <cell r="AI1170">
            <v>-186.102</v>
          </cell>
          <cell r="AJ1170">
            <v>1.1709302325581394</v>
          </cell>
          <cell r="AK1170">
            <v>2014</v>
          </cell>
          <cell r="AL1170">
            <v>2832</v>
          </cell>
        </row>
        <row r="1171">
          <cell r="B1171">
            <v>40665</v>
          </cell>
          <cell r="C1171">
            <v>287613</v>
          </cell>
          <cell r="D1171">
            <v>44189</v>
          </cell>
          <cell r="E1171" t="str">
            <v>CAMET SPA</v>
          </cell>
          <cell r="F1171" t="str">
            <v>9521200007-9</v>
          </cell>
          <cell r="G1171" t="str">
            <v>Grillete 12mm, ojo chico</v>
          </cell>
          <cell r="AF1171">
            <v>2000</v>
          </cell>
          <cell r="AG1171">
            <v>446</v>
          </cell>
          <cell r="AH1171">
            <v>0</v>
          </cell>
          <cell r="AI1171">
            <v>0</v>
          </cell>
          <cell r="AJ1171">
            <v>1</v>
          </cell>
          <cell r="AK1171">
            <v>2000</v>
          </cell>
          <cell r="AL1171">
            <v>2514</v>
          </cell>
        </row>
        <row r="1172">
          <cell r="B1172">
            <v>40762</v>
          </cell>
          <cell r="C1172">
            <v>287812</v>
          </cell>
          <cell r="D1172">
            <v>44242</v>
          </cell>
          <cell r="E1172" t="str">
            <v>Compañía General de Electricidad</v>
          </cell>
          <cell r="F1172" t="str">
            <v>8731244100-2</v>
          </cell>
          <cell r="G1172" t="str">
            <v>Espiga Punta Poste caps.1.3/8" Poliamida</v>
          </cell>
          <cell r="AF1172">
            <v>216</v>
          </cell>
          <cell r="AG1172">
            <v>387.71999999999997</v>
          </cell>
          <cell r="AH1172">
            <v>-269</v>
          </cell>
          <cell r="AI1172">
            <v>-482.85499999999996</v>
          </cell>
          <cell r="AJ1172">
            <v>2.2453703703703702</v>
          </cell>
          <cell r="AK1172">
            <v>485</v>
          </cell>
          <cell r="AL1172">
            <v>4549</v>
          </cell>
        </row>
        <row r="1173">
          <cell r="B1173">
            <v>40785</v>
          </cell>
          <cell r="C1173">
            <v>287909</v>
          </cell>
          <cell r="D1173">
            <v>44260</v>
          </cell>
          <cell r="E1173" t="str">
            <v>GTD Manquehue S.A.</v>
          </cell>
          <cell r="F1173" t="str">
            <v>8020510090-7</v>
          </cell>
          <cell r="G1173" t="str">
            <v>Cruceta Paso c/Trebol 50x50x4x500-14 t/GTD</v>
          </cell>
          <cell r="AF1173">
            <v>2500</v>
          </cell>
          <cell r="AG1173">
            <v>3075</v>
          </cell>
          <cell r="AH1173">
            <v>-119</v>
          </cell>
          <cell r="AI1173">
            <v>-146.37</v>
          </cell>
          <cell r="AJ1173">
            <v>1.0476000000000001</v>
          </cell>
          <cell r="AK1173">
            <v>2619</v>
          </cell>
          <cell r="AL1173">
            <v>2248</v>
          </cell>
        </row>
        <row r="1174">
          <cell r="B1174">
            <v>40833</v>
          </cell>
          <cell r="E1174" t="str">
            <v>Reposicion</v>
          </cell>
          <cell r="F1174" t="str">
            <v>6000100010-4</v>
          </cell>
          <cell r="G1174" t="str">
            <v>Taco de Madera 80x60x120</v>
          </cell>
          <cell r="AF1174">
            <v>400</v>
          </cell>
          <cell r="AG1174">
            <v>97.2</v>
          </cell>
          <cell r="AH1174">
            <v>-399</v>
          </cell>
          <cell r="AI1174">
            <v>-96.956999999999994</v>
          </cell>
          <cell r="AJ1174">
            <v>1.9975000000000001</v>
          </cell>
          <cell r="AK1174">
            <v>799</v>
          </cell>
          <cell r="AL1174">
            <v>2286</v>
          </cell>
        </row>
        <row r="1175">
          <cell r="B1175">
            <v>40827</v>
          </cell>
          <cell r="C1175">
            <v>288054</v>
          </cell>
          <cell r="D1175">
            <v>44259</v>
          </cell>
          <cell r="E1175" t="str">
            <v>Veliz Beltrán Ltda.</v>
          </cell>
          <cell r="F1175" t="str">
            <v>9821410100-9</v>
          </cell>
          <cell r="G1175" t="str">
            <v>Escalines 3/4x283x183mm</v>
          </cell>
          <cell r="AF1175">
            <v>500</v>
          </cell>
          <cell r="AG1175">
            <v>765</v>
          </cell>
          <cell r="AH1175">
            <v>-30</v>
          </cell>
          <cell r="AI1175">
            <v>-45.9</v>
          </cell>
          <cell r="AJ1175">
            <v>1.06</v>
          </cell>
          <cell r="AK1175">
            <v>530</v>
          </cell>
          <cell r="AL1175">
            <v>1285</v>
          </cell>
        </row>
        <row r="1176">
          <cell r="B1176">
            <v>40811</v>
          </cell>
          <cell r="C1176">
            <v>288004</v>
          </cell>
          <cell r="D1176">
            <v>44319</v>
          </cell>
          <cell r="E1176" t="str">
            <v>Compañía General de Electricidad</v>
          </cell>
          <cell r="F1176" t="str">
            <v>8709200150-2</v>
          </cell>
          <cell r="G1176" t="str">
            <v>Espiga 3/4x155x295 caps.1.3/8" Poliamida c/HOR</v>
          </cell>
          <cell r="AF1176">
            <v>5810</v>
          </cell>
          <cell r="AG1176">
            <v>4305.21</v>
          </cell>
          <cell r="AH1176">
            <v>0</v>
          </cell>
          <cell r="AI1176">
            <v>0</v>
          </cell>
          <cell r="AJ1176">
            <v>1</v>
          </cell>
          <cell r="AK1176">
            <v>5810</v>
          </cell>
          <cell r="AL1176">
            <v>5301</v>
          </cell>
        </row>
        <row r="1177">
          <cell r="B1177">
            <v>40591</v>
          </cell>
          <cell r="C1177">
            <v>287364</v>
          </cell>
          <cell r="D1177">
            <v>44158</v>
          </cell>
          <cell r="E1177" t="str">
            <v>Consorcio Tecdra S.A.</v>
          </cell>
          <cell r="F1177" t="str">
            <v>2821624350-3</v>
          </cell>
          <cell r="G1177" t="str">
            <v>Perno p/Durmiente Puente 3/4x300</v>
          </cell>
          <cell r="AF1177">
            <v>400</v>
          </cell>
          <cell r="AG1177">
            <v>300</v>
          </cell>
          <cell r="AH1177">
            <v>-7</v>
          </cell>
          <cell r="AI1177">
            <v>-5.25</v>
          </cell>
          <cell r="AJ1177">
            <v>1.0175000000000001</v>
          </cell>
          <cell r="AK1177">
            <v>407</v>
          </cell>
          <cell r="AL1177">
            <v>2566</v>
          </cell>
        </row>
        <row r="1178">
          <cell r="B1178">
            <v>40837</v>
          </cell>
          <cell r="E1178" t="str">
            <v>Reposicion</v>
          </cell>
          <cell r="F1178" t="str">
            <v>3528010070-4</v>
          </cell>
          <cell r="G1178" t="str">
            <v>Golilla Plana Red Esp. 44x27x4(1")</v>
          </cell>
          <cell r="AF1178">
            <v>1250</v>
          </cell>
          <cell r="AG1178">
            <v>37.5</v>
          </cell>
          <cell r="AH1178">
            <v>-10</v>
          </cell>
          <cell r="AI1178">
            <v>-0.3</v>
          </cell>
          <cell r="AJ1178">
            <v>1.008</v>
          </cell>
          <cell r="AK1178">
            <v>1260</v>
          </cell>
          <cell r="AL1178">
            <v>6667</v>
          </cell>
        </row>
        <row r="1179">
          <cell r="B1179">
            <v>40834</v>
          </cell>
          <cell r="C1179">
            <v>288069</v>
          </cell>
          <cell r="D1179">
            <v>44270</v>
          </cell>
          <cell r="E1179" t="str">
            <v>SAESA</v>
          </cell>
          <cell r="F1179" t="str">
            <v>9822908200-0</v>
          </cell>
          <cell r="G1179" t="str">
            <v>Pletina p/Perno J 50x8x150</v>
          </cell>
          <cell r="AF1179">
            <v>2680</v>
          </cell>
          <cell r="AG1179">
            <v>1243.52</v>
          </cell>
          <cell r="AH1179">
            <v>-1780</v>
          </cell>
          <cell r="AI1179">
            <v>-825.92000000000007</v>
          </cell>
          <cell r="AJ1179">
            <v>1.664179104477612</v>
          </cell>
          <cell r="AK1179">
            <v>4460</v>
          </cell>
          <cell r="AL1179">
            <v>1650</v>
          </cell>
        </row>
        <row r="1180">
          <cell r="B1180">
            <v>40780</v>
          </cell>
          <cell r="C1180">
            <v>287918</v>
          </cell>
          <cell r="D1180">
            <v>44253</v>
          </cell>
          <cell r="E1180" t="str">
            <v>Grez y Ulloa S.A.</v>
          </cell>
          <cell r="F1180" t="str">
            <v>7401200010-7</v>
          </cell>
          <cell r="G1180" t="str">
            <v>Barra Ojo 5/8x1,80mtrs</v>
          </cell>
          <cell r="AF1180">
            <v>600</v>
          </cell>
          <cell r="AG1180">
            <v>1822.08</v>
          </cell>
          <cell r="AH1180">
            <v>0</v>
          </cell>
          <cell r="AI1180">
            <v>0</v>
          </cell>
          <cell r="AJ1180">
            <v>1</v>
          </cell>
          <cell r="AK1180">
            <v>600</v>
          </cell>
          <cell r="AL1180">
            <v>1539</v>
          </cell>
        </row>
        <row r="1181">
          <cell r="B1181">
            <v>40842</v>
          </cell>
          <cell r="E1181" t="str">
            <v>Reposicion</v>
          </cell>
          <cell r="F1181" t="str">
            <v>3528010066-6</v>
          </cell>
          <cell r="G1181" t="str">
            <v>Golilla Plana Red Esp. 44x24x4(7/8")</v>
          </cell>
          <cell r="AF1181">
            <v>1200</v>
          </cell>
          <cell r="AG1181">
            <v>38.4</v>
          </cell>
          <cell r="AH1181">
            <v>-18</v>
          </cell>
          <cell r="AI1181">
            <v>-0.57600000000000007</v>
          </cell>
          <cell r="AJ1181">
            <v>1.0149999999999999</v>
          </cell>
          <cell r="AK1181">
            <v>1218</v>
          </cell>
          <cell r="AL1181">
            <v>5000</v>
          </cell>
        </row>
        <row r="1182">
          <cell r="B1182">
            <v>40764</v>
          </cell>
          <cell r="C1182">
            <v>287136</v>
          </cell>
          <cell r="D1182">
            <v>44483</v>
          </cell>
          <cell r="E1182" t="str">
            <v>SAESA</v>
          </cell>
          <cell r="F1182" t="str">
            <v>A800200556-7</v>
          </cell>
          <cell r="G1182" t="str">
            <v>Soporte Secc. APR 32x8x240x385mm</v>
          </cell>
          <cell r="AF1182">
            <v>780</v>
          </cell>
          <cell r="AG1182">
            <v>1229.28</v>
          </cell>
          <cell r="AH1182">
            <v>-67</v>
          </cell>
          <cell r="AI1182">
            <v>-105.592</v>
          </cell>
          <cell r="AJ1182">
            <v>1.0858974358974358</v>
          </cell>
          <cell r="AK1182">
            <v>847</v>
          </cell>
          <cell r="AL1182">
            <v>2200</v>
          </cell>
        </row>
        <row r="1183">
          <cell r="B1183">
            <v>40592</v>
          </cell>
          <cell r="C1183">
            <v>287364</v>
          </cell>
          <cell r="D1183">
            <v>44158</v>
          </cell>
          <cell r="E1183" t="str">
            <v>Consorcio Tecdra S.A.</v>
          </cell>
          <cell r="F1183" t="str">
            <v>2821624360-0</v>
          </cell>
          <cell r="G1183" t="str">
            <v>Perno p/Durmiente Puente 3/4x500</v>
          </cell>
          <cell r="AF1183">
            <v>100</v>
          </cell>
          <cell r="AG1183">
            <v>95</v>
          </cell>
          <cell r="AH1183">
            <v>-5</v>
          </cell>
          <cell r="AI1183">
            <v>-4.75</v>
          </cell>
          <cell r="AJ1183">
            <v>1.05</v>
          </cell>
          <cell r="AK1183">
            <v>105</v>
          </cell>
          <cell r="AL1183">
            <v>2500</v>
          </cell>
        </row>
        <row r="1184">
          <cell r="B1184">
            <v>40838</v>
          </cell>
          <cell r="C1184">
            <v>287820</v>
          </cell>
          <cell r="D1184">
            <v>44266</v>
          </cell>
          <cell r="E1184" t="str">
            <v>Emp Transporte Ferroviario S.A.</v>
          </cell>
          <cell r="F1184" t="str">
            <v>2821028240-K</v>
          </cell>
          <cell r="G1184" t="str">
            <v>Perno Talón Aguja BCY 7/8x240</v>
          </cell>
          <cell r="AF1184">
            <v>480</v>
          </cell>
          <cell r="AG1184">
            <v>422.4</v>
          </cell>
          <cell r="AH1184">
            <v>-53</v>
          </cell>
          <cell r="AI1184">
            <v>-46.64</v>
          </cell>
          <cell r="AJ1184">
            <v>1.1104166666666666</v>
          </cell>
          <cell r="AK1184">
            <v>533</v>
          </cell>
          <cell r="AL1184">
            <v>1761</v>
          </cell>
        </row>
        <row r="1185">
          <cell r="B1185">
            <v>40787</v>
          </cell>
          <cell r="C1185">
            <v>287909</v>
          </cell>
          <cell r="D1185">
            <v>44260</v>
          </cell>
          <cell r="E1185" t="str">
            <v>GTD Manquehue S.A.</v>
          </cell>
          <cell r="F1185" t="str">
            <v>9821510100-2</v>
          </cell>
          <cell r="G1185" t="str">
            <v>Ancla Mural Tipo A</v>
          </cell>
          <cell r="AF1185">
            <v>2000</v>
          </cell>
          <cell r="AG1185">
            <v>760</v>
          </cell>
          <cell r="AH1185">
            <v>-109</v>
          </cell>
          <cell r="AI1185">
            <v>-41.42</v>
          </cell>
          <cell r="AJ1185">
            <v>1.0545</v>
          </cell>
          <cell r="AK1185">
            <v>2109</v>
          </cell>
          <cell r="AL1185">
            <v>2478</v>
          </cell>
        </row>
        <row r="1186">
          <cell r="B1186">
            <v>40851</v>
          </cell>
          <cell r="E1186" t="str">
            <v>Reposicion</v>
          </cell>
          <cell r="F1186" t="str">
            <v>7303250130-0</v>
          </cell>
          <cell r="G1186" t="str">
            <v>Golilla 50x50x5x18</v>
          </cell>
          <cell r="AF1186">
            <v>9000</v>
          </cell>
          <cell r="AG1186">
            <v>810</v>
          </cell>
          <cell r="AH1186">
            <v>-7109</v>
          </cell>
          <cell r="AI1186">
            <v>-639.80999999999995</v>
          </cell>
          <cell r="AJ1186">
            <v>1.7898888888888889</v>
          </cell>
          <cell r="AK1186">
            <v>16109</v>
          </cell>
          <cell r="AL1186">
            <v>2144</v>
          </cell>
        </row>
        <row r="1187">
          <cell r="B1187">
            <v>40841</v>
          </cell>
          <cell r="C1187">
            <v>287895</v>
          </cell>
          <cell r="D1187">
            <v>44266</v>
          </cell>
          <cell r="E1187" t="str">
            <v>Tecnored S.A.</v>
          </cell>
          <cell r="F1187" t="str">
            <v>9822210284-7</v>
          </cell>
          <cell r="G1187" t="str">
            <v>Diagonal p/Cruceta 40x40x5x2133mm</v>
          </cell>
          <cell r="AF1187">
            <v>200</v>
          </cell>
          <cell r="AG1187">
            <v>1267</v>
          </cell>
          <cell r="AH1187">
            <v>-22</v>
          </cell>
          <cell r="AI1187">
            <v>-139.37</v>
          </cell>
          <cell r="AJ1187">
            <v>1.1100000000000001</v>
          </cell>
          <cell r="AK1187">
            <v>222</v>
          </cell>
          <cell r="AL1187">
            <v>1319</v>
          </cell>
        </row>
        <row r="1188">
          <cell r="B1188">
            <v>40852</v>
          </cell>
          <cell r="E1188" t="str">
            <v>Reposicion</v>
          </cell>
          <cell r="F1188" t="str">
            <v>7400200310-8</v>
          </cell>
          <cell r="G1188" t="str">
            <v>Barra Ojo Soldado 3/4x2.40mtrs</v>
          </cell>
          <cell r="AF1188">
            <v>1000</v>
          </cell>
          <cell r="AG1188">
            <v>5800</v>
          </cell>
          <cell r="AH1188">
            <v>678</v>
          </cell>
          <cell r="AI1188">
            <v>3932.4</v>
          </cell>
          <cell r="AJ1188">
            <v>0.32200000000000001</v>
          </cell>
          <cell r="AK1188">
            <v>322</v>
          </cell>
          <cell r="AL1188">
            <v>1336</v>
          </cell>
        </row>
        <row r="1189">
          <cell r="B1189">
            <v>40815</v>
          </cell>
          <cell r="C1189">
            <v>288011</v>
          </cell>
          <cell r="D1189">
            <v>44265</v>
          </cell>
          <cell r="E1189" t="str">
            <v>Tecnored S.A.</v>
          </cell>
          <cell r="F1189" t="str">
            <v>7401200010-7</v>
          </cell>
          <cell r="G1189" t="str">
            <v>Barra Ojo 5/8x1,80mtrs</v>
          </cell>
          <cell r="AF1189">
            <v>2000</v>
          </cell>
          <cell r="AG1189">
            <v>6073.5999999999995</v>
          </cell>
          <cell r="AH1189">
            <v>-43</v>
          </cell>
          <cell r="AI1189">
            <v>-130.58240000000001</v>
          </cell>
          <cell r="AJ1189">
            <v>1.0215000000000001</v>
          </cell>
          <cell r="AK1189">
            <v>2043</v>
          </cell>
          <cell r="AL1189">
            <v>1539</v>
          </cell>
        </row>
        <row r="1190">
          <cell r="B1190">
            <v>40759</v>
          </cell>
          <cell r="C1190">
            <v>287888</v>
          </cell>
          <cell r="D1190">
            <v>44235</v>
          </cell>
          <cell r="E1190" t="str">
            <v>Hector Rubio Alarcón</v>
          </cell>
          <cell r="F1190" t="str">
            <v>7401200008-5</v>
          </cell>
          <cell r="G1190" t="str">
            <v>Barra Ojo 5/8x1.30mtrs</v>
          </cell>
          <cell r="AF1190">
            <v>200</v>
          </cell>
          <cell r="AG1190">
            <v>520</v>
          </cell>
          <cell r="AH1190">
            <v>-189</v>
          </cell>
          <cell r="AI1190">
            <v>-491.40000000000003</v>
          </cell>
          <cell r="AJ1190">
            <v>1.9450000000000001</v>
          </cell>
          <cell r="AK1190">
            <v>389</v>
          </cell>
          <cell r="AL1190">
            <v>1724</v>
          </cell>
        </row>
        <row r="1191">
          <cell r="B1191">
            <v>40748</v>
          </cell>
          <cell r="C1191">
            <v>287866</v>
          </cell>
          <cell r="D1191">
            <v>44242</v>
          </cell>
          <cell r="E1191" t="str">
            <v>Esielco y Cia Ltda.</v>
          </cell>
          <cell r="F1191" t="str">
            <v>7401200008-5</v>
          </cell>
          <cell r="G1191" t="str">
            <v>Barra Ojo 5/8x1.30mtrs</v>
          </cell>
          <cell r="AF1191">
            <v>300</v>
          </cell>
          <cell r="AG1191">
            <v>780</v>
          </cell>
          <cell r="AH1191">
            <v>-232</v>
          </cell>
          <cell r="AI1191">
            <v>-603.20000000000005</v>
          </cell>
          <cell r="AJ1191">
            <v>1.7733333333333334</v>
          </cell>
          <cell r="AK1191">
            <v>532</v>
          </cell>
          <cell r="AL1191">
            <v>1539</v>
          </cell>
        </row>
        <row r="1192">
          <cell r="B1192">
            <v>40850</v>
          </cell>
          <cell r="C1192">
            <v>288092</v>
          </cell>
          <cell r="D1192">
            <v>44273</v>
          </cell>
          <cell r="E1192" t="str">
            <v>Tecnored S.A.</v>
          </cell>
          <cell r="F1192" t="str">
            <v>7401200010-7</v>
          </cell>
          <cell r="G1192" t="str">
            <v>Barra Ojo 5/8x1,80mtrs</v>
          </cell>
          <cell r="AF1192">
            <v>1490</v>
          </cell>
          <cell r="AG1192">
            <v>4524.8320000000003</v>
          </cell>
          <cell r="AH1192">
            <v>75</v>
          </cell>
          <cell r="AI1192">
            <v>227.76</v>
          </cell>
          <cell r="AJ1192">
            <v>0.94966442953020136</v>
          </cell>
          <cell r="AK1192">
            <v>1415</v>
          </cell>
          <cell r="AL1192">
            <v>1539</v>
          </cell>
        </row>
        <row r="1193">
          <cell r="B1193">
            <v>40853</v>
          </cell>
          <cell r="C1193">
            <v>287937</v>
          </cell>
          <cell r="D1193">
            <v>44273</v>
          </cell>
          <cell r="E1193" t="str">
            <v>Silica Networks Chile</v>
          </cell>
          <cell r="F1193" t="str">
            <v>8020210182-1</v>
          </cell>
          <cell r="G1193" t="str">
            <v>Cruceta p/Reserva 1x1  50x5x1000mm</v>
          </cell>
          <cell r="AF1193">
            <v>133</v>
          </cell>
          <cell r="AG1193">
            <v>682.29</v>
          </cell>
          <cell r="AH1193">
            <v>-6</v>
          </cell>
          <cell r="AI1193">
            <v>-30.78</v>
          </cell>
          <cell r="AJ1193">
            <v>1.0451127819548873</v>
          </cell>
          <cell r="AK1193">
            <v>139</v>
          </cell>
          <cell r="AL1193">
            <v>2751</v>
          </cell>
        </row>
        <row r="1194">
          <cell r="B1194">
            <v>40854</v>
          </cell>
          <cell r="C1194">
            <v>288099</v>
          </cell>
          <cell r="D1194">
            <v>44271</v>
          </cell>
          <cell r="E1194" t="str">
            <v>Compañía General de Electricidad</v>
          </cell>
          <cell r="F1194" t="str">
            <v>8709200150-2</v>
          </cell>
          <cell r="G1194" t="str">
            <v>Espiga 3/4x155x295 caps.1.3/8" Poliamida c/HOR</v>
          </cell>
          <cell r="AF1194">
            <v>3700</v>
          </cell>
          <cell r="AG1194">
            <v>2741.7</v>
          </cell>
          <cell r="AH1194">
            <v>0</v>
          </cell>
          <cell r="AI1194">
            <v>0</v>
          </cell>
          <cell r="AJ1194">
            <v>1</v>
          </cell>
          <cell r="AK1194">
            <v>3700</v>
          </cell>
          <cell r="AL1194">
            <v>5301</v>
          </cell>
        </row>
        <row r="1195">
          <cell r="B1195">
            <v>40855</v>
          </cell>
          <cell r="C1195">
            <v>288099</v>
          </cell>
          <cell r="D1195">
            <v>44271</v>
          </cell>
          <cell r="E1195" t="str">
            <v>Compañía General de Electricidad</v>
          </cell>
          <cell r="F1195" t="str">
            <v>8706200650-K</v>
          </cell>
          <cell r="G1195" t="str">
            <v>Espiga 3/4x155x210 caps.1.3/8" Poliamida</v>
          </cell>
          <cell r="AF1195">
            <v>3822</v>
          </cell>
          <cell r="AG1195">
            <v>2140.3200000000002</v>
          </cell>
          <cell r="AH1195">
            <v>0</v>
          </cell>
          <cell r="AI1195">
            <v>0</v>
          </cell>
          <cell r="AJ1195">
            <v>1</v>
          </cell>
          <cell r="AK1195">
            <v>3822</v>
          </cell>
          <cell r="AL1195">
            <v>5225</v>
          </cell>
        </row>
        <row r="1196">
          <cell r="B1196">
            <v>40856</v>
          </cell>
          <cell r="C1196">
            <v>288098</v>
          </cell>
          <cell r="D1196">
            <v>44278</v>
          </cell>
          <cell r="E1196" t="str">
            <v>Compañía General de Electricidad</v>
          </cell>
          <cell r="F1196" t="str">
            <v>8709200160-K</v>
          </cell>
          <cell r="G1196" t="str">
            <v>Espiga 3/4x155x295 caps.1" Poliamida c/HOR</v>
          </cell>
          <cell r="AF1196">
            <v>1516</v>
          </cell>
          <cell r="AG1196">
            <v>1079.3920000000001</v>
          </cell>
          <cell r="AH1196">
            <v>21</v>
          </cell>
          <cell r="AI1196">
            <v>14.952</v>
          </cell>
          <cell r="AJ1196">
            <v>0.98614775725593673</v>
          </cell>
          <cell r="AK1196">
            <v>1495</v>
          </cell>
          <cell r="AL1196">
            <v>4993</v>
          </cell>
        </row>
        <row r="1197">
          <cell r="B1197">
            <v>40857</v>
          </cell>
          <cell r="C1197">
            <v>288098</v>
          </cell>
          <cell r="D1197">
            <v>44278</v>
          </cell>
          <cell r="E1197" t="str">
            <v>Compañía General de Electricidad</v>
          </cell>
          <cell r="F1197" t="str">
            <v>8709200150-2</v>
          </cell>
          <cell r="G1197" t="str">
            <v>Espiga 3/4x155x295 caps.1.3/8" Poliamida c/HOR</v>
          </cell>
          <cell r="AF1197">
            <v>3700</v>
          </cell>
          <cell r="AG1197">
            <v>2741.7</v>
          </cell>
          <cell r="AH1197">
            <v>2</v>
          </cell>
          <cell r="AI1197">
            <v>1.482</v>
          </cell>
          <cell r="AJ1197">
            <v>0.99945945945945946</v>
          </cell>
          <cell r="AK1197">
            <v>3698</v>
          </cell>
          <cell r="AL1197">
            <v>5301</v>
          </cell>
        </row>
        <row r="1198">
          <cell r="B1198">
            <v>40858</v>
          </cell>
          <cell r="C1198">
            <v>288098</v>
          </cell>
          <cell r="D1198">
            <v>44278</v>
          </cell>
          <cell r="E1198" t="str">
            <v>Compañía General de Electricidad</v>
          </cell>
          <cell r="F1198" t="str">
            <v>8706200650-K</v>
          </cell>
          <cell r="G1198" t="str">
            <v>Espiga 3/4x155x210 caps.1.3/8" Poliamida</v>
          </cell>
          <cell r="AF1198">
            <v>3822</v>
          </cell>
          <cell r="AG1198">
            <v>2140.3200000000002</v>
          </cell>
          <cell r="AH1198">
            <v>0</v>
          </cell>
          <cell r="AI1198">
            <v>0</v>
          </cell>
          <cell r="AJ1198">
            <v>1</v>
          </cell>
          <cell r="AK1198">
            <v>3822</v>
          </cell>
          <cell r="AL1198">
            <v>5225</v>
          </cell>
        </row>
        <row r="1199">
          <cell r="B1199">
            <v>40859</v>
          </cell>
          <cell r="C1199">
            <v>288098</v>
          </cell>
          <cell r="D1199">
            <v>44278</v>
          </cell>
          <cell r="E1199" t="str">
            <v>Compañía General de Electricidad</v>
          </cell>
          <cell r="F1199" t="str">
            <v>8706200700-K</v>
          </cell>
          <cell r="G1199" t="str">
            <v>Espiga 3/4x250x300 caps.1.3/8" Poliamida</v>
          </cell>
          <cell r="AF1199">
            <v>2700</v>
          </cell>
          <cell r="AG1199">
            <v>2046.6</v>
          </cell>
          <cell r="AH1199">
            <v>-432</v>
          </cell>
          <cell r="AI1199">
            <v>-327.45600000000002</v>
          </cell>
          <cell r="AJ1199">
            <v>1.1599999999999999</v>
          </cell>
          <cell r="AK1199">
            <v>3132</v>
          </cell>
          <cell r="AL1199">
            <v>5277</v>
          </cell>
        </row>
        <row r="1200">
          <cell r="B1200">
            <v>40860</v>
          </cell>
          <cell r="C1200">
            <v>288098</v>
          </cell>
          <cell r="D1200">
            <v>44278</v>
          </cell>
          <cell r="E1200" t="str">
            <v>Compañía General de Electricidad</v>
          </cell>
          <cell r="F1200" t="str">
            <v>8709200100-6</v>
          </cell>
          <cell r="G1200" t="str">
            <v>Espiga 3/4x220x375 caps.1" Poliamida</v>
          </cell>
          <cell r="AF1200">
            <v>1288</v>
          </cell>
          <cell r="AG1200">
            <v>1107.68</v>
          </cell>
          <cell r="AH1200">
            <v>-237</v>
          </cell>
          <cell r="AI1200">
            <v>-203.82</v>
          </cell>
          <cell r="AJ1200">
            <v>1.1840062111801242</v>
          </cell>
          <cell r="AK1200">
            <v>1525</v>
          </cell>
          <cell r="AL1200">
            <v>4309</v>
          </cell>
        </row>
        <row r="1201">
          <cell r="B1201">
            <v>40861</v>
          </cell>
          <cell r="C1201">
            <v>288098</v>
          </cell>
          <cell r="D1201">
            <v>44278</v>
          </cell>
          <cell r="E1201" t="str">
            <v>Compañía General de Electricidad</v>
          </cell>
          <cell r="F1201" t="str">
            <v>8706200070-6</v>
          </cell>
          <cell r="G1201" t="str">
            <v>Espiga 3/4x220x270 caps.1" Poliamida</v>
          </cell>
          <cell r="AF1201">
            <v>1820</v>
          </cell>
          <cell r="AG1201">
            <v>1161.1600000000001</v>
          </cell>
          <cell r="AH1201">
            <v>1820</v>
          </cell>
          <cell r="AI1201">
            <v>1161.1600000000001</v>
          </cell>
          <cell r="AJ1201">
            <v>0</v>
          </cell>
          <cell r="AK1201">
            <v>0</v>
          </cell>
          <cell r="AL1201">
            <v>5035</v>
          </cell>
        </row>
        <row r="1202">
          <cell r="B1202">
            <v>40862</v>
          </cell>
          <cell r="C1202">
            <v>288100</v>
          </cell>
          <cell r="D1202">
            <v>44294</v>
          </cell>
          <cell r="E1202" t="str">
            <v>Compañía General de Electricidad</v>
          </cell>
          <cell r="F1202" t="str">
            <v>8709200150-2</v>
          </cell>
          <cell r="G1202" t="str">
            <v>Espiga 3/4x155x295 caps.1.3/8" Poliamida c/HOR</v>
          </cell>
          <cell r="AF1202">
            <v>3700</v>
          </cell>
          <cell r="AG1202">
            <v>2741.7</v>
          </cell>
          <cell r="AH1202">
            <v>-21</v>
          </cell>
          <cell r="AI1202">
            <v>-15.561</v>
          </cell>
          <cell r="AJ1202">
            <v>1.0056756756756757</v>
          </cell>
          <cell r="AK1202">
            <v>3721</v>
          </cell>
          <cell r="AL1202">
            <v>5301</v>
          </cell>
        </row>
        <row r="1203">
          <cell r="B1203">
            <v>40828</v>
          </cell>
          <cell r="C1203">
            <v>287599</v>
          </cell>
          <cell r="D1203">
            <v>44182</v>
          </cell>
          <cell r="E1203" t="str">
            <v>Cooperativa Electrica charrua</v>
          </cell>
          <cell r="F1203" t="str">
            <v>9521220100-7</v>
          </cell>
          <cell r="G1203" t="str">
            <v>Grillete recto 14mm, perf.18</v>
          </cell>
          <cell r="AF1203">
            <v>500</v>
          </cell>
          <cell r="AG1203">
            <v>161</v>
          </cell>
          <cell r="AH1203">
            <v>100</v>
          </cell>
          <cell r="AI1203">
            <v>32.200000000000003</v>
          </cell>
          <cell r="AJ1203">
            <v>0.8</v>
          </cell>
          <cell r="AK1203">
            <v>400</v>
          </cell>
          <cell r="AL1203">
            <v>2732</v>
          </cell>
        </row>
        <row r="1204">
          <cell r="B1204">
            <v>40680</v>
          </cell>
          <cell r="C1204">
            <v>287647</v>
          </cell>
          <cell r="D1204">
            <v>44195</v>
          </cell>
          <cell r="E1204" t="str">
            <v>Comercial Electroson Ltda</v>
          </cell>
          <cell r="F1204" t="str">
            <v>9521200007-9</v>
          </cell>
          <cell r="G1204" t="str">
            <v>Grillete 12mm, ojo chico</v>
          </cell>
          <cell r="AF1204">
            <v>1650</v>
          </cell>
          <cell r="AG1204">
            <v>367.95</v>
          </cell>
          <cell r="AH1204">
            <v>1650</v>
          </cell>
          <cell r="AI1204">
            <v>367.95</v>
          </cell>
          <cell r="AJ1204">
            <v>0</v>
          </cell>
          <cell r="AK1204">
            <v>0</v>
          </cell>
          <cell r="AL1204">
            <v>2641</v>
          </cell>
        </row>
        <row r="1205">
          <cell r="B1205">
            <v>40681</v>
          </cell>
          <cell r="C1205">
            <v>287648</v>
          </cell>
          <cell r="D1205">
            <v>44211</v>
          </cell>
          <cell r="E1205" t="str">
            <v>Comercial Electroson Ltda</v>
          </cell>
          <cell r="F1205" t="str">
            <v>9521200007-9</v>
          </cell>
          <cell r="G1205" t="str">
            <v>Grillete 12mm, ojo chico</v>
          </cell>
          <cell r="AF1205">
            <v>1650</v>
          </cell>
          <cell r="AG1205">
            <v>367.95</v>
          </cell>
          <cell r="AH1205">
            <v>0</v>
          </cell>
          <cell r="AI1205">
            <v>0</v>
          </cell>
          <cell r="AJ1205">
            <v>1</v>
          </cell>
          <cell r="AK1205">
            <v>1650</v>
          </cell>
          <cell r="AL1205">
            <v>2641</v>
          </cell>
        </row>
        <row r="1206">
          <cell r="B1206">
            <v>40657</v>
          </cell>
          <cell r="C1206">
            <v>287598</v>
          </cell>
          <cell r="D1206">
            <v>44182</v>
          </cell>
          <cell r="E1206" t="str">
            <v>Grez y Ulloa S.A.</v>
          </cell>
          <cell r="F1206" t="str">
            <v>9323016470-1</v>
          </cell>
          <cell r="G1206" t="str">
            <v>Perno Hex Cte 1/2x9x6A</v>
          </cell>
          <cell r="AF1206">
            <v>500</v>
          </cell>
          <cell r="AG1206">
            <v>115.5</v>
          </cell>
          <cell r="AH1206">
            <v>0</v>
          </cell>
          <cell r="AI1206">
            <v>0</v>
          </cell>
          <cell r="AJ1206">
            <v>1</v>
          </cell>
          <cell r="AK1206">
            <v>500</v>
          </cell>
          <cell r="AL1206">
            <v>2500</v>
          </cell>
        </row>
        <row r="1207">
          <cell r="B1207">
            <v>40716</v>
          </cell>
          <cell r="C1207">
            <v>287785</v>
          </cell>
          <cell r="D1207">
            <v>44214</v>
          </cell>
          <cell r="E1207" t="str">
            <v>Cooperativa Electrica los Angeles</v>
          </cell>
          <cell r="F1207" t="str">
            <v>9323016470-1</v>
          </cell>
          <cell r="G1207" t="str">
            <v>Perno Hex Cte 1/2x9x6A</v>
          </cell>
          <cell r="AF1207">
            <v>300</v>
          </cell>
          <cell r="AG1207">
            <v>69.3</v>
          </cell>
          <cell r="AH1207">
            <v>0</v>
          </cell>
          <cell r="AI1207">
            <v>0</v>
          </cell>
          <cell r="AJ1207">
            <v>1</v>
          </cell>
          <cell r="AK1207">
            <v>300</v>
          </cell>
          <cell r="AL1207">
            <v>1978</v>
          </cell>
        </row>
        <row r="1208">
          <cell r="B1208">
            <v>40682</v>
          </cell>
          <cell r="C1208">
            <v>287649</v>
          </cell>
          <cell r="D1208">
            <v>44226</v>
          </cell>
          <cell r="E1208" t="str">
            <v>Comercial Electroson Ltda</v>
          </cell>
          <cell r="F1208" t="str">
            <v>9521200007-9</v>
          </cell>
          <cell r="G1208" t="str">
            <v>Grillete 12mm, ojo chico</v>
          </cell>
          <cell r="AF1208">
            <v>1700</v>
          </cell>
          <cell r="AG1208">
            <v>379.1</v>
          </cell>
          <cell r="AH1208">
            <v>472</v>
          </cell>
          <cell r="AI1208">
            <v>105.256</v>
          </cell>
          <cell r="AJ1208">
            <v>0.72235294117647064</v>
          </cell>
          <cell r="AK1208">
            <v>1228</v>
          </cell>
          <cell r="AL1208">
            <v>2641</v>
          </cell>
        </row>
        <row r="1209">
          <cell r="B1209">
            <v>40766</v>
          </cell>
          <cell r="C1209">
            <v>287908</v>
          </cell>
          <cell r="D1209">
            <v>44242</v>
          </cell>
          <cell r="E1209" t="str">
            <v>GTD Manquehue S.A.</v>
          </cell>
          <cell r="F1209" t="str">
            <v>7500200136-5</v>
          </cell>
          <cell r="G1209" t="str">
            <v>Brida Inferior Multicable 4mm</v>
          </cell>
          <cell r="AF1209">
            <v>14000</v>
          </cell>
          <cell r="AG1209">
            <v>1624</v>
          </cell>
          <cell r="AH1209">
            <v>-935</v>
          </cell>
          <cell r="AI1209">
            <v>-108.46000000000001</v>
          </cell>
          <cell r="AJ1209">
            <v>1.0667857142857142</v>
          </cell>
          <cell r="AK1209">
            <v>14935</v>
          </cell>
          <cell r="AL1209">
            <v>2477</v>
          </cell>
        </row>
        <row r="1210">
          <cell r="B1210">
            <v>40767</v>
          </cell>
          <cell r="C1210">
            <v>287908</v>
          </cell>
          <cell r="D1210">
            <v>44242</v>
          </cell>
          <cell r="E1210" t="str">
            <v>GTD Manquehue S.A.</v>
          </cell>
          <cell r="F1210" t="str">
            <v>7500200137-3</v>
          </cell>
          <cell r="G1210" t="str">
            <v>Brida Superior Multicable 4mm</v>
          </cell>
          <cell r="AF1210">
            <v>14000</v>
          </cell>
          <cell r="AG1210">
            <v>1078</v>
          </cell>
          <cell r="AH1210">
            <v>-500</v>
          </cell>
          <cell r="AI1210">
            <v>-38.5</v>
          </cell>
          <cell r="AJ1210">
            <v>1.0357142857142858</v>
          </cell>
          <cell r="AK1210">
            <v>14500</v>
          </cell>
          <cell r="AL1210">
            <v>2477</v>
          </cell>
        </row>
        <row r="1211">
          <cell r="B1211">
            <v>40768</v>
          </cell>
          <cell r="C1211">
            <v>287908</v>
          </cell>
          <cell r="D1211">
            <v>44242</v>
          </cell>
          <cell r="E1211" t="str">
            <v>GTD Manquehue S.A.</v>
          </cell>
          <cell r="F1211" t="str">
            <v>9421120090-6</v>
          </cell>
          <cell r="G1211" t="str">
            <v>Perno Cab Cuad 5/8x2.1/2</v>
          </cell>
          <cell r="AF1211">
            <v>14000</v>
          </cell>
          <cell r="AG1211">
            <v>2072</v>
          </cell>
          <cell r="AH1211">
            <v>-606</v>
          </cell>
          <cell r="AI1211">
            <v>-89.688000000000002</v>
          </cell>
          <cell r="AJ1211">
            <v>1.0432857142857144</v>
          </cell>
          <cell r="AK1211">
            <v>14606</v>
          </cell>
          <cell r="AL1211">
            <v>2477</v>
          </cell>
        </row>
        <row r="1212">
          <cell r="B1212">
            <v>40771</v>
          </cell>
          <cell r="C1212">
            <v>287911</v>
          </cell>
          <cell r="D1212">
            <v>44252</v>
          </cell>
          <cell r="E1212" t="str">
            <v>GTD Manquehue S.A.</v>
          </cell>
          <cell r="F1212" t="str">
            <v>7500200136-5</v>
          </cell>
          <cell r="G1212" t="str">
            <v>Brida Inferior Multicable 4mm</v>
          </cell>
          <cell r="AF1212">
            <v>8000</v>
          </cell>
          <cell r="AG1212">
            <v>928</v>
          </cell>
          <cell r="AH1212">
            <v>2024</v>
          </cell>
          <cell r="AI1212">
            <v>234.78400000000002</v>
          </cell>
          <cell r="AJ1212">
            <v>0.747</v>
          </cell>
          <cell r="AK1212">
            <v>5976</v>
          </cell>
          <cell r="AL1212">
            <v>2477</v>
          </cell>
        </row>
        <row r="1213">
          <cell r="B1213">
            <v>40771</v>
          </cell>
          <cell r="C1213">
            <v>287911</v>
          </cell>
          <cell r="D1213">
            <v>44252</v>
          </cell>
          <cell r="E1213" t="str">
            <v>GTD Manquehue S.A.</v>
          </cell>
          <cell r="F1213" t="str">
            <v>7500200136-5</v>
          </cell>
          <cell r="G1213" t="str">
            <v>Brida Inferior Multicable 4mm</v>
          </cell>
          <cell r="AF1213">
            <v>8000</v>
          </cell>
          <cell r="AG1213">
            <v>928</v>
          </cell>
          <cell r="AH1213">
            <v>2024</v>
          </cell>
          <cell r="AI1213">
            <v>234.78400000000002</v>
          </cell>
          <cell r="AJ1213">
            <v>0.747</v>
          </cell>
          <cell r="AK1213">
            <v>5976</v>
          </cell>
          <cell r="AL1213">
            <v>2477</v>
          </cell>
        </row>
        <row r="1214">
          <cell r="B1214">
            <v>40813</v>
          </cell>
          <cell r="C1214">
            <v>287912</v>
          </cell>
          <cell r="D1214">
            <v>44260</v>
          </cell>
          <cell r="E1214" t="str">
            <v>GTD Manquehue S.A.</v>
          </cell>
          <cell r="F1214" t="str">
            <v>9623000147-K</v>
          </cell>
          <cell r="G1214" t="str">
            <v>Perno Ojo Soldado 5/8x14x9H  C/70mm Cuello</v>
          </cell>
          <cell r="AF1214">
            <v>2000</v>
          </cell>
          <cell r="AG1214">
            <v>2110</v>
          </cell>
          <cell r="AH1214">
            <v>955</v>
          </cell>
          <cell r="AI1214">
            <v>1007.525</v>
          </cell>
          <cell r="AJ1214">
            <v>0.52249999999999996</v>
          </cell>
          <cell r="AK1214">
            <v>1045</v>
          </cell>
          <cell r="AL1214">
            <v>2098</v>
          </cell>
        </row>
        <row r="1215">
          <cell r="B1215">
            <v>40814</v>
          </cell>
          <cell r="C1215">
            <v>287913</v>
          </cell>
          <cell r="D1215">
            <v>44291</v>
          </cell>
          <cell r="E1215" t="str">
            <v>GTD Manquehue S.A.</v>
          </cell>
          <cell r="F1215" t="str">
            <v>9623000147-K</v>
          </cell>
          <cell r="G1215" t="str">
            <v>Perno Ojo Soldado 5/8x14x9H  C/70mm Cuello</v>
          </cell>
          <cell r="AF1215">
            <v>1000</v>
          </cell>
          <cell r="AG1215">
            <v>1055</v>
          </cell>
          <cell r="AH1215">
            <v>-1032</v>
          </cell>
          <cell r="AI1215">
            <v>-1088.76</v>
          </cell>
          <cell r="AJ1215">
            <v>2.032</v>
          </cell>
          <cell r="AK1215">
            <v>2032</v>
          </cell>
          <cell r="AL1215">
            <v>2098</v>
          </cell>
        </row>
        <row r="1216">
          <cell r="B1216">
            <v>40782</v>
          </cell>
          <cell r="C1216">
            <v>287918</v>
          </cell>
          <cell r="D1216">
            <v>44258</v>
          </cell>
          <cell r="E1216" t="str">
            <v>Grez y Ulloa S.A.</v>
          </cell>
          <cell r="F1216" t="str">
            <v>9624000015-3</v>
          </cell>
          <cell r="G1216" t="str">
            <v>Perno Ojo 5/8x9x3H</v>
          </cell>
          <cell r="AF1216">
            <v>400</v>
          </cell>
          <cell r="AG1216">
            <v>241.6</v>
          </cell>
          <cell r="AH1216">
            <v>-124</v>
          </cell>
          <cell r="AI1216">
            <v>-74.896000000000001</v>
          </cell>
          <cell r="AJ1216">
            <v>1.31</v>
          </cell>
          <cell r="AK1216">
            <v>524</v>
          </cell>
          <cell r="AL1216">
            <v>2680</v>
          </cell>
        </row>
        <row r="1217">
          <cell r="B1217">
            <v>40783</v>
          </cell>
          <cell r="C1217">
            <v>287921</v>
          </cell>
          <cell r="D1217">
            <v>44256</v>
          </cell>
          <cell r="E1217" t="str">
            <v>Wom S.A.</v>
          </cell>
          <cell r="F1217" t="str">
            <v>9624000105-2</v>
          </cell>
          <cell r="G1217" t="str">
            <v>Perno Ojo 5/8x10x6H</v>
          </cell>
          <cell r="AF1217">
            <v>1700</v>
          </cell>
          <cell r="AG1217">
            <v>1076.0999999999999</v>
          </cell>
          <cell r="AH1217">
            <v>0</v>
          </cell>
          <cell r="AI1217">
            <v>0</v>
          </cell>
          <cell r="AJ1217">
            <v>1</v>
          </cell>
          <cell r="AK1217">
            <v>1700</v>
          </cell>
          <cell r="AL1217">
            <v>2832</v>
          </cell>
        </row>
        <row r="1218">
          <cell r="B1218">
            <v>40746</v>
          </cell>
          <cell r="C1218">
            <v>287865</v>
          </cell>
          <cell r="D1218">
            <v>44242</v>
          </cell>
          <cell r="E1218" t="str">
            <v>Silica Networks Chile</v>
          </cell>
          <cell r="F1218" t="str">
            <v>9023720010-0</v>
          </cell>
          <cell r="G1218" t="str">
            <v>Tuerca Ojo 5/8</v>
          </cell>
          <cell r="AF1218">
            <v>1082</v>
          </cell>
          <cell r="AG1218">
            <v>328.928</v>
          </cell>
          <cell r="AH1218">
            <v>487</v>
          </cell>
          <cell r="AI1218">
            <v>148.048</v>
          </cell>
          <cell r="AJ1218">
            <v>0.54990757855822547</v>
          </cell>
          <cell r="AK1218">
            <v>595</v>
          </cell>
          <cell r="AL1218">
            <v>2858</v>
          </cell>
        </row>
        <row r="1219">
          <cell r="B1219">
            <v>40816</v>
          </cell>
          <cell r="C1219">
            <v>288011</v>
          </cell>
          <cell r="D1219">
            <v>44265</v>
          </cell>
          <cell r="E1219" t="str">
            <v>Tecnored S.A.</v>
          </cell>
          <cell r="F1219" t="str">
            <v>7401200030-1</v>
          </cell>
          <cell r="G1219" t="str">
            <v>Barra Ojo 5/8x2,40mtrs</v>
          </cell>
          <cell r="AF1219">
            <v>2000</v>
          </cell>
          <cell r="AG1219">
            <v>8084.7999999999993</v>
          </cell>
          <cell r="AH1219">
            <v>663</v>
          </cell>
          <cell r="AI1219">
            <v>2680.1111999999998</v>
          </cell>
          <cell r="AJ1219">
            <v>0.66849999999999998</v>
          </cell>
          <cell r="AK1219">
            <v>1337</v>
          </cell>
          <cell r="AL1219">
            <v>1539</v>
          </cell>
        </row>
        <row r="1220">
          <cell r="B1220">
            <v>40846</v>
          </cell>
          <cell r="C1220">
            <v>288092</v>
          </cell>
          <cell r="D1220">
            <v>44273</v>
          </cell>
          <cell r="E1220" t="str">
            <v>Tecnored S.A.</v>
          </cell>
          <cell r="F1220" t="str">
            <v>9023720010-0</v>
          </cell>
          <cell r="G1220" t="str">
            <v>Tuerca Ojo 5/8</v>
          </cell>
          <cell r="AF1220">
            <v>1920</v>
          </cell>
          <cell r="AG1220">
            <v>583.67999999999995</v>
          </cell>
          <cell r="AH1220">
            <v>185</v>
          </cell>
          <cell r="AI1220">
            <v>56.24</v>
          </cell>
          <cell r="AJ1220">
            <v>0.90364583333333337</v>
          </cell>
          <cell r="AK1220">
            <v>1735</v>
          </cell>
          <cell r="AL1220">
            <v>2858</v>
          </cell>
        </row>
        <row r="1221">
          <cell r="B1221">
            <v>40847</v>
          </cell>
          <cell r="C1221">
            <v>288092</v>
          </cell>
          <cell r="D1221">
            <v>44273</v>
          </cell>
          <cell r="E1221" t="str">
            <v>Tecnored S.A.</v>
          </cell>
          <cell r="F1221" t="str">
            <v>9624000115-K</v>
          </cell>
          <cell r="G1221" t="str">
            <v>Perno Ojo 5/8x8x4H</v>
          </cell>
          <cell r="AF1221">
            <v>600</v>
          </cell>
          <cell r="AG1221">
            <v>321.60000000000002</v>
          </cell>
          <cell r="AH1221">
            <v>600</v>
          </cell>
          <cell r="AI1221">
            <v>321.60000000000002</v>
          </cell>
          <cell r="AJ1221">
            <v>0</v>
          </cell>
          <cell r="AK1221">
            <v>0</v>
          </cell>
          <cell r="AL1221">
            <v>2754</v>
          </cell>
        </row>
        <row r="1222">
          <cell r="B1222">
            <v>40799</v>
          </cell>
          <cell r="C1222">
            <v>287955</v>
          </cell>
          <cell r="D1222">
            <v>44277</v>
          </cell>
          <cell r="E1222" t="str">
            <v>Tecnored S.A.</v>
          </cell>
          <cell r="F1222" t="str">
            <v>9624000138-9</v>
          </cell>
          <cell r="G1222" t="str">
            <v>Perno Ojo 5/8x11x8H</v>
          </cell>
          <cell r="AF1222">
            <v>2500</v>
          </cell>
          <cell r="AG1222">
            <v>1760</v>
          </cell>
          <cell r="AH1222">
            <v>-80</v>
          </cell>
          <cell r="AI1222">
            <v>-56.319999999999993</v>
          </cell>
          <cell r="AJ1222">
            <v>1.032</v>
          </cell>
          <cell r="AK1222">
            <v>2580</v>
          </cell>
          <cell r="AL1222">
            <v>2750</v>
          </cell>
        </row>
        <row r="1223">
          <cell r="B1223">
            <v>40775</v>
          </cell>
          <cell r="C1223">
            <v>287911</v>
          </cell>
          <cell r="D1223">
            <v>44257</v>
          </cell>
          <cell r="E1223" t="str">
            <v>GTD Manquehue S.A.</v>
          </cell>
          <cell r="F1223" t="str">
            <v>9323020137-2</v>
          </cell>
          <cell r="G1223" t="str">
            <v>Perno Hex Cte 5/8x2.1/2</v>
          </cell>
          <cell r="AF1223">
            <v>2000</v>
          </cell>
          <cell r="AG1223">
            <v>244</v>
          </cell>
          <cell r="AH1223">
            <v>2000</v>
          </cell>
          <cell r="AI1223">
            <v>244</v>
          </cell>
          <cell r="AJ1223">
            <v>0</v>
          </cell>
          <cell r="AK1223">
            <v>0</v>
          </cell>
          <cell r="AL1223">
            <v>2573</v>
          </cell>
        </row>
        <row r="1224">
          <cell r="B1224">
            <v>40788</v>
          </cell>
          <cell r="C1224">
            <v>287912</v>
          </cell>
          <cell r="D1224">
            <v>44260</v>
          </cell>
          <cell r="E1224" t="str">
            <v>GTD Manquehue S.A.</v>
          </cell>
          <cell r="F1224" t="str">
            <v>9323020137-2</v>
          </cell>
          <cell r="G1224" t="str">
            <v>Perno Hex Cte 5/8x2.1/2</v>
          </cell>
          <cell r="AF1224">
            <v>4000</v>
          </cell>
          <cell r="AG1224">
            <v>488</v>
          </cell>
          <cell r="AH1224">
            <v>4000</v>
          </cell>
          <cell r="AI1224">
            <v>488</v>
          </cell>
          <cell r="AJ1224">
            <v>0</v>
          </cell>
          <cell r="AK1224">
            <v>0</v>
          </cell>
          <cell r="AL1224">
            <v>2573</v>
          </cell>
        </row>
        <row r="1225">
          <cell r="B1225">
            <v>40717</v>
          </cell>
          <cell r="C1225">
            <v>287785</v>
          </cell>
          <cell r="D1225">
            <v>44221</v>
          </cell>
          <cell r="E1225" t="str">
            <v>Cooperativa Electrica los Angeles</v>
          </cell>
          <cell r="F1225" t="str">
            <v>9323016500-7</v>
          </cell>
          <cell r="G1225" t="str">
            <v>Perno Hex Cte 1/2x10x7A</v>
          </cell>
          <cell r="AF1225">
            <v>1200</v>
          </cell>
          <cell r="AG1225">
            <v>306</v>
          </cell>
          <cell r="AH1225">
            <v>424</v>
          </cell>
          <cell r="AI1225">
            <v>108.12</v>
          </cell>
          <cell r="AJ1225">
            <v>0.64666666666666661</v>
          </cell>
          <cell r="AK1225">
            <v>776</v>
          </cell>
          <cell r="AL1225">
            <v>1980</v>
          </cell>
        </row>
        <row r="1226">
          <cell r="B1226">
            <v>40608</v>
          </cell>
          <cell r="C1226">
            <v>287428</v>
          </cell>
          <cell r="D1226">
            <v>44172</v>
          </cell>
          <cell r="E1226" t="str">
            <v>Comercializadora e Inver Galmar Ltda</v>
          </cell>
          <cell r="F1226" t="str">
            <v>A800200095-5</v>
          </cell>
          <cell r="G1226" t="str">
            <v>Soporte Racks 8 aletas</v>
          </cell>
          <cell r="AF1226">
            <v>50</v>
          </cell>
          <cell r="AG1226">
            <v>134.5</v>
          </cell>
          <cell r="AH1226">
            <v>50</v>
          </cell>
          <cell r="AI1226">
            <v>134.5</v>
          </cell>
          <cell r="AJ1226">
            <v>0</v>
          </cell>
          <cell r="AK1226">
            <v>0</v>
          </cell>
          <cell r="AL1226">
            <v>2199</v>
          </cell>
        </row>
        <row r="1227">
          <cell r="B1227">
            <v>40609</v>
          </cell>
          <cell r="C1227">
            <v>287428</v>
          </cell>
          <cell r="D1227">
            <v>44172</v>
          </cell>
          <cell r="E1227" t="str">
            <v>Comercializadora e Inver Galmar Ltda</v>
          </cell>
          <cell r="F1227" t="str">
            <v>6000100020-1</v>
          </cell>
          <cell r="G1227" t="str">
            <v>Aletas p/Soporte Rack 32x5x97mm</v>
          </cell>
          <cell r="AF1227">
            <v>400</v>
          </cell>
          <cell r="AG1227">
            <v>40</v>
          </cell>
          <cell r="AH1227">
            <v>400</v>
          </cell>
          <cell r="AI1227">
            <v>40</v>
          </cell>
          <cell r="AJ1227">
            <v>0</v>
          </cell>
          <cell r="AK1227">
            <v>0</v>
          </cell>
          <cell r="AL1227">
            <v>2199</v>
          </cell>
        </row>
        <row r="1228">
          <cell r="B1228">
            <v>40826</v>
          </cell>
          <cell r="C1228">
            <v>287816</v>
          </cell>
          <cell r="D1228">
            <v>44257</v>
          </cell>
          <cell r="E1228" t="str">
            <v>SAESA</v>
          </cell>
          <cell r="F1228" t="str">
            <v>9821840000-0</v>
          </cell>
          <cell r="G1228" t="str">
            <v>Elemento Montaje p/Desconec. By-pass</v>
          </cell>
          <cell r="AF1228">
            <v>76</v>
          </cell>
          <cell r="AG1228">
            <v>646.76</v>
          </cell>
          <cell r="AH1228">
            <v>-7</v>
          </cell>
          <cell r="AI1228">
            <v>-59.57</v>
          </cell>
          <cell r="AJ1228">
            <v>1.0921052631578947</v>
          </cell>
          <cell r="AK1228">
            <v>83</v>
          </cell>
          <cell r="AL1228">
            <v>3000</v>
          </cell>
        </row>
        <row r="1229">
          <cell r="B1229">
            <v>40773</v>
          </cell>
          <cell r="C1229">
            <v>287911</v>
          </cell>
          <cell r="D1229">
            <v>44252</v>
          </cell>
          <cell r="E1229" t="str">
            <v>GTD Manquehue S.A.</v>
          </cell>
          <cell r="F1229" t="str">
            <v>9421120090-6</v>
          </cell>
          <cell r="G1229" t="str">
            <v>Perno Cab Cuad 5/8x2.1/2</v>
          </cell>
          <cell r="AF1229">
            <v>8000</v>
          </cell>
          <cell r="AG1229">
            <v>1184</v>
          </cell>
          <cell r="AH1229">
            <v>522</v>
          </cell>
          <cell r="AI1229">
            <v>77.256</v>
          </cell>
          <cell r="AJ1229">
            <v>0.93474999999999997</v>
          </cell>
          <cell r="AK1229">
            <v>7478</v>
          </cell>
          <cell r="AL1229">
            <v>2477</v>
          </cell>
        </row>
        <row r="1230">
          <cell r="B1230">
            <v>40778</v>
          </cell>
          <cell r="C1230">
            <v>287915</v>
          </cell>
          <cell r="D1230">
            <v>44281</v>
          </cell>
          <cell r="E1230" t="str">
            <v>Ferrocarril Del Pacifico S.A.</v>
          </cell>
          <cell r="F1230" t="str">
            <v>3824028180-2</v>
          </cell>
          <cell r="G1230" t="str">
            <v>Tirafondo Nº2, 7/8x149</v>
          </cell>
          <cell r="AF1230">
            <v>1000</v>
          </cell>
          <cell r="AG1230">
            <v>552</v>
          </cell>
          <cell r="AH1230">
            <v>1000</v>
          </cell>
          <cell r="AI1230">
            <v>552</v>
          </cell>
          <cell r="AJ1230">
            <v>0</v>
          </cell>
          <cell r="AK1230">
            <v>0</v>
          </cell>
          <cell r="AL1230">
            <v>1833</v>
          </cell>
        </row>
        <row r="1231">
          <cell r="B1231">
            <v>40720</v>
          </cell>
          <cell r="C1231">
            <v>287792</v>
          </cell>
          <cell r="D1231">
            <v>44242</v>
          </cell>
          <cell r="E1231" t="str">
            <v>Ferrocarril Antofagasta Bolivia</v>
          </cell>
          <cell r="F1231" t="str">
            <v>2851728012-9</v>
          </cell>
          <cell r="G1231" t="str">
            <v>Perno Riel p/Eclisa G-5 7/8x131</v>
          </cell>
          <cell r="AF1231">
            <v>500</v>
          </cell>
          <cell r="AG1231">
            <v>247.5</v>
          </cell>
          <cell r="AH1231">
            <v>0</v>
          </cell>
          <cell r="AI1231">
            <v>0</v>
          </cell>
          <cell r="AJ1231">
            <v>1</v>
          </cell>
          <cell r="AK1231">
            <v>500</v>
          </cell>
          <cell r="AL1231">
            <v>2804</v>
          </cell>
        </row>
        <row r="1232">
          <cell r="B1232">
            <v>40722</v>
          </cell>
          <cell r="C1232">
            <v>287792</v>
          </cell>
          <cell r="D1232">
            <v>44263</v>
          </cell>
          <cell r="E1232" t="str">
            <v>Ferrocarril Antofagasta Bolivia</v>
          </cell>
          <cell r="F1232" t="str">
            <v>2851728012-9</v>
          </cell>
          <cell r="G1232" t="str">
            <v>Perno Riel p/Eclisa G-5 7/8x131</v>
          </cell>
          <cell r="AF1232">
            <v>500</v>
          </cell>
          <cell r="AG1232">
            <v>247.5</v>
          </cell>
          <cell r="AH1232">
            <v>0</v>
          </cell>
          <cell r="AI1232">
            <v>0</v>
          </cell>
          <cell r="AJ1232">
            <v>1</v>
          </cell>
          <cell r="AK1232">
            <v>500</v>
          </cell>
          <cell r="AL1232">
            <v>2804</v>
          </cell>
        </row>
        <row r="1233">
          <cell r="B1233">
            <v>40734</v>
          </cell>
          <cell r="C1233">
            <v>287856</v>
          </cell>
          <cell r="D1233">
            <v>44252</v>
          </cell>
          <cell r="E1233" t="str">
            <v>Ferrocarril Antofagasta Bolivia</v>
          </cell>
          <cell r="F1233" t="str">
            <v>2851728012-9</v>
          </cell>
          <cell r="G1233" t="str">
            <v>Perno Riel p/Eclisa G-5 7/8x131</v>
          </cell>
          <cell r="AF1233">
            <v>500</v>
          </cell>
          <cell r="AG1233">
            <v>247.5</v>
          </cell>
          <cell r="AH1233">
            <v>0</v>
          </cell>
          <cell r="AI1233">
            <v>0</v>
          </cell>
          <cell r="AJ1233">
            <v>1</v>
          </cell>
          <cell r="AK1233">
            <v>500</v>
          </cell>
          <cell r="AL1233">
            <v>2804</v>
          </cell>
        </row>
        <row r="1234">
          <cell r="B1234">
            <v>40736</v>
          </cell>
          <cell r="C1234">
            <v>287857</v>
          </cell>
          <cell r="D1234">
            <v>44273</v>
          </cell>
          <cell r="E1234" t="str">
            <v>Ferrocarril Antofagasta Bolivia</v>
          </cell>
          <cell r="F1234" t="str">
            <v>2851728012-9</v>
          </cell>
          <cell r="G1234" t="str">
            <v>Perno Riel p/Eclisa G-5 7/8x131</v>
          </cell>
          <cell r="AF1234">
            <v>500</v>
          </cell>
          <cell r="AG1234">
            <v>247.5</v>
          </cell>
          <cell r="AH1234">
            <v>-68</v>
          </cell>
          <cell r="AI1234">
            <v>-33.659999999999997</v>
          </cell>
          <cell r="AJ1234">
            <v>1.1359999999999999</v>
          </cell>
          <cell r="AK1234">
            <v>568</v>
          </cell>
          <cell r="AL1234">
            <v>2804</v>
          </cell>
        </row>
        <row r="1235">
          <cell r="B1235">
            <v>40721</v>
          </cell>
          <cell r="C1235">
            <v>287792</v>
          </cell>
          <cell r="D1235">
            <v>44242</v>
          </cell>
          <cell r="E1235" t="str">
            <v>Ferrocarril Antofagasta Bolivia</v>
          </cell>
          <cell r="F1235" t="str">
            <v>2851728010-2</v>
          </cell>
          <cell r="G1235" t="str">
            <v>Perno p/Eclisa G-5 7/8x112</v>
          </cell>
          <cell r="AF1235">
            <v>750</v>
          </cell>
          <cell r="AG1235">
            <v>324.75</v>
          </cell>
          <cell r="AH1235">
            <v>0</v>
          </cell>
          <cell r="AI1235">
            <v>0</v>
          </cell>
          <cell r="AJ1235">
            <v>1</v>
          </cell>
          <cell r="AK1235">
            <v>750</v>
          </cell>
          <cell r="AL1235">
            <v>2806</v>
          </cell>
        </row>
        <row r="1236">
          <cell r="B1236">
            <v>40723</v>
          </cell>
          <cell r="C1236">
            <v>287793</v>
          </cell>
          <cell r="D1236">
            <v>44263</v>
          </cell>
          <cell r="E1236" t="str">
            <v>Ferrocarril Antofagasta Bolivia</v>
          </cell>
          <cell r="F1236" t="str">
            <v>2851728010-2</v>
          </cell>
          <cell r="G1236" t="str">
            <v>Perno p/Eclisa G-5 7/8x112</v>
          </cell>
          <cell r="AF1236">
            <v>750</v>
          </cell>
          <cell r="AG1236">
            <v>324.75</v>
          </cell>
          <cell r="AH1236">
            <v>-386</v>
          </cell>
          <cell r="AI1236">
            <v>-167.13800000000001</v>
          </cell>
          <cell r="AJ1236">
            <v>1.5146666666666666</v>
          </cell>
          <cell r="AK1236">
            <v>1136</v>
          </cell>
          <cell r="AL1236">
            <v>2806</v>
          </cell>
        </row>
        <row r="1237">
          <cell r="B1237">
            <v>40749</v>
          </cell>
          <cell r="C1237">
            <v>287866</v>
          </cell>
          <cell r="D1237">
            <v>44242</v>
          </cell>
          <cell r="E1237" t="str">
            <v>Esielco y Cia Ltda.</v>
          </cell>
          <cell r="F1237" t="str">
            <v>A800200020-3</v>
          </cell>
          <cell r="G1237" t="str">
            <v>Soporte Paso 1/2x320</v>
          </cell>
          <cell r="AF1237">
            <v>500</v>
          </cell>
          <cell r="AG1237">
            <v>180</v>
          </cell>
          <cell r="AH1237">
            <v>0</v>
          </cell>
          <cell r="AI1237">
            <v>0</v>
          </cell>
          <cell r="AJ1237">
            <v>1</v>
          </cell>
          <cell r="AK1237">
            <v>500</v>
          </cell>
          <cell r="AL1237">
            <v>3410</v>
          </cell>
        </row>
        <row r="1238">
          <cell r="B1238">
            <v>40760</v>
          </cell>
          <cell r="C1238">
            <v>287866</v>
          </cell>
          <cell r="D1238">
            <v>44242</v>
          </cell>
          <cell r="E1238" t="str">
            <v>Esielco y Cia Ltda.</v>
          </cell>
          <cell r="F1238" t="str">
            <v>9323016470-1</v>
          </cell>
          <cell r="G1238" t="str">
            <v>Perno Hex Cte 1/2x9x6A</v>
          </cell>
          <cell r="AF1238">
            <v>800</v>
          </cell>
          <cell r="AG1238">
            <v>184.8</v>
          </cell>
          <cell r="AH1238">
            <v>-359</v>
          </cell>
          <cell r="AI1238">
            <v>-82.929000000000002</v>
          </cell>
          <cell r="AJ1238">
            <v>1.44875</v>
          </cell>
          <cell r="AK1238">
            <v>1159</v>
          </cell>
          <cell r="AL1238">
            <v>1978</v>
          </cell>
        </row>
        <row r="1239">
          <cell r="B1239">
            <v>40726</v>
          </cell>
          <cell r="C1239">
            <v>287831</v>
          </cell>
          <cell r="D1239">
            <v>44246</v>
          </cell>
          <cell r="E1239" t="str">
            <v>Consorcio Tecdra S.A.</v>
          </cell>
          <cell r="F1239" t="str">
            <v>2821632100-8</v>
          </cell>
          <cell r="G1239" t="str">
            <v>Perno riel t/Silla DJZ 1x76</v>
          </cell>
          <cell r="AF1239">
            <v>100</v>
          </cell>
          <cell r="AG1239">
            <v>50.2</v>
          </cell>
          <cell r="AH1239">
            <v>-87</v>
          </cell>
          <cell r="AI1239">
            <v>-43.673999999999999</v>
          </cell>
          <cell r="AJ1239">
            <v>1.87</v>
          </cell>
          <cell r="AK1239">
            <v>187</v>
          </cell>
          <cell r="AL1239">
            <v>2679</v>
          </cell>
        </row>
        <row r="1240">
          <cell r="B1240">
            <v>40774</v>
          </cell>
          <cell r="E1240" t="str">
            <v>Reposicion</v>
          </cell>
          <cell r="F1240" t="str">
            <v>9323020430-4</v>
          </cell>
          <cell r="G1240" t="str">
            <v>Perno Hex Cte 5/8x11x8A</v>
          </cell>
          <cell r="AF1240">
            <v>1000</v>
          </cell>
          <cell r="AG1240">
            <v>473</v>
          </cell>
          <cell r="AH1240">
            <v>-284</v>
          </cell>
          <cell r="AI1240">
            <v>-134.33199999999999</v>
          </cell>
          <cell r="AJ1240">
            <v>1.284</v>
          </cell>
          <cell r="AK1240">
            <v>1284</v>
          </cell>
          <cell r="AL1240">
            <v>1934</v>
          </cell>
        </row>
        <row r="1241">
          <cell r="B1241">
            <v>40868</v>
          </cell>
          <cell r="C1241">
            <v>287906</v>
          </cell>
          <cell r="D1241">
            <v>44274</v>
          </cell>
          <cell r="E1241" t="str">
            <v>Tecnored S.A.</v>
          </cell>
          <cell r="F1241" t="str">
            <v>7004200010-6</v>
          </cell>
          <cell r="G1241" t="str">
            <v>Pletina Abrazadera Poste Tubular</v>
          </cell>
          <cell r="AF1241">
            <v>800</v>
          </cell>
          <cell r="AG1241">
            <v>388</v>
          </cell>
          <cell r="AH1241">
            <v>-160</v>
          </cell>
          <cell r="AI1241">
            <v>-77.599999999999994</v>
          </cell>
          <cell r="AJ1241">
            <v>1.2</v>
          </cell>
          <cell r="AK1241">
            <v>960</v>
          </cell>
          <cell r="AL1241">
            <v>3176</v>
          </cell>
        </row>
        <row r="1242">
          <cell r="B1242">
            <v>40869</v>
          </cell>
          <cell r="C1242">
            <v>287906</v>
          </cell>
          <cell r="D1242">
            <v>44274</v>
          </cell>
          <cell r="E1242" t="str">
            <v>Tecnored S.A.</v>
          </cell>
          <cell r="F1242" t="str">
            <v>9923220100-9</v>
          </cell>
          <cell r="G1242" t="str">
            <v>Perno Coche 5/8x95</v>
          </cell>
          <cell r="AF1242">
            <v>800</v>
          </cell>
          <cell r="AG1242">
            <v>126.4</v>
          </cell>
          <cell r="AH1242">
            <v>800</v>
          </cell>
          <cell r="AI1242">
            <v>126.4</v>
          </cell>
          <cell r="AJ1242">
            <v>0</v>
          </cell>
          <cell r="AK1242">
            <v>0</v>
          </cell>
          <cell r="AL1242">
            <v>3176</v>
          </cell>
        </row>
        <row r="1243">
          <cell r="B1243">
            <v>40870</v>
          </cell>
          <cell r="E1243" t="str">
            <v>Reposicion</v>
          </cell>
          <cell r="F1243" t="str">
            <v>A800200065-3</v>
          </cell>
          <cell r="G1243" t="str">
            <v>Soporte Remate Pesado</v>
          </cell>
          <cell r="AF1243">
            <v>2000</v>
          </cell>
          <cell r="AG1243">
            <v>930</v>
          </cell>
          <cell r="AH1243">
            <v>-815</v>
          </cell>
          <cell r="AI1243">
            <v>-378.97500000000002</v>
          </cell>
          <cell r="AJ1243">
            <v>1.4075</v>
          </cell>
          <cell r="AK1243">
            <v>2815</v>
          </cell>
          <cell r="AL1243">
            <v>1765</v>
          </cell>
        </row>
        <row r="1244">
          <cell r="B1244">
            <v>40777</v>
          </cell>
          <cell r="C1244">
            <v>287911</v>
          </cell>
          <cell r="D1244">
            <v>44242</v>
          </cell>
          <cell r="E1244" t="str">
            <v>GTD Manquehue S.A.</v>
          </cell>
          <cell r="F1244" t="str">
            <v>9822150125-K</v>
          </cell>
          <cell r="G1244" t="str">
            <v>Fe Angulo 40x40x4x410 t/GTD</v>
          </cell>
          <cell r="AF1244">
            <v>500</v>
          </cell>
          <cell r="AG1244">
            <v>525.5</v>
          </cell>
          <cell r="AH1244">
            <v>0</v>
          </cell>
          <cell r="AI1244">
            <v>0</v>
          </cell>
          <cell r="AJ1244">
            <v>1</v>
          </cell>
          <cell r="AK1244">
            <v>500</v>
          </cell>
          <cell r="AL1244">
            <v>2147</v>
          </cell>
        </row>
        <row r="1245">
          <cell r="B1245">
            <v>40786</v>
          </cell>
          <cell r="C1245">
            <v>287909</v>
          </cell>
          <cell r="D1245">
            <v>44260</v>
          </cell>
          <cell r="E1245" t="str">
            <v>GTD Manquehue S.A.</v>
          </cell>
          <cell r="F1245" t="str">
            <v>9822150125-K</v>
          </cell>
          <cell r="G1245" t="str">
            <v>Fe Angulo 40x40x4x410 t/GTD</v>
          </cell>
          <cell r="AF1245">
            <v>1500</v>
          </cell>
          <cell r="AG1245">
            <v>1576.5</v>
          </cell>
          <cell r="AH1245">
            <v>-2299</v>
          </cell>
          <cell r="AI1245">
            <v>-2416.2489999999998</v>
          </cell>
          <cell r="AJ1245">
            <v>2.5326666666666666</v>
          </cell>
          <cell r="AK1245">
            <v>3799</v>
          </cell>
          <cell r="AL1245">
            <v>2147</v>
          </cell>
        </row>
        <row r="1246">
          <cell r="B1246">
            <v>40804</v>
          </cell>
          <cell r="C1246">
            <v>287977</v>
          </cell>
          <cell r="D1246">
            <v>44291</v>
          </cell>
          <cell r="E1246" t="str">
            <v>Ferrocarril Del Pacifico S.A.</v>
          </cell>
          <cell r="F1246" t="str">
            <v>2821628190-1</v>
          </cell>
          <cell r="G1246" t="str">
            <v>Perno riel FFCC BCY 7/8x115</v>
          </cell>
          <cell r="AF1246">
            <v>794</v>
          </cell>
          <cell r="AG1246">
            <v>353.33</v>
          </cell>
          <cell r="AH1246">
            <v>-81</v>
          </cell>
          <cell r="AI1246">
            <v>-36.045000000000002</v>
          </cell>
          <cell r="AJ1246">
            <v>1.1020151133501259</v>
          </cell>
          <cell r="AK1246">
            <v>875</v>
          </cell>
          <cell r="AL1246">
            <v>1842</v>
          </cell>
        </row>
        <row r="1247">
          <cell r="B1247">
            <v>40872</v>
          </cell>
          <cell r="E1247" t="str">
            <v>Reposicion</v>
          </cell>
          <cell r="F1247" t="str">
            <v>6321528000-6</v>
          </cell>
          <cell r="G1247" t="str">
            <v>Tuerca Hex Bulldog 7/8"</v>
          </cell>
          <cell r="AF1247">
            <v>775</v>
          </cell>
          <cell r="AG1247">
            <v>120.125</v>
          </cell>
          <cell r="AH1247">
            <v>-100</v>
          </cell>
          <cell r="AI1247">
            <v>-15.5</v>
          </cell>
          <cell r="AJ1247">
            <v>1.1290322580645162</v>
          </cell>
          <cell r="AK1247">
            <v>875</v>
          </cell>
          <cell r="AL1247">
            <v>1842</v>
          </cell>
        </row>
        <row r="1248">
          <cell r="B1248">
            <v>40805</v>
          </cell>
          <cell r="C1248">
            <v>287900</v>
          </cell>
          <cell r="D1248">
            <v>44252</v>
          </cell>
          <cell r="E1248" t="str">
            <v>SAESA</v>
          </cell>
          <cell r="F1248" t="str">
            <v>A800200557-0</v>
          </cell>
          <cell r="G1248" t="str">
            <v>Alas p/Soporte Seccionador APR 32x5x110mm</v>
          </cell>
          <cell r="AF1248">
            <v>1430</v>
          </cell>
          <cell r="AG1248">
            <v>361.21799999999996</v>
          </cell>
          <cell r="AH1248">
            <v>1430</v>
          </cell>
          <cell r="AI1248">
            <v>361.21799999999996</v>
          </cell>
          <cell r="AJ1248">
            <v>0</v>
          </cell>
          <cell r="AK1248">
            <v>0</v>
          </cell>
          <cell r="AL1248">
            <v>2200</v>
          </cell>
        </row>
        <row r="1249">
          <cell r="B1249">
            <v>40809</v>
          </cell>
          <cell r="C1249">
            <v>288006</v>
          </cell>
          <cell r="D1249">
            <v>44274</v>
          </cell>
          <cell r="E1249" t="str">
            <v>Tecnored S.A.</v>
          </cell>
          <cell r="F1249" t="str">
            <v>8707200200-6</v>
          </cell>
          <cell r="G1249" t="str">
            <v>Espiga 5/8x150x300 caps.1" Poliamida</v>
          </cell>
          <cell r="AF1249">
            <v>1600</v>
          </cell>
          <cell r="AG1249">
            <v>833.6</v>
          </cell>
          <cell r="AH1249">
            <v>-425</v>
          </cell>
          <cell r="AI1249">
            <v>-221.42500000000001</v>
          </cell>
          <cell r="AJ1249">
            <v>1.265625</v>
          </cell>
          <cell r="AK1249">
            <v>2025</v>
          </cell>
          <cell r="AL1249">
            <v>4108</v>
          </cell>
        </row>
        <row r="1250">
          <cell r="B1250">
            <v>40865</v>
          </cell>
          <cell r="C1250">
            <v>288102</v>
          </cell>
          <cell r="D1250">
            <v>44301</v>
          </cell>
          <cell r="E1250" t="str">
            <v>SAESA</v>
          </cell>
          <cell r="F1250" t="str">
            <v>7400200310-8</v>
          </cell>
          <cell r="G1250" t="str">
            <v>Barra Ojo Soldado 3/4x2.40mtrs</v>
          </cell>
          <cell r="AF1250">
            <v>1720</v>
          </cell>
          <cell r="AG1250">
            <v>9976</v>
          </cell>
          <cell r="AH1250">
            <v>0</v>
          </cell>
          <cell r="AI1250">
            <v>0</v>
          </cell>
          <cell r="AJ1250">
            <v>1</v>
          </cell>
          <cell r="AK1250">
            <v>1720</v>
          </cell>
          <cell r="AL1250">
            <v>1539</v>
          </cell>
        </row>
        <row r="1251">
          <cell r="B1251">
            <v>40880</v>
          </cell>
          <cell r="E1251" t="str">
            <v>Reposicion</v>
          </cell>
          <cell r="F1251" t="str">
            <v>73032A8050-K</v>
          </cell>
          <cell r="G1251" t="str">
            <v>Golilla 100x100x5x18</v>
          </cell>
          <cell r="AF1251">
            <v>2500</v>
          </cell>
          <cell r="AG1251">
            <v>966</v>
          </cell>
          <cell r="AH1251">
            <v>-2900</v>
          </cell>
          <cell r="AI1251">
            <v>-1120.5600000000002</v>
          </cell>
          <cell r="AJ1251">
            <v>2.16</v>
          </cell>
          <cell r="AK1251">
            <v>5400</v>
          </cell>
          <cell r="AL1251">
            <v>2173</v>
          </cell>
        </row>
        <row r="1252">
          <cell r="B1252">
            <v>40796</v>
          </cell>
          <cell r="C1252">
            <v>287934</v>
          </cell>
          <cell r="D1252">
            <v>44263</v>
          </cell>
          <cell r="E1252" t="str">
            <v>Compañía General de Electricidad</v>
          </cell>
          <cell r="F1252" t="str">
            <v>A800228030-3</v>
          </cell>
          <cell r="G1252" t="str">
            <v>Soporte Cruceta Plana 190x6x200</v>
          </cell>
          <cell r="AF1252">
            <v>270</v>
          </cell>
          <cell r="AG1252">
            <v>567</v>
          </cell>
          <cell r="AH1252">
            <v>-70</v>
          </cell>
          <cell r="AI1252">
            <v>-147</v>
          </cell>
          <cell r="AJ1252">
            <v>1.2592592592592593</v>
          </cell>
          <cell r="AK1252">
            <v>340</v>
          </cell>
          <cell r="AL1252">
            <v>1322</v>
          </cell>
        </row>
        <row r="1253">
          <cell r="B1253">
            <v>40881</v>
          </cell>
          <cell r="C1253">
            <v>288165</v>
          </cell>
          <cell r="D1253">
            <v>44292</v>
          </cell>
          <cell r="E1253" t="str">
            <v>Tecnored S.A.</v>
          </cell>
          <cell r="F1253" t="str">
            <v>8707200685-0</v>
          </cell>
          <cell r="G1253" t="str">
            <v>Espiga 3/4x190x340 caps.1.3/8" Poliamida</v>
          </cell>
          <cell r="AF1253">
            <v>500</v>
          </cell>
          <cell r="AG1253">
            <v>416.5</v>
          </cell>
          <cell r="AH1253">
            <v>16</v>
          </cell>
          <cell r="AI1253">
            <v>13.327999999999999</v>
          </cell>
          <cell r="AJ1253">
            <v>0.96799999999999997</v>
          </cell>
          <cell r="AK1253">
            <v>484</v>
          </cell>
          <cell r="AL1253">
            <v>4100</v>
          </cell>
        </row>
        <row r="1254">
          <cell r="B1254">
            <v>40882</v>
          </cell>
          <cell r="C1254">
            <v>288167</v>
          </cell>
          <cell r="D1254">
            <v>44295</v>
          </cell>
          <cell r="E1254" t="str">
            <v>CNT Telefonica del Sur S.A.</v>
          </cell>
          <cell r="F1254" t="str">
            <v>A800210065-8</v>
          </cell>
          <cell r="G1254" t="str">
            <v>Soporte Tipo L p/Acometida</v>
          </cell>
          <cell r="AF1254">
            <v>200</v>
          </cell>
          <cell r="AG1254">
            <v>89.2</v>
          </cell>
          <cell r="AH1254">
            <v>-234</v>
          </cell>
          <cell r="AI1254">
            <v>-104.364</v>
          </cell>
          <cell r="AJ1254">
            <v>2.17</v>
          </cell>
          <cell r="AK1254">
            <v>434</v>
          </cell>
          <cell r="AL1254">
            <v>2355</v>
          </cell>
        </row>
        <row r="1255">
          <cell r="B1255">
            <v>40883</v>
          </cell>
          <cell r="C1255">
            <v>288172</v>
          </cell>
          <cell r="D1255">
            <v>44309</v>
          </cell>
          <cell r="E1255" t="str">
            <v>G Y T Materiales Electricos SPA</v>
          </cell>
          <cell r="F1255" t="str">
            <v>A800210110-7</v>
          </cell>
          <cell r="G1255" t="str">
            <v>Brazo Horizontal 50x50x240</v>
          </cell>
          <cell r="AF1255">
            <v>400</v>
          </cell>
          <cell r="AG1255">
            <v>392</v>
          </cell>
          <cell r="AH1255">
            <v>0</v>
          </cell>
          <cell r="AI1255">
            <v>0</v>
          </cell>
          <cell r="AJ1255">
            <v>1</v>
          </cell>
          <cell r="AK1255">
            <v>400</v>
          </cell>
          <cell r="AL1255">
            <v>3139</v>
          </cell>
        </row>
        <row r="1256">
          <cell r="B1256">
            <v>40789</v>
          </cell>
          <cell r="C1256">
            <v>287912</v>
          </cell>
          <cell r="D1256">
            <v>44260</v>
          </cell>
          <cell r="E1256" t="str">
            <v>GTD Manquehue S.A.</v>
          </cell>
          <cell r="F1256" t="str">
            <v>8020510090-7</v>
          </cell>
          <cell r="G1256" t="str">
            <v>Cruceta Paso c/Trebol 50x50x4x500-14 t/GTD</v>
          </cell>
          <cell r="AF1256">
            <v>2000</v>
          </cell>
          <cell r="AG1256">
            <v>2460</v>
          </cell>
          <cell r="AH1256">
            <v>0</v>
          </cell>
          <cell r="AI1256">
            <v>0</v>
          </cell>
          <cell r="AJ1256">
            <v>1</v>
          </cell>
          <cell r="AK1256">
            <v>2000</v>
          </cell>
          <cell r="AL1256">
            <v>2248</v>
          </cell>
        </row>
        <row r="1257">
          <cell r="B1257">
            <v>40876</v>
          </cell>
          <cell r="C1257">
            <v>287896</v>
          </cell>
          <cell r="D1257">
            <v>44286</v>
          </cell>
          <cell r="E1257" t="str">
            <v>Tecnored S.A.</v>
          </cell>
          <cell r="F1257" t="str">
            <v>9700200130-K</v>
          </cell>
          <cell r="G1257" t="str">
            <v>Pasador 3/8x216 (c/1 perforación)</v>
          </cell>
          <cell r="AF1257">
            <v>1000</v>
          </cell>
          <cell r="AG1257">
            <v>148</v>
          </cell>
          <cell r="AH1257">
            <v>62</v>
          </cell>
          <cell r="AI1257">
            <v>9.1760000000000002</v>
          </cell>
          <cell r="AJ1257">
            <v>0.93799999999999994</v>
          </cell>
          <cell r="AK1257">
            <v>938</v>
          </cell>
          <cell r="AL1257">
            <v>2754</v>
          </cell>
        </row>
        <row r="1258">
          <cell r="B1258">
            <v>40798</v>
          </cell>
          <cell r="C1258">
            <v>287957</v>
          </cell>
          <cell r="D1258">
            <v>44257</v>
          </cell>
          <cell r="E1258" t="str">
            <v>CNT Telefonica del Sur S.A.</v>
          </cell>
          <cell r="F1258" t="str">
            <v>9621000100-7</v>
          </cell>
          <cell r="G1258" t="str">
            <v>Perno Ojo 5/8x10x127mm</v>
          </cell>
          <cell r="AF1258">
            <v>1000</v>
          </cell>
          <cell r="AG1258">
            <v>642</v>
          </cell>
          <cell r="AH1258">
            <v>-322</v>
          </cell>
          <cell r="AI1258">
            <v>-206.72400000000002</v>
          </cell>
          <cell r="AJ1258">
            <v>1.3220000000000001</v>
          </cell>
          <cell r="AK1258">
            <v>1322</v>
          </cell>
          <cell r="AL1258">
            <v>2750</v>
          </cell>
        </row>
        <row r="1259">
          <cell r="B1259">
            <v>40802</v>
          </cell>
          <cell r="C1259">
            <v>287896</v>
          </cell>
          <cell r="D1259">
            <v>44246</v>
          </cell>
          <cell r="E1259" t="str">
            <v>Tecnored S.A.</v>
          </cell>
          <cell r="F1259" t="str">
            <v>C621000340-0</v>
          </cell>
          <cell r="G1259" t="str">
            <v>Fijación p/Cañería M50 - 1/2x300</v>
          </cell>
          <cell r="AF1259">
            <v>500</v>
          </cell>
          <cell r="AG1259">
            <v>155</v>
          </cell>
          <cell r="AH1259">
            <v>0</v>
          </cell>
          <cell r="AI1259">
            <v>0</v>
          </cell>
          <cell r="AJ1259">
            <v>1</v>
          </cell>
          <cell r="AK1259">
            <v>500</v>
          </cell>
          <cell r="AL1259">
            <v>2233</v>
          </cell>
        </row>
        <row r="1260">
          <cell r="B1260">
            <v>40848</v>
          </cell>
          <cell r="C1260">
            <v>288092</v>
          </cell>
          <cell r="D1260">
            <v>44273</v>
          </cell>
          <cell r="E1260" t="str">
            <v>Tecnored S.A.</v>
          </cell>
          <cell r="F1260" t="str">
            <v>C621000340-0</v>
          </cell>
          <cell r="G1260" t="str">
            <v>Fijación p/Cañería M50 - 1/2x300</v>
          </cell>
          <cell r="AF1260">
            <v>390</v>
          </cell>
          <cell r="AG1260">
            <v>120.9</v>
          </cell>
          <cell r="AH1260">
            <v>-591</v>
          </cell>
          <cell r="AI1260">
            <v>-183.21</v>
          </cell>
          <cell r="AJ1260">
            <v>2.5153846153846153</v>
          </cell>
          <cell r="AK1260">
            <v>981</v>
          </cell>
          <cell r="AL1260">
            <v>2200</v>
          </cell>
        </row>
        <row r="1261">
          <cell r="B1261">
            <v>40810</v>
          </cell>
          <cell r="C1261">
            <v>288003</v>
          </cell>
          <cell r="D1261">
            <v>44305</v>
          </cell>
          <cell r="E1261" t="str">
            <v>Compañía General de Electricidad</v>
          </cell>
          <cell r="F1261" t="str">
            <v>8706200650-K</v>
          </cell>
          <cell r="G1261" t="str">
            <v>Espiga 3/4x155x210 caps.1.3/8" Poliamida</v>
          </cell>
          <cell r="AF1261">
            <v>2679</v>
          </cell>
          <cell r="AG1261">
            <v>1500.2400000000002</v>
          </cell>
          <cell r="AH1261">
            <v>-1</v>
          </cell>
          <cell r="AI1261">
            <v>-0.56000000000000005</v>
          </cell>
          <cell r="AJ1261">
            <v>1.0003732736095559</v>
          </cell>
          <cell r="AK1261">
            <v>2680</v>
          </cell>
          <cell r="AL1261">
            <v>5225</v>
          </cell>
        </row>
        <row r="1262">
          <cell r="B1262">
            <v>40910</v>
          </cell>
          <cell r="E1262" t="str">
            <v>Reposicion</v>
          </cell>
          <cell r="F1262" t="str">
            <v>9822200230-3</v>
          </cell>
          <cell r="G1262" t="str">
            <v>Diagonal L 50x50x6x1455</v>
          </cell>
          <cell r="AF1262">
            <v>80</v>
          </cell>
          <cell r="AG1262">
            <v>520.31999999999994</v>
          </cell>
          <cell r="AH1262">
            <v>-27</v>
          </cell>
          <cell r="AI1262">
            <v>-175.60799999999998</v>
          </cell>
          <cell r="AJ1262">
            <v>1.3374999999999999</v>
          </cell>
          <cell r="AK1262">
            <v>107</v>
          </cell>
          <cell r="AL1262">
            <v>1322</v>
          </cell>
        </row>
        <row r="1263">
          <cell r="B1263">
            <v>40911</v>
          </cell>
          <cell r="C1263">
            <v>288041</v>
          </cell>
          <cell r="D1263">
            <v>44295</v>
          </cell>
          <cell r="E1263" t="str">
            <v>Cooperativa Electrica Rio Bueno</v>
          </cell>
          <cell r="F1263" t="str">
            <v>7400200400-7</v>
          </cell>
          <cell r="G1263" t="str">
            <v>Barra Ojo 7/8x2,40mtrs</v>
          </cell>
          <cell r="AF1263">
            <v>10</v>
          </cell>
          <cell r="AG1263">
            <v>77.460000000000008</v>
          </cell>
          <cell r="AH1263">
            <v>0</v>
          </cell>
          <cell r="AI1263">
            <v>0</v>
          </cell>
          <cell r="AJ1263">
            <v>1</v>
          </cell>
          <cell r="AK1263">
            <v>10</v>
          </cell>
          <cell r="AL1263">
            <v>1870</v>
          </cell>
        </row>
        <row r="1264">
          <cell r="B1264">
            <v>40915</v>
          </cell>
          <cell r="E1264" t="str">
            <v>Reposicion</v>
          </cell>
          <cell r="F1264" t="str">
            <v>6000100010-4</v>
          </cell>
          <cell r="G1264" t="str">
            <v>Taco de Madera 80x60x120</v>
          </cell>
          <cell r="AF1264">
            <v>1500</v>
          </cell>
          <cell r="AG1264">
            <v>364.5</v>
          </cell>
          <cell r="AH1264">
            <v>-549</v>
          </cell>
          <cell r="AI1264">
            <v>-133.40700000000001</v>
          </cell>
          <cell r="AJ1264">
            <v>1.3660000000000001</v>
          </cell>
          <cell r="AK1264">
            <v>2049</v>
          </cell>
          <cell r="AL1264">
            <v>2299</v>
          </cell>
        </row>
        <row r="1265">
          <cell r="B1265">
            <v>40790</v>
          </cell>
          <cell r="C1265">
            <v>287910</v>
          </cell>
          <cell r="D1265">
            <v>44260</v>
          </cell>
          <cell r="E1265" t="str">
            <v>GTD Manquehue S.A.</v>
          </cell>
          <cell r="F1265" t="str">
            <v>8020510090-7</v>
          </cell>
          <cell r="G1265" t="str">
            <v>Cruceta Paso c/Trebol 50x50x4x500-14 t/GTD</v>
          </cell>
          <cell r="AF1265">
            <v>3500</v>
          </cell>
          <cell r="AG1265">
            <v>4305</v>
          </cell>
          <cell r="AH1265">
            <v>-562</v>
          </cell>
          <cell r="AI1265">
            <v>-691.26</v>
          </cell>
          <cell r="AJ1265">
            <v>1.1605714285714286</v>
          </cell>
          <cell r="AK1265">
            <v>4062</v>
          </cell>
          <cell r="AL1265">
            <v>2248</v>
          </cell>
        </row>
        <row r="1266">
          <cell r="B1266">
            <v>40914</v>
          </cell>
          <cell r="E1266" t="str">
            <v>Reposicion</v>
          </cell>
          <cell r="F1266" t="str">
            <v>A321420100-2</v>
          </cell>
          <cell r="G1266" t="str">
            <v>Vigueta Afianza L 50x50x6x600</v>
          </cell>
          <cell r="AF1266">
            <v>100</v>
          </cell>
          <cell r="AG1266">
            <v>270</v>
          </cell>
          <cell r="AH1266">
            <v>-10</v>
          </cell>
          <cell r="AI1266">
            <v>-27</v>
          </cell>
          <cell r="AJ1266">
            <v>1.1000000000000001</v>
          </cell>
          <cell r="AK1266">
            <v>110</v>
          </cell>
          <cell r="AL1266">
            <v>1381</v>
          </cell>
        </row>
        <row r="1267">
          <cell r="B1267">
            <v>40818</v>
          </cell>
          <cell r="C1267">
            <v>288011</v>
          </cell>
          <cell r="D1267">
            <v>44265</v>
          </cell>
          <cell r="E1267" t="str">
            <v>Tecnored S.A.</v>
          </cell>
          <cell r="F1267" t="str">
            <v>C621000320-6</v>
          </cell>
          <cell r="G1267" t="str">
            <v>Fijación p/Cañería M32 - 1/2x300x100</v>
          </cell>
          <cell r="AF1267">
            <v>300</v>
          </cell>
          <cell r="AG1267">
            <v>93</v>
          </cell>
          <cell r="AH1267">
            <v>90</v>
          </cell>
          <cell r="AI1267">
            <v>27.9</v>
          </cell>
          <cell r="AJ1267">
            <v>0.7</v>
          </cell>
          <cell r="AK1267">
            <v>210</v>
          </cell>
          <cell r="AL1267">
            <v>2507</v>
          </cell>
        </row>
        <row r="1268">
          <cell r="B1268">
            <v>40849</v>
          </cell>
          <cell r="C1268">
            <v>288092</v>
          </cell>
          <cell r="D1268">
            <v>44273</v>
          </cell>
          <cell r="E1268" t="str">
            <v>Tecnored S.A.</v>
          </cell>
          <cell r="F1268" t="str">
            <v>C621000320-6</v>
          </cell>
          <cell r="G1268" t="str">
            <v>Fijación p/Cañería M32 - 1/2x300x100</v>
          </cell>
          <cell r="AF1268">
            <v>400</v>
          </cell>
          <cell r="AG1268">
            <v>124</v>
          </cell>
          <cell r="AH1268">
            <v>-391</v>
          </cell>
          <cell r="AI1268">
            <v>-121.21</v>
          </cell>
          <cell r="AJ1268">
            <v>1.9775</v>
          </cell>
          <cell r="AK1268">
            <v>791</v>
          </cell>
          <cell r="AL1268">
            <v>2200</v>
          </cell>
        </row>
        <row r="1269">
          <cell r="B1269">
            <v>40866</v>
          </cell>
          <cell r="C1269">
            <v>288105</v>
          </cell>
          <cell r="D1269">
            <v>44301</v>
          </cell>
          <cell r="E1269" t="str">
            <v>SAESA</v>
          </cell>
          <cell r="F1269" t="str">
            <v>7400200310-8</v>
          </cell>
          <cell r="G1269" t="str">
            <v>Barra Ojo Soldado 3/4x2.40mtrs</v>
          </cell>
          <cell r="AF1269">
            <v>2180</v>
          </cell>
          <cell r="AG1269">
            <v>12644</v>
          </cell>
          <cell r="AH1269">
            <v>0</v>
          </cell>
          <cell r="AI1269">
            <v>0</v>
          </cell>
          <cell r="AJ1269">
            <v>1</v>
          </cell>
          <cell r="AK1269">
            <v>2180</v>
          </cell>
          <cell r="AL1269">
            <v>1539</v>
          </cell>
        </row>
        <row r="1270">
          <cell r="B1270">
            <v>40912</v>
          </cell>
          <cell r="C1270">
            <v>287939</v>
          </cell>
          <cell r="D1270">
            <v>44286</v>
          </cell>
          <cell r="E1270" t="str">
            <v>Entel chile S.A.</v>
          </cell>
          <cell r="F1270" t="str">
            <v>7003220096-4</v>
          </cell>
          <cell r="G1270" t="str">
            <v>Abrazadera Curva BT 5/8x8</v>
          </cell>
          <cell r="AF1270">
            <v>50</v>
          </cell>
          <cell r="AG1270">
            <v>56.25</v>
          </cell>
          <cell r="AH1270">
            <v>-55</v>
          </cell>
          <cell r="AI1270">
            <v>-61.875</v>
          </cell>
          <cell r="AJ1270">
            <v>2.1</v>
          </cell>
          <cell r="AK1270">
            <v>105</v>
          </cell>
          <cell r="AL1270">
            <v>3444</v>
          </cell>
        </row>
        <row r="1271">
          <cell r="B1271">
            <v>40913</v>
          </cell>
          <cell r="E1271" t="str">
            <v>Reposicion</v>
          </cell>
          <cell r="F1271" t="str">
            <v>9822150125-K</v>
          </cell>
          <cell r="G1271" t="str">
            <v>Fe Angulo 40x40x4x410 t/GTD</v>
          </cell>
          <cell r="AF1271">
            <v>1000</v>
          </cell>
          <cell r="AG1271">
            <v>1051</v>
          </cell>
          <cell r="AH1271">
            <v>34</v>
          </cell>
          <cell r="AI1271">
            <v>35.733999999999995</v>
          </cell>
          <cell r="AJ1271">
            <v>0.96599999999999997</v>
          </cell>
          <cell r="AK1271">
            <v>966</v>
          </cell>
          <cell r="AL1271">
            <v>2147</v>
          </cell>
        </row>
        <row r="1272">
          <cell r="B1272">
            <v>40916</v>
          </cell>
          <cell r="E1272" t="str">
            <v>Reposicion</v>
          </cell>
          <cell r="F1272" t="str">
            <v>8321220140-8</v>
          </cell>
          <cell r="G1272" t="str">
            <v>Tirante 39"  Galv.</v>
          </cell>
          <cell r="AF1272">
            <v>400</v>
          </cell>
          <cell r="AG1272">
            <v>965.19999999999993</v>
          </cell>
          <cell r="AH1272">
            <v>-15</v>
          </cell>
          <cell r="AI1272">
            <v>-36.195</v>
          </cell>
          <cell r="AJ1272">
            <v>1.0375000000000001</v>
          </cell>
          <cell r="AK1272">
            <v>415</v>
          </cell>
          <cell r="AL1272">
            <v>1200</v>
          </cell>
        </row>
        <row r="1273">
          <cell r="B1273">
            <v>40840</v>
          </cell>
          <cell r="E1273" t="str">
            <v>Reposicion</v>
          </cell>
          <cell r="F1273" t="str">
            <v>9822110100-6</v>
          </cell>
          <cell r="G1273" t="str">
            <v>Fe Angulo 80x80x8x410 GV</v>
          </cell>
          <cell r="AF1273">
            <v>250</v>
          </cell>
          <cell r="AG1273">
            <v>975</v>
          </cell>
          <cell r="AH1273">
            <v>-1</v>
          </cell>
          <cell r="AI1273">
            <v>-3.9</v>
          </cell>
          <cell r="AJ1273">
            <v>1.004</v>
          </cell>
          <cell r="AK1273">
            <v>251</v>
          </cell>
          <cell r="AL1273">
            <v>1241</v>
          </cell>
        </row>
        <row r="1274">
          <cell r="B1274">
            <v>40892</v>
          </cell>
          <cell r="C1274">
            <v>288217</v>
          </cell>
          <cell r="D1274">
            <v>44302</v>
          </cell>
          <cell r="E1274" t="str">
            <v>Tecnored S.A.</v>
          </cell>
          <cell r="F1274" t="str">
            <v>A800200050-5</v>
          </cell>
          <cell r="G1274" t="str">
            <v>Soporte Remate Liviano</v>
          </cell>
          <cell r="AF1274">
            <v>3080</v>
          </cell>
          <cell r="AG1274">
            <v>800.80000000000007</v>
          </cell>
          <cell r="AH1274">
            <v>0</v>
          </cell>
          <cell r="AI1274">
            <v>0</v>
          </cell>
          <cell r="AJ1274">
            <v>1</v>
          </cell>
          <cell r="AK1274">
            <v>3080</v>
          </cell>
          <cell r="AL1274">
            <v>1763</v>
          </cell>
        </row>
        <row r="1275">
          <cell r="B1275">
            <v>40829</v>
          </cell>
          <cell r="C1275">
            <v>288050</v>
          </cell>
          <cell r="D1275">
            <v>44273</v>
          </cell>
          <cell r="E1275" t="str">
            <v>Comercializadora e Inver Galmar Ltda</v>
          </cell>
          <cell r="F1275" t="str">
            <v>C621000230-7</v>
          </cell>
          <cell r="G1275" t="str">
            <v>Fijación p/Cañería 1/2 - 1/2x9x3H</v>
          </cell>
          <cell r="AF1275">
            <v>500</v>
          </cell>
          <cell r="AG1275">
            <v>141</v>
          </cell>
          <cell r="AH1275">
            <v>-97</v>
          </cell>
          <cell r="AI1275">
            <v>-27.353999999999996</v>
          </cell>
          <cell r="AJ1275">
            <v>1.194</v>
          </cell>
          <cell r="AK1275">
            <v>597</v>
          </cell>
          <cell r="AL1275">
            <v>2033</v>
          </cell>
        </row>
        <row r="1276">
          <cell r="B1276">
            <v>40921</v>
          </cell>
          <cell r="E1276" t="str">
            <v>Reposicion</v>
          </cell>
          <cell r="F1276" t="str">
            <v>7303250150-5</v>
          </cell>
          <cell r="G1276" t="str">
            <v>Golilla 50x50x5x21</v>
          </cell>
          <cell r="AF1276">
            <v>10000</v>
          </cell>
          <cell r="AG1276">
            <v>859.99999999999989</v>
          </cell>
          <cell r="AH1276">
            <v>-1760</v>
          </cell>
          <cell r="AI1276">
            <v>-151.35999999999999</v>
          </cell>
          <cell r="AJ1276">
            <v>1.1759999999999999</v>
          </cell>
          <cell r="AK1276">
            <v>11760</v>
          </cell>
          <cell r="AL1276">
            <v>2375</v>
          </cell>
        </row>
        <row r="1277">
          <cell r="B1277">
            <v>40917</v>
          </cell>
          <cell r="C1277">
            <v>288241</v>
          </cell>
          <cell r="D1277">
            <v>44302</v>
          </cell>
          <cell r="E1277" t="str">
            <v>SANDEN LTDA</v>
          </cell>
          <cell r="F1277" t="str">
            <v>A800200050-5</v>
          </cell>
          <cell r="G1277" t="str">
            <v>Soporte Remate Liviano</v>
          </cell>
          <cell r="AF1277">
            <v>4000</v>
          </cell>
          <cell r="AG1277">
            <v>1040</v>
          </cell>
          <cell r="AH1277">
            <v>-50</v>
          </cell>
          <cell r="AI1277">
            <v>-13</v>
          </cell>
          <cell r="AJ1277">
            <v>1.0125</v>
          </cell>
          <cell r="AK1277">
            <v>4050</v>
          </cell>
          <cell r="AL1277">
            <v>1614</v>
          </cell>
        </row>
        <row r="1278">
          <cell r="B1278">
            <v>40890</v>
          </cell>
          <cell r="E1278" t="str">
            <v>Reposicion</v>
          </cell>
          <cell r="F1278" t="str">
            <v>9822410140-6</v>
          </cell>
          <cell r="G1278" t="str">
            <v>Eslabón Simple 12mm</v>
          </cell>
          <cell r="AF1278">
            <v>2000</v>
          </cell>
          <cell r="AG1278">
            <v>350.4</v>
          </cell>
          <cell r="AH1278">
            <v>-1093</v>
          </cell>
          <cell r="AI1278">
            <v>-191.49359999999999</v>
          </cell>
          <cell r="AJ1278">
            <v>1.5465</v>
          </cell>
          <cell r="AK1278">
            <v>3093</v>
          </cell>
          <cell r="AL1278">
            <v>2694</v>
          </cell>
        </row>
        <row r="1279">
          <cell r="B1279">
            <v>40926</v>
          </cell>
          <cell r="E1279" t="str">
            <v>Reposicion</v>
          </cell>
          <cell r="F1279" t="str">
            <v>9822410110-4</v>
          </cell>
          <cell r="G1279" t="str">
            <v>Eslabón Angular p/Tirante perf.18</v>
          </cell>
          <cell r="AF1279">
            <v>2000</v>
          </cell>
          <cell r="AG1279">
            <v>990</v>
          </cell>
          <cell r="AH1279">
            <v>92</v>
          </cell>
          <cell r="AI1279">
            <v>45.54</v>
          </cell>
          <cell r="AJ1279">
            <v>0.95399999999999996</v>
          </cell>
          <cell r="AK1279">
            <v>1908</v>
          </cell>
          <cell r="AL1279">
            <v>2545</v>
          </cell>
        </row>
        <row r="1280">
          <cell r="B1280">
            <v>40867</v>
          </cell>
          <cell r="C1280">
            <v>288107</v>
          </cell>
          <cell r="D1280">
            <v>44301</v>
          </cell>
          <cell r="E1280" t="str">
            <v>SAESA</v>
          </cell>
          <cell r="F1280" t="str">
            <v>7400200310-8</v>
          </cell>
          <cell r="G1280" t="str">
            <v>Barra Ojo Soldado 3/4x2.40mtrs</v>
          </cell>
          <cell r="AF1280">
            <v>1640</v>
          </cell>
          <cell r="AG1280">
            <v>9512</v>
          </cell>
          <cell r="AH1280">
            <v>1161</v>
          </cell>
          <cell r="AI1280">
            <v>6733.8</v>
          </cell>
          <cell r="AJ1280">
            <v>0.2920731707317073</v>
          </cell>
          <cell r="AK1280">
            <v>479</v>
          </cell>
          <cell r="AL1280">
            <v>1539</v>
          </cell>
        </row>
        <row r="1281">
          <cell r="B1281">
            <v>40821</v>
          </cell>
          <cell r="C1281">
            <v>288014</v>
          </cell>
          <cell r="D1281">
            <v>44292</v>
          </cell>
          <cell r="E1281" t="str">
            <v>Tecnored S.A.</v>
          </cell>
          <cell r="F1281" t="str">
            <v>A321400229-8</v>
          </cell>
          <cell r="G1281" t="str">
            <v>Vigueta Tipo Z 40x30x4x480mm</v>
          </cell>
          <cell r="AF1281">
            <v>500</v>
          </cell>
          <cell r="AG1281">
            <v>800</v>
          </cell>
          <cell r="AH1281">
            <v>20</v>
          </cell>
          <cell r="AI1281">
            <v>32</v>
          </cell>
          <cell r="AJ1281">
            <v>0.96</v>
          </cell>
          <cell r="AK1281">
            <v>480</v>
          </cell>
          <cell r="AL1281">
            <v>2499</v>
          </cell>
        </row>
        <row r="1282">
          <cell r="B1282">
            <v>40845</v>
          </cell>
          <cell r="C1282">
            <v>288092</v>
          </cell>
          <cell r="D1282">
            <v>44273</v>
          </cell>
          <cell r="E1282" t="str">
            <v>Tecnored S.A.</v>
          </cell>
          <cell r="F1282" t="str">
            <v>A321400229-8</v>
          </cell>
          <cell r="G1282" t="str">
            <v>Vigueta Tipo Z 40x30x4x480mm</v>
          </cell>
          <cell r="AF1282">
            <v>260</v>
          </cell>
          <cell r="AG1282">
            <v>416</v>
          </cell>
          <cell r="AH1282">
            <v>6</v>
          </cell>
          <cell r="AI1282">
            <v>9.6000000000000014</v>
          </cell>
          <cell r="AJ1282">
            <v>0.97692307692307689</v>
          </cell>
          <cell r="AK1282">
            <v>254</v>
          </cell>
          <cell r="AL1282">
            <v>2504</v>
          </cell>
        </row>
        <row r="1283">
          <cell r="B1283">
            <v>40808</v>
          </cell>
          <cell r="C1283">
            <v>288006</v>
          </cell>
          <cell r="D1283">
            <v>44274</v>
          </cell>
          <cell r="E1283" t="str">
            <v>Tecnored S.A.</v>
          </cell>
          <cell r="F1283" t="str">
            <v>8709200060-3</v>
          </cell>
          <cell r="G1283" t="str">
            <v>Espiga 3/4x200x350 caps.1.3/8" Poliamida C/H</v>
          </cell>
          <cell r="AF1283">
            <v>650</v>
          </cell>
          <cell r="AG1283">
            <v>548.6</v>
          </cell>
          <cell r="AH1283">
            <v>-356</v>
          </cell>
          <cell r="AI1283">
            <v>-300.464</v>
          </cell>
          <cell r="AJ1283">
            <v>1.5476923076923077</v>
          </cell>
          <cell r="AK1283">
            <v>1006</v>
          </cell>
          <cell r="AL1283">
            <v>4101</v>
          </cell>
        </row>
        <row r="1284">
          <cell r="B1284">
            <v>40909</v>
          </cell>
          <cell r="C1284">
            <v>288223</v>
          </cell>
          <cell r="D1284">
            <v>44303</v>
          </cell>
          <cell r="E1284" t="str">
            <v>Excedindus Comer. e Indust. Ltda.</v>
          </cell>
          <cell r="F1284" t="str">
            <v>5020024570-6</v>
          </cell>
          <cell r="G1284" t="str">
            <v>Remache Cte 3/4x70</v>
          </cell>
          <cell r="AF1284">
            <v>800</v>
          </cell>
          <cell r="AG1284">
            <v>181.6</v>
          </cell>
          <cell r="AH1284">
            <v>-604</v>
          </cell>
          <cell r="AI1284">
            <v>-137.108</v>
          </cell>
          <cell r="AJ1284">
            <v>1.7549999999999999</v>
          </cell>
          <cell r="AK1284">
            <v>1404</v>
          </cell>
          <cell r="AL1284">
            <v>2775</v>
          </cell>
        </row>
        <row r="1285">
          <cell r="B1285">
            <v>40958</v>
          </cell>
          <cell r="E1285" t="str">
            <v>Reposicion</v>
          </cell>
          <cell r="F1285" t="str">
            <v>7303250150-5</v>
          </cell>
          <cell r="G1285" t="str">
            <v>Golilla 50x50x5x21</v>
          </cell>
          <cell r="AF1285">
            <v>9000</v>
          </cell>
          <cell r="AG1285">
            <v>773.99999999999989</v>
          </cell>
          <cell r="AH1285">
            <v>-9960</v>
          </cell>
          <cell r="AI1285">
            <v>-856.56</v>
          </cell>
          <cell r="AJ1285">
            <v>2.1066666666666665</v>
          </cell>
          <cell r="AK1285">
            <v>18960</v>
          </cell>
          <cell r="AL1285">
            <v>2144</v>
          </cell>
        </row>
        <row r="1286">
          <cell r="B1286">
            <v>40957</v>
          </cell>
          <cell r="E1286" t="str">
            <v>Reposicion</v>
          </cell>
          <cell r="F1286" t="str">
            <v>9700220450-2</v>
          </cell>
          <cell r="G1286" t="str">
            <v>Pasador M16x102</v>
          </cell>
          <cell r="AF1286">
            <v>1500</v>
          </cell>
          <cell r="AG1286">
            <v>286.5</v>
          </cell>
          <cell r="AH1286">
            <v>-3555</v>
          </cell>
          <cell r="AI1286">
            <v>-679.005</v>
          </cell>
          <cell r="AJ1286">
            <v>3.37</v>
          </cell>
          <cell r="AK1286">
            <v>5055</v>
          </cell>
          <cell r="AL1286">
            <v>1759</v>
          </cell>
        </row>
        <row r="1287">
          <cell r="B1287">
            <v>40835</v>
          </cell>
          <cell r="C1287">
            <v>288059</v>
          </cell>
          <cell r="D1287">
            <v>44291</v>
          </cell>
          <cell r="E1287" t="str">
            <v>SAESA</v>
          </cell>
          <cell r="F1287" t="str">
            <v>9323024660-0</v>
          </cell>
          <cell r="G1287" t="str">
            <v>Perno Hex Cte 3/4x9x5A</v>
          </cell>
          <cell r="AF1287">
            <v>2000</v>
          </cell>
          <cell r="AG1287">
            <v>1072</v>
          </cell>
          <cell r="AH1287">
            <v>-800</v>
          </cell>
          <cell r="AI1287">
            <v>-428.8</v>
          </cell>
          <cell r="AJ1287">
            <v>1.4</v>
          </cell>
          <cell r="AK1287">
            <v>2800</v>
          </cell>
          <cell r="AL1287">
            <v>1979</v>
          </cell>
        </row>
        <row r="1288">
          <cell r="B1288">
            <v>40959</v>
          </cell>
          <cell r="C1288">
            <v>288237</v>
          </cell>
          <cell r="D1288">
            <v>44288</v>
          </cell>
          <cell r="E1288" t="str">
            <v>Captel Ingeniería SPA</v>
          </cell>
          <cell r="F1288" t="str">
            <v>8020510082-6</v>
          </cell>
          <cell r="G1288" t="str">
            <v>Cruceta Remate Final Oval 40x40x4x500-14</v>
          </cell>
          <cell r="AF1288">
            <v>100</v>
          </cell>
          <cell r="AG1288">
            <v>153</v>
          </cell>
          <cell r="AH1288">
            <v>0</v>
          </cell>
          <cell r="AI1288">
            <v>0</v>
          </cell>
          <cell r="AJ1288">
            <v>1</v>
          </cell>
          <cell r="AK1288">
            <v>100</v>
          </cell>
          <cell r="AL1288">
            <v>2516</v>
          </cell>
        </row>
        <row r="1289">
          <cell r="B1289">
            <v>40933</v>
          </cell>
          <cell r="C1289">
            <v>288301</v>
          </cell>
          <cell r="D1289">
            <v>44292</v>
          </cell>
          <cell r="E1289" t="str">
            <v>Grez y Ulloa S.A.</v>
          </cell>
          <cell r="F1289" t="str">
            <v>9323016560-0</v>
          </cell>
          <cell r="G1289" t="str">
            <v>Perno Hex Cte 1/2x12x9A</v>
          </cell>
          <cell r="AF1289">
            <v>1000</v>
          </cell>
          <cell r="AG1289">
            <v>306</v>
          </cell>
          <cell r="AH1289">
            <v>-669</v>
          </cell>
          <cell r="AI1289">
            <v>-204.714</v>
          </cell>
          <cell r="AJ1289">
            <v>1.669</v>
          </cell>
          <cell r="AK1289">
            <v>1669</v>
          </cell>
          <cell r="AL1289">
            <v>2500</v>
          </cell>
        </row>
        <row r="1290">
          <cell r="B1290">
            <v>40945</v>
          </cell>
          <cell r="E1290" t="str">
            <v xml:space="preserve">INGENIERIA C G S A                                                              </v>
          </cell>
          <cell r="F1290" t="str">
            <v>6000220030-1</v>
          </cell>
          <cell r="G1290" t="str">
            <v xml:space="preserve">Insertos Gv 50x50x4mm </v>
          </cell>
          <cell r="AF1290">
            <v>61</v>
          </cell>
          <cell r="AG1290">
            <v>2857.4839999999999</v>
          </cell>
          <cell r="AH1290">
            <v>0</v>
          </cell>
          <cell r="AI1290">
            <v>0</v>
          </cell>
          <cell r="AJ1290">
            <v>1</v>
          </cell>
          <cell r="AK1290">
            <v>61</v>
          </cell>
          <cell r="AL1290">
            <v>1141</v>
          </cell>
        </row>
        <row r="1291">
          <cell r="B1291">
            <v>40836</v>
          </cell>
          <cell r="C1291">
            <v>288062</v>
          </cell>
          <cell r="D1291">
            <v>44305</v>
          </cell>
          <cell r="E1291" t="str">
            <v>SAESA</v>
          </cell>
          <cell r="F1291" t="str">
            <v>9323024660-0</v>
          </cell>
          <cell r="G1291" t="str">
            <v>Perno Hex Cte 3/4x9x5A</v>
          </cell>
          <cell r="AF1291">
            <v>3250</v>
          </cell>
          <cell r="AG1291">
            <v>1742</v>
          </cell>
          <cell r="AH1291">
            <v>263</v>
          </cell>
          <cell r="AI1291">
            <v>140.96800000000002</v>
          </cell>
          <cell r="AJ1291">
            <v>0.91907692307692312</v>
          </cell>
          <cell r="AK1291">
            <v>2987</v>
          </cell>
          <cell r="AL1291">
            <v>1979</v>
          </cell>
        </row>
        <row r="1292">
          <cell r="B1292">
            <v>40974</v>
          </cell>
          <cell r="E1292" t="str">
            <v>Reposicion</v>
          </cell>
          <cell r="F1292" t="str">
            <v>73032A8050-K</v>
          </cell>
          <cell r="G1292" t="str">
            <v>Golilla 100x100x5x18</v>
          </cell>
          <cell r="AF1292">
            <v>2500</v>
          </cell>
          <cell r="AG1292">
            <v>966</v>
          </cell>
          <cell r="AH1292">
            <v>-260</v>
          </cell>
          <cell r="AI1292">
            <v>-100.464</v>
          </cell>
          <cell r="AJ1292">
            <v>1.1040000000000001</v>
          </cell>
          <cell r="AK1292">
            <v>2760</v>
          </cell>
          <cell r="AL1292">
            <v>2173</v>
          </cell>
        </row>
        <row r="1293">
          <cell r="B1293">
            <v>40820</v>
          </cell>
          <cell r="C1293">
            <v>288014</v>
          </cell>
          <cell r="D1293">
            <v>44292</v>
          </cell>
          <cell r="E1293" t="str">
            <v>Tecnored S.A.</v>
          </cell>
          <cell r="F1293" t="str">
            <v>A321400225-5</v>
          </cell>
          <cell r="G1293" t="str">
            <v>Vigueta Canal C 34x34x3x480mm</v>
          </cell>
          <cell r="AF1293">
            <v>250</v>
          </cell>
          <cell r="AG1293">
            <v>271.5</v>
          </cell>
          <cell r="AH1293">
            <v>-483</v>
          </cell>
          <cell r="AI1293">
            <v>-524.53800000000001</v>
          </cell>
          <cell r="AJ1293">
            <v>2.9319999999999999</v>
          </cell>
          <cell r="AK1293">
            <v>733</v>
          </cell>
          <cell r="AL1293">
            <v>2499</v>
          </cell>
        </row>
        <row r="1294">
          <cell r="B1294">
            <v>40817</v>
          </cell>
          <cell r="C1294">
            <v>288011</v>
          </cell>
          <cell r="D1294">
            <v>44265</v>
          </cell>
          <cell r="E1294" t="str">
            <v>Tecnored S.A.</v>
          </cell>
          <cell r="F1294" t="str">
            <v>A800200169-2</v>
          </cell>
          <cell r="G1294" t="str">
            <v>Cuerpo p/Soporte Preformado</v>
          </cell>
          <cell r="AF1294">
            <v>3000</v>
          </cell>
          <cell r="AG1294">
            <v>930</v>
          </cell>
          <cell r="AH1294">
            <v>218</v>
          </cell>
          <cell r="AI1294">
            <v>67.58</v>
          </cell>
          <cell r="AJ1294">
            <v>0.92733333333333334</v>
          </cell>
          <cell r="AK1294">
            <v>2782</v>
          </cell>
          <cell r="AL1294">
            <v>2602</v>
          </cell>
        </row>
        <row r="1295">
          <cell r="B1295">
            <v>40864</v>
          </cell>
          <cell r="C1295">
            <v>280101</v>
          </cell>
          <cell r="D1295">
            <v>44299</v>
          </cell>
          <cell r="E1295" t="str">
            <v>Compañía General de Electricidad</v>
          </cell>
          <cell r="F1295" t="str">
            <v>8709200150-2</v>
          </cell>
          <cell r="G1295" t="str">
            <v>Espiga 3/4x155x295 caps.1.3/8" Poliamida c/HOR</v>
          </cell>
          <cell r="AF1295">
            <v>3925</v>
          </cell>
          <cell r="AG1295">
            <v>2908.4250000000002</v>
          </cell>
          <cell r="AH1295">
            <v>-875</v>
          </cell>
          <cell r="AI1295">
            <v>-648.375</v>
          </cell>
          <cell r="AJ1295">
            <v>1.2229299363057324</v>
          </cell>
          <cell r="AK1295">
            <v>4800</v>
          </cell>
          <cell r="AL1295">
            <v>5301</v>
          </cell>
        </row>
        <row r="1296">
          <cell r="B1296">
            <v>40925</v>
          </cell>
          <cell r="C1296">
            <v>288270</v>
          </cell>
          <cell r="D1296">
            <v>44309</v>
          </cell>
          <cell r="E1296" t="str">
            <v>Juan Ruperto Cancino</v>
          </cell>
          <cell r="F1296" t="str">
            <v>A800200050-5</v>
          </cell>
          <cell r="G1296" t="str">
            <v>Soporte Remate Liviano</v>
          </cell>
          <cell r="AF1296">
            <v>5000</v>
          </cell>
          <cell r="AG1296">
            <v>1300</v>
          </cell>
          <cell r="AH1296">
            <v>0</v>
          </cell>
          <cell r="AI1296">
            <v>0</v>
          </cell>
          <cell r="AJ1296">
            <v>1</v>
          </cell>
          <cell r="AK1296">
            <v>5000</v>
          </cell>
          <cell r="AL1296">
            <v>1762</v>
          </cell>
        </row>
        <row r="1297">
          <cell r="B1297">
            <v>40844</v>
          </cell>
          <cell r="C1297">
            <v>288092</v>
          </cell>
          <cell r="D1297">
            <v>44273</v>
          </cell>
          <cell r="E1297" t="str">
            <v>Tecnored S.A.</v>
          </cell>
          <cell r="F1297" t="str">
            <v>A321400225-5</v>
          </cell>
          <cell r="G1297" t="str">
            <v>Vigueta Canal C 34x34x3x480mm</v>
          </cell>
          <cell r="AF1297">
            <v>260</v>
          </cell>
          <cell r="AG1297">
            <v>282.36</v>
          </cell>
          <cell r="AH1297">
            <v>67</v>
          </cell>
          <cell r="AI1297">
            <v>72.762</v>
          </cell>
          <cell r="AJ1297">
            <v>0.74230769230769234</v>
          </cell>
          <cell r="AK1297">
            <v>193</v>
          </cell>
          <cell r="AL1297">
            <v>2504</v>
          </cell>
        </row>
        <row r="1298">
          <cell r="B1298">
            <v>40888</v>
          </cell>
          <cell r="C1298">
            <v>288192</v>
          </cell>
          <cell r="D1298">
            <v>44302</v>
          </cell>
          <cell r="E1298" t="str">
            <v>Cooperativa Electrica los Angeles</v>
          </cell>
          <cell r="F1298" t="str">
            <v>9323016500-7</v>
          </cell>
          <cell r="G1298" t="str">
            <v>Perno Hex Cte 1/2x10x7A</v>
          </cell>
          <cell r="AF1298">
            <v>600</v>
          </cell>
          <cell r="AG1298">
            <v>153</v>
          </cell>
          <cell r="AH1298">
            <v>-1690</v>
          </cell>
          <cell r="AI1298">
            <v>-430.95</v>
          </cell>
          <cell r="AJ1298">
            <v>3.8166666666666669</v>
          </cell>
          <cell r="AK1298">
            <v>2290</v>
          </cell>
          <cell r="AL1298">
            <v>1984</v>
          </cell>
        </row>
        <row r="1299">
          <cell r="B1299">
            <v>40801</v>
          </cell>
          <cell r="C1299">
            <v>287956</v>
          </cell>
          <cell r="D1299">
            <v>44291</v>
          </cell>
          <cell r="E1299" t="str">
            <v>Tecnored S.A.</v>
          </cell>
          <cell r="F1299" t="str">
            <v>9624000115-K</v>
          </cell>
          <cell r="G1299" t="str">
            <v>Perno Ojo 5/8x8x4H</v>
          </cell>
          <cell r="AF1299">
            <v>2500</v>
          </cell>
          <cell r="AG1299">
            <v>1340</v>
          </cell>
          <cell r="AH1299">
            <v>27</v>
          </cell>
          <cell r="AI1299">
            <v>14.472000000000001</v>
          </cell>
          <cell r="AJ1299">
            <v>0.98919999999999997</v>
          </cell>
          <cell r="AK1299">
            <v>2473</v>
          </cell>
          <cell r="AL1299">
            <v>2750</v>
          </cell>
        </row>
        <row r="1300">
          <cell r="B1300">
            <v>40928</v>
          </cell>
          <cell r="C1300">
            <v>288299</v>
          </cell>
          <cell r="D1300">
            <v>44315</v>
          </cell>
          <cell r="E1300" t="str">
            <v>Grez y Ulloa S.A.</v>
          </cell>
          <cell r="F1300" t="str">
            <v>A800225035-8</v>
          </cell>
          <cell r="G1300" t="str">
            <v>Soporte p/Red BT/Empalme 65x65x5x50</v>
          </cell>
          <cell r="AF1300">
            <v>2000</v>
          </cell>
          <cell r="AG1300">
            <v>500</v>
          </cell>
          <cell r="AH1300">
            <v>-1720</v>
          </cell>
          <cell r="AI1300">
            <v>-430</v>
          </cell>
          <cell r="AJ1300">
            <v>1.86</v>
          </cell>
          <cell r="AK1300">
            <v>3720</v>
          </cell>
          <cell r="AL1300">
            <v>2720</v>
          </cell>
        </row>
        <row r="1301">
          <cell r="B1301">
            <v>40871</v>
          </cell>
          <cell r="E1301" t="str">
            <v>Reposicion</v>
          </cell>
          <cell r="F1301" t="str">
            <v>6000100018-K</v>
          </cell>
          <cell r="G1301" t="str">
            <v>Golilla Descentrada 50x50x5x18</v>
          </cell>
          <cell r="AF1301">
            <v>3000</v>
          </cell>
          <cell r="AG1301">
            <v>270</v>
          </cell>
          <cell r="AH1301">
            <v>3000</v>
          </cell>
          <cell r="AI1301">
            <v>270</v>
          </cell>
          <cell r="AJ1301">
            <v>0</v>
          </cell>
          <cell r="AK1301">
            <v>0</v>
          </cell>
        </row>
        <row r="1302">
          <cell r="B1302">
            <v>40797</v>
          </cell>
          <cell r="E1302" t="str">
            <v>Reposicion</v>
          </cell>
          <cell r="F1302" t="str">
            <v>6000100016-3</v>
          </cell>
          <cell r="G1302" t="str">
            <v>Pletina p/Soporte Cruceta 60x6x75mm</v>
          </cell>
          <cell r="AF1302">
            <v>540</v>
          </cell>
          <cell r="AG1302">
            <v>108</v>
          </cell>
          <cell r="AH1302">
            <v>540</v>
          </cell>
          <cell r="AI1302">
            <v>108</v>
          </cell>
          <cell r="AJ1302">
            <v>0</v>
          </cell>
          <cell r="AK1302">
            <v>0</v>
          </cell>
        </row>
        <row r="1303">
          <cell r="B1303">
            <v>40993</v>
          </cell>
          <cell r="C1303">
            <v>288261</v>
          </cell>
          <cell r="D1303">
            <v>44330</v>
          </cell>
          <cell r="E1303" t="str">
            <v xml:space="preserve">Compañía Minera del Pacifico </v>
          </cell>
          <cell r="F1303" t="str">
            <v>2A21028210-7</v>
          </cell>
          <cell r="G1303" t="str">
            <v>Perno Cab Cuad 7/8x5.1/2x2.1/2H Ref</v>
          </cell>
          <cell r="AF1303">
            <v>200</v>
          </cell>
          <cell r="AG1303">
            <v>155</v>
          </cell>
          <cell r="AH1303">
            <v>-7</v>
          </cell>
          <cell r="AI1303">
            <v>-5.4249999999999998</v>
          </cell>
          <cell r="AJ1303">
            <v>1.0349999999999999</v>
          </cell>
          <cell r="AK1303">
            <v>207</v>
          </cell>
          <cell r="AL1303">
            <v>3602</v>
          </cell>
        </row>
        <row r="1304">
          <cell r="B1304">
            <v>40944</v>
          </cell>
          <cell r="C1304">
            <v>288317</v>
          </cell>
          <cell r="D1304">
            <v>44309</v>
          </cell>
          <cell r="E1304" t="str">
            <v>Tecnored S.A.</v>
          </cell>
          <cell r="F1304" t="str">
            <v>A800210192-1</v>
          </cell>
          <cell r="G1304" t="str">
            <v>Brazo Soporte p/Caja Blindada 750x500x150</v>
          </cell>
          <cell r="AF1304">
            <v>100</v>
          </cell>
          <cell r="AG1304">
            <v>657</v>
          </cell>
          <cell r="AH1304">
            <v>0</v>
          </cell>
          <cell r="AI1304">
            <v>0</v>
          </cell>
          <cell r="AJ1304">
            <v>1</v>
          </cell>
          <cell r="AK1304">
            <v>100</v>
          </cell>
          <cell r="AL1304">
            <v>2709</v>
          </cell>
        </row>
        <row r="1305">
          <cell r="B1305">
            <v>40955</v>
          </cell>
          <cell r="C1305">
            <v>288343</v>
          </cell>
          <cell r="D1305">
            <v>44378</v>
          </cell>
          <cell r="E1305" t="str">
            <v>CNT Telefonica del Sur S.A.</v>
          </cell>
          <cell r="F1305" t="str">
            <v>8321250152-5</v>
          </cell>
          <cell r="G1305" t="str">
            <v>Tirante 39"  Galv. t/GTD</v>
          </cell>
          <cell r="AF1305">
            <v>450</v>
          </cell>
          <cell r="AG1305">
            <v>1085.8499999999999</v>
          </cell>
          <cell r="AH1305">
            <v>0</v>
          </cell>
          <cell r="AI1305">
            <v>0</v>
          </cell>
          <cell r="AJ1305">
            <v>1</v>
          </cell>
          <cell r="AK1305">
            <v>450</v>
          </cell>
          <cell r="AL1305">
            <v>1498</v>
          </cell>
        </row>
        <row r="1306">
          <cell r="B1306">
            <v>40956</v>
          </cell>
          <cell r="C1306">
            <v>288346</v>
          </cell>
          <cell r="D1306">
            <v>44470</v>
          </cell>
          <cell r="E1306" t="str">
            <v>CNT Telefonica del Sur S.A.</v>
          </cell>
          <cell r="F1306" t="str">
            <v>8321250152-5</v>
          </cell>
          <cell r="G1306" t="str">
            <v>Tirante 39"  Galv. t/GTD</v>
          </cell>
          <cell r="AF1306">
            <v>450</v>
          </cell>
          <cell r="AG1306">
            <v>1085.8499999999999</v>
          </cell>
          <cell r="AH1306">
            <v>73</v>
          </cell>
          <cell r="AI1306">
            <v>176.14899999999997</v>
          </cell>
          <cell r="AJ1306">
            <v>0.83777777777777773</v>
          </cell>
          <cell r="AK1306">
            <v>377</v>
          </cell>
          <cell r="AL1306">
            <v>1498</v>
          </cell>
        </row>
        <row r="1307">
          <cell r="B1307">
            <v>40975</v>
          </cell>
          <cell r="C1307">
            <v>288418</v>
          </cell>
          <cell r="D1307">
            <v>44323</v>
          </cell>
          <cell r="E1307" t="str">
            <v>Tecnored S.A.</v>
          </cell>
          <cell r="F1307" t="str">
            <v>7400200310-8</v>
          </cell>
          <cell r="G1307" t="str">
            <v>Barra Ojo Soldado 3/4x2.40mtrs</v>
          </cell>
          <cell r="AF1307">
            <v>200</v>
          </cell>
          <cell r="AG1307">
            <v>1160</v>
          </cell>
          <cell r="AH1307">
            <v>-150</v>
          </cell>
          <cell r="AI1307">
            <v>-870</v>
          </cell>
          <cell r="AJ1307">
            <v>1.75</v>
          </cell>
          <cell r="AK1307">
            <v>350</v>
          </cell>
          <cell r="AL1307">
            <v>1448</v>
          </cell>
        </row>
        <row r="1308">
          <cell r="B1308">
            <v>40824</v>
          </cell>
          <cell r="C1308">
            <v>288020</v>
          </cell>
          <cell r="D1308">
            <v>44281</v>
          </cell>
          <cell r="E1308" t="str">
            <v>CNT Telefonica del Sur S.A.</v>
          </cell>
          <cell r="F1308" t="str">
            <v>9624000142-7</v>
          </cell>
          <cell r="G1308" t="str">
            <v>Perno Ojo 5/8x12x5H</v>
          </cell>
          <cell r="AF1308">
            <v>400</v>
          </cell>
          <cell r="AG1308">
            <v>293.60000000000002</v>
          </cell>
          <cell r="AH1308">
            <v>-7</v>
          </cell>
          <cell r="AI1308">
            <v>-5.1379999999999999</v>
          </cell>
          <cell r="AJ1308">
            <v>1.0175000000000001</v>
          </cell>
          <cell r="AK1308">
            <v>407</v>
          </cell>
          <cell r="AL1308">
            <v>2954</v>
          </cell>
        </row>
        <row r="1309">
          <cell r="B1309">
            <v>40981</v>
          </cell>
          <cell r="E1309" t="str">
            <v>Wom S.A.</v>
          </cell>
          <cell r="F1309" t="str">
            <v>8020220100-1</v>
          </cell>
          <cell r="G1309" t="str">
            <v>Cruceta Pletina 1/4x1.1/2x16.1/4 GV</v>
          </cell>
          <cell r="AF1309">
            <v>1016</v>
          </cell>
          <cell r="AG1309">
            <v>680.72</v>
          </cell>
          <cell r="AH1309">
            <v>-284</v>
          </cell>
          <cell r="AI1309">
            <v>-190.28</v>
          </cell>
          <cell r="AJ1309">
            <v>1.2795275590551181</v>
          </cell>
          <cell r="AK1309">
            <v>1300</v>
          </cell>
          <cell r="AL1309">
            <v>1625</v>
          </cell>
        </row>
        <row r="1310">
          <cell r="B1310">
            <v>40960</v>
          </cell>
          <cell r="C1310">
            <v>288343</v>
          </cell>
          <cell r="D1310">
            <v>44378</v>
          </cell>
          <cell r="E1310" t="str">
            <v>CNT Telefonica del Sur S.A.</v>
          </cell>
          <cell r="F1310" t="str">
            <v>8020510090-7</v>
          </cell>
          <cell r="G1310" t="str">
            <v>Cruceta Paso c/Trebol 50x50x4x500-14 t/GTD</v>
          </cell>
          <cell r="AF1310">
            <v>5000</v>
          </cell>
          <cell r="AG1310">
            <v>6150</v>
          </cell>
          <cell r="AH1310">
            <v>0</v>
          </cell>
          <cell r="AI1310">
            <v>0</v>
          </cell>
          <cell r="AJ1310">
            <v>1</v>
          </cell>
          <cell r="AK1310">
            <v>5000</v>
          </cell>
          <cell r="AL1310">
            <v>2317</v>
          </cell>
        </row>
        <row r="1311">
          <cell r="B1311">
            <v>40922</v>
          </cell>
          <cell r="C1311">
            <v>288245</v>
          </cell>
          <cell r="D1311">
            <v>44305</v>
          </cell>
          <cell r="E1311" t="str">
            <v>Cooperativa Electrica LLanquihue</v>
          </cell>
          <cell r="F1311" t="str">
            <v>8706200650-K</v>
          </cell>
          <cell r="G1311" t="str">
            <v>Espiga 3/4x155x210 caps.1.3/8" Poliamida</v>
          </cell>
          <cell r="AF1311">
            <v>600</v>
          </cell>
          <cell r="AG1311">
            <v>336.00000000000006</v>
          </cell>
          <cell r="AH1311">
            <v>-856</v>
          </cell>
          <cell r="AI1311">
            <v>-479.36000000000007</v>
          </cell>
          <cell r="AJ1311">
            <v>2.4266666666666667</v>
          </cell>
          <cell r="AK1311">
            <v>1456</v>
          </cell>
          <cell r="AL1311">
            <v>4103</v>
          </cell>
        </row>
        <row r="1312">
          <cell r="B1312">
            <v>40877</v>
          </cell>
          <cell r="C1312">
            <v>288157</v>
          </cell>
          <cell r="D1312">
            <v>44293</v>
          </cell>
          <cell r="E1312" t="str">
            <v>Grez y Ulloa S.A.</v>
          </cell>
          <cell r="F1312" t="str">
            <v>7401200010-7</v>
          </cell>
          <cell r="G1312" t="str">
            <v>Barra Ojo 5/8x1,80mtrs</v>
          </cell>
          <cell r="AF1312">
            <v>500</v>
          </cell>
          <cell r="AG1312">
            <v>1518.3999999999999</v>
          </cell>
          <cell r="AH1312">
            <v>0</v>
          </cell>
          <cell r="AI1312">
            <v>0</v>
          </cell>
          <cell r="AJ1312">
            <v>1</v>
          </cell>
          <cell r="AK1312">
            <v>500</v>
          </cell>
          <cell r="AL1312">
            <v>1539</v>
          </cell>
        </row>
        <row r="1313">
          <cell r="B1313">
            <v>40996</v>
          </cell>
          <cell r="C1313">
            <v>288336</v>
          </cell>
          <cell r="D1313">
            <v>44336</v>
          </cell>
          <cell r="E1313" t="str">
            <v>Silica Networks Chile</v>
          </cell>
          <cell r="F1313" t="str">
            <v>8020210182-1</v>
          </cell>
          <cell r="G1313" t="str">
            <v>Cruceta p/Reserva 1x1  50x5x1000mm</v>
          </cell>
          <cell r="AF1313">
            <v>60</v>
          </cell>
          <cell r="AG1313">
            <v>307.8</v>
          </cell>
          <cell r="AH1313">
            <v>0</v>
          </cell>
          <cell r="AI1313">
            <v>0</v>
          </cell>
          <cell r="AJ1313">
            <v>1</v>
          </cell>
          <cell r="AK1313">
            <v>60</v>
          </cell>
          <cell r="AL1313">
            <v>2751</v>
          </cell>
        </row>
        <row r="1314">
          <cell r="B1314">
            <v>41006</v>
          </cell>
          <cell r="E1314" t="str">
            <v>Reposicion</v>
          </cell>
          <cell r="F1314" t="str">
            <v>9700212050-3</v>
          </cell>
          <cell r="G1314" t="str">
            <v>Pasador 3/8x72</v>
          </cell>
          <cell r="AF1314">
            <v>2000</v>
          </cell>
          <cell r="AG1314">
            <v>108</v>
          </cell>
          <cell r="AH1314">
            <v>-230</v>
          </cell>
          <cell r="AI1314">
            <v>-12.42</v>
          </cell>
          <cell r="AJ1314">
            <v>1.115</v>
          </cell>
          <cell r="AK1314">
            <v>2230</v>
          </cell>
          <cell r="AL1314">
            <v>1762</v>
          </cell>
        </row>
        <row r="1315">
          <cell r="B1315">
            <v>40929</v>
          </cell>
          <cell r="C1315">
            <v>288299</v>
          </cell>
          <cell r="D1315">
            <v>44315</v>
          </cell>
          <cell r="E1315" t="str">
            <v>Grez y Ulloa S.A.</v>
          </cell>
          <cell r="F1315" t="str">
            <v>7401200010-7</v>
          </cell>
          <cell r="G1315" t="str">
            <v>Barra Ojo 5/8x1,80mtrs</v>
          </cell>
          <cell r="AF1315">
            <v>400</v>
          </cell>
          <cell r="AG1315">
            <v>1214.72</v>
          </cell>
          <cell r="AH1315">
            <v>0</v>
          </cell>
          <cell r="AI1315">
            <v>0</v>
          </cell>
          <cell r="AJ1315">
            <v>1</v>
          </cell>
          <cell r="AK1315">
            <v>400</v>
          </cell>
          <cell r="AL1315">
            <v>1539</v>
          </cell>
        </row>
        <row r="1316">
          <cell r="B1316">
            <v>41005</v>
          </cell>
          <cell r="C1316">
            <v>288004</v>
          </cell>
          <cell r="D1316">
            <v>44336</v>
          </cell>
          <cell r="E1316" t="str">
            <v>Compañía General de Electricidad</v>
          </cell>
          <cell r="F1316" t="str">
            <v>7303238050-3</v>
          </cell>
          <cell r="G1316" t="str">
            <v>Golilla 38x38x3x14</v>
          </cell>
          <cell r="AF1316">
            <v>2500</v>
          </cell>
          <cell r="AG1316">
            <v>87.500000000000014</v>
          </cell>
          <cell r="AH1316">
            <v>1650</v>
          </cell>
          <cell r="AI1316">
            <v>57.750000000000007</v>
          </cell>
          <cell r="AJ1316">
            <v>0.34</v>
          </cell>
          <cell r="AK1316">
            <v>850</v>
          </cell>
          <cell r="AL1316">
            <v>3569</v>
          </cell>
        </row>
        <row r="1317">
          <cell r="B1317">
            <v>40995</v>
          </cell>
          <cell r="E1317" t="str">
            <v>Compañía General de Electricidad</v>
          </cell>
          <cell r="F1317" t="str">
            <v>8709200150-2</v>
          </cell>
          <cell r="G1317" t="str">
            <v>Espiga 3/4x155x295 caps.1.3/8" Poliamida c/HOR</v>
          </cell>
          <cell r="AF1317">
            <v>2000</v>
          </cell>
          <cell r="AG1317">
            <v>1482</v>
          </cell>
          <cell r="AH1317">
            <v>-121</v>
          </cell>
          <cell r="AI1317">
            <v>-89.661000000000001</v>
          </cell>
          <cell r="AJ1317">
            <v>1.0605</v>
          </cell>
          <cell r="AK1317">
            <v>2121</v>
          </cell>
          <cell r="AL1317">
            <v>5301</v>
          </cell>
        </row>
        <row r="1318">
          <cell r="B1318">
            <v>40919</v>
          </cell>
          <cell r="C1318">
            <v>288242</v>
          </cell>
          <cell r="D1318">
            <v>44316</v>
          </cell>
          <cell r="E1318" t="str">
            <v>CAMET SPA</v>
          </cell>
          <cell r="F1318" t="str">
            <v>9323016365-9</v>
          </cell>
          <cell r="G1318" t="str">
            <v>Perno Hex Cte 1/2x5x2A</v>
          </cell>
          <cell r="AF1318">
            <v>2000</v>
          </cell>
          <cell r="AG1318">
            <v>254</v>
          </cell>
          <cell r="AH1318">
            <v>-118</v>
          </cell>
          <cell r="AI1318">
            <v>-14.986000000000001</v>
          </cell>
          <cell r="AJ1318">
            <v>1.0589999999999999</v>
          </cell>
          <cell r="AK1318">
            <v>2118</v>
          </cell>
          <cell r="AL1318">
            <v>1984</v>
          </cell>
        </row>
        <row r="1319">
          <cell r="B1319">
            <v>40832</v>
          </cell>
          <cell r="C1319">
            <v>288051</v>
          </cell>
          <cell r="D1319">
            <v>44287</v>
          </cell>
          <cell r="E1319" t="str">
            <v>Comercializadora e Inver Galmar Ltda</v>
          </cell>
          <cell r="F1319" t="str">
            <v>9624000015-3</v>
          </cell>
          <cell r="G1319" t="str">
            <v>Perno Ojo 5/8x9x3H</v>
          </cell>
          <cell r="AF1319">
            <v>500</v>
          </cell>
          <cell r="AG1319">
            <v>302</v>
          </cell>
          <cell r="AH1319">
            <v>0</v>
          </cell>
          <cell r="AI1319">
            <v>0</v>
          </cell>
          <cell r="AJ1319">
            <v>1</v>
          </cell>
          <cell r="AK1319">
            <v>500</v>
          </cell>
          <cell r="AL1319">
            <v>2758</v>
          </cell>
        </row>
        <row r="1320">
          <cell r="B1320">
            <v>40878</v>
          </cell>
          <cell r="C1320">
            <v>288160</v>
          </cell>
          <cell r="D1320">
            <v>44314</v>
          </cell>
          <cell r="E1320" t="str">
            <v>Grez y Ulloa S.A.</v>
          </cell>
          <cell r="F1320" t="str">
            <v>9624000015-3</v>
          </cell>
          <cell r="G1320" t="str">
            <v>Perno Ojo 5/8x9x3H</v>
          </cell>
          <cell r="AF1320">
            <v>400</v>
          </cell>
          <cell r="AG1320">
            <v>241.6</v>
          </cell>
          <cell r="AH1320">
            <v>-146</v>
          </cell>
          <cell r="AI1320">
            <v>-88.183999999999997</v>
          </cell>
          <cell r="AJ1320">
            <v>1.365</v>
          </cell>
          <cell r="AK1320">
            <v>546</v>
          </cell>
          <cell r="AL1320">
            <v>2758</v>
          </cell>
        </row>
        <row r="1321">
          <cell r="B1321">
            <v>40887</v>
          </cell>
          <cell r="C1321">
            <v>288192</v>
          </cell>
          <cell r="D1321">
            <v>44302</v>
          </cell>
          <cell r="E1321" t="str">
            <v>Cooperativa Electrica los Angeles</v>
          </cell>
          <cell r="F1321" t="str">
            <v>9323016470-1</v>
          </cell>
          <cell r="G1321" t="str">
            <v>Perno Hex Cte 1/2x9x6A</v>
          </cell>
          <cell r="AF1321">
            <v>600</v>
          </cell>
          <cell r="AG1321">
            <v>138.6</v>
          </cell>
          <cell r="AH1321">
            <v>0</v>
          </cell>
          <cell r="AI1321">
            <v>0</v>
          </cell>
          <cell r="AJ1321">
            <v>1</v>
          </cell>
          <cell r="AK1321">
            <v>600</v>
          </cell>
          <cell r="AL1321">
            <v>1978</v>
          </cell>
        </row>
        <row r="1322">
          <cell r="B1322">
            <v>40920</v>
          </cell>
          <cell r="C1322">
            <v>288242</v>
          </cell>
          <cell r="D1322">
            <v>44316</v>
          </cell>
          <cell r="E1322" t="str">
            <v>CAMET SPA</v>
          </cell>
          <cell r="F1322" t="str">
            <v>9323016470-1</v>
          </cell>
          <cell r="G1322" t="str">
            <v>Perno Hex Cte 1/2x9x6A</v>
          </cell>
          <cell r="AF1322">
            <v>2000</v>
          </cell>
          <cell r="AG1322">
            <v>462</v>
          </cell>
          <cell r="AH1322">
            <v>-42</v>
          </cell>
          <cell r="AI1322">
            <v>-9.702</v>
          </cell>
          <cell r="AJ1322">
            <v>1.0209999999999999</v>
          </cell>
          <cell r="AK1322">
            <v>2042</v>
          </cell>
          <cell r="AL1322">
            <v>1982</v>
          </cell>
        </row>
        <row r="1323">
          <cell r="B1323">
            <v>40946</v>
          </cell>
          <cell r="C1323">
            <v>288341</v>
          </cell>
          <cell r="D1323">
            <v>44313</v>
          </cell>
          <cell r="E1323" t="str">
            <v>Comercializadora e Inver Galmar Ltda</v>
          </cell>
          <cell r="F1323" t="str">
            <v>7401200010-7</v>
          </cell>
          <cell r="G1323" t="str">
            <v>Barra Ojo 5/8x1,80mtrs</v>
          </cell>
          <cell r="AF1323">
            <v>500</v>
          </cell>
          <cell r="AG1323">
            <v>1518.3999999999999</v>
          </cell>
          <cell r="AH1323">
            <v>0</v>
          </cell>
          <cell r="AI1323">
            <v>0</v>
          </cell>
          <cell r="AJ1323">
            <v>1</v>
          </cell>
          <cell r="AK1323">
            <v>500</v>
          </cell>
          <cell r="AL1323">
            <v>1540</v>
          </cell>
        </row>
        <row r="1324">
          <cell r="B1324">
            <v>40812</v>
          </cell>
          <cell r="C1324">
            <v>288004</v>
          </cell>
          <cell r="D1324">
            <v>44319</v>
          </cell>
          <cell r="E1324" t="str">
            <v>Compañía General de Electricidad</v>
          </cell>
          <cell r="F1324" t="str">
            <v>A800200160-9</v>
          </cell>
          <cell r="G1324" t="str">
            <v>Soporte Paso Soldado 1/2x437</v>
          </cell>
          <cell r="AF1324">
            <v>803</v>
          </cell>
          <cell r="AG1324">
            <v>399.09100000000001</v>
          </cell>
          <cell r="AH1324">
            <v>-106</v>
          </cell>
          <cell r="AI1324">
            <v>-52.682000000000002</v>
          </cell>
          <cell r="AJ1324">
            <v>1.1320049813200499</v>
          </cell>
          <cell r="AK1324">
            <v>909</v>
          </cell>
          <cell r="AL1324">
            <v>3569</v>
          </cell>
        </row>
        <row r="1325">
          <cell r="B1325">
            <v>40900</v>
          </cell>
          <cell r="C1325">
            <v>288218</v>
          </cell>
          <cell r="D1325">
            <v>44316</v>
          </cell>
          <cell r="E1325" t="str">
            <v>Tecnored S.A.</v>
          </cell>
          <cell r="F1325" t="str">
            <v>7303240105-5</v>
          </cell>
          <cell r="G1325" t="str">
            <v>Golilla 40x40x5x18</v>
          </cell>
          <cell r="AF1325">
            <v>10000</v>
          </cell>
          <cell r="AG1325">
            <v>480</v>
          </cell>
          <cell r="AH1325">
            <v>0</v>
          </cell>
          <cell r="AI1325">
            <v>0</v>
          </cell>
          <cell r="AJ1325">
            <v>1</v>
          </cell>
          <cell r="AK1325">
            <v>10000</v>
          </cell>
          <cell r="AL1325">
            <v>2125</v>
          </cell>
        </row>
        <row r="1326">
          <cell r="B1326">
            <v>40982</v>
          </cell>
          <cell r="C1326">
            <v>288415</v>
          </cell>
          <cell r="D1326">
            <v>44333</v>
          </cell>
          <cell r="E1326" t="str">
            <v>Copelec</v>
          </cell>
          <cell r="F1326" t="str">
            <v>7401200010-7</v>
          </cell>
          <cell r="G1326" t="str">
            <v>Barra Ojo 5/8x1,80mtrs</v>
          </cell>
          <cell r="AF1326">
            <v>250</v>
          </cell>
          <cell r="AG1326">
            <v>759.19999999999993</v>
          </cell>
          <cell r="AH1326">
            <v>-850</v>
          </cell>
          <cell r="AI1326">
            <v>-2581.2799999999997</v>
          </cell>
          <cell r="AJ1326">
            <v>4.4000000000000004</v>
          </cell>
          <cell r="AK1326">
            <v>1100</v>
          </cell>
          <cell r="AL1326">
            <v>1540</v>
          </cell>
        </row>
        <row r="1327">
          <cell r="B1327">
            <v>40863</v>
          </cell>
          <cell r="C1327">
            <v>288100</v>
          </cell>
          <cell r="D1327">
            <v>44294</v>
          </cell>
          <cell r="E1327" t="str">
            <v>Compañía General de Electricidad</v>
          </cell>
          <cell r="F1327" t="str">
            <v>8731244100-2</v>
          </cell>
          <cell r="G1327" t="str">
            <v>Espiga Punta Poste caps.1.3/8" Poliamida</v>
          </cell>
          <cell r="AF1327">
            <v>207</v>
          </cell>
          <cell r="AG1327">
            <v>371.565</v>
          </cell>
          <cell r="AH1327">
            <v>-91</v>
          </cell>
          <cell r="AI1327">
            <v>-163.345</v>
          </cell>
          <cell r="AJ1327">
            <v>1.4396135265700483</v>
          </cell>
          <cell r="AK1327">
            <v>298</v>
          </cell>
          <cell r="AL1327">
            <v>4549</v>
          </cell>
        </row>
        <row r="1328">
          <cell r="B1328">
            <v>40908</v>
          </cell>
          <cell r="C1328">
            <v>288220</v>
          </cell>
          <cell r="D1328">
            <v>44330</v>
          </cell>
          <cell r="E1328" t="str">
            <v>Tecnored S.A.</v>
          </cell>
          <cell r="F1328" t="str">
            <v>7303240105-5</v>
          </cell>
          <cell r="G1328" t="str">
            <v>Golilla 40x40x5x18</v>
          </cell>
          <cell r="AF1328">
            <v>6430</v>
          </cell>
          <cell r="AG1328">
            <v>308.64</v>
          </cell>
          <cell r="AH1328">
            <v>-10912</v>
          </cell>
          <cell r="AI1328">
            <v>-523.77600000000007</v>
          </cell>
          <cell r="AJ1328">
            <v>2.6970451010886469</v>
          </cell>
          <cell r="AK1328">
            <v>17342</v>
          </cell>
          <cell r="AL1328">
            <v>2125</v>
          </cell>
        </row>
        <row r="1329">
          <cell r="B1329">
            <v>41017</v>
          </cell>
          <cell r="C1329">
            <v>288267</v>
          </cell>
          <cell r="D1329">
            <v>44336</v>
          </cell>
          <cell r="E1329" t="str">
            <v>Alex Saavedra</v>
          </cell>
          <cell r="F1329" t="str">
            <v>9624000125-7</v>
          </cell>
          <cell r="G1329" t="str">
            <v>Perno Ojo 5/8x10x3H</v>
          </cell>
          <cell r="AF1329">
            <v>100</v>
          </cell>
          <cell r="AG1329">
            <v>64.2</v>
          </cell>
          <cell r="AH1329">
            <v>-148</v>
          </cell>
          <cell r="AI1329">
            <v>-95.016000000000005</v>
          </cell>
          <cell r="AJ1329">
            <v>2.48</v>
          </cell>
          <cell r="AK1329">
            <v>248</v>
          </cell>
          <cell r="AL1329">
            <v>2751</v>
          </cell>
        </row>
        <row r="1330">
          <cell r="B1330">
            <v>40976</v>
          </cell>
          <cell r="C1330">
            <v>288418</v>
          </cell>
          <cell r="D1330">
            <v>44323</v>
          </cell>
          <cell r="E1330" t="str">
            <v>Tecnored S.A.</v>
          </cell>
          <cell r="F1330" t="str">
            <v>9822410140-6</v>
          </cell>
          <cell r="G1330" t="str">
            <v>Eslabón Simple 12mm</v>
          </cell>
          <cell r="AF1330">
            <v>1500</v>
          </cell>
          <cell r="AG1330">
            <v>262.8</v>
          </cell>
          <cell r="AH1330">
            <v>1500</v>
          </cell>
          <cell r="AI1330">
            <v>262.8</v>
          </cell>
          <cell r="AJ1330">
            <v>0</v>
          </cell>
          <cell r="AK1330">
            <v>0</v>
          </cell>
          <cell r="AL1330">
            <v>2694</v>
          </cell>
        </row>
        <row r="1331">
          <cell r="B1331">
            <v>40819</v>
          </cell>
          <cell r="C1331">
            <v>288016</v>
          </cell>
          <cell r="D1331">
            <v>44285</v>
          </cell>
          <cell r="E1331" t="str">
            <v>Tecnored S.A.</v>
          </cell>
          <cell r="F1331" t="str">
            <v>A801200020-1</v>
          </cell>
          <cell r="G1331" t="str">
            <v>Soporte Paso 1/2x320x75H</v>
          </cell>
          <cell r="AF1331">
            <v>3000</v>
          </cell>
          <cell r="AG1331">
            <v>1017.0000000000001</v>
          </cell>
          <cell r="AH1331">
            <v>0</v>
          </cell>
          <cell r="AI1331">
            <v>0</v>
          </cell>
          <cell r="AJ1331">
            <v>1</v>
          </cell>
          <cell r="AK1331">
            <v>3000</v>
          </cell>
          <cell r="AL1331">
            <v>3398</v>
          </cell>
        </row>
        <row r="1332">
          <cell r="B1332">
            <v>40896</v>
          </cell>
          <cell r="C1332">
            <v>288217</v>
          </cell>
          <cell r="D1332">
            <v>44302</v>
          </cell>
          <cell r="E1332" t="str">
            <v>Tecnored S.A.</v>
          </cell>
          <cell r="F1332" t="str">
            <v>A800210110-7</v>
          </cell>
          <cell r="G1332" t="str">
            <v>Brazo Horizontal 50x50x240</v>
          </cell>
          <cell r="AF1332">
            <v>410</v>
          </cell>
          <cell r="AG1332">
            <v>401.8</v>
          </cell>
          <cell r="AH1332">
            <v>0</v>
          </cell>
          <cell r="AI1332">
            <v>0</v>
          </cell>
          <cell r="AJ1332">
            <v>1</v>
          </cell>
          <cell r="AK1332">
            <v>410</v>
          </cell>
          <cell r="AL1332">
            <v>3139</v>
          </cell>
        </row>
        <row r="1333">
          <cell r="B1333">
            <v>40831</v>
          </cell>
          <cell r="C1333">
            <v>288053</v>
          </cell>
          <cell r="D1333">
            <v>44286</v>
          </cell>
          <cell r="E1333" t="str">
            <v>CLARO COMUNICACIONES S.A.</v>
          </cell>
          <cell r="F1333" t="str">
            <v>9624000185-0</v>
          </cell>
          <cell r="G1333" t="str">
            <v>Perno Ojo 5/8x14x3H</v>
          </cell>
          <cell r="AF1333">
            <v>200</v>
          </cell>
          <cell r="AG1333">
            <v>155.6</v>
          </cell>
          <cell r="AH1333">
            <v>0</v>
          </cell>
          <cell r="AI1333">
            <v>0</v>
          </cell>
          <cell r="AJ1333">
            <v>1</v>
          </cell>
          <cell r="AK1333">
            <v>200</v>
          </cell>
          <cell r="AL1333">
            <v>2894</v>
          </cell>
        </row>
        <row r="1334">
          <cell r="B1334">
            <v>40992</v>
          </cell>
          <cell r="C1334">
            <v>288436</v>
          </cell>
          <cell r="D1334">
            <v>44344</v>
          </cell>
          <cell r="E1334" t="str">
            <v>CAMET SPA</v>
          </cell>
          <cell r="F1334" t="str">
            <v>A800210110-7</v>
          </cell>
          <cell r="G1334" t="str">
            <v>Brazo Horizontal 50x50x240</v>
          </cell>
          <cell r="AF1334">
            <v>50</v>
          </cell>
          <cell r="AG1334">
            <v>49</v>
          </cell>
          <cell r="AH1334">
            <v>-246</v>
          </cell>
          <cell r="AI1334">
            <v>-241.07999999999998</v>
          </cell>
          <cell r="AJ1334">
            <v>5.92</v>
          </cell>
          <cell r="AK1334">
            <v>296</v>
          </cell>
          <cell r="AL1334">
            <v>3139</v>
          </cell>
        </row>
        <row r="1335">
          <cell r="B1335">
            <v>40772</v>
          </cell>
          <cell r="C1335">
            <v>287911</v>
          </cell>
          <cell r="D1335">
            <v>44252</v>
          </cell>
          <cell r="E1335" t="str">
            <v>GTD Manquehue S.A.</v>
          </cell>
          <cell r="F1335" t="str">
            <v>7500200137-3</v>
          </cell>
          <cell r="G1335" t="str">
            <v>Brida Superior Multicable 4mm</v>
          </cell>
          <cell r="AF1335">
            <v>8000</v>
          </cell>
          <cell r="AG1335">
            <v>616</v>
          </cell>
          <cell r="AH1335">
            <v>3710</v>
          </cell>
          <cell r="AI1335">
            <v>285.67</v>
          </cell>
          <cell r="AJ1335">
            <v>0.53625</v>
          </cell>
          <cell r="AK1335">
            <v>4290</v>
          </cell>
          <cell r="AL1335">
            <v>2477</v>
          </cell>
        </row>
        <row r="1336">
          <cell r="B1336">
            <v>41016</v>
          </cell>
          <cell r="C1336">
            <v>288394</v>
          </cell>
          <cell r="D1336">
            <v>44347</v>
          </cell>
          <cell r="E1336" t="str">
            <v>Excedindus Comer. e Indust. Ltda.</v>
          </cell>
          <cell r="F1336" t="str">
            <v>5020024588-9</v>
          </cell>
          <cell r="G1336" t="str">
            <v>Remache Cte 3/4x90</v>
          </cell>
          <cell r="AF1336">
            <v>100</v>
          </cell>
          <cell r="AG1336">
            <v>24.990000000000002</v>
          </cell>
          <cell r="AH1336">
            <v>-200</v>
          </cell>
          <cell r="AI1336">
            <v>-49.980000000000004</v>
          </cell>
          <cell r="AJ1336">
            <v>3</v>
          </cell>
          <cell r="AK1336">
            <v>300</v>
          </cell>
          <cell r="AL1336">
            <v>3001</v>
          </cell>
        </row>
        <row r="1337">
          <cell r="B1337">
            <v>41031</v>
          </cell>
          <cell r="D1337">
            <v>44347</v>
          </cell>
          <cell r="E1337" t="str">
            <v>Cooperativa Electrica charrua</v>
          </cell>
          <cell r="F1337" t="str">
            <v>73032A8050-K</v>
          </cell>
          <cell r="G1337" t="str">
            <v>Golilla 100x100x5x18</v>
          </cell>
          <cell r="AF1337">
            <v>2000</v>
          </cell>
          <cell r="AG1337">
            <v>772.80000000000007</v>
          </cell>
          <cell r="AH1337">
            <v>-2830</v>
          </cell>
          <cell r="AI1337">
            <v>-1093.5120000000002</v>
          </cell>
          <cell r="AJ1337">
            <v>2.415</v>
          </cell>
          <cell r="AK1337">
            <v>4830</v>
          </cell>
          <cell r="AL1337">
            <v>2044</v>
          </cell>
        </row>
        <row r="1338">
          <cell r="B1338">
            <v>41032</v>
          </cell>
          <cell r="C1338">
            <v>288459</v>
          </cell>
          <cell r="D1338">
            <v>44347</v>
          </cell>
          <cell r="E1338" t="str">
            <v>Cooperativa Electrica charrua</v>
          </cell>
          <cell r="F1338" t="str">
            <v>73032A8060-7</v>
          </cell>
          <cell r="G1338" t="str">
            <v>Golilla 100x100x5x21</v>
          </cell>
          <cell r="AF1338">
            <v>500</v>
          </cell>
          <cell r="AG1338">
            <v>194.6</v>
          </cell>
          <cell r="AH1338">
            <v>-100</v>
          </cell>
          <cell r="AI1338">
            <v>-38.92</v>
          </cell>
          <cell r="AJ1338">
            <v>1.2</v>
          </cell>
          <cell r="AK1338">
            <v>600</v>
          </cell>
          <cell r="AL1338">
            <v>1927</v>
          </cell>
        </row>
        <row r="1339">
          <cell r="B1339">
            <v>41015</v>
          </cell>
          <cell r="E1339" t="str">
            <v>Reposicion</v>
          </cell>
          <cell r="F1339" t="str">
            <v>2821628145-6</v>
          </cell>
          <cell r="G1339" t="str">
            <v>Perno riel FFCC KZ 7/8x98</v>
          </cell>
          <cell r="AF1339">
            <v>900</v>
          </cell>
          <cell r="AG1339">
            <v>290.7</v>
          </cell>
          <cell r="AH1339">
            <v>126</v>
          </cell>
          <cell r="AI1339">
            <v>40.698</v>
          </cell>
          <cell r="AJ1339">
            <v>0.86</v>
          </cell>
          <cell r="AK1339">
            <v>774</v>
          </cell>
          <cell r="AL1339">
            <v>3399</v>
          </cell>
        </row>
        <row r="1340">
          <cell r="B1340">
            <v>41010</v>
          </cell>
          <cell r="C1340">
            <v>287428</v>
          </cell>
          <cell r="D1340">
            <v>44347</v>
          </cell>
          <cell r="E1340" t="str">
            <v>Comercializadora e Inver Galmar Ltda</v>
          </cell>
          <cell r="F1340" t="str">
            <v>A800200095-5</v>
          </cell>
          <cell r="G1340" t="str">
            <v>Soporte Racks 8 aletas</v>
          </cell>
          <cell r="AF1340">
            <v>25</v>
          </cell>
          <cell r="AG1340">
            <v>67.25</v>
          </cell>
          <cell r="AH1340">
            <v>-4</v>
          </cell>
          <cell r="AI1340">
            <v>-10.76</v>
          </cell>
          <cell r="AJ1340">
            <v>1.1599999999999999</v>
          </cell>
          <cell r="AK1340">
            <v>29</v>
          </cell>
          <cell r="AL1340">
            <v>2199</v>
          </cell>
        </row>
        <row r="1341">
          <cell r="B1341">
            <v>41008</v>
          </cell>
          <cell r="C1341">
            <v>288092</v>
          </cell>
          <cell r="D1341">
            <v>44347</v>
          </cell>
          <cell r="E1341" t="str">
            <v>Tecnored S.A.</v>
          </cell>
          <cell r="F1341" t="str">
            <v>A800200105-6</v>
          </cell>
          <cell r="G1341" t="str">
            <v>Soporte de Paso 8 Aletas</v>
          </cell>
          <cell r="AF1341">
            <v>230</v>
          </cell>
          <cell r="AG1341">
            <v>694.6</v>
          </cell>
          <cell r="AH1341">
            <v>-19</v>
          </cell>
          <cell r="AI1341">
            <v>-57.38</v>
          </cell>
          <cell r="AJ1341">
            <v>1.0826086956521739</v>
          </cell>
          <cell r="AK1341">
            <v>249</v>
          </cell>
          <cell r="AL1341">
            <v>2600</v>
          </cell>
        </row>
        <row r="1342">
          <cell r="B1342">
            <v>40990</v>
          </cell>
          <cell r="C1342">
            <v>288432</v>
          </cell>
          <cell r="D1342">
            <v>44337</v>
          </cell>
          <cell r="E1342" t="str">
            <v>Copelec</v>
          </cell>
          <cell r="F1342" t="str">
            <v>8706200210-5</v>
          </cell>
          <cell r="G1342" t="str">
            <v>Espiga 5/8x155x210 caps.1" Poliamida</v>
          </cell>
          <cell r="AF1342">
            <v>1000</v>
          </cell>
          <cell r="AG1342">
            <v>388</v>
          </cell>
          <cell r="AH1342">
            <v>-703</v>
          </cell>
          <cell r="AI1342">
            <v>-272.76400000000001</v>
          </cell>
          <cell r="AJ1342">
            <v>1.7030000000000001</v>
          </cell>
          <cell r="AK1342">
            <v>1703</v>
          </cell>
          <cell r="AL1342">
            <v>4212</v>
          </cell>
        </row>
        <row r="1343">
          <cell r="B1343">
            <v>41033</v>
          </cell>
          <cell r="E1343" t="str">
            <v>Reposicion</v>
          </cell>
          <cell r="F1343" t="str">
            <v>7303250150-5</v>
          </cell>
          <cell r="G1343" t="str">
            <v>Golilla 50x50x5x21</v>
          </cell>
          <cell r="AF1343">
            <v>10000</v>
          </cell>
          <cell r="AG1343">
            <v>859.99999999999989</v>
          </cell>
          <cell r="AH1343">
            <v>-2359</v>
          </cell>
          <cell r="AI1343">
            <v>-202.874</v>
          </cell>
          <cell r="AJ1343">
            <v>1.2359</v>
          </cell>
          <cell r="AK1343">
            <v>12359</v>
          </cell>
          <cell r="AL1343">
            <v>2144</v>
          </cell>
        </row>
        <row r="1344">
          <cell r="B1344">
            <v>40843</v>
          </cell>
          <cell r="C1344">
            <v>208092</v>
          </cell>
          <cell r="D1344">
            <v>44273</v>
          </cell>
          <cell r="E1344" t="str">
            <v>Tecnored S.A.</v>
          </cell>
          <cell r="F1344" t="str">
            <v>A801200020-1</v>
          </cell>
          <cell r="G1344" t="str">
            <v>Soporte Paso 1/2x320x75H</v>
          </cell>
          <cell r="AF1344">
            <v>2630</v>
          </cell>
          <cell r="AG1344">
            <v>891.57</v>
          </cell>
          <cell r="AH1344">
            <v>185</v>
          </cell>
          <cell r="AI1344">
            <v>62.715000000000003</v>
          </cell>
          <cell r="AJ1344">
            <v>0.92965779467680609</v>
          </cell>
          <cell r="AK1344">
            <v>2445</v>
          </cell>
          <cell r="AL1344">
            <v>3398</v>
          </cell>
        </row>
        <row r="1345">
          <cell r="B1345">
            <v>41030</v>
          </cell>
          <cell r="E1345" t="str">
            <v>Reposicion</v>
          </cell>
          <cell r="F1345" t="str">
            <v>7401200010-7</v>
          </cell>
          <cell r="G1345" t="str">
            <v>Barra Ojo 5/8x1,80mtrs</v>
          </cell>
          <cell r="AF1345">
            <v>2500</v>
          </cell>
          <cell r="AG1345">
            <v>7592</v>
          </cell>
          <cell r="AH1345">
            <v>-2794</v>
          </cell>
          <cell r="AI1345">
            <v>-8484.8191999999999</v>
          </cell>
          <cell r="AJ1345">
            <v>2.1175999999999999</v>
          </cell>
          <cell r="AK1345">
            <v>5294</v>
          </cell>
          <cell r="AL1345">
            <v>1540</v>
          </cell>
        </row>
        <row r="1346">
          <cell r="B1346">
            <v>40977</v>
          </cell>
          <cell r="C1346">
            <v>288423</v>
          </cell>
          <cell r="D1346">
            <v>44330</v>
          </cell>
          <cell r="E1346" t="str">
            <v>Tecnored S.A.</v>
          </cell>
          <cell r="F1346" t="str">
            <v>8706200700-K</v>
          </cell>
          <cell r="G1346" t="str">
            <v>Espiga 3/4x250x300 caps.1.3/8" Poliamida</v>
          </cell>
          <cell r="AF1346">
            <v>1500</v>
          </cell>
          <cell r="AG1346">
            <v>1137</v>
          </cell>
          <cell r="AH1346">
            <v>-143</v>
          </cell>
          <cell r="AI1346">
            <v>-108.39400000000001</v>
          </cell>
          <cell r="AJ1346">
            <v>1.0953333333333333</v>
          </cell>
          <cell r="AK1346">
            <v>1643</v>
          </cell>
          <cell r="AL1346">
            <v>4278</v>
          </cell>
        </row>
        <row r="1347">
          <cell r="B1347">
            <v>41034</v>
          </cell>
          <cell r="E1347" t="str">
            <v>Reposicion</v>
          </cell>
          <cell r="F1347" t="str">
            <v>7303240105-5</v>
          </cell>
          <cell r="G1347" t="str">
            <v>Golilla 40x40x5x18</v>
          </cell>
          <cell r="AF1347">
            <v>15000</v>
          </cell>
          <cell r="AG1347">
            <v>720</v>
          </cell>
          <cell r="AH1347">
            <v>-1611</v>
          </cell>
          <cell r="AI1347">
            <v>-77.328000000000003</v>
          </cell>
          <cell r="AJ1347">
            <v>1.1073999999999999</v>
          </cell>
          <cell r="AK1347">
            <v>16611</v>
          </cell>
          <cell r="AL1347">
            <v>2145</v>
          </cell>
        </row>
        <row r="1348">
          <cell r="B1348">
            <v>40874</v>
          </cell>
          <cell r="C1348">
            <v>288133</v>
          </cell>
          <cell r="D1348">
            <v>44316</v>
          </cell>
          <cell r="E1348" t="str">
            <v>Tecnored S.A.</v>
          </cell>
          <cell r="F1348" t="str">
            <v>9521220110-4</v>
          </cell>
          <cell r="G1348" t="str">
            <v>Grillete recto 14mm, perf.21</v>
          </cell>
          <cell r="AF1348">
            <v>1800</v>
          </cell>
          <cell r="AG1348">
            <v>558</v>
          </cell>
          <cell r="AH1348">
            <v>186</v>
          </cell>
          <cell r="AI1348">
            <v>57.66</v>
          </cell>
          <cell r="AJ1348">
            <v>0.89666666666666661</v>
          </cell>
          <cell r="AK1348">
            <v>1614</v>
          </cell>
          <cell r="AL1348">
            <v>2874</v>
          </cell>
        </row>
        <row r="1349">
          <cell r="B1349">
            <v>41007</v>
          </cell>
          <cell r="C1349">
            <v>288011</v>
          </cell>
          <cell r="D1349">
            <v>44265</v>
          </cell>
          <cell r="E1349" t="str">
            <v>Tecnored S.A.</v>
          </cell>
          <cell r="F1349" t="str">
            <v>9700200419-8</v>
          </cell>
          <cell r="G1349" t="str">
            <v>Pasador Cab. Chica 5/8x2</v>
          </cell>
          <cell r="AF1349">
            <v>1300</v>
          </cell>
          <cell r="AG1349">
            <v>123.5</v>
          </cell>
          <cell r="AH1349">
            <v>-3198</v>
          </cell>
          <cell r="AI1349">
            <v>-303.81</v>
          </cell>
          <cell r="AJ1349">
            <v>3.46</v>
          </cell>
          <cell r="AK1349">
            <v>4498</v>
          </cell>
          <cell r="AL1349">
            <v>2602</v>
          </cell>
        </row>
        <row r="1350">
          <cell r="B1350">
            <v>40979</v>
          </cell>
          <cell r="C1350">
            <v>288423</v>
          </cell>
          <cell r="D1350">
            <v>44330</v>
          </cell>
          <cell r="E1350" t="str">
            <v>Tecnored S.A.</v>
          </cell>
          <cell r="F1350" t="str">
            <v>8706200640-2</v>
          </cell>
          <cell r="G1350" t="str">
            <v>Espiga 3/4x185x240 caps.1.3/8" Poliamida</v>
          </cell>
          <cell r="AF1350">
            <v>3000</v>
          </cell>
          <cell r="AG1350">
            <v>1872</v>
          </cell>
          <cell r="AH1350">
            <v>83</v>
          </cell>
          <cell r="AI1350">
            <v>51.792000000000002</v>
          </cell>
          <cell r="AJ1350">
            <v>0.97233333333333338</v>
          </cell>
          <cell r="AK1350">
            <v>2917</v>
          </cell>
          <cell r="AL1350">
            <v>4103</v>
          </cell>
        </row>
        <row r="1351">
          <cell r="B1351">
            <v>41020</v>
          </cell>
          <cell r="C1351">
            <v>288510</v>
          </cell>
          <cell r="D1351">
            <v>44441</v>
          </cell>
          <cell r="E1351" t="str">
            <v>Ferrocarril Del Pacifico S.A.</v>
          </cell>
          <cell r="F1351" t="str">
            <v>2821628190-1</v>
          </cell>
          <cell r="G1351" t="str">
            <v>Perno riel FFCC BCY 7/8x115</v>
          </cell>
          <cell r="AF1351">
            <v>868</v>
          </cell>
          <cell r="AG1351">
            <v>386.26</v>
          </cell>
          <cell r="AH1351">
            <v>200</v>
          </cell>
          <cell r="AI1351">
            <v>89</v>
          </cell>
          <cell r="AJ1351">
            <v>0.7695852534562212</v>
          </cell>
          <cell r="AK1351">
            <v>668</v>
          </cell>
          <cell r="AL1351">
            <v>2528</v>
          </cell>
        </row>
        <row r="1352">
          <cell r="B1352">
            <v>40961</v>
          </cell>
          <cell r="C1352">
            <v>288346</v>
          </cell>
          <cell r="D1352">
            <v>44470</v>
          </cell>
          <cell r="E1352" t="str">
            <v>CNT Telefonica del Sur S.A.</v>
          </cell>
          <cell r="F1352" t="str">
            <v>8020510090-7</v>
          </cell>
          <cell r="G1352" t="str">
            <v>Cruceta Paso c/Trebol 50x50x4x500-14 t/GTD</v>
          </cell>
          <cell r="AF1352">
            <v>4500</v>
          </cell>
          <cell r="AG1352">
            <v>5535</v>
          </cell>
          <cell r="AH1352">
            <v>-90</v>
          </cell>
          <cell r="AI1352">
            <v>-110.7</v>
          </cell>
          <cell r="AJ1352">
            <v>1.02</v>
          </cell>
          <cell r="AK1352">
            <v>4590</v>
          </cell>
          <cell r="AL1352">
            <v>2317</v>
          </cell>
        </row>
        <row r="1353">
          <cell r="B1353">
            <v>41000</v>
          </cell>
          <cell r="C1353">
            <v>288464</v>
          </cell>
          <cell r="D1353">
            <v>44355</v>
          </cell>
          <cell r="E1353" t="str">
            <v>Compañía General de Electricidad</v>
          </cell>
          <cell r="F1353" t="e">
            <v>#N/A</v>
          </cell>
          <cell r="AF1353">
            <v>3000</v>
          </cell>
          <cell r="AG1353" t="e">
            <v>#N/A</v>
          </cell>
          <cell r="AH1353">
            <v>0</v>
          </cell>
          <cell r="AI1353" t="e">
            <v>#N/A</v>
          </cell>
          <cell r="AJ1353">
            <v>1</v>
          </cell>
          <cell r="AK1353">
            <v>3000</v>
          </cell>
          <cell r="AL1353">
            <v>5301</v>
          </cell>
        </row>
        <row r="1354">
          <cell r="B1354">
            <v>40984</v>
          </cell>
          <cell r="C1354">
            <v>288423</v>
          </cell>
          <cell r="D1354">
            <v>44330</v>
          </cell>
          <cell r="E1354" t="str">
            <v>Tecnored S.A.</v>
          </cell>
          <cell r="F1354" t="str">
            <v>8709200050-6</v>
          </cell>
          <cell r="G1354" t="str">
            <v>Espiga 3/4x200x350 caps.1" Poliamida</v>
          </cell>
          <cell r="AF1354">
            <v>500</v>
          </cell>
          <cell r="AG1354">
            <v>406</v>
          </cell>
          <cell r="AH1354">
            <v>237</v>
          </cell>
          <cell r="AI1354">
            <v>192.44400000000002</v>
          </cell>
          <cell r="AJ1354">
            <v>0.52600000000000002</v>
          </cell>
          <cell r="AK1354">
            <v>263</v>
          </cell>
          <cell r="AL1354">
            <v>4336</v>
          </cell>
        </row>
        <row r="1355">
          <cell r="B1355">
            <v>41021</v>
          </cell>
          <cell r="C1355">
            <v>288510</v>
          </cell>
          <cell r="D1355">
            <v>44356</v>
          </cell>
          <cell r="E1355" t="str">
            <v>Ferrocarril Del Pacifico S.A.</v>
          </cell>
          <cell r="F1355" t="str">
            <v>2821624230-2</v>
          </cell>
          <cell r="G1355" t="str">
            <v>Perno riel FFCC U 3/4x100</v>
          </cell>
          <cell r="AF1355">
            <v>360</v>
          </cell>
          <cell r="AG1355">
            <v>108</v>
          </cell>
          <cell r="AH1355">
            <v>-30</v>
          </cell>
          <cell r="AI1355">
            <v>-9</v>
          </cell>
          <cell r="AJ1355">
            <v>1.0833333333333333</v>
          </cell>
          <cell r="AK1355">
            <v>390</v>
          </cell>
          <cell r="AL1355">
            <v>2840</v>
          </cell>
        </row>
        <row r="1356">
          <cell r="B1356">
            <v>40902</v>
          </cell>
          <cell r="C1356">
            <v>288218</v>
          </cell>
          <cell r="D1356">
            <v>44316</v>
          </cell>
          <cell r="E1356" t="str">
            <v>Tecnored S.A.</v>
          </cell>
          <cell r="F1356" t="str">
            <v>9624000200-8</v>
          </cell>
          <cell r="G1356" t="str">
            <v>Perno Ojo 5/8x17x14H</v>
          </cell>
          <cell r="AF1356">
            <v>470</v>
          </cell>
          <cell r="AG1356">
            <v>386.34</v>
          </cell>
          <cell r="AH1356">
            <v>-110</v>
          </cell>
          <cell r="AI1356">
            <v>-90.42</v>
          </cell>
          <cell r="AJ1356">
            <v>1.2340425531914894</v>
          </cell>
          <cell r="AK1356">
            <v>580</v>
          </cell>
          <cell r="AL1356">
            <v>3203</v>
          </cell>
        </row>
        <row r="1357">
          <cell r="B1357">
            <v>40980</v>
          </cell>
          <cell r="C1357">
            <v>288415</v>
          </cell>
          <cell r="D1357">
            <v>44333</v>
          </cell>
          <cell r="E1357" t="str">
            <v>Copelec</v>
          </cell>
          <cell r="F1357" t="str">
            <v>8706200680-1</v>
          </cell>
          <cell r="G1357" t="str">
            <v>Espiga 3/4x200x250 caps.1.3/8" Poliamida</v>
          </cell>
          <cell r="AF1357">
            <v>500</v>
          </cell>
          <cell r="AG1357">
            <v>320.5</v>
          </cell>
          <cell r="AH1357">
            <v>0</v>
          </cell>
          <cell r="AI1357">
            <v>0</v>
          </cell>
          <cell r="AJ1357">
            <v>1</v>
          </cell>
          <cell r="AK1357">
            <v>500</v>
          </cell>
          <cell r="AL1357">
            <v>4102</v>
          </cell>
        </row>
        <row r="1358">
          <cell r="B1358">
            <v>40978</v>
          </cell>
          <cell r="C1358">
            <v>288423</v>
          </cell>
          <cell r="D1358">
            <v>44330</v>
          </cell>
          <cell r="E1358" t="str">
            <v>Tecnored S.A.</v>
          </cell>
          <cell r="F1358" t="str">
            <v>8709200060-3</v>
          </cell>
          <cell r="G1358" t="str">
            <v>Espiga 3/4x200x350 caps.1.3/8" Poliamida C/H</v>
          </cell>
          <cell r="AF1358">
            <v>500</v>
          </cell>
          <cell r="AG1358">
            <v>422</v>
          </cell>
          <cell r="AH1358">
            <v>-315</v>
          </cell>
          <cell r="AI1358">
            <v>-265.86</v>
          </cell>
          <cell r="AJ1358">
            <v>1.63</v>
          </cell>
          <cell r="AK1358">
            <v>815</v>
          </cell>
          <cell r="AL1358">
            <v>4101</v>
          </cell>
        </row>
        <row r="1359">
          <cell r="B1359">
            <v>40987</v>
          </cell>
          <cell r="C1359">
            <v>288416</v>
          </cell>
          <cell r="D1359">
            <v>44347</v>
          </cell>
          <cell r="E1359" t="str">
            <v>Copelec</v>
          </cell>
          <cell r="F1359" t="str">
            <v>8706200680-1</v>
          </cell>
          <cell r="G1359" t="str">
            <v>Espiga 3/4x200x250 caps.1.3/8" Poliamida</v>
          </cell>
          <cell r="AF1359">
            <v>500</v>
          </cell>
          <cell r="AG1359">
            <v>320.5</v>
          </cell>
          <cell r="AH1359">
            <v>0</v>
          </cell>
          <cell r="AI1359">
            <v>0</v>
          </cell>
          <cell r="AJ1359">
            <v>1</v>
          </cell>
          <cell r="AK1359">
            <v>500</v>
          </cell>
          <cell r="AL1359">
            <v>4102</v>
          </cell>
        </row>
        <row r="1360">
          <cell r="B1360">
            <v>41041</v>
          </cell>
          <cell r="C1360">
            <v>288572</v>
          </cell>
          <cell r="D1360">
            <v>44365</v>
          </cell>
          <cell r="E1360" t="str">
            <v>Cooperativa Electrica los Angeles</v>
          </cell>
          <cell r="F1360" t="str">
            <v>8706200680-1</v>
          </cell>
          <cell r="G1360" t="str">
            <v>Espiga 3/4x200x250 caps.1.3/8" Poliamida</v>
          </cell>
          <cell r="AF1360">
            <v>500</v>
          </cell>
          <cell r="AG1360">
            <v>320.5</v>
          </cell>
          <cell r="AH1360">
            <v>5</v>
          </cell>
          <cell r="AI1360">
            <v>3.2050000000000001</v>
          </cell>
          <cell r="AJ1360">
            <v>0.99</v>
          </cell>
          <cell r="AK1360">
            <v>495</v>
          </cell>
          <cell r="AL1360">
            <v>4410</v>
          </cell>
        </row>
        <row r="1361">
          <cell r="B1361">
            <v>41050</v>
          </cell>
          <cell r="C1361">
            <v>288564</v>
          </cell>
          <cell r="D1361">
            <v>44369</v>
          </cell>
          <cell r="E1361" t="str">
            <v>CNT Telefonica del Sur S.A.</v>
          </cell>
          <cell r="F1361" t="str">
            <v>9323012050-K</v>
          </cell>
          <cell r="G1361" t="str">
            <v>Perno Hex Cte 3/8x12x6H</v>
          </cell>
          <cell r="AF1361">
            <v>400</v>
          </cell>
          <cell r="AG1361">
            <v>57.599999999999994</v>
          </cell>
          <cell r="AH1361">
            <v>-90</v>
          </cell>
          <cell r="AI1361">
            <v>-12.959999999999999</v>
          </cell>
          <cell r="AJ1361">
            <v>1.2250000000000001</v>
          </cell>
          <cell r="AK1361">
            <v>490</v>
          </cell>
          <cell r="AL1361">
            <v>2555</v>
          </cell>
        </row>
        <row r="1362">
          <cell r="B1362">
            <v>41056</v>
          </cell>
          <cell r="E1362" t="str">
            <v>Reposicion</v>
          </cell>
          <cell r="F1362" t="str">
            <v>9700212050-3</v>
          </cell>
          <cell r="G1362" t="str">
            <v>Pasador 3/8x72</v>
          </cell>
          <cell r="AF1362">
            <v>3760</v>
          </cell>
          <cell r="AG1362">
            <v>203.04</v>
          </cell>
          <cell r="AH1362">
            <v>-238</v>
          </cell>
          <cell r="AI1362">
            <v>-12.852</v>
          </cell>
          <cell r="AJ1362">
            <v>1.0632978723404256</v>
          </cell>
          <cell r="AK1362">
            <v>3998</v>
          </cell>
          <cell r="AL1362">
            <v>1763</v>
          </cell>
        </row>
        <row r="1363">
          <cell r="B1363">
            <v>41055</v>
          </cell>
          <cell r="E1363" t="str">
            <v>Tecnored S.A.</v>
          </cell>
          <cell r="F1363" t="str">
            <v>9822210275-8</v>
          </cell>
          <cell r="G1363" t="str">
            <v>Diagonal L 40x40x5x1859</v>
          </cell>
          <cell r="AF1363">
            <v>250</v>
          </cell>
          <cell r="AG1363">
            <v>1357.5</v>
          </cell>
          <cell r="AH1363">
            <v>-88</v>
          </cell>
          <cell r="AI1363">
            <v>-477.84</v>
          </cell>
          <cell r="AJ1363">
            <v>1.3520000000000001</v>
          </cell>
          <cell r="AK1363">
            <v>338</v>
          </cell>
          <cell r="AL1363">
            <v>1300</v>
          </cell>
        </row>
        <row r="1364">
          <cell r="B1364">
            <v>41018</v>
          </cell>
          <cell r="C1364">
            <v>288218</v>
          </cell>
          <cell r="D1364">
            <v>44344</v>
          </cell>
          <cell r="E1364" t="str">
            <v>Tecnored S.A.</v>
          </cell>
          <cell r="F1364" t="str">
            <v>9624000168-0</v>
          </cell>
          <cell r="G1364" t="str">
            <v>Perno Ojo 5/8x406x187mm</v>
          </cell>
          <cell r="AF1364">
            <v>450</v>
          </cell>
          <cell r="AG1364">
            <v>379.8</v>
          </cell>
          <cell r="AH1364">
            <v>-117</v>
          </cell>
          <cell r="AI1364">
            <v>-98.74799999999999</v>
          </cell>
          <cell r="AJ1364">
            <v>1.26</v>
          </cell>
          <cell r="AK1364">
            <v>567</v>
          </cell>
          <cell r="AL1364">
            <v>2804</v>
          </cell>
        </row>
        <row r="1365">
          <cell r="B1365">
            <v>40891</v>
          </cell>
          <cell r="C1365">
            <v>288217</v>
          </cell>
          <cell r="D1365">
            <v>44302</v>
          </cell>
          <cell r="E1365" t="str">
            <v>Tecnored S.A.</v>
          </cell>
          <cell r="F1365" t="str">
            <v>9521200005-2</v>
          </cell>
          <cell r="G1365" t="str">
            <v>Grillete 12mm, ojo grande</v>
          </cell>
          <cell r="AF1365">
            <v>2000</v>
          </cell>
          <cell r="AG1365">
            <v>680</v>
          </cell>
          <cell r="AH1365">
            <v>0</v>
          </cell>
          <cell r="AI1365">
            <v>0</v>
          </cell>
          <cell r="AJ1365">
            <v>1</v>
          </cell>
          <cell r="AK1365">
            <v>2000</v>
          </cell>
          <cell r="AL1365">
            <v>2700</v>
          </cell>
        </row>
        <row r="1366">
          <cell r="B1366">
            <v>41019</v>
          </cell>
          <cell r="C1366">
            <v>288510</v>
          </cell>
          <cell r="D1366">
            <v>44356</v>
          </cell>
          <cell r="E1366" t="str">
            <v>Ferrocarril Del Pacifico S.A.</v>
          </cell>
          <cell r="F1366" t="str">
            <v>2821632140-7</v>
          </cell>
          <cell r="G1366" t="str">
            <v>Perno riel FFCC JDZ 1x130</v>
          </cell>
          <cell r="AF1366">
            <v>600</v>
          </cell>
          <cell r="AG1366">
            <v>411.00000000000006</v>
          </cell>
          <cell r="AH1366">
            <v>-669</v>
          </cell>
          <cell r="AI1366">
            <v>-458.26500000000004</v>
          </cell>
          <cell r="AJ1366">
            <v>2.1150000000000002</v>
          </cell>
          <cell r="AK1366">
            <v>1269</v>
          </cell>
          <cell r="AL1366">
            <v>2848</v>
          </cell>
        </row>
        <row r="1367">
          <cell r="B1367">
            <v>41003</v>
          </cell>
          <cell r="C1367">
            <v>288466</v>
          </cell>
          <cell r="D1367">
            <v>44355</v>
          </cell>
          <cell r="E1367" t="str">
            <v>Compañía General de Electricidad</v>
          </cell>
          <cell r="F1367" t="str">
            <v>8709200150-2</v>
          </cell>
          <cell r="G1367" t="str">
            <v>Espiga 3/4x155x295 caps.1.3/8" Poliamida c/HOR</v>
          </cell>
          <cell r="AF1367">
            <v>5225</v>
          </cell>
          <cell r="AG1367">
            <v>3871.7249999999999</v>
          </cell>
          <cell r="AH1367">
            <v>997</v>
          </cell>
          <cell r="AI1367">
            <v>738.77700000000004</v>
          </cell>
          <cell r="AJ1367">
            <v>0.80918660287081334</v>
          </cell>
          <cell r="AK1367">
            <v>4228</v>
          </cell>
          <cell r="AL1367">
            <v>5301</v>
          </cell>
        </row>
        <row r="1368">
          <cell r="B1368">
            <v>40941</v>
          </cell>
          <cell r="C1368">
            <v>288303</v>
          </cell>
          <cell r="D1368">
            <v>44329</v>
          </cell>
          <cell r="E1368" t="str">
            <v>Copelec</v>
          </cell>
          <cell r="F1368" t="str">
            <v>9624000110-9</v>
          </cell>
          <cell r="G1368" t="str">
            <v>Perno Ojo 5/8x7x3H</v>
          </cell>
          <cell r="AF1368">
            <v>300</v>
          </cell>
          <cell r="AG1368">
            <v>159.9</v>
          </cell>
          <cell r="AH1368">
            <v>-475</v>
          </cell>
          <cell r="AI1368">
            <v>-253.17500000000001</v>
          </cell>
          <cell r="AJ1368">
            <v>2.5833333333333335</v>
          </cell>
          <cell r="AK1368">
            <v>775</v>
          </cell>
          <cell r="AL1368">
            <v>2751</v>
          </cell>
        </row>
        <row r="1369">
          <cell r="B1369">
            <v>41026</v>
          </cell>
          <cell r="E1369" t="str">
            <v>Reposicion</v>
          </cell>
          <cell r="F1369" t="str">
            <v>9624000115-K</v>
          </cell>
          <cell r="G1369" t="str">
            <v>Perno Ojo 5/8x8x4H</v>
          </cell>
          <cell r="AF1369">
            <v>800</v>
          </cell>
          <cell r="AG1369">
            <v>428.8</v>
          </cell>
          <cell r="AH1369">
            <v>15</v>
          </cell>
          <cell r="AI1369">
            <v>8.0400000000000009</v>
          </cell>
          <cell r="AJ1369">
            <v>0.98124999999999996</v>
          </cell>
          <cell r="AK1369">
            <v>785</v>
          </cell>
          <cell r="AL1369">
            <v>2750</v>
          </cell>
        </row>
        <row r="1370">
          <cell r="B1370">
            <v>41036</v>
          </cell>
          <cell r="C1370">
            <v>288545</v>
          </cell>
          <cell r="D1370">
            <v>44363</v>
          </cell>
          <cell r="E1370" t="str">
            <v>Silica Networks Chile</v>
          </cell>
          <cell r="F1370" t="str">
            <v>8020210182-1</v>
          </cell>
          <cell r="G1370" t="str">
            <v>Cruceta p/Reserva 1x1  50x5x1000mm</v>
          </cell>
          <cell r="AF1370">
            <v>120</v>
          </cell>
          <cell r="AG1370">
            <v>615.6</v>
          </cell>
          <cell r="AH1370">
            <v>0</v>
          </cell>
          <cell r="AI1370">
            <v>0</v>
          </cell>
          <cell r="AJ1370">
            <v>1</v>
          </cell>
          <cell r="AK1370">
            <v>120</v>
          </cell>
          <cell r="AL1370">
            <v>3026</v>
          </cell>
        </row>
        <row r="1371">
          <cell r="B1371">
            <v>41051</v>
          </cell>
          <cell r="C1371">
            <v>288042</v>
          </cell>
          <cell r="D1371">
            <v>44370</v>
          </cell>
          <cell r="E1371" t="str">
            <v>Cooperativa Electrica Rio Bueno</v>
          </cell>
          <cell r="F1371" t="str">
            <v>9923212100-5</v>
          </cell>
          <cell r="G1371" t="str">
            <v>Perno Coche 3/8x5x3A</v>
          </cell>
          <cell r="AF1371">
            <v>500</v>
          </cell>
          <cell r="AG1371">
            <v>31.65</v>
          </cell>
          <cell r="AH1371">
            <v>-117</v>
          </cell>
          <cell r="AI1371">
            <v>-7.4060999999999995</v>
          </cell>
          <cell r="AJ1371">
            <v>1.234</v>
          </cell>
          <cell r="AK1371">
            <v>617</v>
          </cell>
          <cell r="AL1371">
            <v>2650</v>
          </cell>
        </row>
        <row r="1372">
          <cell r="B1372">
            <v>40986</v>
          </cell>
          <cell r="C1372">
            <v>288422</v>
          </cell>
          <cell r="D1372">
            <v>44337</v>
          </cell>
          <cell r="E1372" t="str">
            <v>Tecnored S.A.</v>
          </cell>
          <cell r="F1372" t="str">
            <v>8707200200-6</v>
          </cell>
          <cell r="G1372" t="str">
            <v>Espiga 5/8x150x300 caps.1" Poliamida</v>
          </cell>
          <cell r="AF1372">
            <v>2500</v>
          </cell>
          <cell r="AG1372">
            <v>1302.5</v>
          </cell>
          <cell r="AH1372">
            <v>-35</v>
          </cell>
          <cell r="AI1372">
            <v>-18.234999999999999</v>
          </cell>
          <cell r="AJ1372">
            <v>1.014</v>
          </cell>
          <cell r="AK1372">
            <v>2535</v>
          </cell>
          <cell r="AL1372">
            <v>4168</v>
          </cell>
        </row>
        <row r="1373">
          <cell r="B1373">
            <v>40894</v>
          </cell>
          <cell r="C1373">
            <v>288217</v>
          </cell>
          <cell r="D1373">
            <v>44302</v>
          </cell>
          <cell r="E1373" t="str">
            <v>Tecnored S.A.</v>
          </cell>
          <cell r="F1373" t="str">
            <v>9624000172-9</v>
          </cell>
          <cell r="G1373" t="str">
            <v>Perno Ojo 5/8x406x330mm</v>
          </cell>
          <cell r="AF1373">
            <v>510</v>
          </cell>
          <cell r="AG1373">
            <v>404.43</v>
          </cell>
          <cell r="AH1373">
            <v>-77</v>
          </cell>
          <cell r="AI1373">
            <v>-61.061</v>
          </cell>
          <cell r="AJ1373">
            <v>1.1509803921568627</v>
          </cell>
          <cell r="AK1373">
            <v>587</v>
          </cell>
          <cell r="AL1373">
            <v>2750</v>
          </cell>
        </row>
        <row r="1374">
          <cell r="B1374">
            <v>41064</v>
          </cell>
          <cell r="C1374">
            <v>288184</v>
          </cell>
          <cell r="D1374">
            <v>44365</v>
          </cell>
          <cell r="E1374" t="str">
            <v>Cooperativa Electrica los Angeles</v>
          </cell>
          <cell r="F1374" t="str">
            <v>A800210083-6</v>
          </cell>
          <cell r="G1374" t="str">
            <v>Soporte Tipo L 220x150x10 c/golilla</v>
          </cell>
          <cell r="AF1374">
            <v>157</v>
          </cell>
          <cell r="AG1374">
            <v>163.28</v>
          </cell>
          <cell r="AH1374">
            <v>1</v>
          </cell>
          <cell r="AI1374">
            <v>1.04</v>
          </cell>
          <cell r="AJ1374">
            <v>0.99363057324840764</v>
          </cell>
          <cell r="AK1374">
            <v>156</v>
          </cell>
          <cell r="AL1374">
            <v>2894</v>
          </cell>
        </row>
        <row r="1375">
          <cell r="B1375">
            <v>41048</v>
          </cell>
          <cell r="C1375">
            <v>288595</v>
          </cell>
          <cell r="D1375">
            <v>44368</v>
          </cell>
          <cell r="E1375" t="str">
            <v>Grez y Ulloa S.A.</v>
          </cell>
          <cell r="F1375" t="str">
            <v>9323020350-2</v>
          </cell>
          <cell r="G1375" t="str">
            <v>Perno Hex Cte 5/8x8x5A</v>
          </cell>
          <cell r="AF1375">
            <v>1000</v>
          </cell>
          <cell r="AG1375">
            <v>336.11999999999995</v>
          </cell>
          <cell r="AH1375">
            <v>-177</v>
          </cell>
          <cell r="AI1375">
            <v>-59.493239999999993</v>
          </cell>
          <cell r="AJ1375">
            <v>1.177</v>
          </cell>
          <cell r="AK1375">
            <v>1177</v>
          </cell>
          <cell r="AL1375">
            <v>1951</v>
          </cell>
        </row>
        <row r="1376">
          <cell r="B1376">
            <v>40947</v>
          </cell>
          <cell r="C1376">
            <v>288341</v>
          </cell>
          <cell r="D1376">
            <v>44313</v>
          </cell>
          <cell r="E1376" t="str">
            <v>Comercializadora e Inver Galmar Ltda</v>
          </cell>
          <cell r="F1376" t="str">
            <v>A800200050-5</v>
          </cell>
          <cell r="G1376" t="str">
            <v>Soporte Remate Liviano</v>
          </cell>
          <cell r="AF1376">
            <v>1500</v>
          </cell>
          <cell r="AG1376">
            <v>390</v>
          </cell>
          <cell r="AH1376">
            <v>0</v>
          </cell>
          <cell r="AI1376">
            <v>0</v>
          </cell>
          <cell r="AJ1376">
            <v>1</v>
          </cell>
          <cell r="AK1376">
            <v>1500</v>
          </cell>
          <cell r="AL1376">
            <v>1762</v>
          </cell>
        </row>
        <row r="1377">
          <cell r="B1377">
            <v>41014</v>
          </cell>
          <cell r="C1377">
            <v>288490</v>
          </cell>
          <cell r="D1377">
            <v>44351</v>
          </cell>
          <cell r="E1377" t="str">
            <v>Comercializadora e Inver Galmar Ltda</v>
          </cell>
          <cell r="F1377" t="str">
            <v>A800200050-5</v>
          </cell>
          <cell r="G1377" t="str">
            <v>Soporte Remate Liviano</v>
          </cell>
          <cell r="AF1377">
            <v>3000</v>
          </cell>
          <cell r="AG1377">
            <v>780</v>
          </cell>
          <cell r="AH1377">
            <v>2489</v>
          </cell>
          <cell r="AI1377">
            <v>647.14</v>
          </cell>
          <cell r="AJ1377">
            <v>0.17033333333333334</v>
          </cell>
          <cell r="AK1377">
            <v>511</v>
          </cell>
          <cell r="AL1377">
            <v>1762</v>
          </cell>
        </row>
        <row r="1378">
          <cell r="B1378">
            <v>40899</v>
          </cell>
          <cell r="C1378">
            <v>288218</v>
          </cell>
          <cell r="D1378">
            <v>44316</v>
          </cell>
          <cell r="E1378" t="str">
            <v>Tecnored S.A.</v>
          </cell>
          <cell r="F1378" t="str">
            <v>9521200005-2</v>
          </cell>
          <cell r="G1378" t="str">
            <v>Grillete 12mm, ojo grande</v>
          </cell>
          <cell r="AF1378">
            <v>2000</v>
          </cell>
          <cell r="AG1378">
            <v>680</v>
          </cell>
          <cell r="AH1378">
            <v>0</v>
          </cell>
          <cell r="AI1378">
            <v>0</v>
          </cell>
          <cell r="AJ1378">
            <v>1</v>
          </cell>
          <cell r="AK1378">
            <v>2000</v>
          </cell>
          <cell r="AL1378">
            <v>2700</v>
          </cell>
        </row>
        <row r="1379">
          <cell r="B1379">
            <v>41098</v>
          </cell>
          <cell r="C1379">
            <v>288708</v>
          </cell>
          <cell r="D1379">
            <v>44386</v>
          </cell>
          <cell r="E1379" t="str">
            <v>Tecnored S.A.</v>
          </cell>
          <cell r="F1379" t="str">
            <v>8707200200-6</v>
          </cell>
          <cell r="G1379" t="str">
            <v>Espiga 5/8x150x300 caps.1" Poliamida</v>
          </cell>
          <cell r="AF1379">
            <v>300</v>
          </cell>
          <cell r="AG1379">
            <v>156.30000000000001</v>
          </cell>
          <cell r="AH1379">
            <v>-980</v>
          </cell>
          <cell r="AI1379">
            <v>-510.58000000000004</v>
          </cell>
          <cell r="AJ1379">
            <v>4.2666666666666666</v>
          </cell>
          <cell r="AK1379">
            <v>1280</v>
          </cell>
          <cell r="AL1379">
            <v>4536</v>
          </cell>
        </row>
        <row r="1380">
          <cell r="B1380">
            <v>40907</v>
          </cell>
          <cell r="C1380">
            <v>288220</v>
          </cell>
          <cell r="D1380">
            <v>44330</v>
          </cell>
          <cell r="E1380" t="str">
            <v>Tecnored S.A.</v>
          </cell>
          <cell r="F1380" t="str">
            <v>9521200005-2</v>
          </cell>
          <cell r="G1380" t="str">
            <v>Grillete 12mm, ojo grande</v>
          </cell>
          <cell r="AF1380">
            <v>1500</v>
          </cell>
          <cell r="AG1380">
            <v>510.00000000000006</v>
          </cell>
          <cell r="AH1380">
            <v>428</v>
          </cell>
          <cell r="AI1380">
            <v>145.52000000000001</v>
          </cell>
          <cell r="AJ1380">
            <v>0.71466666666666667</v>
          </cell>
          <cell r="AK1380">
            <v>1072</v>
          </cell>
          <cell r="AL1380">
            <v>2700</v>
          </cell>
        </row>
        <row r="1381">
          <cell r="B1381">
            <v>40806</v>
          </cell>
          <cell r="C1381">
            <v>287996</v>
          </cell>
          <cell r="D1381">
            <v>44263</v>
          </cell>
          <cell r="E1381" t="str">
            <v>Cooperativa Electrica los Angeles</v>
          </cell>
          <cell r="F1381" t="str">
            <v>9821800050-9</v>
          </cell>
          <cell r="G1381" t="str">
            <v>Pletina Corta p/Elemento Montaje 32x6x172</v>
          </cell>
          <cell r="AF1381">
            <v>200</v>
          </cell>
          <cell r="AG1381">
            <v>53</v>
          </cell>
          <cell r="AH1381">
            <v>-71</v>
          </cell>
          <cell r="AI1381">
            <v>-18.815000000000001</v>
          </cell>
          <cell r="AJ1381">
            <v>1.355</v>
          </cell>
          <cell r="AK1381">
            <v>271</v>
          </cell>
          <cell r="AL1381">
            <v>2606</v>
          </cell>
        </row>
        <row r="1382">
          <cell r="B1382">
            <v>40807</v>
          </cell>
          <cell r="C1382">
            <v>287996</v>
          </cell>
          <cell r="D1382">
            <v>44263</v>
          </cell>
          <cell r="E1382" t="str">
            <v>Cooperativa Electrica los Angeles</v>
          </cell>
          <cell r="F1382" t="str">
            <v>9821800040-1</v>
          </cell>
          <cell r="G1382" t="str">
            <v>Pletina L p/Elemento Montaje 38x10x205x86</v>
          </cell>
          <cell r="AF1382">
            <v>200</v>
          </cell>
          <cell r="AG1382">
            <v>170.23999999999998</v>
          </cell>
          <cell r="AH1382">
            <v>-51</v>
          </cell>
          <cell r="AI1382">
            <v>-43.411200000000001</v>
          </cell>
          <cell r="AJ1382">
            <v>1.2549999999999999</v>
          </cell>
          <cell r="AK1382">
            <v>251</v>
          </cell>
          <cell r="AL1382">
            <v>2606</v>
          </cell>
        </row>
        <row r="1383">
          <cell r="B1383">
            <v>41059</v>
          </cell>
          <cell r="C1383">
            <v>288639</v>
          </cell>
          <cell r="D1383">
            <v>44362</v>
          </cell>
          <cell r="E1383" t="str">
            <v>Constructora Bitumix S.A.</v>
          </cell>
          <cell r="F1383" t="str">
            <v>9100219020-1</v>
          </cell>
          <cell r="G1383" t="str">
            <v>Gancho T/Araña</v>
          </cell>
          <cell r="AF1383">
            <v>88</v>
          </cell>
          <cell r="AG1383">
            <v>182.60000000000002</v>
          </cell>
          <cell r="AH1383">
            <v>-59</v>
          </cell>
          <cell r="AI1383">
            <v>-122.42500000000001</v>
          </cell>
          <cell r="AJ1383">
            <v>1.6704545454545454</v>
          </cell>
          <cell r="AK1383">
            <v>147</v>
          </cell>
          <cell r="AL1383">
            <v>3014</v>
          </cell>
        </row>
        <row r="1384">
          <cell r="B1384">
            <v>41009</v>
          </cell>
          <cell r="E1384" t="str">
            <v>Reposicion</v>
          </cell>
          <cell r="F1384" t="str">
            <v>6000100025-2</v>
          </cell>
          <cell r="G1384" t="str">
            <v>Aletas p/Soporte de Paso 8 Aletas 38x5x105mm</v>
          </cell>
          <cell r="AF1384">
            <v>2160</v>
          </cell>
          <cell r="AG1384">
            <v>293.76000000000005</v>
          </cell>
          <cell r="AH1384">
            <v>2160</v>
          </cell>
          <cell r="AI1384">
            <v>293.76000000000005</v>
          </cell>
          <cell r="AJ1384">
            <v>0</v>
          </cell>
          <cell r="AK1384">
            <v>0</v>
          </cell>
          <cell r="AL1384">
            <v>2600</v>
          </cell>
        </row>
        <row r="1385">
          <cell r="B1385">
            <v>41012</v>
          </cell>
          <cell r="E1385" t="str">
            <v>Reposicion</v>
          </cell>
          <cell r="F1385" t="str">
            <v>6000100020-1</v>
          </cell>
          <cell r="G1385" t="str">
            <v>Aletas p/Soporte Rack 32x5x97mm</v>
          </cell>
          <cell r="AF1385">
            <v>400</v>
          </cell>
          <cell r="AG1385">
            <v>40</v>
          </cell>
          <cell r="AH1385">
            <v>400</v>
          </cell>
          <cell r="AI1385">
            <v>40</v>
          </cell>
          <cell r="AJ1385">
            <v>0</v>
          </cell>
          <cell r="AK1385">
            <v>0</v>
          </cell>
          <cell r="AL1385">
            <v>2199</v>
          </cell>
        </row>
        <row r="1386">
          <cell r="B1386">
            <v>40800</v>
          </cell>
          <cell r="C1386">
            <v>287956</v>
          </cell>
          <cell r="D1386">
            <v>44291</v>
          </cell>
          <cell r="E1386" t="str">
            <v>Tecnored S.A.</v>
          </cell>
          <cell r="F1386" t="str">
            <v>9023720010-0</v>
          </cell>
          <cell r="G1386" t="str">
            <v>Tuerca Ojo 5/8</v>
          </cell>
          <cell r="AF1386">
            <v>3000</v>
          </cell>
          <cell r="AG1386">
            <v>912</v>
          </cell>
          <cell r="AH1386">
            <v>0</v>
          </cell>
          <cell r="AI1386">
            <v>0</v>
          </cell>
          <cell r="AJ1386">
            <v>1</v>
          </cell>
          <cell r="AK1386">
            <v>3000</v>
          </cell>
          <cell r="AL1386">
            <v>2858</v>
          </cell>
        </row>
        <row r="1387">
          <cell r="B1387">
            <v>41088</v>
          </cell>
          <cell r="C1387">
            <v>288602</v>
          </cell>
          <cell r="D1387">
            <v>44372</v>
          </cell>
          <cell r="E1387" t="str">
            <v>GTD Manquehue S.A.</v>
          </cell>
          <cell r="F1387" t="str">
            <v>8020540045-5</v>
          </cell>
          <cell r="G1387" t="str">
            <v>Cruceta Riostra 50x50x4x375 t/GTD A/R</v>
          </cell>
          <cell r="AF1387">
            <v>1000</v>
          </cell>
          <cell r="AG1387">
            <v>1519</v>
          </cell>
          <cell r="AH1387">
            <v>-8</v>
          </cell>
          <cell r="AI1387">
            <v>-12.151999999999999</v>
          </cell>
          <cell r="AJ1387">
            <v>1.008</v>
          </cell>
          <cell r="AK1387">
            <v>1008</v>
          </cell>
          <cell r="AL1387">
            <v>2276</v>
          </cell>
        </row>
        <row r="1388">
          <cell r="B1388">
            <v>41117</v>
          </cell>
          <cell r="C1388">
            <v>288310</v>
          </cell>
          <cell r="D1388">
            <v>44377</v>
          </cell>
          <cell r="E1388" t="str">
            <v>Enerpa S.A.</v>
          </cell>
          <cell r="F1388" t="str">
            <v>9624000205-9</v>
          </cell>
          <cell r="G1388" t="str">
            <v>Perno Ojo 5/8x16x12H</v>
          </cell>
          <cell r="AF1388">
            <v>50</v>
          </cell>
          <cell r="AG1388">
            <v>41.9</v>
          </cell>
          <cell r="AH1388">
            <v>-2</v>
          </cell>
          <cell r="AI1388">
            <v>-1.6759999999999999</v>
          </cell>
          <cell r="AJ1388">
            <v>1.04</v>
          </cell>
          <cell r="AK1388">
            <v>52</v>
          </cell>
          <cell r="AL1388">
            <v>2750</v>
          </cell>
        </row>
        <row r="1389">
          <cell r="B1389">
            <v>40895</v>
          </cell>
          <cell r="C1389">
            <v>288217</v>
          </cell>
          <cell r="D1389">
            <v>44302</v>
          </cell>
          <cell r="E1389" t="str">
            <v>Tecnored S.A.</v>
          </cell>
          <cell r="F1389" t="str">
            <v>9623000053-8</v>
          </cell>
          <cell r="G1389" t="str">
            <v>Perno Ojo Soldado 1/2x406</v>
          </cell>
          <cell r="AF1389">
            <v>420</v>
          </cell>
          <cell r="AG1389">
            <v>260.39999999999998</v>
          </cell>
          <cell r="AH1389">
            <v>180</v>
          </cell>
          <cell r="AI1389">
            <v>111.6</v>
          </cell>
          <cell r="AJ1389">
            <v>0.5714285714285714</v>
          </cell>
          <cell r="AK1389">
            <v>240</v>
          </cell>
          <cell r="AL1389">
            <v>2750</v>
          </cell>
        </row>
        <row r="1390">
          <cell r="B1390">
            <v>41057</v>
          </cell>
          <cell r="C1390">
            <v>288636</v>
          </cell>
          <cell r="D1390">
            <v>44377</v>
          </cell>
          <cell r="E1390" t="str">
            <v>CAMET SPA</v>
          </cell>
          <cell r="F1390" t="str">
            <v>9323016560-0</v>
          </cell>
          <cell r="G1390" t="str">
            <v>Perno Hex Cte 1/2x12x9A</v>
          </cell>
          <cell r="AF1390">
            <v>2000</v>
          </cell>
          <cell r="AG1390">
            <v>612</v>
          </cell>
          <cell r="AH1390">
            <v>110</v>
          </cell>
          <cell r="AI1390">
            <v>33.659999999999997</v>
          </cell>
          <cell r="AJ1390">
            <v>0.94499999999999995</v>
          </cell>
          <cell r="AK1390">
            <v>1890</v>
          </cell>
          <cell r="AL1390">
            <v>2254</v>
          </cell>
        </row>
        <row r="1391">
          <cell r="B1391">
            <v>41066</v>
          </cell>
          <cell r="C1391">
            <v>288649</v>
          </cell>
          <cell r="D1391">
            <v>44367</v>
          </cell>
          <cell r="E1391" t="str">
            <v>Tecnored S.A.</v>
          </cell>
          <cell r="F1391" t="str">
            <v>9822410110-4</v>
          </cell>
          <cell r="G1391" t="str">
            <v>Eslabón Angular p/Tirante perf.18</v>
          </cell>
          <cell r="AF1391">
            <v>2500</v>
          </cell>
          <cell r="AG1391">
            <v>1237.5</v>
          </cell>
          <cell r="AH1391">
            <v>-18</v>
          </cell>
          <cell r="AI1391">
            <v>-8.91</v>
          </cell>
          <cell r="AJ1391">
            <v>1.0072000000000001</v>
          </cell>
          <cell r="AK1391">
            <v>2518</v>
          </cell>
          <cell r="AL1391">
            <v>2749</v>
          </cell>
        </row>
        <row r="1392">
          <cell r="B1392">
            <v>41063</v>
          </cell>
          <cell r="E1392" t="str">
            <v>Reposicion</v>
          </cell>
          <cell r="F1392" t="str">
            <v>9700216100-5</v>
          </cell>
          <cell r="G1392" t="str">
            <v>Pasador 1/2x80</v>
          </cell>
          <cell r="AF1392">
            <v>2000</v>
          </cell>
          <cell r="AG1392">
            <v>176</v>
          </cell>
          <cell r="AH1392">
            <v>290</v>
          </cell>
          <cell r="AI1392">
            <v>25.52</v>
          </cell>
          <cell r="AJ1392">
            <v>0.85499999999999998</v>
          </cell>
          <cell r="AK1392">
            <v>1710</v>
          </cell>
          <cell r="AL1392">
            <v>1937</v>
          </cell>
        </row>
        <row r="1393">
          <cell r="B1393">
            <v>41119</v>
          </cell>
          <cell r="E1393" t="str">
            <v>GTD Teleductos S.A.</v>
          </cell>
          <cell r="F1393" t="str">
            <v>7303240095-4</v>
          </cell>
          <cell r="G1393" t="str">
            <v>Golilla 40x40x5x14</v>
          </cell>
          <cell r="AF1393">
            <v>22850</v>
          </cell>
          <cell r="AG1393">
            <v>1215.6199999999999</v>
          </cell>
          <cell r="AH1393">
            <v>-1136</v>
          </cell>
          <cell r="AI1393">
            <v>-60.435199999999995</v>
          </cell>
          <cell r="AJ1393">
            <v>1.0497155361050328</v>
          </cell>
          <cell r="AK1393">
            <v>23986</v>
          </cell>
          <cell r="AL1393">
            <v>1861</v>
          </cell>
        </row>
        <row r="1394">
          <cell r="B1394">
            <v>40983</v>
          </cell>
          <cell r="C1394">
            <v>288218</v>
          </cell>
          <cell r="D1394">
            <v>44316</v>
          </cell>
          <cell r="E1394" t="str">
            <v>Tecnored S.A.</v>
          </cell>
          <cell r="F1394" t="str">
            <v>9624000160-5</v>
          </cell>
          <cell r="G1394" t="str">
            <v>Perno Ojo 5/8x15x12H</v>
          </cell>
          <cell r="AF1394">
            <v>50</v>
          </cell>
          <cell r="AG1394">
            <v>38.85</v>
          </cell>
          <cell r="AH1394">
            <v>-3</v>
          </cell>
          <cell r="AI1394">
            <v>-2.331</v>
          </cell>
          <cell r="AJ1394">
            <v>1.06</v>
          </cell>
          <cell r="AK1394">
            <v>53</v>
          </cell>
          <cell r="AL1394">
            <v>3036</v>
          </cell>
        </row>
        <row r="1395">
          <cell r="B1395">
            <v>40898</v>
          </cell>
          <cell r="C1395">
            <v>288197</v>
          </cell>
          <cell r="D1395">
            <v>44316</v>
          </cell>
          <cell r="E1395" t="str">
            <v>Cooperativa Electrica los Angeles</v>
          </cell>
          <cell r="F1395" t="str">
            <v>9521220100-7</v>
          </cell>
          <cell r="G1395" t="str">
            <v>Grillete recto 14mm, perf.18</v>
          </cell>
          <cell r="AF1395">
            <v>300</v>
          </cell>
          <cell r="AG1395">
            <v>96.600000000000009</v>
          </cell>
          <cell r="AH1395">
            <v>0</v>
          </cell>
          <cell r="AI1395">
            <v>0</v>
          </cell>
          <cell r="AJ1395">
            <v>1</v>
          </cell>
          <cell r="AK1395">
            <v>300</v>
          </cell>
          <cell r="AL1395">
            <v>2732</v>
          </cell>
        </row>
        <row r="1396">
          <cell r="B1396">
            <v>40923</v>
          </cell>
          <cell r="C1396">
            <v>288245</v>
          </cell>
          <cell r="D1396">
            <v>44305</v>
          </cell>
          <cell r="E1396" t="str">
            <v>Cooperativa Electrica LLanquihue</v>
          </cell>
          <cell r="F1396" t="str">
            <v>9521220100-7</v>
          </cell>
          <cell r="G1396" t="str">
            <v>Grillete recto 14mm, perf.18</v>
          </cell>
          <cell r="AF1396">
            <v>450</v>
          </cell>
          <cell r="AG1396">
            <v>144.9</v>
          </cell>
          <cell r="AH1396">
            <v>0</v>
          </cell>
          <cell r="AI1396">
            <v>0</v>
          </cell>
          <cell r="AJ1396">
            <v>1</v>
          </cell>
          <cell r="AK1396">
            <v>450</v>
          </cell>
          <cell r="AL1396">
            <v>2673</v>
          </cell>
        </row>
        <row r="1397">
          <cell r="B1397">
            <v>40927</v>
          </cell>
          <cell r="C1397">
            <v>288280</v>
          </cell>
          <cell r="D1397">
            <v>44308</v>
          </cell>
          <cell r="E1397" t="str">
            <v>Copelec</v>
          </cell>
          <cell r="F1397" t="str">
            <v>9521220100-7</v>
          </cell>
          <cell r="G1397" t="str">
            <v>Grillete recto 14mm, perf.18</v>
          </cell>
          <cell r="AF1397">
            <v>1000</v>
          </cell>
          <cell r="AG1397">
            <v>322</v>
          </cell>
          <cell r="AH1397">
            <v>-284</v>
          </cell>
          <cell r="AI1397">
            <v>-91.448000000000008</v>
          </cell>
          <cell r="AJ1397">
            <v>1.284</v>
          </cell>
          <cell r="AK1397">
            <v>1284</v>
          </cell>
          <cell r="AL1397">
            <v>2732</v>
          </cell>
        </row>
        <row r="1398">
          <cell r="B1398">
            <v>41118</v>
          </cell>
          <cell r="C1398">
            <v>288573</v>
          </cell>
          <cell r="D1398">
            <v>44392</v>
          </cell>
          <cell r="E1398" t="str">
            <v>FINSO Chile</v>
          </cell>
          <cell r="F1398" t="str">
            <v>9821911148-7</v>
          </cell>
          <cell r="G1398" t="str">
            <v>Conector Pletina 50x50x60x3mm</v>
          </cell>
          <cell r="AF1398">
            <v>17804</v>
          </cell>
          <cell r="AG1398">
            <v>2581.58</v>
          </cell>
          <cell r="AH1398">
            <v>-6909</v>
          </cell>
          <cell r="AI1398">
            <v>-1001.8049999999999</v>
          </cell>
          <cell r="AJ1398">
            <v>1.3880588631768143</v>
          </cell>
          <cell r="AK1398">
            <v>24713</v>
          </cell>
          <cell r="AL1398">
            <v>1806</v>
          </cell>
        </row>
        <row r="1399">
          <cell r="B1399">
            <v>41027</v>
          </cell>
          <cell r="C1399">
            <v>288519</v>
          </cell>
          <cell r="D1399">
            <v>44372</v>
          </cell>
          <cell r="E1399" t="str">
            <v>SAESA</v>
          </cell>
          <cell r="F1399" t="str">
            <v>A800200065-3</v>
          </cell>
          <cell r="G1399" t="str">
            <v>Soporte Remate Pesado</v>
          </cell>
          <cell r="AF1399">
            <v>3000</v>
          </cell>
          <cell r="AG1399">
            <v>1395</v>
          </cell>
          <cell r="AH1399">
            <v>-3100</v>
          </cell>
          <cell r="AI1399">
            <v>-1441.5</v>
          </cell>
          <cell r="AJ1399">
            <v>2.0333333333333332</v>
          </cell>
          <cell r="AK1399">
            <v>6100</v>
          </cell>
          <cell r="AL1399">
            <v>2201</v>
          </cell>
        </row>
        <row r="1400">
          <cell r="B1400">
            <v>41091</v>
          </cell>
          <cell r="C1400">
            <v>288683</v>
          </cell>
          <cell r="D1400">
            <v>44396</v>
          </cell>
          <cell r="E1400" t="str">
            <v>SAESA</v>
          </cell>
          <cell r="F1400" t="str">
            <v>7400200310-8</v>
          </cell>
          <cell r="G1400" t="str">
            <v>Barra Ojo Soldado 3/4x2.40mtrs</v>
          </cell>
          <cell r="AF1400">
            <v>440</v>
          </cell>
          <cell r="AG1400">
            <v>2552</v>
          </cell>
          <cell r="AH1400">
            <v>0</v>
          </cell>
          <cell r="AI1400">
            <v>0</v>
          </cell>
          <cell r="AJ1400">
            <v>1</v>
          </cell>
          <cell r="AK1400">
            <v>440</v>
          </cell>
          <cell r="AL1400">
            <v>1781</v>
          </cell>
        </row>
        <row r="1401">
          <cell r="B1401">
            <v>41090</v>
          </cell>
          <cell r="E1401" t="str">
            <v>Reposicion</v>
          </cell>
          <cell r="F1401" t="str">
            <v>9323016470-1</v>
          </cell>
          <cell r="G1401" t="str">
            <v>Perno Hex Cte 1/2x9x6A</v>
          </cell>
          <cell r="AF1401">
            <v>1500</v>
          </cell>
          <cell r="AG1401">
            <v>346.5</v>
          </cell>
          <cell r="AH1401">
            <v>478</v>
          </cell>
          <cell r="AI1401">
            <v>110.41800000000001</v>
          </cell>
          <cell r="AJ1401">
            <v>0.68133333333333335</v>
          </cell>
          <cell r="AK1401">
            <v>1022</v>
          </cell>
          <cell r="AL1401">
            <v>1982</v>
          </cell>
        </row>
        <row r="1402">
          <cell r="B1402">
            <v>41083</v>
          </cell>
          <cell r="C1402">
            <v>288654</v>
          </cell>
          <cell r="D1402">
            <v>44405</v>
          </cell>
          <cell r="E1402" t="str">
            <v>Tecnored S.A.</v>
          </cell>
          <cell r="F1402" t="str">
            <v>9700212050-3</v>
          </cell>
          <cell r="G1402" t="str">
            <v>Pasador 3/8x72</v>
          </cell>
          <cell r="AF1402">
            <v>4000</v>
          </cell>
          <cell r="AG1402">
            <v>216</v>
          </cell>
          <cell r="AH1402">
            <v>-2500</v>
          </cell>
          <cell r="AI1402">
            <v>-135</v>
          </cell>
          <cell r="AJ1402">
            <v>1.625</v>
          </cell>
          <cell r="AK1402">
            <v>6500</v>
          </cell>
          <cell r="AL1402">
            <v>1937</v>
          </cell>
        </row>
        <row r="1403">
          <cell r="B1403">
            <v>41072</v>
          </cell>
          <cell r="C1403">
            <v>288653</v>
          </cell>
          <cell r="D1403">
            <v>44397</v>
          </cell>
          <cell r="E1403" t="str">
            <v>Tecnored S.A.</v>
          </cell>
          <cell r="F1403" t="str">
            <v>9822410110-4</v>
          </cell>
          <cell r="G1403" t="str">
            <v>Eslabón Angular p/Tirante perf.18</v>
          </cell>
          <cell r="AF1403">
            <v>2500</v>
          </cell>
          <cell r="AG1403">
            <v>1237.5</v>
          </cell>
          <cell r="AH1403">
            <v>-58</v>
          </cell>
          <cell r="AI1403">
            <v>-28.71</v>
          </cell>
          <cell r="AJ1403">
            <v>1.0232000000000001</v>
          </cell>
          <cell r="AK1403">
            <v>2558</v>
          </cell>
          <cell r="AL1403">
            <v>2749</v>
          </cell>
        </row>
        <row r="1404">
          <cell r="B1404">
            <v>41092</v>
          </cell>
          <cell r="C1404">
            <v>288685</v>
          </cell>
          <cell r="D1404">
            <v>44396</v>
          </cell>
          <cell r="E1404" t="str">
            <v>SAESA</v>
          </cell>
          <cell r="F1404" t="str">
            <v>7400200310-8</v>
          </cell>
          <cell r="G1404" t="str">
            <v>Barra Ojo Soldado 3/4x2.40mtrs</v>
          </cell>
          <cell r="AF1404">
            <v>2240</v>
          </cell>
          <cell r="AG1404">
            <v>12992</v>
          </cell>
          <cell r="AH1404">
            <v>0</v>
          </cell>
          <cell r="AI1404">
            <v>0</v>
          </cell>
          <cell r="AJ1404">
            <v>1</v>
          </cell>
          <cell r="AK1404">
            <v>2240</v>
          </cell>
          <cell r="AL1404">
            <v>1781</v>
          </cell>
        </row>
        <row r="1405">
          <cell r="B1405">
            <v>41115</v>
          </cell>
          <cell r="C1405">
            <v>288042</v>
          </cell>
          <cell r="D1405">
            <v>44377</v>
          </cell>
          <cell r="E1405" t="str">
            <v>Cooperativa Electrica Rio Bueno</v>
          </cell>
          <cell r="F1405" t="str">
            <v>9823000320-3</v>
          </cell>
          <cell r="G1405" t="str">
            <v>Perfil Ext. Metálica 80x35x5x2410</v>
          </cell>
          <cell r="AF1405">
            <v>10</v>
          </cell>
          <cell r="AG1405">
            <v>126</v>
          </cell>
          <cell r="AH1405">
            <v>0</v>
          </cell>
          <cell r="AI1405">
            <v>0</v>
          </cell>
          <cell r="AJ1405">
            <v>1</v>
          </cell>
          <cell r="AK1405">
            <v>10</v>
          </cell>
          <cell r="AL1405">
            <v>3012</v>
          </cell>
        </row>
        <row r="1406">
          <cell r="B1406">
            <v>41116</v>
          </cell>
          <cell r="C1406">
            <v>288042</v>
          </cell>
          <cell r="D1406">
            <v>44377</v>
          </cell>
          <cell r="E1406" t="str">
            <v>Cooperativa Electrica Rio Bueno</v>
          </cell>
          <cell r="F1406" t="str">
            <v>9823000100-6</v>
          </cell>
          <cell r="G1406" t="str">
            <v>Cubo p/Ext. Metalica 1,60Mts  80x80x5x110</v>
          </cell>
          <cell r="AF1406">
            <v>5</v>
          </cell>
          <cell r="AG1406">
            <v>5.375</v>
          </cell>
          <cell r="AH1406">
            <v>0</v>
          </cell>
          <cell r="AI1406">
            <v>0</v>
          </cell>
          <cell r="AJ1406">
            <v>1</v>
          </cell>
          <cell r="AK1406">
            <v>5</v>
          </cell>
          <cell r="AL1406">
            <v>3012</v>
          </cell>
        </row>
        <row r="1407">
          <cell r="B1407">
            <v>40966</v>
          </cell>
          <cell r="C1407">
            <v>288383</v>
          </cell>
          <cell r="D1407">
            <v>44398</v>
          </cell>
          <cell r="E1407" t="str">
            <v>GTD Teleductos S.A.</v>
          </cell>
          <cell r="F1407" t="str">
            <v>8020510090-7</v>
          </cell>
          <cell r="G1407" t="str">
            <v>Cruceta Paso c/Trebol 50x50x4x500-14 t/GTD</v>
          </cell>
          <cell r="AF1407">
            <v>3600</v>
          </cell>
          <cell r="AG1407">
            <v>4428</v>
          </cell>
          <cell r="AH1407">
            <v>0</v>
          </cell>
          <cell r="AI1407">
            <v>0</v>
          </cell>
          <cell r="AJ1407">
            <v>1</v>
          </cell>
          <cell r="AK1407">
            <v>3600</v>
          </cell>
          <cell r="AL1407">
            <v>2208</v>
          </cell>
        </row>
        <row r="1408">
          <cell r="B1408">
            <v>35845</v>
          </cell>
          <cell r="E1408" t="str">
            <v>Reposicion</v>
          </cell>
          <cell r="F1408" t="str">
            <v>9624000190-7</v>
          </cell>
          <cell r="G1408" t="str">
            <v>Perno Ojo 5/8x14x11H</v>
          </cell>
          <cell r="AF1408">
            <v>80</v>
          </cell>
          <cell r="AG1408">
            <v>62.24</v>
          </cell>
          <cell r="AH1408">
            <v>-13</v>
          </cell>
          <cell r="AI1408">
            <v>-10.114000000000001</v>
          </cell>
          <cell r="AJ1408">
            <v>1.1625000000000001</v>
          </cell>
          <cell r="AK1408">
            <v>93</v>
          </cell>
          <cell r="AL1408">
            <v>2955</v>
          </cell>
        </row>
        <row r="1409">
          <cell r="B1409">
            <v>40967</v>
          </cell>
          <cell r="C1409">
            <v>288387</v>
          </cell>
          <cell r="D1409">
            <v>44490</v>
          </cell>
          <cell r="E1409" t="str">
            <v>GTD Teleductos S.A.</v>
          </cell>
          <cell r="F1409" t="str">
            <v>8020510090-7</v>
          </cell>
          <cell r="G1409" t="str">
            <v>Cruceta Paso c/Trebol 50x50x4x500-14 t/GTD</v>
          </cell>
          <cell r="AF1409">
            <v>2400</v>
          </cell>
          <cell r="AG1409">
            <v>2952</v>
          </cell>
          <cell r="AH1409">
            <v>0</v>
          </cell>
          <cell r="AI1409">
            <v>0</v>
          </cell>
          <cell r="AJ1409">
            <v>1</v>
          </cell>
          <cell r="AK1409">
            <v>2400</v>
          </cell>
          <cell r="AL1409">
            <v>2208</v>
          </cell>
        </row>
        <row r="1410">
          <cell r="B1410">
            <v>40950</v>
          </cell>
          <cell r="C1410">
            <v>288345</v>
          </cell>
          <cell r="D1410">
            <v>44440</v>
          </cell>
          <cell r="E1410" t="str">
            <v>CNT Telefonica del Sur S.A.</v>
          </cell>
          <cell r="F1410" t="str">
            <v>7003216102-0</v>
          </cell>
          <cell r="G1410" t="str">
            <v>Abrazadera 1/2x10.1/2x6H</v>
          </cell>
          <cell r="AF1410">
            <v>2000</v>
          </cell>
          <cell r="AG1410">
            <v>1440</v>
          </cell>
          <cell r="AH1410">
            <v>0</v>
          </cell>
          <cell r="AI1410">
            <v>0</v>
          </cell>
          <cell r="AJ1410">
            <v>1</v>
          </cell>
          <cell r="AK1410">
            <v>2000</v>
          </cell>
          <cell r="AL1410">
            <v>1915</v>
          </cell>
        </row>
        <row r="1411">
          <cell r="B1411">
            <v>41099</v>
          </cell>
          <cell r="C1411">
            <v>288709</v>
          </cell>
          <cell r="D1411">
            <v>44386</v>
          </cell>
          <cell r="E1411" t="str">
            <v>SAESA</v>
          </cell>
          <cell r="F1411" t="str">
            <v>7303240105-5</v>
          </cell>
          <cell r="G1411" t="str">
            <v>Golilla 40x40x5x18</v>
          </cell>
          <cell r="AF1411">
            <v>7000</v>
          </cell>
          <cell r="AG1411">
            <v>336</v>
          </cell>
          <cell r="AH1411">
            <v>0</v>
          </cell>
          <cell r="AI1411">
            <v>0</v>
          </cell>
          <cell r="AJ1411">
            <v>1</v>
          </cell>
          <cell r="AK1411">
            <v>7000</v>
          </cell>
          <cell r="AL1411">
            <v>2291</v>
          </cell>
        </row>
        <row r="1412">
          <cell r="B1412">
            <v>41004</v>
          </cell>
          <cell r="C1412">
            <v>288466</v>
          </cell>
          <cell r="D1412">
            <v>44371</v>
          </cell>
          <cell r="E1412" t="str">
            <v>Compañía General de Electricidad</v>
          </cell>
          <cell r="F1412" t="str">
            <v>8709200100-6</v>
          </cell>
          <cell r="G1412" t="str">
            <v>Espiga 3/4x220x375 caps.1" Poliamida</v>
          </cell>
          <cell r="AF1412">
            <v>2100</v>
          </cell>
          <cell r="AG1412">
            <v>1806</v>
          </cell>
          <cell r="AH1412">
            <v>0</v>
          </cell>
          <cell r="AI1412">
            <v>0</v>
          </cell>
          <cell r="AJ1412">
            <v>1</v>
          </cell>
          <cell r="AK1412">
            <v>2100</v>
          </cell>
          <cell r="AL1412">
            <v>4309</v>
          </cell>
        </row>
        <row r="1413">
          <cell r="B1413">
            <v>41104</v>
          </cell>
          <cell r="C1413">
            <v>288519</v>
          </cell>
          <cell r="D1413">
            <v>36722</v>
          </cell>
          <cell r="E1413" t="str">
            <v>SAESA</v>
          </cell>
          <cell r="F1413" t="str">
            <v>9700220450-2</v>
          </cell>
          <cell r="G1413" t="str">
            <v>Pasador M16x102</v>
          </cell>
          <cell r="AF1413">
            <v>3000</v>
          </cell>
          <cell r="AG1413">
            <v>573</v>
          </cell>
          <cell r="AH1413">
            <v>-2827</v>
          </cell>
          <cell r="AI1413">
            <v>-539.95699999999999</v>
          </cell>
          <cell r="AJ1413">
            <v>1.9423333333333332</v>
          </cell>
          <cell r="AK1413">
            <v>5827</v>
          </cell>
          <cell r="AL1413">
            <v>2201</v>
          </cell>
        </row>
        <row r="1414">
          <cell r="B1414">
            <v>40951</v>
          </cell>
          <cell r="C1414">
            <v>288347</v>
          </cell>
          <cell r="D1414">
            <v>44501</v>
          </cell>
          <cell r="E1414" t="str">
            <v>CNT Telefonica del Sur S.A.</v>
          </cell>
          <cell r="F1414" t="str">
            <v>7003216102-0</v>
          </cell>
          <cell r="G1414" t="str">
            <v>Abrazadera 1/2x10.1/2x6H</v>
          </cell>
          <cell r="AF1414">
            <v>2000</v>
          </cell>
          <cell r="AG1414">
            <v>1440</v>
          </cell>
          <cell r="AH1414">
            <v>-124</v>
          </cell>
          <cell r="AI1414">
            <v>-89.28</v>
          </cell>
          <cell r="AJ1414">
            <v>1.0620000000000001</v>
          </cell>
          <cell r="AK1414">
            <v>2124</v>
          </cell>
          <cell r="AL1414">
            <v>1915</v>
          </cell>
        </row>
        <row r="1415">
          <cell r="B1415">
            <v>41121</v>
          </cell>
          <cell r="E1415" t="str">
            <v>Reposicion</v>
          </cell>
          <cell r="F1415" t="str">
            <v>8706200638-0</v>
          </cell>
          <cell r="G1415" t="str">
            <v>Espiga 3/4x183x233 caps 1.3/8" Poliamida</v>
          </cell>
          <cell r="AF1415">
            <v>3700</v>
          </cell>
          <cell r="AG1415">
            <v>2212.6</v>
          </cell>
          <cell r="AH1415">
            <v>-2103</v>
          </cell>
          <cell r="AI1415">
            <v>-1257.5940000000001</v>
          </cell>
          <cell r="AJ1415">
            <v>1.5683783783783785</v>
          </cell>
          <cell r="AK1415">
            <v>5803</v>
          </cell>
          <cell r="AL1415">
            <v>3104</v>
          </cell>
        </row>
        <row r="1416">
          <cell r="B1416">
            <v>40968</v>
          </cell>
          <cell r="C1416">
            <v>288388</v>
          </cell>
          <cell r="D1416">
            <v>44521</v>
          </cell>
          <cell r="E1416" t="str">
            <v>GTD Teleductos S.A.</v>
          </cell>
          <cell r="F1416" t="str">
            <v>8020510090-7</v>
          </cell>
          <cell r="G1416" t="str">
            <v>Cruceta Paso c/Trebol 50x50x4x500-14 t/GTD</v>
          </cell>
          <cell r="AF1416">
            <v>2400</v>
          </cell>
          <cell r="AG1416">
            <v>2952</v>
          </cell>
          <cell r="AH1416">
            <v>624</v>
          </cell>
          <cell r="AI1416">
            <v>767.52</v>
          </cell>
          <cell r="AJ1416">
            <v>0.74</v>
          </cell>
          <cell r="AK1416">
            <v>1776</v>
          </cell>
          <cell r="AL1416">
            <v>2208</v>
          </cell>
        </row>
        <row r="1417">
          <cell r="B1417">
            <v>41158</v>
          </cell>
          <cell r="C1417">
            <v>288042</v>
          </cell>
          <cell r="D1417">
            <v>44400</v>
          </cell>
          <cell r="E1417" t="str">
            <v>Copelec</v>
          </cell>
          <cell r="F1417" t="str">
            <v>9822900130-2</v>
          </cell>
          <cell r="G1417" t="str">
            <v>Pletina p/Ext. Metalica 1.60Mts  50x6x175</v>
          </cell>
          <cell r="AF1417">
            <v>30</v>
          </cell>
          <cell r="AG1417">
            <v>12.36</v>
          </cell>
          <cell r="AH1417">
            <v>-4</v>
          </cell>
          <cell r="AI1417">
            <v>-1.6479999999999999</v>
          </cell>
          <cell r="AJ1417">
            <v>1.1333333333333333</v>
          </cell>
          <cell r="AK1417">
            <v>34</v>
          </cell>
          <cell r="AL1417">
            <v>3012</v>
          </cell>
        </row>
        <row r="1418">
          <cell r="B1418">
            <v>41045</v>
          </cell>
          <cell r="C1418">
            <v>288590</v>
          </cell>
          <cell r="D1418">
            <v>44370</v>
          </cell>
          <cell r="E1418" t="str">
            <v>Distrib. y Comercializ. Disantel</v>
          </cell>
          <cell r="F1418" t="str">
            <v>7003220096-4</v>
          </cell>
          <cell r="G1418" t="str">
            <v>Abrazadera Curva BT 5/8x8</v>
          </cell>
          <cell r="AF1418">
            <v>1500</v>
          </cell>
          <cell r="AG1418">
            <v>1687.5</v>
          </cell>
          <cell r="AH1418">
            <v>-5</v>
          </cell>
          <cell r="AI1418">
            <v>-5.625</v>
          </cell>
          <cell r="AJ1418">
            <v>1.0033333333333334</v>
          </cell>
          <cell r="AK1418">
            <v>1505</v>
          </cell>
          <cell r="AL1418">
            <v>3000</v>
          </cell>
        </row>
        <row r="1419">
          <cell r="B1419">
            <v>41070</v>
          </cell>
          <cell r="C1419">
            <v>288653</v>
          </cell>
          <cell r="D1419">
            <v>44397</v>
          </cell>
          <cell r="E1419" t="str">
            <v>Tecnored S.A.</v>
          </cell>
          <cell r="F1419" t="str">
            <v>7401200010-7</v>
          </cell>
          <cell r="G1419" t="str">
            <v>Barra Ojo 5/8x1,80mtrs</v>
          </cell>
          <cell r="AF1419">
            <v>3600</v>
          </cell>
          <cell r="AG1419">
            <v>10932.48</v>
          </cell>
          <cell r="AH1419">
            <v>131</v>
          </cell>
          <cell r="AI1419">
            <v>397.82080000000002</v>
          </cell>
          <cell r="AJ1419">
            <v>0.96361111111111108</v>
          </cell>
          <cell r="AK1419">
            <v>3469</v>
          </cell>
          <cell r="AL1419">
            <v>1655</v>
          </cell>
        </row>
        <row r="1420">
          <cell r="B1420">
            <v>41159</v>
          </cell>
          <cell r="C1420">
            <v>288861</v>
          </cell>
          <cell r="D1420">
            <v>44397</v>
          </cell>
          <cell r="E1420" t="str">
            <v>Enel Distribucion Chile S.A.</v>
          </cell>
          <cell r="F1420" t="str">
            <v>8707200400-9</v>
          </cell>
          <cell r="G1420" t="str">
            <v>Espiga 3/4x126x274 caps.1" Poliamida</v>
          </cell>
          <cell r="AF1420">
            <v>800</v>
          </cell>
          <cell r="AG1420">
            <v>512.79999999999995</v>
          </cell>
          <cell r="AH1420">
            <v>-450</v>
          </cell>
          <cell r="AI1420">
            <v>-288.45</v>
          </cell>
          <cell r="AJ1420">
            <v>1.5625</v>
          </cell>
          <cell r="AK1420">
            <v>1250</v>
          </cell>
          <cell r="AL1420">
            <v>3891</v>
          </cell>
        </row>
        <row r="1421">
          <cell r="B1421">
            <v>41061</v>
          </cell>
          <cell r="C1421">
            <v>288644</v>
          </cell>
          <cell r="D1421">
            <v>44365</v>
          </cell>
          <cell r="E1421" t="str">
            <v>Copelec</v>
          </cell>
          <cell r="F1421" t="str">
            <v>9822410140-6</v>
          </cell>
          <cell r="G1421" t="str">
            <v>Eslabón Simple 12mm</v>
          </cell>
          <cell r="AF1421">
            <v>1000</v>
          </cell>
          <cell r="AG1421">
            <v>175.2</v>
          </cell>
          <cell r="AH1421">
            <v>-3537</v>
          </cell>
          <cell r="AI1421">
            <v>-619.68240000000003</v>
          </cell>
          <cell r="AJ1421">
            <v>4.5369999999999999</v>
          </cell>
          <cell r="AK1421">
            <v>4537</v>
          </cell>
          <cell r="AL1421">
            <v>3025</v>
          </cell>
        </row>
        <row r="1422">
          <cell r="B1422">
            <v>41114</v>
          </cell>
          <cell r="C1422">
            <v>288737</v>
          </cell>
          <cell r="D1422">
            <v>44382</v>
          </cell>
          <cell r="E1422" t="str">
            <v>SAESA</v>
          </cell>
          <cell r="F1422" t="str">
            <v>C621000195-5</v>
          </cell>
          <cell r="G1422" t="str">
            <v>Fijación p/Cañería 1/2 - 1/2x5.1/2</v>
          </cell>
          <cell r="AF1422">
            <v>2200</v>
          </cell>
          <cell r="AG1422">
            <v>407</v>
          </cell>
          <cell r="AH1422">
            <v>42</v>
          </cell>
          <cell r="AI1422">
            <v>7.77</v>
          </cell>
          <cell r="AJ1422">
            <v>0.98090909090909095</v>
          </cell>
          <cell r="AK1422">
            <v>2158</v>
          </cell>
          <cell r="AL1422">
            <v>2526</v>
          </cell>
        </row>
        <row r="1423">
          <cell r="B1423">
            <v>41067</v>
          </cell>
          <cell r="C1423">
            <v>288664</v>
          </cell>
          <cell r="D1423">
            <v>44387</v>
          </cell>
          <cell r="E1423" t="str">
            <v>Compañía General de Electricidad</v>
          </cell>
          <cell r="F1423" t="str">
            <v>9822200230-3</v>
          </cell>
          <cell r="G1423" t="str">
            <v>Diagonal L 50x50x6x1455</v>
          </cell>
          <cell r="AF1423">
            <v>2000</v>
          </cell>
          <cell r="AG1423">
            <v>13008</v>
          </cell>
          <cell r="AH1423">
            <v>-273</v>
          </cell>
          <cell r="AI1423">
            <v>-1775.5919999999999</v>
          </cell>
          <cell r="AJ1423">
            <v>1.1365000000000001</v>
          </cell>
          <cell r="AK1423">
            <v>2273</v>
          </cell>
          <cell r="AL1423">
            <v>1521</v>
          </cell>
        </row>
        <row r="1424">
          <cell r="B1424">
            <v>40879</v>
          </cell>
          <cell r="E1424" t="str">
            <v>Reposicion</v>
          </cell>
          <cell r="F1424" t="str">
            <v>A800200200-1</v>
          </cell>
          <cell r="G1424" t="str">
            <v>Soporte Paso 5/8x321</v>
          </cell>
          <cell r="AF1424">
            <v>1000</v>
          </cell>
          <cell r="AG1424">
            <v>534.46</v>
          </cell>
          <cell r="AH1424">
            <v>1000</v>
          </cell>
          <cell r="AI1424">
            <v>534.46</v>
          </cell>
          <cell r="AJ1424">
            <v>0</v>
          </cell>
          <cell r="AK1424">
            <v>0</v>
          </cell>
          <cell r="AL1424">
            <v>3482</v>
          </cell>
        </row>
        <row r="1425">
          <cell r="B1425">
            <v>40988</v>
          </cell>
          <cell r="C1425">
            <v>288414</v>
          </cell>
          <cell r="D1425">
            <v>44354</v>
          </cell>
          <cell r="E1425" t="str">
            <v>Copelec</v>
          </cell>
          <cell r="F1425" t="str">
            <v>9521220100-7</v>
          </cell>
          <cell r="G1425" t="str">
            <v>Grillete recto 14mm, perf.18</v>
          </cell>
          <cell r="AF1425">
            <v>1000</v>
          </cell>
          <cell r="AG1425">
            <v>322</v>
          </cell>
          <cell r="AH1425">
            <v>-270</v>
          </cell>
          <cell r="AI1425">
            <v>-86.94</v>
          </cell>
          <cell r="AJ1425">
            <v>1.27</v>
          </cell>
          <cell r="AK1425">
            <v>1270</v>
          </cell>
          <cell r="AL1425">
            <v>2732</v>
          </cell>
        </row>
        <row r="1426">
          <cell r="B1426">
            <v>41002</v>
          </cell>
          <cell r="E1426" t="str">
            <v>Reposicion</v>
          </cell>
          <cell r="F1426" t="str">
            <v>8706200070-6</v>
          </cell>
          <cell r="G1426" t="str">
            <v>Espiga 3/4x220x270 caps.1" Poliamida</v>
          </cell>
          <cell r="AF1426">
            <v>100</v>
          </cell>
          <cell r="AG1426">
            <v>63.800000000000004</v>
          </cell>
          <cell r="AH1426">
            <v>100</v>
          </cell>
          <cell r="AI1426">
            <v>63.800000000000004</v>
          </cell>
          <cell r="AJ1426">
            <v>0</v>
          </cell>
          <cell r="AK1426">
            <v>0</v>
          </cell>
          <cell r="AL1426">
            <v>5035</v>
          </cell>
        </row>
        <row r="1427">
          <cell r="B1427">
            <v>41089</v>
          </cell>
          <cell r="E1427" t="str">
            <v>Reposicion</v>
          </cell>
          <cell r="F1427" t="str">
            <v>9100200040-2</v>
          </cell>
          <cell r="G1427" t="str">
            <v>Gancho p/Cruceta Riostra 50x5x230mm</v>
          </cell>
          <cell r="AF1427">
            <v>1000</v>
          </cell>
          <cell r="AG1427">
            <v>368</v>
          </cell>
          <cell r="AH1427">
            <v>1000</v>
          </cell>
          <cell r="AI1427">
            <v>368</v>
          </cell>
          <cell r="AJ1427">
            <v>0</v>
          </cell>
          <cell r="AK1427">
            <v>0</v>
          </cell>
        </row>
        <row r="1428">
          <cell r="B1428">
            <v>41039</v>
          </cell>
          <cell r="C1428">
            <v>288552</v>
          </cell>
          <cell r="D1428">
            <v>44375</v>
          </cell>
          <cell r="E1428" t="str">
            <v>Cooperativa Electrica charrua</v>
          </cell>
          <cell r="F1428" t="str">
            <v>9323024730-5</v>
          </cell>
          <cell r="G1428" t="str">
            <v>Perno Hex Cte 3/4x10x5A BSW</v>
          </cell>
          <cell r="AF1428">
            <v>200</v>
          </cell>
          <cell r="AG1428">
            <v>118.39999999999999</v>
          </cell>
          <cell r="AH1428">
            <v>200</v>
          </cell>
          <cell r="AI1428">
            <v>118.39999999999999</v>
          </cell>
          <cell r="AJ1428">
            <v>0</v>
          </cell>
          <cell r="AK1428">
            <v>0</v>
          </cell>
        </row>
        <row r="1429">
          <cell r="B1429">
            <v>41120</v>
          </cell>
          <cell r="C1429">
            <v>288778</v>
          </cell>
          <cell r="D1429">
            <v>44398</v>
          </cell>
          <cell r="E1429" t="str">
            <v>Soc. Distribuidora de Pernos</v>
          </cell>
          <cell r="F1429" t="str">
            <v>3824228082-K</v>
          </cell>
          <cell r="G1429" t="str">
            <v>Tirafondo Nº2, 7/8x149 GV</v>
          </cell>
          <cell r="AF1429">
            <v>1700</v>
          </cell>
          <cell r="AG1429">
            <v>997.9</v>
          </cell>
          <cell r="AH1429">
            <v>-260</v>
          </cell>
          <cell r="AI1429">
            <v>-152.62</v>
          </cell>
          <cell r="AJ1429">
            <v>1.1529411764705881</v>
          </cell>
          <cell r="AK1429">
            <v>1960</v>
          </cell>
          <cell r="AL1429">
            <v>2361</v>
          </cell>
        </row>
        <row r="1430">
          <cell r="B1430">
            <v>41101</v>
          </cell>
          <cell r="C1430">
            <v>288710</v>
          </cell>
          <cell r="D1430">
            <v>44469</v>
          </cell>
          <cell r="E1430" t="str">
            <v>SAESA</v>
          </cell>
          <cell r="F1430" t="str">
            <v>7303240105-5</v>
          </cell>
          <cell r="G1430" t="str">
            <v>Golilla 40x40x5x18</v>
          </cell>
          <cell r="AF1430">
            <v>8000</v>
          </cell>
          <cell r="AG1430">
            <v>384</v>
          </cell>
          <cell r="AH1430">
            <v>0</v>
          </cell>
          <cell r="AI1430">
            <v>0</v>
          </cell>
          <cell r="AJ1430">
            <v>1</v>
          </cell>
          <cell r="AK1430">
            <v>8000</v>
          </cell>
          <cell r="AL1430">
            <v>2291</v>
          </cell>
        </row>
        <row r="1431">
          <cell r="B1431">
            <v>40901</v>
          </cell>
          <cell r="C1431">
            <v>288218</v>
          </cell>
          <cell r="D1431">
            <v>44316</v>
          </cell>
          <cell r="E1431" t="str">
            <v>Tecnored S.A.</v>
          </cell>
          <cell r="F1431" t="str">
            <v>A800200169-2</v>
          </cell>
          <cell r="G1431" t="str">
            <v>Cuerpo p/Soporte Preformado</v>
          </cell>
          <cell r="AF1431">
            <v>2430</v>
          </cell>
          <cell r="AG1431">
            <v>753.3</v>
          </cell>
          <cell r="AH1431">
            <v>0</v>
          </cell>
          <cell r="AI1431">
            <v>0</v>
          </cell>
          <cell r="AJ1431">
            <v>1</v>
          </cell>
          <cell r="AK1431">
            <v>2430</v>
          </cell>
          <cell r="AL1431">
            <v>2998</v>
          </cell>
        </row>
        <row r="1432">
          <cell r="B1432">
            <v>41103</v>
          </cell>
          <cell r="C1432">
            <v>288716</v>
          </cell>
          <cell r="D1432">
            <v>44530</v>
          </cell>
          <cell r="E1432" t="str">
            <v>SAESA</v>
          </cell>
          <cell r="F1432" t="str">
            <v>7303240105-5</v>
          </cell>
          <cell r="G1432" t="str">
            <v>Golilla 40x40x5x18</v>
          </cell>
          <cell r="AF1432">
            <v>4200</v>
          </cell>
          <cell r="AG1432">
            <v>201.6</v>
          </cell>
          <cell r="AH1432">
            <v>0</v>
          </cell>
          <cell r="AI1432">
            <v>0</v>
          </cell>
          <cell r="AJ1432">
            <v>1</v>
          </cell>
          <cell r="AK1432">
            <v>4200</v>
          </cell>
          <cell r="AL1432">
            <v>2291</v>
          </cell>
        </row>
        <row r="1433">
          <cell r="B1433">
            <v>41105</v>
          </cell>
          <cell r="C1433">
            <v>288724</v>
          </cell>
          <cell r="D1433">
            <v>44386</v>
          </cell>
          <cell r="E1433" t="str">
            <v>SAESA</v>
          </cell>
          <cell r="F1433" t="str">
            <v>7303240105-5</v>
          </cell>
          <cell r="G1433" t="str">
            <v>Golilla 40x40x5x18</v>
          </cell>
          <cell r="AF1433">
            <v>8200</v>
          </cell>
          <cell r="AG1433">
            <v>393.6</v>
          </cell>
          <cell r="AH1433">
            <v>0</v>
          </cell>
          <cell r="AI1433">
            <v>0</v>
          </cell>
          <cell r="AJ1433">
            <v>1</v>
          </cell>
          <cell r="AK1433">
            <v>8200</v>
          </cell>
          <cell r="AL1433">
            <v>2291</v>
          </cell>
        </row>
        <row r="1434">
          <cell r="B1434">
            <v>41046</v>
          </cell>
          <cell r="C1434">
            <v>288383</v>
          </cell>
          <cell r="D1434">
            <v>44398</v>
          </cell>
          <cell r="E1434" t="str">
            <v>Distrib. y Comercializ. Disantel</v>
          </cell>
          <cell r="F1434" t="str">
            <v>7003220096-4</v>
          </cell>
          <cell r="G1434" t="str">
            <v>Abrazadera Curva BT 5/8x8</v>
          </cell>
          <cell r="AF1434">
            <v>1500</v>
          </cell>
          <cell r="AG1434">
            <v>1687.5</v>
          </cell>
          <cell r="AH1434">
            <v>-706</v>
          </cell>
          <cell r="AI1434">
            <v>-794.25</v>
          </cell>
          <cell r="AJ1434">
            <v>1.4706666666666666</v>
          </cell>
          <cell r="AK1434">
            <v>2206</v>
          </cell>
          <cell r="AL1434">
            <v>3000</v>
          </cell>
        </row>
        <row r="1435">
          <cell r="B1435">
            <v>40962</v>
          </cell>
          <cell r="C1435">
            <v>288591</v>
          </cell>
          <cell r="D1435">
            <v>44398</v>
          </cell>
          <cell r="E1435" t="str">
            <v>Distrib. Y Comerciañiz. Disantel</v>
          </cell>
          <cell r="F1435" t="str">
            <v>7003216102-0</v>
          </cell>
          <cell r="G1435" t="str">
            <v>Abrazadera 1/2x10.1/2x6H</v>
          </cell>
          <cell r="AF1435">
            <v>4950</v>
          </cell>
          <cell r="AG1435">
            <v>3564</v>
          </cell>
          <cell r="AH1435">
            <v>3493</v>
          </cell>
          <cell r="AI1435">
            <v>2514.96</v>
          </cell>
          <cell r="AJ1435">
            <v>0.29434343434343435</v>
          </cell>
          <cell r="AK1435">
            <v>1457</v>
          </cell>
          <cell r="AL1435">
            <v>1815</v>
          </cell>
        </row>
        <row r="1436">
          <cell r="B1436">
            <v>41113</v>
          </cell>
          <cell r="C1436">
            <v>288742</v>
          </cell>
          <cell r="D1436">
            <v>44377</v>
          </cell>
          <cell r="E1436" t="str">
            <v>Juan Ruperto Cancino</v>
          </cell>
          <cell r="F1436" t="str">
            <v>9700212050-3</v>
          </cell>
          <cell r="G1436" t="str">
            <v>Pasador 3/8x72</v>
          </cell>
          <cell r="AF1436">
            <v>3000</v>
          </cell>
          <cell r="AG1436">
            <v>162</v>
          </cell>
          <cell r="AH1436">
            <v>-7741</v>
          </cell>
          <cell r="AI1436">
            <v>-418.01400000000001</v>
          </cell>
          <cell r="AJ1436">
            <v>3.5803333333333334</v>
          </cell>
          <cell r="AK1436">
            <v>10741</v>
          </cell>
          <cell r="AL1436">
            <v>2267</v>
          </cell>
        </row>
        <row r="1437">
          <cell r="B1437">
            <v>41107</v>
          </cell>
          <cell r="C1437">
            <v>288725</v>
          </cell>
          <cell r="D1437">
            <v>44469</v>
          </cell>
          <cell r="E1437" t="str">
            <v>SAESA</v>
          </cell>
          <cell r="F1437" t="str">
            <v>7303240105-5</v>
          </cell>
          <cell r="G1437" t="str">
            <v>Golilla 40x40x5x18</v>
          </cell>
          <cell r="AF1437">
            <v>8000</v>
          </cell>
          <cell r="AG1437">
            <v>384</v>
          </cell>
          <cell r="AH1437">
            <v>0</v>
          </cell>
          <cell r="AI1437">
            <v>0</v>
          </cell>
          <cell r="AJ1437">
            <v>1</v>
          </cell>
          <cell r="AK1437">
            <v>8000</v>
          </cell>
          <cell r="AL1437">
            <v>2291</v>
          </cell>
        </row>
        <row r="1438">
          <cell r="B1438">
            <v>41126</v>
          </cell>
          <cell r="C1438">
            <v>288809</v>
          </cell>
          <cell r="D1438">
            <v>44400</v>
          </cell>
          <cell r="E1438" t="str">
            <v>Compañía General de Electricidad</v>
          </cell>
          <cell r="F1438" t="str">
            <v>9822210285-5</v>
          </cell>
          <cell r="G1438" t="str">
            <v>Diagonal L 50x50x5x1710</v>
          </cell>
          <cell r="AF1438">
            <v>50</v>
          </cell>
          <cell r="AG1438">
            <v>325</v>
          </cell>
          <cell r="AH1438">
            <v>-84</v>
          </cell>
          <cell r="AI1438">
            <v>-546</v>
          </cell>
          <cell r="AJ1438">
            <v>2.68</v>
          </cell>
          <cell r="AK1438">
            <v>134</v>
          </cell>
          <cell r="AL1438">
            <v>1480</v>
          </cell>
        </row>
        <row r="1439">
          <cell r="B1439">
            <v>41109</v>
          </cell>
          <cell r="C1439">
            <v>288723</v>
          </cell>
          <cell r="D1439">
            <v>44530</v>
          </cell>
          <cell r="E1439" t="str">
            <v>SAESA</v>
          </cell>
          <cell r="F1439" t="str">
            <v>7303240105-5</v>
          </cell>
          <cell r="G1439" t="str">
            <v>Golilla 40x40x5x18</v>
          </cell>
          <cell r="AF1439">
            <v>35000</v>
          </cell>
          <cell r="AG1439">
            <v>1680</v>
          </cell>
          <cell r="AH1439">
            <v>-1981</v>
          </cell>
          <cell r="AI1439">
            <v>-95.088000000000008</v>
          </cell>
          <cell r="AJ1439">
            <v>1.0566</v>
          </cell>
          <cell r="AK1439">
            <v>36981</v>
          </cell>
          <cell r="AL1439">
            <v>2291</v>
          </cell>
        </row>
        <row r="1440">
          <cell r="B1440">
            <v>41122</v>
          </cell>
          <cell r="C1440">
            <v>288809</v>
          </cell>
          <cell r="D1440">
            <v>44400</v>
          </cell>
          <cell r="E1440" t="str">
            <v>Compañía General de Electricidad</v>
          </cell>
          <cell r="F1440" t="str">
            <v>9822210290-1</v>
          </cell>
          <cell r="G1440" t="str">
            <v>Diagonal L 50x50x6x935</v>
          </cell>
          <cell r="AF1440">
            <v>610</v>
          </cell>
          <cell r="AG1440">
            <v>2501</v>
          </cell>
          <cell r="AH1440">
            <v>-12</v>
          </cell>
          <cell r="AI1440">
            <v>-49.199999999999996</v>
          </cell>
          <cell r="AJ1440">
            <v>1.019672131147541</v>
          </cell>
          <cell r="AK1440">
            <v>622</v>
          </cell>
          <cell r="AL1440">
            <v>1400</v>
          </cell>
        </row>
        <row r="1441">
          <cell r="B1441">
            <v>41080</v>
          </cell>
          <cell r="C1441">
            <v>288653</v>
          </cell>
          <cell r="D1441">
            <v>44397</v>
          </cell>
          <cell r="E1441" t="str">
            <v>Tecnored S.A.</v>
          </cell>
          <cell r="F1441" t="str">
            <v>A800200169-2</v>
          </cell>
          <cell r="G1441" t="str">
            <v>Cuerpo p/Soporte Preformado</v>
          </cell>
          <cell r="AF1441">
            <v>2000</v>
          </cell>
          <cell r="AG1441">
            <v>620</v>
          </cell>
          <cell r="AH1441">
            <v>-260</v>
          </cell>
          <cell r="AI1441">
            <v>-80.599999999999994</v>
          </cell>
          <cell r="AJ1441">
            <v>1.1299999999999999</v>
          </cell>
          <cell r="AK1441">
            <v>2260</v>
          </cell>
          <cell r="AL1441">
            <v>2998</v>
          </cell>
        </row>
        <row r="1442">
          <cell r="B1442">
            <v>41094</v>
          </cell>
          <cell r="C1442">
            <v>288689</v>
          </cell>
          <cell r="D1442">
            <v>44449</v>
          </cell>
          <cell r="E1442" t="str">
            <v>SAESA</v>
          </cell>
          <cell r="F1442" t="str">
            <v>7400200310-8</v>
          </cell>
          <cell r="G1442" t="str">
            <v>Barra Ojo Soldado 3/4x2.40mtrs</v>
          </cell>
          <cell r="AF1442">
            <v>1840</v>
          </cell>
          <cell r="AG1442">
            <v>10672</v>
          </cell>
          <cell r="AH1442">
            <v>-63</v>
          </cell>
          <cell r="AI1442">
            <v>-365.4</v>
          </cell>
          <cell r="AJ1442">
            <v>1.0342391304347827</v>
          </cell>
          <cell r="AK1442">
            <v>1903</v>
          </cell>
          <cell r="AL1442">
            <v>1781</v>
          </cell>
        </row>
        <row r="1443">
          <cell r="B1443">
            <v>41127</v>
          </cell>
          <cell r="C1443">
            <v>288809</v>
          </cell>
          <cell r="D1443">
            <v>44400</v>
          </cell>
          <cell r="E1443" t="str">
            <v>Compañía General de Electricidad</v>
          </cell>
          <cell r="F1443" t="str">
            <v>8706200700-K</v>
          </cell>
          <cell r="G1443" t="str">
            <v>Espiga 3/4x250x300 caps.1.3/8" Poliamida</v>
          </cell>
          <cell r="AF1443">
            <v>825</v>
          </cell>
          <cell r="AG1443">
            <v>625.35</v>
          </cell>
          <cell r="AH1443">
            <v>-240</v>
          </cell>
          <cell r="AI1443">
            <v>-181.92000000000002</v>
          </cell>
          <cell r="AJ1443">
            <v>1.290909090909091</v>
          </cell>
          <cell r="AK1443">
            <v>1065</v>
          </cell>
          <cell r="AL1443">
            <v>5277</v>
          </cell>
        </row>
        <row r="1444">
          <cell r="B1444">
            <v>41187</v>
          </cell>
          <cell r="E1444" t="str">
            <v>Reposicion</v>
          </cell>
          <cell r="F1444" t="str">
            <v>73032A8050-K</v>
          </cell>
          <cell r="G1444" t="str">
            <v>Golilla 100x100x5x18</v>
          </cell>
          <cell r="AF1444">
            <v>4000</v>
          </cell>
          <cell r="AG1444">
            <v>1545.6000000000001</v>
          </cell>
          <cell r="AH1444">
            <v>-1220</v>
          </cell>
          <cell r="AI1444">
            <v>-471.40800000000002</v>
          </cell>
          <cell r="AJ1444">
            <v>1.3049999999999999</v>
          </cell>
          <cell r="AK1444">
            <v>5220</v>
          </cell>
          <cell r="AL1444">
            <v>2044</v>
          </cell>
        </row>
        <row r="1445">
          <cell r="B1445">
            <v>41176</v>
          </cell>
          <cell r="C1445">
            <v>288911</v>
          </cell>
          <cell r="D1445">
            <v>44439</v>
          </cell>
          <cell r="E1445" t="str">
            <v>Distrib. y Comercializ. Disantel</v>
          </cell>
          <cell r="F1445" t="str">
            <v>7003220096-4</v>
          </cell>
          <cell r="G1445" t="str">
            <v>Abrazadera Curva BT 5/8x8</v>
          </cell>
          <cell r="AF1445">
            <v>1000</v>
          </cell>
          <cell r="AG1445">
            <v>1125</v>
          </cell>
          <cell r="AH1445">
            <v>26</v>
          </cell>
          <cell r="AI1445">
            <v>29.25</v>
          </cell>
          <cell r="AJ1445">
            <v>0.97399999999999998</v>
          </cell>
          <cell r="AK1445">
            <v>974</v>
          </cell>
          <cell r="AL1445">
            <v>3000</v>
          </cell>
        </row>
        <row r="1446">
          <cell r="B1446">
            <v>41152</v>
          </cell>
          <cell r="C1446">
            <v>288829</v>
          </cell>
          <cell r="D1446">
            <v>44421</v>
          </cell>
          <cell r="E1446" t="str">
            <v>Cooperativa Electrica los Angeles</v>
          </cell>
          <cell r="F1446" t="str">
            <v>8706200680-1</v>
          </cell>
          <cell r="G1446" t="str">
            <v>Espiga 3/4x200x250 caps.1.3/8" Poliamida</v>
          </cell>
          <cell r="AF1446">
            <v>500</v>
          </cell>
          <cell r="AG1446">
            <v>320.5</v>
          </cell>
          <cell r="AH1446">
            <v>-3291</v>
          </cell>
          <cell r="AI1446">
            <v>-2109.5309999999999</v>
          </cell>
          <cell r="AJ1446">
            <v>7.5819999999999999</v>
          </cell>
          <cell r="AK1446">
            <v>3791</v>
          </cell>
          <cell r="AL1446">
            <v>4535</v>
          </cell>
        </row>
        <row r="1447">
          <cell r="B1447">
            <v>41095</v>
          </cell>
          <cell r="C1447">
            <v>288688</v>
          </cell>
          <cell r="D1447">
            <v>44498</v>
          </cell>
          <cell r="E1447" t="str">
            <v>SAESA</v>
          </cell>
          <cell r="F1447" t="str">
            <v>7400200310-8</v>
          </cell>
          <cell r="G1447" t="str">
            <v>Barra Ojo Soldado 3/4x2.40mtrs</v>
          </cell>
          <cell r="AF1447">
            <v>1980</v>
          </cell>
          <cell r="AG1447">
            <v>11484</v>
          </cell>
          <cell r="AH1447">
            <v>63</v>
          </cell>
          <cell r="AI1447">
            <v>365.4</v>
          </cell>
          <cell r="AJ1447">
            <v>0.96818181818181814</v>
          </cell>
          <cell r="AK1447">
            <v>1917</v>
          </cell>
          <cell r="AL1447">
            <v>1781</v>
          </cell>
        </row>
        <row r="1448">
          <cell r="B1448">
            <v>41068</v>
          </cell>
          <cell r="C1448">
            <v>288664</v>
          </cell>
          <cell r="D1448">
            <v>44387</v>
          </cell>
          <cell r="E1448" t="str">
            <v>Compañía General de Electricidad</v>
          </cell>
          <cell r="F1448" t="str">
            <v>A800228030-3</v>
          </cell>
          <cell r="G1448" t="str">
            <v>Soporte Cruceta Plana 190x6x200</v>
          </cell>
          <cell r="AF1448">
            <v>2000</v>
          </cell>
          <cell r="AG1448">
            <v>4200</v>
          </cell>
          <cell r="AH1448">
            <v>89</v>
          </cell>
          <cell r="AI1448">
            <v>186.9</v>
          </cell>
          <cell r="AJ1448">
            <v>0.95550000000000002</v>
          </cell>
          <cell r="AK1448">
            <v>1911</v>
          </cell>
          <cell r="AL1448">
            <v>1521</v>
          </cell>
        </row>
        <row r="1449">
          <cell r="B1449">
            <v>41081</v>
          </cell>
          <cell r="C1449">
            <v>288653</v>
          </cell>
          <cell r="D1449">
            <v>44397</v>
          </cell>
          <cell r="E1449" t="str">
            <v>Tecnored S.A.</v>
          </cell>
          <cell r="F1449" t="str">
            <v>A800200050-5</v>
          </cell>
          <cell r="G1449" t="str">
            <v>Soporte Remate Liviano</v>
          </cell>
          <cell r="AF1449">
            <v>2800</v>
          </cell>
          <cell r="AG1449">
            <v>728</v>
          </cell>
          <cell r="AH1449">
            <v>0</v>
          </cell>
          <cell r="AI1449">
            <v>0</v>
          </cell>
          <cell r="AJ1449">
            <v>1</v>
          </cell>
          <cell r="AK1449">
            <v>2800</v>
          </cell>
          <cell r="AL1449">
            <v>1937</v>
          </cell>
        </row>
        <row r="1450">
          <cell r="B1450">
            <v>41085</v>
          </cell>
          <cell r="C1450">
            <v>288653</v>
          </cell>
          <cell r="D1450">
            <v>44397</v>
          </cell>
          <cell r="E1450" t="str">
            <v>Tecnored S.A.</v>
          </cell>
          <cell r="F1450" t="str">
            <v>A800210115-8</v>
          </cell>
          <cell r="G1450" t="str">
            <v>Soporte Susp. p/Cable Preensamblado</v>
          </cell>
          <cell r="AF1450">
            <v>5200</v>
          </cell>
          <cell r="AG1450">
            <v>1768.0000000000002</v>
          </cell>
          <cell r="AH1450">
            <v>695</v>
          </cell>
          <cell r="AI1450">
            <v>236.3</v>
          </cell>
          <cell r="AJ1450">
            <v>0.86634615384615388</v>
          </cell>
          <cell r="AK1450">
            <v>4505</v>
          </cell>
          <cell r="AL1450">
            <v>2811</v>
          </cell>
        </row>
        <row r="1451">
          <cell r="B1451">
            <v>41082</v>
          </cell>
          <cell r="C1451">
            <v>288655</v>
          </cell>
          <cell r="D1451">
            <v>44459</v>
          </cell>
          <cell r="E1451" t="str">
            <v>Tecnored S.A.</v>
          </cell>
          <cell r="F1451" t="str">
            <v>A800200050-5</v>
          </cell>
          <cell r="G1451" t="str">
            <v>Soporte Remate Liviano</v>
          </cell>
          <cell r="AF1451">
            <v>1200</v>
          </cell>
          <cell r="AG1451">
            <v>312</v>
          </cell>
          <cell r="AH1451">
            <v>0</v>
          </cell>
          <cell r="AI1451">
            <v>0</v>
          </cell>
          <cell r="AJ1451">
            <v>1</v>
          </cell>
          <cell r="AK1451">
            <v>1200</v>
          </cell>
          <cell r="AL1451">
            <v>1937</v>
          </cell>
        </row>
        <row r="1452">
          <cell r="B1452">
            <v>41112</v>
          </cell>
          <cell r="C1452">
            <v>288742</v>
          </cell>
          <cell r="D1452">
            <v>44377</v>
          </cell>
          <cell r="E1452" t="str">
            <v>Juan Ruperto Cancino</v>
          </cell>
          <cell r="F1452" t="str">
            <v>A800200050-5</v>
          </cell>
          <cell r="G1452" t="str">
            <v>Soporte Remate Liviano</v>
          </cell>
          <cell r="AF1452">
            <v>3000</v>
          </cell>
          <cell r="AG1452">
            <v>780</v>
          </cell>
          <cell r="AH1452">
            <v>-4600</v>
          </cell>
          <cell r="AI1452">
            <v>-1196</v>
          </cell>
          <cell r="AJ1452">
            <v>2.5333333333333332</v>
          </cell>
          <cell r="AK1452">
            <v>7600</v>
          </cell>
          <cell r="AL1452">
            <v>1762</v>
          </cell>
        </row>
        <row r="1453">
          <cell r="B1453">
            <v>41189</v>
          </cell>
          <cell r="C1453">
            <v>288980</v>
          </cell>
          <cell r="D1453">
            <v>44419</v>
          </cell>
          <cell r="E1453" t="str">
            <v>Copelec</v>
          </cell>
          <cell r="F1453" t="str">
            <v>C621000230-7</v>
          </cell>
          <cell r="G1453" t="str">
            <v>Fijación p/Cañería 1/2 - 1/2x9x3H</v>
          </cell>
          <cell r="AF1453">
            <v>200</v>
          </cell>
          <cell r="AG1453">
            <v>56.399999999999991</v>
          </cell>
          <cell r="AH1453">
            <v>-807</v>
          </cell>
          <cell r="AI1453">
            <v>-227.57399999999998</v>
          </cell>
          <cell r="AJ1453">
            <v>5.0350000000000001</v>
          </cell>
          <cell r="AK1453">
            <v>1007</v>
          </cell>
          <cell r="AL1453">
            <v>2000</v>
          </cell>
        </row>
        <row r="1454">
          <cell r="B1454">
            <v>41124</v>
          </cell>
          <cell r="C1454">
            <v>288809</v>
          </cell>
          <cell r="D1454">
            <v>44400</v>
          </cell>
          <cell r="E1454" t="str">
            <v>Compañía General de Electricidad</v>
          </cell>
          <cell r="F1454" t="str">
            <v>8709200150-2</v>
          </cell>
          <cell r="G1454" t="str">
            <v>Espiga 3/4x155x295 caps.1.3/8" Poliamida c/HOR</v>
          </cell>
          <cell r="AF1454">
            <v>2950</v>
          </cell>
          <cell r="AG1454">
            <v>2185.9499999999998</v>
          </cell>
          <cell r="AH1454">
            <v>0</v>
          </cell>
          <cell r="AI1454">
            <v>0</v>
          </cell>
          <cell r="AJ1454">
            <v>1</v>
          </cell>
          <cell r="AK1454">
            <v>2950</v>
          </cell>
          <cell r="AL1454">
            <v>5301</v>
          </cell>
        </row>
        <row r="1455">
          <cell r="B1455">
            <v>41188</v>
          </cell>
          <cell r="C1455">
            <v>288244</v>
          </cell>
          <cell r="E1455" t="str">
            <v>CAMET SPA</v>
          </cell>
          <cell r="F1455" t="str">
            <v>9700216100-5</v>
          </cell>
          <cell r="G1455" t="str">
            <v>Pasador 1/2x80</v>
          </cell>
          <cell r="AF1455">
            <v>3900</v>
          </cell>
          <cell r="AG1455">
            <v>343.2</v>
          </cell>
          <cell r="AH1455">
            <v>-1163</v>
          </cell>
          <cell r="AI1455">
            <v>-102.34399999999999</v>
          </cell>
          <cell r="AJ1455">
            <v>1.2982051282051281</v>
          </cell>
          <cell r="AK1455">
            <v>5063</v>
          </cell>
          <cell r="AL1455">
            <v>1849</v>
          </cell>
        </row>
        <row r="1456">
          <cell r="B1456">
            <v>41200</v>
          </cell>
          <cell r="C1456">
            <v>288649</v>
          </cell>
          <cell r="D1456">
            <v>44428</v>
          </cell>
          <cell r="E1456" t="str">
            <v>Tecnored S.A.</v>
          </cell>
          <cell r="F1456" t="str">
            <v>C621000342-7</v>
          </cell>
          <cell r="G1456" t="str">
            <v>Fijación p/Cañería M75 - 1/2x300x100</v>
          </cell>
          <cell r="AF1456">
            <v>40</v>
          </cell>
          <cell r="AG1456">
            <v>18.400000000000002</v>
          </cell>
          <cell r="AH1456">
            <v>-488</v>
          </cell>
          <cell r="AI1456">
            <v>-224.48000000000002</v>
          </cell>
          <cell r="AJ1456">
            <v>13.2</v>
          </cell>
          <cell r="AK1456">
            <v>528</v>
          </cell>
          <cell r="AL1456">
            <v>2411</v>
          </cell>
        </row>
        <row r="1457">
          <cell r="B1457">
            <v>41165</v>
          </cell>
          <cell r="E1457" t="str">
            <v>Tecnored S.A.</v>
          </cell>
          <cell r="F1457" t="str">
            <v>9521200005-2</v>
          </cell>
          <cell r="G1457" t="str">
            <v>Grillete 12mm, ojo grande</v>
          </cell>
          <cell r="AF1457">
            <v>600</v>
          </cell>
          <cell r="AG1457">
            <v>204.00000000000003</v>
          </cell>
          <cell r="AH1457">
            <v>206</v>
          </cell>
          <cell r="AI1457">
            <v>70.040000000000006</v>
          </cell>
          <cell r="AJ1457">
            <v>0.65666666666666662</v>
          </cell>
          <cell r="AK1457">
            <v>394</v>
          </cell>
          <cell r="AL1457">
            <v>2700</v>
          </cell>
        </row>
        <row r="1458">
          <cell r="B1458">
            <v>40885</v>
          </cell>
          <cell r="C1458">
            <v>288219</v>
          </cell>
          <cell r="D1458">
            <v>44295</v>
          </cell>
          <cell r="E1458" t="str">
            <v>Tecnored S.A.</v>
          </cell>
          <cell r="F1458" t="str">
            <v>A800225040-4</v>
          </cell>
          <cell r="G1458" t="str">
            <v>Soporte Acometida p/Empalme</v>
          </cell>
          <cell r="AF1458">
            <v>940</v>
          </cell>
          <cell r="AG1458">
            <v>371.3</v>
          </cell>
          <cell r="AH1458">
            <v>-635</v>
          </cell>
          <cell r="AI1458">
            <v>-250.82500000000002</v>
          </cell>
          <cell r="AJ1458">
            <v>1.675531914893617</v>
          </cell>
          <cell r="AK1458">
            <v>1575</v>
          </cell>
          <cell r="AL1458">
            <v>2151</v>
          </cell>
        </row>
        <row r="1459">
          <cell r="B1459">
            <v>41024</v>
          </cell>
          <cell r="C1459">
            <v>288513</v>
          </cell>
          <cell r="D1459">
            <v>44370</v>
          </cell>
          <cell r="E1459" t="str">
            <v>Tecnored S.A.</v>
          </cell>
          <cell r="F1459" t="str">
            <v>9323016498-1</v>
          </cell>
          <cell r="G1459" t="str">
            <v>Perno Hex Cte 1/2x13x187mmH</v>
          </cell>
          <cell r="AF1459">
            <v>2000</v>
          </cell>
          <cell r="AG1459">
            <v>598</v>
          </cell>
          <cell r="AH1459">
            <v>-202</v>
          </cell>
          <cell r="AI1459">
            <v>-60.397999999999996</v>
          </cell>
          <cell r="AJ1459">
            <v>1.101</v>
          </cell>
          <cell r="AK1459">
            <v>2202</v>
          </cell>
          <cell r="AL1459">
            <v>2324</v>
          </cell>
        </row>
        <row r="1460">
          <cell r="B1460">
            <v>41202</v>
          </cell>
          <cell r="E1460" t="str">
            <v>GTD Manquehue S.A.</v>
          </cell>
          <cell r="F1460" t="str">
            <v>7500200136-5</v>
          </cell>
          <cell r="G1460" t="str">
            <v>Brida Inferior Multicable 4mm</v>
          </cell>
          <cell r="AF1460">
            <v>2000</v>
          </cell>
          <cell r="AG1460">
            <v>232</v>
          </cell>
          <cell r="AH1460">
            <v>-478</v>
          </cell>
          <cell r="AI1460">
            <v>-55.448</v>
          </cell>
          <cell r="AJ1460">
            <v>1.2390000000000001</v>
          </cell>
          <cell r="AK1460">
            <v>2478</v>
          </cell>
          <cell r="AL1460">
            <v>2477</v>
          </cell>
        </row>
        <row r="1461">
          <cell r="B1461">
            <v>41203</v>
          </cell>
          <cell r="E1461" t="str">
            <v>GTD Manquehue S.A.</v>
          </cell>
          <cell r="F1461" t="str">
            <v>7500200137-3</v>
          </cell>
          <cell r="G1461" t="str">
            <v>Brida Superior Multicable 4mm</v>
          </cell>
          <cell r="AF1461">
            <v>2000</v>
          </cell>
          <cell r="AG1461">
            <v>154</v>
          </cell>
          <cell r="AH1461">
            <v>-1335</v>
          </cell>
          <cell r="AI1461">
            <v>-102.795</v>
          </cell>
          <cell r="AJ1461">
            <v>1.6675</v>
          </cell>
          <cell r="AK1461">
            <v>3335</v>
          </cell>
          <cell r="AL1461">
            <v>2477</v>
          </cell>
        </row>
        <row r="1462">
          <cell r="B1462">
            <v>40963</v>
          </cell>
          <cell r="C1462">
            <v>44490</v>
          </cell>
          <cell r="D1462">
            <v>288387</v>
          </cell>
          <cell r="E1462" t="str">
            <v>GTD Teleductos S.A.</v>
          </cell>
          <cell r="F1462" t="str">
            <v>7003216102-0</v>
          </cell>
          <cell r="G1462" t="str">
            <v>Abrazadera 1/2x10.1/2x6H</v>
          </cell>
          <cell r="AF1462">
            <v>3300</v>
          </cell>
          <cell r="AG1462">
            <v>2376</v>
          </cell>
          <cell r="AH1462">
            <v>0</v>
          </cell>
          <cell r="AI1462">
            <v>0</v>
          </cell>
          <cell r="AJ1462">
            <v>1</v>
          </cell>
          <cell r="AK1462">
            <v>3300</v>
          </cell>
          <cell r="AL1462">
            <v>1815</v>
          </cell>
        </row>
        <row r="1463">
          <cell r="B1463">
            <v>41125</v>
          </cell>
          <cell r="C1463">
            <v>288809</v>
          </cell>
          <cell r="D1463">
            <v>44400</v>
          </cell>
          <cell r="E1463" t="str">
            <v>Compañía General de Electricidad</v>
          </cell>
          <cell r="F1463" t="str">
            <v>8706200650-K</v>
          </cell>
          <cell r="G1463" t="str">
            <v>Espiga 3/4x155x210 caps.1.3/8" Poliamida</v>
          </cell>
          <cell r="AF1463">
            <v>1080</v>
          </cell>
          <cell r="AG1463">
            <v>604.80000000000007</v>
          </cell>
          <cell r="AH1463">
            <v>-2606</v>
          </cell>
          <cell r="AI1463">
            <v>-1459.3600000000001</v>
          </cell>
          <cell r="AJ1463">
            <v>3.412962962962963</v>
          </cell>
          <cell r="AK1463">
            <v>3686</v>
          </cell>
          <cell r="AL1463">
            <v>5225</v>
          </cell>
        </row>
        <row r="1464">
          <cell r="B1464">
            <v>41212</v>
          </cell>
          <cell r="E1464" t="str">
            <v>Reposicion</v>
          </cell>
          <cell r="F1464" t="str">
            <v>7303250150-5</v>
          </cell>
          <cell r="G1464" t="str">
            <v>Golilla 50x50x5x21</v>
          </cell>
          <cell r="AF1464">
            <v>10000</v>
          </cell>
          <cell r="AG1464">
            <v>859.99999999999989</v>
          </cell>
          <cell r="AH1464">
            <v>-13590</v>
          </cell>
          <cell r="AI1464">
            <v>-1168.74</v>
          </cell>
          <cell r="AJ1464">
            <v>2.359</v>
          </cell>
          <cell r="AK1464">
            <v>23590</v>
          </cell>
          <cell r="AL1464">
            <v>2144</v>
          </cell>
        </row>
        <row r="1465">
          <cell r="B1465">
            <v>41213</v>
          </cell>
          <cell r="C1465">
            <v>289044</v>
          </cell>
          <cell r="D1465">
            <v>44463</v>
          </cell>
          <cell r="E1465" t="str">
            <v>Barrios Constructora SPA</v>
          </cell>
          <cell r="F1465" t="str">
            <v>2821632140-7</v>
          </cell>
          <cell r="G1465" t="str">
            <v>Perno riel FFCC JDZ 1x130</v>
          </cell>
          <cell r="AF1465">
            <v>600</v>
          </cell>
          <cell r="AG1465">
            <v>411.00000000000006</v>
          </cell>
          <cell r="AH1465">
            <v>0</v>
          </cell>
          <cell r="AI1465">
            <v>0</v>
          </cell>
          <cell r="AJ1465">
            <v>1</v>
          </cell>
          <cell r="AK1465">
            <v>600</v>
          </cell>
          <cell r="AL1465">
            <v>2043</v>
          </cell>
        </row>
        <row r="1466">
          <cell r="B1466">
            <v>41077</v>
          </cell>
          <cell r="C1466">
            <v>288653</v>
          </cell>
          <cell r="D1466">
            <v>44397</v>
          </cell>
          <cell r="E1466" t="str">
            <v>Tecnored S.A.</v>
          </cell>
          <cell r="F1466" t="str">
            <v>A800225040-4</v>
          </cell>
          <cell r="G1466" t="str">
            <v>Soporte Acometida p/Empalme</v>
          </cell>
          <cell r="AF1466">
            <v>760</v>
          </cell>
          <cell r="AG1466">
            <v>300.2</v>
          </cell>
          <cell r="AH1466">
            <v>408</v>
          </cell>
          <cell r="AI1466">
            <v>161.16</v>
          </cell>
          <cell r="AJ1466">
            <v>0.4631578947368421</v>
          </cell>
          <cell r="AK1466">
            <v>352</v>
          </cell>
          <cell r="AL1466">
            <v>2324</v>
          </cell>
        </row>
        <row r="1467">
          <cell r="B1467">
            <v>41190</v>
          </cell>
          <cell r="C1467">
            <v>288645</v>
          </cell>
          <cell r="D1467">
            <v>44429</v>
          </cell>
          <cell r="E1467" t="str">
            <v>Copelec</v>
          </cell>
          <cell r="F1467" t="str">
            <v>9822410140-6</v>
          </cell>
          <cell r="G1467" t="str">
            <v>Eslabón Simple 12mm</v>
          </cell>
          <cell r="AF1467">
            <v>6000</v>
          </cell>
          <cell r="AG1467">
            <v>1051.2</v>
          </cell>
          <cell r="AH1467">
            <v>3607</v>
          </cell>
          <cell r="AI1467">
            <v>631.94639999999993</v>
          </cell>
          <cell r="AJ1467">
            <v>0.39883333333333332</v>
          </cell>
          <cell r="AK1467">
            <v>2393</v>
          </cell>
          <cell r="AL1467">
            <v>3025</v>
          </cell>
        </row>
        <row r="1468">
          <cell r="B1468">
            <v>41238</v>
          </cell>
          <cell r="E1468" t="str">
            <v>Reposicion</v>
          </cell>
          <cell r="F1468" t="str">
            <v>5600304020-3</v>
          </cell>
          <cell r="G1468" t="str">
            <v>Chavetas Zinc 1/8x1.1/4</v>
          </cell>
          <cell r="AF1468">
            <v>44000</v>
          </cell>
          <cell r="AG1468">
            <v>132</v>
          </cell>
          <cell r="AH1468">
            <v>-56</v>
          </cell>
          <cell r="AI1468">
            <v>-0.16800000000000001</v>
          </cell>
          <cell r="AJ1468">
            <v>1.0012727272727273</v>
          </cell>
          <cell r="AK1468">
            <v>44056</v>
          </cell>
          <cell r="AL1468">
            <v>2595</v>
          </cell>
        </row>
        <row r="1469">
          <cell r="B1469">
            <v>41156</v>
          </cell>
          <cell r="C1469">
            <v>288525</v>
          </cell>
          <cell r="D1469">
            <v>44407</v>
          </cell>
          <cell r="E1469" t="str">
            <v>SAESA</v>
          </cell>
          <cell r="F1469" t="str">
            <v>A800200556-7</v>
          </cell>
          <cell r="G1469" t="str">
            <v>Soporte Secc. APR 32x8x240x385mm</v>
          </cell>
          <cell r="AF1469">
            <v>1415</v>
          </cell>
          <cell r="AG1469">
            <v>2230.04</v>
          </cell>
          <cell r="AH1469">
            <v>-206</v>
          </cell>
          <cell r="AI1469">
            <v>-324.65600000000001</v>
          </cell>
          <cell r="AJ1469">
            <v>1.1455830388692581</v>
          </cell>
          <cell r="AK1469">
            <v>1621</v>
          </cell>
          <cell r="AL1469">
            <v>2530</v>
          </cell>
        </row>
        <row r="1470">
          <cell r="B1470">
            <v>40875</v>
          </cell>
          <cell r="C1470">
            <v>288131</v>
          </cell>
          <cell r="D1470">
            <v>44323</v>
          </cell>
          <cell r="E1470" t="str">
            <v>Aragon S.A.</v>
          </cell>
          <cell r="F1470" t="str">
            <v>9023720010-0</v>
          </cell>
          <cell r="G1470" t="str">
            <v>Tuerca Ojo 5/8</v>
          </cell>
          <cell r="AF1470">
            <v>2000</v>
          </cell>
          <cell r="AG1470">
            <v>608</v>
          </cell>
          <cell r="AH1470">
            <v>0</v>
          </cell>
          <cell r="AI1470">
            <v>0</v>
          </cell>
          <cell r="AJ1470">
            <v>1</v>
          </cell>
          <cell r="AK1470">
            <v>2000</v>
          </cell>
          <cell r="AL1470">
            <v>2861</v>
          </cell>
        </row>
        <row r="1471">
          <cell r="B1471">
            <v>41071</v>
          </cell>
          <cell r="C1471">
            <v>288655</v>
          </cell>
          <cell r="D1471">
            <v>44459</v>
          </cell>
          <cell r="E1471" t="str">
            <v>Tecnored S.A.</v>
          </cell>
          <cell r="F1471" t="str">
            <v>7401200010-7</v>
          </cell>
          <cell r="G1471" t="str">
            <v>Barra Ojo 5/8x1,80mtrs</v>
          </cell>
          <cell r="AF1471">
            <v>1590</v>
          </cell>
          <cell r="AG1471">
            <v>4828.5119999999997</v>
          </cell>
          <cell r="AH1471">
            <v>0</v>
          </cell>
          <cell r="AI1471">
            <v>0</v>
          </cell>
          <cell r="AJ1471">
            <v>1</v>
          </cell>
          <cell r="AK1471">
            <v>1590</v>
          </cell>
          <cell r="AL1471">
            <v>1655</v>
          </cell>
        </row>
        <row r="1472">
          <cell r="B1472">
            <v>41129</v>
          </cell>
          <cell r="C1472">
            <v>288809</v>
          </cell>
          <cell r="D1472">
            <v>44400</v>
          </cell>
          <cell r="E1472" t="str">
            <v>Compañía General de Electricidad</v>
          </cell>
          <cell r="F1472" t="str">
            <v>8706200070-6</v>
          </cell>
          <cell r="G1472" t="str">
            <v>Espiga 3/4x220x270 caps.1" Poliamida</v>
          </cell>
          <cell r="AF1472">
            <v>868</v>
          </cell>
          <cell r="AG1472">
            <v>553.78399999999999</v>
          </cell>
          <cell r="AH1472">
            <v>-59</v>
          </cell>
          <cell r="AI1472">
            <v>-37.642000000000003</v>
          </cell>
          <cell r="AJ1472">
            <v>1.0679723502304148</v>
          </cell>
          <cell r="AK1472">
            <v>927</v>
          </cell>
          <cell r="AL1472">
            <v>5035</v>
          </cell>
        </row>
        <row r="1473">
          <cell r="B1473">
            <v>41225</v>
          </cell>
          <cell r="C1473">
            <v>289084</v>
          </cell>
          <cell r="D1473">
            <v>44516</v>
          </cell>
          <cell r="E1473" t="str">
            <v>Compañía General de Electricidad</v>
          </cell>
          <cell r="F1473" t="str">
            <v>8706200650-K</v>
          </cell>
          <cell r="G1473" t="str">
            <v>Espiga 3/4x155x210 caps.1.3/8" Poliamida</v>
          </cell>
          <cell r="AF1473">
            <v>9744</v>
          </cell>
          <cell r="AG1473">
            <v>5456.64</v>
          </cell>
          <cell r="AH1473">
            <v>631</v>
          </cell>
          <cell r="AI1473">
            <v>353.36</v>
          </cell>
          <cell r="AJ1473">
            <v>0.93524220032840721</v>
          </cell>
          <cell r="AK1473">
            <v>9113</v>
          </cell>
          <cell r="AL1473">
            <v>6352</v>
          </cell>
        </row>
        <row r="1474">
          <cell r="B1474">
            <v>41132</v>
          </cell>
          <cell r="C1474">
            <v>288811</v>
          </cell>
          <cell r="D1474">
            <v>44400</v>
          </cell>
          <cell r="E1474" t="str">
            <v>Compañía General de Electricidad</v>
          </cell>
          <cell r="F1474" t="str">
            <v>8709200150-2</v>
          </cell>
          <cell r="G1474" t="str">
            <v>Espiga 3/4x155x295 caps.1.3/8" Poliamida c/HOR</v>
          </cell>
          <cell r="AF1474">
            <v>3000</v>
          </cell>
          <cell r="AG1474">
            <v>2223</v>
          </cell>
          <cell r="AH1474">
            <v>210</v>
          </cell>
          <cell r="AI1474">
            <v>155.60999999999999</v>
          </cell>
          <cell r="AJ1474">
            <v>0.93</v>
          </cell>
          <cell r="AK1474">
            <v>2790</v>
          </cell>
          <cell r="AL1474">
            <v>5301</v>
          </cell>
        </row>
        <row r="1475">
          <cell r="B1475">
            <v>41227</v>
          </cell>
          <cell r="C1475">
            <v>289117</v>
          </cell>
          <cell r="D1475">
            <v>44455</v>
          </cell>
          <cell r="E1475" t="str">
            <v>Tecnored S.A.</v>
          </cell>
          <cell r="F1475" t="str">
            <v>7401200010-7</v>
          </cell>
          <cell r="G1475" t="str">
            <v>Barra Ojo 5/8x1,80mtrs</v>
          </cell>
          <cell r="AF1475">
            <v>700</v>
          </cell>
          <cell r="AG1475">
            <v>2125.7599999999998</v>
          </cell>
          <cell r="AH1475">
            <v>-1102</v>
          </cell>
          <cell r="AI1475">
            <v>-3346.5535999999997</v>
          </cell>
          <cell r="AJ1475">
            <v>2.5742857142857143</v>
          </cell>
          <cell r="AK1475">
            <v>1802</v>
          </cell>
          <cell r="AL1475">
            <v>1904</v>
          </cell>
        </row>
        <row r="1476">
          <cell r="B1476">
            <v>41214</v>
          </cell>
          <cell r="C1476">
            <v>288981</v>
          </cell>
          <cell r="D1476">
            <v>44435</v>
          </cell>
          <cell r="E1476" t="str">
            <v>Cooperativa Electrica los Angeles</v>
          </cell>
          <cell r="F1476" t="str">
            <v>9823010200-7</v>
          </cell>
          <cell r="G1476" t="str">
            <v>Extensión p/Soporte de Paso 500x800x1300</v>
          </cell>
          <cell r="AF1476">
            <v>8</v>
          </cell>
          <cell r="AG1476">
            <v>237.184</v>
          </cell>
          <cell r="AH1476">
            <v>0</v>
          </cell>
          <cell r="AI1476">
            <v>0</v>
          </cell>
          <cell r="AJ1476">
            <v>1</v>
          </cell>
          <cell r="AK1476">
            <v>8</v>
          </cell>
          <cell r="AL1476">
            <v>4007</v>
          </cell>
        </row>
        <row r="1477">
          <cell r="B1477">
            <v>41231</v>
          </cell>
          <cell r="C1477">
            <v>289120</v>
          </cell>
          <cell r="D1477">
            <v>44459</v>
          </cell>
          <cell r="E1477" t="str">
            <v>Comunicación y Telefonia Rural S.A.</v>
          </cell>
          <cell r="F1477" t="str">
            <v>8020210078-7</v>
          </cell>
          <cell r="G1477" t="str">
            <v>Cruceta Paso Ova 50x50x4x500-14 GV</v>
          </cell>
          <cell r="AF1477">
            <v>2310</v>
          </cell>
          <cell r="AG1477">
            <v>2857.4700000000003</v>
          </cell>
          <cell r="AH1477">
            <v>-990</v>
          </cell>
          <cell r="AI1477">
            <v>-1224.6300000000001</v>
          </cell>
          <cell r="AJ1477">
            <v>1.4285714285714286</v>
          </cell>
          <cell r="AK1477">
            <v>3300</v>
          </cell>
          <cell r="AL1477">
            <v>2399</v>
          </cell>
        </row>
        <row r="1478">
          <cell r="B1478">
            <v>41096</v>
          </cell>
          <cell r="C1478">
            <v>288696</v>
          </cell>
          <cell r="D1478">
            <v>44498</v>
          </cell>
          <cell r="E1478" t="str">
            <v>SAESA</v>
          </cell>
          <cell r="F1478" t="str">
            <v>7400200310-8</v>
          </cell>
          <cell r="G1478" t="str">
            <v>Barra Ojo Soldado 3/4x2.40mtrs</v>
          </cell>
          <cell r="AF1478">
            <v>4240</v>
          </cell>
          <cell r="AG1478">
            <v>24592</v>
          </cell>
          <cell r="AH1478">
            <v>-2075</v>
          </cell>
          <cell r="AI1478">
            <v>-12035</v>
          </cell>
          <cell r="AJ1478">
            <v>1.4893867924528301</v>
          </cell>
          <cell r="AK1478">
            <v>6315</v>
          </cell>
          <cell r="AL1478">
            <v>1781</v>
          </cell>
        </row>
        <row r="1479">
          <cell r="B1479">
            <v>41166</v>
          </cell>
          <cell r="C1479">
            <v>288906</v>
          </cell>
          <cell r="D1479">
            <v>44407</v>
          </cell>
          <cell r="E1479" t="str">
            <v>Tecnored S.A.</v>
          </cell>
          <cell r="F1479" t="str">
            <v>8706200210-5</v>
          </cell>
          <cell r="G1479" t="str">
            <v>Espiga 5/8x155x210 caps.1" Poliamida</v>
          </cell>
          <cell r="AF1479">
            <v>1500</v>
          </cell>
          <cell r="AG1479">
            <v>582</v>
          </cell>
          <cell r="AH1479">
            <v>0</v>
          </cell>
          <cell r="AI1479">
            <v>0</v>
          </cell>
          <cell r="AJ1479">
            <v>1</v>
          </cell>
          <cell r="AK1479">
            <v>1500</v>
          </cell>
          <cell r="AL1479">
            <v>4537</v>
          </cell>
        </row>
        <row r="1480">
          <cell r="B1480">
            <v>41170</v>
          </cell>
          <cell r="C1480">
            <v>288906</v>
          </cell>
          <cell r="D1480">
            <v>44407</v>
          </cell>
          <cell r="E1480" t="str">
            <v>Tecnored S.A.</v>
          </cell>
          <cell r="F1480" t="str">
            <v>8706200640-2</v>
          </cell>
          <cell r="G1480" t="str">
            <v>Espiga 3/4x185x240 caps.1.3/8" Poliamida</v>
          </cell>
          <cell r="AF1480">
            <v>2500</v>
          </cell>
          <cell r="AG1480">
            <v>1560</v>
          </cell>
          <cell r="AH1480">
            <v>0</v>
          </cell>
          <cell r="AI1480">
            <v>0</v>
          </cell>
          <cell r="AJ1480">
            <v>1</v>
          </cell>
          <cell r="AK1480">
            <v>2500</v>
          </cell>
          <cell r="AL1480">
            <v>4535</v>
          </cell>
        </row>
        <row r="1481">
          <cell r="B1481">
            <v>41259</v>
          </cell>
          <cell r="E1481" t="str">
            <v>Reposicion p/Espigas 3/4</v>
          </cell>
          <cell r="F1481" t="str">
            <v>7303250150-5</v>
          </cell>
          <cell r="G1481" t="str">
            <v>Golilla 50x50x5x21</v>
          </cell>
          <cell r="AF1481">
            <v>7000</v>
          </cell>
          <cell r="AG1481">
            <v>602</v>
          </cell>
          <cell r="AH1481">
            <v>-2120</v>
          </cell>
          <cell r="AI1481">
            <v>-182.32</v>
          </cell>
          <cell r="AJ1481">
            <v>1.3028571428571429</v>
          </cell>
          <cell r="AK1481">
            <v>9120</v>
          </cell>
          <cell r="AL1481">
            <v>5027</v>
          </cell>
        </row>
        <row r="1482">
          <cell r="B1482">
            <v>41182</v>
          </cell>
          <cell r="C1482">
            <v>288930</v>
          </cell>
          <cell r="D1482">
            <v>44427</v>
          </cell>
          <cell r="E1482" t="str">
            <v>Copelec</v>
          </cell>
          <cell r="F1482" t="str">
            <v>8706200210-5</v>
          </cell>
          <cell r="G1482" t="str">
            <v>Espiga 5/8x155x210 caps.1" Poliamida</v>
          </cell>
          <cell r="AF1482">
            <v>500</v>
          </cell>
          <cell r="AG1482">
            <v>194</v>
          </cell>
          <cell r="AH1482">
            <v>0</v>
          </cell>
          <cell r="AI1482">
            <v>0</v>
          </cell>
          <cell r="AJ1482">
            <v>1</v>
          </cell>
          <cell r="AK1482">
            <v>500</v>
          </cell>
          <cell r="AL1482">
            <v>4537</v>
          </cell>
        </row>
        <row r="1483">
          <cell r="B1483">
            <v>41210</v>
          </cell>
          <cell r="C1483">
            <v>289036</v>
          </cell>
          <cell r="D1483">
            <v>44461</v>
          </cell>
          <cell r="E1483" t="str">
            <v>Cooperativa Electrica Rio Bueno</v>
          </cell>
          <cell r="F1483" t="str">
            <v>8706200210-5</v>
          </cell>
          <cell r="G1483" t="str">
            <v>Espiga 5/8x155x210 caps.1" Poliamida</v>
          </cell>
          <cell r="AF1483">
            <v>500</v>
          </cell>
          <cell r="AG1483">
            <v>194</v>
          </cell>
          <cell r="AH1483">
            <v>-555</v>
          </cell>
          <cell r="AI1483">
            <v>-215.34</v>
          </cell>
          <cell r="AJ1483">
            <v>2.11</v>
          </cell>
          <cell r="AK1483">
            <v>1055</v>
          </cell>
          <cell r="AL1483">
            <v>4537</v>
          </cell>
        </row>
        <row r="1484">
          <cell r="B1484">
            <v>41260</v>
          </cell>
          <cell r="C1484">
            <v>288346</v>
          </cell>
          <cell r="D1484">
            <v>44470</v>
          </cell>
          <cell r="E1484" t="str">
            <v>CNT Telefonica del Sur S.A.</v>
          </cell>
          <cell r="F1484" t="str">
            <v>7303240095-4</v>
          </cell>
          <cell r="G1484" t="str">
            <v>Golilla 40x40x5x14</v>
          </cell>
          <cell r="AF1484">
            <v>8000</v>
          </cell>
          <cell r="AG1484">
            <v>425.59999999999997</v>
          </cell>
          <cell r="AH1484">
            <v>800</v>
          </cell>
          <cell r="AI1484">
            <v>42.559999999999995</v>
          </cell>
          <cell r="AJ1484">
            <v>0.9</v>
          </cell>
          <cell r="AK1484">
            <v>7200</v>
          </cell>
          <cell r="AL1484">
            <v>1859</v>
          </cell>
        </row>
        <row r="1485">
          <cell r="B1485">
            <v>41093</v>
          </cell>
          <cell r="C1485">
            <v>288705</v>
          </cell>
          <cell r="D1485">
            <v>44418</v>
          </cell>
          <cell r="E1485" t="str">
            <v>Comercializadora e Inver Galmar Ltda</v>
          </cell>
          <cell r="F1485" t="str">
            <v>9521220100-7</v>
          </cell>
          <cell r="G1485" t="str">
            <v>Grillete recto 14mm, perf.18</v>
          </cell>
          <cell r="AF1485">
            <v>1000</v>
          </cell>
          <cell r="AG1485">
            <v>322</v>
          </cell>
          <cell r="AH1485">
            <v>1000</v>
          </cell>
          <cell r="AI1485">
            <v>322</v>
          </cell>
          <cell r="AJ1485">
            <v>0</v>
          </cell>
          <cell r="AK1485">
            <v>0</v>
          </cell>
          <cell r="AL1485">
            <v>3515</v>
          </cell>
        </row>
        <row r="1486">
          <cell r="B1486">
            <v>41054</v>
          </cell>
          <cell r="C1486">
            <v>288616</v>
          </cell>
          <cell r="D1486">
            <v>44407</v>
          </cell>
          <cell r="E1486" t="str">
            <v>SAESA</v>
          </cell>
          <cell r="F1486" t="str">
            <v>9822410160-0</v>
          </cell>
          <cell r="G1486" t="str">
            <v>Eslabón Angular c/Pletina Soldada perf. 21</v>
          </cell>
          <cell r="AF1486">
            <v>7110</v>
          </cell>
          <cell r="AG1486">
            <v>3768.3</v>
          </cell>
          <cell r="AH1486">
            <v>-576</v>
          </cell>
          <cell r="AI1486">
            <v>-305.28000000000003</v>
          </cell>
          <cell r="AJ1486">
            <v>1.0810126582278481</v>
          </cell>
          <cell r="AK1486">
            <v>7686</v>
          </cell>
          <cell r="AL1486">
            <v>3122</v>
          </cell>
        </row>
        <row r="1487">
          <cell r="B1487">
            <v>41179</v>
          </cell>
          <cell r="C1487">
            <v>288938</v>
          </cell>
          <cell r="D1487">
            <v>44407</v>
          </cell>
          <cell r="E1487" t="str">
            <v>GTD Teleductos S.A.</v>
          </cell>
          <cell r="F1487" t="str">
            <v>7500200035-0</v>
          </cell>
          <cell r="G1487" t="str">
            <v>Brida Superior 2 Pernos</v>
          </cell>
          <cell r="AF1487">
            <v>200</v>
          </cell>
          <cell r="AG1487">
            <v>71.399999999999991</v>
          </cell>
          <cell r="AH1487">
            <v>0</v>
          </cell>
          <cell r="AI1487">
            <v>0</v>
          </cell>
          <cell r="AJ1487">
            <v>1</v>
          </cell>
          <cell r="AK1487">
            <v>200</v>
          </cell>
          <cell r="AL1487">
            <v>3081</v>
          </cell>
        </row>
        <row r="1488">
          <cell r="B1488">
            <v>41178</v>
          </cell>
          <cell r="C1488">
            <v>288938</v>
          </cell>
          <cell r="D1488">
            <v>44407</v>
          </cell>
          <cell r="E1488" t="str">
            <v>GTD Teleductos S.A.</v>
          </cell>
          <cell r="F1488" t="str">
            <v>7500200040-7</v>
          </cell>
          <cell r="G1488" t="str">
            <v>Brida Inferior 2 pernos</v>
          </cell>
          <cell r="AF1488">
            <v>200</v>
          </cell>
          <cell r="AG1488">
            <v>83</v>
          </cell>
          <cell r="AH1488">
            <v>-219</v>
          </cell>
          <cell r="AI1488">
            <v>-90.884999999999991</v>
          </cell>
          <cell r="AJ1488">
            <v>2.0950000000000002</v>
          </cell>
          <cell r="AK1488">
            <v>419</v>
          </cell>
          <cell r="AL1488">
            <v>3081</v>
          </cell>
        </row>
        <row r="1489">
          <cell r="B1489">
            <v>41069</v>
          </cell>
          <cell r="E1489" t="str">
            <v>Compañía General de Electricidad</v>
          </cell>
          <cell r="F1489" t="str">
            <v>6000100016-3</v>
          </cell>
          <cell r="G1489" t="str">
            <v>Pletina p/Soporte Cruceta 60x6x75mm</v>
          </cell>
          <cell r="AF1489">
            <v>4000</v>
          </cell>
          <cell r="AG1489">
            <v>800</v>
          </cell>
          <cell r="AH1489">
            <v>4000</v>
          </cell>
          <cell r="AI1489">
            <v>800</v>
          </cell>
          <cell r="AJ1489">
            <v>0</v>
          </cell>
          <cell r="AK1489">
            <v>0</v>
          </cell>
        </row>
        <row r="1490">
          <cell r="B1490">
            <v>41175</v>
          </cell>
          <cell r="C1490">
            <v>288908</v>
          </cell>
          <cell r="D1490">
            <v>44440</v>
          </cell>
          <cell r="E1490" t="str">
            <v>Tecnored S.A.</v>
          </cell>
          <cell r="F1490" t="str">
            <v>8706200640-2</v>
          </cell>
          <cell r="G1490" t="str">
            <v>Espiga 3/4x185x240 caps.1.3/8" Poliamida</v>
          </cell>
          <cell r="AF1490">
            <v>2500</v>
          </cell>
          <cell r="AG1490">
            <v>1560</v>
          </cell>
          <cell r="AH1490">
            <v>-289</v>
          </cell>
          <cell r="AI1490">
            <v>-180.33600000000001</v>
          </cell>
          <cell r="AJ1490">
            <v>1.1155999999999999</v>
          </cell>
          <cell r="AK1490">
            <v>2789</v>
          </cell>
          <cell r="AL1490">
            <v>4535</v>
          </cell>
        </row>
        <row r="1491">
          <cell r="B1491">
            <v>40994</v>
          </cell>
          <cell r="C1491">
            <v>288452</v>
          </cell>
          <cell r="D1491">
            <v>44370</v>
          </cell>
          <cell r="E1491" t="str">
            <v>CAMET SPA</v>
          </cell>
          <cell r="F1491" t="str">
            <v>9323016365-9</v>
          </cell>
          <cell r="G1491" t="str">
            <v>Perno Hex Cte 1/2x5x2A</v>
          </cell>
          <cell r="AF1491">
            <v>2000</v>
          </cell>
          <cell r="AG1491">
            <v>254</v>
          </cell>
          <cell r="AH1491">
            <v>0</v>
          </cell>
          <cell r="AI1491">
            <v>0</v>
          </cell>
          <cell r="AJ1491">
            <v>1</v>
          </cell>
          <cell r="AK1491">
            <v>2000</v>
          </cell>
          <cell r="AL1491">
            <v>2047</v>
          </cell>
        </row>
        <row r="1492">
          <cell r="B1492">
            <v>41157</v>
          </cell>
          <cell r="E1492" t="str">
            <v>SAESA</v>
          </cell>
          <cell r="F1492" t="str">
            <v>A800200557-0</v>
          </cell>
          <cell r="G1492" t="str">
            <v>Alas p/Soporte Seccionador APR 32x5x110mm</v>
          </cell>
          <cell r="AF1492">
            <v>2830</v>
          </cell>
          <cell r="AG1492">
            <v>714.85799999999995</v>
          </cell>
          <cell r="AH1492">
            <v>2830</v>
          </cell>
          <cell r="AI1492">
            <v>714.85799999999995</v>
          </cell>
          <cell r="AJ1492">
            <v>0</v>
          </cell>
          <cell r="AK1492">
            <v>0</v>
          </cell>
        </row>
        <row r="1493">
          <cell r="B1493">
            <v>41201</v>
          </cell>
          <cell r="E1493" t="str">
            <v>Tecnored S.A.</v>
          </cell>
          <cell r="F1493" t="str">
            <v>6000100120-8</v>
          </cell>
          <cell r="G1493" t="str">
            <v>Espárrago HAE 5/8x368x60x8</v>
          </cell>
          <cell r="AF1493">
            <v>340</v>
          </cell>
          <cell r="AG1493">
            <v>197.54</v>
          </cell>
          <cell r="AH1493">
            <v>340</v>
          </cell>
          <cell r="AI1493">
            <v>197.54</v>
          </cell>
          <cell r="AJ1493">
            <v>0</v>
          </cell>
          <cell r="AK1493">
            <v>0</v>
          </cell>
        </row>
        <row r="1494">
          <cell r="B1494">
            <v>41276</v>
          </cell>
          <cell r="C1494">
            <v>288654</v>
          </cell>
          <cell r="D1494">
            <v>44489</v>
          </cell>
          <cell r="E1494" t="str">
            <v>Tecnored S.A.</v>
          </cell>
          <cell r="F1494" t="str">
            <v>9700200419-8</v>
          </cell>
          <cell r="G1494" t="str">
            <v>Pasador Cab. Chica 5/8x2</v>
          </cell>
          <cell r="AF1494">
            <v>1000</v>
          </cell>
          <cell r="AG1494">
            <v>95</v>
          </cell>
          <cell r="AH1494">
            <v>-1537</v>
          </cell>
          <cell r="AI1494">
            <v>-146.01500000000001</v>
          </cell>
          <cell r="AJ1494">
            <v>2.5369999999999999</v>
          </cell>
          <cell r="AK1494">
            <v>2537</v>
          </cell>
          <cell r="AL1494">
            <v>3238</v>
          </cell>
        </row>
        <row r="1495">
          <cell r="B1495">
            <v>41134</v>
          </cell>
          <cell r="C1495">
            <v>288813</v>
          </cell>
          <cell r="D1495">
            <v>44420</v>
          </cell>
          <cell r="E1495" t="str">
            <v>Compañía General de Electricidad</v>
          </cell>
          <cell r="F1495" t="str">
            <v>A800260040-5</v>
          </cell>
          <cell r="G1495" t="str">
            <v>Soporte 1 Via p/Alumbrado Público</v>
          </cell>
          <cell r="AF1495">
            <v>1000</v>
          </cell>
          <cell r="AG1495">
            <v>128</v>
          </cell>
          <cell r="AH1495">
            <v>1</v>
          </cell>
          <cell r="AI1495">
            <v>0.128</v>
          </cell>
          <cell r="AJ1495">
            <v>0.999</v>
          </cell>
          <cell r="AK1495">
            <v>999</v>
          </cell>
          <cell r="AL1495">
            <v>2523</v>
          </cell>
        </row>
        <row r="1496">
          <cell r="B1496">
            <v>41167</v>
          </cell>
          <cell r="C1496">
            <v>288906</v>
          </cell>
          <cell r="D1496">
            <v>44407</v>
          </cell>
          <cell r="E1496" t="str">
            <v>Tecnored S.A.</v>
          </cell>
          <cell r="F1496" t="str">
            <v>8706200600-3</v>
          </cell>
          <cell r="G1496" t="str">
            <v>Espiga 3/4x155x210 caps.1" Poliamida</v>
          </cell>
          <cell r="AF1496">
            <v>2000</v>
          </cell>
          <cell r="AG1496">
            <v>1014</v>
          </cell>
          <cell r="AH1496">
            <v>0</v>
          </cell>
          <cell r="AI1496">
            <v>0</v>
          </cell>
          <cell r="AJ1496">
            <v>1</v>
          </cell>
          <cell r="AK1496">
            <v>2000</v>
          </cell>
          <cell r="AL1496">
            <v>4535</v>
          </cell>
        </row>
        <row r="1497">
          <cell r="B1497">
            <v>41100</v>
          </cell>
          <cell r="C1497">
            <v>288712</v>
          </cell>
          <cell r="D1497">
            <v>44386</v>
          </cell>
          <cell r="E1497" t="str">
            <v>SAESA</v>
          </cell>
          <cell r="F1497" t="str">
            <v>9323016365-9</v>
          </cell>
          <cell r="G1497" t="str">
            <v>Perno Hex Cte 1/2x5x2A</v>
          </cell>
          <cell r="AF1497">
            <v>1500</v>
          </cell>
          <cell r="AG1497">
            <v>190.5</v>
          </cell>
          <cell r="AH1497">
            <v>0</v>
          </cell>
          <cell r="AI1497">
            <v>0</v>
          </cell>
          <cell r="AJ1497">
            <v>1</v>
          </cell>
          <cell r="AK1497">
            <v>1500</v>
          </cell>
          <cell r="AL1497">
            <v>2251</v>
          </cell>
        </row>
        <row r="1498">
          <cell r="B1498">
            <v>41240</v>
          </cell>
          <cell r="C1498">
            <v>289124</v>
          </cell>
          <cell r="D1498">
            <v>44477</v>
          </cell>
          <cell r="E1498" t="str">
            <v>Esielco y Cia Ltda.</v>
          </cell>
          <cell r="F1498" t="str">
            <v>7401200008-5</v>
          </cell>
          <cell r="G1498" t="str">
            <v>Barra Ojo 5/8x1.30mtrs</v>
          </cell>
          <cell r="AF1498">
            <v>300</v>
          </cell>
          <cell r="AG1498">
            <v>780</v>
          </cell>
          <cell r="AH1498">
            <v>-4</v>
          </cell>
          <cell r="AI1498">
            <v>-10.4</v>
          </cell>
          <cell r="AJ1498">
            <v>1.0133333333333334</v>
          </cell>
          <cell r="AK1498">
            <v>304</v>
          </cell>
          <cell r="AL1498">
            <v>2251</v>
          </cell>
        </row>
        <row r="1499">
          <cell r="B1499">
            <v>41151</v>
          </cell>
          <cell r="C1499">
            <v>288829</v>
          </cell>
          <cell r="D1499">
            <v>44421</v>
          </cell>
          <cell r="E1499" t="str">
            <v>Cooperativa Electrica los Angeles</v>
          </cell>
          <cell r="F1499" t="str">
            <v>8731244100-2</v>
          </cell>
          <cell r="G1499" t="str">
            <v>Espiga Punta Poste caps.1.3/8" Poliamida</v>
          </cell>
          <cell r="H1499" t="str">
            <v>Espiga Punta Poste caps.1.3/8" Poliamida</v>
          </cell>
          <cell r="I1499" t="str">
            <v>Espiga Punta Poste caps.1.3/8" Poliamida</v>
          </cell>
          <cell r="J1499" t="str">
            <v>Espiga Punta Poste caps.1.3/8" Poliamida</v>
          </cell>
          <cell r="K1499" t="str">
            <v>Espiga Punta Poste caps.1.3/8" Poliamida</v>
          </cell>
          <cell r="L1499" t="str">
            <v>Espiga Punta Poste caps.1.3/8" Poliamida</v>
          </cell>
          <cell r="M1499" t="str">
            <v>Espiga Punta Poste caps.1.3/8" Poliamida</v>
          </cell>
          <cell r="N1499" t="str">
            <v>Espiga Punta Poste caps.1.3/8" Poliamida</v>
          </cell>
          <cell r="O1499" t="str">
            <v>Espiga Punta Poste caps.1.3/8" Poliamida</v>
          </cell>
          <cell r="P1499" t="str">
            <v>Espiga Punta Poste caps.1.3/8" Poliamida</v>
          </cell>
          <cell r="Q1499" t="str">
            <v>Espiga Punta Poste caps.1.3/8" Poliamida</v>
          </cell>
          <cell r="R1499" t="str">
            <v>Espiga Punta Poste caps.1.3/8" Poliamida</v>
          </cell>
          <cell r="S1499" t="str">
            <v>Espiga Punta Poste caps.1.3/8" Poliamida</v>
          </cell>
          <cell r="T1499" t="str">
            <v>Espiga Punta Poste caps.1.3/8" Poliamida</v>
          </cell>
          <cell r="U1499" t="str">
            <v>Espiga Punta Poste caps.1.3/8" Poliamida</v>
          </cell>
          <cell r="V1499" t="str">
            <v>Espiga Punta Poste caps.1.3/8" Poliamida</v>
          </cell>
          <cell r="W1499" t="str">
            <v>Espiga Punta Poste caps.1.3/8" Poliamida</v>
          </cell>
          <cell r="X1499" t="str">
            <v>Espiga Punta Poste caps.1.3/8" Poliamida</v>
          </cell>
          <cell r="Y1499" t="str">
            <v>Espiga Punta Poste caps.1.3/8" Poliamida</v>
          </cell>
          <cell r="Z1499" t="str">
            <v>Espiga Punta Poste caps.1.3/8" Poliamida</v>
          </cell>
          <cell r="AA1499" t="str">
            <v>Espiga Punta Poste caps.1.3/8" Poliamida</v>
          </cell>
          <cell r="AB1499" t="str">
            <v>Espiga Punta Poste caps.1.3/8" Poliamida</v>
          </cell>
          <cell r="AC1499" t="str">
            <v>Espiga Punta Poste caps.1.3/8" Poliamida</v>
          </cell>
          <cell r="AD1499" t="str">
            <v>Espiga Punta Poste caps.1.3/8" Poliamida</v>
          </cell>
          <cell r="AE1499" t="str">
            <v>Espiga Punta Poste caps.1.3/8" Poliamida</v>
          </cell>
          <cell r="AF1499">
            <v>50</v>
          </cell>
          <cell r="AG1499">
            <v>89.75</v>
          </cell>
          <cell r="AH1499">
            <v>0</v>
          </cell>
          <cell r="AI1499">
            <v>0</v>
          </cell>
          <cell r="AJ1499">
            <v>1</v>
          </cell>
          <cell r="AK1499">
            <v>50</v>
          </cell>
          <cell r="AL1499">
            <v>4910</v>
          </cell>
        </row>
        <row r="1500">
          <cell r="B1500">
            <v>41161</v>
          </cell>
          <cell r="C1500">
            <v>288865</v>
          </cell>
          <cell r="D1500">
            <v>44428</v>
          </cell>
          <cell r="E1500" t="str">
            <v>Cooperativa Electrica Paillaco</v>
          </cell>
          <cell r="F1500" t="str">
            <v>8731244100-2</v>
          </cell>
          <cell r="G1500" t="str">
            <v>Espiga Punta Poste caps.1.3/8" Poliamida</v>
          </cell>
          <cell r="AF1500">
            <v>100</v>
          </cell>
          <cell r="AG1500">
            <v>179.5</v>
          </cell>
          <cell r="AH1500">
            <v>-162</v>
          </cell>
          <cell r="AI1500">
            <v>-290.78999999999996</v>
          </cell>
          <cell r="AJ1500">
            <v>2.62</v>
          </cell>
          <cell r="AK1500">
            <v>262</v>
          </cell>
          <cell r="AL1500">
            <v>4910</v>
          </cell>
        </row>
        <row r="1501">
          <cell r="B1501">
            <v>40904</v>
          </cell>
          <cell r="C1501">
            <v>288218</v>
          </cell>
          <cell r="D1501">
            <v>44316</v>
          </cell>
          <cell r="E1501" t="str">
            <v>Tecnored S.A.</v>
          </cell>
          <cell r="F1501" t="str">
            <v>9821900620-9</v>
          </cell>
          <cell r="G1501" t="str">
            <v>Anclaje p/Tirante a Poste Mozo</v>
          </cell>
          <cell r="AF1501">
            <v>120</v>
          </cell>
          <cell r="AG1501">
            <v>282</v>
          </cell>
          <cell r="AH1501">
            <v>-109</v>
          </cell>
          <cell r="AI1501">
            <v>-256.15000000000003</v>
          </cell>
          <cell r="AJ1501">
            <v>1.9083333333333334</v>
          </cell>
          <cell r="AK1501">
            <v>229</v>
          </cell>
          <cell r="AL1501">
            <v>3119</v>
          </cell>
        </row>
        <row r="1502">
          <cell r="B1502">
            <v>41247</v>
          </cell>
          <cell r="C1502">
            <v>289160</v>
          </cell>
          <cell r="D1502">
            <v>44461</v>
          </cell>
          <cell r="E1502" t="str">
            <v>Copelec</v>
          </cell>
          <cell r="F1502" t="str">
            <v>7401200030-1</v>
          </cell>
          <cell r="G1502" t="str">
            <v>Barra Ojo 5/8x2,40mtrs</v>
          </cell>
          <cell r="AF1502">
            <v>200</v>
          </cell>
          <cell r="AG1502">
            <v>808.4799999999999</v>
          </cell>
          <cell r="AH1502">
            <v>-505</v>
          </cell>
          <cell r="AI1502">
            <v>-2041.4119999999998</v>
          </cell>
          <cell r="AJ1502">
            <v>3.5249999999999999</v>
          </cell>
          <cell r="AK1502">
            <v>705</v>
          </cell>
          <cell r="AL1502">
            <v>1905</v>
          </cell>
        </row>
        <row r="1503">
          <cell r="B1503">
            <v>41171</v>
          </cell>
          <cell r="C1503">
            <v>288906</v>
          </cell>
          <cell r="D1503">
            <v>44407</v>
          </cell>
          <cell r="E1503" t="str">
            <v>Tecnored S.A.</v>
          </cell>
          <cell r="F1503" t="str">
            <v>8706200700-K</v>
          </cell>
          <cell r="G1503" t="str">
            <v>Espiga 3/4x250x300 caps.1.3/8" Poliamida</v>
          </cell>
          <cell r="AF1503">
            <v>1000</v>
          </cell>
          <cell r="AG1503">
            <v>758</v>
          </cell>
          <cell r="AH1503">
            <v>12</v>
          </cell>
          <cell r="AI1503">
            <v>9.0960000000000001</v>
          </cell>
          <cell r="AJ1503">
            <v>0.98799999999999999</v>
          </cell>
          <cell r="AK1503">
            <v>988</v>
          </cell>
          <cell r="AL1503">
            <v>4536</v>
          </cell>
        </row>
        <row r="1504">
          <cell r="B1504">
            <v>41102</v>
          </cell>
          <cell r="C1504">
            <v>288713</v>
          </cell>
          <cell r="D1504">
            <v>44469</v>
          </cell>
          <cell r="E1504" t="str">
            <v>SAESA</v>
          </cell>
          <cell r="F1504" t="str">
            <v>9323016365-9</v>
          </cell>
          <cell r="G1504" t="str">
            <v>Perno Hex Cte 1/2x5x2A</v>
          </cell>
          <cell r="AF1504">
            <v>1150</v>
          </cell>
          <cell r="AG1504">
            <v>146.05000000000001</v>
          </cell>
          <cell r="AH1504">
            <v>0</v>
          </cell>
          <cell r="AI1504">
            <v>0</v>
          </cell>
          <cell r="AJ1504">
            <v>1</v>
          </cell>
          <cell r="AK1504">
            <v>1150</v>
          </cell>
          <cell r="AL1504">
            <v>2251</v>
          </cell>
        </row>
        <row r="1505">
          <cell r="B1505">
            <v>41218</v>
          </cell>
          <cell r="C1505">
            <v>289071</v>
          </cell>
          <cell r="D1505">
            <v>44454</v>
          </cell>
          <cell r="E1505" t="str">
            <v>Comercial Exp e Imp Libra Ltda</v>
          </cell>
          <cell r="F1505" t="str">
            <v>8707200200-6</v>
          </cell>
          <cell r="G1505" t="str">
            <v>Espiga 5/8x150x300 caps.1" Poliamida</v>
          </cell>
          <cell r="AF1505">
            <v>200</v>
          </cell>
          <cell r="AG1505">
            <v>104.2</v>
          </cell>
          <cell r="AH1505">
            <v>32</v>
          </cell>
          <cell r="AI1505">
            <v>16.672000000000001</v>
          </cell>
          <cell r="AJ1505">
            <v>0.84</v>
          </cell>
          <cell r="AK1505">
            <v>168</v>
          </cell>
          <cell r="AL1505">
            <v>4852</v>
          </cell>
        </row>
        <row r="1506">
          <cell r="B1506">
            <v>41274</v>
          </cell>
          <cell r="C1506">
            <v>289200</v>
          </cell>
          <cell r="D1506">
            <v>44532</v>
          </cell>
          <cell r="E1506" t="str">
            <v>Tecnored S.A.</v>
          </cell>
          <cell r="F1506" t="str">
            <v>8707200200-6</v>
          </cell>
          <cell r="G1506" t="str">
            <v>Espiga 5/8x150x300 caps.1" Poliamida</v>
          </cell>
          <cell r="AF1506">
            <v>1500</v>
          </cell>
          <cell r="AG1506">
            <v>781.5</v>
          </cell>
          <cell r="AH1506">
            <v>371</v>
          </cell>
          <cell r="AI1506">
            <v>193.291</v>
          </cell>
          <cell r="AJ1506">
            <v>0.75266666666666671</v>
          </cell>
          <cell r="AK1506">
            <v>1129</v>
          </cell>
          <cell r="AL1506">
            <v>4852</v>
          </cell>
        </row>
        <row r="1507">
          <cell r="B1507">
            <v>41173</v>
          </cell>
          <cell r="C1507">
            <v>288907</v>
          </cell>
          <cell r="D1507">
            <v>44428</v>
          </cell>
          <cell r="E1507" t="str">
            <v>Tecnored S.A.</v>
          </cell>
          <cell r="F1507" t="str">
            <v>8706200600-3</v>
          </cell>
          <cell r="G1507" t="str">
            <v>Espiga 3/4x155x210 caps.1" Poliamida</v>
          </cell>
          <cell r="AF1507">
            <v>1500</v>
          </cell>
          <cell r="AG1507">
            <v>760.5</v>
          </cell>
          <cell r="AH1507">
            <v>-590</v>
          </cell>
          <cell r="AI1507">
            <v>-299.13</v>
          </cell>
          <cell r="AJ1507">
            <v>1.3933333333333333</v>
          </cell>
          <cell r="AK1507">
            <v>2090</v>
          </cell>
          <cell r="AL1507">
            <v>4535</v>
          </cell>
        </row>
        <row r="1508">
          <cell r="B1508">
            <v>41160</v>
          </cell>
          <cell r="C1508">
            <v>288865</v>
          </cell>
          <cell r="D1508">
            <v>44428</v>
          </cell>
          <cell r="E1508" t="str">
            <v>Cooperativa Electrica Paillaco</v>
          </cell>
          <cell r="F1508" t="str">
            <v>8731232100-7</v>
          </cell>
          <cell r="G1508" t="str">
            <v>Espiga Punta Poste caps.1" Poliamida</v>
          </cell>
          <cell r="AF1508">
            <v>200</v>
          </cell>
          <cell r="AG1508">
            <v>191</v>
          </cell>
          <cell r="AH1508">
            <v>-314</v>
          </cell>
          <cell r="AI1508">
            <v>-299.87</v>
          </cell>
          <cell r="AJ1508">
            <v>2.57</v>
          </cell>
          <cell r="AK1508">
            <v>514</v>
          </cell>
          <cell r="AL1508">
            <v>4911</v>
          </cell>
        </row>
        <row r="1509">
          <cell r="B1509">
            <v>41106</v>
          </cell>
          <cell r="E1509" t="str">
            <v>SAESA</v>
          </cell>
          <cell r="F1509" t="str">
            <v>9323016365-9</v>
          </cell>
          <cell r="G1509" t="str">
            <v>Perno Hex Cte 1/2x5x2A</v>
          </cell>
          <cell r="AF1509">
            <v>500</v>
          </cell>
          <cell r="AG1509">
            <v>63.5</v>
          </cell>
          <cell r="AH1509">
            <v>-415</v>
          </cell>
          <cell r="AI1509">
            <v>-52.704999999999998</v>
          </cell>
          <cell r="AJ1509">
            <v>1.83</v>
          </cell>
          <cell r="AK1509">
            <v>915</v>
          </cell>
          <cell r="AL1509">
            <v>2251</v>
          </cell>
        </row>
        <row r="1510">
          <cell r="B1510">
            <v>41108</v>
          </cell>
          <cell r="E1510" t="str">
            <v>SAESA</v>
          </cell>
          <cell r="F1510" t="str">
            <v>9323016365-9</v>
          </cell>
          <cell r="G1510" t="str">
            <v>Perno Hex Cte 1/2x5x2A</v>
          </cell>
          <cell r="AF1510">
            <v>800</v>
          </cell>
          <cell r="AG1510">
            <v>101.6</v>
          </cell>
          <cell r="AH1510">
            <v>415</v>
          </cell>
          <cell r="AI1510">
            <v>52.704999999999998</v>
          </cell>
          <cell r="AJ1510">
            <v>0.48125000000000001</v>
          </cell>
          <cell r="AK1510">
            <v>385</v>
          </cell>
          <cell r="AL1510">
            <v>2251</v>
          </cell>
        </row>
        <row r="1511">
          <cell r="B1511">
            <v>41168</v>
          </cell>
          <cell r="C1511">
            <v>288906</v>
          </cell>
          <cell r="D1511">
            <v>44407</v>
          </cell>
          <cell r="E1511" t="str">
            <v>Tecnored S.A.</v>
          </cell>
          <cell r="F1511" t="str">
            <v>8707200685-0</v>
          </cell>
          <cell r="G1511" t="str">
            <v>Espiga 3/4x190x340 caps.1.3/8" Poliamida</v>
          </cell>
          <cell r="AF1511">
            <v>1000</v>
          </cell>
          <cell r="AG1511">
            <v>833</v>
          </cell>
          <cell r="AH1511">
            <v>-83</v>
          </cell>
          <cell r="AI1511">
            <v>-69.138999999999996</v>
          </cell>
          <cell r="AJ1511">
            <v>1.083</v>
          </cell>
          <cell r="AK1511">
            <v>1083</v>
          </cell>
          <cell r="AL1511">
            <v>4535</v>
          </cell>
        </row>
        <row r="1512">
          <cell r="B1512">
            <v>41233</v>
          </cell>
          <cell r="C1512">
            <v>289120</v>
          </cell>
          <cell r="D1512">
            <v>44459</v>
          </cell>
          <cell r="E1512" t="str">
            <v>Comunicación y Telefonia Rural S.A.</v>
          </cell>
          <cell r="F1512" t="str">
            <v>7003216101-2</v>
          </cell>
          <cell r="G1512" t="str">
            <v>Abrazadera 1/2x10.1/2</v>
          </cell>
          <cell r="AF1512">
            <v>1400</v>
          </cell>
          <cell r="AG1512">
            <v>1008</v>
          </cell>
          <cell r="AH1512">
            <v>-968</v>
          </cell>
          <cell r="AI1512">
            <v>-696.95999999999992</v>
          </cell>
          <cell r="AJ1512">
            <v>1.6914285714285715</v>
          </cell>
          <cell r="AK1512">
            <v>2368</v>
          </cell>
          <cell r="AL1512">
            <v>2372</v>
          </cell>
        </row>
        <row r="1513">
          <cell r="B1513">
            <v>41110</v>
          </cell>
          <cell r="C1513">
            <v>288723</v>
          </cell>
          <cell r="D1513">
            <v>44530</v>
          </cell>
          <cell r="E1513" t="str">
            <v>SAESA</v>
          </cell>
          <cell r="F1513" t="str">
            <v>9323016365-9</v>
          </cell>
          <cell r="G1513" t="str">
            <v>Perno Hex Cte 1/2x5x2A</v>
          </cell>
          <cell r="AF1513">
            <v>2500</v>
          </cell>
          <cell r="AG1513">
            <v>317.5</v>
          </cell>
          <cell r="AH1513">
            <v>427</v>
          </cell>
          <cell r="AI1513">
            <v>54.228999999999999</v>
          </cell>
          <cell r="AJ1513">
            <v>0.82920000000000005</v>
          </cell>
          <cell r="AK1513">
            <v>2073</v>
          </cell>
          <cell r="AL1513">
            <v>2251</v>
          </cell>
        </row>
        <row r="1514">
          <cell r="B1514">
            <v>40991</v>
          </cell>
          <cell r="C1514">
            <v>288437</v>
          </cell>
          <cell r="D1514">
            <v>44393</v>
          </cell>
          <cell r="E1514" t="str">
            <v>CAMET SPA</v>
          </cell>
          <cell r="F1514" t="str">
            <v>9023720010-0</v>
          </cell>
          <cell r="G1514" t="str">
            <v>Tuerca Ojo 5/8</v>
          </cell>
          <cell r="AF1514">
            <v>300</v>
          </cell>
          <cell r="AG1514">
            <v>91.2</v>
          </cell>
          <cell r="AH1514">
            <v>-50</v>
          </cell>
          <cell r="AI1514">
            <v>-15.2</v>
          </cell>
          <cell r="AJ1514">
            <v>1.1666666666666667</v>
          </cell>
          <cell r="AK1514">
            <v>350</v>
          </cell>
          <cell r="AL1514">
            <v>2861</v>
          </cell>
        </row>
        <row r="1515">
          <cell r="B1515">
            <v>41294</v>
          </cell>
          <cell r="E1515" t="str">
            <v>Tecnored S.A.</v>
          </cell>
          <cell r="F1515" t="str">
            <v>7303263065-8</v>
          </cell>
          <cell r="G1515" t="str">
            <v>Golilla 63x63x6x18 p/Tirante poste Mozo</v>
          </cell>
          <cell r="AF1515">
            <v>368</v>
          </cell>
          <cell r="AG1515">
            <v>59.984000000000002</v>
          </cell>
          <cell r="AH1515">
            <v>0</v>
          </cell>
          <cell r="AI1515">
            <v>0</v>
          </cell>
          <cell r="AJ1515">
            <v>1</v>
          </cell>
          <cell r="AK1515">
            <v>368</v>
          </cell>
          <cell r="AL1515">
            <v>3119</v>
          </cell>
        </row>
        <row r="1516">
          <cell r="B1516">
            <v>41273</v>
          </cell>
          <cell r="C1516">
            <v>289200</v>
          </cell>
          <cell r="D1516">
            <v>44532</v>
          </cell>
          <cell r="E1516" t="str">
            <v>Tecnored S.A.</v>
          </cell>
          <cell r="F1516" t="str">
            <v>8706200600-3</v>
          </cell>
          <cell r="G1516" t="str">
            <v>Espiga 3/4x155x210 caps.1" Poliamida</v>
          </cell>
          <cell r="AF1516">
            <v>1500</v>
          </cell>
          <cell r="AG1516">
            <v>760.5</v>
          </cell>
          <cell r="AH1516">
            <v>-818</v>
          </cell>
          <cell r="AI1516">
            <v>-414.726</v>
          </cell>
          <cell r="AJ1516">
            <v>1.5453333333333332</v>
          </cell>
          <cell r="AK1516">
            <v>2318</v>
          </cell>
          <cell r="AL1516">
            <v>4852</v>
          </cell>
        </row>
        <row r="1517">
          <cell r="B1517">
            <v>41035</v>
          </cell>
          <cell r="C1517">
            <v>288397</v>
          </cell>
          <cell r="D1517">
            <v>44386</v>
          </cell>
          <cell r="E1517" t="str">
            <v>Wom S.A.</v>
          </cell>
          <cell r="F1517" t="str">
            <v>9023720010-0</v>
          </cell>
          <cell r="G1517" t="str">
            <v>Tuerca Ojo 5/8</v>
          </cell>
          <cell r="AF1517">
            <v>10018</v>
          </cell>
          <cell r="AG1517">
            <v>3045.4719999999998</v>
          </cell>
          <cell r="AH1517">
            <v>9726</v>
          </cell>
          <cell r="AI1517">
            <v>2956.7039999999997</v>
          </cell>
          <cell r="AJ1517">
            <v>2.9147534438011578E-2</v>
          </cell>
          <cell r="AK1517">
            <v>292</v>
          </cell>
          <cell r="AL1517">
            <v>3075</v>
          </cell>
        </row>
        <row r="1518">
          <cell r="B1518">
            <v>41174</v>
          </cell>
          <cell r="C1518">
            <v>288907</v>
          </cell>
          <cell r="D1518">
            <v>44440</v>
          </cell>
          <cell r="E1518" t="str">
            <v>Tecnored S.A.</v>
          </cell>
          <cell r="F1518" t="str">
            <v>8707200600-1</v>
          </cell>
          <cell r="G1518" t="str">
            <v>Espiga 3/4x155x303 caps.1" Poliamida</v>
          </cell>
          <cell r="AF1518">
            <v>350</v>
          </cell>
          <cell r="AG1518">
            <v>243.95</v>
          </cell>
          <cell r="AH1518">
            <v>-148</v>
          </cell>
          <cell r="AI1518">
            <v>-103.15599999999999</v>
          </cell>
          <cell r="AJ1518">
            <v>1.4228571428571428</v>
          </cell>
          <cell r="AK1518">
            <v>498</v>
          </cell>
          <cell r="AL1518">
            <v>4535</v>
          </cell>
        </row>
        <row r="1519">
          <cell r="B1519">
            <v>41172</v>
          </cell>
          <cell r="C1519">
            <v>288906</v>
          </cell>
          <cell r="D1519">
            <v>44407</v>
          </cell>
          <cell r="E1519" t="str">
            <v>Tecnored S.A.</v>
          </cell>
          <cell r="F1519" t="str">
            <v>8709200050-6</v>
          </cell>
          <cell r="G1519" t="str">
            <v>Espiga 3/4x200x350 caps.1" Poliamida</v>
          </cell>
          <cell r="AF1519">
            <v>600</v>
          </cell>
          <cell r="AG1519">
            <v>487.20000000000005</v>
          </cell>
          <cell r="AH1519">
            <v>-86</v>
          </cell>
          <cell r="AI1519">
            <v>-69.832000000000008</v>
          </cell>
          <cell r="AJ1519">
            <v>1.1433333333333333</v>
          </cell>
          <cell r="AK1519">
            <v>686</v>
          </cell>
          <cell r="AL1519">
            <v>4535</v>
          </cell>
        </row>
        <row r="1520">
          <cell r="B1520">
            <v>41087</v>
          </cell>
          <cell r="C1520">
            <v>288654</v>
          </cell>
          <cell r="D1520">
            <v>44428</v>
          </cell>
          <cell r="E1520" t="str">
            <v>Tecnored S.A.</v>
          </cell>
          <cell r="F1520" t="str">
            <v>9023720010-0</v>
          </cell>
          <cell r="G1520" t="str">
            <v>Tuerca Ojo 5/8</v>
          </cell>
          <cell r="AF1520">
            <v>2000</v>
          </cell>
          <cell r="AG1520">
            <v>608</v>
          </cell>
          <cell r="AH1520">
            <v>0</v>
          </cell>
          <cell r="AI1520">
            <v>0</v>
          </cell>
          <cell r="AJ1520">
            <v>1</v>
          </cell>
          <cell r="AK1520">
            <v>2000</v>
          </cell>
          <cell r="AL1520">
            <v>3075</v>
          </cell>
        </row>
        <row r="1521">
          <cell r="B1521">
            <v>41123</v>
          </cell>
          <cell r="C1521">
            <v>2888809</v>
          </cell>
          <cell r="D1521">
            <v>44400</v>
          </cell>
          <cell r="E1521" t="str">
            <v>Compañía General de Electricidad</v>
          </cell>
          <cell r="F1521" t="str">
            <v>8709200160-K</v>
          </cell>
          <cell r="G1521" t="str">
            <v>Espiga 3/4x155x295 caps.1" Poliamida c/HOR</v>
          </cell>
          <cell r="AF1521">
            <v>504</v>
          </cell>
          <cell r="AG1521">
            <v>358.84799999999996</v>
          </cell>
          <cell r="AH1521">
            <v>0</v>
          </cell>
          <cell r="AI1521">
            <v>0</v>
          </cell>
          <cell r="AJ1521">
            <v>1</v>
          </cell>
          <cell r="AK1521">
            <v>504</v>
          </cell>
          <cell r="AL1521">
            <v>4999</v>
          </cell>
        </row>
        <row r="1522">
          <cell r="B1522">
            <v>40964</v>
          </cell>
          <cell r="C1522">
            <v>288388</v>
          </cell>
          <cell r="D1522">
            <v>44521</v>
          </cell>
          <cell r="E1522" t="str">
            <v>GTD Teleductos S.A.</v>
          </cell>
          <cell r="F1522" t="str">
            <v>7003216102-0</v>
          </cell>
          <cell r="G1522" t="str">
            <v>Abrazadera 1/2x10.1/2x6H</v>
          </cell>
          <cell r="AF1522">
            <v>3300</v>
          </cell>
          <cell r="AG1522">
            <v>2376</v>
          </cell>
          <cell r="AH1522">
            <v>-4</v>
          </cell>
          <cell r="AI1522">
            <v>-2.88</v>
          </cell>
          <cell r="AJ1522">
            <v>1.0012121212121212</v>
          </cell>
          <cell r="AK1522">
            <v>3304</v>
          </cell>
          <cell r="AL1522">
            <v>1815</v>
          </cell>
        </row>
        <row r="1523">
          <cell r="B1523">
            <v>41251</v>
          </cell>
          <cell r="C1523">
            <v>288812</v>
          </cell>
          <cell r="D1523">
            <v>44474</v>
          </cell>
          <cell r="E1523" t="str">
            <v>Compañía General de Electricidad</v>
          </cell>
          <cell r="F1523" t="str">
            <v>7404200100-0</v>
          </cell>
          <cell r="G1523" t="str">
            <v>Barra Ojo C/Guardacabo 5/8x2,0</v>
          </cell>
          <cell r="AF1523">
            <v>1900</v>
          </cell>
          <cell r="AG1523">
            <v>6593</v>
          </cell>
          <cell r="AH1523">
            <v>0</v>
          </cell>
          <cell r="AI1523">
            <v>0</v>
          </cell>
          <cell r="AJ1523">
            <v>1</v>
          </cell>
          <cell r="AK1523">
            <v>1900</v>
          </cell>
          <cell r="AL1523">
            <v>1758</v>
          </cell>
        </row>
        <row r="1524">
          <cell r="B1524">
            <v>41221</v>
          </cell>
          <cell r="C1524">
            <v>289082</v>
          </cell>
          <cell r="D1524">
            <v>44474</v>
          </cell>
          <cell r="E1524" t="str">
            <v>Compañía General de Electricidad</v>
          </cell>
          <cell r="F1524" t="str">
            <v>8709200160-K</v>
          </cell>
          <cell r="G1524" t="str">
            <v>Espiga 3/4x155x295 caps.1" Poliamida c/HOR</v>
          </cell>
          <cell r="AF1524">
            <v>588</v>
          </cell>
          <cell r="AG1524">
            <v>418.65600000000001</v>
          </cell>
          <cell r="AH1524">
            <v>0</v>
          </cell>
          <cell r="AI1524">
            <v>0</v>
          </cell>
          <cell r="AJ1524">
            <v>1</v>
          </cell>
          <cell r="AK1524">
            <v>588</v>
          </cell>
          <cell r="AL1524">
            <v>6068</v>
          </cell>
        </row>
        <row r="1525">
          <cell r="B1525">
            <v>41313</v>
          </cell>
          <cell r="C1525">
            <v>289227</v>
          </cell>
          <cell r="D1525">
            <v>44494</v>
          </cell>
          <cell r="E1525" t="str">
            <v>Ingenieria Electrica GyP Ltda</v>
          </cell>
          <cell r="F1525" t="str">
            <v>8709200160-K</v>
          </cell>
          <cell r="G1525" t="str">
            <v>Espiga 3/4x155x295 caps.1" Poliamida c/HOR</v>
          </cell>
          <cell r="AF1525">
            <v>200</v>
          </cell>
          <cell r="AG1525">
            <v>142.4</v>
          </cell>
          <cell r="AH1525">
            <v>-398</v>
          </cell>
          <cell r="AI1525">
            <v>-283.37599999999998</v>
          </cell>
          <cell r="AJ1525">
            <v>2.99</v>
          </cell>
          <cell r="AK1525">
            <v>598</v>
          </cell>
          <cell r="AL1525">
            <v>4854</v>
          </cell>
        </row>
        <row r="1526">
          <cell r="B1526">
            <v>41275</v>
          </cell>
          <cell r="C1526">
            <v>289200</v>
          </cell>
          <cell r="D1526">
            <v>44532</v>
          </cell>
          <cell r="E1526" t="str">
            <v>Tecnored S.A.</v>
          </cell>
          <cell r="F1526" t="str">
            <v>8706200210-5</v>
          </cell>
          <cell r="G1526" t="str">
            <v>Espiga 5/8x155x210 caps.1" Poliamida</v>
          </cell>
          <cell r="AF1526">
            <v>1500</v>
          </cell>
          <cell r="AG1526">
            <v>582</v>
          </cell>
          <cell r="AH1526">
            <v>-693</v>
          </cell>
          <cell r="AI1526">
            <v>-268.88400000000001</v>
          </cell>
          <cell r="AJ1526">
            <v>1.462</v>
          </cell>
          <cell r="AK1526">
            <v>2193</v>
          </cell>
          <cell r="AL1526">
            <v>4852</v>
          </cell>
        </row>
        <row r="1527">
          <cell r="B1527">
            <v>41314</v>
          </cell>
          <cell r="C1527">
            <v>288976</v>
          </cell>
          <cell r="D1527">
            <v>44476</v>
          </cell>
          <cell r="E1527" t="str">
            <v>Tecnored S.A.</v>
          </cell>
          <cell r="F1527" t="str">
            <v>A321420105-3</v>
          </cell>
          <cell r="G1527" t="str">
            <v>Vigueta Afianza L 65x65x5x690</v>
          </cell>
          <cell r="AF1527">
            <v>150</v>
          </cell>
          <cell r="AG1527">
            <v>510</v>
          </cell>
          <cell r="AH1527">
            <v>-100</v>
          </cell>
          <cell r="AI1527">
            <v>-340</v>
          </cell>
          <cell r="AJ1527">
            <v>1.6666666666666667</v>
          </cell>
          <cell r="AK1527">
            <v>250</v>
          </cell>
          <cell r="AL1527">
            <v>1595</v>
          </cell>
        </row>
        <row r="1528">
          <cell r="B1528">
            <v>41224</v>
          </cell>
          <cell r="C1528">
            <v>289083</v>
          </cell>
          <cell r="D1528">
            <v>44498</v>
          </cell>
          <cell r="E1528" t="str">
            <v>Compañía General de Electricidad</v>
          </cell>
          <cell r="F1528" t="str">
            <v>8709200150-2</v>
          </cell>
          <cell r="G1528" t="str">
            <v>Espiga 3/4x155x295 caps.1.3/8" Poliamida c/HOR</v>
          </cell>
          <cell r="AF1528">
            <v>12575</v>
          </cell>
          <cell r="AG1528">
            <v>9318.0750000000007</v>
          </cell>
          <cell r="AH1528">
            <v>-634</v>
          </cell>
          <cell r="AI1528">
            <v>-469.79399999999998</v>
          </cell>
          <cell r="AJ1528">
            <v>1.0504174950298211</v>
          </cell>
          <cell r="AK1528">
            <v>13209</v>
          </cell>
          <cell r="AL1528">
            <v>6443</v>
          </cell>
        </row>
        <row r="1529">
          <cell r="B1529">
            <v>41211</v>
          </cell>
          <cell r="C1529">
            <v>289040</v>
          </cell>
          <cell r="D1529">
            <v>44448</v>
          </cell>
          <cell r="E1529" t="str">
            <v>Barrios Constructora SPA</v>
          </cell>
          <cell r="F1529" t="str">
            <v>3824028180-2</v>
          </cell>
          <cell r="G1529" t="str">
            <v>Tirafondo Nº2, 7/8x149</v>
          </cell>
          <cell r="AF1529">
            <v>3300</v>
          </cell>
          <cell r="AG1529">
            <v>1821.6000000000001</v>
          </cell>
          <cell r="AH1529">
            <v>-123</v>
          </cell>
          <cell r="AI1529">
            <v>-67.896000000000001</v>
          </cell>
          <cell r="AJ1529">
            <v>1.0372727272727273</v>
          </cell>
          <cell r="AK1529">
            <v>3423</v>
          </cell>
          <cell r="AL1529">
            <v>1900</v>
          </cell>
        </row>
        <row r="1530">
          <cell r="B1530">
            <v>41299</v>
          </cell>
          <cell r="C1530">
            <v>289279</v>
          </cell>
          <cell r="D1530">
            <v>44505</v>
          </cell>
          <cell r="E1530" t="str">
            <v>CNT Telefonica del Sur S.A.</v>
          </cell>
          <cell r="F1530" t="str">
            <v>8020510090-7</v>
          </cell>
          <cell r="G1530" t="str">
            <v>Cruceta Paso c/Trebol 50x50x4x500-14 t/GTD</v>
          </cell>
          <cell r="AF1530">
            <v>2000</v>
          </cell>
          <cell r="AG1530">
            <v>2460</v>
          </cell>
          <cell r="AH1530">
            <v>0</v>
          </cell>
          <cell r="AI1530">
            <v>0</v>
          </cell>
          <cell r="AJ1530">
            <v>1</v>
          </cell>
          <cell r="AK1530">
            <v>2000</v>
          </cell>
          <cell r="AL1530">
            <v>2456</v>
          </cell>
        </row>
        <row r="1531">
          <cell r="B1531">
            <v>41223</v>
          </cell>
          <cell r="C1531">
            <v>289085</v>
          </cell>
          <cell r="D1531">
            <v>44484</v>
          </cell>
          <cell r="E1531" t="str">
            <v>Compañía General de Electricidad</v>
          </cell>
          <cell r="F1531" t="str">
            <v>8706200070-6</v>
          </cell>
          <cell r="G1531" t="str">
            <v>Espiga 3/4x220x270 caps.1" Poliamida</v>
          </cell>
          <cell r="AF1531">
            <v>1512</v>
          </cell>
          <cell r="AG1531">
            <v>964.65600000000006</v>
          </cell>
          <cell r="AH1531">
            <v>74</v>
          </cell>
          <cell r="AI1531">
            <v>47.212000000000003</v>
          </cell>
          <cell r="AJ1531">
            <v>0.95105820105820105</v>
          </cell>
          <cell r="AK1531">
            <v>1438</v>
          </cell>
          <cell r="AL1531">
            <v>6120</v>
          </cell>
        </row>
        <row r="1532">
          <cell r="B1532">
            <v>41290</v>
          </cell>
          <cell r="C1532">
            <v>289241</v>
          </cell>
          <cell r="D1532">
            <v>44476</v>
          </cell>
          <cell r="E1532" t="str">
            <v>Grez y Ulloa S.A.</v>
          </cell>
          <cell r="F1532" t="str">
            <v>A800225035-8</v>
          </cell>
          <cell r="G1532" t="str">
            <v>Soporte p/Red BT/Empalme 65x65x5x50</v>
          </cell>
          <cell r="AF1532">
            <v>2000</v>
          </cell>
          <cell r="AG1532">
            <v>500</v>
          </cell>
          <cell r="AH1532">
            <v>-2210</v>
          </cell>
          <cell r="AI1532">
            <v>-552.5</v>
          </cell>
          <cell r="AJ1532">
            <v>2.105</v>
          </cell>
          <cell r="AK1532">
            <v>4210</v>
          </cell>
          <cell r="AL1532">
            <v>3000</v>
          </cell>
        </row>
        <row r="1533">
          <cell r="B1533">
            <v>41305</v>
          </cell>
          <cell r="E1533" t="str">
            <v>CNT Telefonica del Sur S.A.</v>
          </cell>
          <cell r="F1533" t="str">
            <v>8020510090-7</v>
          </cell>
          <cell r="G1533" t="str">
            <v>Cruceta Paso c/Trebol 50x50x4x500-14 t/GTD</v>
          </cell>
          <cell r="AF1533">
            <v>2000</v>
          </cell>
          <cell r="AG1533">
            <v>2460</v>
          </cell>
          <cell r="AH1533">
            <v>-3238</v>
          </cell>
          <cell r="AI1533">
            <v>-3982.74</v>
          </cell>
          <cell r="AJ1533">
            <v>2.6190000000000002</v>
          </cell>
          <cell r="AK1533">
            <v>5238</v>
          </cell>
          <cell r="AL1533">
            <v>2456</v>
          </cell>
        </row>
        <row r="1534">
          <cell r="B1534">
            <v>41252</v>
          </cell>
          <cell r="E1534" t="str">
            <v>Compañía General de Electricidad</v>
          </cell>
          <cell r="F1534" t="str">
            <v>7404200100-0</v>
          </cell>
          <cell r="G1534" t="str">
            <v>Barra Ojo C/Guardacabo 5/8x2,0</v>
          </cell>
          <cell r="AF1534">
            <v>2000</v>
          </cell>
          <cell r="AG1534">
            <v>6940</v>
          </cell>
          <cell r="AH1534">
            <v>-214</v>
          </cell>
          <cell r="AI1534">
            <v>-742.58</v>
          </cell>
          <cell r="AJ1534">
            <v>1.107</v>
          </cell>
          <cell r="AK1534">
            <v>2214</v>
          </cell>
          <cell r="AL1534">
            <v>1758</v>
          </cell>
        </row>
        <row r="1535">
          <cell r="B1535">
            <v>41264</v>
          </cell>
          <cell r="C1535">
            <v>289127</v>
          </cell>
          <cell r="D1535">
            <v>44469</v>
          </cell>
          <cell r="E1535" t="str">
            <v>Nuevo Kable S.A.</v>
          </cell>
          <cell r="F1535" t="str">
            <v>9624000125-7</v>
          </cell>
          <cell r="G1535" t="str">
            <v>Perno Ojo 5/8x10x3H</v>
          </cell>
          <cell r="AF1535">
            <v>250</v>
          </cell>
          <cell r="AG1535">
            <v>160.5</v>
          </cell>
          <cell r="AH1535">
            <v>250</v>
          </cell>
          <cell r="AI1535">
            <v>160.5</v>
          </cell>
          <cell r="AJ1535">
            <v>0</v>
          </cell>
          <cell r="AK1535">
            <v>0</v>
          </cell>
          <cell r="AL1535">
            <v>3254</v>
          </cell>
        </row>
        <row r="1536">
          <cell r="B1536">
            <v>41292</v>
          </cell>
          <cell r="C1536">
            <v>289051</v>
          </cell>
          <cell r="D1536">
            <v>44469</v>
          </cell>
          <cell r="E1536" t="str">
            <v>SANDEN LTDA</v>
          </cell>
          <cell r="F1536" t="str">
            <v>C621000232-3</v>
          </cell>
          <cell r="G1536" t="str">
            <v>Fijación p/Cañería 1 - 1/2x9x3H</v>
          </cell>
          <cell r="AF1536">
            <v>300</v>
          </cell>
          <cell r="AG1536">
            <v>87</v>
          </cell>
          <cell r="AH1536">
            <v>-46</v>
          </cell>
          <cell r="AI1536">
            <v>-13.34</v>
          </cell>
          <cell r="AJ1536">
            <v>1.1533333333333333</v>
          </cell>
          <cell r="AK1536">
            <v>346</v>
          </cell>
          <cell r="AL1536">
            <v>2779</v>
          </cell>
        </row>
        <row r="1537">
          <cell r="B1537">
            <v>41040</v>
          </cell>
          <cell r="C1537">
            <v>288572</v>
          </cell>
          <cell r="D1537">
            <v>44365</v>
          </cell>
          <cell r="E1537" t="str">
            <v>Cooperativa Electrica los Angeles</v>
          </cell>
          <cell r="F1537" t="str">
            <v>9521200007-9</v>
          </cell>
          <cell r="G1537" t="str">
            <v>Grillete 12mm, ojo chico</v>
          </cell>
          <cell r="AF1537">
            <v>300</v>
          </cell>
          <cell r="AG1537">
            <v>66.900000000000006</v>
          </cell>
          <cell r="AH1537">
            <v>0</v>
          </cell>
          <cell r="AI1537">
            <v>0</v>
          </cell>
          <cell r="AJ1537">
            <v>1</v>
          </cell>
          <cell r="AK1537">
            <v>300</v>
          </cell>
          <cell r="AL1537">
            <v>2768</v>
          </cell>
        </row>
        <row r="1538">
          <cell r="B1538">
            <v>41042</v>
          </cell>
          <cell r="C1538">
            <v>288565</v>
          </cell>
          <cell r="D1538">
            <v>44425</v>
          </cell>
          <cell r="E1538" t="str">
            <v>SIPRELEC LTDA</v>
          </cell>
          <cell r="F1538" t="str">
            <v>9521200007-9</v>
          </cell>
          <cell r="G1538" t="str">
            <v>Grillete 12mm, ojo chico</v>
          </cell>
          <cell r="AF1538">
            <v>3000</v>
          </cell>
          <cell r="AG1538">
            <v>669</v>
          </cell>
          <cell r="AH1538">
            <v>0</v>
          </cell>
          <cell r="AI1538">
            <v>0</v>
          </cell>
          <cell r="AJ1538">
            <v>1</v>
          </cell>
          <cell r="AK1538">
            <v>3000</v>
          </cell>
          <cell r="AL1538">
            <v>3000</v>
          </cell>
        </row>
        <row r="1539">
          <cell r="B1539">
            <v>41316</v>
          </cell>
          <cell r="C1539">
            <v>289342</v>
          </cell>
          <cell r="D1539">
            <v>44498</v>
          </cell>
          <cell r="E1539" t="str">
            <v>Copelec</v>
          </cell>
          <cell r="F1539" t="str">
            <v>8706200210-5</v>
          </cell>
          <cell r="G1539" t="str">
            <v>Espiga 5/8x155x210 caps.1" Poliamida</v>
          </cell>
          <cell r="AF1539">
            <v>1000</v>
          </cell>
          <cell r="AG1539">
            <v>388</v>
          </cell>
          <cell r="AH1539">
            <v>-468</v>
          </cell>
          <cell r="AI1539">
            <v>-181.584</v>
          </cell>
          <cell r="AJ1539">
            <v>1.468</v>
          </cell>
          <cell r="AK1539">
            <v>1468</v>
          </cell>
          <cell r="AL1539">
            <v>4861</v>
          </cell>
        </row>
        <row r="1540">
          <cell r="B1540">
            <v>41060</v>
          </cell>
          <cell r="C1540">
            <v>288638</v>
          </cell>
          <cell r="D1540">
            <v>44355</v>
          </cell>
          <cell r="E1540" t="str">
            <v>CAMET SPA</v>
          </cell>
          <cell r="F1540" t="str">
            <v>9521200007-9</v>
          </cell>
          <cell r="G1540" t="str">
            <v>Grillete 12mm, ojo chico</v>
          </cell>
          <cell r="AF1540">
            <v>500</v>
          </cell>
          <cell r="AG1540">
            <v>111.5</v>
          </cell>
          <cell r="AH1540">
            <v>0</v>
          </cell>
          <cell r="AI1540">
            <v>0</v>
          </cell>
          <cell r="AJ1540">
            <v>1</v>
          </cell>
          <cell r="AK1540">
            <v>500</v>
          </cell>
          <cell r="AL1540">
            <v>3200</v>
          </cell>
        </row>
        <row r="1541">
          <cell r="B1541">
            <v>41135</v>
          </cell>
          <cell r="C1541">
            <v>288812</v>
          </cell>
          <cell r="D1541">
            <v>44474</v>
          </cell>
          <cell r="E1541" t="str">
            <v>Compañía General de Electricidad</v>
          </cell>
          <cell r="F1541" t="str">
            <v>9023720010-0</v>
          </cell>
          <cell r="G1541" t="str">
            <v>Tuerca Ojo 5/8</v>
          </cell>
          <cell r="AF1541">
            <v>2100</v>
          </cell>
          <cell r="AG1541">
            <v>638.4</v>
          </cell>
          <cell r="AH1541">
            <v>207</v>
          </cell>
          <cell r="AI1541">
            <v>62.927999999999997</v>
          </cell>
          <cell r="AJ1541">
            <v>0.90142857142857147</v>
          </cell>
          <cell r="AK1541">
            <v>1893</v>
          </cell>
          <cell r="AL1541">
            <v>2740</v>
          </cell>
        </row>
        <row r="1542">
          <cell r="B1542">
            <v>41138</v>
          </cell>
          <cell r="C1542">
            <v>288810</v>
          </cell>
          <cell r="D1542">
            <v>44474</v>
          </cell>
          <cell r="E1542" t="str">
            <v>Compañía General de Electricidad</v>
          </cell>
          <cell r="F1542" t="str">
            <v>9521200007-9</v>
          </cell>
          <cell r="G1542" t="str">
            <v>Grillete 12mm, ojo chico</v>
          </cell>
          <cell r="AF1542">
            <v>7050</v>
          </cell>
          <cell r="AG1542">
            <v>1572.15</v>
          </cell>
          <cell r="AH1542">
            <v>0</v>
          </cell>
          <cell r="AI1542">
            <v>0</v>
          </cell>
          <cell r="AJ1542">
            <v>1</v>
          </cell>
          <cell r="AK1542">
            <v>7050</v>
          </cell>
          <cell r="AL1542">
            <v>2471</v>
          </cell>
        </row>
        <row r="1543">
          <cell r="B1543">
            <v>41319</v>
          </cell>
          <cell r="C1543">
            <v>289127</v>
          </cell>
          <cell r="D1543">
            <v>44500</v>
          </cell>
          <cell r="E1543" t="str">
            <v>Nuevo Kable S.A.</v>
          </cell>
          <cell r="F1543" t="str">
            <v>9421016400-0</v>
          </cell>
          <cell r="G1543" t="str">
            <v>Perno Cab Cuad 1/2x12</v>
          </cell>
          <cell r="AF1543">
            <v>500</v>
          </cell>
          <cell r="AG1543">
            <v>158.5</v>
          </cell>
          <cell r="AH1543">
            <v>-43</v>
          </cell>
          <cell r="AI1543">
            <v>-13.631</v>
          </cell>
          <cell r="AJ1543">
            <v>1.0860000000000001</v>
          </cell>
          <cell r="AK1543">
            <v>543</v>
          </cell>
          <cell r="AL1543">
            <v>3785</v>
          </cell>
        </row>
        <row r="1544">
          <cell r="B1544">
            <v>41136</v>
          </cell>
          <cell r="C1544">
            <v>288812</v>
          </cell>
          <cell r="D1544">
            <v>44474</v>
          </cell>
          <cell r="E1544" t="str">
            <v>Compañía General de Electricidad</v>
          </cell>
          <cell r="F1544" t="str">
            <v>9624000110-9</v>
          </cell>
          <cell r="G1544" t="str">
            <v>Perno Ojo 5/8x7x3H</v>
          </cell>
          <cell r="AF1544">
            <v>1200</v>
          </cell>
          <cell r="AG1544">
            <v>639.6</v>
          </cell>
          <cell r="AH1544">
            <v>0</v>
          </cell>
          <cell r="AI1544">
            <v>0</v>
          </cell>
          <cell r="AJ1544">
            <v>1</v>
          </cell>
          <cell r="AK1544">
            <v>1200</v>
          </cell>
          <cell r="AL1544">
            <v>2472</v>
          </cell>
        </row>
        <row r="1545">
          <cell r="B1545">
            <v>41220</v>
          </cell>
          <cell r="C1545">
            <v>289075</v>
          </cell>
          <cell r="D1545">
            <v>44453</v>
          </cell>
          <cell r="E1545" t="str">
            <v>Ferrocarril Del Pacifico S.A.</v>
          </cell>
          <cell r="F1545" t="str">
            <v>3824028180-2</v>
          </cell>
          <cell r="G1545" t="str">
            <v>Tirafondo Nº2, 7/8x149</v>
          </cell>
          <cell r="AF1545">
            <v>4000</v>
          </cell>
          <cell r="AG1545">
            <v>2208</v>
          </cell>
          <cell r="AH1545">
            <v>-1109</v>
          </cell>
          <cell r="AI1545">
            <v>-612.16800000000001</v>
          </cell>
          <cell r="AJ1545">
            <v>1.27725</v>
          </cell>
          <cell r="AK1545">
            <v>5109</v>
          </cell>
          <cell r="AL1545">
            <v>1900</v>
          </cell>
        </row>
        <row r="1546">
          <cell r="B1546">
            <v>41201</v>
          </cell>
          <cell r="C1546">
            <v>288218</v>
          </cell>
          <cell r="D1546">
            <v>44428</v>
          </cell>
          <cell r="E1546" t="str">
            <v>Tecnored S.A.</v>
          </cell>
          <cell r="F1546" t="str">
            <v>6000100120-8</v>
          </cell>
          <cell r="G1546" t="str">
            <v>Espárrago HAE 5/8x368x60x8</v>
          </cell>
          <cell r="AF1546">
            <v>340</v>
          </cell>
          <cell r="AG1546">
            <v>197.54</v>
          </cell>
          <cell r="AH1546">
            <v>340</v>
          </cell>
          <cell r="AI1546">
            <v>197.54</v>
          </cell>
          <cell r="AJ1546">
            <v>0</v>
          </cell>
          <cell r="AK1546">
            <v>0</v>
          </cell>
        </row>
        <row r="1547">
          <cell r="B1547">
            <v>41303</v>
          </cell>
          <cell r="D1547">
            <v>44505</v>
          </cell>
          <cell r="E1547" t="str">
            <v>CNT Telefonica del Sur S.A.</v>
          </cell>
          <cell r="F1547" t="str">
            <v>9100200040-2</v>
          </cell>
          <cell r="G1547" t="str">
            <v>Gancho p/Cruceta Riostra 50x5x230mm</v>
          </cell>
          <cell r="AF1547">
            <v>800</v>
          </cell>
          <cell r="AG1547">
            <v>294.39999999999998</v>
          </cell>
          <cell r="AH1547">
            <v>800</v>
          </cell>
          <cell r="AI1547">
            <v>294.39999999999998</v>
          </cell>
          <cell r="AJ1547">
            <v>0</v>
          </cell>
          <cell r="AK1547">
            <v>0</v>
          </cell>
        </row>
        <row r="1548">
          <cell r="B1548">
            <v>41228</v>
          </cell>
          <cell r="C1548">
            <v>289087</v>
          </cell>
          <cell r="D1548">
            <v>44448</v>
          </cell>
          <cell r="E1548" t="str">
            <v>Copelec</v>
          </cell>
          <cell r="F1548" t="str">
            <v>9822410110-4</v>
          </cell>
          <cell r="G1548" t="str">
            <v>Eslabón Angular p/Tirante perf.18</v>
          </cell>
          <cell r="AF1548">
            <v>500</v>
          </cell>
          <cell r="AG1548">
            <v>247.5</v>
          </cell>
          <cell r="AH1548">
            <v>0</v>
          </cell>
          <cell r="AI1548">
            <v>0</v>
          </cell>
          <cell r="AJ1548">
            <v>1</v>
          </cell>
          <cell r="AK1548">
            <v>500</v>
          </cell>
          <cell r="AL1548">
            <v>3234</v>
          </cell>
        </row>
        <row r="1549">
          <cell r="B1549">
            <v>41262</v>
          </cell>
          <cell r="C1549">
            <v>289190</v>
          </cell>
          <cell r="D1549">
            <v>44517</v>
          </cell>
          <cell r="E1549" t="str">
            <v>Cooperativa Electrica los Angeles</v>
          </cell>
          <cell r="F1549" t="str">
            <v>9822410110-4</v>
          </cell>
          <cell r="G1549" t="str">
            <v>Eslabón Angular p/Tirante perf.18</v>
          </cell>
          <cell r="AF1549">
            <v>500</v>
          </cell>
          <cell r="AG1549">
            <v>247.5</v>
          </cell>
          <cell r="AH1549">
            <v>0</v>
          </cell>
          <cell r="AI1549">
            <v>0</v>
          </cell>
          <cell r="AJ1549">
            <v>1</v>
          </cell>
          <cell r="AK1549">
            <v>500</v>
          </cell>
          <cell r="AL1549">
            <v>3232</v>
          </cell>
        </row>
        <row r="1550">
          <cell r="B1550">
            <v>41287</v>
          </cell>
          <cell r="C1550">
            <v>289241</v>
          </cell>
          <cell r="D1550">
            <v>44476</v>
          </cell>
          <cell r="E1550" t="str">
            <v>Grez y Ulloa S.A.</v>
          </cell>
          <cell r="F1550" t="str">
            <v>9822410110-4</v>
          </cell>
          <cell r="G1550" t="str">
            <v>Eslabón Angular p/Tirante perf.18</v>
          </cell>
          <cell r="AF1550">
            <v>400</v>
          </cell>
          <cell r="AG1550">
            <v>198</v>
          </cell>
          <cell r="AH1550">
            <v>-250</v>
          </cell>
          <cell r="AI1550">
            <v>-123.75</v>
          </cell>
          <cell r="AJ1550">
            <v>1.625</v>
          </cell>
          <cell r="AK1550">
            <v>650</v>
          </cell>
          <cell r="AL1550">
            <v>3234</v>
          </cell>
        </row>
        <row r="1551">
          <cell r="B1551">
            <v>41322</v>
          </cell>
          <cell r="C1551">
            <v>289118</v>
          </cell>
          <cell r="D1551">
            <v>44483</v>
          </cell>
          <cell r="E1551" t="str">
            <v>Tecnored S.A.</v>
          </cell>
          <cell r="F1551" t="str">
            <v>9822210275-8</v>
          </cell>
          <cell r="G1551" t="str">
            <v>Diagonal L 40x40x5x1859</v>
          </cell>
          <cell r="AF1551">
            <v>50</v>
          </cell>
          <cell r="AG1551">
            <v>271.5</v>
          </cell>
          <cell r="AH1551">
            <v>-1</v>
          </cell>
          <cell r="AI1551">
            <v>-5.43</v>
          </cell>
          <cell r="AJ1551">
            <v>1.02</v>
          </cell>
          <cell r="AK1551">
            <v>51</v>
          </cell>
          <cell r="AL1551">
            <v>1695</v>
          </cell>
        </row>
        <row r="1552">
          <cell r="B1552">
            <v>41163</v>
          </cell>
          <cell r="C1552">
            <v>288861</v>
          </cell>
          <cell r="D1552">
            <v>44414</v>
          </cell>
          <cell r="E1552" t="str">
            <v>Enel Distribucion Chile S.A.</v>
          </cell>
          <cell r="F1552" t="str">
            <v>A800227000-6</v>
          </cell>
          <cell r="G1552" t="str">
            <v>Soporte Susp. p/DAC Preensamblado</v>
          </cell>
          <cell r="AF1552">
            <v>3000</v>
          </cell>
          <cell r="AG1552">
            <v>1020.0000000000001</v>
          </cell>
          <cell r="AH1552">
            <v>-260</v>
          </cell>
          <cell r="AI1552">
            <v>-88.4</v>
          </cell>
          <cell r="AJ1552">
            <v>1.0866666666666667</v>
          </cell>
          <cell r="AK1552">
            <v>3260</v>
          </cell>
          <cell r="AL1552">
            <v>3508</v>
          </cell>
        </row>
        <row r="1553">
          <cell r="B1553">
            <v>41177</v>
          </cell>
          <cell r="C1553">
            <v>288918</v>
          </cell>
          <cell r="D1553">
            <v>44462</v>
          </cell>
          <cell r="E1553" t="str">
            <v>Comercial Electroson Ltda</v>
          </cell>
          <cell r="F1553" t="str">
            <v>9521200007-9</v>
          </cell>
          <cell r="G1553" t="str">
            <v>Grillete 12mm, ojo chico</v>
          </cell>
          <cell r="AF1553">
            <v>5000</v>
          </cell>
          <cell r="AG1553">
            <v>1115</v>
          </cell>
          <cell r="AH1553">
            <v>655</v>
          </cell>
          <cell r="AI1553">
            <v>146.065</v>
          </cell>
          <cell r="AJ1553">
            <v>0.86899999999999999</v>
          </cell>
          <cell r="AK1553">
            <v>4345</v>
          </cell>
          <cell r="AL1553">
            <v>3220</v>
          </cell>
        </row>
        <row r="1554">
          <cell r="B1554">
            <v>41324</v>
          </cell>
          <cell r="C1554">
            <v>289284</v>
          </cell>
          <cell r="D1554">
            <v>44494</v>
          </cell>
          <cell r="E1554" t="str">
            <v>Compañía General de Electricidad</v>
          </cell>
          <cell r="F1554" t="str">
            <v>9822210290-1</v>
          </cell>
          <cell r="G1554" t="str">
            <v>Diagonal L 50x50x6x935</v>
          </cell>
          <cell r="AF1554">
            <v>720</v>
          </cell>
          <cell r="AG1554">
            <v>2951.9999999999995</v>
          </cell>
          <cell r="AH1554">
            <v>12</v>
          </cell>
          <cell r="AI1554">
            <v>49.199999999999996</v>
          </cell>
          <cell r="AJ1554">
            <v>0.98333333333333328</v>
          </cell>
          <cell r="AK1554">
            <v>708</v>
          </cell>
          <cell r="AL1554">
            <v>1400</v>
          </cell>
        </row>
        <row r="1555">
          <cell r="B1555">
            <v>41075</v>
          </cell>
          <cell r="E1555" t="str">
            <v>Tecnored S.A.</v>
          </cell>
          <cell r="F1555" t="str">
            <v>9624000138-9</v>
          </cell>
          <cell r="G1555" t="str">
            <v>Perno Ojo 5/8x11x8H</v>
          </cell>
          <cell r="AF1555">
            <v>650</v>
          </cell>
          <cell r="AG1555">
            <v>457.59999999999997</v>
          </cell>
          <cell r="AH1555">
            <v>105</v>
          </cell>
          <cell r="AI1555">
            <v>73.92</v>
          </cell>
          <cell r="AJ1555">
            <v>0.83846153846153848</v>
          </cell>
          <cell r="AK1555">
            <v>545</v>
          </cell>
          <cell r="AL1555">
            <v>2955</v>
          </cell>
        </row>
        <row r="1556">
          <cell r="B1556">
            <v>41076</v>
          </cell>
          <cell r="E1556" t="str">
            <v>Tecnored S.A.</v>
          </cell>
          <cell r="F1556" t="str">
            <v>9624000010-2</v>
          </cell>
          <cell r="G1556" t="str">
            <v>Perno Ojo 5/8x229</v>
          </cell>
          <cell r="AG1556">
            <v>0</v>
          </cell>
          <cell r="AH1556">
            <v>-2346</v>
          </cell>
          <cell r="AI1556">
            <v>-1358.3339999999998</v>
          </cell>
          <cell r="AJ1556" t="str">
            <v/>
          </cell>
          <cell r="AK1556">
            <v>2346</v>
          </cell>
          <cell r="AL1556">
            <v>2955</v>
          </cell>
        </row>
        <row r="1557">
          <cell r="B1557">
            <v>41073</v>
          </cell>
          <cell r="C1557">
            <v>288654</v>
          </cell>
          <cell r="D1557">
            <v>44428</v>
          </cell>
          <cell r="E1557" t="str">
            <v>Tecnored S.A.</v>
          </cell>
          <cell r="F1557" t="str">
            <v>9624000110-9</v>
          </cell>
          <cell r="G1557" t="str">
            <v>Perno Ojo 5/8x7x3H</v>
          </cell>
          <cell r="AF1557">
            <v>1300</v>
          </cell>
          <cell r="AG1557">
            <v>692.90000000000009</v>
          </cell>
          <cell r="AH1557">
            <v>367</v>
          </cell>
          <cell r="AI1557">
            <v>195.61100000000002</v>
          </cell>
          <cell r="AJ1557">
            <v>0.71769230769230774</v>
          </cell>
          <cell r="AK1557">
            <v>933</v>
          </cell>
          <cell r="AL1557">
            <v>2954</v>
          </cell>
        </row>
        <row r="1558">
          <cell r="B1558">
            <v>41298</v>
          </cell>
          <cell r="C1558">
            <v>289281</v>
          </cell>
          <cell r="D1558">
            <v>44474</v>
          </cell>
          <cell r="E1558" t="str">
            <v>CNT Telefonica del Sur S.A.</v>
          </cell>
          <cell r="F1558" t="str">
            <v>8020540045-5</v>
          </cell>
          <cell r="G1558" t="str">
            <v>Cruceta Riostra 50x50x4x375 t/GTD A/R</v>
          </cell>
          <cell r="AF1558">
            <v>600</v>
          </cell>
          <cell r="AG1558">
            <v>911.4</v>
          </cell>
          <cell r="AH1558">
            <v>-198</v>
          </cell>
          <cell r="AI1558">
            <v>-300.762</v>
          </cell>
          <cell r="AJ1558">
            <v>1.33</v>
          </cell>
          <cell r="AK1558">
            <v>798</v>
          </cell>
          <cell r="AL1558">
            <v>2493</v>
          </cell>
        </row>
        <row r="1559">
          <cell r="B1559">
            <v>41320</v>
          </cell>
          <cell r="C1559">
            <v>289350</v>
          </cell>
          <cell r="D1559">
            <v>44482</v>
          </cell>
          <cell r="E1559" t="str">
            <v>Comercializadora y Servicios Uno Ltda</v>
          </cell>
          <cell r="F1559" t="str">
            <v>8020220100-1</v>
          </cell>
          <cell r="G1559" t="str">
            <v>Cruceta Pletina 1/4x1.1/2x16.1/4 GV</v>
          </cell>
          <cell r="AF1559">
            <v>1000</v>
          </cell>
          <cell r="AG1559">
            <v>670</v>
          </cell>
          <cell r="AH1559">
            <v>-493</v>
          </cell>
          <cell r="AI1559">
            <v>-330.31</v>
          </cell>
          <cell r="AJ1559">
            <v>1.4930000000000001</v>
          </cell>
          <cell r="AK1559">
            <v>1493</v>
          </cell>
          <cell r="AL1559">
            <v>1850</v>
          </cell>
        </row>
        <row r="1560">
          <cell r="B1560">
            <v>41074</v>
          </cell>
          <cell r="E1560" t="str">
            <v>Tecnored S.A.</v>
          </cell>
          <cell r="F1560" t="str">
            <v>9624000115-K</v>
          </cell>
          <cell r="G1560" t="str">
            <v>Perno Ojo 5/8x8x4H</v>
          </cell>
          <cell r="AF1560">
            <v>3070</v>
          </cell>
          <cell r="AG1560">
            <v>1645.5200000000002</v>
          </cell>
          <cell r="AH1560">
            <v>1461</v>
          </cell>
          <cell r="AI1560">
            <v>783.096</v>
          </cell>
          <cell r="AJ1560">
            <v>0.52410423452768728</v>
          </cell>
          <cell r="AK1560">
            <v>1609</v>
          </cell>
          <cell r="AL1560">
            <v>2954</v>
          </cell>
        </row>
        <row r="1561">
          <cell r="B1561">
            <v>41086</v>
          </cell>
          <cell r="D1561">
            <v>44459</v>
          </cell>
          <cell r="E1561" t="str">
            <v>Tecnored S.A.</v>
          </cell>
          <cell r="F1561" t="str">
            <v>A800210115-8</v>
          </cell>
          <cell r="G1561" t="str">
            <v>Soporte Susp. p/Cable Preensamblado</v>
          </cell>
          <cell r="AF1561">
            <v>2690</v>
          </cell>
          <cell r="AG1561">
            <v>914.6</v>
          </cell>
          <cell r="AH1561">
            <v>-290</v>
          </cell>
          <cell r="AI1561">
            <v>-98.600000000000009</v>
          </cell>
          <cell r="AJ1561">
            <v>1.1078066914498141</v>
          </cell>
          <cell r="AK1561">
            <v>2980</v>
          </cell>
          <cell r="AL1561">
            <v>2811</v>
          </cell>
        </row>
        <row r="1562">
          <cell r="B1562">
            <v>41315</v>
          </cell>
          <cell r="C1562">
            <v>289309</v>
          </cell>
          <cell r="D1562">
            <v>44477</v>
          </cell>
          <cell r="E1562" t="str">
            <v>Copelec</v>
          </cell>
          <cell r="F1562" t="str">
            <v>A800210084-4</v>
          </cell>
          <cell r="G1562" t="str">
            <v>Soporte L 50x50x5x50</v>
          </cell>
          <cell r="AF1562">
            <v>2000</v>
          </cell>
          <cell r="AG1562">
            <v>377</v>
          </cell>
          <cell r="AH1562">
            <v>-706</v>
          </cell>
          <cell r="AI1562">
            <v>-133.08099999999999</v>
          </cell>
          <cell r="AJ1562">
            <v>1.353</v>
          </cell>
          <cell r="AK1562">
            <v>2706</v>
          </cell>
          <cell r="AL1562">
            <v>3501</v>
          </cell>
        </row>
        <row r="1563">
          <cell r="B1563">
            <v>41342</v>
          </cell>
          <cell r="C1563">
            <v>289417</v>
          </cell>
          <cell r="D1563">
            <v>44529</v>
          </cell>
          <cell r="E1563" t="str">
            <v>Juan Ruperto Cancino</v>
          </cell>
          <cell r="F1563" t="str">
            <v>9700216100-5</v>
          </cell>
          <cell r="G1563" t="str">
            <v>Pasador 1/2x80</v>
          </cell>
          <cell r="AF1563">
            <v>6000</v>
          </cell>
          <cell r="AG1563">
            <v>528</v>
          </cell>
          <cell r="AH1563">
            <v>1753</v>
          </cell>
          <cell r="AI1563">
            <v>154.26399999999998</v>
          </cell>
          <cell r="AJ1563">
            <v>0.70783333333333331</v>
          </cell>
          <cell r="AK1563">
            <v>4247</v>
          </cell>
          <cell r="AL1563">
            <v>2624</v>
          </cell>
        </row>
        <row r="1564">
          <cell r="B1564">
            <v>41302</v>
          </cell>
          <cell r="C1564">
            <v>289279</v>
          </cell>
          <cell r="D1564">
            <v>44505</v>
          </cell>
          <cell r="E1564" t="str">
            <v>CNT Telefonica del Sur S.A.</v>
          </cell>
          <cell r="F1564" t="str">
            <v>8020540045-5</v>
          </cell>
          <cell r="G1564" t="str">
            <v>Cruceta Riostra 50x50x4x375 t/GTD A/R</v>
          </cell>
          <cell r="AF1564">
            <v>200</v>
          </cell>
          <cell r="AG1564">
            <v>303.79999999999995</v>
          </cell>
          <cell r="AH1564">
            <v>-154</v>
          </cell>
          <cell r="AI1564">
            <v>-233.92599999999999</v>
          </cell>
          <cell r="AJ1564">
            <v>1.77</v>
          </cell>
          <cell r="AK1564">
            <v>354</v>
          </cell>
          <cell r="AL1564">
            <v>2493</v>
          </cell>
        </row>
        <row r="1565">
          <cell r="B1565">
            <v>41300</v>
          </cell>
          <cell r="C1565">
            <v>289279</v>
          </cell>
          <cell r="D1565">
            <v>44505</v>
          </cell>
          <cell r="E1565" t="str">
            <v>CNT Telefonica del Sur S.A.</v>
          </cell>
          <cell r="F1565" t="str">
            <v>7003216102-0</v>
          </cell>
          <cell r="G1565" t="str">
            <v>Abrazadera 1/2x10.1/2x6H</v>
          </cell>
          <cell r="AF1565">
            <v>2000</v>
          </cell>
          <cell r="AG1565">
            <v>1440</v>
          </cell>
          <cell r="AH1565">
            <v>0</v>
          </cell>
          <cell r="AI1565">
            <v>0</v>
          </cell>
          <cell r="AJ1565">
            <v>1</v>
          </cell>
          <cell r="AK1565">
            <v>2000</v>
          </cell>
          <cell r="AL1565">
            <v>2225</v>
          </cell>
        </row>
        <row r="1566">
          <cell r="B1566">
            <v>41328</v>
          </cell>
          <cell r="C1566">
            <v>289400</v>
          </cell>
          <cell r="D1566">
            <v>44526</v>
          </cell>
          <cell r="E1566" t="str">
            <v>Comercial Electroson Ltda</v>
          </cell>
          <cell r="F1566" t="str">
            <v>A800200065-3</v>
          </cell>
          <cell r="G1566" t="str">
            <v>Soporte Remate Pesado</v>
          </cell>
          <cell r="AF1566">
            <v>3000</v>
          </cell>
          <cell r="AG1566">
            <v>1395</v>
          </cell>
          <cell r="AH1566">
            <v>1150</v>
          </cell>
          <cell r="AI1566">
            <v>534.75</v>
          </cell>
          <cell r="AJ1566">
            <v>0.6166666666666667</v>
          </cell>
          <cell r="AK1566">
            <v>1850</v>
          </cell>
          <cell r="AL1566">
            <v>2514</v>
          </cell>
        </row>
        <row r="1567">
          <cell r="B1567">
            <v>41347</v>
          </cell>
          <cell r="E1567" t="str">
            <v>Reposición p/Espigas 3/4</v>
          </cell>
          <cell r="F1567" t="str">
            <v>7303250150-5</v>
          </cell>
          <cell r="G1567" t="str">
            <v>Golilla 50x50x5x21</v>
          </cell>
          <cell r="AF1567">
            <v>10000</v>
          </cell>
          <cell r="AG1567">
            <v>859.99999999999989</v>
          </cell>
          <cell r="AH1567">
            <v>-6992</v>
          </cell>
          <cell r="AI1567">
            <v>-601.3119999999999</v>
          </cell>
          <cell r="AJ1567">
            <v>1.6992</v>
          </cell>
          <cell r="AK1567">
            <v>16992</v>
          </cell>
          <cell r="AL1567">
            <v>5839</v>
          </cell>
        </row>
        <row r="1568">
          <cell r="B1568">
            <v>41217</v>
          </cell>
          <cell r="C1568">
            <v>289070</v>
          </cell>
          <cell r="D1568">
            <v>44454</v>
          </cell>
          <cell r="E1568" t="str">
            <v>Juan Ruperto Cancino</v>
          </cell>
          <cell r="F1568" t="str">
            <v>A800200050-5</v>
          </cell>
          <cell r="G1568" t="str">
            <v>Soporte Remate Liviano</v>
          </cell>
          <cell r="AF1568">
            <v>2000</v>
          </cell>
          <cell r="AG1568">
            <v>520</v>
          </cell>
          <cell r="AH1568">
            <v>0</v>
          </cell>
          <cell r="AI1568">
            <v>0</v>
          </cell>
          <cell r="AJ1568">
            <v>1</v>
          </cell>
          <cell r="AK1568">
            <v>2000</v>
          </cell>
          <cell r="AL1568">
            <v>2452</v>
          </cell>
        </row>
        <row r="1569">
          <cell r="B1569">
            <v>41327</v>
          </cell>
          <cell r="C1569">
            <v>289400</v>
          </cell>
          <cell r="D1569">
            <v>44526</v>
          </cell>
          <cell r="E1569" t="str">
            <v>Comercial Electroson Ltda</v>
          </cell>
          <cell r="F1569" t="str">
            <v>A800200055-6</v>
          </cell>
          <cell r="G1569" t="str">
            <v>Soporte Remate Mediano-14</v>
          </cell>
          <cell r="AF1569">
            <v>3000</v>
          </cell>
          <cell r="AG1569">
            <v>900</v>
          </cell>
          <cell r="AH1569">
            <v>0</v>
          </cell>
          <cell r="AI1569">
            <v>0</v>
          </cell>
          <cell r="AJ1569">
            <v>1</v>
          </cell>
          <cell r="AK1569">
            <v>3000</v>
          </cell>
          <cell r="AL1569">
            <v>2632</v>
          </cell>
        </row>
        <row r="1570">
          <cell r="B1570">
            <v>41341</v>
          </cell>
          <cell r="C1570">
            <v>289417</v>
          </cell>
          <cell r="D1570">
            <v>44529</v>
          </cell>
          <cell r="E1570" t="str">
            <v>Juan Ruperto Cancino</v>
          </cell>
          <cell r="F1570" t="str">
            <v>A800200055-6</v>
          </cell>
          <cell r="G1570" t="str">
            <v>Soporte Remate Mediano-14</v>
          </cell>
          <cell r="AF1570">
            <v>5000</v>
          </cell>
          <cell r="AG1570">
            <v>1500</v>
          </cell>
          <cell r="AH1570">
            <v>-745</v>
          </cell>
          <cell r="AI1570">
            <v>-223.5</v>
          </cell>
          <cell r="AJ1570">
            <v>1.149</v>
          </cell>
          <cell r="AK1570">
            <v>5745</v>
          </cell>
          <cell r="AL1570">
            <v>2624</v>
          </cell>
        </row>
        <row r="1571">
          <cell r="B1571">
            <v>41234</v>
          </cell>
          <cell r="C1571">
            <v>289117</v>
          </cell>
          <cell r="D1571">
            <v>44483</v>
          </cell>
          <cell r="E1571" t="str">
            <v>Tecnored S.A.</v>
          </cell>
          <cell r="F1571" t="str">
            <v>A800200050-5</v>
          </cell>
          <cell r="G1571" t="str">
            <v>Soporte Remate Liviano</v>
          </cell>
          <cell r="AF1571">
            <v>8000</v>
          </cell>
          <cell r="AG1571">
            <v>2080</v>
          </cell>
          <cell r="AH1571">
            <v>0</v>
          </cell>
          <cell r="AI1571">
            <v>0</v>
          </cell>
          <cell r="AJ1571">
            <v>1</v>
          </cell>
          <cell r="AK1571">
            <v>8000</v>
          </cell>
          <cell r="AL1571">
            <v>2576</v>
          </cell>
        </row>
        <row r="1572">
          <cell r="B1572">
            <v>41272</v>
          </cell>
          <cell r="E1572" t="str">
            <v>Tecnored S.A.</v>
          </cell>
          <cell r="F1572" t="str">
            <v>8706200700-K</v>
          </cell>
          <cell r="G1572" t="str">
            <v>Espiga 3/4x250x300 caps.1.3/8" Poliamida</v>
          </cell>
          <cell r="AG1572">
            <v>0</v>
          </cell>
          <cell r="AH1572">
            <v>-1488</v>
          </cell>
          <cell r="AI1572">
            <v>-1127.904</v>
          </cell>
          <cell r="AJ1572" t="str">
            <v/>
          </cell>
          <cell r="AK1572">
            <v>1488</v>
          </cell>
          <cell r="AL1572">
            <v>4853</v>
          </cell>
        </row>
        <row r="1573">
          <cell r="B1573">
            <v>41350</v>
          </cell>
          <cell r="C1573">
            <v>289356</v>
          </cell>
          <cell r="D1573">
            <v>44503</v>
          </cell>
          <cell r="E1573" t="str">
            <v>CNT Telefonica del Sur S.A.</v>
          </cell>
          <cell r="F1573" t="str">
            <v>7303276050-0</v>
          </cell>
          <cell r="G1573" t="str">
            <v>Golilla 76x76x5x18</v>
          </cell>
          <cell r="AF1573">
            <v>500</v>
          </cell>
          <cell r="AG1573">
            <v>113.5</v>
          </cell>
          <cell r="AH1573">
            <v>-16</v>
          </cell>
          <cell r="AI1573">
            <v>-3.6320000000000001</v>
          </cell>
          <cell r="AJ1573">
            <v>1.032</v>
          </cell>
          <cell r="AK1573">
            <v>516</v>
          </cell>
          <cell r="AL1573">
            <v>3000</v>
          </cell>
        </row>
        <row r="1574">
          <cell r="B1574">
            <v>40965</v>
          </cell>
          <cell r="E1574" t="str">
            <v>GTD Teleductos S.A.</v>
          </cell>
          <cell r="F1574" t="str">
            <v>8321250152-5</v>
          </cell>
          <cell r="G1574" t="str">
            <v>Tirante 39"  Galv. t/GTD</v>
          </cell>
          <cell r="AF1574">
            <v>1800</v>
          </cell>
          <cell r="AG1574">
            <v>4343.3999999999996</v>
          </cell>
          <cell r="AH1574">
            <v>810</v>
          </cell>
          <cell r="AI1574">
            <v>1954.5299999999997</v>
          </cell>
          <cell r="AJ1574">
            <v>0.55000000000000004</v>
          </cell>
          <cell r="AK1574">
            <v>990</v>
          </cell>
          <cell r="AL1574">
            <v>1467</v>
          </cell>
        </row>
        <row r="1575">
          <cell r="B1575">
            <v>41362</v>
          </cell>
          <cell r="E1575" t="str">
            <v>SAESA</v>
          </cell>
          <cell r="F1575" t="str">
            <v>7303240105-5</v>
          </cell>
          <cell r="G1575" t="str">
            <v>Golilla 40x40x5x18</v>
          </cell>
          <cell r="AF1575">
            <v>15000</v>
          </cell>
          <cell r="AG1575">
            <v>720</v>
          </cell>
          <cell r="AH1575">
            <v>-20996</v>
          </cell>
          <cell r="AI1575">
            <v>-1007.808</v>
          </cell>
          <cell r="AJ1575">
            <v>2.3997333333333333</v>
          </cell>
          <cell r="AK1575">
            <v>35996</v>
          </cell>
          <cell r="AL1575">
            <v>2291</v>
          </cell>
        </row>
        <row r="1576">
          <cell r="B1576">
            <v>41133</v>
          </cell>
          <cell r="C1576">
            <v>288808</v>
          </cell>
          <cell r="D1576">
            <v>44420</v>
          </cell>
          <cell r="E1576" t="str">
            <v>CAMET SPA</v>
          </cell>
          <cell r="F1576" t="str">
            <v>9323020370-7</v>
          </cell>
          <cell r="G1576" t="str">
            <v>Perno Hex Cte 5/8x9x6A</v>
          </cell>
          <cell r="AF1576">
            <v>2000</v>
          </cell>
          <cell r="AG1576">
            <v>747.54</v>
          </cell>
          <cell r="AH1576">
            <v>0</v>
          </cell>
          <cell r="AI1576">
            <v>0</v>
          </cell>
          <cell r="AJ1576">
            <v>1</v>
          </cell>
          <cell r="AK1576">
            <v>2000</v>
          </cell>
          <cell r="AL1576">
            <v>2260</v>
          </cell>
        </row>
        <row r="1577">
          <cell r="B1577">
            <v>41345</v>
          </cell>
          <cell r="C1577">
            <v>289413</v>
          </cell>
          <cell r="D1577">
            <v>44516</v>
          </cell>
          <cell r="E1577" t="str">
            <v>Copelec</v>
          </cell>
          <cell r="F1577" t="str">
            <v>9521220100-7</v>
          </cell>
          <cell r="G1577" t="str">
            <v>Grillete recto 14mm, perf.18</v>
          </cell>
          <cell r="AF1577">
            <v>1000</v>
          </cell>
          <cell r="AG1577">
            <v>322</v>
          </cell>
          <cell r="AH1577">
            <v>209</v>
          </cell>
          <cell r="AI1577">
            <v>67.298000000000002</v>
          </cell>
          <cell r="AJ1577">
            <v>0.79100000000000004</v>
          </cell>
          <cell r="AK1577">
            <v>791</v>
          </cell>
          <cell r="AL1577">
            <v>3000</v>
          </cell>
        </row>
        <row r="1578">
          <cell r="B1578">
            <v>41331</v>
          </cell>
          <cell r="C1578">
            <v>289405</v>
          </cell>
          <cell r="D1578">
            <v>44502</v>
          </cell>
          <cell r="E1578" t="str">
            <v>GTD Teleductos S.A.</v>
          </cell>
          <cell r="F1578" t="str">
            <v>8020530105-8</v>
          </cell>
          <cell r="G1578" t="str">
            <v>Cruceta BTAT 65x65x6x500 Az/Rojo</v>
          </cell>
          <cell r="AF1578">
            <v>270</v>
          </cell>
          <cell r="AG1578">
            <v>683.09999999999991</v>
          </cell>
          <cell r="AH1578">
            <v>28</v>
          </cell>
          <cell r="AI1578">
            <v>70.839999999999989</v>
          </cell>
          <cell r="AJ1578">
            <v>0.89629629629629626</v>
          </cell>
          <cell r="AK1578">
            <v>242</v>
          </cell>
          <cell r="AL1578">
            <v>2683</v>
          </cell>
        </row>
        <row r="1579">
          <cell r="B1579">
            <v>41370</v>
          </cell>
          <cell r="C1579">
            <v>289430</v>
          </cell>
          <cell r="D1579">
            <v>44515</v>
          </cell>
          <cell r="E1579" t="str">
            <v>Tecnored S.A.</v>
          </cell>
          <cell r="F1579" t="str">
            <v>8020210100-7</v>
          </cell>
          <cell r="G1579" t="str">
            <v>Cruceta BTAT 65x65x6x500-18</v>
          </cell>
          <cell r="AF1579">
            <v>100</v>
          </cell>
          <cell r="AG1579">
            <v>252.99999999999997</v>
          </cell>
          <cell r="AH1579">
            <v>-55</v>
          </cell>
          <cell r="AI1579">
            <v>-139.14999999999998</v>
          </cell>
          <cell r="AJ1579">
            <v>1.55</v>
          </cell>
          <cell r="AK1579">
            <v>155</v>
          </cell>
          <cell r="AL1579">
            <v>2386</v>
          </cell>
        </row>
        <row r="1580">
          <cell r="B1580">
            <v>41371</v>
          </cell>
          <cell r="C1580">
            <v>289406</v>
          </cell>
          <cell r="D1580">
            <v>44519</v>
          </cell>
          <cell r="E1580" t="str">
            <v>GTD Teleductos S.A.</v>
          </cell>
          <cell r="F1580" t="str">
            <v>8020530108-2</v>
          </cell>
          <cell r="G1580" t="str">
            <v>Cruceta Remate Final 65x65x6x500 Az/Rojo</v>
          </cell>
          <cell r="AF1580">
            <v>250</v>
          </cell>
          <cell r="AG1580">
            <v>781.75</v>
          </cell>
          <cell r="AH1580">
            <v>-44</v>
          </cell>
          <cell r="AI1580">
            <v>-137.58799999999999</v>
          </cell>
          <cell r="AJ1580">
            <v>1.1759999999999999</v>
          </cell>
          <cell r="AK1580">
            <v>294</v>
          </cell>
          <cell r="AL1580">
            <v>2800</v>
          </cell>
        </row>
        <row r="1581">
          <cell r="B1581">
            <v>41206</v>
          </cell>
          <cell r="C1581">
            <v>289032</v>
          </cell>
          <cell r="D1581">
            <v>44447</v>
          </cell>
          <cell r="E1581" t="str">
            <v>Grez y Ulloa S.A.</v>
          </cell>
          <cell r="F1581" t="str">
            <v>9323020370-7</v>
          </cell>
          <cell r="G1581" t="str">
            <v>Perno Hex Cte 5/8x9x6A</v>
          </cell>
          <cell r="AF1581">
            <v>300</v>
          </cell>
          <cell r="AG1581">
            <v>112.131</v>
          </cell>
          <cell r="AH1581">
            <v>0</v>
          </cell>
          <cell r="AI1581">
            <v>0</v>
          </cell>
          <cell r="AJ1581">
            <v>1</v>
          </cell>
          <cell r="AK1581">
            <v>300</v>
          </cell>
          <cell r="AL1581">
            <v>2367</v>
          </cell>
        </row>
        <row r="1582">
          <cell r="B1582">
            <v>41256</v>
          </cell>
          <cell r="C1582">
            <v>289169</v>
          </cell>
          <cell r="D1582">
            <v>44497</v>
          </cell>
          <cell r="E1582" t="str">
            <v>CAMET SPA</v>
          </cell>
          <cell r="F1582" t="str">
            <v>9323020370-7</v>
          </cell>
          <cell r="G1582" t="str">
            <v>Perno Hex Cte 5/8x9x6A</v>
          </cell>
          <cell r="AF1582">
            <v>2000</v>
          </cell>
          <cell r="AG1582">
            <v>747.54</v>
          </cell>
          <cell r="AH1582">
            <v>0</v>
          </cell>
          <cell r="AI1582">
            <v>0</v>
          </cell>
          <cell r="AJ1582">
            <v>1</v>
          </cell>
          <cell r="AK1582">
            <v>2000</v>
          </cell>
          <cell r="AL1582">
            <v>2431</v>
          </cell>
        </row>
        <row r="1583">
          <cell r="B1583">
            <v>41360</v>
          </cell>
          <cell r="C1583">
            <v>2889447</v>
          </cell>
          <cell r="D1583">
            <v>44550</v>
          </cell>
          <cell r="E1583" t="str">
            <v>Tecnored S.A.</v>
          </cell>
          <cell r="F1583" t="str">
            <v>8706200640-2</v>
          </cell>
          <cell r="G1583" t="str">
            <v>Espiga 3/4x185x240 caps.1.3/8" Poliamida</v>
          </cell>
          <cell r="AF1583">
            <v>4000</v>
          </cell>
          <cell r="AG1583">
            <v>2496</v>
          </cell>
          <cell r="AH1583">
            <v>-1573</v>
          </cell>
          <cell r="AI1583">
            <v>-981.55200000000002</v>
          </cell>
          <cell r="AJ1583">
            <v>1.3932500000000001</v>
          </cell>
          <cell r="AK1583">
            <v>5573</v>
          </cell>
          <cell r="AL1583">
            <v>4853</v>
          </cell>
        </row>
        <row r="1584">
          <cell r="B1584">
            <v>41137</v>
          </cell>
          <cell r="C1584">
            <v>288812</v>
          </cell>
          <cell r="D1584">
            <v>44474</v>
          </cell>
          <cell r="E1584" t="str">
            <v>Compañía General de Electricidad</v>
          </cell>
          <cell r="F1584" t="str">
            <v>9624000130-3</v>
          </cell>
          <cell r="G1584" t="str">
            <v>Perno Ojo 5/8x11x3H</v>
          </cell>
          <cell r="AF1584">
            <v>200</v>
          </cell>
          <cell r="AG1584">
            <v>140.79999999999998</v>
          </cell>
          <cell r="AH1584">
            <v>-70</v>
          </cell>
          <cell r="AI1584">
            <v>-49.279999999999994</v>
          </cell>
          <cell r="AJ1584">
            <v>1.35</v>
          </cell>
          <cell r="AK1584">
            <v>270</v>
          </cell>
          <cell r="AL1584">
            <v>2472</v>
          </cell>
        </row>
        <row r="1585">
          <cell r="B1585">
            <v>41301</v>
          </cell>
          <cell r="C1585">
            <v>289279</v>
          </cell>
          <cell r="D1585">
            <v>44505</v>
          </cell>
          <cell r="E1585" t="str">
            <v>CNT Telefonica del Sur S.A.</v>
          </cell>
          <cell r="F1585" t="str">
            <v>7003216049-0</v>
          </cell>
          <cell r="G1585" t="str">
            <v>Abrazadera 1/2x9.1/2x6H</v>
          </cell>
          <cell r="AF1585">
            <v>2000</v>
          </cell>
          <cell r="AG1585">
            <v>1352</v>
          </cell>
          <cell r="AH1585">
            <v>-1642</v>
          </cell>
          <cell r="AI1585">
            <v>-1109.992</v>
          </cell>
          <cell r="AJ1585">
            <v>1.821</v>
          </cell>
          <cell r="AK1585">
            <v>3642</v>
          </cell>
          <cell r="AL1585">
            <v>2216</v>
          </cell>
        </row>
        <row r="1586">
          <cell r="B1586">
            <v>41022</v>
          </cell>
          <cell r="C1586">
            <v>288506</v>
          </cell>
          <cell r="D1586">
            <v>44392</v>
          </cell>
          <cell r="E1586" t="str">
            <v>Tierra Reforzada S.A.</v>
          </cell>
          <cell r="F1586" t="str">
            <v>9821911140-1</v>
          </cell>
          <cell r="G1586" t="str">
            <v>Ancla 1x1</v>
          </cell>
          <cell r="AF1586">
            <v>5000</v>
          </cell>
          <cell r="AG1586">
            <v>385</v>
          </cell>
          <cell r="AH1586">
            <v>-274</v>
          </cell>
          <cell r="AI1586">
            <v>-21.097999999999999</v>
          </cell>
          <cell r="AJ1586">
            <v>1.0548</v>
          </cell>
          <cell r="AK1586">
            <v>5274</v>
          </cell>
          <cell r="AL1586">
            <v>6753</v>
          </cell>
        </row>
        <row r="1587">
          <cell r="B1587">
            <v>41377</v>
          </cell>
          <cell r="E1587" t="str">
            <v>Compañía General de Electricidad</v>
          </cell>
          <cell r="F1587" t="str">
            <v>8709200150-2</v>
          </cell>
          <cell r="G1587" t="str">
            <v>Espiga 3/4x155x295 caps.1.3/8" Poliamida c/HOR</v>
          </cell>
          <cell r="AF1587">
            <v>1500</v>
          </cell>
          <cell r="AG1587">
            <v>1111.5</v>
          </cell>
          <cell r="AH1587">
            <v>-2166</v>
          </cell>
          <cell r="AI1587">
            <v>-1605.0060000000001</v>
          </cell>
          <cell r="AJ1587">
            <v>2.444</v>
          </cell>
          <cell r="AK1587">
            <v>3666</v>
          </cell>
          <cell r="AL1587">
            <v>6443</v>
          </cell>
        </row>
        <row r="1588">
          <cell r="B1588">
            <v>41378</v>
          </cell>
          <cell r="C1588">
            <v>289505</v>
          </cell>
          <cell r="D1588">
            <v>44561</v>
          </cell>
          <cell r="E1588" t="str">
            <v>Compañía General de Electricidad</v>
          </cell>
          <cell r="F1588" t="str">
            <v>7303250150-5</v>
          </cell>
          <cell r="G1588" t="str">
            <v>Golilla 50x50x5x21</v>
          </cell>
          <cell r="AF1588">
            <v>15000</v>
          </cell>
          <cell r="AG1588">
            <v>1290</v>
          </cell>
          <cell r="AH1588">
            <v>13000</v>
          </cell>
          <cell r="AI1588">
            <v>1118</v>
          </cell>
          <cell r="AJ1588">
            <v>0.13333333333333333</v>
          </cell>
          <cell r="AK1588">
            <v>2000</v>
          </cell>
          <cell r="AL1588">
            <v>6443</v>
          </cell>
        </row>
        <row r="1589">
          <cell r="B1589">
            <v>41382</v>
          </cell>
          <cell r="D1589">
            <v>44535</v>
          </cell>
          <cell r="E1589" t="str">
            <v>CNT Telefonica del Sur S.A.</v>
          </cell>
          <cell r="F1589" t="str">
            <v>8020510090-7</v>
          </cell>
          <cell r="G1589" t="str">
            <v>Cruceta Paso c/Trebol 50x50x4x500-14 t/GTD</v>
          </cell>
          <cell r="AF1589">
            <v>1200</v>
          </cell>
          <cell r="AG1589">
            <v>1476</v>
          </cell>
          <cell r="AH1589">
            <v>0</v>
          </cell>
          <cell r="AI1589">
            <v>0</v>
          </cell>
          <cell r="AJ1589">
            <v>1</v>
          </cell>
          <cell r="AK1589">
            <v>1200</v>
          </cell>
          <cell r="AL1589">
            <v>2537</v>
          </cell>
        </row>
        <row r="1590">
          <cell r="B1590">
            <v>41383</v>
          </cell>
          <cell r="D1590">
            <v>44551</v>
          </cell>
          <cell r="E1590" t="str">
            <v>GTD Teleductos S.A.</v>
          </cell>
          <cell r="F1590" t="str">
            <v>8020510090-7</v>
          </cell>
          <cell r="G1590" t="str">
            <v>Cruceta Paso c/Trebol 50x50x4x500-14 t/GTD</v>
          </cell>
          <cell r="AF1590">
            <v>1000</v>
          </cell>
          <cell r="AG1590">
            <v>1230</v>
          </cell>
          <cell r="AH1590">
            <v>0</v>
          </cell>
          <cell r="AI1590">
            <v>0</v>
          </cell>
          <cell r="AJ1590">
            <v>1</v>
          </cell>
          <cell r="AK1590">
            <v>1000</v>
          </cell>
          <cell r="AL1590">
            <v>2537</v>
          </cell>
        </row>
        <row r="1591">
          <cell r="B1591">
            <v>41369</v>
          </cell>
          <cell r="D1591">
            <v>44442</v>
          </cell>
          <cell r="E1591" t="str">
            <v>CNT Telefonica del Sur S.A.</v>
          </cell>
          <cell r="F1591" t="str">
            <v>9323012050-K</v>
          </cell>
          <cell r="G1591" t="str">
            <v>Perno Hex Cte 3/8x12x6H</v>
          </cell>
          <cell r="AF1591">
            <v>450</v>
          </cell>
          <cell r="AG1591">
            <v>64.8</v>
          </cell>
          <cell r="AH1591">
            <v>-612</v>
          </cell>
          <cell r="AI1591">
            <v>-88.128</v>
          </cell>
          <cell r="AJ1591">
            <v>2.36</v>
          </cell>
          <cell r="AK1591">
            <v>1062</v>
          </cell>
          <cell r="AL1591">
            <v>2555</v>
          </cell>
        </row>
        <row r="1592">
          <cell r="B1592">
            <v>41381</v>
          </cell>
          <cell r="D1592">
            <v>44566</v>
          </cell>
          <cell r="E1592" t="str">
            <v>GTD Teleductos S.A.</v>
          </cell>
          <cell r="F1592" t="str">
            <v>9822150125-K</v>
          </cell>
          <cell r="G1592" t="str">
            <v>Fe Angulo 40x40x4x410 t/GTD</v>
          </cell>
          <cell r="AF1592">
            <v>2680</v>
          </cell>
          <cell r="AG1592">
            <v>2816.68</v>
          </cell>
          <cell r="AH1592">
            <v>410</v>
          </cell>
          <cell r="AI1592">
            <v>430.90999999999997</v>
          </cell>
          <cell r="AJ1592">
            <v>0.84701492537313428</v>
          </cell>
          <cell r="AK1592">
            <v>2270</v>
          </cell>
          <cell r="AL1592">
            <v>2474</v>
          </cell>
        </row>
        <row r="1593">
          <cell r="B1593">
            <v>41185</v>
          </cell>
          <cell r="D1593">
            <v>44442</v>
          </cell>
          <cell r="E1593" t="str">
            <v>CNT Telefonica del Sur S.A.</v>
          </cell>
          <cell r="F1593" t="str">
            <v>A800210065-8</v>
          </cell>
          <cell r="G1593" t="str">
            <v>Soporte Tipo L p/Acometida</v>
          </cell>
          <cell r="AF1593">
            <v>450</v>
          </cell>
          <cell r="AG1593">
            <v>200.70000000000002</v>
          </cell>
          <cell r="AH1593">
            <v>-565</v>
          </cell>
          <cell r="AI1593">
            <v>-251.99</v>
          </cell>
          <cell r="AJ1593">
            <v>2.2555555555555555</v>
          </cell>
          <cell r="AK1593">
            <v>1015</v>
          </cell>
          <cell r="AL1593">
            <v>2555</v>
          </cell>
        </row>
        <row r="1594">
          <cell r="B1594">
            <v>41389</v>
          </cell>
          <cell r="C1594">
            <v>289529</v>
          </cell>
          <cell r="D1594">
            <v>44530</v>
          </cell>
          <cell r="E1594" t="str">
            <v>Tecnored S.A.</v>
          </cell>
          <cell r="F1594" t="str">
            <v>73032A8050-K</v>
          </cell>
          <cell r="G1594" t="str">
            <v>Golilla 100x100x5x18</v>
          </cell>
          <cell r="AF1594">
            <v>5000</v>
          </cell>
          <cell r="AG1594">
            <v>1932</v>
          </cell>
          <cell r="AH1594">
            <v>-880</v>
          </cell>
          <cell r="AI1594">
            <v>-340.03200000000004</v>
          </cell>
          <cell r="AJ1594">
            <v>1.1759999999999999</v>
          </cell>
          <cell r="AK1594">
            <v>5880</v>
          </cell>
          <cell r="AL1594">
            <v>1904</v>
          </cell>
        </row>
        <row r="1595">
          <cell r="B1595">
            <v>41384</v>
          </cell>
          <cell r="C1595">
            <v>289553</v>
          </cell>
          <cell r="D1595">
            <v>44566</v>
          </cell>
          <cell r="E1595" t="str">
            <v>GTD Teleductos S.A.</v>
          </cell>
          <cell r="F1595" t="str">
            <v>8020510090-7</v>
          </cell>
          <cell r="G1595" t="str">
            <v>Cruceta Paso c/Trebol 50x50x4x500-14 t/GTD</v>
          </cell>
          <cell r="AF1595">
            <v>3360</v>
          </cell>
          <cell r="AG1595">
            <v>4132.8</v>
          </cell>
          <cell r="AH1595">
            <v>-192</v>
          </cell>
          <cell r="AI1595">
            <v>-236.16</v>
          </cell>
          <cell r="AJ1595">
            <v>1.0571428571428572</v>
          </cell>
          <cell r="AK1595">
            <v>3552</v>
          </cell>
          <cell r="AL1595">
            <v>2537</v>
          </cell>
        </row>
        <row r="1596">
          <cell r="B1596">
            <v>41321</v>
          </cell>
          <cell r="E1596" t="str">
            <v>GTD Teleductos S.A.</v>
          </cell>
          <cell r="F1596" t="str">
            <v>7003200150-3</v>
          </cell>
          <cell r="G1596" t="str">
            <v>Abrazadera p/Cruceta Paso Esp 5/8x280x335x127</v>
          </cell>
          <cell r="AF1596">
            <v>300</v>
          </cell>
          <cell r="AG1596">
            <v>411.3</v>
          </cell>
          <cell r="AH1596">
            <v>-17</v>
          </cell>
          <cell r="AI1596">
            <v>-23.306999999999999</v>
          </cell>
          <cell r="AJ1596">
            <v>1.0566666666666666</v>
          </cell>
          <cell r="AK1596">
            <v>317</v>
          </cell>
          <cell r="AL1596">
            <v>2606</v>
          </cell>
        </row>
        <row r="1597">
          <cell r="B1597">
            <v>41380</v>
          </cell>
          <cell r="C1597">
            <v>289505</v>
          </cell>
          <cell r="D1597">
            <v>44561</v>
          </cell>
          <cell r="E1597" t="str">
            <v>Compañía General de Electricidad</v>
          </cell>
          <cell r="F1597" t="str">
            <v>8709200150-2</v>
          </cell>
          <cell r="G1597" t="str">
            <v>Espiga 3/4x155x295 caps.1.3/8" Poliamida c/HOR</v>
          </cell>
          <cell r="AF1597">
            <v>6000</v>
          </cell>
          <cell r="AG1597">
            <v>4446</v>
          </cell>
          <cell r="AH1597">
            <v>714</v>
          </cell>
          <cell r="AI1597">
            <v>529.07399999999996</v>
          </cell>
          <cell r="AJ1597">
            <v>0.88100000000000001</v>
          </cell>
          <cell r="AK1597">
            <v>5286</v>
          </cell>
          <cell r="AL1597">
            <v>6443</v>
          </cell>
        </row>
        <row r="1598">
          <cell r="B1598">
            <v>41388</v>
          </cell>
          <cell r="C1598">
            <v>289506</v>
          </cell>
          <cell r="D1598">
            <v>44533</v>
          </cell>
          <cell r="E1598" t="str">
            <v>Compañía General de Electricidad</v>
          </cell>
          <cell r="F1598" t="str">
            <v>9822210290-1</v>
          </cell>
          <cell r="G1598" t="str">
            <v>Diagonal L 50x50x6x935</v>
          </cell>
          <cell r="AF1598">
            <v>970</v>
          </cell>
          <cell r="AG1598">
            <v>3976.9999999999995</v>
          </cell>
          <cell r="AH1598">
            <v>-119</v>
          </cell>
          <cell r="AI1598">
            <v>-487.9</v>
          </cell>
          <cell r="AJ1598">
            <v>1.122680412371134</v>
          </cell>
          <cell r="AK1598">
            <v>1089</v>
          </cell>
          <cell r="AL1598">
            <v>1701</v>
          </cell>
        </row>
        <row r="1599">
          <cell r="B1599">
            <v>41198</v>
          </cell>
          <cell r="C1599">
            <v>288973</v>
          </cell>
          <cell r="D1599">
            <v>44410</v>
          </cell>
          <cell r="E1599" t="str">
            <v>GTD Teleductos S.A.</v>
          </cell>
          <cell r="F1599" t="str">
            <v>7500200015-6</v>
          </cell>
          <cell r="G1599" t="str">
            <v>Brida 3 pernos Perforación Ovalada</v>
          </cell>
          <cell r="AF1599">
            <v>4000</v>
          </cell>
          <cell r="AG1599">
            <v>1740</v>
          </cell>
          <cell r="AH1599">
            <v>-290</v>
          </cell>
          <cell r="AI1599">
            <v>-126.15</v>
          </cell>
          <cell r="AJ1599">
            <v>1.0725</v>
          </cell>
          <cell r="AK1599">
            <v>4290</v>
          </cell>
          <cell r="AL1599">
            <v>2364</v>
          </cell>
        </row>
        <row r="1600">
          <cell r="B1600">
            <v>41222</v>
          </cell>
          <cell r="C1600">
            <v>289076</v>
          </cell>
          <cell r="D1600">
            <v>44474</v>
          </cell>
          <cell r="E1600" t="str">
            <v>Ferrocarril Del Pacifico S.A.</v>
          </cell>
          <cell r="F1600" t="str">
            <v>3824028180-2</v>
          </cell>
          <cell r="G1600" t="str">
            <v>Tirafondo Nº2, 7/8x149</v>
          </cell>
          <cell r="AF1600">
            <v>4580</v>
          </cell>
          <cell r="AG1600">
            <v>2528.1600000000003</v>
          </cell>
          <cell r="AH1600">
            <v>0</v>
          </cell>
          <cell r="AI1600">
            <v>0</v>
          </cell>
          <cell r="AJ1600">
            <v>1</v>
          </cell>
          <cell r="AK1600">
            <v>4580</v>
          </cell>
          <cell r="AL1600">
            <v>1900</v>
          </cell>
        </row>
        <row r="1601">
          <cell r="B1601">
            <v>41364</v>
          </cell>
          <cell r="C1601">
            <v>289451</v>
          </cell>
          <cell r="D1601">
            <v>44525</v>
          </cell>
          <cell r="E1601" t="str">
            <v>Comercializadora e Inver Galmar Ltda</v>
          </cell>
          <cell r="F1601" t="str">
            <v>A800200055-6</v>
          </cell>
          <cell r="G1601" t="str">
            <v>Soporte Remate Mediano-14</v>
          </cell>
          <cell r="AF1601">
            <v>1500</v>
          </cell>
          <cell r="AG1601">
            <v>450</v>
          </cell>
          <cell r="AH1601">
            <v>0</v>
          </cell>
          <cell r="AI1601">
            <v>0</v>
          </cell>
          <cell r="AJ1601">
            <v>1</v>
          </cell>
          <cell r="AK1601">
            <v>1500</v>
          </cell>
          <cell r="AL1601">
            <v>2632</v>
          </cell>
        </row>
        <row r="1602">
          <cell r="B1602">
            <v>41366</v>
          </cell>
          <cell r="C1602">
            <v>289452</v>
          </cell>
          <cell r="D1602">
            <v>44540</v>
          </cell>
          <cell r="E1602" t="str">
            <v>Comercializadora e Inver Galmar Ltda</v>
          </cell>
          <cell r="F1602" t="str">
            <v>A800200055-6</v>
          </cell>
          <cell r="G1602" t="str">
            <v>Soporte Remate Mediano-14</v>
          </cell>
          <cell r="AF1602">
            <v>1500</v>
          </cell>
          <cell r="AG1602">
            <v>450</v>
          </cell>
          <cell r="AH1602">
            <v>58</v>
          </cell>
          <cell r="AI1602">
            <v>17.399999999999999</v>
          </cell>
          <cell r="AJ1602">
            <v>0.96133333333333337</v>
          </cell>
          <cell r="AK1602">
            <v>1442</v>
          </cell>
          <cell r="AL1602">
            <v>2632</v>
          </cell>
        </row>
        <row r="1603">
          <cell r="B1603">
            <v>41306</v>
          </cell>
          <cell r="C1603">
            <v>289280</v>
          </cell>
          <cell r="D1603">
            <v>44535</v>
          </cell>
          <cell r="E1603" t="str">
            <v>CNT Telefonica del Sur S.A.</v>
          </cell>
          <cell r="F1603" t="str">
            <v>7003216102-0</v>
          </cell>
          <cell r="G1603" t="str">
            <v>Abrazadera 1/2x10.1/2x6H</v>
          </cell>
          <cell r="AF1603">
            <v>2000</v>
          </cell>
          <cell r="AG1603">
            <v>1440</v>
          </cell>
          <cell r="AH1603">
            <v>0</v>
          </cell>
          <cell r="AI1603">
            <v>0</v>
          </cell>
          <cell r="AJ1603">
            <v>1</v>
          </cell>
          <cell r="AK1603">
            <v>2000</v>
          </cell>
          <cell r="AL1603">
            <v>2225</v>
          </cell>
        </row>
        <row r="1604">
          <cell r="B1604">
            <v>41197</v>
          </cell>
          <cell r="C1604">
            <v>288973</v>
          </cell>
          <cell r="D1604">
            <v>44410</v>
          </cell>
          <cell r="E1604" t="str">
            <v>GTD Teleductos S.A.</v>
          </cell>
          <cell r="F1604" t="str">
            <v>7500200020-2</v>
          </cell>
          <cell r="G1604" t="str">
            <v>Brida 3 pernos Perforación Redonda</v>
          </cell>
          <cell r="AF1604">
            <v>4000</v>
          </cell>
          <cell r="AG1604">
            <v>1780</v>
          </cell>
          <cell r="AH1604">
            <v>-4657</v>
          </cell>
          <cell r="AI1604">
            <v>-2072.3650000000002</v>
          </cell>
          <cell r="AJ1604">
            <v>2.16425</v>
          </cell>
          <cell r="AK1604">
            <v>8657</v>
          </cell>
          <cell r="AL1604">
            <v>2364</v>
          </cell>
        </row>
        <row r="1605">
          <cell r="B1605">
            <v>41390</v>
          </cell>
          <cell r="C1605">
            <v>289506</v>
          </cell>
          <cell r="D1605">
            <v>44547</v>
          </cell>
          <cell r="E1605" t="str">
            <v>Compañía General de Electricidad</v>
          </cell>
          <cell r="F1605" t="str">
            <v>9822210285-5</v>
          </cell>
          <cell r="G1605" t="str">
            <v>Diagonal L 50x50x5x1710</v>
          </cell>
          <cell r="AF1605">
            <v>200</v>
          </cell>
          <cell r="AG1605">
            <v>1300</v>
          </cell>
          <cell r="AH1605">
            <v>-70</v>
          </cell>
          <cell r="AI1605">
            <v>-455</v>
          </cell>
          <cell r="AJ1605">
            <v>1.35</v>
          </cell>
          <cell r="AK1605">
            <v>270</v>
          </cell>
          <cell r="AL1605">
            <v>1799</v>
          </cell>
        </row>
        <row r="1606">
          <cell r="B1606">
            <v>41394</v>
          </cell>
          <cell r="E1606" t="str">
            <v>Novatek Ing y Construccion SPA</v>
          </cell>
          <cell r="F1606" t="str">
            <v>A800225035-8</v>
          </cell>
          <cell r="G1606" t="str">
            <v>Soporte p/Red BT/Empalme 65x65x5x50</v>
          </cell>
          <cell r="AF1606">
            <v>900</v>
          </cell>
          <cell r="AG1606">
            <v>225</v>
          </cell>
          <cell r="AH1606">
            <v>0</v>
          </cell>
          <cell r="AI1606">
            <v>0</v>
          </cell>
          <cell r="AJ1606">
            <v>1</v>
          </cell>
          <cell r="AK1606">
            <v>900</v>
          </cell>
          <cell r="AL1606">
            <v>3000</v>
          </cell>
        </row>
        <row r="1607">
          <cell r="B1607">
            <v>41421</v>
          </cell>
          <cell r="E1607" t="str">
            <v>Grez y Ulloa S.A.</v>
          </cell>
          <cell r="F1607" t="str">
            <v>A800225035-8</v>
          </cell>
          <cell r="G1607" t="str">
            <v>Soporte p/Red BT/Empalme 65x65x5x50</v>
          </cell>
          <cell r="AF1607">
            <v>2000</v>
          </cell>
          <cell r="AG1607">
            <v>500</v>
          </cell>
          <cell r="AH1607">
            <v>740</v>
          </cell>
          <cell r="AI1607">
            <v>185</v>
          </cell>
          <cell r="AJ1607">
            <v>0.63</v>
          </cell>
          <cell r="AK1607">
            <v>1260</v>
          </cell>
          <cell r="AL1607">
            <v>3300</v>
          </cell>
        </row>
        <row r="1608">
          <cell r="B1608">
            <v>41401</v>
          </cell>
          <cell r="E1608" t="str">
            <v>Claro Chile S.A.</v>
          </cell>
          <cell r="F1608" t="str">
            <v>8020510085-0</v>
          </cell>
          <cell r="G1608" t="str">
            <v>Cruceta Remate Final Oval 50x50x4x500-18 V/O</v>
          </cell>
          <cell r="AF1608">
            <v>360</v>
          </cell>
          <cell r="AG1608">
            <v>678.95999999999992</v>
          </cell>
          <cell r="AH1608">
            <v>-42</v>
          </cell>
          <cell r="AI1608">
            <v>-79.211999999999989</v>
          </cell>
          <cell r="AJ1608">
            <v>1.1166666666666667</v>
          </cell>
          <cell r="AK1608">
            <v>402</v>
          </cell>
          <cell r="AL1608">
            <v>2399</v>
          </cell>
        </row>
        <row r="1609">
          <cell r="B1609">
            <v>41385</v>
          </cell>
          <cell r="E1609" t="str">
            <v>CNT Telefonica del Sur S.A.</v>
          </cell>
          <cell r="F1609" t="str">
            <v>8020510090-7</v>
          </cell>
          <cell r="G1609" t="str">
            <v>Cruceta Paso c/Trebol 50x50x4x500-14 t/GTD</v>
          </cell>
          <cell r="AF1609">
            <v>2000</v>
          </cell>
          <cell r="AG1609">
            <v>2460</v>
          </cell>
          <cell r="AH1609">
            <v>0</v>
          </cell>
          <cell r="AI1609">
            <v>0</v>
          </cell>
          <cell r="AJ1609">
            <v>1</v>
          </cell>
          <cell r="AK1609">
            <v>2000</v>
          </cell>
          <cell r="AL1609">
            <v>2537</v>
          </cell>
        </row>
        <row r="1610">
          <cell r="B1610">
            <v>41417</v>
          </cell>
          <cell r="E1610" t="str">
            <v>Tecnored S.A.</v>
          </cell>
          <cell r="F1610" t="str">
            <v>7303240095-4</v>
          </cell>
          <cell r="G1610" t="str">
            <v>Golilla 40x40x5x14</v>
          </cell>
          <cell r="AF1610">
            <v>30500</v>
          </cell>
          <cell r="AG1610">
            <v>1622.6</v>
          </cell>
          <cell r="AH1610">
            <v>5960</v>
          </cell>
          <cell r="AI1610">
            <v>317.072</v>
          </cell>
          <cell r="AJ1610">
            <v>0.80459016393442628</v>
          </cell>
          <cell r="AK1610">
            <v>24540</v>
          </cell>
          <cell r="AL1610">
            <v>2556</v>
          </cell>
        </row>
        <row r="1611">
          <cell r="B1611">
            <v>41286</v>
          </cell>
          <cell r="E1611" t="str">
            <v>Grez y Ulloa S.A.</v>
          </cell>
          <cell r="F1611" t="str">
            <v>7401200010-7</v>
          </cell>
          <cell r="G1611" t="str">
            <v>Barra Ojo 5/8x1,80mtrs</v>
          </cell>
          <cell r="AF1611">
            <v>300</v>
          </cell>
          <cell r="AG1611">
            <v>911.04</v>
          </cell>
          <cell r="AH1611">
            <v>0</v>
          </cell>
          <cell r="AI1611">
            <v>0</v>
          </cell>
          <cell r="AJ1611">
            <v>1</v>
          </cell>
          <cell r="AK1611">
            <v>300</v>
          </cell>
          <cell r="AL1611">
            <v>1905</v>
          </cell>
        </row>
        <row r="1612">
          <cell r="B1612">
            <v>41208</v>
          </cell>
          <cell r="E1612" t="str">
            <v>Copelec</v>
          </cell>
          <cell r="F1612" t="str">
            <v>A800200200-1</v>
          </cell>
          <cell r="G1612" t="str">
            <v>Soporte Paso 5/8x321</v>
          </cell>
          <cell r="AF1612">
            <v>200</v>
          </cell>
          <cell r="AG1612">
            <v>106.89200000000001</v>
          </cell>
          <cell r="AH1612">
            <v>-100</v>
          </cell>
          <cell r="AI1612">
            <v>-53.446000000000005</v>
          </cell>
          <cell r="AJ1612">
            <v>1.5</v>
          </cell>
          <cell r="AK1612">
            <v>300</v>
          </cell>
          <cell r="AL1612">
            <v>3791</v>
          </cell>
        </row>
        <row r="1613">
          <cell r="B1613">
            <v>41242</v>
          </cell>
          <cell r="E1613" t="str">
            <v>Copelec</v>
          </cell>
          <cell r="F1613" t="str">
            <v>A800200200-1</v>
          </cell>
          <cell r="G1613" t="str">
            <v>Soporte Paso 5/8x321</v>
          </cell>
          <cell r="AF1613">
            <v>100</v>
          </cell>
          <cell r="AG1613">
            <v>53.446000000000005</v>
          </cell>
          <cell r="AH1613">
            <v>0</v>
          </cell>
          <cell r="AI1613">
            <v>0</v>
          </cell>
          <cell r="AJ1613">
            <v>1</v>
          </cell>
          <cell r="AK1613">
            <v>100</v>
          </cell>
          <cell r="AL1613">
            <v>4192</v>
          </cell>
        </row>
        <row r="1614">
          <cell r="B1614">
            <v>41373</v>
          </cell>
          <cell r="E1614" t="str">
            <v>SANDEN LTDA</v>
          </cell>
          <cell r="F1614" t="str">
            <v>A800200200-1</v>
          </cell>
          <cell r="G1614" t="str">
            <v>Soporte Paso 5/8x321</v>
          </cell>
          <cell r="AF1614">
            <v>400</v>
          </cell>
          <cell r="AG1614">
            <v>213.78400000000002</v>
          </cell>
          <cell r="AH1614">
            <v>-103</v>
          </cell>
          <cell r="AI1614">
            <v>-55.049380000000006</v>
          </cell>
          <cell r="AJ1614">
            <v>1.2575000000000001</v>
          </cell>
          <cell r="AK1614">
            <v>503</v>
          </cell>
          <cell r="AL1614">
            <v>5037</v>
          </cell>
        </row>
        <row r="1615">
          <cell r="B1615">
            <v>41317</v>
          </cell>
          <cell r="E1615" t="str">
            <v>Copelec</v>
          </cell>
          <cell r="F1615" t="str">
            <v>7401200010-7</v>
          </cell>
          <cell r="G1615" t="str">
            <v>Barra Ojo 5/8x1,80mtrs</v>
          </cell>
          <cell r="AF1615">
            <v>300</v>
          </cell>
          <cell r="AG1615">
            <v>911.04</v>
          </cell>
          <cell r="AH1615">
            <v>0</v>
          </cell>
          <cell r="AI1615">
            <v>0</v>
          </cell>
          <cell r="AJ1615">
            <v>1</v>
          </cell>
          <cell r="AK1615">
            <v>300</v>
          </cell>
          <cell r="AL1615">
            <v>1905</v>
          </cell>
        </row>
        <row r="1616">
          <cell r="B1616">
            <v>41226</v>
          </cell>
          <cell r="C1616">
            <v>289081</v>
          </cell>
          <cell r="D1616">
            <v>44553</v>
          </cell>
          <cell r="E1616" t="str">
            <v>Compañía General de Electricidad</v>
          </cell>
          <cell r="F1616" t="str">
            <v>8706200700-K</v>
          </cell>
          <cell r="G1616" t="str">
            <v>Espiga 3/4x250x300 caps.1.3/8" Poliamida</v>
          </cell>
          <cell r="AF1616">
            <v>650</v>
          </cell>
          <cell r="AG1616">
            <v>492.7</v>
          </cell>
          <cell r="AH1616">
            <v>0</v>
          </cell>
          <cell r="AI1616">
            <v>0</v>
          </cell>
          <cell r="AJ1616">
            <v>1</v>
          </cell>
          <cell r="AK1616">
            <v>650</v>
          </cell>
          <cell r="AL1616">
            <v>6414</v>
          </cell>
        </row>
        <row r="1617">
          <cell r="B1617">
            <v>41368</v>
          </cell>
          <cell r="C1617">
            <v>289458</v>
          </cell>
          <cell r="D1617">
            <v>44543</v>
          </cell>
          <cell r="E1617" t="str">
            <v>CNT Telefonica del Sur S.A.</v>
          </cell>
          <cell r="F1617" t="str">
            <v>7401200010-7</v>
          </cell>
          <cell r="G1617" t="str">
            <v>Barra Ojo 5/8x1,80mtrs</v>
          </cell>
          <cell r="AF1617">
            <v>800</v>
          </cell>
          <cell r="AG1617">
            <v>2429.44</v>
          </cell>
          <cell r="AH1617">
            <v>0</v>
          </cell>
          <cell r="AI1617">
            <v>0</v>
          </cell>
          <cell r="AJ1617">
            <v>1</v>
          </cell>
          <cell r="AK1617">
            <v>800</v>
          </cell>
          <cell r="AL1617">
            <v>1905</v>
          </cell>
        </row>
        <row r="1618">
          <cell r="B1618">
            <v>41359</v>
          </cell>
          <cell r="C1618">
            <v>289447</v>
          </cell>
          <cell r="D1618">
            <v>44550</v>
          </cell>
          <cell r="E1618" t="str">
            <v>Tecnored S.A.</v>
          </cell>
          <cell r="F1618" t="str">
            <v>8706200700-K</v>
          </cell>
          <cell r="G1618" t="str">
            <v>Espiga 3/4x250x300 caps.1.3/8" Poliamida</v>
          </cell>
          <cell r="AF1618">
            <v>1000</v>
          </cell>
          <cell r="AG1618">
            <v>758</v>
          </cell>
          <cell r="AH1618">
            <v>-1416</v>
          </cell>
          <cell r="AI1618">
            <v>-1073.328</v>
          </cell>
          <cell r="AJ1618">
            <v>2.4159999999999999</v>
          </cell>
          <cell r="AK1618">
            <v>2416</v>
          </cell>
          <cell r="AL1618">
            <v>4853</v>
          </cell>
        </row>
        <row r="1619">
          <cell r="B1619">
            <v>41425</v>
          </cell>
          <cell r="C1619">
            <v>289418</v>
          </cell>
          <cell r="D1619">
            <v>44544</v>
          </cell>
          <cell r="E1619" t="str">
            <v>Juan Ruperto Cancino</v>
          </cell>
          <cell r="F1619" t="str">
            <v>A800200055-6</v>
          </cell>
          <cell r="G1619" t="str">
            <v>Soporte Remate Mediano-14</v>
          </cell>
          <cell r="AF1619">
            <v>2000</v>
          </cell>
          <cell r="AG1619">
            <v>600</v>
          </cell>
          <cell r="AH1619">
            <v>-1000</v>
          </cell>
          <cell r="AI1619">
            <v>-300</v>
          </cell>
          <cell r="AJ1619">
            <v>1.5</v>
          </cell>
          <cell r="AK1619">
            <v>3000</v>
          </cell>
          <cell r="AL1619">
            <v>2624</v>
          </cell>
        </row>
        <row r="1620">
          <cell r="B1620">
            <v>41426</v>
          </cell>
          <cell r="F1620" t="str">
            <v>8709200160-K</v>
          </cell>
          <cell r="G1620" t="str">
            <v>Espiga 3/4x155x295 caps.1" Poliamida c/HOR</v>
          </cell>
          <cell r="AF1620">
            <v>896</v>
          </cell>
          <cell r="AG1620">
            <v>637.952</v>
          </cell>
          <cell r="AH1620">
            <v>896</v>
          </cell>
          <cell r="AI1620">
            <v>637.952</v>
          </cell>
          <cell r="AJ1620">
            <v>0</v>
          </cell>
          <cell r="AK1620">
            <v>0</v>
          </cell>
        </row>
        <row r="1621">
          <cell r="B1621">
            <v>41439</v>
          </cell>
          <cell r="C1621">
            <v>289479</v>
          </cell>
          <cell r="D1621">
            <v>44554</v>
          </cell>
          <cell r="E1621" t="str">
            <v>Cooperativa Electrica Rio Bueno</v>
          </cell>
          <cell r="F1621" t="str">
            <v>8706200210-5</v>
          </cell>
          <cell r="G1621" t="str">
            <v>Espiga 5/8x155x210 caps.1" Poliamida</v>
          </cell>
          <cell r="AF1621">
            <v>750</v>
          </cell>
          <cell r="AG1621">
            <v>291</v>
          </cell>
          <cell r="AH1621">
            <v>-26</v>
          </cell>
          <cell r="AI1621">
            <v>-10.088000000000001</v>
          </cell>
          <cell r="AJ1621">
            <v>1.0346666666666666</v>
          </cell>
          <cell r="AK1621">
            <v>776</v>
          </cell>
          <cell r="AL1621">
            <v>4814</v>
          </cell>
        </row>
        <row r="1622">
          <cell r="B1622">
            <v>41392</v>
          </cell>
          <cell r="C1622">
            <v>289529</v>
          </cell>
          <cell r="D1622">
            <v>44560</v>
          </cell>
          <cell r="E1622" t="str">
            <v>Tecnored S.A.</v>
          </cell>
          <cell r="F1622" t="str">
            <v>7401200010-7</v>
          </cell>
          <cell r="G1622" t="str">
            <v>Barra Ojo 5/8x1,80mtrs</v>
          </cell>
          <cell r="AF1622">
            <v>1000</v>
          </cell>
          <cell r="AG1622">
            <v>3036.7999999999997</v>
          </cell>
          <cell r="AH1622">
            <v>-2</v>
          </cell>
          <cell r="AI1622">
            <v>-6.0735999999999999</v>
          </cell>
          <cell r="AJ1622">
            <v>1.002</v>
          </cell>
          <cell r="AK1622">
            <v>1002</v>
          </cell>
          <cell r="AL1622">
            <v>1904</v>
          </cell>
        </row>
        <row r="1623">
          <cell r="B1623">
            <v>41249</v>
          </cell>
          <cell r="C1623">
            <v>289159</v>
          </cell>
          <cell r="D1623">
            <v>44497</v>
          </cell>
          <cell r="E1623" t="str">
            <v>Copelec</v>
          </cell>
          <cell r="F1623" t="str">
            <v>A800200250-8</v>
          </cell>
          <cell r="G1623" t="str">
            <v>Soporte Paso 5/8x378</v>
          </cell>
          <cell r="AF1623">
            <v>500</v>
          </cell>
          <cell r="AG1623">
            <v>323.73</v>
          </cell>
          <cell r="AH1623">
            <v>-96</v>
          </cell>
          <cell r="AI1623">
            <v>-62.15616</v>
          </cell>
          <cell r="AJ1623">
            <v>1.1919999999999999</v>
          </cell>
          <cell r="AK1623">
            <v>596</v>
          </cell>
          <cell r="AL1623">
            <v>4000</v>
          </cell>
        </row>
        <row r="1624">
          <cell r="B1624">
            <v>41427</v>
          </cell>
          <cell r="C1624">
            <v>289504</v>
          </cell>
          <cell r="D1624">
            <v>44547</v>
          </cell>
          <cell r="E1624" t="str">
            <v>Compañía General de Electricidad</v>
          </cell>
          <cell r="F1624" t="str">
            <v>8709200100-6</v>
          </cell>
          <cell r="G1624" t="str">
            <v>Espiga 3/4x220x375 caps.1" Poliamida</v>
          </cell>
          <cell r="AF1624">
            <v>1596</v>
          </cell>
          <cell r="AG1624">
            <v>1372.56</v>
          </cell>
          <cell r="AH1624">
            <v>-6</v>
          </cell>
          <cell r="AI1624">
            <v>-5.16</v>
          </cell>
          <cell r="AJ1624">
            <v>1.0037593984962405</v>
          </cell>
          <cell r="AK1624">
            <v>1602</v>
          </cell>
          <cell r="AL1624">
            <v>5238</v>
          </cell>
        </row>
        <row r="1625">
          <cell r="B1625">
            <v>41398</v>
          </cell>
          <cell r="C1625">
            <v>289495</v>
          </cell>
          <cell r="D1625">
            <v>44547</v>
          </cell>
          <cell r="E1625" t="str">
            <v>Cooperativa Electrica los Angeles</v>
          </cell>
          <cell r="F1625" t="str">
            <v>7401200010-7</v>
          </cell>
          <cell r="G1625" t="str">
            <v>Barra Ojo 5/8x1,80mtrs</v>
          </cell>
          <cell r="AF1625">
            <v>200</v>
          </cell>
          <cell r="AG1625">
            <v>607.36</v>
          </cell>
          <cell r="AH1625">
            <v>0</v>
          </cell>
          <cell r="AI1625">
            <v>0</v>
          </cell>
          <cell r="AJ1625">
            <v>1</v>
          </cell>
          <cell r="AK1625">
            <v>200</v>
          </cell>
          <cell r="AL1625">
            <v>1904</v>
          </cell>
        </row>
        <row r="1626">
          <cell r="B1626">
            <v>41379</v>
          </cell>
          <cell r="C1626">
            <v>289556</v>
          </cell>
          <cell r="D1626">
            <v>44544</v>
          </cell>
          <cell r="E1626" t="str">
            <v>Cooperativa Electrica LLanquihue</v>
          </cell>
          <cell r="F1626" t="str">
            <v>8706200680-1</v>
          </cell>
          <cell r="G1626" t="str">
            <v>Espiga 3/4x200x250 caps.1.3/8" Poliamida</v>
          </cell>
          <cell r="AF1626">
            <v>2000</v>
          </cell>
          <cell r="AG1626">
            <v>1282</v>
          </cell>
          <cell r="AH1626">
            <v>-500</v>
          </cell>
          <cell r="AI1626">
            <v>-320.5</v>
          </cell>
          <cell r="AJ1626">
            <v>1.25</v>
          </cell>
          <cell r="AK1626">
            <v>2500</v>
          </cell>
          <cell r="AL1626">
            <v>4950</v>
          </cell>
        </row>
        <row r="1627">
          <cell r="B1627">
            <v>41454</v>
          </cell>
          <cell r="C1627">
            <v>289670</v>
          </cell>
          <cell r="D1627">
            <v>44586</v>
          </cell>
          <cell r="E1627" t="str">
            <v>Copelec</v>
          </cell>
          <cell r="F1627" t="str">
            <v>8706200210-5</v>
          </cell>
          <cell r="G1627" t="str">
            <v>Espiga 5/8x155x210 caps.1" Poliamida</v>
          </cell>
          <cell r="AF1627">
            <v>1000</v>
          </cell>
          <cell r="AG1627">
            <v>388</v>
          </cell>
          <cell r="AH1627">
            <v>-16</v>
          </cell>
          <cell r="AI1627">
            <v>-6.2080000000000002</v>
          </cell>
          <cell r="AJ1627">
            <v>1.016</v>
          </cell>
          <cell r="AK1627">
            <v>1016</v>
          </cell>
          <cell r="AL1627">
            <v>5300</v>
          </cell>
        </row>
        <row r="1628">
          <cell r="B1628">
            <v>41440</v>
          </cell>
          <cell r="C1628">
            <v>289549</v>
          </cell>
          <cell r="D1628">
            <v>44566</v>
          </cell>
          <cell r="E1628" t="str">
            <v>CNT Telefonica del Sur S.A.</v>
          </cell>
          <cell r="F1628" t="str">
            <v>8020515132-3</v>
          </cell>
          <cell r="G1628" t="str">
            <v>Cruceta Extra Larga 50x50x4x965-14  t/GTD</v>
          </cell>
          <cell r="AF1628">
            <v>400</v>
          </cell>
          <cell r="AG1628">
            <v>1092</v>
          </cell>
          <cell r="AH1628">
            <v>0</v>
          </cell>
          <cell r="AI1628">
            <v>0</v>
          </cell>
          <cell r="AJ1628">
            <v>1</v>
          </cell>
          <cell r="AK1628">
            <v>400</v>
          </cell>
          <cell r="AL1628">
            <v>2536</v>
          </cell>
        </row>
        <row r="1629">
          <cell r="B1629">
            <v>41431</v>
          </cell>
          <cell r="C1629">
            <v>289531</v>
          </cell>
          <cell r="D1629">
            <v>44545</v>
          </cell>
          <cell r="E1629" t="str">
            <v>Tecnored S.A.</v>
          </cell>
          <cell r="F1629" t="str">
            <v>7401200010-7</v>
          </cell>
          <cell r="G1629" t="str">
            <v>Barra Ojo 5/8x1,80mtrs</v>
          </cell>
          <cell r="AF1629">
            <v>1000</v>
          </cell>
          <cell r="AG1629">
            <v>3036.7999999999997</v>
          </cell>
          <cell r="AH1629">
            <v>-120</v>
          </cell>
          <cell r="AI1629">
            <v>-364.416</v>
          </cell>
          <cell r="AJ1629">
            <v>1.1200000000000001</v>
          </cell>
          <cell r="AK1629">
            <v>1120</v>
          </cell>
          <cell r="AL1629">
            <v>1904</v>
          </cell>
        </row>
        <row r="1630">
          <cell r="B1630">
            <v>40873</v>
          </cell>
          <cell r="C1630">
            <v>288128</v>
          </cell>
          <cell r="D1630">
            <v>44302</v>
          </cell>
          <cell r="E1630" t="str">
            <v>Soc. Deik y Cia Ltda</v>
          </cell>
          <cell r="F1630" t="str">
            <v>A800200020-3</v>
          </cell>
          <cell r="G1630" t="str">
            <v>Soporte Paso 1/2x320</v>
          </cell>
          <cell r="AF1630">
            <v>200</v>
          </cell>
          <cell r="AG1630">
            <v>72</v>
          </cell>
          <cell r="AH1630">
            <v>0</v>
          </cell>
          <cell r="AI1630">
            <v>0</v>
          </cell>
          <cell r="AJ1630">
            <v>1</v>
          </cell>
          <cell r="AK1630">
            <v>200</v>
          </cell>
          <cell r="AL1630">
            <v>2956</v>
          </cell>
        </row>
        <row r="1631">
          <cell r="B1631">
            <v>40937</v>
          </cell>
          <cell r="C1631">
            <v>288302</v>
          </cell>
          <cell r="D1631">
            <v>44371</v>
          </cell>
          <cell r="E1631" t="str">
            <v>Grez y Ulloa S.A.</v>
          </cell>
          <cell r="F1631" t="str">
            <v>A800200020-3</v>
          </cell>
          <cell r="G1631" t="str">
            <v>Soporte Paso 1/2x320</v>
          </cell>
          <cell r="AF1631">
            <v>800</v>
          </cell>
          <cell r="AG1631">
            <v>288</v>
          </cell>
          <cell r="AH1631">
            <v>0</v>
          </cell>
          <cell r="AI1631">
            <v>0</v>
          </cell>
          <cell r="AJ1631">
            <v>1</v>
          </cell>
          <cell r="AK1631">
            <v>800</v>
          </cell>
          <cell r="AL1631">
            <v>3500</v>
          </cell>
        </row>
        <row r="1632">
          <cell r="B1632">
            <v>41441</v>
          </cell>
          <cell r="C1632">
            <v>289553</v>
          </cell>
          <cell r="D1632">
            <v>44201</v>
          </cell>
          <cell r="E1632" t="str">
            <v>GTD Teleductos S.A.</v>
          </cell>
          <cell r="F1632" t="str">
            <v>8020515132-3</v>
          </cell>
          <cell r="G1632" t="str">
            <v>Cruceta Extra Larga 50x50x4x965-14  t/GTD</v>
          </cell>
          <cell r="AF1632">
            <v>3000</v>
          </cell>
          <cell r="AG1632">
            <v>8190</v>
          </cell>
          <cell r="AH1632">
            <v>-642</v>
          </cell>
          <cell r="AI1632">
            <v>-1752.66</v>
          </cell>
          <cell r="AJ1632">
            <v>1.214</v>
          </cell>
          <cell r="AK1632">
            <v>3642</v>
          </cell>
          <cell r="AL1632">
            <v>2419</v>
          </cell>
        </row>
        <row r="1633">
          <cell r="B1633">
            <v>41432</v>
          </cell>
          <cell r="C1633">
            <v>289532</v>
          </cell>
          <cell r="D1633">
            <v>44201</v>
          </cell>
          <cell r="E1633" t="str">
            <v>Tecnored S.A.</v>
          </cell>
          <cell r="F1633" t="str">
            <v>7401200010-7</v>
          </cell>
          <cell r="G1633" t="str">
            <v>Barra Ojo 5/8x1,80mtrs</v>
          </cell>
          <cell r="AF1633">
            <v>1500</v>
          </cell>
          <cell r="AG1633">
            <v>4555.2</v>
          </cell>
          <cell r="AH1633">
            <v>0</v>
          </cell>
          <cell r="AI1633">
            <v>0</v>
          </cell>
          <cell r="AJ1633">
            <v>1</v>
          </cell>
          <cell r="AK1633">
            <v>1500</v>
          </cell>
          <cell r="AL1633">
            <v>1904</v>
          </cell>
        </row>
        <row r="1634">
          <cell r="B1634">
            <v>41025</v>
          </cell>
          <cell r="D1634">
            <v>44454</v>
          </cell>
          <cell r="E1634" t="str">
            <v>Tecnored S.A.</v>
          </cell>
          <cell r="F1634" t="str">
            <v>9023716000-1</v>
          </cell>
          <cell r="G1634" t="str">
            <v>Tuerca Ojo 1/2</v>
          </cell>
          <cell r="AF1634">
            <v>1000</v>
          </cell>
          <cell r="AG1634">
            <v>300</v>
          </cell>
          <cell r="AH1634">
            <v>11</v>
          </cell>
          <cell r="AI1634">
            <v>3.3</v>
          </cell>
          <cell r="AJ1634">
            <v>0.98899999999999999</v>
          </cell>
          <cell r="AK1634">
            <v>989</v>
          </cell>
          <cell r="AL1634">
            <v>4500</v>
          </cell>
        </row>
        <row r="1635">
          <cell r="B1635">
            <v>41245</v>
          </cell>
          <cell r="D1635">
            <v>44453</v>
          </cell>
          <cell r="E1635" t="str">
            <v>Ferrocarril Del Pacifico S.A.</v>
          </cell>
          <cell r="F1635" t="str">
            <v>3824028180-2</v>
          </cell>
          <cell r="G1635" t="str">
            <v>Tirafondo Nº2, 7/8x149</v>
          </cell>
          <cell r="AF1635">
            <v>4000</v>
          </cell>
          <cell r="AG1635">
            <v>2208</v>
          </cell>
          <cell r="AH1635">
            <v>0</v>
          </cell>
          <cell r="AI1635">
            <v>0</v>
          </cell>
          <cell r="AJ1635">
            <v>1</v>
          </cell>
          <cell r="AK1635">
            <v>4000</v>
          </cell>
          <cell r="AL1635">
            <v>1900</v>
          </cell>
        </row>
        <row r="1636">
          <cell r="B1636">
            <v>41254</v>
          </cell>
          <cell r="E1636" t="str">
            <v>Comercializadora e Inver Galmar Ltda</v>
          </cell>
          <cell r="F1636" t="str">
            <v>A800200050-5</v>
          </cell>
          <cell r="G1636" t="str">
            <v>Soporte Remate Liviano</v>
          </cell>
          <cell r="AF1636">
            <v>3000</v>
          </cell>
          <cell r="AG1636">
            <v>780</v>
          </cell>
          <cell r="AH1636">
            <v>3000</v>
          </cell>
          <cell r="AI1636">
            <v>780</v>
          </cell>
          <cell r="AJ1636">
            <v>0</v>
          </cell>
          <cell r="AK1636">
            <v>0</v>
          </cell>
        </row>
        <row r="1637">
          <cell r="B1637">
            <v>41229</v>
          </cell>
          <cell r="E1637" t="str">
            <v>Copelec</v>
          </cell>
          <cell r="F1637" t="str">
            <v>9624000110-9</v>
          </cell>
          <cell r="G1637" t="str">
            <v>Perno Ojo 5/8x7x3H</v>
          </cell>
          <cell r="AF1637">
            <v>300</v>
          </cell>
          <cell r="AG1637">
            <v>159.9</v>
          </cell>
          <cell r="AH1637">
            <v>300</v>
          </cell>
          <cell r="AI1637">
            <v>159.9</v>
          </cell>
          <cell r="AJ1637">
            <v>0</v>
          </cell>
          <cell r="AK1637">
            <v>0</v>
          </cell>
        </row>
        <row r="1638">
          <cell r="B1638">
            <v>41258</v>
          </cell>
          <cell r="E1638" t="str">
            <v>Comercializadora e Inver Galmar Ltda</v>
          </cell>
          <cell r="F1638" t="str">
            <v>9624000110-9</v>
          </cell>
          <cell r="G1638" t="str">
            <v>Perno Ojo 5/8x7x3H</v>
          </cell>
          <cell r="AF1638">
            <v>500</v>
          </cell>
          <cell r="AG1638">
            <v>266.5</v>
          </cell>
          <cell r="AH1638">
            <v>500</v>
          </cell>
          <cell r="AI1638">
            <v>266.5</v>
          </cell>
          <cell r="AJ1638">
            <v>0</v>
          </cell>
          <cell r="AK1638">
            <v>0</v>
          </cell>
          <cell r="AL1638">
            <v>3296</v>
          </cell>
        </row>
        <row r="1639">
          <cell r="B1639">
            <v>41374</v>
          </cell>
          <cell r="E1639" t="str">
            <v>Reposicion</v>
          </cell>
          <cell r="F1639" t="str">
            <v>6000100061-9</v>
          </cell>
          <cell r="G1639" t="str">
            <v>Pletina p/Soporte Secc Fusible 40x4x395mm</v>
          </cell>
          <cell r="AF1639">
            <v>210</v>
          </cell>
          <cell r="AG1639">
            <v>104.16</v>
          </cell>
          <cell r="AH1639">
            <v>210</v>
          </cell>
          <cell r="AI1639">
            <v>104.16</v>
          </cell>
          <cell r="AJ1639">
            <v>0</v>
          </cell>
          <cell r="AK1639">
            <v>0</v>
          </cell>
        </row>
        <row r="1640">
          <cell r="B1640">
            <v>41428</v>
          </cell>
          <cell r="C1640">
            <v>289504</v>
          </cell>
          <cell r="D1640">
            <v>44547</v>
          </cell>
          <cell r="E1640" t="str">
            <v>Compañía General de Electricidad</v>
          </cell>
          <cell r="F1640" t="str">
            <v>8706200070-6</v>
          </cell>
          <cell r="G1640" t="str">
            <v>Espiga 3/4x220x270 caps.1" Poliamida</v>
          </cell>
          <cell r="AF1640">
            <v>2884</v>
          </cell>
          <cell r="AG1640">
            <v>1839.992</v>
          </cell>
          <cell r="AH1640">
            <v>-331</v>
          </cell>
          <cell r="AI1640">
            <v>-211.178</v>
          </cell>
          <cell r="AJ1640">
            <v>1.1147711511789182</v>
          </cell>
          <cell r="AK1640">
            <v>3215</v>
          </cell>
          <cell r="AL1640">
            <v>6120</v>
          </cell>
        </row>
        <row r="1641">
          <cell r="B1641">
            <v>41353</v>
          </cell>
          <cell r="C1641">
            <v>289438</v>
          </cell>
          <cell r="D1641">
            <v>44530</v>
          </cell>
          <cell r="E1641" t="str">
            <v>Tecnored S.A.</v>
          </cell>
          <cell r="F1641" t="str">
            <v>7401200030-1</v>
          </cell>
          <cell r="G1641" t="str">
            <v>Barra Ojo 5/8x2,40mtrs</v>
          </cell>
          <cell r="AF1641">
            <v>1000</v>
          </cell>
          <cell r="AG1641">
            <v>4042.3999999999996</v>
          </cell>
          <cell r="AH1641">
            <v>0</v>
          </cell>
          <cell r="AI1641">
            <v>0</v>
          </cell>
          <cell r="AJ1641">
            <v>1</v>
          </cell>
          <cell r="AK1641">
            <v>1000</v>
          </cell>
          <cell r="AL1641">
            <v>1904</v>
          </cell>
        </row>
        <row r="1642">
          <cell r="B1642">
            <v>41049</v>
          </cell>
          <cell r="C1642">
            <v>288596</v>
          </cell>
          <cell r="D1642">
            <v>44383</v>
          </cell>
          <cell r="E1642" t="str">
            <v>Grez y Ulloa S.A.</v>
          </cell>
          <cell r="F1642" t="str">
            <v>A800200020-3</v>
          </cell>
          <cell r="G1642" t="str">
            <v>Soporte Paso 1/2x320</v>
          </cell>
          <cell r="AF1642">
            <v>1000</v>
          </cell>
          <cell r="AG1642">
            <v>360</v>
          </cell>
          <cell r="AH1642">
            <v>200</v>
          </cell>
          <cell r="AI1642">
            <v>72</v>
          </cell>
          <cell r="AJ1642">
            <v>0.8</v>
          </cell>
          <cell r="AK1642">
            <v>800</v>
          </cell>
          <cell r="AL1642">
            <v>3665</v>
          </cell>
        </row>
        <row r="1643">
          <cell r="B1643">
            <v>41435</v>
          </cell>
          <cell r="C1643">
            <v>289549</v>
          </cell>
          <cell r="D1643">
            <v>44201</v>
          </cell>
          <cell r="E1643" t="str">
            <v>CNT Telefonica del Sur S.A.</v>
          </cell>
          <cell r="F1643" t="str">
            <v>7003216102-0</v>
          </cell>
          <cell r="G1643" t="str">
            <v>Abrazadera 1/2x10.1/2x6H</v>
          </cell>
          <cell r="AF1643">
            <v>1500</v>
          </cell>
          <cell r="AG1643">
            <v>1080</v>
          </cell>
          <cell r="AH1643">
            <v>-286</v>
          </cell>
          <cell r="AI1643">
            <v>-205.92</v>
          </cell>
          <cell r="AJ1643">
            <v>1.1906666666666668</v>
          </cell>
          <cell r="AK1643">
            <v>1786</v>
          </cell>
          <cell r="AL1643">
            <v>2297</v>
          </cell>
        </row>
        <row r="1644">
          <cell r="B1644">
            <v>41058</v>
          </cell>
          <cell r="C1644">
            <v>288636</v>
          </cell>
          <cell r="D1644">
            <v>44361</v>
          </cell>
          <cell r="E1644" t="str">
            <v>CAMET SPA</v>
          </cell>
          <cell r="F1644" t="str">
            <v>A800200020-3</v>
          </cell>
          <cell r="G1644" t="str">
            <v>Soporte Paso 1/2x320</v>
          </cell>
          <cell r="AF1644">
            <v>1000</v>
          </cell>
          <cell r="AG1644">
            <v>360</v>
          </cell>
          <cell r="AH1644">
            <v>-467</v>
          </cell>
          <cell r="AI1644">
            <v>-168.12</v>
          </cell>
          <cell r="AJ1644">
            <v>1.4670000000000001</v>
          </cell>
          <cell r="AK1644">
            <v>1467</v>
          </cell>
          <cell r="AL1644">
            <v>3791</v>
          </cell>
        </row>
        <row r="1645">
          <cell r="B1645">
            <v>41494</v>
          </cell>
          <cell r="E1645" t="str">
            <v>Enel Distribucion Chile S.A.</v>
          </cell>
          <cell r="F1645" t="str">
            <v>8706200638-0</v>
          </cell>
          <cell r="G1645" t="str">
            <v>Espiga 3/4x183x233 caps 1.3/8" Poliamida</v>
          </cell>
          <cell r="AF1645">
            <v>9915</v>
          </cell>
          <cell r="AG1645">
            <v>5929.17</v>
          </cell>
          <cell r="AH1645">
            <v>331</v>
          </cell>
          <cell r="AI1645">
            <v>197.93799999999999</v>
          </cell>
          <cell r="AJ1645">
            <v>0.96661623802319718</v>
          </cell>
          <cell r="AK1645">
            <v>9584</v>
          </cell>
          <cell r="AL1645">
            <v>4964</v>
          </cell>
        </row>
        <row r="1646">
          <cell r="B1646">
            <v>41358</v>
          </cell>
          <cell r="E1646" t="str">
            <v>Tecnored S.A.</v>
          </cell>
          <cell r="F1646" t="str">
            <v>8706200790-5</v>
          </cell>
          <cell r="G1646" t="str">
            <v>Espiga 3/4x250x300 caps.1" Poliamida</v>
          </cell>
          <cell r="AF1646">
            <v>300</v>
          </cell>
          <cell r="AG1646">
            <v>208.49999999999997</v>
          </cell>
          <cell r="AH1646">
            <v>-450</v>
          </cell>
          <cell r="AI1646">
            <v>-312.75</v>
          </cell>
          <cell r="AJ1646">
            <v>2.5</v>
          </cell>
          <cell r="AK1646">
            <v>750</v>
          </cell>
          <cell r="AL1646">
            <v>5149</v>
          </cell>
        </row>
        <row r="1647">
          <cell r="B1647">
            <v>41391</v>
          </cell>
          <cell r="E1647" t="str">
            <v>Tecnored S.A.</v>
          </cell>
          <cell r="F1647" t="str">
            <v>7401200030-1</v>
          </cell>
          <cell r="G1647" t="str">
            <v>Barra Ojo 5/8x2,40mtrs</v>
          </cell>
          <cell r="AF1647">
            <v>500</v>
          </cell>
          <cell r="AG1647">
            <v>2021.1999999999998</v>
          </cell>
          <cell r="AH1647">
            <v>0</v>
          </cell>
          <cell r="AI1647">
            <v>0</v>
          </cell>
          <cell r="AJ1647">
            <v>1</v>
          </cell>
          <cell r="AK1647">
            <v>500</v>
          </cell>
          <cell r="AL1647">
            <v>1904</v>
          </cell>
        </row>
        <row r="1648">
          <cell r="B1648">
            <v>41253</v>
          </cell>
          <cell r="E1648" t="str">
            <v>SAIME</v>
          </cell>
          <cell r="F1648" t="str">
            <v>9323016580-5</v>
          </cell>
          <cell r="G1648" t="str">
            <v>Perno Hex Cte 1/2x13x6A</v>
          </cell>
          <cell r="AF1648">
            <v>1400</v>
          </cell>
          <cell r="AG1648">
            <v>418.59999999999997</v>
          </cell>
          <cell r="AH1648">
            <v>-96</v>
          </cell>
          <cell r="AI1648">
            <v>-28.704000000000001</v>
          </cell>
          <cell r="AJ1648">
            <v>1.0685714285714285</v>
          </cell>
          <cell r="AK1648">
            <v>1496</v>
          </cell>
          <cell r="AL1648">
            <v>2993</v>
          </cell>
        </row>
        <row r="1649">
          <cell r="B1649">
            <v>41423</v>
          </cell>
          <cell r="E1649" t="str">
            <v>Tecnored S.A.</v>
          </cell>
          <cell r="F1649" t="str">
            <v>7401200030-1</v>
          </cell>
          <cell r="G1649" t="str">
            <v>Barra Ojo 5/8x2,40mtrs</v>
          </cell>
          <cell r="AF1649">
            <v>1700</v>
          </cell>
          <cell r="AG1649">
            <v>6872.08</v>
          </cell>
          <cell r="AH1649">
            <v>1160</v>
          </cell>
          <cell r="AI1649">
            <v>4689.1839999999993</v>
          </cell>
          <cell r="AJ1649">
            <v>0.31764705882352939</v>
          </cell>
          <cell r="AK1649">
            <v>540</v>
          </cell>
          <cell r="AL1649">
            <v>1904</v>
          </cell>
        </row>
        <row r="1650">
          <cell r="B1650">
            <v>40897</v>
          </cell>
          <cell r="E1650" t="str">
            <v>Copelec</v>
          </cell>
          <cell r="F1650" t="str">
            <v>A800210106-9</v>
          </cell>
          <cell r="G1650" t="str">
            <v>Soporte p/Montaje secc fusible 630A  500V</v>
          </cell>
          <cell r="AF1650">
            <v>210</v>
          </cell>
          <cell r="AG1650">
            <v>588</v>
          </cell>
          <cell r="AH1650">
            <v>9</v>
          </cell>
          <cell r="AI1650">
            <v>25.2</v>
          </cell>
          <cell r="AJ1650">
            <v>0.95714285714285718</v>
          </cell>
          <cell r="AK1650">
            <v>201</v>
          </cell>
          <cell r="AL1650">
            <v>2600</v>
          </cell>
        </row>
        <row r="1651">
          <cell r="B1651">
            <v>40931</v>
          </cell>
          <cell r="E1651" t="str">
            <v>Grez y Ulloa S.A.</v>
          </cell>
          <cell r="F1651" t="str">
            <v>9323016450-7</v>
          </cell>
          <cell r="G1651" t="str">
            <v>Perno Hex Cte 1/2x8x5A</v>
          </cell>
          <cell r="AF1651">
            <v>2000</v>
          </cell>
          <cell r="AG1651">
            <v>418</v>
          </cell>
          <cell r="AH1651">
            <v>0</v>
          </cell>
          <cell r="AI1651">
            <v>0</v>
          </cell>
          <cell r="AJ1651">
            <v>1</v>
          </cell>
          <cell r="AK1651">
            <v>2000</v>
          </cell>
          <cell r="AL1651">
            <v>2416</v>
          </cell>
        </row>
        <row r="1652">
          <cell r="B1652">
            <v>41495</v>
          </cell>
          <cell r="E1652" t="str">
            <v>Tecnored S.A.</v>
          </cell>
          <cell r="F1652" t="str">
            <v>9822410140-6</v>
          </cell>
          <cell r="G1652" t="str">
            <v>Eslabón Simple 12mm</v>
          </cell>
          <cell r="AF1652">
            <v>2500</v>
          </cell>
          <cell r="AG1652">
            <v>438</v>
          </cell>
          <cell r="AH1652">
            <v>-385</v>
          </cell>
          <cell r="AI1652">
            <v>-67.451999999999998</v>
          </cell>
          <cell r="AJ1652">
            <v>1.1539999999999999</v>
          </cell>
          <cell r="AK1652">
            <v>2885</v>
          </cell>
          <cell r="AL1652">
            <v>3595</v>
          </cell>
        </row>
        <row r="1653">
          <cell r="B1653">
            <v>41387</v>
          </cell>
          <cell r="E1653" t="str">
            <v>Cooperativa Electrica LLanquihue</v>
          </cell>
          <cell r="F1653" t="str">
            <v>8706200680-1</v>
          </cell>
          <cell r="G1653" t="str">
            <v>Espiga 3/4x200x250 caps.1.3/8" Poliamida</v>
          </cell>
          <cell r="AF1653">
            <v>2000</v>
          </cell>
          <cell r="AG1653">
            <v>1282</v>
          </cell>
          <cell r="AH1653">
            <v>245</v>
          </cell>
          <cell r="AI1653">
            <v>157.04500000000002</v>
          </cell>
          <cell r="AJ1653">
            <v>0.87749999999999995</v>
          </cell>
          <cell r="AK1653">
            <v>1755</v>
          </cell>
          <cell r="AL1653">
            <v>4950</v>
          </cell>
        </row>
        <row r="1654">
          <cell r="B1654">
            <v>41498</v>
          </cell>
          <cell r="E1654" t="str">
            <v>Compañía General de Electricidad</v>
          </cell>
          <cell r="F1654" t="str">
            <v>8709200150-2</v>
          </cell>
          <cell r="G1654" t="str">
            <v>Espiga 3/4x155x295 caps.1.3/8" Poliamida c/HOR</v>
          </cell>
          <cell r="AF1654">
            <v>2000</v>
          </cell>
          <cell r="AG1654">
            <v>1482</v>
          </cell>
          <cell r="AH1654">
            <v>-180</v>
          </cell>
          <cell r="AI1654">
            <v>-133.38</v>
          </cell>
          <cell r="AJ1654">
            <v>1.0900000000000001</v>
          </cell>
          <cell r="AK1654">
            <v>2180</v>
          </cell>
          <cell r="AL1654">
            <v>6612</v>
          </cell>
        </row>
        <row r="1655">
          <cell r="B1655">
            <v>41505</v>
          </cell>
          <cell r="E1655" t="str">
            <v>Nuevo Kable S.A.</v>
          </cell>
          <cell r="F1655" t="str">
            <v>8020215080-6</v>
          </cell>
          <cell r="G1655" t="str">
            <v>Cruceta Extra Larga 50x50x4x965</v>
          </cell>
          <cell r="AF1655">
            <v>29</v>
          </cell>
          <cell r="AG1655">
            <v>74.123999999999995</v>
          </cell>
          <cell r="AH1655">
            <v>0</v>
          </cell>
          <cell r="AI1655">
            <v>0</v>
          </cell>
          <cell r="AJ1655">
            <v>1</v>
          </cell>
          <cell r="AK1655">
            <v>29</v>
          </cell>
          <cell r="AL1655">
            <v>2300</v>
          </cell>
        </row>
        <row r="1656">
          <cell r="B1656">
            <v>41506</v>
          </cell>
          <cell r="E1656" t="str">
            <v>Compañía General de Electricidad</v>
          </cell>
          <cell r="F1656" t="str">
            <v>7303250150-5</v>
          </cell>
          <cell r="G1656" t="str">
            <v>Golilla 50x50x5x21</v>
          </cell>
          <cell r="AF1656">
            <v>70000</v>
          </cell>
          <cell r="AG1656">
            <v>6019.9999999999991</v>
          </cell>
          <cell r="AH1656">
            <v>39931</v>
          </cell>
          <cell r="AI1656">
            <v>3434.0659999999998</v>
          </cell>
          <cell r="AJ1656">
            <v>0.42955714285714286</v>
          </cell>
          <cell r="AK1656">
            <v>30069</v>
          </cell>
          <cell r="AL1656">
            <v>6612</v>
          </cell>
        </row>
        <row r="1657">
          <cell r="B1657">
            <v>41484</v>
          </cell>
          <cell r="E1657" t="str">
            <v>Comercializadora y Servicios Uno Ltda</v>
          </cell>
          <cell r="F1657" t="str">
            <v>8020220100-1</v>
          </cell>
          <cell r="G1657" t="str">
            <v>Cruceta Pletina 1/4x1.1/2x16.1/4 GV</v>
          </cell>
          <cell r="AF1657">
            <v>2700</v>
          </cell>
          <cell r="AG1657">
            <v>1809</v>
          </cell>
          <cell r="AH1657">
            <v>-41</v>
          </cell>
          <cell r="AI1657">
            <v>-27.470000000000002</v>
          </cell>
          <cell r="AJ1657">
            <v>1.0151851851851852</v>
          </cell>
          <cell r="AK1657">
            <v>2741</v>
          </cell>
          <cell r="AL1657">
            <v>2070</v>
          </cell>
        </row>
        <row r="1658">
          <cell r="B1658">
            <v>41148</v>
          </cell>
          <cell r="E1658" t="str">
            <v>Cooperativa Electrica los Angeles</v>
          </cell>
          <cell r="F1658" t="str">
            <v>9323016450-7</v>
          </cell>
          <cell r="G1658" t="str">
            <v>Perno Hex Cte 1/2x8x5A</v>
          </cell>
          <cell r="AF1658">
            <v>300</v>
          </cell>
          <cell r="AG1658">
            <v>62.699999999999996</v>
          </cell>
          <cell r="AH1658">
            <v>0</v>
          </cell>
          <cell r="AI1658">
            <v>0</v>
          </cell>
          <cell r="AJ1658">
            <v>1</v>
          </cell>
          <cell r="AK1658">
            <v>300</v>
          </cell>
          <cell r="AL1658">
            <v>2488</v>
          </cell>
        </row>
        <row r="1659">
          <cell r="B1659">
            <v>41422</v>
          </cell>
          <cell r="E1659" t="str">
            <v>Transap S.A.</v>
          </cell>
          <cell r="F1659" t="str">
            <v>2821628190-1</v>
          </cell>
          <cell r="G1659" t="str">
            <v>Perno riel FFCC BCY 7/8x115</v>
          </cell>
          <cell r="AF1659">
            <v>450</v>
          </cell>
          <cell r="AG1659">
            <v>200.25</v>
          </cell>
          <cell r="AH1659">
            <v>-59</v>
          </cell>
          <cell r="AI1659">
            <v>-26.254999999999999</v>
          </cell>
          <cell r="AJ1659">
            <v>1.1311111111111112</v>
          </cell>
          <cell r="AK1659">
            <v>509</v>
          </cell>
          <cell r="AL1659">
            <v>3444</v>
          </cell>
        </row>
        <row r="1660">
          <cell r="B1660">
            <v>41204</v>
          </cell>
          <cell r="E1660" t="str">
            <v>Grez y Ulloa S.A.</v>
          </cell>
          <cell r="F1660" t="str">
            <v>9323016450-7</v>
          </cell>
          <cell r="G1660" t="str">
            <v>Perno Hex Cte 1/2x8x5A</v>
          </cell>
          <cell r="AF1660">
            <v>800</v>
          </cell>
          <cell r="AG1660">
            <v>167.2</v>
          </cell>
          <cell r="AH1660">
            <v>0</v>
          </cell>
          <cell r="AI1660">
            <v>0</v>
          </cell>
          <cell r="AJ1660">
            <v>1</v>
          </cell>
          <cell r="AK1660">
            <v>800</v>
          </cell>
          <cell r="AL1660">
            <v>2344</v>
          </cell>
        </row>
        <row r="1661">
          <cell r="B1661">
            <v>41289</v>
          </cell>
          <cell r="E1661" t="str">
            <v>Grez y Ulloa S.A.</v>
          </cell>
          <cell r="F1661" t="str">
            <v>9323016450-7</v>
          </cell>
          <cell r="G1661" t="str">
            <v>Perno Hex Cte 1/2x8x5A</v>
          </cell>
          <cell r="AF1661">
            <v>1500</v>
          </cell>
          <cell r="AG1661">
            <v>313.5</v>
          </cell>
          <cell r="AH1661">
            <v>1199</v>
          </cell>
          <cell r="AI1661">
            <v>250.59099999999998</v>
          </cell>
          <cell r="AJ1661">
            <v>0.20066666666666666</v>
          </cell>
          <cell r="AK1661">
            <v>301</v>
          </cell>
          <cell r="AL1661">
            <v>2416</v>
          </cell>
        </row>
        <row r="1662">
          <cell r="B1662">
            <v>41502</v>
          </cell>
          <cell r="E1662" t="str">
            <v>Compañía General de Electricidad</v>
          </cell>
          <cell r="F1662" t="str">
            <v>8706200650-K</v>
          </cell>
          <cell r="G1662" t="str">
            <v>Espiga 3/4x155x210 caps.1.3/8" Poliamida</v>
          </cell>
          <cell r="AF1662">
            <v>4000</v>
          </cell>
          <cell r="AG1662">
            <v>2240</v>
          </cell>
          <cell r="AH1662">
            <v>-269</v>
          </cell>
          <cell r="AI1662">
            <v>-150.64000000000001</v>
          </cell>
          <cell r="AJ1662">
            <v>1.06725</v>
          </cell>
          <cell r="AK1662">
            <v>4269</v>
          </cell>
          <cell r="AL1662">
            <v>6518</v>
          </cell>
        </row>
        <row r="1663">
          <cell r="B1663">
            <v>41509</v>
          </cell>
          <cell r="E1663" t="str">
            <v>GTD Teleductos S.A.</v>
          </cell>
          <cell r="F1663" t="str">
            <v>9423016100-8</v>
          </cell>
          <cell r="G1663" t="str">
            <v>Perno Cab Cuad 1/2x1.1/2x1.1/4H</v>
          </cell>
          <cell r="AF1663">
            <v>1500</v>
          </cell>
          <cell r="AG1663">
            <v>75</v>
          </cell>
          <cell r="AH1663">
            <v>149</v>
          </cell>
          <cell r="AI1663">
            <v>7.45</v>
          </cell>
          <cell r="AJ1663">
            <v>0.90066666666666662</v>
          </cell>
          <cell r="AK1663">
            <v>1351</v>
          </cell>
          <cell r="AL1663">
            <v>1687</v>
          </cell>
        </row>
        <row r="1664">
          <cell r="B1664">
            <v>41243</v>
          </cell>
          <cell r="E1664" t="str">
            <v>SANDEN LTDA</v>
          </cell>
          <cell r="F1664" t="str">
            <v>A800200050-5</v>
          </cell>
          <cell r="G1664" t="str">
            <v>Soporte Remate Liviano</v>
          </cell>
          <cell r="AF1664">
            <v>5000</v>
          </cell>
          <cell r="AG1664">
            <v>1300</v>
          </cell>
          <cell r="AH1664">
            <v>-3990</v>
          </cell>
          <cell r="AI1664">
            <v>-1037.4000000000001</v>
          </cell>
          <cell r="AJ1664">
            <v>1.798</v>
          </cell>
          <cell r="AK1664">
            <v>8990</v>
          </cell>
          <cell r="AL1664">
            <v>2627</v>
          </cell>
        </row>
        <row r="1665">
          <cell r="B1665">
            <v>41447</v>
          </cell>
          <cell r="E1665" t="str">
            <v>CNT Telefonica del Sur S.A.</v>
          </cell>
          <cell r="F1665" t="str">
            <v>8020540045-5</v>
          </cell>
          <cell r="G1665" t="str">
            <v>Cruceta Riostra 50x50x4x375 t/GTD A/R</v>
          </cell>
          <cell r="AF1665">
            <v>680</v>
          </cell>
          <cell r="AG1665">
            <v>1032.9199999999998</v>
          </cell>
          <cell r="AH1665">
            <v>0</v>
          </cell>
          <cell r="AI1665">
            <v>0</v>
          </cell>
          <cell r="AJ1665">
            <v>1</v>
          </cell>
          <cell r="AK1665">
            <v>680</v>
          </cell>
          <cell r="AL1665">
            <v>2575</v>
          </cell>
        </row>
        <row r="1666">
          <cell r="B1666">
            <v>41511</v>
          </cell>
          <cell r="E1666" t="str">
            <v>Claro Chile S.A.</v>
          </cell>
          <cell r="F1666" t="str">
            <v>8020210078-7</v>
          </cell>
          <cell r="G1666" t="str">
            <v>Cruceta Paso Ova 50x50x4x500-14 GV</v>
          </cell>
          <cell r="AF1666">
            <v>700</v>
          </cell>
          <cell r="AG1666">
            <v>865.90000000000009</v>
          </cell>
          <cell r="AH1666">
            <v>-610</v>
          </cell>
          <cell r="AI1666">
            <v>-754.57</v>
          </cell>
          <cell r="AJ1666">
            <v>1.8714285714285714</v>
          </cell>
          <cell r="AK1666">
            <v>1310</v>
          </cell>
          <cell r="AL1666">
            <v>2279</v>
          </cell>
        </row>
        <row r="1667">
          <cell r="B1667">
            <v>40903</v>
          </cell>
          <cell r="E1667" t="str">
            <v>Tecnored S.A.</v>
          </cell>
          <cell r="F1667" t="str">
            <v>A801200025-2</v>
          </cell>
          <cell r="G1667" t="str">
            <v xml:space="preserve">Soporte Paso 1/2x415 </v>
          </cell>
          <cell r="AF1667">
            <v>1140</v>
          </cell>
          <cell r="AG1667">
            <v>473.09999999999997</v>
          </cell>
          <cell r="AH1667">
            <v>-357</v>
          </cell>
          <cell r="AI1667">
            <v>-148.155</v>
          </cell>
          <cell r="AJ1667">
            <v>1.3131578947368421</v>
          </cell>
          <cell r="AK1667">
            <v>1497</v>
          </cell>
          <cell r="AL1667">
            <v>3009</v>
          </cell>
        </row>
        <row r="1668">
          <cell r="B1668">
            <v>41510</v>
          </cell>
          <cell r="E1668" t="str">
            <v>Barrios Constructora SPA</v>
          </cell>
          <cell r="F1668" t="str">
            <v>2821028240-K</v>
          </cell>
          <cell r="G1668" t="str">
            <v>Perno Talón Aguja BCY 7/8x240</v>
          </cell>
          <cell r="AF1668">
            <v>110</v>
          </cell>
          <cell r="AG1668">
            <v>96.8</v>
          </cell>
          <cell r="AH1668">
            <v>-40</v>
          </cell>
          <cell r="AI1668">
            <v>-35.200000000000003</v>
          </cell>
          <cell r="AJ1668">
            <v>1.3636363636363635</v>
          </cell>
          <cell r="AK1668">
            <v>150</v>
          </cell>
          <cell r="AL1668">
            <v>3296</v>
          </cell>
        </row>
        <row r="1669">
          <cell r="B1669">
            <v>40906</v>
          </cell>
          <cell r="E1669" t="str">
            <v>Cooperativa Electrica los Angeles</v>
          </cell>
          <cell r="F1669" t="str">
            <v>A800200023-8</v>
          </cell>
          <cell r="G1669" t="str">
            <v>Soporte Paso 1/2x378x75H</v>
          </cell>
          <cell r="AF1669">
            <v>100</v>
          </cell>
          <cell r="AG1669">
            <v>40.1</v>
          </cell>
          <cell r="AH1669">
            <v>0</v>
          </cell>
          <cell r="AI1669">
            <v>0</v>
          </cell>
          <cell r="AJ1669">
            <v>1</v>
          </cell>
          <cell r="AK1669">
            <v>100</v>
          </cell>
          <cell r="AL1669">
            <v>3413</v>
          </cell>
        </row>
        <row r="1670">
          <cell r="B1670">
            <v>41267</v>
          </cell>
          <cell r="E1670" t="str">
            <v>ICIL Icafal S.A.</v>
          </cell>
          <cell r="F1670" t="str">
            <v>3824028200-0</v>
          </cell>
          <cell r="G1670" t="str">
            <v>Tirafondo Nº5, 7/8x150</v>
          </cell>
          <cell r="AF1670">
            <v>4000</v>
          </cell>
          <cell r="AG1670">
            <v>2220</v>
          </cell>
          <cell r="AH1670">
            <v>-590</v>
          </cell>
          <cell r="AI1670">
            <v>-327.45000000000005</v>
          </cell>
          <cell r="AJ1670">
            <v>1.1475</v>
          </cell>
          <cell r="AK1670">
            <v>4590</v>
          </cell>
          <cell r="AL1670">
            <v>2090</v>
          </cell>
        </row>
        <row r="1671">
          <cell r="B1671">
            <v>41479</v>
          </cell>
          <cell r="E1671" t="str">
            <v>CNT Telefonica del Sur S.A.</v>
          </cell>
          <cell r="F1671" t="str">
            <v>7303276050-0</v>
          </cell>
          <cell r="G1671" t="str">
            <v>Golilla 76x76x5x18</v>
          </cell>
          <cell r="AF1671">
            <v>600</v>
          </cell>
          <cell r="AG1671">
            <v>136.20000000000002</v>
          </cell>
          <cell r="AH1671">
            <v>96</v>
          </cell>
          <cell r="AI1671">
            <v>21.792000000000002</v>
          </cell>
          <cell r="AJ1671">
            <v>0.84</v>
          </cell>
          <cell r="AK1671">
            <v>504</v>
          </cell>
          <cell r="AL1671">
            <v>3000</v>
          </cell>
        </row>
        <row r="1672">
          <cell r="B1672">
            <v>41463</v>
          </cell>
          <cell r="E1672" t="str">
            <v>Compañía General de Electricidad</v>
          </cell>
          <cell r="F1672" t="str">
            <v>7404200100-0</v>
          </cell>
          <cell r="G1672" t="str">
            <v>Barra Ojo C/Guardacabo 5/8x2,0</v>
          </cell>
          <cell r="AF1672">
            <v>3000</v>
          </cell>
          <cell r="AG1672">
            <v>10410</v>
          </cell>
          <cell r="AH1672">
            <v>110</v>
          </cell>
          <cell r="AI1672">
            <v>381.70000000000005</v>
          </cell>
          <cell r="AJ1672">
            <v>0.96333333333333337</v>
          </cell>
          <cell r="AK1672">
            <v>2890</v>
          </cell>
          <cell r="AL1672">
            <v>2137</v>
          </cell>
        </row>
        <row r="1673">
          <cell r="B1673">
            <v>41515</v>
          </cell>
          <cell r="E1673" t="str">
            <v>Compañía General de Electricidad</v>
          </cell>
          <cell r="F1673" t="str">
            <v>9822210290-1</v>
          </cell>
          <cell r="G1673" t="str">
            <v>Diagonal L 50x50x6x935</v>
          </cell>
          <cell r="AF1673">
            <v>4611</v>
          </cell>
          <cell r="AG1673">
            <v>18905.099999999999</v>
          </cell>
          <cell r="AH1673">
            <v>61</v>
          </cell>
          <cell r="AI1673">
            <v>250.09999999999997</v>
          </cell>
          <cell r="AJ1673">
            <v>0.98677076556061594</v>
          </cell>
          <cell r="AK1673">
            <v>4550</v>
          </cell>
          <cell r="AL1673">
            <v>1746</v>
          </cell>
        </row>
        <row r="1674">
          <cell r="B1674">
            <v>41304</v>
          </cell>
          <cell r="E1674" t="str">
            <v>CNT Telefonica del Sur S.A.</v>
          </cell>
          <cell r="F1674" t="str">
            <v>8321250152-5</v>
          </cell>
          <cell r="G1674" t="str">
            <v>Tirante 39"  Galv. t/GTD</v>
          </cell>
          <cell r="AF1674">
            <v>200</v>
          </cell>
          <cell r="AG1674">
            <v>482.59999999999997</v>
          </cell>
          <cell r="AH1674">
            <v>200</v>
          </cell>
          <cell r="AI1674">
            <v>482.59999999999997</v>
          </cell>
          <cell r="AJ1674">
            <v>0</v>
          </cell>
          <cell r="AK1674">
            <v>0</v>
          </cell>
          <cell r="AL1674">
            <v>1804</v>
          </cell>
        </row>
        <row r="1675">
          <cell r="B1675">
            <v>41235</v>
          </cell>
          <cell r="E1675" t="str">
            <v>Tecnored S.A.</v>
          </cell>
          <cell r="F1675" t="str">
            <v>9700212050-3</v>
          </cell>
          <cell r="G1675" t="str">
            <v>Pasador 3/8x72</v>
          </cell>
          <cell r="AF1675">
            <v>8000</v>
          </cell>
          <cell r="AG1675">
            <v>432</v>
          </cell>
          <cell r="AH1675">
            <v>-588</v>
          </cell>
          <cell r="AI1675">
            <v>-31.751999999999999</v>
          </cell>
          <cell r="AJ1675">
            <v>1.0734999999999999</v>
          </cell>
          <cell r="AK1675">
            <v>8588</v>
          </cell>
          <cell r="AL1675">
            <v>2576</v>
          </cell>
        </row>
        <row r="1676">
          <cell r="B1676">
            <v>41308</v>
          </cell>
          <cell r="E1676" t="str">
            <v>CNT Telefonica del Sur S.A.</v>
          </cell>
          <cell r="F1676" t="str">
            <v>8321250152-5</v>
          </cell>
          <cell r="G1676" t="str">
            <v>Tirante 39"  Galv. t/GTD</v>
          </cell>
          <cell r="AF1676">
            <v>200</v>
          </cell>
          <cell r="AG1676">
            <v>482.59999999999997</v>
          </cell>
          <cell r="AH1676">
            <v>200</v>
          </cell>
          <cell r="AI1676">
            <v>482.59999999999997</v>
          </cell>
          <cell r="AJ1676">
            <v>0</v>
          </cell>
          <cell r="AK1676">
            <v>0</v>
          </cell>
          <cell r="AL1676">
            <v>1804</v>
          </cell>
        </row>
        <row r="1677">
          <cell r="B1677">
            <v>41326</v>
          </cell>
          <cell r="E1677" t="str">
            <v>Comercial Electroson Ltda</v>
          </cell>
          <cell r="F1677" t="str">
            <v>A800200050-5</v>
          </cell>
          <cell r="G1677" t="str">
            <v>Soporte Remate Liviano</v>
          </cell>
          <cell r="AF1677">
            <v>3000</v>
          </cell>
          <cell r="AG1677">
            <v>780</v>
          </cell>
          <cell r="AH1677">
            <v>0</v>
          </cell>
          <cell r="AI1677">
            <v>0</v>
          </cell>
          <cell r="AJ1677">
            <v>1</v>
          </cell>
          <cell r="AK1677">
            <v>3000</v>
          </cell>
          <cell r="AL1677">
            <v>2627</v>
          </cell>
        </row>
        <row r="1678">
          <cell r="B1678">
            <v>41436</v>
          </cell>
          <cell r="E1678" t="str">
            <v>GTD Teleductos S.A.</v>
          </cell>
          <cell r="F1678" t="str">
            <v>7003216102-0</v>
          </cell>
          <cell r="G1678" t="str">
            <v>Abrazadera 1/2x10.1/2x6H</v>
          </cell>
          <cell r="AF1678">
            <v>4600</v>
          </cell>
          <cell r="AG1678">
            <v>3312</v>
          </cell>
          <cell r="AH1678">
            <v>0</v>
          </cell>
          <cell r="AI1678">
            <v>0</v>
          </cell>
          <cell r="AJ1678">
            <v>1</v>
          </cell>
          <cell r="AK1678">
            <v>4600</v>
          </cell>
          <cell r="AL1678">
            <v>2179</v>
          </cell>
        </row>
        <row r="1679">
          <cell r="B1679">
            <v>41339</v>
          </cell>
          <cell r="E1679" t="str">
            <v>Juan Ruperto Cancino</v>
          </cell>
          <cell r="F1679" t="str">
            <v>A800200050-5</v>
          </cell>
          <cell r="G1679" t="str">
            <v>Soporte Remate Liviano</v>
          </cell>
          <cell r="AF1679">
            <v>5000</v>
          </cell>
          <cell r="AG1679">
            <v>1300</v>
          </cell>
          <cell r="AH1679">
            <v>8</v>
          </cell>
          <cell r="AI1679">
            <v>2.08</v>
          </cell>
          <cell r="AJ1679">
            <v>0.99839999999999995</v>
          </cell>
          <cell r="AK1679">
            <v>4992</v>
          </cell>
          <cell r="AL1679">
            <v>2984</v>
          </cell>
        </row>
        <row r="1680">
          <cell r="B1680">
            <v>41547</v>
          </cell>
          <cell r="E1680" t="str">
            <v>Compañía General de Electricidad</v>
          </cell>
          <cell r="F1680" t="str">
            <v>A800225035-8</v>
          </cell>
          <cell r="G1680" t="str">
            <v>Soporte p/Red BT/Empalme 65x65x5x50</v>
          </cell>
          <cell r="AF1680">
            <v>10000</v>
          </cell>
          <cell r="AG1680">
            <v>2500</v>
          </cell>
          <cell r="AH1680">
            <v>-1300</v>
          </cell>
          <cell r="AI1680">
            <v>-325</v>
          </cell>
          <cell r="AJ1680">
            <v>1.1299999999999999</v>
          </cell>
          <cell r="AK1680">
            <v>11300</v>
          </cell>
          <cell r="AL1680">
            <v>3000</v>
          </cell>
        </row>
        <row r="1681">
          <cell r="B1681">
            <v>41541</v>
          </cell>
          <cell r="E1681" t="str">
            <v>Compañía General de Electricidad</v>
          </cell>
          <cell r="F1681" t="str">
            <v>A800260040-5</v>
          </cell>
          <cell r="G1681" t="str">
            <v>Soporte 1 Via p/Alumbrado Público</v>
          </cell>
          <cell r="AF1681">
            <v>697</v>
          </cell>
          <cell r="AG1681">
            <v>89.216000000000008</v>
          </cell>
          <cell r="AH1681">
            <v>-3</v>
          </cell>
          <cell r="AI1681">
            <v>-0.38400000000000001</v>
          </cell>
          <cell r="AJ1681">
            <v>1.0043041606886658</v>
          </cell>
          <cell r="AK1681">
            <v>700</v>
          </cell>
          <cell r="AL1681">
            <v>3140</v>
          </cell>
        </row>
        <row r="1682">
          <cell r="B1682">
            <v>41542</v>
          </cell>
          <cell r="E1682" t="str">
            <v>Compañía General de Electricidad</v>
          </cell>
          <cell r="F1682" t="str">
            <v>A800260040-5</v>
          </cell>
          <cell r="G1682" t="str">
            <v>Soporte 1 Via p/Alumbrado Público</v>
          </cell>
          <cell r="AF1682">
            <v>697</v>
          </cell>
          <cell r="AG1682">
            <v>89.216000000000008</v>
          </cell>
          <cell r="AH1682">
            <v>-6069</v>
          </cell>
          <cell r="AI1682">
            <v>-776.83199999999999</v>
          </cell>
          <cell r="AJ1682">
            <v>9.7073170731707314</v>
          </cell>
          <cell r="AK1682">
            <v>6766</v>
          </cell>
          <cell r="AL1682">
            <v>3140</v>
          </cell>
        </row>
        <row r="1683">
          <cell r="B1683">
            <v>41265</v>
          </cell>
          <cell r="E1683" t="str">
            <v>ICIL Icafal S.A.</v>
          </cell>
          <cell r="F1683" t="str">
            <v>3824028240-K</v>
          </cell>
          <cell r="G1683" t="str">
            <v>Tirafondo p/Panel 7/8x270</v>
          </cell>
          <cell r="AF1683">
            <v>375</v>
          </cell>
          <cell r="AG1683">
            <v>330</v>
          </cell>
          <cell r="AH1683">
            <v>-5</v>
          </cell>
          <cell r="AI1683">
            <v>-4.4000000000000004</v>
          </cell>
          <cell r="AJ1683">
            <v>1.0133333333333334</v>
          </cell>
          <cell r="AK1683">
            <v>380</v>
          </cell>
          <cell r="AL1683">
            <v>3750</v>
          </cell>
        </row>
        <row r="1684">
          <cell r="B1684">
            <v>41239</v>
          </cell>
          <cell r="E1684" t="str">
            <v>Tecnored S.A.</v>
          </cell>
          <cell r="F1684" t="str">
            <v>9323020550-5</v>
          </cell>
          <cell r="G1684" t="str">
            <v>Perno Hex Cte 5/8x16x13A</v>
          </cell>
          <cell r="AF1684">
            <v>1100</v>
          </cell>
          <cell r="AG1684">
            <v>698.5</v>
          </cell>
          <cell r="AH1684">
            <v>-94</v>
          </cell>
          <cell r="AI1684">
            <v>-59.69</v>
          </cell>
          <cell r="AJ1684">
            <v>1.0854545454545454</v>
          </cell>
          <cell r="AK1684">
            <v>1194</v>
          </cell>
          <cell r="AL1684">
            <v>2979</v>
          </cell>
        </row>
        <row r="1685">
          <cell r="B1685">
            <v>41517</v>
          </cell>
          <cell r="E1685" t="str">
            <v>Compañía General de Electricidad</v>
          </cell>
          <cell r="F1685" t="str">
            <v>8709200150-2</v>
          </cell>
          <cell r="G1685" t="str">
            <v>Espiga 3/4x155x295 caps.1.3/8" Poliamida c/HOR</v>
          </cell>
          <cell r="AF1685">
            <v>2000</v>
          </cell>
          <cell r="AG1685">
            <v>1482</v>
          </cell>
          <cell r="AH1685">
            <v>765</v>
          </cell>
          <cell r="AI1685">
            <v>566.86500000000001</v>
          </cell>
          <cell r="AJ1685">
            <v>0.61750000000000005</v>
          </cell>
          <cell r="AK1685">
            <v>1235</v>
          </cell>
          <cell r="AL1685">
            <v>6612</v>
          </cell>
        </row>
        <row r="1686">
          <cell r="B1686">
            <v>41526</v>
          </cell>
          <cell r="E1686" t="str">
            <v>Compañía General de Electricidad</v>
          </cell>
          <cell r="F1686" t="str">
            <v>8706200650-K</v>
          </cell>
          <cell r="G1686" t="str">
            <v>Espiga 3/4x155x210 caps.1.3/8" Poliamida</v>
          </cell>
          <cell r="AF1686">
            <v>4000</v>
          </cell>
          <cell r="AG1686">
            <v>2240</v>
          </cell>
          <cell r="AH1686">
            <v>0</v>
          </cell>
          <cell r="AI1686">
            <v>0</v>
          </cell>
          <cell r="AJ1686">
            <v>1</v>
          </cell>
          <cell r="AK1686">
            <v>4000</v>
          </cell>
          <cell r="AL1686">
            <v>6518</v>
          </cell>
        </row>
        <row r="1687">
          <cell r="B1687">
            <v>41424</v>
          </cell>
          <cell r="E1687" t="str">
            <v>Tecnored S.A.</v>
          </cell>
          <cell r="F1687" t="str">
            <v>7401200030-1</v>
          </cell>
          <cell r="G1687" t="str">
            <v>Barra Ojo 5/8x2,40mtrs</v>
          </cell>
          <cell r="AF1687">
            <v>1150</v>
          </cell>
          <cell r="AG1687">
            <v>4648.7599999999993</v>
          </cell>
          <cell r="AH1687">
            <v>113</v>
          </cell>
          <cell r="AI1687">
            <v>456.79119999999995</v>
          </cell>
          <cell r="AJ1687">
            <v>0.9017391304347826</v>
          </cell>
          <cell r="AK1687">
            <v>1037</v>
          </cell>
          <cell r="AL1687">
            <v>1904</v>
          </cell>
        </row>
        <row r="1688">
          <cell r="B1688">
            <v>41587</v>
          </cell>
          <cell r="E1688" t="str">
            <v>Cooperativa Electrica los Angeles</v>
          </cell>
          <cell r="F1688" t="str">
            <v>73032A8050-K</v>
          </cell>
          <cell r="G1688" t="str">
            <v>Golilla 100x100x5x18</v>
          </cell>
          <cell r="AF1688">
            <v>300</v>
          </cell>
          <cell r="AG1688">
            <v>115.92</v>
          </cell>
          <cell r="AH1688">
            <v>0</v>
          </cell>
          <cell r="AI1688">
            <v>0</v>
          </cell>
          <cell r="AJ1688">
            <v>1</v>
          </cell>
          <cell r="AK1688">
            <v>300</v>
          </cell>
          <cell r="AL1688">
            <v>2650</v>
          </cell>
        </row>
        <row r="1689">
          <cell r="B1689">
            <v>41588</v>
          </cell>
          <cell r="E1689" t="str">
            <v>Cooperativa Electrica los Angeles</v>
          </cell>
          <cell r="F1689" t="str">
            <v>73032A8050-K</v>
          </cell>
          <cell r="G1689" t="str">
            <v>Golilla 100x100x5x18</v>
          </cell>
          <cell r="AF1689">
            <v>500</v>
          </cell>
          <cell r="AG1689">
            <v>193.20000000000002</v>
          </cell>
          <cell r="AH1689">
            <v>0</v>
          </cell>
          <cell r="AI1689">
            <v>0</v>
          </cell>
          <cell r="AJ1689">
            <v>1</v>
          </cell>
          <cell r="AK1689">
            <v>500</v>
          </cell>
          <cell r="AL1689">
            <v>2587</v>
          </cell>
        </row>
        <row r="1690">
          <cell r="B1690">
            <v>41589</v>
          </cell>
          <cell r="E1690" t="str">
            <v>Cooperativa Electrica LLanquihue</v>
          </cell>
          <cell r="F1690" t="str">
            <v>73032A8050-K</v>
          </cell>
          <cell r="G1690" t="str">
            <v>Golilla 100x100x5x18</v>
          </cell>
          <cell r="AF1690">
            <v>500</v>
          </cell>
          <cell r="AG1690">
            <v>193.20000000000002</v>
          </cell>
          <cell r="AH1690">
            <v>-1580</v>
          </cell>
          <cell r="AI1690">
            <v>-610.51200000000006</v>
          </cell>
          <cell r="AJ1690">
            <v>4.16</v>
          </cell>
          <cell r="AK1690">
            <v>2080</v>
          </cell>
          <cell r="AL1690">
            <v>3209</v>
          </cell>
        </row>
        <row r="1691">
          <cell r="B1691">
            <v>41548</v>
          </cell>
          <cell r="E1691" t="str">
            <v>Compañía General de Electricidad</v>
          </cell>
          <cell r="F1691" t="str">
            <v>73032A8060-7</v>
          </cell>
          <cell r="G1691" t="str">
            <v>Golilla 100x100x5x21</v>
          </cell>
          <cell r="AF1691">
            <v>876</v>
          </cell>
          <cell r="AG1691">
            <v>340.93919999999997</v>
          </cell>
          <cell r="AH1691">
            <v>0</v>
          </cell>
          <cell r="AI1691">
            <v>0</v>
          </cell>
          <cell r="AJ1691">
            <v>1</v>
          </cell>
          <cell r="AK1691">
            <v>876</v>
          </cell>
          <cell r="AL1691">
            <v>2821</v>
          </cell>
        </row>
        <row r="1692">
          <cell r="B1692">
            <v>41576</v>
          </cell>
          <cell r="E1692" t="str">
            <v>Tecnored S.A.</v>
          </cell>
          <cell r="F1692" t="str">
            <v>73032A8060-7</v>
          </cell>
          <cell r="G1692" t="str">
            <v>Golilla 100x100x5x21</v>
          </cell>
          <cell r="AF1692">
            <v>1100</v>
          </cell>
          <cell r="AG1692">
            <v>428.12</v>
          </cell>
          <cell r="AH1692">
            <v>-844</v>
          </cell>
          <cell r="AI1692">
            <v>-328.48480000000001</v>
          </cell>
          <cell r="AJ1692">
            <v>1.7672727272727273</v>
          </cell>
          <cell r="AK1692">
            <v>1944</v>
          </cell>
          <cell r="AL1692">
            <v>2826</v>
          </cell>
        </row>
        <row r="1693">
          <cell r="B1693">
            <v>41293</v>
          </cell>
          <cell r="E1693" t="str">
            <v>Comercializadora e Inver Galmar Ltda</v>
          </cell>
          <cell r="F1693" t="str">
            <v>C621000230-7</v>
          </cell>
          <cell r="G1693" t="str">
            <v>Fijación p/Cañería 1/2 - 1/2x9x3H</v>
          </cell>
          <cell r="AF1693">
            <v>500</v>
          </cell>
          <cell r="AG1693">
            <v>141</v>
          </cell>
          <cell r="AH1693">
            <v>0</v>
          </cell>
          <cell r="AI1693">
            <v>0</v>
          </cell>
          <cell r="AJ1693">
            <v>1</v>
          </cell>
          <cell r="AK1693">
            <v>500</v>
          </cell>
          <cell r="AL1693">
            <v>2707</v>
          </cell>
        </row>
        <row r="1694">
          <cell r="B1694">
            <v>41429</v>
          </cell>
          <cell r="E1694" t="str">
            <v>Cooperativa Electrica LLanquihue</v>
          </cell>
          <cell r="F1694" t="str">
            <v>C621000230-7</v>
          </cell>
          <cell r="G1694" t="str">
            <v>Fijación p/Cañería 1/2 - 1/2x9x3H</v>
          </cell>
          <cell r="AF1694">
            <v>500</v>
          </cell>
          <cell r="AG1694">
            <v>141</v>
          </cell>
          <cell r="AH1694">
            <v>0</v>
          </cell>
          <cell r="AI1694">
            <v>0</v>
          </cell>
          <cell r="AJ1694">
            <v>1</v>
          </cell>
          <cell r="AK1694">
            <v>500</v>
          </cell>
          <cell r="AL1694">
            <v>2754</v>
          </cell>
        </row>
        <row r="1695">
          <cell r="B1695">
            <v>41485</v>
          </cell>
          <cell r="E1695" t="str">
            <v>Cooperativa Electrica Paillaco</v>
          </cell>
          <cell r="F1695" t="str">
            <v>C621000230-7</v>
          </cell>
          <cell r="G1695" t="str">
            <v>Fijación p/Cañería 1/2 - 1/2x9x3H</v>
          </cell>
          <cell r="AF1695">
            <v>200</v>
          </cell>
          <cell r="AG1695">
            <v>56.399999999999991</v>
          </cell>
          <cell r="AH1695">
            <v>0</v>
          </cell>
          <cell r="AI1695">
            <v>0</v>
          </cell>
          <cell r="AJ1695">
            <v>1</v>
          </cell>
          <cell r="AK1695">
            <v>200</v>
          </cell>
          <cell r="AL1695">
            <v>3000</v>
          </cell>
        </row>
        <row r="1696">
          <cell r="B1696">
            <v>41603</v>
          </cell>
          <cell r="E1696" t="str">
            <v>Cooperativa Electrica charrua</v>
          </cell>
          <cell r="F1696" t="str">
            <v>C621000230-7</v>
          </cell>
          <cell r="G1696" t="str">
            <v>Fijación p/Cañería 1/2 - 1/2x9x3H</v>
          </cell>
          <cell r="AF1696">
            <v>150</v>
          </cell>
          <cell r="AG1696">
            <v>42.3</v>
          </cell>
          <cell r="AH1696">
            <v>0</v>
          </cell>
          <cell r="AI1696">
            <v>0</v>
          </cell>
          <cell r="AJ1696">
            <v>1</v>
          </cell>
          <cell r="AK1696">
            <v>150</v>
          </cell>
          <cell r="AL1696">
            <v>3008</v>
          </cell>
        </row>
        <row r="1697">
          <cell r="B1697">
            <v>41501</v>
          </cell>
          <cell r="E1697" t="str">
            <v>Compañía General de Electricidad</v>
          </cell>
          <cell r="F1697" t="str">
            <v>8706200070-6</v>
          </cell>
          <cell r="G1697" t="str">
            <v>Espiga 3/4x220x270 caps.1" Poliamida</v>
          </cell>
          <cell r="AF1697">
            <v>1000</v>
          </cell>
          <cell r="AG1697">
            <v>638</v>
          </cell>
          <cell r="AH1697">
            <v>280</v>
          </cell>
          <cell r="AI1697">
            <v>178.64000000000001</v>
          </cell>
          <cell r="AJ1697">
            <v>0.72</v>
          </cell>
          <cell r="AK1697">
            <v>720</v>
          </cell>
          <cell r="AL1697">
            <v>6281</v>
          </cell>
        </row>
        <row r="1698">
          <cell r="B1698">
            <v>41140</v>
          </cell>
          <cell r="E1698" t="str">
            <v>Compañía General de Electricidad</v>
          </cell>
          <cell r="F1698" t="str">
            <v>9023720010-0</v>
          </cell>
          <cell r="G1698" t="str">
            <v>Tuerca Ojo 5/8</v>
          </cell>
          <cell r="AF1698">
            <v>2100</v>
          </cell>
          <cell r="AG1698">
            <v>638.4</v>
          </cell>
          <cell r="AH1698">
            <v>-270</v>
          </cell>
          <cell r="AI1698">
            <v>-82.08</v>
          </cell>
          <cell r="AJ1698">
            <v>1.1285714285714286</v>
          </cell>
          <cell r="AK1698">
            <v>2370</v>
          </cell>
          <cell r="AL1698">
            <v>2740</v>
          </cell>
        </row>
        <row r="1699">
          <cell r="B1699">
            <v>41513</v>
          </cell>
          <cell r="E1699" t="str">
            <v>Tecnored S.A.</v>
          </cell>
          <cell r="F1699" t="str">
            <v>7400200210-1</v>
          </cell>
          <cell r="G1699" t="str">
            <v>Barra Ojo Soldado 3/4x2.40mtrsx70H</v>
          </cell>
          <cell r="AF1699">
            <v>250</v>
          </cell>
          <cell r="AG1699">
            <v>1450</v>
          </cell>
          <cell r="AH1699">
            <v>67</v>
          </cell>
          <cell r="AI1699">
            <v>388.59999999999997</v>
          </cell>
          <cell r="AJ1699">
            <v>0.73199999999999998</v>
          </cell>
          <cell r="AK1699">
            <v>183</v>
          </cell>
          <cell r="AL1699">
            <v>2096</v>
          </cell>
        </row>
        <row r="1700">
          <cell r="B1700">
            <v>41497</v>
          </cell>
          <cell r="E1700" t="str">
            <v>Copelec</v>
          </cell>
          <cell r="F1700" t="str">
            <v>8706200210-5</v>
          </cell>
          <cell r="G1700" t="str">
            <v>Espiga 5/8x155x210 caps.1" Poliamida</v>
          </cell>
          <cell r="AF1700">
            <v>1000</v>
          </cell>
          <cell r="AG1700">
            <v>388</v>
          </cell>
          <cell r="AH1700">
            <v>-15</v>
          </cell>
          <cell r="AI1700">
            <v>-5.82</v>
          </cell>
          <cell r="AJ1700">
            <v>1.0149999999999999</v>
          </cell>
          <cell r="AK1700">
            <v>1015</v>
          </cell>
          <cell r="AL1700">
            <v>5300</v>
          </cell>
        </row>
        <row r="1701">
          <cell r="B1701">
            <v>41376</v>
          </cell>
          <cell r="F1701" t="str">
            <v>6000100063-5</v>
          </cell>
          <cell r="G1701" t="str">
            <v>Pletina p/Soporte Secc Fusible 32x3x130mm</v>
          </cell>
          <cell r="AF1701">
            <v>630</v>
          </cell>
          <cell r="AG1701">
            <v>61.74</v>
          </cell>
          <cell r="AH1701">
            <v>630</v>
          </cell>
          <cell r="AI1701">
            <v>61.74</v>
          </cell>
          <cell r="AJ1701">
            <v>0</v>
          </cell>
          <cell r="AK1701">
            <v>0</v>
          </cell>
        </row>
        <row r="1702">
          <cell r="B1702">
            <v>41375</v>
          </cell>
          <cell r="F1702" t="str">
            <v>6000100062-7</v>
          </cell>
          <cell r="G1702" t="str">
            <v>Pletina c/Ova p/Sop Secc Fusible 60x6x360mm</v>
          </cell>
          <cell r="AF1702">
            <v>210</v>
          </cell>
          <cell r="AG1702">
            <v>213.57</v>
          </cell>
          <cell r="AH1702">
            <v>210</v>
          </cell>
          <cell r="AI1702">
            <v>213.57</v>
          </cell>
          <cell r="AJ1702">
            <v>0</v>
          </cell>
          <cell r="AK1702">
            <v>0</v>
          </cell>
        </row>
        <row r="1703">
          <cell r="B1703">
            <v>41499</v>
          </cell>
          <cell r="E1703" t="str">
            <v>Compañía General de Electricidad</v>
          </cell>
          <cell r="F1703" t="str">
            <v>8706200700-K</v>
          </cell>
          <cell r="G1703" t="str">
            <v>Espiga 3/4x250x300 caps.1.3/8" Poliamida</v>
          </cell>
          <cell r="AF1703">
            <v>1000</v>
          </cell>
          <cell r="AG1703">
            <v>758</v>
          </cell>
          <cell r="AH1703">
            <v>8</v>
          </cell>
          <cell r="AI1703">
            <v>6.0640000000000001</v>
          </cell>
          <cell r="AJ1703">
            <v>0.99199999999999999</v>
          </cell>
          <cell r="AK1703">
            <v>992</v>
          </cell>
          <cell r="AL1703">
            <v>6583</v>
          </cell>
        </row>
        <row r="1704">
          <cell r="B1704">
            <v>41357</v>
          </cell>
          <cell r="E1704" t="str">
            <v>Tecnored S.A.</v>
          </cell>
          <cell r="F1704" t="str">
            <v>8709200050-6</v>
          </cell>
          <cell r="G1704" t="str">
            <v>Espiga 3/4x200x350 caps.1" Poliamida</v>
          </cell>
          <cell r="AF1704">
            <v>500</v>
          </cell>
          <cell r="AG1704">
            <v>406</v>
          </cell>
          <cell r="AH1704">
            <v>-34</v>
          </cell>
          <cell r="AI1704">
            <v>-27.608000000000001</v>
          </cell>
          <cell r="AJ1704">
            <v>1.0680000000000001</v>
          </cell>
          <cell r="AK1704">
            <v>534</v>
          </cell>
          <cell r="AL1704">
            <v>4852</v>
          </cell>
        </row>
        <row r="1705">
          <cell r="B1705">
            <v>41516</v>
          </cell>
          <cell r="E1705" t="str">
            <v>Compañía General de Electricidad</v>
          </cell>
          <cell r="F1705" t="str">
            <v>9822210285-5</v>
          </cell>
          <cell r="G1705" t="str">
            <v>Diagonal L 50x50x5x1710</v>
          </cell>
          <cell r="AF1705">
            <v>517</v>
          </cell>
          <cell r="AG1705">
            <v>3360.5</v>
          </cell>
          <cell r="AH1705">
            <v>-9</v>
          </cell>
          <cell r="AI1705">
            <v>-58.5</v>
          </cell>
          <cell r="AJ1705">
            <v>1.0174081237911026</v>
          </cell>
          <cell r="AK1705">
            <v>526</v>
          </cell>
          <cell r="AL1705">
            <v>1846</v>
          </cell>
        </row>
        <row r="1706">
          <cell r="B1706">
            <v>41581</v>
          </cell>
          <cell r="E1706" t="str">
            <v>Cooperativa Electrica charrua</v>
          </cell>
          <cell r="F1706" t="str">
            <v>8706200210-5</v>
          </cell>
          <cell r="G1706" t="str">
            <v>Espiga 5/8x155x210 caps.1" Poliamida</v>
          </cell>
          <cell r="AF1706">
            <v>500</v>
          </cell>
          <cell r="AG1706">
            <v>194</v>
          </cell>
          <cell r="AH1706">
            <v>130</v>
          </cell>
          <cell r="AI1706">
            <v>50.440000000000005</v>
          </cell>
          <cell r="AJ1706">
            <v>0.74</v>
          </cell>
          <cell r="AK1706">
            <v>370</v>
          </cell>
          <cell r="AL1706">
            <v>5398</v>
          </cell>
        </row>
        <row r="1707">
          <cell r="B1707">
            <v>41437</v>
          </cell>
          <cell r="E1707" t="str">
            <v>CNT Telefonica del Sur S.A.</v>
          </cell>
          <cell r="F1707" t="str">
            <v>7003216102-0</v>
          </cell>
          <cell r="G1707" t="str">
            <v>Abrazadera 1/2x10.1/2x6H</v>
          </cell>
          <cell r="AF1707">
            <v>1500</v>
          </cell>
          <cell r="AG1707">
            <v>1080</v>
          </cell>
          <cell r="AH1707">
            <v>-133</v>
          </cell>
          <cell r="AI1707">
            <v>-95.759999999999991</v>
          </cell>
          <cell r="AJ1707">
            <v>1.0886666666666667</v>
          </cell>
          <cell r="AK1707">
            <v>1633</v>
          </cell>
          <cell r="AL1707">
            <v>2297</v>
          </cell>
        </row>
        <row r="1708">
          <cell r="B1708">
            <v>41446</v>
          </cell>
          <cell r="E1708" t="str">
            <v>GTD Teleductos S.A.</v>
          </cell>
          <cell r="F1708" t="str">
            <v>8321250152-5</v>
          </cell>
          <cell r="G1708" t="str">
            <v>Tirante 39"  Galv. t/GTD</v>
          </cell>
          <cell r="AF1708">
            <v>1680</v>
          </cell>
          <cell r="AG1708">
            <v>4053.8399999999997</v>
          </cell>
          <cell r="AH1708">
            <v>0</v>
          </cell>
          <cell r="AI1708">
            <v>0</v>
          </cell>
          <cell r="AJ1708">
            <v>1</v>
          </cell>
          <cell r="AK1708">
            <v>1680</v>
          </cell>
          <cell r="AL1708">
            <v>1687</v>
          </cell>
        </row>
        <row r="1709">
          <cell r="B1709">
            <v>41433</v>
          </cell>
          <cell r="E1709" t="str">
            <v>Tecnored S.A.</v>
          </cell>
          <cell r="F1709" t="str">
            <v>7401200010-7</v>
          </cell>
          <cell r="G1709" t="str">
            <v>Barra Ojo 5/8x1,80mtrs</v>
          </cell>
          <cell r="AF1709">
            <v>2000</v>
          </cell>
          <cell r="AG1709">
            <v>6073.5999999999995</v>
          </cell>
          <cell r="AH1709">
            <v>707</v>
          </cell>
          <cell r="AI1709">
            <v>2147.0176000000001</v>
          </cell>
          <cell r="AJ1709">
            <v>0.64649999999999996</v>
          </cell>
          <cell r="AK1709">
            <v>1293</v>
          </cell>
          <cell r="AL1709">
            <v>1904</v>
          </cell>
        </row>
        <row r="1710">
          <cell r="B1710">
            <v>41209</v>
          </cell>
          <cell r="E1710" t="str">
            <v>Cooperativa Electrica Rio Bueno</v>
          </cell>
          <cell r="F1710" t="str">
            <v>8731232100-7</v>
          </cell>
          <cell r="G1710" t="str">
            <v>Espiga Punta Poste caps.1" Poliamida</v>
          </cell>
          <cell r="AF1710">
            <v>300</v>
          </cell>
          <cell r="AG1710">
            <v>286.5</v>
          </cell>
          <cell r="AH1710">
            <v>0</v>
          </cell>
          <cell r="AI1710">
            <v>0</v>
          </cell>
          <cell r="AJ1710">
            <v>1</v>
          </cell>
          <cell r="AK1710">
            <v>300</v>
          </cell>
          <cell r="AL1710">
            <v>4910</v>
          </cell>
        </row>
        <row r="1711">
          <cell r="B1711">
            <v>41496</v>
          </cell>
          <cell r="E1711" t="str">
            <v>Copelec</v>
          </cell>
          <cell r="F1711" t="str">
            <v>8706200680-1</v>
          </cell>
          <cell r="G1711" t="str">
            <v>Espiga 3/4x200x250 caps.1.3/8" Poliamida</v>
          </cell>
          <cell r="AF1711">
            <v>2000</v>
          </cell>
          <cell r="AG1711">
            <v>1282</v>
          </cell>
          <cell r="AH1711">
            <v>-25</v>
          </cell>
          <cell r="AI1711">
            <v>-16.024999999999999</v>
          </cell>
          <cell r="AJ1711">
            <v>1.0125</v>
          </cell>
          <cell r="AK1711">
            <v>2025</v>
          </cell>
          <cell r="AL1711">
            <v>5300</v>
          </cell>
        </row>
        <row r="1712">
          <cell r="B1712">
            <v>41594</v>
          </cell>
          <cell r="E1712" t="str">
            <v>Tecnored S.A.</v>
          </cell>
          <cell r="F1712" t="str">
            <v>8709200060-3</v>
          </cell>
          <cell r="G1712" t="str">
            <v>Espiga 3/4x200x350 caps.1.3/8" Poliamida C/H</v>
          </cell>
          <cell r="AF1712">
            <v>500</v>
          </cell>
          <cell r="AG1712">
            <v>422</v>
          </cell>
          <cell r="AH1712">
            <v>-5</v>
          </cell>
          <cell r="AI1712">
            <v>-4.22</v>
          </cell>
          <cell r="AJ1712">
            <v>1.01</v>
          </cell>
          <cell r="AK1712">
            <v>505</v>
          </cell>
          <cell r="AL1712">
            <v>5339</v>
          </cell>
        </row>
        <row r="1713">
          <cell r="B1713">
            <v>41307</v>
          </cell>
          <cell r="F1713" t="str">
            <v>9822150125-K</v>
          </cell>
          <cell r="G1713" t="str">
            <v>Fe Angulo 40x40x4x410 t/GTD</v>
          </cell>
          <cell r="AG1713">
            <v>0</v>
          </cell>
          <cell r="AH1713">
            <v>0</v>
          </cell>
          <cell r="AI1713">
            <v>0</v>
          </cell>
          <cell r="AJ1713" t="str">
            <v/>
          </cell>
          <cell r="AK1713">
            <v>0</v>
          </cell>
        </row>
        <row r="1714">
          <cell r="B1714">
            <v>41546</v>
          </cell>
          <cell r="E1714" t="str">
            <v>Enel Distribucion Chile S.A.</v>
          </cell>
          <cell r="F1714" t="str">
            <v>8707200670-2</v>
          </cell>
          <cell r="G1714" t="str">
            <v>Espiga 3/4x183x333 caps.1.3/8" Poliamida</v>
          </cell>
          <cell r="AF1714">
            <v>9754</v>
          </cell>
          <cell r="AG1714">
            <v>7998.28</v>
          </cell>
          <cell r="AH1714">
            <v>-44</v>
          </cell>
          <cell r="AI1714">
            <v>-36.08</v>
          </cell>
          <cell r="AJ1714">
            <v>1.0045109698585195</v>
          </cell>
          <cell r="AK1714">
            <v>9798</v>
          </cell>
          <cell r="AL1714">
            <v>4396</v>
          </cell>
        </row>
        <row r="1715">
          <cell r="B1715">
            <v>41714</v>
          </cell>
          <cell r="E1715" t="str">
            <v>CNT Telefonica del Sur S.A.</v>
          </cell>
          <cell r="F1715" t="str">
            <v>8321250152-5</v>
          </cell>
          <cell r="G1715" t="str">
            <v>Tirante 39"  Galv. t/GTD</v>
          </cell>
          <cell r="AF1715">
            <v>150</v>
          </cell>
          <cell r="AG1715">
            <v>361.95</v>
          </cell>
          <cell r="AH1715">
            <v>-689</v>
          </cell>
          <cell r="AI1715">
            <v>-1662.5569999999998</v>
          </cell>
          <cell r="AJ1715">
            <v>5.5933333333333337</v>
          </cell>
          <cell r="AK1715">
            <v>839</v>
          </cell>
          <cell r="AL1715">
            <v>1804</v>
          </cell>
        </row>
        <row r="1716">
          <cell r="B1716">
            <v>41448</v>
          </cell>
          <cell r="E1716" t="str">
            <v>GTD Teleductos S.A.</v>
          </cell>
          <cell r="F1716" t="str">
            <v>8020510196-2</v>
          </cell>
          <cell r="G1716" t="str">
            <v>Cruceta Remate Final 50x50x4x500-14 Az/Rojo</v>
          </cell>
          <cell r="AF1716">
            <v>2240</v>
          </cell>
          <cell r="AG1716">
            <v>4224.6399999999994</v>
          </cell>
          <cell r="AH1716">
            <v>860</v>
          </cell>
          <cell r="AI1716">
            <v>1621.9599999999998</v>
          </cell>
          <cell r="AJ1716">
            <v>0.6160714285714286</v>
          </cell>
          <cell r="AK1716">
            <v>1380</v>
          </cell>
          <cell r="AL1716">
            <v>2496</v>
          </cell>
        </row>
        <row r="1717">
          <cell r="B1717">
            <v>41710</v>
          </cell>
          <cell r="E1717" t="str">
            <v>Enel Distribucion Chile S.A.</v>
          </cell>
          <cell r="F1717" t="str">
            <v>8707200400-9</v>
          </cell>
          <cell r="G1717" t="str">
            <v>Espiga 3/4x126x274 caps.1" Poliamida</v>
          </cell>
          <cell r="AF1717">
            <v>711</v>
          </cell>
          <cell r="AG1717">
            <v>455.75100000000003</v>
          </cell>
          <cell r="AH1717">
            <v>-83</v>
          </cell>
          <cell r="AI1717">
            <v>-53.203000000000003</v>
          </cell>
          <cell r="AJ1717">
            <v>1.1167369901547117</v>
          </cell>
          <cell r="AK1717">
            <v>794</v>
          </cell>
          <cell r="AL1717">
            <v>4432</v>
          </cell>
        </row>
        <row r="1718">
          <cell r="B1718">
            <v>41598</v>
          </cell>
          <cell r="E1718" t="str">
            <v>Tecnored S.A.</v>
          </cell>
          <cell r="F1718" t="str">
            <v>7400200210-1</v>
          </cell>
          <cell r="G1718" t="str">
            <v>Barra Ojo Soldado 3/4x2.40mtrsx70H</v>
          </cell>
          <cell r="AF1718">
            <v>150</v>
          </cell>
          <cell r="AG1718">
            <v>870</v>
          </cell>
          <cell r="AH1718">
            <v>0</v>
          </cell>
          <cell r="AI1718">
            <v>0</v>
          </cell>
          <cell r="AJ1718">
            <v>1</v>
          </cell>
          <cell r="AK1718">
            <v>150</v>
          </cell>
          <cell r="AL1718">
            <v>2096</v>
          </cell>
        </row>
        <row r="1719">
          <cell r="B1719">
            <v>41600</v>
          </cell>
          <cell r="E1719" t="str">
            <v>Tecnored S.A.</v>
          </cell>
          <cell r="F1719" t="str">
            <v>7400200210-1</v>
          </cell>
          <cell r="G1719" t="str">
            <v>Barra Ojo Soldado 3/4x2.40mtrsx70H</v>
          </cell>
          <cell r="AF1719">
            <v>150</v>
          </cell>
          <cell r="AG1719">
            <v>870</v>
          </cell>
          <cell r="AH1719">
            <v>-18</v>
          </cell>
          <cell r="AI1719">
            <v>-104.39999999999999</v>
          </cell>
          <cell r="AJ1719">
            <v>1.1200000000000001</v>
          </cell>
          <cell r="AK1719">
            <v>168</v>
          </cell>
          <cell r="AL1719">
            <v>2096</v>
          </cell>
        </row>
        <row r="1720">
          <cell r="B1720">
            <v>41131</v>
          </cell>
          <cell r="E1720" t="str">
            <v>CAMET SPA</v>
          </cell>
          <cell r="F1720" t="str">
            <v>8721200110-2</v>
          </cell>
          <cell r="G1720" t="str">
            <v>Adaptador p/Espiga Punta Poste</v>
          </cell>
          <cell r="AF1720">
            <v>500</v>
          </cell>
          <cell r="AG1720">
            <v>645</v>
          </cell>
          <cell r="AH1720">
            <v>-4</v>
          </cell>
          <cell r="AI1720">
            <v>-5.16</v>
          </cell>
          <cell r="AJ1720">
            <v>1.008</v>
          </cell>
          <cell r="AK1720">
            <v>504</v>
          </cell>
          <cell r="AL1720">
            <v>4000</v>
          </cell>
        </row>
        <row r="1721">
          <cell r="B1721">
            <v>41754</v>
          </cell>
          <cell r="E1721" t="str">
            <v>Enel Distribucion Chile S.A.</v>
          </cell>
          <cell r="F1721" t="str">
            <v>7303240110-1</v>
          </cell>
          <cell r="G1721" t="str">
            <v>Golilla 40x40x5x21</v>
          </cell>
          <cell r="AF1721">
            <v>10000</v>
          </cell>
          <cell r="AG1721">
            <v>446</v>
          </cell>
          <cell r="AH1721">
            <v>-6611</v>
          </cell>
          <cell r="AI1721">
            <v>-294.85059999999999</v>
          </cell>
          <cell r="AJ1721">
            <v>1.6611</v>
          </cell>
          <cell r="AK1721">
            <v>16611</v>
          </cell>
          <cell r="AL1721">
            <v>4396</v>
          </cell>
        </row>
        <row r="1722">
          <cell r="B1722">
            <v>41438</v>
          </cell>
          <cell r="E1722" t="str">
            <v>CNT Telefonica del Sur S.A.</v>
          </cell>
          <cell r="F1722" t="str">
            <v>7003216102-0</v>
          </cell>
          <cell r="G1722" t="str">
            <v>Abrazadera 1/2x10.1/2x6H</v>
          </cell>
          <cell r="AF1722">
            <v>1000</v>
          </cell>
          <cell r="AG1722">
            <v>720</v>
          </cell>
          <cell r="AH1722">
            <v>0</v>
          </cell>
          <cell r="AI1722">
            <v>0</v>
          </cell>
          <cell r="AJ1722">
            <v>1</v>
          </cell>
          <cell r="AK1722">
            <v>1000</v>
          </cell>
          <cell r="AL1722">
            <v>2297</v>
          </cell>
        </row>
        <row r="1723">
          <cell r="B1723">
            <v>41386</v>
          </cell>
          <cell r="E1723" t="str">
            <v>CNT Telefonica del Sur S.A.</v>
          </cell>
          <cell r="F1723" t="str">
            <v>8020510090-7</v>
          </cell>
          <cell r="G1723" t="str">
            <v>Cruceta Paso c/Trebol 50x50x4x500-14 t/GTD</v>
          </cell>
          <cell r="AF1723">
            <v>2000</v>
          </cell>
          <cell r="AG1723">
            <v>2460</v>
          </cell>
          <cell r="AH1723">
            <v>0</v>
          </cell>
          <cell r="AI1723">
            <v>0</v>
          </cell>
          <cell r="AJ1723">
            <v>1</v>
          </cell>
          <cell r="AK1723">
            <v>2000</v>
          </cell>
          <cell r="AL1723">
            <v>2537</v>
          </cell>
        </row>
        <row r="1724">
          <cell r="B1724">
            <v>41514</v>
          </cell>
          <cell r="E1724" t="str">
            <v>Comercializadora e Inver Galmar Ltda</v>
          </cell>
          <cell r="F1724" t="str">
            <v>7401200010-7</v>
          </cell>
          <cell r="G1724" t="str">
            <v>Barra Ojo 5/8x1,80mtrs</v>
          </cell>
          <cell r="AF1724">
            <v>500</v>
          </cell>
          <cell r="AG1724">
            <v>1518.3999999999999</v>
          </cell>
          <cell r="AH1724">
            <v>0</v>
          </cell>
          <cell r="AI1724">
            <v>0</v>
          </cell>
          <cell r="AJ1724">
            <v>1</v>
          </cell>
          <cell r="AK1724">
            <v>500</v>
          </cell>
          <cell r="AL1724">
            <v>2096</v>
          </cell>
        </row>
        <row r="1725">
          <cell r="B1725">
            <v>41434</v>
          </cell>
          <cell r="E1725" t="str">
            <v>Comercializadora e Inver Galmar Ltda</v>
          </cell>
          <cell r="F1725" t="str">
            <v>7401200010-7</v>
          </cell>
          <cell r="G1725" t="str">
            <v>Barra Ojo 5/8x1,80mtrs</v>
          </cell>
          <cell r="AF1725">
            <v>500</v>
          </cell>
          <cell r="AG1725">
            <v>1518.3999999999999</v>
          </cell>
          <cell r="AH1725">
            <v>-74</v>
          </cell>
          <cell r="AI1725">
            <v>-224.72319999999999</v>
          </cell>
          <cell r="AJ1725">
            <v>1.1479999999999999</v>
          </cell>
          <cell r="AK1725">
            <v>574</v>
          </cell>
          <cell r="AL1725">
            <v>1905</v>
          </cell>
        </row>
        <row r="1726">
          <cell r="B1726">
            <v>41620</v>
          </cell>
          <cell r="E1726" t="str">
            <v>CNT Telefonica del Sur S.A.</v>
          </cell>
          <cell r="F1726" t="str">
            <v>7003216102-0</v>
          </cell>
          <cell r="G1726" t="str">
            <v>Abrazadera 1/2x10.1/2x6H</v>
          </cell>
          <cell r="AF1726">
            <v>1000</v>
          </cell>
          <cell r="AG1726">
            <v>720</v>
          </cell>
          <cell r="AH1726">
            <v>0</v>
          </cell>
          <cell r="AI1726">
            <v>0</v>
          </cell>
          <cell r="AJ1726">
            <v>1</v>
          </cell>
          <cell r="AK1726">
            <v>1000</v>
          </cell>
          <cell r="AL1726">
            <v>1915</v>
          </cell>
        </row>
        <row r="1727">
          <cell r="B1727">
            <v>41325</v>
          </cell>
          <cell r="E1727" t="str">
            <v>Ferrocarril Del Pacifico S.A.</v>
          </cell>
          <cell r="F1727" t="str">
            <v>3824028180-2</v>
          </cell>
          <cell r="G1727" t="str">
            <v>Tirafondo Nº2, 7/8x149</v>
          </cell>
          <cell r="AF1727">
            <v>1000</v>
          </cell>
          <cell r="AG1727">
            <v>552</v>
          </cell>
          <cell r="AH1727">
            <v>0</v>
          </cell>
          <cell r="AI1727">
            <v>0</v>
          </cell>
          <cell r="AJ1727">
            <v>1</v>
          </cell>
          <cell r="AK1727">
            <v>1000</v>
          </cell>
          <cell r="AL1727">
            <v>2001</v>
          </cell>
        </row>
        <row r="1728">
          <cell r="B1728">
            <v>41608</v>
          </cell>
          <cell r="E1728" t="str">
            <v>Compañía General de Electricidad</v>
          </cell>
          <cell r="F1728" t="str">
            <v>9822210321-5</v>
          </cell>
          <cell r="G1728" t="str">
            <v>Diagonal p/Cruc Cantilever 50x50x5x1830</v>
          </cell>
          <cell r="AF1728">
            <v>273</v>
          </cell>
          <cell r="AG1728">
            <v>1992.8999999999999</v>
          </cell>
          <cell r="AH1728">
            <v>-6</v>
          </cell>
          <cell r="AI1728">
            <v>-43.8</v>
          </cell>
          <cell r="AJ1728">
            <v>1.0219780219780219</v>
          </cell>
          <cell r="AK1728">
            <v>279</v>
          </cell>
          <cell r="AL1728">
            <v>2000</v>
          </cell>
        </row>
        <row r="1729">
          <cell r="B1729">
            <v>41310</v>
          </cell>
          <cell r="E1729" t="str">
            <v>Soc. Comercial Olate</v>
          </cell>
          <cell r="F1729" t="str">
            <v>9521200007-9</v>
          </cell>
          <cell r="G1729" t="str">
            <v>Grillete 12mm, ojo chico</v>
          </cell>
          <cell r="AF1729">
            <v>400</v>
          </cell>
          <cell r="AG1729">
            <v>89.2</v>
          </cell>
          <cell r="AH1729">
            <v>0</v>
          </cell>
          <cell r="AI1729">
            <v>0</v>
          </cell>
          <cell r="AJ1729">
            <v>1</v>
          </cell>
          <cell r="AK1729">
            <v>400</v>
          </cell>
          <cell r="AL1729">
            <v>3500</v>
          </cell>
        </row>
        <row r="1730">
          <cell r="B1730">
            <v>41410</v>
          </cell>
          <cell r="E1730" t="str">
            <v>Cooperativa Electrica LLanquihue</v>
          </cell>
          <cell r="F1730" t="str">
            <v>9521200007-9</v>
          </cell>
          <cell r="G1730" t="str">
            <v>Grillete 12mm, ojo chico</v>
          </cell>
          <cell r="AF1730">
            <v>400</v>
          </cell>
          <cell r="AG1730">
            <v>89.2</v>
          </cell>
          <cell r="AH1730">
            <v>0</v>
          </cell>
          <cell r="AI1730">
            <v>0</v>
          </cell>
          <cell r="AJ1730">
            <v>1</v>
          </cell>
          <cell r="AK1730">
            <v>400</v>
          </cell>
          <cell r="AL1730">
            <v>3500</v>
          </cell>
        </row>
        <row r="1731">
          <cell r="B1731">
            <v>41411</v>
          </cell>
          <cell r="E1731" t="str">
            <v>Compañía General de Electricidad</v>
          </cell>
          <cell r="F1731" t="str">
            <v>9521200007-9</v>
          </cell>
          <cell r="G1731" t="str">
            <v>Grillete 12mm, ojo chico</v>
          </cell>
          <cell r="AF1731">
            <v>17500</v>
          </cell>
          <cell r="AG1731">
            <v>3902.5</v>
          </cell>
          <cell r="AH1731">
            <v>11958</v>
          </cell>
          <cell r="AI1731">
            <v>2666.634</v>
          </cell>
          <cell r="AJ1731">
            <v>0.31668571428571429</v>
          </cell>
          <cell r="AK1731">
            <v>5542</v>
          </cell>
          <cell r="AL1731">
            <v>3005</v>
          </cell>
        </row>
        <row r="1732">
          <cell r="B1732">
            <v>41349</v>
          </cell>
          <cell r="E1732" t="str">
            <v>Ferrocarril Del Pacifico S.A.</v>
          </cell>
          <cell r="F1732" t="str">
            <v>3824028180-2</v>
          </cell>
          <cell r="G1732" t="str">
            <v>Tirafondo Nº2, 7/8x149</v>
          </cell>
          <cell r="AF1732">
            <v>777</v>
          </cell>
          <cell r="AG1732">
            <v>428.90400000000005</v>
          </cell>
          <cell r="AH1732">
            <v>0</v>
          </cell>
          <cell r="AI1732">
            <v>0</v>
          </cell>
          <cell r="AJ1732">
            <v>1</v>
          </cell>
          <cell r="AK1732">
            <v>777</v>
          </cell>
          <cell r="AL1732">
            <v>2001</v>
          </cell>
        </row>
        <row r="1733">
          <cell r="B1733">
            <v>41611</v>
          </cell>
          <cell r="E1733" t="str">
            <v>Compañía General de Electricidad</v>
          </cell>
          <cell r="F1733" t="str">
            <v>A321420120-7</v>
          </cell>
          <cell r="G1733" t="str">
            <v>Vigueta Afianza L 65x65x8x630</v>
          </cell>
          <cell r="AF1733">
            <v>621</v>
          </cell>
          <cell r="AG1733">
            <v>2794.5</v>
          </cell>
          <cell r="AH1733">
            <v>-171</v>
          </cell>
          <cell r="AI1733">
            <v>-769.5</v>
          </cell>
          <cell r="AJ1733">
            <v>1.2753623188405796</v>
          </cell>
          <cell r="AK1733">
            <v>792</v>
          </cell>
          <cell r="AL1733">
            <v>1877</v>
          </cell>
        </row>
        <row r="1734">
          <cell r="B1734">
            <v>41459</v>
          </cell>
          <cell r="E1734" t="str">
            <v>Barrios Constructora SPA</v>
          </cell>
          <cell r="F1734" t="str">
            <v>3824028180-2</v>
          </cell>
          <cell r="G1734" t="str">
            <v>Tirafondo Nº2, 7/8x149</v>
          </cell>
          <cell r="AF1734">
            <v>6000</v>
          </cell>
          <cell r="AG1734">
            <v>3312.0000000000005</v>
          </cell>
          <cell r="AH1734">
            <v>0</v>
          </cell>
          <cell r="AI1734">
            <v>0</v>
          </cell>
          <cell r="AJ1734">
            <v>1</v>
          </cell>
          <cell r="AK1734">
            <v>6000</v>
          </cell>
          <cell r="AL1734">
            <v>2050</v>
          </cell>
        </row>
        <row r="1735">
          <cell r="B1735">
            <v>41719</v>
          </cell>
          <cell r="E1735" t="str">
            <v>Tecnored S.A.</v>
          </cell>
          <cell r="F1735" t="str">
            <v>7401200030-1</v>
          </cell>
          <cell r="G1735" t="str">
            <v>Barra Ojo 5/8x2,40mtrs</v>
          </cell>
          <cell r="AF1735">
            <v>435</v>
          </cell>
          <cell r="AG1735">
            <v>1758.444</v>
          </cell>
          <cell r="AH1735">
            <v>0</v>
          </cell>
          <cell r="AI1735">
            <v>0</v>
          </cell>
          <cell r="AJ1735">
            <v>1</v>
          </cell>
          <cell r="AK1735">
            <v>435</v>
          </cell>
          <cell r="AL1735">
            <v>1904</v>
          </cell>
        </row>
        <row r="1736">
          <cell r="B1736">
            <v>41500</v>
          </cell>
          <cell r="E1736" t="str">
            <v>Compañía General de Electricidad</v>
          </cell>
          <cell r="F1736" t="str">
            <v>8709200160-K</v>
          </cell>
          <cell r="G1736" t="str">
            <v>Espiga 3/4x155x295 caps.1" Poliamida c/HOR</v>
          </cell>
          <cell r="AF1736">
            <v>1000</v>
          </cell>
          <cell r="AG1736">
            <v>712</v>
          </cell>
          <cell r="AH1736">
            <v>0</v>
          </cell>
          <cell r="AI1736">
            <v>0</v>
          </cell>
          <cell r="AJ1736">
            <v>1</v>
          </cell>
          <cell r="AK1736">
            <v>1000</v>
          </cell>
          <cell r="AL1736">
            <v>6228</v>
          </cell>
        </row>
        <row r="1737">
          <cell r="B1737">
            <v>41363</v>
          </cell>
          <cell r="E1737" t="str">
            <v>Comercializadora e Inver Galmar Ltda</v>
          </cell>
          <cell r="F1737" t="str">
            <v>A800200050-5</v>
          </cell>
          <cell r="G1737" t="str">
            <v>Soporte Remate Liviano</v>
          </cell>
          <cell r="AF1737">
            <v>2000</v>
          </cell>
          <cell r="AG1737">
            <v>520</v>
          </cell>
          <cell r="AH1737">
            <v>0</v>
          </cell>
          <cell r="AI1737">
            <v>0</v>
          </cell>
          <cell r="AJ1737">
            <v>1</v>
          </cell>
          <cell r="AK1737">
            <v>2000</v>
          </cell>
          <cell r="AL1737">
            <v>2627</v>
          </cell>
        </row>
        <row r="1738">
          <cell r="B1738">
            <v>41348</v>
          </cell>
          <cell r="E1738" t="str">
            <v>Tecnored S.A.</v>
          </cell>
          <cell r="F1738" t="str">
            <v>A800200050-5</v>
          </cell>
          <cell r="G1738" t="str">
            <v>Soporte Remate Liviano</v>
          </cell>
          <cell r="AF1738">
            <v>2000</v>
          </cell>
          <cell r="AG1738">
            <v>520</v>
          </cell>
          <cell r="AH1738">
            <v>-11</v>
          </cell>
          <cell r="AI1738">
            <v>-2.8600000000000003</v>
          </cell>
          <cell r="AJ1738">
            <v>1.0055000000000001</v>
          </cell>
          <cell r="AK1738">
            <v>2011</v>
          </cell>
          <cell r="AL1738">
            <v>2601</v>
          </cell>
        </row>
        <row r="1739">
          <cell r="B1739">
            <v>41452</v>
          </cell>
          <cell r="E1739" t="str">
            <v>Cooperativa Electrica LLanquihue</v>
          </cell>
          <cell r="F1739" t="str">
            <v>9822410110-4</v>
          </cell>
          <cell r="G1739" t="str">
            <v>Eslabón Angular p/Tirante perf.18</v>
          </cell>
          <cell r="AF1739">
            <v>1000</v>
          </cell>
          <cell r="AG1739">
            <v>495</v>
          </cell>
          <cell r="AH1739">
            <v>-99</v>
          </cell>
          <cell r="AI1739">
            <v>-49.005000000000003</v>
          </cell>
          <cell r="AJ1739">
            <v>1.099</v>
          </cell>
          <cell r="AK1739">
            <v>1099</v>
          </cell>
          <cell r="AL1739">
            <v>3296</v>
          </cell>
        </row>
        <row r="1740">
          <cell r="B1740">
            <v>41623</v>
          </cell>
          <cell r="E1740" t="str">
            <v>GTD Teleductos S.A.</v>
          </cell>
          <cell r="F1740" t="str">
            <v>7003216102-0</v>
          </cell>
          <cell r="G1740" t="str">
            <v>Abrazadera 1/2x10.1/2x6H</v>
          </cell>
          <cell r="AF1740">
            <v>1650</v>
          </cell>
          <cell r="AG1740">
            <v>1188</v>
          </cell>
          <cell r="AH1740">
            <v>-1513</v>
          </cell>
          <cell r="AI1740">
            <v>-1089.3599999999999</v>
          </cell>
          <cell r="AJ1740">
            <v>1.916969696969697</v>
          </cell>
          <cell r="AK1740">
            <v>3163</v>
          </cell>
          <cell r="AL1740">
            <v>2297</v>
          </cell>
        </row>
        <row r="1741">
          <cell r="B1741">
            <v>41365</v>
          </cell>
          <cell r="E1741" t="str">
            <v>Comercializadora e Inver Galmar Ltda</v>
          </cell>
          <cell r="F1741" t="str">
            <v>A800200050-5</v>
          </cell>
          <cell r="G1741" t="str">
            <v>Soporte Remate Liviano</v>
          </cell>
          <cell r="AF1741">
            <v>2000</v>
          </cell>
          <cell r="AG1741">
            <v>520</v>
          </cell>
          <cell r="AH1741">
            <v>0</v>
          </cell>
          <cell r="AI1741">
            <v>0</v>
          </cell>
          <cell r="AJ1741">
            <v>1</v>
          </cell>
          <cell r="AK1741">
            <v>2000</v>
          </cell>
          <cell r="AL1741">
            <v>2627</v>
          </cell>
        </row>
        <row r="1742">
          <cell r="B1742">
            <v>41504</v>
          </cell>
          <cell r="E1742" t="str">
            <v>Compañía General de Electricidad</v>
          </cell>
          <cell r="F1742" t="str">
            <v>8706200600-3</v>
          </cell>
          <cell r="G1742" t="str">
            <v>Espiga 3/4x155x210 caps.1" Poliamida</v>
          </cell>
          <cell r="AF1742">
            <v>800</v>
          </cell>
          <cell r="AG1742">
            <v>405.6</v>
          </cell>
          <cell r="AH1742">
            <v>-90</v>
          </cell>
          <cell r="AI1742">
            <v>-45.63</v>
          </cell>
          <cell r="AJ1742">
            <v>1.1125</v>
          </cell>
          <cell r="AK1742">
            <v>890</v>
          </cell>
          <cell r="AL1742">
            <v>5199</v>
          </cell>
        </row>
        <row r="1743">
          <cell r="B1743">
            <v>41592</v>
          </cell>
          <cell r="E1743" t="str">
            <v>Tecnored S.A.</v>
          </cell>
          <cell r="F1743" t="str">
            <v>8706200640-2</v>
          </cell>
          <cell r="G1743" t="str">
            <v>Espiga 3/4x185x240 caps.1.3/8" Poliamida</v>
          </cell>
          <cell r="AF1743">
            <v>1650</v>
          </cell>
          <cell r="AG1743">
            <v>1029.5999999999999</v>
          </cell>
          <cell r="AH1743">
            <v>-646</v>
          </cell>
          <cell r="AI1743">
            <v>-403.10399999999998</v>
          </cell>
          <cell r="AJ1743">
            <v>1.3915151515151516</v>
          </cell>
          <cell r="AK1743">
            <v>2296</v>
          </cell>
          <cell r="AL1743">
            <v>5339</v>
          </cell>
        </row>
        <row r="1744">
          <cell r="B1744">
            <v>41507</v>
          </cell>
          <cell r="E1744" t="str">
            <v>Compañía General de Electricidad</v>
          </cell>
          <cell r="F1744" t="str">
            <v>8709200160-K</v>
          </cell>
          <cell r="G1744" t="str">
            <v>Espiga 3/4x155x295 caps.1" Poliamida c/HOR</v>
          </cell>
          <cell r="AF1744">
            <v>1000</v>
          </cell>
          <cell r="AG1744">
            <v>712</v>
          </cell>
          <cell r="AH1744">
            <v>0</v>
          </cell>
          <cell r="AI1744">
            <v>0</v>
          </cell>
          <cell r="AJ1744">
            <v>1</v>
          </cell>
          <cell r="AK1744">
            <v>1000</v>
          </cell>
          <cell r="AL1744">
            <v>6228</v>
          </cell>
        </row>
        <row r="1745">
          <cell r="B1745">
            <v>41627</v>
          </cell>
          <cell r="E1745" t="str">
            <v>Comunicación y Telefonia Rural S.A.</v>
          </cell>
          <cell r="F1745" t="str">
            <v>8020210125-2</v>
          </cell>
          <cell r="G1745" t="str">
            <v>Cruceta Remate Final Oval 50x50x4x500-18</v>
          </cell>
          <cell r="AF1745">
            <v>300</v>
          </cell>
          <cell r="AG1745">
            <v>565.79999999999995</v>
          </cell>
          <cell r="AH1745">
            <v>-30</v>
          </cell>
          <cell r="AI1745">
            <v>-56.58</v>
          </cell>
          <cell r="AJ1745">
            <v>1.1000000000000001</v>
          </cell>
          <cell r="AK1745">
            <v>330</v>
          </cell>
          <cell r="AL1745">
            <v>2442</v>
          </cell>
        </row>
        <row r="1746">
          <cell r="B1746">
            <v>41550</v>
          </cell>
          <cell r="E1746" t="str">
            <v>Compañía General de Electricidad</v>
          </cell>
          <cell r="F1746" t="str">
            <v>9822200230-3</v>
          </cell>
          <cell r="G1746" t="str">
            <v>Diagonal L 50x50x6x1455</v>
          </cell>
          <cell r="AF1746">
            <v>1500</v>
          </cell>
          <cell r="AG1746">
            <v>9756</v>
          </cell>
          <cell r="AH1746">
            <v>-2</v>
          </cell>
          <cell r="AI1746">
            <v>-13.007999999999999</v>
          </cell>
          <cell r="AJ1746">
            <v>1.0013333333333334</v>
          </cell>
          <cell r="AK1746">
            <v>1502</v>
          </cell>
          <cell r="AL1746">
            <v>1999</v>
          </cell>
        </row>
        <row r="1747">
          <cell r="B1747">
            <v>41554</v>
          </cell>
          <cell r="E1747" t="str">
            <v>Compañía General de Electricidad</v>
          </cell>
          <cell r="F1747" t="str">
            <v>A800225035-8</v>
          </cell>
          <cell r="G1747" t="str">
            <v>Soporte p/Red BT/Empalme 65x65x5x50</v>
          </cell>
          <cell r="AF1747">
            <v>10000</v>
          </cell>
          <cell r="AG1747">
            <v>2500</v>
          </cell>
          <cell r="AH1747">
            <v>1300</v>
          </cell>
          <cell r="AI1747">
            <v>325</v>
          </cell>
          <cell r="AJ1747">
            <v>0.87</v>
          </cell>
          <cell r="AK1747">
            <v>8700</v>
          </cell>
          <cell r="AL1747">
            <v>3000</v>
          </cell>
        </row>
        <row r="1748">
          <cell r="B1748">
            <v>41508</v>
          </cell>
          <cell r="E1748" t="str">
            <v>Compañía General de Electricidad</v>
          </cell>
          <cell r="F1748" t="str">
            <v>8709200160-K</v>
          </cell>
          <cell r="G1748" t="str">
            <v>Espiga 3/4x155x295 caps.1" Poliamida c/HOR</v>
          </cell>
          <cell r="AF1748">
            <v>1000</v>
          </cell>
          <cell r="AG1748">
            <v>712</v>
          </cell>
          <cell r="AH1748">
            <v>0</v>
          </cell>
          <cell r="AI1748">
            <v>0</v>
          </cell>
          <cell r="AJ1748">
            <v>1</v>
          </cell>
          <cell r="AK1748">
            <v>1000</v>
          </cell>
          <cell r="AL1748">
            <v>6228</v>
          </cell>
        </row>
        <row r="1749">
          <cell r="B1749">
            <v>41531</v>
          </cell>
          <cell r="E1749" t="str">
            <v>Compañía General de Electricidad</v>
          </cell>
          <cell r="F1749" t="str">
            <v>8706200070-6</v>
          </cell>
          <cell r="G1749" t="str">
            <v>Espiga 3/4x220x270 caps.1" Poliamida</v>
          </cell>
          <cell r="AF1749">
            <v>1000</v>
          </cell>
          <cell r="AG1749">
            <v>638</v>
          </cell>
          <cell r="AH1749">
            <v>-17</v>
          </cell>
          <cell r="AI1749">
            <v>-10.846</v>
          </cell>
          <cell r="AJ1749">
            <v>1.0169999999999999</v>
          </cell>
          <cell r="AK1749">
            <v>1017</v>
          </cell>
          <cell r="AL1749">
            <v>6281</v>
          </cell>
        </row>
        <row r="1750">
          <cell r="B1750">
            <v>41641</v>
          </cell>
          <cell r="E1750" t="str">
            <v>Tecnored S.A.</v>
          </cell>
          <cell r="F1750" t="str">
            <v>8707200800-4</v>
          </cell>
          <cell r="G1750" t="str">
            <v>Espiga 3/4x250x400 caps.1" Poliamida c/Mad</v>
          </cell>
          <cell r="AG1750">
            <v>0</v>
          </cell>
          <cell r="AH1750">
            <v>-63</v>
          </cell>
          <cell r="AI1750">
            <v>-54.432000000000002</v>
          </cell>
          <cell r="AJ1750" t="str">
            <v/>
          </cell>
          <cell r="AK1750">
            <v>63</v>
          </cell>
          <cell r="AL1750">
            <v>5180</v>
          </cell>
        </row>
        <row r="1751">
          <cell r="B1751">
            <v>41522</v>
          </cell>
          <cell r="E1751" t="str">
            <v>Compañía General de Electricidad</v>
          </cell>
          <cell r="F1751" t="str">
            <v>8709200100-6</v>
          </cell>
          <cell r="G1751" t="str">
            <v>Espiga 3/4x220x375 caps.1" Poliamida</v>
          </cell>
          <cell r="AF1751">
            <v>1000</v>
          </cell>
          <cell r="AG1751">
            <v>860</v>
          </cell>
          <cell r="AH1751">
            <v>-95</v>
          </cell>
          <cell r="AI1751">
            <v>-81.7</v>
          </cell>
          <cell r="AJ1751">
            <v>1.095</v>
          </cell>
          <cell r="AK1751">
            <v>1095</v>
          </cell>
          <cell r="AL1751">
            <v>5375</v>
          </cell>
        </row>
        <row r="1752">
          <cell r="B1752">
            <v>41771</v>
          </cell>
          <cell r="E1752" t="str">
            <v>Tecnored S.A.</v>
          </cell>
          <cell r="F1752" t="str">
            <v>8707200200-6</v>
          </cell>
          <cell r="G1752" t="str">
            <v>Espiga 5/8x150x300 caps.1" Poliamida</v>
          </cell>
          <cell r="AF1752">
            <v>1350</v>
          </cell>
          <cell r="AG1752">
            <v>703.35</v>
          </cell>
          <cell r="AH1752">
            <v>200</v>
          </cell>
          <cell r="AI1752">
            <v>104.2</v>
          </cell>
          <cell r="AJ1752">
            <v>0.85185185185185186</v>
          </cell>
          <cell r="AK1752">
            <v>1150</v>
          </cell>
          <cell r="AL1752">
            <v>5338</v>
          </cell>
        </row>
        <row r="1753">
          <cell r="B1753">
            <v>41567</v>
          </cell>
          <cell r="E1753" t="str">
            <v>Compañía General de Electricidad</v>
          </cell>
          <cell r="F1753" t="str">
            <v>A800225035-8</v>
          </cell>
          <cell r="G1753" t="str">
            <v>Soporte p/Red BT/Empalme 65x65x5x50</v>
          </cell>
          <cell r="AF1753">
            <v>10000</v>
          </cell>
          <cell r="AG1753">
            <v>2500</v>
          </cell>
          <cell r="AH1753">
            <v>-10</v>
          </cell>
          <cell r="AI1753">
            <v>-2.5</v>
          </cell>
          <cell r="AJ1753">
            <v>1.0009999999999999</v>
          </cell>
          <cell r="AK1753">
            <v>10010</v>
          </cell>
          <cell r="AL1753">
            <v>3000</v>
          </cell>
        </row>
        <row r="1754">
          <cell r="B1754">
            <v>41596</v>
          </cell>
          <cell r="E1754" t="str">
            <v>Tecnored S.A.</v>
          </cell>
          <cell r="F1754" t="str">
            <v>8707200685-0</v>
          </cell>
          <cell r="G1754" t="str">
            <v>Espiga 3/4x190x340 caps.1.3/8" Poliamida</v>
          </cell>
          <cell r="AF1754">
            <v>400</v>
          </cell>
          <cell r="AG1754">
            <v>333.2</v>
          </cell>
          <cell r="AH1754">
            <v>-162</v>
          </cell>
          <cell r="AI1754">
            <v>-134.946</v>
          </cell>
          <cell r="AJ1754">
            <v>1.405</v>
          </cell>
          <cell r="AK1754">
            <v>562</v>
          </cell>
          <cell r="AL1754">
            <v>5339</v>
          </cell>
        </row>
        <row r="1755">
          <cell r="B1755">
            <v>41534</v>
          </cell>
          <cell r="E1755" t="str">
            <v>Compañía General de Electricidad</v>
          </cell>
          <cell r="F1755" t="str">
            <v>8706200700-K</v>
          </cell>
          <cell r="G1755" t="str">
            <v>Espiga 3/4x250x300 caps.1.3/8" Poliamida</v>
          </cell>
          <cell r="AF1755">
            <v>1000</v>
          </cell>
          <cell r="AG1755">
            <v>758</v>
          </cell>
          <cell r="AH1755">
            <v>-88</v>
          </cell>
          <cell r="AI1755">
            <v>-66.704000000000008</v>
          </cell>
          <cell r="AJ1755">
            <v>1.0880000000000001</v>
          </cell>
          <cell r="AK1755">
            <v>1088</v>
          </cell>
          <cell r="AL1755">
            <v>6583</v>
          </cell>
        </row>
        <row r="1756">
          <cell r="B1756">
            <v>41527</v>
          </cell>
          <cell r="E1756" t="str">
            <v>Compañía General de Electricidad</v>
          </cell>
          <cell r="F1756" t="str">
            <v>8706200650-K</v>
          </cell>
          <cell r="G1756" t="str">
            <v>Espiga 3/4x155x210 caps.1.3/8" Poliamida</v>
          </cell>
          <cell r="AF1756">
            <v>4000</v>
          </cell>
          <cell r="AG1756">
            <v>2240</v>
          </cell>
          <cell r="AH1756">
            <v>-1515</v>
          </cell>
          <cell r="AI1756">
            <v>-848.40000000000009</v>
          </cell>
          <cell r="AJ1756">
            <v>1.3787499999999999</v>
          </cell>
          <cell r="AK1756">
            <v>5515</v>
          </cell>
          <cell r="AL1756">
            <v>6518</v>
          </cell>
        </row>
        <row r="1757">
          <cell r="B1757">
            <v>41557</v>
          </cell>
          <cell r="E1757" t="str">
            <v>Compañía General de Electricidad</v>
          </cell>
          <cell r="F1757" t="str">
            <v>9822200230-3</v>
          </cell>
          <cell r="G1757" t="str">
            <v>Diagonal L 50x50x6x1455</v>
          </cell>
          <cell r="AF1757">
            <v>982</v>
          </cell>
          <cell r="AG1757">
            <v>6386.9279999999999</v>
          </cell>
          <cell r="AH1757">
            <v>-1</v>
          </cell>
          <cell r="AI1757">
            <v>-6.5039999999999996</v>
          </cell>
          <cell r="AJ1757">
            <v>1.0010183299389002</v>
          </cell>
          <cell r="AK1757">
            <v>983</v>
          </cell>
          <cell r="AL1757">
            <v>1999</v>
          </cell>
        </row>
        <row r="1758">
          <cell r="B1758">
            <v>41518</v>
          </cell>
          <cell r="E1758" t="str">
            <v>Compañía General de Electricidad</v>
          </cell>
          <cell r="F1758" t="str">
            <v>8709200150-2</v>
          </cell>
          <cell r="G1758" t="str">
            <v>Espiga 3/4x155x295 caps.1.3/8" Poliamida c/HOR</v>
          </cell>
          <cell r="AF1758">
            <v>10000</v>
          </cell>
          <cell r="AG1758">
            <v>7410</v>
          </cell>
          <cell r="AH1758">
            <v>0</v>
          </cell>
          <cell r="AI1758">
            <v>0</v>
          </cell>
          <cell r="AJ1758">
            <v>1</v>
          </cell>
          <cell r="AK1758">
            <v>10000</v>
          </cell>
          <cell r="AL1758">
            <v>6612</v>
          </cell>
        </row>
        <row r="1759">
          <cell r="B1759">
            <v>41640</v>
          </cell>
          <cell r="E1759" t="str">
            <v>G Y T Materiales Electricos SPA</v>
          </cell>
          <cell r="F1759" t="str">
            <v>7401200010-7</v>
          </cell>
          <cell r="G1759" t="str">
            <v>Barra Ojo 5/8x1,80mtrs</v>
          </cell>
          <cell r="AF1759">
            <v>500</v>
          </cell>
          <cell r="AG1759">
            <v>1518.3999999999999</v>
          </cell>
          <cell r="AH1759">
            <v>142</v>
          </cell>
          <cell r="AI1759">
            <v>431.22559999999999</v>
          </cell>
          <cell r="AJ1759">
            <v>0.71599999999999997</v>
          </cell>
          <cell r="AK1759">
            <v>358</v>
          </cell>
          <cell r="AL1759">
            <v>2116</v>
          </cell>
        </row>
        <row r="1760">
          <cell r="B1760">
            <v>41597</v>
          </cell>
          <cell r="E1760" t="str">
            <v>Tecnored S.A.</v>
          </cell>
          <cell r="F1760" t="str">
            <v>8706200210-5</v>
          </cell>
          <cell r="G1760" t="str">
            <v>Espiga 5/8x155x210 caps.1" Poliamida</v>
          </cell>
          <cell r="AF1760">
            <v>1000</v>
          </cell>
          <cell r="AG1760">
            <v>388</v>
          </cell>
          <cell r="AH1760">
            <v>-95</v>
          </cell>
          <cell r="AI1760">
            <v>-36.86</v>
          </cell>
          <cell r="AJ1760">
            <v>1.095</v>
          </cell>
          <cell r="AK1760">
            <v>1095</v>
          </cell>
          <cell r="AL1760">
            <v>5324</v>
          </cell>
        </row>
        <row r="1761">
          <cell r="B1761">
            <v>41551</v>
          </cell>
          <cell r="E1761" t="str">
            <v>Compañía General de Electricidad</v>
          </cell>
          <cell r="F1761" t="str">
            <v>A800228030-3</v>
          </cell>
          <cell r="G1761" t="str">
            <v>Soporte Cruceta Plana 190x6x200</v>
          </cell>
          <cell r="AF1761">
            <v>1500</v>
          </cell>
          <cell r="AG1761">
            <v>3150</v>
          </cell>
          <cell r="AH1761">
            <v>0</v>
          </cell>
          <cell r="AI1761">
            <v>0</v>
          </cell>
          <cell r="AJ1761">
            <v>1</v>
          </cell>
          <cell r="AK1761">
            <v>1500</v>
          </cell>
          <cell r="AL1761">
            <v>1999</v>
          </cell>
        </row>
        <row r="1762">
          <cell r="B1762">
            <v>41631</v>
          </cell>
          <cell r="E1762" t="str">
            <v>Compañía General de Electricidad</v>
          </cell>
          <cell r="F1762" t="str">
            <v>C621000230-7</v>
          </cell>
          <cell r="G1762" t="str">
            <v>Fijación p/Cañería 1/2 - 1/2x9x3H</v>
          </cell>
          <cell r="AF1762">
            <v>86</v>
          </cell>
          <cell r="AG1762">
            <v>24.251999999999999</v>
          </cell>
          <cell r="AH1762">
            <v>-14</v>
          </cell>
          <cell r="AI1762">
            <v>-3.9479999999999995</v>
          </cell>
          <cell r="AJ1762">
            <v>1.1627906976744187</v>
          </cell>
          <cell r="AK1762">
            <v>100</v>
          </cell>
          <cell r="AL1762">
            <v>2859</v>
          </cell>
        </row>
        <row r="1763">
          <cell r="B1763">
            <v>41706</v>
          </cell>
          <cell r="E1763" t="str">
            <v>Juan Ruperto Cancino</v>
          </cell>
          <cell r="F1763" t="str">
            <v>C621000230-7</v>
          </cell>
          <cell r="G1763" t="str">
            <v>Fijación p/Cañería 1/2 - 1/2x9x3H</v>
          </cell>
          <cell r="AF1763">
            <v>100</v>
          </cell>
          <cell r="AG1763">
            <v>28.199999999999996</v>
          </cell>
          <cell r="AH1763">
            <v>0</v>
          </cell>
          <cell r="AI1763">
            <v>0</v>
          </cell>
          <cell r="AJ1763">
            <v>1</v>
          </cell>
          <cell r="AK1763">
            <v>100</v>
          </cell>
          <cell r="AL1763">
            <v>3001</v>
          </cell>
        </row>
        <row r="1764">
          <cell r="B1764">
            <v>41708</v>
          </cell>
          <cell r="E1764" t="str">
            <v>Copelec</v>
          </cell>
          <cell r="F1764" t="str">
            <v>C621000230-7</v>
          </cell>
          <cell r="G1764" t="str">
            <v>Fijación p/Cañería 1/2 - 1/2x9x3H</v>
          </cell>
          <cell r="AF1764">
            <v>100</v>
          </cell>
          <cell r="AG1764">
            <v>28.199999999999996</v>
          </cell>
          <cell r="AH1764">
            <v>-211</v>
          </cell>
          <cell r="AI1764">
            <v>-59.501999999999995</v>
          </cell>
          <cell r="AJ1764">
            <v>3.11</v>
          </cell>
          <cell r="AK1764">
            <v>311</v>
          </cell>
          <cell r="AL1764">
            <v>2998</v>
          </cell>
        </row>
        <row r="1765">
          <cell r="B1765">
            <v>41412</v>
          </cell>
          <cell r="E1765" t="str">
            <v>Cooperativa Electrica LLanquihue</v>
          </cell>
          <cell r="F1765" t="str">
            <v>7303240105-5</v>
          </cell>
          <cell r="G1765" t="str">
            <v>Golilla 40x40x5x18</v>
          </cell>
          <cell r="AF1765">
            <v>4000</v>
          </cell>
          <cell r="AG1765">
            <v>192</v>
          </cell>
          <cell r="AH1765">
            <v>-2555</v>
          </cell>
          <cell r="AI1765">
            <v>-122.64</v>
          </cell>
          <cell r="AJ1765">
            <v>1.6387499999999999</v>
          </cell>
          <cell r="AK1765">
            <v>6555</v>
          </cell>
          <cell r="AL1765">
            <v>2895</v>
          </cell>
        </row>
        <row r="1766">
          <cell r="B1766">
            <v>41523</v>
          </cell>
          <cell r="E1766" t="str">
            <v>Compañía General de Electricidad</v>
          </cell>
          <cell r="F1766" t="str">
            <v>8709200100-6</v>
          </cell>
          <cell r="G1766" t="str">
            <v>Espiga 3/4x220x375 caps.1" Poliamida</v>
          </cell>
          <cell r="AF1766">
            <v>1000</v>
          </cell>
          <cell r="AG1766">
            <v>860</v>
          </cell>
          <cell r="AH1766">
            <v>0</v>
          </cell>
          <cell r="AI1766">
            <v>0</v>
          </cell>
          <cell r="AJ1766">
            <v>1</v>
          </cell>
          <cell r="AK1766">
            <v>1000</v>
          </cell>
          <cell r="AL1766">
            <v>5375</v>
          </cell>
        </row>
        <row r="1767">
          <cell r="B1767">
            <v>41609</v>
          </cell>
          <cell r="E1767" t="str">
            <v>Compañía General de Electricidad</v>
          </cell>
          <cell r="F1767" t="str">
            <v>9822200230-3</v>
          </cell>
          <cell r="G1767" t="str">
            <v>Diagonal L 50x50x6x1455</v>
          </cell>
          <cell r="AF1767">
            <v>1000</v>
          </cell>
          <cell r="AG1767">
            <v>6504</v>
          </cell>
          <cell r="AH1767">
            <v>-229</v>
          </cell>
          <cell r="AI1767">
            <v>-1489.4159999999999</v>
          </cell>
          <cell r="AJ1767">
            <v>1.2290000000000001</v>
          </cell>
          <cell r="AK1767">
            <v>1229</v>
          </cell>
          <cell r="AL1767">
            <v>1999</v>
          </cell>
        </row>
        <row r="1768">
          <cell r="B1768">
            <v>41558</v>
          </cell>
          <cell r="E1768" t="str">
            <v>Compañía General de Electricidad</v>
          </cell>
          <cell r="F1768" t="str">
            <v>A800228030-3</v>
          </cell>
          <cell r="G1768" t="str">
            <v>Soporte Cruceta Plana 190x6x200</v>
          </cell>
          <cell r="AF1768">
            <v>982</v>
          </cell>
          <cell r="AG1768">
            <v>2062.2000000000003</v>
          </cell>
          <cell r="AH1768">
            <v>1</v>
          </cell>
          <cell r="AI1768">
            <v>2.1</v>
          </cell>
          <cell r="AJ1768">
            <v>0.99898167006109984</v>
          </cell>
          <cell r="AK1768">
            <v>981</v>
          </cell>
          <cell r="AL1768">
            <v>1999</v>
          </cell>
        </row>
        <row r="1769">
          <cell r="B1769">
            <v>41244</v>
          </cell>
          <cell r="E1769" t="str">
            <v>SANDEN LTDA</v>
          </cell>
          <cell r="F1769" t="str">
            <v>9700212050-3</v>
          </cell>
          <cell r="G1769" t="str">
            <v>Pasador 3/8x72</v>
          </cell>
          <cell r="AF1769">
            <v>5000</v>
          </cell>
          <cell r="AG1769">
            <v>270</v>
          </cell>
          <cell r="AH1769">
            <v>-1295</v>
          </cell>
          <cell r="AI1769">
            <v>-69.929999999999993</v>
          </cell>
          <cell r="AJ1769">
            <v>1.2589999999999999</v>
          </cell>
          <cell r="AK1769">
            <v>6295</v>
          </cell>
          <cell r="AL1769">
            <v>2627</v>
          </cell>
        </row>
        <row r="1770">
          <cell r="B1770">
            <v>41455</v>
          </cell>
          <cell r="E1770" t="str">
            <v>Copelec</v>
          </cell>
          <cell r="F1770" t="str">
            <v>9822410110-4</v>
          </cell>
          <cell r="G1770" t="str">
            <v>Eslabón Angular p/Tirante perf.18</v>
          </cell>
          <cell r="AF1770">
            <v>500</v>
          </cell>
          <cell r="AG1770">
            <v>247.5</v>
          </cell>
          <cell r="AH1770">
            <v>0</v>
          </cell>
          <cell r="AI1770">
            <v>0</v>
          </cell>
          <cell r="AJ1770">
            <v>1</v>
          </cell>
          <cell r="AK1770">
            <v>500</v>
          </cell>
          <cell r="AL1770">
            <v>3561</v>
          </cell>
        </row>
        <row r="1771">
          <cell r="B1771">
            <v>41696</v>
          </cell>
          <cell r="E1771" t="str">
            <v>Grez y Ulloa S.A.</v>
          </cell>
          <cell r="F1771" t="str">
            <v>7401200010-7</v>
          </cell>
          <cell r="G1771" t="str">
            <v>Barra Ojo 5/8x1,80mtrs</v>
          </cell>
          <cell r="AF1771">
            <v>400</v>
          </cell>
          <cell r="AG1771">
            <v>1214.72</v>
          </cell>
          <cell r="AH1771">
            <v>0</v>
          </cell>
          <cell r="AI1771">
            <v>0</v>
          </cell>
          <cell r="AJ1771">
            <v>1</v>
          </cell>
          <cell r="AK1771">
            <v>400</v>
          </cell>
          <cell r="AL1771">
            <v>1943</v>
          </cell>
        </row>
        <row r="1772">
          <cell r="B1772">
            <v>41361</v>
          </cell>
          <cell r="F1772" t="str">
            <v>8731232100-7</v>
          </cell>
          <cell r="G1772" t="str">
            <v>Espiga Punta Poste caps.1" Poliamida</v>
          </cell>
          <cell r="AF1772">
            <v>200</v>
          </cell>
          <cell r="AG1772">
            <v>191</v>
          </cell>
          <cell r="AH1772">
            <v>200</v>
          </cell>
          <cell r="AI1772">
            <v>191</v>
          </cell>
          <cell r="AJ1772">
            <v>0</v>
          </cell>
          <cell r="AK1772">
            <v>0</v>
          </cell>
        </row>
        <row r="1773">
          <cell r="B1773">
            <v>41753</v>
          </cell>
          <cell r="F1773" t="str">
            <v>9100200030-5</v>
          </cell>
          <cell r="G1773" t="str">
            <v>Gancho p/Cruceta Remate 5/8x255</v>
          </cell>
          <cell r="AF1773">
            <v>1650</v>
          </cell>
          <cell r="AG1773">
            <v>660</v>
          </cell>
          <cell r="AH1773">
            <v>1650</v>
          </cell>
          <cell r="AI1773">
            <v>660</v>
          </cell>
          <cell r="AJ1773">
            <v>0</v>
          </cell>
          <cell r="AK1773">
            <v>0</v>
          </cell>
        </row>
        <row r="1774">
          <cell r="B1774">
            <v>41711</v>
          </cell>
          <cell r="E1774" t="str">
            <v>Cooperativa Electrica LLanquihue</v>
          </cell>
          <cell r="F1774" t="str">
            <v>7401200010-7</v>
          </cell>
          <cell r="G1774" t="str">
            <v>Barra Ojo 5/8x1,80mtrs</v>
          </cell>
          <cell r="AF1774">
            <v>300</v>
          </cell>
          <cell r="AG1774">
            <v>911.04</v>
          </cell>
          <cell r="AH1774">
            <v>0</v>
          </cell>
          <cell r="AI1774">
            <v>0</v>
          </cell>
          <cell r="AJ1774">
            <v>1</v>
          </cell>
          <cell r="AK1774">
            <v>300</v>
          </cell>
          <cell r="AL1774">
            <v>1942</v>
          </cell>
        </row>
        <row r="1775">
          <cell r="B1775">
            <v>41722</v>
          </cell>
          <cell r="E1775" t="str">
            <v>Tecnored S.A.</v>
          </cell>
          <cell r="F1775" t="str">
            <v>7401200010-7</v>
          </cell>
          <cell r="G1775" t="str">
            <v>Barra Ojo 5/8x1,80mtrs</v>
          </cell>
          <cell r="AF1775">
            <v>1000</v>
          </cell>
          <cell r="AG1775">
            <v>3036.7999999999997</v>
          </cell>
          <cell r="AH1775">
            <v>0</v>
          </cell>
          <cell r="AI1775">
            <v>0</v>
          </cell>
          <cell r="AJ1775">
            <v>1</v>
          </cell>
          <cell r="AK1775">
            <v>1000</v>
          </cell>
          <cell r="AL1775">
            <v>1904</v>
          </cell>
        </row>
        <row r="1776">
          <cell r="B1776">
            <v>41826</v>
          </cell>
          <cell r="E1776" t="str">
            <v>Tecnored S.A.</v>
          </cell>
          <cell r="F1776" t="str">
            <v>9822210272-3</v>
          </cell>
          <cell r="G1776" t="str">
            <v>Diagonal L 40x40x5x1793</v>
          </cell>
          <cell r="AF1776">
            <v>50</v>
          </cell>
          <cell r="AG1776">
            <v>265</v>
          </cell>
          <cell r="AH1776">
            <v>0</v>
          </cell>
          <cell r="AI1776">
            <v>0</v>
          </cell>
          <cell r="AJ1776">
            <v>1</v>
          </cell>
          <cell r="AK1776">
            <v>50</v>
          </cell>
          <cell r="AL1776">
            <v>1695</v>
          </cell>
        </row>
        <row r="1777">
          <cell r="B1777">
            <v>41827</v>
          </cell>
          <cell r="E1777" t="str">
            <v>Tecnored S.A.</v>
          </cell>
          <cell r="F1777" t="str">
            <v>9822210272-3</v>
          </cell>
          <cell r="G1777" t="str">
            <v>Diagonal L 40x40x5x1793</v>
          </cell>
          <cell r="AF1777">
            <v>50</v>
          </cell>
          <cell r="AG1777">
            <v>265</v>
          </cell>
          <cell r="AH1777">
            <v>-1</v>
          </cell>
          <cell r="AI1777">
            <v>-5.3</v>
          </cell>
          <cell r="AJ1777">
            <v>1.02</v>
          </cell>
          <cell r="AK1777">
            <v>51</v>
          </cell>
          <cell r="AL1777">
            <v>1820</v>
          </cell>
        </row>
        <row r="1778">
          <cell r="B1778">
            <v>41418</v>
          </cell>
          <cell r="E1778" t="str">
            <v>Tecnored S.A.</v>
          </cell>
          <cell r="F1778" t="str">
            <v>7303240095-4</v>
          </cell>
          <cell r="G1778" t="str">
            <v>Golilla 40x40x5x14</v>
          </cell>
          <cell r="AF1778">
            <v>30000</v>
          </cell>
          <cell r="AG1778">
            <v>1596</v>
          </cell>
          <cell r="AH1778">
            <v>0</v>
          </cell>
          <cell r="AI1778">
            <v>0</v>
          </cell>
          <cell r="AJ1778">
            <v>1</v>
          </cell>
          <cell r="AK1778">
            <v>30000</v>
          </cell>
          <cell r="AL1778">
            <v>2556</v>
          </cell>
        </row>
        <row r="1779">
          <cell r="B1779">
            <v>41519</v>
          </cell>
          <cell r="E1779" t="str">
            <v>Compañía General de Electricidad</v>
          </cell>
          <cell r="F1779" t="str">
            <v>8709200150-2</v>
          </cell>
          <cell r="G1779" t="str">
            <v>Espiga 3/4x155x295 caps.1.3/8" Poliamida c/HOR</v>
          </cell>
          <cell r="AF1779">
            <v>10000</v>
          </cell>
          <cell r="AG1779">
            <v>7410</v>
          </cell>
          <cell r="AH1779">
            <v>-58</v>
          </cell>
          <cell r="AI1779">
            <v>-42.978000000000002</v>
          </cell>
          <cell r="AJ1779">
            <v>1.0058</v>
          </cell>
          <cell r="AK1779">
            <v>10058</v>
          </cell>
          <cell r="AL1779">
            <v>6612</v>
          </cell>
        </row>
        <row r="1780">
          <cell r="B1780">
            <v>41482</v>
          </cell>
          <cell r="E1780" t="str">
            <v>Comercializadora y Servicios Uno Ltda</v>
          </cell>
          <cell r="F1780" t="str">
            <v>8020210078-7</v>
          </cell>
          <cell r="G1780" t="str">
            <v>Cruceta Paso Ova 50x50x4x500-14 GV</v>
          </cell>
          <cell r="AF1780">
            <v>300</v>
          </cell>
          <cell r="AG1780">
            <v>371.1</v>
          </cell>
          <cell r="AH1780">
            <v>300</v>
          </cell>
          <cell r="AI1780">
            <v>371.1</v>
          </cell>
          <cell r="AJ1780">
            <v>0</v>
          </cell>
          <cell r="AK1780">
            <v>0</v>
          </cell>
        </row>
        <row r="1781">
          <cell r="B1781">
            <v>41797</v>
          </cell>
          <cell r="E1781" t="str">
            <v>CNT Telefonica del Sur S.A.</v>
          </cell>
          <cell r="F1781" t="str">
            <v>8020510090-7</v>
          </cell>
          <cell r="G1781" t="str">
            <v>Cruceta Paso c/Trebol 50x50x4x500-14 t/GTD</v>
          </cell>
          <cell r="AF1781">
            <v>2000</v>
          </cell>
          <cell r="AG1781">
            <v>2460</v>
          </cell>
          <cell r="AH1781">
            <v>0</v>
          </cell>
          <cell r="AI1781">
            <v>0</v>
          </cell>
          <cell r="AJ1781">
            <v>1</v>
          </cell>
          <cell r="AK1781">
            <v>2000</v>
          </cell>
          <cell r="AL1781">
            <v>2586</v>
          </cell>
        </row>
        <row r="1782">
          <cell r="B1782">
            <v>41765</v>
          </cell>
          <cell r="E1782" t="str">
            <v>Cooperativa Electrica los Angeles</v>
          </cell>
          <cell r="F1782" t="str">
            <v>7401200010-7</v>
          </cell>
          <cell r="G1782" t="str">
            <v>Barra Ojo 5/8x1,80mtrs</v>
          </cell>
          <cell r="AF1782">
            <v>500</v>
          </cell>
          <cell r="AG1782">
            <v>1518.3999999999999</v>
          </cell>
          <cell r="AH1782">
            <v>0</v>
          </cell>
          <cell r="AI1782">
            <v>0</v>
          </cell>
          <cell r="AJ1782">
            <v>1</v>
          </cell>
          <cell r="AK1782">
            <v>500</v>
          </cell>
          <cell r="AL1782">
            <v>2095</v>
          </cell>
        </row>
        <row r="1783">
          <cell r="B1783">
            <v>41727</v>
          </cell>
          <cell r="E1783" t="str">
            <v>Cooperativa Electrica Paillaco</v>
          </cell>
          <cell r="F1783" t="str">
            <v>7401200010-7</v>
          </cell>
          <cell r="G1783" t="str">
            <v>Barra Ojo 5/8x1,80mtrs</v>
          </cell>
          <cell r="AF1783">
            <v>50</v>
          </cell>
          <cell r="AG1783">
            <v>151.84</v>
          </cell>
          <cell r="AH1783">
            <v>0</v>
          </cell>
          <cell r="AI1783">
            <v>0</v>
          </cell>
          <cell r="AJ1783">
            <v>1</v>
          </cell>
          <cell r="AK1783">
            <v>50</v>
          </cell>
          <cell r="AL1783">
            <v>2095</v>
          </cell>
        </row>
        <row r="1784">
          <cell r="B1784">
            <v>41607</v>
          </cell>
          <cell r="E1784" t="str">
            <v>Compañía General de Electricidad</v>
          </cell>
          <cell r="F1784" t="str">
            <v>A800228030-3</v>
          </cell>
          <cell r="G1784" t="str">
            <v>Soporte Cruceta Plana 190x6x200</v>
          </cell>
          <cell r="AF1784">
            <v>1000</v>
          </cell>
          <cell r="AG1784">
            <v>2100</v>
          </cell>
          <cell r="AH1784">
            <v>0</v>
          </cell>
          <cell r="AI1784">
            <v>0</v>
          </cell>
          <cell r="AJ1784">
            <v>1</v>
          </cell>
          <cell r="AK1784">
            <v>1000</v>
          </cell>
          <cell r="AL1784">
            <v>1999</v>
          </cell>
        </row>
        <row r="1785">
          <cell r="B1785">
            <v>41419</v>
          </cell>
          <cell r="E1785" t="str">
            <v>Tecnored S.A.</v>
          </cell>
          <cell r="F1785" t="str">
            <v>7303240095-4</v>
          </cell>
          <cell r="G1785" t="str">
            <v>Golilla 40x40x5x14</v>
          </cell>
          <cell r="AF1785">
            <v>4000</v>
          </cell>
          <cell r="AG1785">
            <v>212.79999999999998</v>
          </cell>
          <cell r="AH1785">
            <v>-36000</v>
          </cell>
          <cell r="AI1785">
            <v>-1915.1999999999998</v>
          </cell>
          <cell r="AJ1785">
            <v>10</v>
          </cell>
          <cell r="AK1785">
            <v>40000</v>
          </cell>
          <cell r="AL1785">
            <v>2556</v>
          </cell>
        </row>
        <row r="1786">
          <cell r="B1786">
            <v>41545</v>
          </cell>
          <cell r="E1786" t="str">
            <v>Compañía General de Electricidad</v>
          </cell>
          <cell r="F1786" t="str">
            <v>9323020390-1</v>
          </cell>
          <cell r="G1786" t="str">
            <v>Perno Hex Cte 5/8x10x5A</v>
          </cell>
          <cell r="AF1786">
            <v>1063</v>
          </cell>
          <cell r="AG1786">
            <v>437.95599999999996</v>
          </cell>
          <cell r="AH1786">
            <v>97</v>
          </cell>
          <cell r="AI1786">
            <v>39.963999999999999</v>
          </cell>
          <cell r="AJ1786">
            <v>0.90874882408278457</v>
          </cell>
          <cell r="AK1786">
            <v>966</v>
          </cell>
          <cell r="AL1786">
            <v>1873</v>
          </cell>
        </row>
        <row r="1787">
          <cell r="B1787">
            <v>41777</v>
          </cell>
          <cell r="E1787" t="str">
            <v>Comunicación y Telefonia Rural S.A.</v>
          </cell>
          <cell r="F1787" t="str">
            <v>8020215081-4</v>
          </cell>
          <cell r="G1787" t="str">
            <v>Cruceta Extra Larga 50x50x5x965-17 Oval</v>
          </cell>
          <cell r="AF1787">
            <v>75</v>
          </cell>
          <cell r="AG1787">
            <v>191.70000000000002</v>
          </cell>
          <cell r="AH1787">
            <v>-203</v>
          </cell>
          <cell r="AI1787">
            <v>-518.86800000000005</v>
          </cell>
          <cell r="AJ1787">
            <v>3.7066666666666666</v>
          </cell>
          <cell r="AK1787">
            <v>278</v>
          </cell>
          <cell r="AL1787">
            <v>2399</v>
          </cell>
        </row>
        <row r="1788">
          <cell r="B1788">
            <v>41474</v>
          </cell>
          <cell r="E1788" t="str">
            <v>Compañía General de Electricidad</v>
          </cell>
          <cell r="F1788" t="str">
            <v>9323020390-1</v>
          </cell>
          <cell r="G1788" t="str">
            <v>Perno Hex Cte 5/8x10x5A</v>
          </cell>
          <cell r="AF1788">
            <v>350</v>
          </cell>
          <cell r="AG1788">
            <v>144.19999999999999</v>
          </cell>
          <cell r="AH1788">
            <v>0</v>
          </cell>
          <cell r="AI1788">
            <v>0</v>
          </cell>
          <cell r="AJ1788">
            <v>1</v>
          </cell>
          <cell r="AK1788">
            <v>350</v>
          </cell>
          <cell r="AL1788">
            <v>1810</v>
          </cell>
        </row>
        <row r="1789">
          <cell r="B1789">
            <v>41882</v>
          </cell>
          <cell r="E1789" t="str">
            <v>Compañía General de Electricidad</v>
          </cell>
          <cell r="F1789" t="str">
            <v>7303250150-5</v>
          </cell>
          <cell r="G1789" t="str">
            <v>Golilla 50x50x5x21</v>
          </cell>
          <cell r="AF1789">
            <v>20000</v>
          </cell>
          <cell r="AG1789">
            <v>1719.9999999999998</v>
          </cell>
          <cell r="AH1789">
            <v>-1411</v>
          </cell>
          <cell r="AI1789">
            <v>-121.34599999999999</v>
          </cell>
          <cell r="AJ1789">
            <v>1.0705499999999999</v>
          </cell>
          <cell r="AK1789">
            <v>21411</v>
          </cell>
          <cell r="AL1789">
            <v>6565</v>
          </cell>
        </row>
        <row r="1790">
          <cell r="B1790">
            <v>41875</v>
          </cell>
          <cell r="E1790" t="str">
            <v>GTD Teleductos S.A.</v>
          </cell>
          <cell r="F1790" t="str">
            <v>9323020380-4</v>
          </cell>
          <cell r="G1790" t="str">
            <v>Perno Hex Cte 5/8x10x4A</v>
          </cell>
          <cell r="AF1790">
            <v>560</v>
          </cell>
          <cell r="AG1790">
            <v>217.84</v>
          </cell>
          <cell r="AH1790">
            <v>-470</v>
          </cell>
          <cell r="AI1790">
            <v>-182.83</v>
          </cell>
          <cell r="AJ1790">
            <v>1.8392857142857142</v>
          </cell>
          <cell r="AK1790">
            <v>1030</v>
          </cell>
          <cell r="AL1790">
            <v>3403</v>
          </cell>
        </row>
        <row r="1791">
          <cell r="B1791">
            <v>41572</v>
          </cell>
          <cell r="E1791" t="str">
            <v>Compañía General de Electricidad</v>
          </cell>
          <cell r="F1791" t="str">
            <v>A800225035-8</v>
          </cell>
          <cell r="G1791" t="str">
            <v>Soporte p/Red BT/Empalme 65x65x5x50</v>
          </cell>
          <cell r="AF1791">
            <v>5709</v>
          </cell>
          <cell r="AG1791">
            <v>1427.25</v>
          </cell>
          <cell r="AH1791">
            <v>-2301</v>
          </cell>
          <cell r="AI1791">
            <v>-575.25</v>
          </cell>
          <cell r="AJ1791">
            <v>1.4030478192327904</v>
          </cell>
          <cell r="AK1791">
            <v>8010</v>
          </cell>
          <cell r="AL1791">
            <v>3000</v>
          </cell>
        </row>
        <row r="1792">
          <cell r="B1792">
            <v>41528</v>
          </cell>
          <cell r="E1792" t="str">
            <v>Compañía General de Electricidad</v>
          </cell>
          <cell r="F1792" t="str">
            <v>8706200650-K</v>
          </cell>
          <cell r="G1792" t="str">
            <v>Espiga 3/4x155x210 caps.1.3/8" Poliamida</v>
          </cell>
          <cell r="AF1792">
            <v>4000</v>
          </cell>
          <cell r="AG1792">
            <v>2240</v>
          </cell>
          <cell r="AH1792">
            <v>0</v>
          </cell>
          <cell r="AI1792">
            <v>0</v>
          </cell>
          <cell r="AJ1792">
            <v>1</v>
          </cell>
          <cell r="AK1792">
            <v>4000</v>
          </cell>
          <cell r="AL1792">
            <v>6518</v>
          </cell>
        </row>
        <row r="1793">
          <cell r="B1793">
            <v>41145</v>
          </cell>
          <cell r="E1793" t="str">
            <v>Cooperativa Electrica los Angeles</v>
          </cell>
          <cell r="F1793" t="str">
            <v>A800210083-6</v>
          </cell>
          <cell r="G1793" t="str">
            <v>Soporte Tipo L 220x150x10 c/golilla</v>
          </cell>
          <cell r="AF1793">
            <v>200</v>
          </cell>
          <cell r="AG1793">
            <v>208</v>
          </cell>
          <cell r="AH1793">
            <v>0</v>
          </cell>
          <cell r="AI1793">
            <v>0</v>
          </cell>
          <cell r="AJ1793">
            <v>1</v>
          </cell>
          <cell r="AK1793">
            <v>200</v>
          </cell>
          <cell r="AL1793">
            <v>3000</v>
          </cell>
        </row>
        <row r="1794">
          <cell r="B1794">
            <v>41847</v>
          </cell>
          <cell r="E1794" t="str">
            <v>Sociedad electricidad Ind HSI by COM Ltda</v>
          </cell>
          <cell r="F1794" t="str">
            <v>9323020410-K</v>
          </cell>
          <cell r="G1794" t="str">
            <v>Perno Hex Cte 5/8x10x7A</v>
          </cell>
          <cell r="AF1794">
            <v>100</v>
          </cell>
          <cell r="AG1794">
            <v>42.4</v>
          </cell>
          <cell r="AH1794">
            <v>-50</v>
          </cell>
          <cell r="AI1794">
            <v>-21.2</v>
          </cell>
          <cell r="AJ1794">
            <v>1.5</v>
          </cell>
          <cell r="AK1794">
            <v>150</v>
          </cell>
          <cell r="AL1794">
            <v>3000</v>
          </cell>
        </row>
        <row r="1795">
          <cell r="B1795">
            <v>41406</v>
          </cell>
          <cell r="E1795" t="str">
            <v>Cooperativa Electrica los Angeles</v>
          </cell>
          <cell r="F1795" t="str">
            <v>9323020350-2</v>
          </cell>
          <cell r="G1795" t="str">
            <v>Perno Hex Cte 5/8x8x5A</v>
          </cell>
          <cell r="AF1795">
            <v>700</v>
          </cell>
          <cell r="AG1795">
            <v>235.28399999999999</v>
          </cell>
          <cell r="AH1795">
            <v>0</v>
          </cell>
          <cell r="AI1795">
            <v>0</v>
          </cell>
          <cell r="AJ1795">
            <v>1</v>
          </cell>
          <cell r="AK1795">
            <v>700</v>
          </cell>
          <cell r="AL1795">
            <v>2445</v>
          </cell>
        </row>
        <row r="1796">
          <cell r="B1796">
            <v>41887</v>
          </cell>
          <cell r="E1796" t="str">
            <v>Copelec</v>
          </cell>
          <cell r="F1796" t="str">
            <v>A800210084-4</v>
          </cell>
          <cell r="G1796" t="str">
            <v>Soporte L 50x50x5x50</v>
          </cell>
          <cell r="AF1796">
            <v>1000</v>
          </cell>
          <cell r="AG1796">
            <v>188.5</v>
          </cell>
          <cell r="AH1796">
            <v>-470</v>
          </cell>
          <cell r="AI1796">
            <v>-88.594999999999999</v>
          </cell>
          <cell r="AJ1796">
            <v>1.47</v>
          </cell>
          <cell r="AK1796">
            <v>1470</v>
          </cell>
          <cell r="AL1796">
            <v>3501</v>
          </cell>
        </row>
        <row r="1797">
          <cell r="B1797">
            <v>41241</v>
          </cell>
          <cell r="E1797" t="str">
            <v>Copelec</v>
          </cell>
          <cell r="F1797" t="str">
            <v>8731232100-7</v>
          </cell>
          <cell r="G1797" t="str">
            <v>Espiga Punta Poste caps.1" Poliamida</v>
          </cell>
          <cell r="AF1797">
            <v>200</v>
          </cell>
          <cell r="AG1797">
            <v>191</v>
          </cell>
          <cell r="AH1797">
            <v>5</v>
          </cell>
          <cell r="AI1797">
            <v>4.7749999999999995</v>
          </cell>
          <cell r="AJ1797">
            <v>0.97499999999999998</v>
          </cell>
          <cell r="AK1797">
            <v>195</v>
          </cell>
          <cell r="AL1797">
            <v>5255</v>
          </cell>
        </row>
        <row r="1798">
          <cell r="B1798">
            <v>41395</v>
          </cell>
          <cell r="E1798" t="str">
            <v>Cooperativa electrica los Angeles</v>
          </cell>
          <cell r="F1798" t="str">
            <v>A800210083-6</v>
          </cell>
          <cell r="G1798" t="str">
            <v>Soporte Tipo L 220x150x10 c/golilla</v>
          </cell>
          <cell r="AF1798">
            <v>150</v>
          </cell>
          <cell r="AG1798">
            <v>156</v>
          </cell>
          <cell r="AH1798">
            <v>-250</v>
          </cell>
          <cell r="AI1798">
            <v>-260</v>
          </cell>
          <cell r="AJ1798">
            <v>2.6666666666666665</v>
          </cell>
          <cell r="AK1798">
            <v>400</v>
          </cell>
          <cell r="AL1798">
            <v>3076</v>
          </cell>
        </row>
        <row r="1799">
          <cell r="B1799">
            <v>41705</v>
          </cell>
          <cell r="E1799" t="str">
            <v>Juan Ruperto Cancino</v>
          </cell>
          <cell r="F1799" t="str">
            <v>9323020350-2</v>
          </cell>
          <cell r="G1799" t="str">
            <v>Perno Hex Cte 5/8x8x5A</v>
          </cell>
          <cell r="AF1799">
            <v>200</v>
          </cell>
          <cell r="AG1799">
            <v>67.22399999999999</v>
          </cell>
          <cell r="AH1799">
            <v>0</v>
          </cell>
          <cell r="AI1799">
            <v>0</v>
          </cell>
          <cell r="AJ1799">
            <v>1</v>
          </cell>
          <cell r="AK1799">
            <v>200</v>
          </cell>
          <cell r="AL1799">
            <v>2686</v>
          </cell>
        </row>
        <row r="1800">
          <cell r="B1800">
            <v>41763</v>
          </cell>
          <cell r="E1800" t="str">
            <v>Cooperativa Electrica los Angeles</v>
          </cell>
          <cell r="F1800" t="str">
            <v>9822410110-4</v>
          </cell>
          <cell r="G1800" t="str">
            <v>Eslabón Angular p/Tirante perf.18</v>
          </cell>
          <cell r="AF1800">
            <v>500</v>
          </cell>
          <cell r="AG1800">
            <v>247.5</v>
          </cell>
          <cell r="AH1800">
            <v>70</v>
          </cell>
          <cell r="AI1800">
            <v>34.65</v>
          </cell>
          <cell r="AJ1800">
            <v>0.86</v>
          </cell>
          <cell r="AK1800">
            <v>430</v>
          </cell>
          <cell r="AL1800">
            <v>3600</v>
          </cell>
        </row>
        <row r="1801">
          <cell r="B1801">
            <v>41323</v>
          </cell>
          <cell r="E1801" t="str">
            <v>Silica Networks Chile</v>
          </cell>
          <cell r="F1801" t="str">
            <v>8020210182-1</v>
          </cell>
          <cell r="G1801" t="str">
            <v>Cruceta p/Reserva 1x1  50x5x1000mm</v>
          </cell>
          <cell r="AF1801">
            <v>200</v>
          </cell>
          <cell r="AG1801">
            <v>1026</v>
          </cell>
          <cell r="AH1801">
            <v>-4</v>
          </cell>
          <cell r="AI1801">
            <v>-20.52</v>
          </cell>
          <cell r="AJ1801">
            <v>1.02</v>
          </cell>
          <cell r="AK1801">
            <v>204</v>
          </cell>
          <cell r="AL1801">
            <v>3401</v>
          </cell>
        </row>
        <row r="1802">
          <cell r="B1802">
            <v>41585</v>
          </cell>
          <cell r="E1802" t="str">
            <v>Cooperativa Electrica charrua</v>
          </cell>
          <cell r="F1802" t="str">
            <v>9323020350-2</v>
          </cell>
          <cell r="G1802" t="str">
            <v>Perno Hex Cte 5/8x8x5A</v>
          </cell>
          <cell r="AF1802">
            <v>1000</v>
          </cell>
          <cell r="AG1802">
            <v>336.11999999999995</v>
          </cell>
          <cell r="AH1802">
            <v>0</v>
          </cell>
          <cell r="AI1802">
            <v>0</v>
          </cell>
          <cell r="AJ1802">
            <v>1</v>
          </cell>
          <cell r="AK1802">
            <v>1000</v>
          </cell>
          <cell r="AL1802">
            <v>2647</v>
          </cell>
        </row>
        <row r="1803">
          <cell r="B1803">
            <v>41544</v>
          </cell>
          <cell r="E1803" t="str">
            <v>Compañía General de Electricidad</v>
          </cell>
          <cell r="F1803" t="str">
            <v>A800210083-6</v>
          </cell>
          <cell r="G1803" t="str">
            <v>Soporte Tipo L 220x150x10 c/golilla</v>
          </cell>
          <cell r="AF1803">
            <v>503</v>
          </cell>
          <cell r="AG1803">
            <v>523.12</v>
          </cell>
          <cell r="AH1803">
            <v>269</v>
          </cell>
          <cell r="AI1803">
            <v>279.76</v>
          </cell>
          <cell r="AJ1803">
            <v>0.46520874751491054</v>
          </cell>
          <cell r="AK1803">
            <v>234</v>
          </cell>
          <cell r="AL1803">
            <v>3880</v>
          </cell>
        </row>
        <row r="1804">
          <cell r="B1804">
            <v>41407</v>
          </cell>
          <cell r="E1804" t="str">
            <v>Cooperativa Electrica LLanquihue</v>
          </cell>
          <cell r="F1804" t="str">
            <v>9323020350-2</v>
          </cell>
          <cell r="G1804" t="str">
            <v>Perno Hex Cte 5/8x8x5A</v>
          </cell>
          <cell r="AF1804">
            <v>2000</v>
          </cell>
          <cell r="AG1804">
            <v>672.2399999999999</v>
          </cell>
          <cell r="AH1804">
            <v>166</v>
          </cell>
          <cell r="AI1804">
            <v>55.795919999999995</v>
          </cell>
          <cell r="AJ1804">
            <v>0.91700000000000004</v>
          </cell>
          <cell r="AK1804">
            <v>1834</v>
          </cell>
          <cell r="AL1804">
            <v>2484</v>
          </cell>
        </row>
        <row r="1805">
          <cell r="B1805">
            <v>41876</v>
          </cell>
          <cell r="E1805" t="str">
            <v>CNT Telefonica del Sur S.A.</v>
          </cell>
          <cell r="F1805" t="str">
            <v>7401200010-7</v>
          </cell>
          <cell r="G1805" t="str">
            <v>Barra Ojo 5/8x1,80mtrs</v>
          </cell>
          <cell r="AF1805">
            <v>150</v>
          </cell>
          <cell r="AG1805">
            <v>455.52</v>
          </cell>
          <cell r="AH1805">
            <v>0</v>
          </cell>
          <cell r="AI1805">
            <v>0</v>
          </cell>
          <cell r="AJ1805">
            <v>1</v>
          </cell>
          <cell r="AK1805">
            <v>150</v>
          </cell>
          <cell r="AL1805">
            <v>2295</v>
          </cell>
        </row>
        <row r="1806">
          <cell r="B1806">
            <v>41877</v>
          </cell>
          <cell r="E1806" t="str">
            <v>CNT Telefonica del Sur S.A.</v>
          </cell>
          <cell r="F1806" t="str">
            <v>7401200010-7</v>
          </cell>
          <cell r="G1806" t="str">
            <v>Barra Ojo 5/8x1,80mtrs</v>
          </cell>
          <cell r="AF1806">
            <v>150</v>
          </cell>
          <cell r="AG1806">
            <v>455.52</v>
          </cell>
          <cell r="AH1806">
            <v>0</v>
          </cell>
          <cell r="AI1806">
            <v>0</v>
          </cell>
          <cell r="AJ1806">
            <v>1</v>
          </cell>
          <cell r="AK1806">
            <v>150</v>
          </cell>
          <cell r="AL1806">
            <v>2295</v>
          </cell>
        </row>
        <row r="1807">
          <cell r="B1807">
            <v>41878</v>
          </cell>
          <cell r="E1807" t="str">
            <v>CNT Telefonica del Sur S.A.</v>
          </cell>
          <cell r="F1807" t="str">
            <v>7401200010-7</v>
          </cell>
          <cell r="G1807" t="str">
            <v>Barra Ojo 5/8x1,80mtrs</v>
          </cell>
          <cell r="AF1807">
            <v>150</v>
          </cell>
          <cell r="AG1807">
            <v>455.52</v>
          </cell>
          <cell r="AH1807">
            <v>0</v>
          </cell>
          <cell r="AI1807">
            <v>0</v>
          </cell>
          <cell r="AJ1807">
            <v>1</v>
          </cell>
          <cell r="AK1807">
            <v>150</v>
          </cell>
          <cell r="AL1807">
            <v>2295</v>
          </cell>
        </row>
        <row r="1808">
          <cell r="B1808">
            <v>41776</v>
          </cell>
          <cell r="E1808" t="str">
            <v>SANDEN LTDA</v>
          </cell>
          <cell r="F1808" t="str">
            <v>7401200010-7</v>
          </cell>
          <cell r="G1808" t="str">
            <v>Barra Ojo 5/8x1,80mtrs</v>
          </cell>
          <cell r="AF1808">
            <v>300</v>
          </cell>
          <cell r="AG1808">
            <v>911.04</v>
          </cell>
          <cell r="AH1808">
            <v>0</v>
          </cell>
          <cell r="AI1808">
            <v>0</v>
          </cell>
          <cell r="AJ1808">
            <v>1</v>
          </cell>
          <cell r="AK1808">
            <v>300</v>
          </cell>
          <cell r="AL1808">
            <v>2095</v>
          </cell>
        </row>
        <row r="1809">
          <cell r="B1809">
            <v>41760</v>
          </cell>
          <cell r="E1809" t="str">
            <v>Cooperativa Electrica los Angeles</v>
          </cell>
          <cell r="F1809" t="str">
            <v>73032A8050-K</v>
          </cell>
          <cell r="G1809" t="str">
            <v>Golilla 100x100x5x18</v>
          </cell>
          <cell r="AF1809">
            <v>500</v>
          </cell>
          <cell r="AG1809">
            <v>193.20000000000002</v>
          </cell>
          <cell r="AH1809">
            <v>0</v>
          </cell>
          <cell r="AI1809">
            <v>0</v>
          </cell>
          <cell r="AJ1809">
            <v>1</v>
          </cell>
          <cell r="AK1809">
            <v>500</v>
          </cell>
          <cell r="AL1809">
            <v>2821</v>
          </cell>
        </row>
        <row r="1810">
          <cell r="B1810">
            <v>41895</v>
          </cell>
          <cell r="E1810" t="str">
            <v>Reposición p/Barras 5/8</v>
          </cell>
          <cell r="F1810" t="str">
            <v>73032A8050-K</v>
          </cell>
          <cell r="G1810" t="str">
            <v>Golilla 100x100x5x18</v>
          </cell>
          <cell r="AF1810">
            <v>4700</v>
          </cell>
          <cell r="AG1810">
            <v>1816.0800000000002</v>
          </cell>
          <cell r="AH1810">
            <v>-320</v>
          </cell>
          <cell r="AI1810">
            <v>-123.64800000000001</v>
          </cell>
          <cell r="AJ1810">
            <v>1.0680851063829788</v>
          </cell>
          <cell r="AK1810">
            <v>5020</v>
          </cell>
          <cell r="AL1810">
            <v>2096</v>
          </cell>
        </row>
        <row r="1811">
          <cell r="B1811">
            <v>41529</v>
          </cell>
          <cell r="E1811" t="str">
            <v>Compañía General de Electricidad</v>
          </cell>
          <cell r="F1811" t="str">
            <v>8706200650-K</v>
          </cell>
          <cell r="G1811" t="str">
            <v>Espiga 3/4x155x210 caps.1.3/8" Poliamida</v>
          </cell>
          <cell r="AF1811">
            <v>4648</v>
          </cell>
          <cell r="AG1811">
            <v>2602.88</v>
          </cell>
          <cell r="AH1811">
            <v>1634</v>
          </cell>
          <cell r="AI1811">
            <v>915.04000000000008</v>
          </cell>
          <cell r="AJ1811">
            <v>0.64845094664371772</v>
          </cell>
          <cell r="AK1811">
            <v>3014</v>
          </cell>
          <cell r="AL1811">
            <v>6518</v>
          </cell>
        </row>
        <row r="1812">
          <cell r="B1812">
            <v>41491</v>
          </cell>
          <cell r="E1812" t="str">
            <v>Juan Ruperto Cancino</v>
          </cell>
          <cell r="F1812" t="str">
            <v>A800200065-3</v>
          </cell>
          <cell r="G1812" t="str">
            <v>Soporte Remate Pesado</v>
          </cell>
          <cell r="AF1812">
            <v>600</v>
          </cell>
          <cell r="AG1812">
            <v>279</v>
          </cell>
          <cell r="AH1812">
            <v>0</v>
          </cell>
          <cell r="AI1812">
            <v>0</v>
          </cell>
          <cell r="AJ1812">
            <v>1</v>
          </cell>
          <cell r="AK1812">
            <v>600</v>
          </cell>
          <cell r="AL1812">
            <v>2513</v>
          </cell>
        </row>
        <row r="1813">
          <cell r="B1813">
            <v>41278</v>
          </cell>
          <cell r="E1813" t="str">
            <v>Silica Networks Chile</v>
          </cell>
          <cell r="F1813" t="str">
            <v>7003220090-5</v>
          </cell>
          <cell r="G1813" t="str">
            <v>Abrazadera Curva AT 5/8x10.1/2</v>
          </cell>
          <cell r="AF1813">
            <v>100</v>
          </cell>
          <cell r="AG1813">
            <v>132</v>
          </cell>
          <cell r="AH1813">
            <v>16</v>
          </cell>
          <cell r="AI1813">
            <v>21.12</v>
          </cell>
          <cell r="AJ1813">
            <v>0.84</v>
          </cell>
          <cell r="AK1813">
            <v>84</v>
          </cell>
          <cell r="AL1813">
            <v>2204</v>
          </cell>
        </row>
        <row r="1814">
          <cell r="B1814">
            <v>41468</v>
          </cell>
          <cell r="E1814" t="str">
            <v>Tecnored S.A.</v>
          </cell>
          <cell r="F1814" t="str">
            <v>9521200005-2</v>
          </cell>
          <cell r="G1814" t="str">
            <v>Grillete 12mm, ojo grande</v>
          </cell>
          <cell r="AF1814">
            <v>1500</v>
          </cell>
          <cell r="AG1814">
            <v>510.00000000000006</v>
          </cell>
          <cell r="AH1814">
            <v>-100</v>
          </cell>
          <cell r="AI1814">
            <v>-34</v>
          </cell>
          <cell r="AJ1814">
            <v>1.0666666666666667</v>
          </cell>
          <cell r="AK1814">
            <v>1600</v>
          </cell>
          <cell r="AL1814">
            <v>3436</v>
          </cell>
        </row>
        <row r="1815">
          <cell r="B1815">
            <v>41889</v>
          </cell>
          <cell r="E1815" t="str">
            <v>Compañía General de Electricidad</v>
          </cell>
          <cell r="F1815" t="str">
            <v>9822200230-3</v>
          </cell>
          <cell r="G1815" t="str">
            <v>Diagonal L 50x50x6x1455</v>
          </cell>
          <cell r="AF1815">
            <v>1000</v>
          </cell>
          <cell r="AG1815">
            <v>6504</v>
          </cell>
          <cell r="AH1815">
            <v>267</v>
          </cell>
          <cell r="AI1815">
            <v>1736.568</v>
          </cell>
          <cell r="AJ1815">
            <v>0.73299999999999998</v>
          </cell>
          <cell r="AK1815">
            <v>733</v>
          </cell>
          <cell r="AL1815">
            <v>1999</v>
          </cell>
        </row>
        <row r="1816">
          <cell r="B1816">
            <v>41838</v>
          </cell>
          <cell r="E1816" t="str">
            <v>Comercial Electroson Ltda</v>
          </cell>
          <cell r="F1816" t="str">
            <v>A800200065-3</v>
          </cell>
          <cell r="G1816" t="str">
            <v>Soporte Remate Pesado</v>
          </cell>
          <cell r="AF1816">
            <v>2000</v>
          </cell>
          <cell r="AG1816">
            <v>930</v>
          </cell>
          <cell r="AH1816">
            <v>-3304</v>
          </cell>
          <cell r="AI1816">
            <v>-1536.3600000000001</v>
          </cell>
          <cell r="AJ1816">
            <v>2.6520000000000001</v>
          </cell>
          <cell r="AK1816">
            <v>5304</v>
          </cell>
          <cell r="AL1816">
            <v>2513</v>
          </cell>
        </row>
        <row r="1817">
          <cell r="B1817">
            <v>41560</v>
          </cell>
          <cell r="E1817" t="str">
            <v>Compañía General de Electricidad</v>
          </cell>
          <cell r="F1817" t="str">
            <v>9823000340-8</v>
          </cell>
          <cell r="G1817" t="str">
            <v>Perfil Ext. Metálica 125x45x5x2400</v>
          </cell>
          <cell r="AF1817">
            <v>488</v>
          </cell>
          <cell r="AG1817">
            <v>11126.4</v>
          </cell>
          <cell r="AH1817">
            <v>-1</v>
          </cell>
          <cell r="AI1817">
            <v>-22.8</v>
          </cell>
          <cell r="AJ1817">
            <v>1.0020491803278688</v>
          </cell>
          <cell r="AK1817">
            <v>489</v>
          </cell>
          <cell r="AL1817">
            <v>5000</v>
          </cell>
        </row>
        <row r="1818">
          <cell r="B1818">
            <v>41561</v>
          </cell>
          <cell r="E1818" t="str">
            <v>Compañía General de Electricidad</v>
          </cell>
          <cell r="F1818" t="str">
            <v>9822900120-5</v>
          </cell>
          <cell r="G1818" t="str">
            <v>Pletina p/Ext. Metalica 178x182x5x200</v>
          </cell>
          <cell r="AF1818">
            <v>488</v>
          </cell>
          <cell r="AG1818">
            <v>1317.6000000000001</v>
          </cell>
          <cell r="AH1818">
            <v>-19</v>
          </cell>
          <cell r="AI1818">
            <v>-51.300000000000004</v>
          </cell>
          <cell r="AJ1818">
            <v>1.0389344262295082</v>
          </cell>
          <cell r="AK1818">
            <v>507</v>
          </cell>
          <cell r="AL1818">
            <v>5000</v>
          </cell>
        </row>
        <row r="1819">
          <cell r="B1819">
            <v>41562</v>
          </cell>
          <cell r="E1819" t="str">
            <v>Compañía General de Electricidad</v>
          </cell>
          <cell r="F1819" t="str">
            <v>9822900060-8</v>
          </cell>
          <cell r="G1819" t="str">
            <v>Pletina p/Ext. Metalica 50x5x197mm</v>
          </cell>
          <cell r="AF1819">
            <v>488</v>
          </cell>
          <cell r="AG1819">
            <v>185.44</v>
          </cell>
          <cell r="AH1819">
            <v>-26</v>
          </cell>
          <cell r="AI1819">
            <v>-9.8800000000000008</v>
          </cell>
          <cell r="AJ1819">
            <v>1.0532786885245902</v>
          </cell>
          <cell r="AK1819">
            <v>514</v>
          </cell>
          <cell r="AL1819">
            <v>5000</v>
          </cell>
        </row>
        <row r="1820">
          <cell r="B1820">
            <v>41563</v>
          </cell>
          <cell r="E1820" t="str">
            <v>Compañía General de Electricidad</v>
          </cell>
          <cell r="F1820" t="str">
            <v>9822900090-K</v>
          </cell>
          <cell r="G1820" t="str">
            <v>Pletina p/Ext. Metalica 50x5x218mm</v>
          </cell>
          <cell r="AF1820">
            <v>488</v>
          </cell>
          <cell r="AG1820">
            <v>207.88800000000001</v>
          </cell>
          <cell r="AH1820">
            <v>-26</v>
          </cell>
          <cell r="AI1820">
            <v>-11.076000000000001</v>
          </cell>
          <cell r="AJ1820">
            <v>1.0532786885245902</v>
          </cell>
          <cell r="AK1820">
            <v>514</v>
          </cell>
          <cell r="AL1820">
            <v>5000</v>
          </cell>
        </row>
        <row r="1821">
          <cell r="B1821">
            <v>41564</v>
          </cell>
          <cell r="E1821" t="str">
            <v>Compañía General de Electricidad</v>
          </cell>
          <cell r="F1821" t="str">
            <v>9822900100-0</v>
          </cell>
          <cell r="G1821" t="str">
            <v>Pletina p/Ext. Metalica 50x5x244mm</v>
          </cell>
          <cell r="AF1821">
            <v>488</v>
          </cell>
          <cell r="AG1821">
            <v>234.72799999999998</v>
          </cell>
          <cell r="AH1821">
            <v>-18</v>
          </cell>
          <cell r="AI1821">
            <v>-8.6579999999999995</v>
          </cell>
          <cell r="AJ1821">
            <v>1.0368852459016393</v>
          </cell>
          <cell r="AK1821">
            <v>506</v>
          </cell>
          <cell r="AL1821">
            <v>5000</v>
          </cell>
        </row>
        <row r="1822">
          <cell r="B1822">
            <v>41845</v>
          </cell>
          <cell r="E1822" t="str">
            <v>Sociedad electricidad Ind HSI by COM Ltda</v>
          </cell>
          <cell r="F1822" t="str">
            <v>A800200065-3</v>
          </cell>
          <cell r="G1822" t="str">
            <v>Soporte Remate Pesado</v>
          </cell>
          <cell r="AF1822">
            <v>100</v>
          </cell>
          <cell r="AG1822">
            <v>46.5</v>
          </cell>
          <cell r="AH1822">
            <v>0</v>
          </cell>
          <cell r="AI1822">
            <v>0</v>
          </cell>
          <cell r="AJ1822">
            <v>1</v>
          </cell>
          <cell r="AK1822">
            <v>100</v>
          </cell>
          <cell r="AL1822">
            <v>2993</v>
          </cell>
        </row>
        <row r="1823">
          <cell r="B1823">
            <v>41419</v>
          </cell>
          <cell r="E1823" t="str">
            <v>Tecnored S.A.</v>
          </cell>
          <cell r="F1823" t="str">
            <v>7303240095-4</v>
          </cell>
          <cell r="G1823" t="str">
            <v>Golilla 40x40x5x14</v>
          </cell>
          <cell r="AF1823">
            <v>40000</v>
          </cell>
          <cell r="AG1823">
            <v>2128</v>
          </cell>
          <cell r="AH1823">
            <v>0</v>
          </cell>
          <cell r="AI1823">
            <v>0</v>
          </cell>
          <cell r="AJ1823">
            <v>1</v>
          </cell>
          <cell r="AK1823">
            <v>40000</v>
          </cell>
          <cell r="AL1823">
            <v>2556</v>
          </cell>
        </row>
        <row r="1824">
          <cell r="B1824">
            <v>41755</v>
          </cell>
          <cell r="E1824" t="str">
            <v>Cooperativa Electrica los Angeles</v>
          </cell>
          <cell r="F1824" t="str">
            <v>8706200680-1</v>
          </cell>
          <cell r="G1824" t="str">
            <v>Espiga 3/4x200x250 caps.1.3/8" Poliamida</v>
          </cell>
          <cell r="AF1824">
            <v>1000</v>
          </cell>
          <cell r="AG1824">
            <v>641</v>
          </cell>
          <cell r="AH1824">
            <v>0</v>
          </cell>
          <cell r="AI1824">
            <v>0</v>
          </cell>
          <cell r="AJ1824">
            <v>1</v>
          </cell>
          <cell r="AK1824">
            <v>1000</v>
          </cell>
          <cell r="AL1824">
            <v>5329</v>
          </cell>
        </row>
        <row r="1825">
          <cell r="B1825">
            <v>41624</v>
          </cell>
          <cell r="E1825" t="str">
            <v>Tecnored S.A.</v>
          </cell>
          <cell r="F1825" t="str">
            <v>9624000010-2</v>
          </cell>
          <cell r="G1825" t="str">
            <v>Perno Ojo 5/8x229</v>
          </cell>
          <cell r="AF1825">
            <v>2500</v>
          </cell>
          <cell r="AG1825">
            <v>1447.5</v>
          </cell>
          <cell r="AH1825">
            <v>-9</v>
          </cell>
          <cell r="AI1825">
            <v>-5.2109999999999994</v>
          </cell>
          <cell r="AJ1825">
            <v>1.0036</v>
          </cell>
          <cell r="AK1825">
            <v>2509</v>
          </cell>
          <cell r="AL1825">
            <v>2955</v>
          </cell>
        </row>
        <row r="1826">
          <cell r="B1826">
            <v>41449</v>
          </cell>
          <cell r="E1826" t="str">
            <v>CNT Telefonica del Sur S.A.</v>
          </cell>
          <cell r="F1826" t="str">
            <v>8020510196-2</v>
          </cell>
          <cell r="G1826" t="str">
            <v>Cruceta Remate Final 50x50x4x500-14 Az/Rojo</v>
          </cell>
          <cell r="AF1826">
            <v>700</v>
          </cell>
          <cell r="AG1826">
            <v>1320.1999999999998</v>
          </cell>
          <cell r="AH1826">
            <v>0</v>
          </cell>
          <cell r="AI1826">
            <v>0</v>
          </cell>
          <cell r="AJ1826">
            <v>1</v>
          </cell>
          <cell r="AK1826">
            <v>700</v>
          </cell>
          <cell r="AL1826">
            <v>2614</v>
          </cell>
        </row>
        <row r="1827">
          <cell r="B1827">
            <v>41535</v>
          </cell>
          <cell r="E1827" t="str">
            <v>Compañía General de Electricidad</v>
          </cell>
          <cell r="F1827" t="str">
            <v>8706200700-K</v>
          </cell>
          <cell r="G1827" t="str">
            <v>Espiga 3/4x250x300 caps.1.3/8" Poliamida</v>
          </cell>
          <cell r="AF1827">
            <v>1500</v>
          </cell>
          <cell r="AG1827">
            <v>1137</v>
          </cell>
          <cell r="AH1827">
            <v>0</v>
          </cell>
          <cell r="AI1827">
            <v>0</v>
          </cell>
          <cell r="AJ1827">
            <v>1</v>
          </cell>
          <cell r="AK1827">
            <v>1500</v>
          </cell>
          <cell r="AL1827">
            <v>6583</v>
          </cell>
        </row>
        <row r="1828">
          <cell r="B1828">
            <v>41890</v>
          </cell>
          <cell r="E1828" t="str">
            <v>Tecnored S.A.</v>
          </cell>
          <cell r="F1828" t="str">
            <v>7401200030-1</v>
          </cell>
          <cell r="G1828" t="str">
            <v>Barra Ojo 5/8x2,40mtrs</v>
          </cell>
          <cell r="AF1828">
            <v>1800</v>
          </cell>
          <cell r="AG1828">
            <v>7276.32</v>
          </cell>
          <cell r="AH1828">
            <v>50</v>
          </cell>
          <cell r="AI1828">
            <v>202.11999999999998</v>
          </cell>
          <cell r="AJ1828">
            <v>0.97222222222222221</v>
          </cell>
          <cell r="AK1828">
            <v>1750</v>
          </cell>
          <cell r="AL1828">
            <v>1904</v>
          </cell>
        </row>
        <row r="1829">
          <cell r="B1829">
            <v>41767</v>
          </cell>
          <cell r="E1829" t="str">
            <v>Cooperativa Electrica los Angeles</v>
          </cell>
          <cell r="F1829" t="str">
            <v>7401200030-1</v>
          </cell>
          <cell r="G1829" t="str">
            <v>Barra Ojo 5/8x2,40mtrs</v>
          </cell>
          <cell r="AF1829">
            <v>200</v>
          </cell>
          <cell r="AG1829">
            <v>808.4799999999999</v>
          </cell>
          <cell r="AH1829">
            <v>0</v>
          </cell>
          <cell r="AI1829">
            <v>0</v>
          </cell>
          <cell r="AJ1829">
            <v>1</v>
          </cell>
          <cell r="AK1829">
            <v>200</v>
          </cell>
          <cell r="AL1829">
            <v>2095</v>
          </cell>
        </row>
        <row r="1830">
          <cell r="B1830">
            <v>41236</v>
          </cell>
          <cell r="E1830" t="str">
            <v>Tecnored S.A.</v>
          </cell>
          <cell r="F1830" t="str">
            <v>9323016660-7</v>
          </cell>
          <cell r="G1830" t="str">
            <v>Perno Hex Cte 1/2x16x3A</v>
          </cell>
          <cell r="AF1830">
            <v>700</v>
          </cell>
          <cell r="AG1830">
            <v>267.39999999999998</v>
          </cell>
          <cell r="AH1830">
            <v>12</v>
          </cell>
          <cell r="AI1830">
            <v>4.5839999999999996</v>
          </cell>
          <cell r="AJ1830">
            <v>0.98285714285714287</v>
          </cell>
          <cell r="AK1830">
            <v>688</v>
          </cell>
          <cell r="AL1830">
            <v>3065</v>
          </cell>
        </row>
        <row r="1831">
          <cell r="B1831">
            <v>41790</v>
          </cell>
          <cell r="E1831" t="str">
            <v>Cooperativa Electrica Rio Bueno</v>
          </cell>
          <cell r="F1831" t="str">
            <v>8706200680-1</v>
          </cell>
          <cell r="G1831" t="str">
            <v>Espiga 3/4x200x250 caps.1.3/8" Poliamida</v>
          </cell>
          <cell r="AF1831">
            <v>200</v>
          </cell>
          <cell r="AG1831">
            <v>128.19999999999999</v>
          </cell>
          <cell r="AH1831">
            <v>0</v>
          </cell>
          <cell r="AI1831">
            <v>0</v>
          </cell>
          <cell r="AJ1831">
            <v>1</v>
          </cell>
          <cell r="AK1831">
            <v>200</v>
          </cell>
          <cell r="AL1831">
            <v>5340</v>
          </cell>
        </row>
        <row r="1832">
          <cell r="B1832">
            <v>41536</v>
          </cell>
          <cell r="E1832" t="str">
            <v>Compañía General de Electricidad</v>
          </cell>
          <cell r="F1832" t="str">
            <v>8706200700-K</v>
          </cell>
          <cell r="G1832" t="str">
            <v>Espiga 3/4x250x300 caps.1.3/8" Poliamida</v>
          </cell>
          <cell r="AF1832">
            <v>1484</v>
          </cell>
          <cell r="AG1832">
            <v>1124.8720000000001</v>
          </cell>
          <cell r="AH1832">
            <v>-66</v>
          </cell>
          <cell r="AI1832">
            <v>-50.027999999999999</v>
          </cell>
          <cell r="AJ1832">
            <v>1.0444743935309972</v>
          </cell>
          <cell r="AK1832">
            <v>1550</v>
          </cell>
          <cell r="AL1832">
            <v>6583</v>
          </cell>
        </row>
        <row r="1833">
          <cell r="B1833">
            <v>41792</v>
          </cell>
          <cell r="E1833" t="str">
            <v>GTD Teleductos S.A.</v>
          </cell>
          <cell r="F1833" t="str">
            <v>8020510090-7</v>
          </cell>
          <cell r="G1833" t="str">
            <v>Cruceta Paso c/Trebol 50x50x4x500-14 t/GTD</v>
          </cell>
          <cell r="AF1833">
            <v>3360</v>
          </cell>
          <cell r="AG1833">
            <v>4132.8</v>
          </cell>
          <cell r="AH1833">
            <v>0</v>
          </cell>
          <cell r="AI1833">
            <v>0</v>
          </cell>
          <cell r="AJ1833">
            <v>1</v>
          </cell>
          <cell r="AK1833">
            <v>3360</v>
          </cell>
          <cell r="AL1833">
            <v>2467</v>
          </cell>
        </row>
        <row r="1834">
          <cell r="B1834">
            <v>41874</v>
          </cell>
          <cell r="E1834" t="str">
            <v>Cooperativa Electrica Paillaco</v>
          </cell>
          <cell r="F1834" t="str">
            <v>8706200680-1</v>
          </cell>
          <cell r="G1834" t="str">
            <v>Espiga 3/4x200x250 caps.1.3/8" Poliamida</v>
          </cell>
          <cell r="AF1834">
            <v>300</v>
          </cell>
          <cell r="AG1834">
            <v>192.3</v>
          </cell>
          <cell r="AH1834">
            <v>-143</v>
          </cell>
          <cell r="AI1834">
            <v>-91.662999999999997</v>
          </cell>
          <cell r="AJ1834">
            <v>1.4766666666666666</v>
          </cell>
          <cell r="AK1834">
            <v>443</v>
          </cell>
          <cell r="AL1834">
            <v>5872</v>
          </cell>
        </row>
        <row r="1835">
          <cell r="B1835">
            <v>41891</v>
          </cell>
          <cell r="E1835" t="str">
            <v>Cooperativa Electrica charrua</v>
          </cell>
          <cell r="F1835" t="str">
            <v>8706200680-1</v>
          </cell>
          <cell r="G1835" t="str">
            <v>Espiga 3/4x200x250 caps.1.3/8" Poliamida</v>
          </cell>
          <cell r="AF1835">
            <v>150</v>
          </cell>
          <cell r="AG1835">
            <v>96.15</v>
          </cell>
          <cell r="AH1835">
            <v>0</v>
          </cell>
          <cell r="AI1835">
            <v>0</v>
          </cell>
          <cell r="AJ1835">
            <v>1</v>
          </cell>
          <cell r="AK1835">
            <v>150</v>
          </cell>
          <cell r="AL1835">
            <v>5865</v>
          </cell>
        </row>
        <row r="1836">
          <cell r="B1836">
            <v>41520</v>
          </cell>
          <cell r="E1836" t="str">
            <v>Compañía General de Electricidad</v>
          </cell>
          <cell r="F1836" t="str">
            <v>8709200150-2</v>
          </cell>
          <cell r="G1836" t="str">
            <v>Espiga 3/4x155x295 caps.1.3/8" Poliamida c/HOR</v>
          </cell>
          <cell r="AF1836">
            <v>9783</v>
          </cell>
          <cell r="AG1836">
            <v>7249.2029999999995</v>
          </cell>
          <cell r="AH1836">
            <v>58</v>
          </cell>
          <cell r="AI1836">
            <v>42.978000000000002</v>
          </cell>
          <cell r="AJ1836">
            <v>0.9940713482571808</v>
          </cell>
          <cell r="AK1836">
            <v>9725</v>
          </cell>
          <cell r="AL1836">
            <v>6612</v>
          </cell>
        </row>
        <row r="1837">
          <cell r="B1837">
            <v>41351</v>
          </cell>
          <cell r="E1837" t="str">
            <v>Tecnored S.A.</v>
          </cell>
          <cell r="F1837" t="str">
            <v>A800200169-2</v>
          </cell>
          <cell r="G1837" t="str">
            <v>Cuerpo p/Soporte Preformado</v>
          </cell>
          <cell r="AF1837">
            <v>1500</v>
          </cell>
          <cell r="AG1837">
            <v>465</v>
          </cell>
          <cell r="AH1837">
            <v>290</v>
          </cell>
          <cell r="AI1837">
            <v>89.9</v>
          </cell>
          <cell r="AJ1837">
            <v>0.80666666666666664</v>
          </cell>
          <cell r="AK1837">
            <v>1210</v>
          </cell>
          <cell r="AL1837">
            <v>3499</v>
          </cell>
        </row>
        <row r="1838">
          <cell r="B1838">
            <v>41553</v>
          </cell>
          <cell r="E1838" t="str">
            <v>Compañía General de Electricidad</v>
          </cell>
          <cell r="F1838" t="str">
            <v>9822810120-6</v>
          </cell>
          <cell r="G1838" t="str">
            <v>Separador p/Soporte de 5 vías</v>
          </cell>
          <cell r="AF1838">
            <v>57</v>
          </cell>
          <cell r="AG1838">
            <v>342</v>
          </cell>
          <cell r="AH1838">
            <v>-47</v>
          </cell>
          <cell r="AI1838">
            <v>-282</v>
          </cell>
          <cell r="AJ1838">
            <v>1.8245614035087718</v>
          </cell>
          <cell r="AK1838">
            <v>104</v>
          </cell>
          <cell r="AL1838">
            <v>5000</v>
          </cell>
        </row>
        <row r="1839">
          <cell r="B1839">
            <v>41396</v>
          </cell>
          <cell r="E1839" t="str">
            <v>Cooperativa Electrica los Angeles</v>
          </cell>
          <cell r="F1839" t="str">
            <v>A801200023-6</v>
          </cell>
          <cell r="G1839" t="str">
            <v>Soporte Paso 1/2x378</v>
          </cell>
          <cell r="AF1839">
            <v>200</v>
          </cell>
          <cell r="AG1839">
            <v>80</v>
          </cell>
          <cell r="AH1839">
            <v>0</v>
          </cell>
          <cell r="AI1839">
            <v>0</v>
          </cell>
          <cell r="AJ1839">
            <v>1</v>
          </cell>
          <cell r="AK1839">
            <v>200</v>
          </cell>
          <cell r="AL1839">
            <v>4000</v>
          </cell>
        </row>
        <row r="1840">
          <cell r="B1840">
            <v>41654</v>
          </cell>
          <cell r="E1840" t="str">
            <v>Cooperativa Electrica los Angeles</v>
          </cell>
          <cell r="F1840" t="str">
            <v>A801200023-6</v>
          </cell>
          <cell r="G1840" t="str">
            <v>Soporte Paso 1/2x378</v>
          </cell>
          <cell r="AF1840">
            <v>200</v>
          </cell>
          <cell r="AG1840">
            <v>80</v>
          </cell>
          <cell r="AH1840">
            <v>0</v>
          </cell>
          <cell r="AI1840">
            <v>0</v>
          </cell>
          <cell r="AJ1840">
            <v>1</v>
          </cell>
          <cell r="AK1840">
            <v>200</v>
          </cell>
          <cell r="AL1840">
            <v>3792</v>
          </cell>
        </row>
        <row r="1841">
          <cell r="B1841">
            <v>41766</v>
          </cell>
          <cell r="E1841" t="str">
            <v>Cooperativa Electrica los Angeles</v>
          </cell>
          <cell r="F1841" t="str">
            <v>A801200023-6</v>
          </cell>
          <cell r="G1841" t="str">
            <v>Soporte Paso 1/2x378</v>
          </cell>
          <cell r="AF1841">
            <v>300</v>
          </cell>
          <cell r="AG1841">
            <v>120</v>
          </cell>
          <cell r="AH1841">
            <v>-58</v>
          </cell>
          <cell r="AI1841">
            <v>-23.200000000000003</v>
          </cell>
          <cell r="AJ1841">
            <v>1.1933333333333334</v>
          </cell>
          <cell r="AK1841">
            <v>358</v>
          </cell>
          <cell r="AL1841">
            <v>5000</v>
          </cell>
        </row>
        <row r="1842">
          <cell r="B1842">
            <v>41670</v>
          </cell>
          <cell r="E1842" t="str">
            <v>CAMET SPA</v>
          </cell>
          <cell r="F1842" t="str">
            <v>9323016365-9</v>
          </cell>
          <cell r="G1842" t="str">
            <v>Perno Hex Cte 1/2x5x2A</v>
          </cell>
          <cell r="AF1842">
            <v>1000</v>
          </cell>
          <cell r="AG1842">
            <v>127</v>
          </cell>
          <cell r="AH1842">
            <v>0</v>
          </cell>
          <cell r="AI1842">
            <v>0</v>
          </cell>
          <cell r="AJ1842">
            <v>1</v>
          </cell>
          <cell r="AK1842">
            <v>1000</v>
          </cell>
          <cell r="AL1842">
            <v>2456</v>
          </cell>
        </row>
        <row r="1843">
          <cell r="B1843">
            <v>41549</v>
          </cell>
          <cell r="E1843" t="str">
            <v>Compañía General de Electricidad</v>
          </cell>
          <cell r="F1843" t="str">
            <v>A321020100-8</v>
          </cell>
          <cell r="G1843" t="str">
            <v>Viga Porta Transf. U 125x60x5x2320</v>
          </cell>
          <cell r="AF1843">
            <v>500</v>
          </cell>
          <cell r="AG1843">
            <v>11160</v>
          </cell>
          <cell r="AH1843">
            <v>0</v>
          </cell>
          <cell r="AI1843">
            <v>0</v>
          </cell>
          <cell r="AJ1843">
            <v>1</v>
          </cell>
          <cell r="AK1843">
            <v>500</v>
          </cell>
          <cell r="AL1843">
            <v>2665</v>
          </cell>
        </row>
        <row r="1844">
          <cell r="B1844">
            <v>41464</v>
          </cell>
          <cell r="E1844" t="str">
            <v>Compañía General de Electricidad</v>
          </cell>
          <cell r="F1844" t="str">
            <v>7404200100-0</v>
          </cell>
          <cell r="G1844" t="str">
            <v>Barra Ojo C/Guardacabo 5/8x2,0</v>
          </cell>
          <cell r="AF1844">
            <v>3000</v>
          </cell>
          <cell r="AG1844">
            <v>10410</v>
          </cell>
          <cell r="AH1844">
            <v>-3000</v>
          </cell>
          <cell r="AI1844">
            <v>-10410</v>
          </cell>
          <cell r="AJ1844">
            <v>2</v>
          </cell>
          <cell r="AK1844">
            <v>6000</v>
          </cell>
          <cell r="AL1844">
            <v>2137</v>
          </cell>
        </row>
        <row r="1845">
          <cell r="B1845">
            <v>41625</v>
          </cell>
          <cell r="E1845" t="str">
            <v xml:space="preserve">SAESA </v>
          </cell>
          <cell r="F1845" t="str">
            <v>9323016365-9</v>
          </cell>
          <cell r="G1845" t="str">
            <v>Perno Hex Cte 1/2x5x2A</v>
          </cell>
          <cell r="AF1845">
            <v>350</v>
          </cell>
          <cell r="AG1845">
            <v>44.45</v>
          </cell>
          <cell r="AH1845">
            <v>0</v>
          </cell>
          <cell r="AI1845">
            <v>0</v>
          </cell>
          <cell r="AJ1845">
            <v>1</v>
          </cell>
          <cell r="AK1845">
            <v>350</v>
          </cell>
          <cell r="AL1845">
            <v>2251</v>
          </cell>
        </row>
        <row r="1846">
          <cell r="B1846">
            <v>41653</v>
          </cell>
          <cell r="E1846" t="str">
            <v xml:space="preserve">SAESA </v>
          </cell>
          <cell r="F1846" t="str">
            <v>9323016365-9</v>
          </cell>
          <cell r="G1846" t="str">
            <v>Perno Hex Cte 1/2x5x2A</v>
          </cell>
          <cell r="AF1846">
            <v>900</v>
          </cell>
          <cell r="AG1846">
            <v>114.3</v>
          </cell>
          <cell r="AH1846">
            <v>10</v>
          </cell>
          <cell r="AI1846">
            <v>1.27</v>
          </cell>
          <cell r="AJ1846">
            <v>0.98888888888888893</v>
          </cell>
          <cell r="AK1846">
            <v>890</v>
          </cell>
          <cell r="AL1846">
            <v>2251</v>
          </cell>
        </row>
        <row r="1847">
          <cell r="B1847">
            <v>41819</v>
          </cell>
          <cell r="E1847" t="str">
            <v>GTD Teleductos S.A.</v>
          </cell>
          <cell r="F1847" t="str">
            <v>7303240095-4</v>
          </cell>
          <cell r="G1847" t="str">
            <v>Golilla 40x40x5x14</v>
          </cell>
          <cell r="AF1847">
            <v>4600</v>
          </cell>
          <cell r="AG1847">
            <v>244.72</v>
          </cell>
          <cell r="AH1847">
            <v>0</v>
          </cell>
          <cell r="AI1847">
            <v>0</v>
          </cell>
          <cell r="AJ1847">
            <v>1</v>
          </cell>
          <cell r="AK1847">
            <v>4600</v>
          </cell>
          <cell r="AL1847">
            <v>2179</v>
          </cell>
        </row>
        <row r="1848">
          <cell r="B1848">
            <v>41652</v>
          </cell>
          <cell r="E1848" t="str">
            <v>Copelec</v>
          </cell>
          <cell r="F1848" t="str">
            <v>9822908200-0</v>
          </cell>
          <cell r="G1848" t="str">
            <v>Pletina p/Perno J 50x8x150</v>
          </cell>
          <cell r="AF1848">
            <v>100</v>
          </cell>
          <cell r="AG1848">
            <v>46.400000000000006</v>
          </cell>
          <cell r="AH1848">
            <v>-7</v>
          </cell>
          <cell r="AI1848">
            <v>-3.2480000000000002</v>
          </cell>
          <cell r="AJ1848">
            <v>1.07</v>
          </cell>
          <cell r="AK1848">
            <v>107</v>
          </cell>
          <cell r="AL1848">
            <v>2998</v>
          </cell>
        </row>
        <row r="1849">
          <cell r="B1849">
            <v>41904</v>
          </cell>
          <cell r="E1849" t="str">
            <v>Tecnored S.A.</v>
          </cell>
          <cell r="F1849" t="str">
            <v>9822210284-7</v>
          </cell>
          <cell r="G1849" t="str">
            <v>Diagonal p/Cruceta 40x40x5x2133mm</v>
          </cell>
          <cell r="AF1849">
            <v>90</v>
          </cell>
          <cell r="AG1849">
            <v>570.15</v>
          </cell>
          <cell r="AH1849">
            <v>-24</v>
          </cell>
          <cell r="AI1849">
            <v>-152.04</v>
          </cell>
          <cell r="AJ1849">
            <v>1.2666666666666666</v>
          </cell>
          <cell r="AK1849">
            <v>114</v>
          </cell>
          <cell r="AL1849">
            <v>2448</v>
          </cell>
        </row>
        <row r="1850">
          <cell r="B1850">
            <v>41820</v>
          </cell>
          <cell r="E1850" t="str">
            <v>CNT Telefonica del Sur S.A.</v>
          </cell>
          <cell r="F1850" t="str">
            <v>7303240095-4</v>
          </cell>
          <cell r="G1850" t="str">
            <v>Golilla 40x40x5x14</v>
          </cell>
          <cell r="AF1850">
            <v>2000</v>
          </cell>
          <cell r="AG1850">
            <v>106.39999999999999</v>
          </cell>
          <cell r="AH1850">
            <v>0</v>
          </cell>
          <cell r="AI1850">
            <v>0</v>
          </cell>
          <cell r="AJ1850">
            <v>1</v>
          </cell>
          <cell r="AK1850">
            <v>2000</v>
          </cell>
          <cell r="AL1850">
            <v>2342</v>
          </cell>
        </row>
        <row r="1851">
          <cell r="B1851">
            <v>41821</v>
          </cell>
          <cell r="E1851" t="str">
            <v>CNT Telefonica del Sur S.A.</v>
          </cell>
          <cell r="F1851" t="str">
            <v>7303240095-4</v>
          </cell>
          <cell r="G1851" t="str">
            <v>Golilla 40x40x5x14</v>
          </cell>
          <cell r="AF1851">
            <v>2000</v>
          </cell>
          <cell r="AG1851">
            <v>106.39999999999999</v>
          </cell>
          <cell r="AH1851">
            <v>-6037</v>
          </cell>
          <cell r="AI1851">
            <v>-321.16839999999996</v>
          </cell>
          <cell r="AJ1851">
            <v>4.0185000000000004</v>
          </cell>
          <cell r="AK1851">
            <v>8037</v>
          </cell>
          <cell r="AL1851">
            <v>2342</v>
          </cell>
        </row>
        <row r="1852">
          <cell r="B1852">
            <v>41354</v>
          </cell>
          <cell r="E1852" t="str">
            <v>Tecnored S.A.</v>
          </cell>
          <cell r="F1852" t="str">
            <v>9323016365-9</v>
          </cell>
          <cell r="G1852" t="str">
            <v>Perno Hex Cte 1/2x5x2A</v>
          </cell>
          <cell r="AF1852">
            <v>4000</v>
          </cell>
          <cell r="AG1852">
            <v>508</v>
          </cell>
          <cell r="AH1852">
            <v>-51</v>
          </cell>
          <cell r="AI1852">
            <v>-6.4770000000000003</v>
          </cell>
          <cell r="AJ1852">
            <v>1.01275</v>
          </cell>
          <cell r="AK1852">
            <v>4051</v>
          </cell>
          <cell r="AL1852">
            <v>2409</v>
          </cell>
        </row>
        <row r="1853">
          <cell r="B1853">
            <v>41928</v>
          </cell>
          <cell r="E1853" t="str">
            <v>GTD Teleductos S.A.</v>
          </cell>
          <cell r="F1853" t="str">
            <v>6601200010-4</v>
          </cell>
          <cell r="G1853" t="str">
            <v xml:space="preserve">Soporte Extensión ADSS GV 240x50x8MM        </v>
          </cell>
          <cell r="AF1853">
            <v>9000</v>
          </cell>
          <cell r="AG1853">
            <v>5220</v>
          </cell>
          <cell r="AH1853">
            <v>0</v>
          </cell>
          <cell r="AI1853">
            <v>0</v>
          </cell>
          <cell r="AJ1853">
            <v>1</v>
          </cell>
          <cell r="AK1853">
            <v>9000</v>
          </cell>
          <cell r="AL1853">
            <v>5620</v>
          </cell>
        </row>
        <row r="1854">
          <cell r="B1854">
            <v>41774</v>
          </cell>
          <cell r="E1854" t="str">
            <v>Ferrocarril Del Pacifico S.A.</v>
          </cell>
          <cell r="F1854" t="str">
            <v>3824028180-2</v>
          </cell>
          <cell r="G1854" t="str">
            <v>Tirafondo Nº2, 7/8x149</v>
          </cell>
          <cell r="AF1854">
            <v>11102</v>
          </cell>
          <cell r="AG1854">
            <v>6128.3040000000001</v>
          </cell>
          <cell r="AH1854">
            <v>0</v>
          </cell>
          <cell r="AI1854">
            <v>0</v>
          </cell>
          <cell r="AJ1854">
            <v>1</v>
          </cell>
          <cell r="AK1854">
            <v>11102</v>
          </cell>
          <cell r="AL1854">
            <v>2199</v>
          </cell>
        </row>
        <row r="1855">
          <cell r="B1855">
            <v>41789</v>
          </cell>
          <cell r="E1855" t="str">
            <v>Cooperativa Electrica Rio Bueno</v>
          </cell>
          <cell r="F1855" t="str">
            <v>8706200210-5</v>
          </cell>
          <cell r="G1855" t="str">
            <v>Espiga 5/8x155x210 caps.1" Poliamida</v>
          </cell>
          <cell r="AF1855">
            <v>1000</v>
          </cell>
          <cell r="AG1855">
            <v>388</v>
          </cell>
          <cell r="AH1855">
            <v>0</v>
          </cell>
          <cell r="AI1855">
            <v>0</v>
          </cell>
          <cell r="AJ1855">
            <v>1</v>
          </cell>
          <cell r="AK1855">
            <v>1000</v>
          </cell>
          <cell r="AL1855">
            <v>5340</v>
          </cell>
        </row>
        <row r="1856">
          <cell r="B1856">
            <v>41955</v>
          </cell>
          <cell r="E1856" t="str">
            <v>Tecnored S.A.</v>
          </cell>
          <cell r="F1856" t="str">
            <v>7303250150-5</v>
          </cell>
          <cell r="G1856" t="str">
            <v>Golilla 50x50x5x21</v>
          </cell>
          <cell r="AF1856">
            <v>4000</v>
          </cell>
          <cell r="AG1856">
            <v>344</v>
          </cell>
          <cell r="AH1856">
            <v>-95</v>
          </cell>
          <cell r="AI1856">
            <v>-8.17</v>
          </cell>
          <cell r="AJ1856">
            <v>1.0237499999999999</v>
          </cell>
          <cell r="AK1856">
            <v>4095</v>
          </cell>
          <cell r="AL1856">
            <v>3023</v>
          </cell>
        </row>
        <row r="1857">
          <cell r="B1857">
            <v>41922</v>
          </cell>
          <cell r="E1857" t="str">
            <v>EVOLTS Ltda</v>
          </cell>
          <cell r="F1857" t="str">
            <v>A800228030-3</v>
          </cell>
          <cell r="G1857" t="str">
            <v>Soporte Cruceta Plana 190x6x200</v>
          </cell>
          <cell r="AF1857">
            <v>10</v>
          </cell>
          <cell r="AG1857">
            <v>21</v>
          </cell>
          <cell r="AH1857">
            <v>0</v>
          </cell>
          <cell r="AI1857">
            <v>0</v>
          </cell>
          <cell r="AJ1857">
            <v>1</v>
          </cell>
          <cell r="AK1857">
            <v>10</v>
          </cell>
          <cell r="AL1857">
            <v>2500</v>
          </cell>
        </row>
        <row r="1858">
          <cell r="B1858">
            <v>41927</v>
          </cell>
          <cell r="E1858" t="str">
            <v>Compañía General de Electricidad</v>
          </cell>
          <cell r="F1858" t="str">
            <v>A800228030-3</v>
          </cell>
          <cell r="G1858" t="str">
            <v>Soporte Cruceta Plana 190x6x200</v>
          </cell>
          <cell r="AF1858">
            <v>1000</v>
          </cell>
          <cell r="AG1858">
            <v>2100</v>
          </cell>
          <cell r="AH1858">
            <v>-94</v>
          </cell>
          <cell r="AI1858">
            <v>-197.4</v>
          </cell>
          <cell r="AJ1858">
            <v>1.0940000000000001</v>
          </cell>
          <cell r="AK1858">
            <v>1094</v>
          </cell>
          <cell r="AL1858">
            <v>1999</v>
          </cell>
        </row>
        <row r="1859">
          <cell r="B1859">
            <v>41956</v>
          </cell>
          <cell r="E1859" t="str">
            <v>Reposición p/Abrazaderas 1/2</v>
          </cell>
          <cell r="F1859" t="str">
            <v>7303240095-4</v>
          </cell>
          <cell r="G1859" t="str">
            <v>Golilla 40x40x5x14</v>
          </cell>
          <cell r="AF1859">
            <v>20000</v>
          </cell>
          <cell r="AG1859">
            <v>1064</v>
          </cell>
          <cell r="AH1859">
            <v>-461</v>
          </cell>
          <cell r="AI1859">
            <v>-24.525199999999998</v>
          </cell>
          <cell r="AJ1859">
            <v>1.02305</v>
          </cell>
          <cell r="AK1859">
            <v>20461</v>
          </cell>
          <cell r="AL1859">
            <v>2295</v>
          </cell>
        </row>
        <row r="1860">
          <cell r="B1860">
            <v>41804</v>
          </cell>
          <cell r="E1860" t="str">
            <v>CNT Telefonica del Sur S.A.</v>
          </cell>
          <cell r="F1860" t="str">
            <v>8020510090-7</v>
          </cell>
          <cell r="G1860" t="str">
            <v>Cruceta Paso c/Trebol 50x50x4x500-14 t/GTD</v>
          </cell>
          <cell r="AF1860">
            <v>2000</v>
          </cell>
          <cell r="AG1860">
            <v>2460</v>
          </cell>
          <cell r="AH1860">
            <v>0</v>
          </cell>
          <cell r="AI1860">
            <v>0</v>
          </cell>
          <cell r="AJ1860">
            <v>1</v>
          </cell>
          <cell r="AK1860">
            <v>2000</v>
          </cell>
          <cell r="AL1860">
            <v>2586</v>
          </cell>
        </row>
        <row r="1861">
          <cell r="B1861">
            <v>41726</v>
          </cell>
          <cell r="E1861" t="str">
            <v>Ferrocarril Del Pacifico S.A.</v>
          </cell>
          <cell r="F1861" t="str">
            <v>2821628190-1</v>
          </cell>
          <cell r="G1861" t="str">
            <v>Perno riel FFCC BCY 7/8x115</v>
          </cell>
          <cell r="AF1861">
            <v>500</v>
          </cell>
          <cell r="AG1861">
            <v>222.5</v>
          </cell>
          <cell r="AH1861">
            <v>0</v>
          </cell>
          <cell r="AI1861">
            <v>0</v>
          </cell>
          <cell r="AJ1861">
            <v>1</v>
          </cell>
          <cell r="AK1861">
            <v>500</v>
          </cell>
          <cell r="AL1861">
            <v>3444</v>
          </cell>
        </row>
        <row r="1862">
          <cell r="B1862">
            <v>41023</v>
          </cell>
          <cell r="E1862" t="str">
            <v>Tierra Reforzada S.A.</v>
          </cell>
          <cell r="F1862" t="str">
            <v>9821911140-1</v>
          </cell>
          <cell r="G1862" t="str">
            <v>Ancla 1x1</v>
          </cell>
          <cell r="AF1862">
            <v>5000</v>
          </cell>
          <cell r="AG1862">
            <v>385</v>
          </cell>
          <cell r="AH1862">
            <v>-623</v>
          </cell>
          <cell r="AI1862">
            <v>-47.970999999999997</v>
          </cell>
          <cell r="AJ1862">
            <v>1.1246</v>
          </cell>
          <cell r="AK1862">
            <v>5623</v>
          </cell>
          <cell r="AL1862">
            <v>6753</v>
          </cell>
        </row>
        <row r="1863">
          <cell r="B1863">
            <v>41681</v>
          </cell>
          <cell r="E1863" t="str">
            <v>Cooperativa Electrica los Angeles</v>
          </cell>
          <cell r="F1863" t="str">
            <v>9821800050-9</v>
          </cell>
          <cell r="G1863" t="str">
            <v>Pletina Corta p/Elemento Montaje 32x6x172</v>
          </cell>
          <cell r="AF1863">
            <v>300</v>
          </cell>
          <cell r="AG1863">
            <v>79.5</v>
          </cell>
          <cell r="AH1863">
            <v>0</v>
          </cell>
          <cell r="AI1863">
            <v>0</v>
          </cell>
          <cell r="AJ1863">
            <v>1</v>
          </cell>
          <cell r="AK1863">
            <v>300</v>
          </cell>
          <cell r="AL1863">
            <v>2999</v>
          </cell>
        </row>
        <row r="1864">
          <cell r="B1864">
            <v>41712</v>
          </cell>
          <cell r="E1864" t="str">
            <v>Cooperativa Electrica los Angeles</v>
          </cell>
          <cell r="F1864" t="str">
            <v>9821800050-9</v>
          </cell>
          <cell r="G1864" t="str">
            <v>Pletina Corta p/Elemento Montaje 32x6x172</v>
          </cell>
          <cell r="AF1864">
            <v>200</v>
          </cell>
          <cell r="AG1864">
            <v>53</v>
          </cell>
          <cell r="AH1864">
            <v>-255</v>
          </cell>
          <cell r="AI1864">
            <v>-67.575000000000003</v>
          </cell>
          <cell r="AJ1864">
            <v>2.2749999999999999</v>
          </cell>
          <cell r="AK1864">
            <v>455</v>
          </cell>
          <cell r="AL1864">
            <v>3010</v>
          </cell>
        </row>
        <row r="1865">
          <cell r="B1865">
            <v>41775</v>
          </cell>
          <cell r="E1865" t="str">
            <v>Ferrocarril Del Pacifico S.A.</v>
          </cell>
          <cell r="F1865" t="str">
            <v>2821628190-1</v>
          </cell>
          <cell r="G1865" t="str">
            <v>Perno riel FFCC BCY 7/8x115</v>
          </cell>
          <cell r="AF1865">
            <v>500</v>
          </cell>
          <cell r="AG1865">
            <v>222.5</v>
          </cell>
          <cell r="AH1865">
            <v>0</v>
          </cell>
          <cell r="AI1865">
            <v>0</v>
          </cell>
          <cell r="AJ1865">
            <v>1</v>
          </cell>
          <cell r="AK1865">
            <v>500</v>
          </cell>
          <cell r="AL1865">
            <v>3444</v>
          </cell>
        </row>
        <row r="1866">
          <cell r="B1866">
            <v>41372</v>
          </cell>
          <cell r="E1866" t="str">
            <v>FINSO Chile</v>
          </cell>
          <cell r="F1866" t="str">
            <v>9821911148-7</v>
          </cell>
          <cell r="G1866" t="str">
            <v>Conector Pletina 50x50x60x3mm</v>
          </cell>
          <cell r="AF1866">
            <v>41986</v>
          </cell>
          <cell r="AG1866">
            <v>6087.9699999999993</v>
          </cell>
          <cell r="AH1866">
            <v>3356</v>
          </cell>
          <cell r="AI1866">
            <v>486.61999999999995</v>
          </cell>
          <cell r="AJ1866">
            <v>0.92006859429333587</v>
          </cell>
          <cell r="AK1866">
            <v>38630</v>
          </cell>
          <cell r="AL1866">
            <v>2034</v>
          </cell>
        </row>
        <row r="1867">
          <cell r="B1867">
            <v>41812</v>
          </cell>
          <cell r="E1867" t="str">
            <v>CNT Telefonica del Sur S.A.</v>
          </cell>
          <cell r="F1867" t="str">
            <v>8020510090-7</v>
          </cell>
          <cell r="G1867" t="str">
            <v>Cruceta Paso c/Trebol 50x50x4x500-14 t/GTD</v>
          </cell>
          <cell r="AF1867">
            <v>2000</v>
          </cell>
          <cell r="AG1867">
            <v>2460</v>
          </cell>
          <cell r="AH1867">
            <v>-407</v>
          </cell>
          <cell r="AI1867">
            <v>-500.61</v>
          </cell>
          <cell r="AJ1867">
            <v>1.2035</v>
          </cell>
          <cell r="AK1867">
            <v>2407</v>
          </cell>
          <cell r="AL1867">
            <v>2586</v>
          </cell>
        </row>
        <row r="1868">
          <cell r="B1868">
            <v>41832</v>
          </cell>
          <cell r="E1868" t="str">
            <v>Tecnored S.A.</v>
          </cell>
          <cell r="F1868" t="str">
            <v>8706200210-5</v>
          </cell>
          <cell r="G1868" t="str">
            <v>Espiga 5/8x155x210 caps.1" Poliamida</v>
          </cell>
          <cell r="AF1868">
            <v>1000</v>
          </cell>
          <cell r="AG1868">
            <v>388</v>
          </cell>
          <cell r="AH1868">
            <v>52</v>
          </cell>
          <cell r="AI1868">
            <v>20.176000000000002</v>
          </cell>
          <cell r="AJ1868">
            <v>0.94799999999999995</v>
          </cell>
          <cell r="AK1868">
            <v>948</v>
          </cell>
          <cell r="AL1868">
            <v>5347</v>
          </cell>
        </row>
        <row r="1869">
          <cell r="B1869">
            <v>41829</v>
          </cell>
          <cell r="E1869" t="str">
            <v>Tecnored S.A.</v>
          </cell>
          <cell r="F1869" t="str">
            <v>8709200050-6</v>
          </cell>
          <cell r="G1869" t="str">
            <v>Espiga 3/4x200x350 caps.1" Poliamida</v>
          </cell>
          <cell r="AF1869">
            <v>400</v>
          </cell>
          <cell r="AG1869">
            <v>324.8</v>
          </cell>
          <cell r="AH1869">
            <v>-109</v>
          </cell>
          <cell r="AI1869">
            <v>-88.50800000000001</v>
          </cell>
          <cell r="AJ1869">
            <v>1.2725</v>
          </cell>
          <cell r="AK1869">
            <v>509</v>
          </cell>
          <cell r="AL1869">
            <v>5337</v>
          </cell>
        </row>
        <row r="1870">
          <cell r="B1870">
            <v>41830</v>
          </cell>
          <cell r="E1870" t="str">
            <v>Tecnored S.A.</v>
          </cell>
          <cell r="F1870" t="str">
            <v>8707200600-1</v>
          </cell>
          <cell r="G1870" t="str">
            <v>Espiga 3/4x155x303 caps.1" Poliamida</v>
          </cell>
          <cell r="AF1870">
            <v>300</v>
          </cell>
          <cell r="AG1870">
            <v>209.1</v>
          </cell>
          <cell r="AH1870">
            <v>-103</v>
          </cell>
          <cell r="AI1870">
            <v>-71.790999999999997</v>
          </cell>
          <cell r="AJ1870">
            <v>1.3433333333333333</v>
          </cell>
          <cell r="AK1870">
            <v>403</v>
          </cell>
          <cell r="AL1870">
            <v>5346</v>
          </cell>
        </row>
        <row r="1871">
          <cell r="B1871">
            <v>41743</v>
          </cell>
          <cell r="E1871" t="str">
            <v>Tecnored S.A.</v>
          </cell>
          <cell r="F1871" t="str">
            <v>5600304020-3</v>
          </cell>
          <cell r="G1871" t="str">
            <v>Chavetas Zinc 1/8x1.1/4</v>
          </cell>
          <cell r="AF1871">
            <v>2000</v>
          </cell>
          <cell r="AG1871">
            <v>6</v>
          </cell>
          <cell r="AH1871">
            <v>0</v>
          </cell>
          <cell r="AI1871">
            <v>0</v>
          </cell>
          <cell r="AJ1871">
            <v>1</v>
          </cell>
          <cell r="AK1871">
            <v>2000</v>
          </cell>
          <cell r="AL1871">
            <v>3165</v>
          </cell>
        </row>
        <row r="1872">
          <cell r="B1872">
            <v>41958</v>
          </cell>
          <cell r="E1872" t="str">
            <v>Reposicion</v>
          </cell>
          <cell r="F1872" t="str">
            <v>5600304020-3</v>
          </cell>
          <cell r="G1872" t="str">
            <v>Chavetas Zinc 1/8x1.1/4</v>
          </cell>
          <cell r="AF1872">
            <v>27336</v>
          </cell>
          <cell r="AG1872">
            <v>82.007999999999996</v>
          </cell>
          <cell r="AH1872">
            <v>-3600</v>
          </cell>
          <cell r="AI1872">
            <v>-10.8</v>
          </cell>
          <cell r="AJ1872">
            <v>1.131694468832309</v>
          </cell>
          <cell r="AK1872">
            <v>30936</v>
          </cell>
          <cell r="AL1872">
            <v>3165</v>
          </cell>
        </row>
        <row r="1873">
          <cell r="B1873">
            <v>41725</v>
          </cell>
          <cell r="E1873" t="str">
            <v>Ferrocarril Del Pacifico S.A.</v>
          </cell>
          <cell r="F1873" t="str">
            <v>2821628190-1</v>
          </cell>
          <cell r="G1873" t="str">
            <v>Perno riel FFCC BCY 7/8x115</v>
          </cell>
          <cell r="AF1873">
            <v>100</v>
          </cell>
          <cell r="AG1873">
            <v>44.5</v>
          </cell>
          <cell r="AH1873">
            <v>-170</v>
          </cell>
          <cell r="AI1873">
            <v>-75.650000000000006</v>
          </cell>
          <cell r="AJ1873">
            <v>2.7</v>
          </cell>
          <cell r="AK1873">
            <v>270</v>
          </cell>
          <cell r="AL1873">
            <v>3444</v>
          </cell>
        </row>
        <row r="1874">
          <cell r="B1874">
            <v>41851</v>
          </cell>
          <cell r="E1874" t="str">
            <v>CNT Telefonica del Sur S.A.</v>
          </cell>
          <cell r="F1874" t="str">
            <v>9624000125-7</v>
          </cell>
          <cell r="G1874" t="str">
            <v>Perno Ojo 5/8x10x3H</v>
          </cell>
          <cell r="AF1874">
            <v>300</v>
          </cell>
          <cell r="AG1874">
            <v>192.6</v>
          </cell>
          <cell r="AH1874">
            <v>0</v>
          </cell>
          <cell r="AI1874">
            <v>0</v>
          </cell>
          <cell r="AJ1874">
            <v>1</v>
          </cell>
          <cell r="AK1874">
            <v>300</v>
          </cell>
          <cell r="AL1874">
            <v>5000</v>
          </cell>
        </row>
        <row r="1875">
          <cell r="B1875">
            <v>41855</v>
          </cell>
          <cell r="E1875" t="str">
            <v>CNT Telefonica del Sur S.A.</v>
          </cell>
          <cell r="F1875" t="str">
            <v>9624000125-7</v>
          </cell>
          <cell r="G1875" t="str">
            <v>Perno Ojo 5/8x10x3H</v>
          </cell>
          <cell r="AF1875">
            <v>100</v>
          </cell>
          <cell r="AG1875">
            <v>64.2</v>
          </cell>
          <cell r="AH1875">
            <v>0</v>
          </cell>
          <cell r="AI1875">
            <v>0</v>
          </cell>
          <cell r="AJ1875">
            <v>1</v>
          </cell>
          <cell r="AK1875">
            <v>100</v>
          </cell>
          <cell r="AL1875">
            <v>5000</v>
          </cell>
        </row>
        <row r="1876">
          <cell r="B1876">
            <v>41556</v>
          </cell>
          <cell r="E1876" t="str">
            <v>Compañía General de Electricidad</v>
          </cell>
          <cell r="F1876" t="str">
            <v>A321020100-8</v>
          </cell>
          <cell r="G1876" t="str">
            <v>Viga Porta Transf. U 125x60x5x2320</v>
          </cell>
          <cell r="AF1876">
            <v>500</v>
          </cell>
          <cell r="AG1876">
            <v>11160</v>
          </cell>
          <cell r="AH1876">
            <v>0</v>
          </cell>
          <cell r="AI1876">
            <v>0</v>
          </cell>
          <cell r="AJ1876">
            <v>1</v>
          </cell>
          <cell r="AK1876">
            <v>500</v>
          </cell>
          <cell r="AL1876">
            <v>2665</v>
          </cell>
        </row>
        <row r="1877">
          <cell r="B1877">
            <v>41923</v>
          </cell>
          <cell r="E1877" t="str">
            <v>Cooperativa Electrica Rio Bueno</v>
          </cell>
          <cell r="F1877" t="str">
            <v>9822710240-3</v>
          </cell>
          <cell r="G1877" t="str">
            <v>Espaciador p/Tir. Recto 910x700x600-50</v>
          </cell>
          <cell r="AF1877">
            <v>5</v>
          </cell>
          <cell r="AG1877">
            <v>34.799999999999997</v>
          </cell>
          <cell r="AH1877">
            <v>0</v>
          </cell>
          <cell r="AI1877">
            <v>0</v>
          </cell>
          <cell r="AJ1877">
            <v>1</v>
          </cell>
          <cell r="AK1877">
            <v>5</v>
          </cell>
          <cell r="AL1877">
            <v>5000</v>
          </cell>
        </row>
        <row r="1878">
          <cell r="B1878">
            <v>41953</v>
          </cell>
          <cell r="E1878" t="str">
            <v>Cooperativa Electrica los Angeles</v>
          </cell>
          <cell r="F1878" t="str">
            <v>9822710240-3</v>
          </cell>
          <cell r="G1878" t="str">
            <v>Espaciador p/Tir. Recto 910x700x600-50</v>
          </cell>
          <cell r="AF1878">
            <v>47</v>
          </cell>
          <cell r="AG1878">
            <v>327.12</v>
          </cell>
          <cell r="AH1878">
            <v>-9</v>
          </cell>
          <cell r="AI1878">
            <v>-62.64</v>
          </cell>
          <cell r="AJ1878">
            <v>1.1914893617021276</v>
          </cell>
          <cell r="AK1878">
            <v>56</v>
          </cell>
          <cell r="AL1878">
            <v>5000</v>
          </cell>
        </row>
        <row r="1879">
          <cell r="B1879">
            <v>41971</v>
          </cell>
          <cell r="E1879" t="str">
            <v>CNT Telefonica del Sur S.A.</v>
          </cell>
          <cell r="F1879" t="str">
            <v>8020510090-7</v>
          </cell>
          <cell r="G1879" t="str">
            <v>Cruceta Paso c/Trebol 50x50x4x500-14 t/GTD</v>
          </cell>
          <cell r="AF1879">
            <v>800</v>
          </cell>
          <cell r="AG1879">
            <v>984</v>
          </cell>
          <cell r="AH1879">
            <v>-4</v>
          </cell>
          <cell r="AI1879">
            <v>-4.92</v>
          </cell>
          <cell r="AJ1879">
            <v>1.0049999999999999</v>
          </cell>
          <cell r="AK1879">
            <v>804</v>
          </cell>
          <cell r="AL1879">
            <v>2586</v>
          </cell>
        </row>
        <row r="1880">
          <cell r="B1880">
            <v>41854</v>
          </cell>
          <cell r="E1880" t="str">
            <v>CNT Telefonica del Sur S.A.</v>
          </cell>
          <cell r="F1880" t="str">
            <v>9624000125-7</v>
          </cell>
          <cell r="G1880" t="str">
            <v>Perno Ojo 5/8x10x3H</v>
          </cell>
          <cell r="AF1880">
            <v>100</v>
          </cell>
          <cell r="AG1880">
            <v>64.2</v>
          </cell>
          <cell r="AH1880">
            <v>0</v>
          </cell>
          <cell r="AI1880">
            <v>0</v>
          </cell>
          <cell r="AJ1880">
            <v>1</v>
          </cell>
          <cell r="AK1880">
            <v>100</v>
          </cell>
          <cell r="AL1880">
            <v>5000</v>
          </cell>
        </row>
        <row r="1881">
          <cell r="B1881">
            <v>41856</v>
          </cell>
          <cell r="E1881" t="str">
            <v>CNT Telefonica del Sur S.A.</v>
          </cell>
          <cell r="F1881" t="str">
            <v>9624000125-7</v>
          </cell>
          <cell r="G1881" t="str">
            <v>Perno Ojo 5/8x10x3H</v>
          </cell>
          <cell r="AF1881">
            <v>100</v>
          </cell>
          <cell r="AG1881">
            <v>64.2</v>
          </cell>
          <cell r="AH1881">
            <v>0</v>
          </cell>
          <cell r="AI1881">
            <v>0</v>
          </cell>
          <cell r="AJ1881">
            <v>1</v>
          </cell>
          <cell r="AK1881">
            <v>100</v>
          </cell>
          <cell r="AL1881">
            <v>5000</v>
          </cell>
        </row>
        <row r="1882">
          <cell r="B1882">
            <v>41857</v>
          </cell>
          <cell r="E1882" t="str">
            <v>CNT Telefonica del Sur S.A.</v>
          </cell>
          <cell r="F1882" t="str">
            <v>9624000125-7</v>
          </cell>
          <cell r="G1882" t="str">
            <v>Perno Ojo 5/8x10x3H</v>
          </cell>
          <cell r="AF1882">
            <v>100</v>
          </cell>
          <cell r="AG1882">
            <v>64.2</v>
          </cell>
          <cell r="AH1882">
            <v>33</v>
          </cell>
          <cell r="AI1882">
            <v>21.186</v>
          </cell>
          <cell r="AJ1882">
            <v>0.67</v>
          </cell>
          <cell r="AK1882">
            <v>67</v>
          </cell>
          <cell r="AL1882">
            <v>5000</v>
          </cell>
        </row>
        <row r="1883">
          <cell r="B1883">
            <v>41207</v>
          </cell>
          <cell r="E1883" t="str">
            <v>Grez y Ulloa S.A.</v>
          </cell>
          <cell r="F1883" t="str">
            <v>9624000015-3</v>
          </cell>
          <cell r="G1883" t="str">
            <v>Perno Ojo 5/8x9x3H</v>
          </cell>
          <cell r="AF1883">
            <v>300</v>
          </cell>
          <cell r="AG1883">
            <v>181.2</v>
          </cell>
          <cell r="AH1883">
            <v>300</v>
          </cell>
          <cell r="AI1883">
            <v>181.2</v>
          </cell>
          <cell r="AJ1883">
            <v>0</v>
          </cell>
          <cell r="AK1883">
            <v>0</v>
          </cell>
          <cell r="AL1883">
            <v>3410</v>
          </cell>
        </row>
        <row r="1884">
          <cell r="B1884">
            <v>41269</v>
          </cell>
          <cell r="E1884" t="str">
            <v>Cooperativa Electrica Rio Bueno</v>
          </cell>
          <cell r="F1884" t="str">
            <v>9624000015-3</v>
          </cell>
          <cell r="G1884" t="str">
            <v>Perno Ojo 5/8x9x3H</v>
          </cell>
          <cell r="AF1884">
            <v>100</v>
          </cell>
          <cell r="AG1884">
            <v>60.4</v>
          </cell>
          <cell r="AH1884">
            <v>0</v>
          </cell>
          <cell r="AI1884">
            <v>0</v>
          </cell>
          <cell r="AJ1884">
            <v>1</v>
          </cell>
          <cell r="AK1884">
            <v>100</v>
          </cell>
          <cell r="AL1884">
            <v>3296</v>
          </cell>
        </row>
        <row r="1885">
          <cell r="B1885">
            <v>41285</v>
          </cell>
          <cell r="E1885" t="str">
            <v>Grez y Ulloa S.A.</v>
          </cell>
          <cell r="F1885" t="str">
            <v>9624000015-3</v>
          </cell>
          <cell r="G1885" t="str">
            <v>Perno Ojo 5/8x9x3H</v>
          </cell>
          <cell r="AF1885">
            <v>600</v>
          </cell>
          <cell r="AG1885">
            <v>362.4</v>
          </cell>
          <cell r="AH1885">
            <v>0</v>
          </cell>
          <cell r="AI1885">
            <v>0</v>
          </cell>
          <cell r="AJ1885">
            <v>1</v>
          </cell>
          <cell r="AK1885">
            <v>600</v>
          </cell>
          <cell r="AL1885">
            <v>3500</v>
          </cell>
        </row>
        <row r="1886">
          <cell r="B1886">
            <v>41141</v>
          </cell>
          <cell r="E1886" t="str">
            <v>Compañía General de Electricidad</v>
          </cell>
          <cell r="F1886" t="str">
            <v>9624000015-3</v>
          </cell>
          <cell r="G1886" t="str">
            <v>Perno Ojo 5/8x9x3H</v>
          </cell>
          <cell r="AF1886">
            <v>1800</v>
          </cell>
          <cell r="AG1886">
            <v>1087.2</v>
          </cell>
          <cell r="AH1886">
            <v>0</v>
          </cell>
          <cell r="AI1886">
            <v>0</v>
          </cell>
          <cell r="AJ1886">
            <v>1</v>
          </cell>
          <cell r="AK1886">
            <v>1800</v>
          </cell>
          <cell r="AL1886">
            <v>2472</v>
          </cell>
        </row>
        <row r="1887">
          <cell r="B1887">
            <v>41858</v>
          </cell>
          <cell r="E1887" t="str">
            <v xml:space="preserve">SAESA </v>
          </cell>
          <cell r="F1887" t="str">
            <v>9323016620-8</v>
          </cell>
          <cell r="G1887" t="str">
            <v>Perno Hex Cte 1/2x14x9A</v>
          </cell>
          <cell r="AF1887">
            <v>50</v>
          </cell>
          <cell r="AG1887">
            <v>16.900000000000002</v>
          </cell>
          <cell r="AH1887">
            <v>0</v>
          </cell>
          <cell r="AI1887">
            <v>0</v>
          </cell>
          <cell r="AJ1887">
            <v>1</v>
          </cell>
          <cell r="AK1887">
            <v>50</v>
          </cell>
          <cell r="AL1887">
            <v>3136</v>
          </cell>
        </row>
        <row r="1888">
          <cell r="B1888">
            <v>41860</v>
          </cell>
          <cell r="E1888" t="str">
            <v xml:space="preserve">SAESA </v>
          </cell>
          <cell r="F1888" t="str">
            <v>9323016620-8</v>
          </cell>
          <cell r="G1888" t="str">
            <v>Perno Hex Cte 1/2x14x9A</v>
          </cell>
          <cell r="AF1888">
            <v>50</v>
          </cell>
          <cell r="AG1888">
            <v>16.900000000000002</v>
          </cell>
          <cell r="AH1888">
            <v>21</v>
          </cell>
          <cell r="AI1888">
            <v>7.0980000000000008</v>
          </cell>
          <cell r="AJ1888">
            <v>0.57999999999999996</v>
          </cell>
          <cell r="AK1888">
            <v>29</v>
          </cell>
          <cell r="AL1888">
            <v>3136</v>
          </cell>
        </row>
        <row r="1889">
          <cell r="B1889">
            <v>41638</v>
          </cell>
          <cell r="E1889" t="str">
            <v>Compañía General de Electricidad</v>
          </cell>
          <cell r="F1889" t="str">
            <v>8709200160-K</v>
          </cell>
          <cell r="G1889" t="str">
            <v>Espiga 3/4x155x295 caps.1" Poliamida c/HOR</v>
          </cell>
          <cell r="AF1889">
            <v>232</v>
          </cell>
          <cell r="AG1889">
            <v>165.184</v>
          </cell>
          <cell r="AH1889">
            <v>82</v>
          </cell>
          <cell r="AI1889">
            <v>58.384</v>
          </cell>
          <cell r="AJ1889">
            <v>0.64655172413793105</v>
          </cell>
          <cell r="AK1889">
            <v>150</v>
          </cell>
          <cell r="AL1889">
            <v>6228</v>
          </cell>
        </row>
        <row r="1890">
          <cell r="B1890">
            <v>41862</v>
          </cell>
          <cell r="E1890" t="str">
            <v>Ingenieria Electrica Ltda</v>
          </cell>
          <cell r="F1890" t="str">
            <v>8706200210-5</v>
          </cell>
          <cell r="G1890" t="str">
            <v>Espiga 5/8x155x210 caps.1" Poliamida</v>
          </cell>
          <cell r="AF1890">
            <v>100</v>
          </cell>
          <cell r="AG1890">
            <v>38.800000000000004</v>
          </cell>
          <cell r="AH1890">
            <v>0</v>
          </cell>
          <cell r="AI1890">
            <v>0</v>
          </cell>
          <cell r="AJ1890">
            <v>1</v>
          </cell>
          <cell r="AK1890">
            <v>100</v>
          </cell>
          <cell r="AL1890">
            <v>5300</v>
          </cell>
        </row>
        <row r="1891">
          <cell r="B1891">
            <v>41831</v>
          </cell>
          <cell r="E1891" t="str">
            <v>Tecnored S.A.</v>
          </cell>
          <cell r="F1891" t="str">
            <v>8707200200-6</v>
          </cell>
          <cell r="G1891" t="str">
            <v>Espiga 5/8x150x300 caps.1" Poliamida</v>
          </cell>
          <cell r="AF1891">
            <v>1500</v>
          </cell>
          <cell r="AG1891">
            <v>781.5</v>
          </cell>
          <cell r="AH1891">
            <v>0</v>
          </cell>
          <cell r="AI1891">
            <v>0</v>
          </cell>
          <cell r="AJ1891">
            <v>1</v>
          </cell>
          <cell r="AK1891">
            <v>1500</v>
          </cell>
          <cell r="AL1891">
            <v>5338</v>
          </cell>
        </row>
        <row r="1892">
          <cell r="B1892">
            <v>41532</v>
          </cell>
          <cell r="E1892" t="str">
            <v>Compañía General de Electricidad</v>
          </cell>
          <cell r="F1892" t="str">
            <v>8706200070-6</v>
          </cell>
          <cell r="G1892" t="str">
            <v>Espiga 3/4x220x270 caps.1" Poliamida</v>
          </cell>
          <cell r="AF1892">
            <v>1500</v>
          </cell>
          <cell r="AG1892">
            <v>957</v>
          </cell>
          <cell r="AH1892">
            <v>0</v>
          </cell>
          <cell r="AI1892">
            <v>0</v>
          </cell>
          <cell r="AJ1892">
            <v>1</v>
          </cell>
          <cell r="AK1892">
            <v>1500</v>
          </cell>
          <cell r="AL1892">
            <v>6281</v>
          </cell>
        </row>
        <row r="1893">
          <cell r="B1893">
            <v>41311</v>
          </cell>
          <cell r="E1893" t="str">
            <v>Soc Comercial Olate Yañez Ltda</v>
          </cell>
          <cell r="F1893" t="str">
            <v>9624000115-K</v>
          </cell>
          <cell r="G1893" t="str">
            <v>Perno Ojo 5/8x8x4H</v>
          </cell>
          <cell r="AF1893">
            <v>300</v>
          </cell>
          <cell r="AG1893">
            <v>160.80000000000001</v>
          </cell>
          <cell r="AH1893">
            <v>0</v>
          </cell>
          <cell r="AI1893">
            <v>0</v>
          </cell>
          <cell r="AJ1893">
            <v>1</v>
          </cell>
          <cell r="AK1893">
            <v>300</v>
          </cell>
          <cell r="AL1893">
            <v>4000</v>
          </cell>
        </row>
        <row r="1894">
          <cell r="B1894">
            <v>41590</v>
          </cell>
          <cell r="E1894" t="str">
            <v>Tecnored S.A.</v>
          </cell>
          <cell r="F1894" t="str">
            <v>9624000115-K</v>
          </cell>
          <cell r="G1894" t="str">
            <v>Perno Ojo 5/8x8x4H</v>
          </cell>
          <cell r="AF1894">
            <v>570</v>
          </cell>
          <cell r="AG1894">
            <v>305.52000000000004</v>
          </cell>
          <cell r="AH1894">
            <v>-65</v>
          </cell>
          <cell r="AI1894">
            <v>-34.840000000000003</v>
          </cell>
          <cell r="AJ1894">
            <v>1.1140350877192982</v>
          </cell>
          <cell r="AK1894">
            <v>635</v>
          </cell>
          <cell r="AL1894">
            <v>2954</v>
          </cell>
        </row>
        <row r="1895">
          <cell r="B1895">
            <v>41879</v>
          </cell>
          <cell r="E1895" t="str">
            <v>CNT Telefonica del Sur S.A.</v>
          </cell>
          <cell r="F1895" t="str">
            <v>7401200010-7</v>
          </cell>
          <cell r="G1895" t="str">
            <v>Barra Ojo 5/8x1,80mtrs</v>
          </cell>
          <cell r="AF1895">
            <v>100</v>
          </cell>
          <cell r="AG1895">
            <v>303.68</v>
          </cell>
          <cell r="AH1895">
            <v>-50</v>
          </cell>
          <cell r="AI1895">
            <v>-151.84</v>
          </cell>
          <cell r="AJ1895">
            <v>1.5</v>
          </cell>
          <cell r="AK1895">
            <v>150</v>
          </cell>
          <cell r="AL1895">
            <v>2295</v>
          </cell>
        </row>
        <row r="1896">
          <cell r="B1896">
            <v>41783</v>
          </cell>
          <cell r="E1896" t="str">
            <v>Copelec</v>
          </cell>
          <cell r="F1896" t="str">
            <v>7401200010-7</v>
          </cell>
          <cell r="G1896" t="str">
            <v>Barra Ojo 5/8x1,80mtrs</v>
          </cell>
          <cell r="AF1896">
            <v>200</v>
          </cell>
          <cell r="AG1896">
            <v>607.36</v>
          </cell>
          <cell r="AH1896">
            <v>0</v>
          </cell>
          <cell r="AI1896">
            <v>0</v>
          </cell>
          <cell r="AJ1896">
            <v>1</v>
          </cell>
          <cell r="AK1896">
            <v>200</v>
          </cell>
          <cell r="AL1896">
            <v>1905</v>
          </cell>
        </row>
        <row r="1897">
          <cell r="B1897">
            <v>41782</v>
          </cell>
          <cell r="E1897" t="str">
            <v>Comercializadora e Inver Galmar Ltda</v>
          </cell>
          <cell r="F1897" t="str">
            <v>7401200010-7</v>
          </cell>
          <cell r="G1897" t="str">
            <v>Barra Ojo 5/8x1,80mtrs</v>
          </cell>
          <cell r="AF1897">
            <v>500</v>
          </cell>
          <cell r="AG1897">
            <v>1518.3999999999999</v>
          </cell>
          <cell r="AH1897">
            <v>0</v>
          </cell>
          <cell r="AI1897">
            <v>0</v>
          </cell>
          <cell r="AJ1897">
            <v>1</v>
          </cell>
          <cell r="AK1897">
            <v>500</v>
          </cell>
          <cell r="AL1897">
            <v>2096</v>
          </cell>
        </row>
        <row r="1898">
          <cell r="B1898">
            <v>41893</v>
          </cell>
          <cell r="E1898" t="str">
            <v>Cooperativa Electrica charrua</v>
          </cell>
          <cell r="F1898" t="str">
            <v>8706200210-5</v>
          </cell>
          <cell r="G1898" t="str">
            <v>Espiga 5/8x155x210 caps.1" Poliamida</v>
          </cell>
          <cell r="AF1898">
            <v>200</v>
          </cell>
          <cell r="AG1898">
            <v>77.600000000000009</v>
          </cell>
          <cell r="AH1898">
            <v>0</v>
          </cell>
          <cell r="AI1898">
            <v>0</v>
          </cell>
          <cell r="AJ1898">
            <v>1</v>
          </cell>
          <cell r="AK1898">
            <v>200</v>
          </cell>
          <cell r="AL1898">
            <v>5872</v>
          </cell>
        </row>
        <row r="1899">
          <cell r="B1899">
            <v>41867</v>
          </cell>
          <cell r="E1899" t="str">
            <v>Cooperativa Electrica Paillaco</v>
          </cell>
          <cell r="F1899" t="str">
            <v>8706200210-5</v>
          </cell>
          <cell r="G1899" t="str">
            <v>Espiga 5/8x155x210 caps.1" Poliamida</v>
          </cell>
          <cell r="AF1899">
            <v>500</v>
          </cell>
          <cell r="AG1899">
            <v>194</v>
          </cell>
          <cell r="AH1899">
            <v>0</v>
          </cell>
          <cell r="AI1899">
            <v>0</v>
          </cell>
          <cell r="AJ1899">
            <v>1</v>
          </cell>
          <cell r="AK1899">
            <v>500</v>
          </cell>
          <cell r="AL1899">
            <v>5872</v>
          </cell>
        </row>
        <row r="1900">
          <cell r="B1900">
            <v>41744</v>
          </cell>
          <cell r="E1900" t="str">
            <v>SIPRELEC LTDA</v>
          </cell>
          <cell r="F1900" t="str">
            <v>9700200615-8</v>
          </cell>
          <cell r="G1900" t="str">
            <v>Pasador 5/8x60</v>
          </cell>
          <cell r="AF1900">
            <v>4000</v>
          </cell>
          <cell r="AG1900">
            <v>512</v>
          </cell>
          <cell r="AH1900">
            <v>2200</v>
          </cell>
          <cell r="AI1900">
            <v>281.60000000000002</v>
          </cell>
          <cell r="AJ1900">
            <v>0.45</v>
          </cell>
          <cell r="AK1900">
            <v>1800</v>
          </cell>
          <cell r="AL1900">
            <v>3000</v>
          </cell>
        </row>
        <row r="1901">
          <cell r="B1901">
            <v>41794</v>
          </cell>
          <cell r="E1901" t="str">
            <v>GTD Teleductos S.A.</v>
          </cell>
          <cell r="F1901" t="str">
            <v>8020515132-3</v>
          </cell>
          <cell r="G1901" t="str">
            <v>Cruceta Extra Larga 50x50x4x965-14  t/GTD</v>
          </cell>
          <cell r="AF1901">
            <v>2000</v>
          </cell>
          <cell r="AG1901">
            <v>5460</v>
          </cell>
          <cell r="AH1901">
            <v>44</v>
          </cell>
          <cell r="AI1901">
            <v>120.12</v>
          </cell>
          <cell r="AJ1901">
            <v>0.97799999999999998</v>
          </cell>
          <cell r="AK1901">
            <v>1956</v>
          </cell>
          <cell r="AL1901">
            <v>2467</v>
          </cell>
        </row>
        <row r="1902">
          <cell r="B1902">
            <v>41533</v>
          </cell>
          <cell r="E1902" t="str">
            <v>Compañía General de Electricidad</v>
          </cell>
          <cell r="F1902" t="str">
            <v>8706200070-6</v>
          </cell>
          <cell r="G1902" t="str">
            <v>Espiga 3/4x220x270 caps.1" Poliamida</v>
          </cell>
          <cell r="AF1902">
            <v>1657</v>
          </cell>
          <cell r="AG1902">
            <v>1057.1659999999999</v>
          </cell>
          <cell r="AH1902">
            <v>-425</v>
          </cell>
          <cell r="AI1902">
            <v>-271.14999999999998</v>
          </cell>
          <cell r="AJ1902">
            <v>1.2564876282438142</v>
          </cell>
          <cell r="AK1902">
            <v>2082</v>
          </cell>
          <cell r="AL1902">
            <v>6281</v>
          </cell>
        </row>
        <row r="1903">
          <cell r="B1903">
            <v>41974</v>
          </cell>
          <cell r="E1903" t="str">
            <v>Reposición p/Espigas 3/4</v>
          </cell>
          <cell r="F1903" t="str">
            <v>7303250150-5</v>
          </cell>
          <cell r="G1903" t="str">
            <v>Golilla 50x50x5x21</v>
          </cell>
          <cell r="AF1903">
            <v>6600</v>
          </cell>
          <cell r="AG1903">
            <v>567.59999999999991</v>
          </cell>
          <cell r="AH1903">
            <v>-5360</v>
          </cell>
          <cell r="AI1903">
            <v>-460.96</v>
          </cell>
          <cell r="AJ1903">
            <v>1.812121212121212</v>
          </cell>
          <cell r="AK1903">
            <v>11960</v>
          </cell>
          <cell r="AL1903">
            <v>3023</v>
          </cell>
        </row>
        <row r="1904">
          <cell r="B1904">
            <v>41897</v>
          </cell>
          <cell r="E1904" t="str">
            <v>Comercializadora e Inver Galmar Ltda</v>
          </cell>
          <cell r="F1904" t="str">
            <v>8706200210-5</v>
          </cell>
          <cell r="G1904" t="str">
            <v>Espiga 5/8x155x210 caps.1" Poliamida</v>
          </cell>
          <cell r="AF1904">
            <v>600</v>
          </cell>
          <cell r="AG1904">
            <v>232.8</v>
          </cell>
          <cell r="AH1904">
            <v>-312</v>
          </cell>
          <cell r="AI1904">
            <v>-121.056</v>
          </cell>
          <cell r="AJ1904">
            <v>1.52</v>
          </cell>
          <cell r="AK1904">
            <v>912</v>
          </cell>
          <cell r="AL1904">
            <v>5439</v>
          </cell>
        </row>
        <row r="1905">
          <cell r="B1905">
            <v>41976</v>
          </cell>
          <cell r="E1905" t="str">
            <v>Reposición p/Barras 5/8</v>
          </cell>
          <cell r="F1905" t="str">
            <v>73032A8050-K</v>
          </cell>
          <cell r="G1905" t="str">
            <v>Golilla 100x100x5x18</v>
          </cell>
          <cell r="AF1905">
            <v>2500</v>
          </cell>
          <cell r="AG1905">
            <v>966</v>
          </cell>
          <cell r="AH1905">
            <v>-2960</v>
          </cell>
          <cell r="AI1905">
            <v>-1143.7440000000001</v>
          </cell>
          <cell r="AJ1905">
            <v>2.1840000000000002</v>
          </cell>
          <cell r="AK1905">
            <v>5460</v>
          </cell>
          <cell r="AL1905">
            <v>2105</v>
          </cell>
        </row>
        <row r="1906">
          <cell r="B1906">
            <v>41673</v>
          </cell>
          <cell r="E1906" t="str">
            <v>Cooperativa Electrica los Angeles</v>
          </cell>
          <cell r="F1906" t="str">
            <v>9821800040-1</v>
          </cell>
          <cell r="G1906" t="str">
            <v>Pletina L p/Elemento Montaje 38x10x205x86</v>
          </cell>
          <cell r="AF1906">
            <v>300</v>
          </cell>
          <cell r="AG1906">
            <v>255.35999999999999</v>
          </cell>
          <cell r="AH1906">
            <v>0</v>
          </cell>
          <cell r="AI1906">
            <v>0</v>
          </cell>
          <cell r="AJ1906">
            <v>1</v>
          </cell>
          <cell r="AK1906">
            <v>300</v>
          </cell>
          <cell r="AL1906">
            <v>2999</v>
          </cell>
        </row>
        <row r="1907">
          <cell r="B1907">
            <v>41709</v>
          </cell>
          <cell r="E1907" t="str">
            <v>Cooperativa Electrica los Angeles</v>
          </cell>
          <cell r="F1907" t="str">
            <v>9821800040-1</v>
          </cell>
          <cell r="G1907" t="str">
            <v>Pletina L p/Elemento Montaje 38x10x205x86</v>
          </cell>
          <cell r="AF1907">
            <v>200</v>
          </cell>
          <cell r="AG1907">
            <v>170.23999999999998</v>
          </cell>
          <cell r="AH1907">
            <v>-293</v>
          </cell>
          <cell r="AI1907">
            <v>-249.40159999999997</v>
          </cell>
          <cell r="AJ1907">
            <v>2.4649999999999999</v>
          </cell>
          <cell r="AK1907">
            <v>493</v>
          </cell>
          <cell r="AL1907">
            <v>3010</v>
          </cell>
        </row>
        <row r="1908">
          <cell r="B1908">
            <v>41863</v>
          </cell>
          <cell r="E1908" t="str">
            <v>Comercial Exp e Imp Libra Ltda</v>
          </cell>
          <cell r="F1908" t="str">
            <v>7401200010-7</v>
          </cell>
          <cell r="G1908" t="str">
            <v>Barra Ojo 5/8x1,80mtrs</v>
          </cell>
          <cell r="AF1908">
            <v>120</v>
          </cell>
          <cell r="AG1908">
            <v>364.416</v>
          </cell>
          <cell r="AH1908">
            <v>-50</v>
          </cell>
          <cell r="AI1908">
            <v>-151.84</v>
          </cell>
          <cell r="AJ1908">
            <v>1.4166666666666667</v>
          </cell>
          <cell r="AK1908">
            <v>170</v>
          </cell>
          <cell r="AL1908">
            <v>2095</v>
          </cell>
        </row>
        <row r="1909">
          <cell r="B1909">
            <v>41896</v>
          </cell>
          <cell r="E1909" t="str">
            <v>Comercializadora e Inver Galmar Ltda</v>
          </cell>
          <cell r="F1909" t="str">
            <v>7401200010-7</v>
          </cell>
          <cell r="G1909" t="str">
            <v>Barra Ojo 5/8x1,80mtrs</v>
          </cell>
          <cell r="AF1909">
            <v>600</v>
          </cell>
          <cell r="AG1909">
            <v>1822.08</v>
          </cell>
          <cell r="AH1909">
            <v>-450</v>
          </cell>
          <cell r="AI1909">
            <v>-1366.56</v>
          </cell>
          <cell r="AJ1909">
            <v>1.75</v>
          </cell>
          <cell r="AK1909">
            <v>1050</v>
          </cell>
          <cell r="AL1909">
            <v>2096</v>
          </cell>
        </row>
        <row r="1910">
          <cell r="B1910">
            <v>41568</v>
          </cell>
          <cell r="E1910" t="str">
            <v>Compañía General de Electricidad</v>
          </cell>
          <cell r="F1910" t="str">
            <v>A321020100-8</v>
          </cell>
          <cell r="G1910" t="str">
            <v>Viga Porta Transf. U 125x60x5x2320</v>
          </cell>
          <cell r="AF1910">
            <v>500</v>
          </cell>
          <cell r="AG1910">
            <v>11160</v>
          </cell>
          <cell r="AH1910">
            <v>0</v>
          </cell>
          <cell r="AI1910">
            <v>0</v>
          </cell>
          <cell r="AJ1910">
            <v>1</v>
          </cell>
          <cell r="AK1910">
            <v>500</v>
          </cell>
          <cell r="AL1910">
            <v>2665</v>
          </cell>
        </row>
        <row r="1911">
          <cell r="B1911">
            <v>41599</v>
          </cell>
          <cell r="E1911" t="str">
            <v>Ferrocarril Del Pacifico S.A.</v>
          </cell>
          <cell r="F1911" t="str">
            <v>2821628190-1</v>
          </cell>
          <cell r="G1911" t="str">
            <v>Perno riel FFCC BCY 7/8x115</v>
          </cell>
          <cell r="AF1911">
            <v>500</v>
          </cell>
          <cell r="AG1911">
            <v>222.5</v>
          </cell>
          <cell r="AH1911">
            <v>-183</v>
          </cell>
          <cell r="AI1911">
            <v>-81.435000000000002</v>
          </cell>
          <cell r="AJ1911">
            <v>1.3660000000000001</v>
          </cell>
          <cell r="AK1911">
            <v>683</v>
          </cell>
          <cell r="AL1911">
            <v>3595</v>
          </cell>
        </row>
        <row r="1912">
          <cell r="B1912">
            <v>41720</v>
          </cell>
          <cell r="E1912" t="str">
            <v>CNT Telefonica del Sur S.A.</v>
          </cell>
          <cell r="F1912" t="str">
            <v>8020540045-5</v>
          </cell>
          <cell r="G1912" t="str">
            <v>Cruceta Riostra 50x50x4x375 t/GTD A/R</v>
          </cell>
          <cell r="AF1912">
            <v>200</v>
          </cell>
          <cell r="AG1912">
            <v>303.79999999999995</v>
          </cell>
          <cell r="AH1912">
            <v>160</v>
          </cell>
          <cell r="AI1912">
            <v>243.04</v>
          </cell>
          <cell r="AJ1912">
            <v>0.2</v>
          </cell>
          <cell r="AK1912">
            <v>40</v>
          </cell>
          <cell r="AL1912">
            <v>2575</v>
          </cell>
        </row>
        <row r="1913">
          <cell r="B1913">
            <v>41595</v>
          </cell>
          <cell r="E1913" t="str">
            <v>Tecnored S.A.</v>
          </cell>
          <cell r="F1913" t="str">
            <v>8707200200-6</v>
          </cell>
          <cell r="G1913" t="str">
            <v>Espiga 5/8x150x300 caps.1" Poliamida</v>
          </cell>
          <cell r="AF1913">
            <v>1500</v>
          </cell>
          <cell r="AG1913">
            <v>781.5</v>
          </cell>
          <cell r="AH1913">
            <v>1140</v>
          </cell>
          <cell r="AI1913">
            <v>593.94000000000005</v>
          </cell>
          <cell r="AJ1913">
            <v>0.24</v>
          </cell>
          <cell r="AK1913">
            <v>360</v>
          </cell>
          <cell r="AL1913">
            <v>5338</v>
          </cell>
        </row>
        <row r="1914">
          <cell r="B1914">
            <v>41523</v>
          </cell>
          <cell r="E1914" t="str">
            <v>Compañía General de Electricidad</v>
          </cell>
          <cell r="F1914" t="str">
            <v>8709200100-6</v>
          </cell>
          <cell r="G1914" t="str">
            <v>Espiga 3/4x220x375 caps.1" Poliamida</v>
          </cell>
          <cell r="AF1914">
            <v>1000</v>
          </cell>
          <cell r="AG1914">
            <v>860</v>
          </cell>
          <cell r="AH1914">
            <v>0</v>
          </cell>
          <cell r="AI1914">
            <v>0</v>
          </cell>
          <cell r="AJ1914">
            <v>1</v>
          </cell>
          <cell r="AK1914">
            <v>1000</v>
          </cell>
          <cell r="AL1914">
            <v>5375</v>
          </cell>
        </row>
        <row r="1915">
          <cell r="B1915">
            <v>41973</v>
          </cell>
          <cell r="E1915" t="str">
            <v>Pacheco Hermano Ltda.</v>
          </cell>
          <cell r="F1915" t="str">
            <v>2491220100-3</v>
          </cell>
          <cell r="G1915" t="str">
            <v>Perno Anclaje L 5/8x100x100x50H</v>
          </cell>
          <cell r="AF1915">
            <v>410</v>
          </cell>
          <cell r="AG1915">
            <v>137.35</v>
          </cell>
          <cell r="AH1915">
            <v>-41</v>
          </cell>
          <cell r="AI1915">
            <v>-13.735000000000001</v>
          </cell>
          <cell r="AJ1915">
            <v>1.1000000000000001</v>
          </cell>
          <cell r="AK1915">
            <v>451</v>
          </cell>
          <cell r="AL1915">
            <v>3522</v>
          </cell>
        </row>
        <row r="1916">
          <cell r="B1916">
            <v>41800</v>
          </cell>
          <cell r="E1916" t="str">
            <v>CNT Telefonica del Sur S.A.</v>
          </cell>
          <cell r="F1916" t="str">
            <v>9822150125-K</v>
          </cell>
          <cell r="G1916" t="str">
            <v>Fe Angulo 40x40x4x410 t/GTD</v>
          </cell>
          <cell r="AF1916">
            <v>200</v>
          </cell>
          <cell r="AG1916">
            <v>210.2</v>
          </cell>
          <cell r="AH1916">
            <v>0</v>
          </cell>
          <cell r="AI1916">
            <v>0</v>
          </cell>
          <cell r="AJ1916">
            <v>1</v>
          </cell>
          <cell r="AK1916">
            <v>200</v>
          </cell>
          <cell r="AL1916">
            <v>2523</v>
          </cell>
        </row>
        <row r="1917">
          <cell r="B1917">
            <v>41807</v>
          </cell>
          <cell r="E1917" t="str">
            <v>CNT Telefonica del Sur S.A.</v>
          </cell>
          <cell r="F1917" t="str">
            <v>9822150125-K</v>
          </cell>
          <cell r="G1917" t="str">
            <v>Fe Angulo 40x40x4x410 t/GTD</v>
          </cell>
          <cell r="AF1917">
            <v>200</v>
          </cell>
          <cell r="AG1917">
            <v>210.2</v>
          </cell>
          <cell r="AH1917">
            <v>0</v>
          </cell>
          <cell r="AI1917">
            <v>0</v>
          </cell>
          <cell r="AJ1917">
            <v>1</v>
          </cell>
          <cell r="AK1917">
            <v>200</v>
          </cell>
          <cell r="AL1917">
            <v>2523</v>
          </cell>
        </row>
        <row r="1918">
          <cell r="B1918">
            <v>41810</v>
          </cell>
          <cell r="E1918" t="str">
            <v>CNT Telefonica del Sur S.A.</v>
          </cell>
          <cell r="F1918" t="str">
            <v>9822150125-K</v>
          </cell>
          <cell r="G1918" t="str">
            <v>Fe Angulo 40x40x4x410 t/GTD</v>
          </cell>
          <cell r="AF1918">
            <v>100</v>
          </cell>
          <cell r="AG1918">
            <v>105.1</v>
          </cell>
          <cell r="AH1918">
            <v>0</v>
          </cell>
          <cell r="AI1918">
            <v>0</v>
          </cell>
          <cell r="AJ1918">
            <v>1</v>
          </cell>
          <cell r="AK1918">
            <v>100</v>
          </cell>
          <cell r="AL1918">
            <v>2523</v>
          </cell>
        </row>
        <row r="1919">
          <cell r="B1919">
            <v>41699</v>
          </cell>
          <cell r="E1919" t="str">
            <v>Grez y Ulloa S.A.</v>
          </cell>
          <cell r="F1919" t="str">
            <v>A800200200-1</v>
          </cell>
          <cell r="G1919" t="str">
            <v>Soporte Paso 5/8x321</v>
          </cell>
          <cell r="AF1919">
            <v>110</v>
          </cell>
          <cell r="AG1919">
            <v>58.790600000000005</v>
          </cell>
          <cell r="AH1919">
            <v>0</v>
          </cell>
          <cell r="AI1919">
            <v>0</v>
          </cell>
          <cell r="AJ1919">
            <v>1</v>
          </cell>
          <cell r="AK1919">
            <v>110</v>
          </cell>
          <cell r="AL1919">
            <v>4503</v>
          </cell>
        </row>
        <row r="1920">
          <cell r="B1920">
            <v>41746</v>
          </cell>
          <cell r="E1920" t="str">
            <v>Copelec</v>
          </cell>
          <cell r="F1920" t="str">
            <v>A800200200-1</v>
          </cell>
          <cell r="G1920" t="str">
            <v>Soporte Paso 5/8x321</v>
          </cell>
          <cell r="AF1920">
            <v>200</v>
          </cell>
          <cell r="AG1920">
            <v>106.89200000000001</v>
          </cell>
          <cell r="AH1920">
            <v>0</v>
          </cell>
          <cell r="AI1920">
            <v>0</v>
          </cell>
          <cell r="AJ1920">
            <v>1</v>
          </cell>
          <cell r="AK1920">
            <v>200</v>
          </cell>
          <cell r="AL1920">
            <v>4462</v>
          </cell>
        </row>
        <row r="1921">
          <cell r="B1921">
            <v>41884</v>
          </cell>
          <cell r="E1921" t="str">
            <v>Grez y Ulloa S.A.</v>
          </cell>
          <cell r="F1921" t="str">
            <v>A800200200-1</v>
          </cell>
          <cell r="G1921" t="str">
            <v>Soporte Paso 5/8x321</v>
          </cell>
          <cell r="AF1921">
            <v>300</v>
          </cell>
          <cell r="AG1921">
            <v>160.33800000000002</v>
          </cell>
          <cell r="AH1921">
            <v>-393</v>
          </cell>
          <cell r="AI1921">
            <v>-210.04278000000002</v>
          </cell>
          <cell r="AJ1921">
            <v>2.31</v>
          </cell>
          <cell r="AK1921">
            <v>693</v>
          </cell>
          <cell r="AL1921">
            <v>5000</v>
          </cell>
        </row>
        <row r="1922">
          <cell r="B1922">
            <v>41802</v>
          </cell>
          <cell r="E1922" t="str">
            <v>CNT Telefonica del Sur S.A.</v>
          </cell>
          <cell r="F1922" t="str">
            <v>8020510196-2</v>
          </cell>
          <cell r="G1922" t="str">
            <v>Cruceta Remate Final 50x50x4x500-14 Az/Rojo</v>
          </cell>
          <cell r="AF1922">
            <v>1050</v>
          </cell>
          <cell r="AG1922">
            <v>1980.3</v>
          </cell>
          <cell r="AH1922">
            <v>0</v>
          </cell>
          <cell r="AI1922">
            <v>0</v>
          </cell>
          <cell r="AJ1922">
            <v>1</v>
          </cell>
          <cell r="AK1922">
            <v>1050</v>
          </cell>
          <cell r="AL1922">
            <v>2665</v>
          </cell>
        </row>
        <row r="1923">
          <cell r="B1923">
            <v>41622</v>
          </cell>
          <cell r="E1923" t="str">
            <v>Grez y Ulloa S.A.</v>
          </cell>
          <cell r="F1923" t="str">
            <v>A800200270-2</v>
          </cell>
          <cell r="G1923" t="str">
            <v>Soporte Paso 5/8x416</v>
          </cell>
          <cell r="AF1923">
            <v>80</v>
          </cell>
          <cell r="AG1923">
            <v>54.720000000000006</v>
          </cell>
          <cell r="AH1923">
            <v>0</v>
          </cell>
          <cell r="AI1923">
            <v>0</v>
          </cell>
          <cell r="AJ1923">
            <v>1</v>
          </cell>
          <cell r="AK1923">
            <v>80</v>
          </cell>
          <cell r="AL1923">
            <v>3665</v>
          </cell>
        </row>
        <row r="1924">
          <cell r="B1924">
            <v>41621</v>
          </cell>
          <cell r="E1924" t="str">
            <v>Comercial BTC Spa</v>
          </cell>
          <cell r="F1924" t="str">
            <v>A800200270-2</v>
          </cell>
          <cell r="G1924" t="str">
            <v>Soporte Paso 5/8x416</v>
          </cell>
          <cell r="AF1924">
            <v>15</v>
          </cell>
          <cell r="AG1924">
            <v>10.260000000000002</v>
          </cell>
          <cell r="AH1924">
            <v>0</v>
          </cell>
          <cell r="AI1924">
            <v>0</v>
          </cell>
          <cell r="AJ1924">
            <v>1</v>
          </cell>
          <cell r="AK1924">
            <v>15</v>
          </cell>
          <cell r="AL1924">
            <v>4001</v>
          </cell>
        </row>
        <row r="1925">
          <cell r="B1925">
            <v>41724</v>
          </cell>
          <cell r="E1925" t="str">
            <v>Grez y Ulloa S.A.</v>
          </cell>
          <cell r="F1925" t="str">
            <v>A800200270-2</v>
          </cell>
          <cell r="G1925" t="str">
            <v>Soporte Paso 5/8x416</v>
          </cell>
          <cell r="AF1925">
            <v>200</v>
          </cell>
          <cell r="AG1925">
            <v>136.80000000000001</v>
          </cell>
          <cell r="AH1925">
            <v>-115</v>
          </cell>
          <cell r="AI1925">
            <v>-78.660000000000011</v>
          </cell>
          <cell r="AJ1925">
            <v>1.575</v>
          </cell>
          <cell r="AK1925">
            <v>315</v>
          </cell>
          <cell r="AL1925">
            <v>4500</v>
          </cell>
        </row>
        <row r="1926">
          <cell r="B1926">
            <v>41695</v>
          </cell>
          <cell r="E1926" t="str">
            <v>Compañía General de Electricidad</v>
          </cell>
          <cell r="F1926" t="str">
            <v>9821800030-4</v>
          </cell>
          <cell r="G1926" t="str">
            <v>Pletina Elemento Montaje Cruc.Metálica( Z )</v>
          </cell>
          <cell r="AF1926">
            <v>75</v>
          </cell>
          <cell r="AG1926">
            <v>51.974999999999994</v>
          </cell>
          <cell r="AH1926">
            <v>0</v>
          </cell>
          <cell r="AI1926">
            <v>0</v>
          </cell>
          <cell r="AJ1926">
            <v>1</v>
          </cell>
          <cell r="AK1926">
            <v>75</v>
          </cell>
          <cell r="AL1926">
            <v>3052</v>
          </cell>
        </row>
        <row r="1927">
          <cell r="B1927">
            <v>41697</v>
          </cell>
          <cell r="E1927" t="str">
            <v>Compañía General de Electricidad</v>
          </cell>
          <cell r="F1927" t="str">
            <v>9821800030-4</v>
          </cell>
          <cell r="G1927" t="str">
            <v>Pletina Elemento Montaje Cruc.Metálica( Z )</v>
          </cell>
          <cell r="AF1927">
            <v>75</v>
          </cell>
          <cell r="AG1927">
            <v>51.974999999999994</v>
          </cell>
          <cell r="AH1927">
            <v>0</v>
          </cell>
          <cell r="AI1927">
            <v>0</v>
          </cell>
          <cell r="AJ1927">
            <v>1</v>
          </cell>
          <cell r="AK1927">
            <v>75</v>
          </cell>
          <cell r="AL1927">
            <v>3052</v>
          </cell>
        </row>
        <row r="1928">
          <cell r="B1928">
            <v>41698</v>
          </cell>
          <cell r="E1928" t="str">
            <v>Compañía General de Electricidad</v>
          </cell>
          <cell r="F1928" t="str">
            <v>9821800030-4</v>
          </cell>
          <cell r="G1928" t="str">
            <v>Pletina Elemento Montaje Cruc.Metálica( Z )</v>
          </cell>
          <cell r="AF1928">
            <v>80</v>
          </cell>
          <cell r="AG1928">
            <v>55.44</v>
          </cell>
          <cell r="AH1928">
            <v>-32</v>
          </cell>
          <cell r="AI1928">
            <v>-22.175999999999998</v>
          </cell>
          <cell r="AJ1928">
            <v>1.4</v>
          </cell>
          <cell r="AK1928">
            <v>112</v>
          </cell>
          <cell r="AL1928">
            <v>3052</v>
          </cell>
        </row>
        <row r="1929">
          <cell r="B1929">
            <v>41846</v>
          </cell>
          <cell r="E1929" t="str">
            <v>Sociedad electricidad Ind HSI by COM Ltda</v>
          </cell>
          <cell r="F1929" t="str">
            <v>9700220450-2</v>
          </cell>
          <cell r="G1929" t="str">
            <v>Pasador M16x102</v>
          </cell>
          <cell r="AF1929">
            <v>100</v>
          </cell>
          <cell r="AG1929">
            <v>19.100000000000001</v>
          </cell>
          <cell r="AH1929">
            <v>-610</v>
          </cell>
          <cell r="AI1929">
            <v>-116.51</v>
          </cell>
          <cell r="AJ1929">
            <v>7.1</v>
          </cell>
          <cell r="AK1929">
            <v>710</v>
          </cell>
          <cell r="AL1929">
            <v>2993</v>
          </cell>
        </row>
        <row r="1930">
          <cell r="B1930">
            <v>41266</v>
          </cell>
          <cell r="E1930" t="str">
            <v>Cooperativa Electrica Rio Bueno</v>
          </cell>
          <cell r="F1930" t="str">
            <v>9624000115-K</v>
          </cell>
          <cell r="G1930" t="str">
            <v>Perno Ojo 5/8x8x4H</v>
          </cell>
          <cell r="AF1930">
            <v>150</v>
          </cell>
          <cell r="AG1930">
            <v>80.400000000000006</v>
          </cell>
          <cell r="AH1930">
            <v>0</v>
          </cell>
          <cell r="AI1930">
            <v>0</v>
          </cell>
          <cell r="AJ1930">
            <v>1</v>
          </cell>
          <cell r="AK1930">
            <v>150</v>
          </cell>
          <cell r="AL1930">
            <v>4000</v>
          </cell>
        </row>
        <row r="1931">
          <cell r="B1931">
            <v>41679</v>
          </cell>
          <cell r="E1931" t="str">
            <v>Cooperativa Electrica Paillaco</v>
          </cell>
          <cell r="F1931" t="str">
            <v>9624000115-K</v>
          </cell>
          <cell r="G1931" t="str">
            <v>Perno Ojo 5/8x8x4H</v>
          </cell>
          <cell r="AF1931">
            <v>200</v>
          </cell>
          <cell r="AG1931">
            <v>107.2</v>
          </cell>
          <cell r="AH1931">
            <v>0</v>
          </cell>
          <cell r="AI1931">
            <v>0</v>
          </cell>
          <cell r="AJ1931">
            <v>1</v>
          </cell>
          <cell r="AK1931">
            <v>200</v>
          </cell>
          <cell r="AL1931">
            <v>4000</v>
          </cell>
        </row>
        <row r="1932">
          <cell r="B1932">
            <v>41682</v>
          </cell>
          <cell r="E1932" t="str">
            <v>Cooperativa Electrica Rio Bueno</v>
          </cell>
          <cell r="F1932" t="str">
            <v>9624000115-K</v>
          </cell>
          <cell r="G1932" t="str">
            <v>Perno Ojo 5/8x8x4H</v>
          </cell>
          <cell r="AF1932">
            <v>100</v>
          </cell>
          <cell r="AG1932">
            <v>53.6</v>
          </cell>
          <cell r="AH1932">
            <v>0</v>
          </cell>
          <cell r="AI1932">
            <v>0</v>
          </cell>
          <cell r="AJ1932">
            <v>1</v>
          </cell>
          <cell r="AK1932">
            <v>100</v>
          </cell>
          <cell r="AL1932">
            <v>4035</v>
          </cell>
        </row>
        <row r="1933">
          <cell r="B1933">
            <v>41808</v>
          </cell>
          <cell r="E1933" t="str">
            <v>CNT Telefonica del Sur S.A.</v>
          </cell>
          <cell r="F1933" t="str">
            <v>8020515132-3</v>
          </cell>
          <cell r="G1933" t="str">
            <v>Cruceta Extra Larga 50x50x4x965-14  t/GTD</v>
          </cell>
          <cell r="AF1933">
            <v>200</v>
          </cell>
          <cell r="AG1933">
            <v>546</v>
          </cell>
          <cell r="AH1933">
            <v>0</v>
          </cell>
          <cell r="AI1933">
            <v>0</v>
          </cell>
          <cell r="AJ1933">
            <v>1</v>
          </cell>
          <cell r="AK1933">
            <v>200</v>
          </cell>
          <cell r="AL1933">
            <v>2587</v>
          </cell>
        </row>
        <row r="1934">
          <cell r="B1934">
            <v>41815</v>
          </cell>
          <cell r="E1934" t="str">
            <v>CNT Telefonica del Sur S.A.</v>
          </cell>
          <cell r="F1934" t="str">
            <v>8020515132-3</v>
          </cell>
          <cell r="G1934" t="str">
            <v>Cruceta Extra Larga 50x50x4x965-14  t/GTD</v>
          </cell>
          <cell r="AF1934">
            <v>200</v>
          </cell>
          <cell r="AG1934">
            <v>546</v>
          </cell>
          <cell r="AH1934">
            <v>0</v>
          </cell>
          <cell r="AI1934">
            <v>0</v>
          </cell>
          <cell r="AJ1934">
            <v>1</v>
          </cell>
          <cell r="AK1934">
            <v>200</v>
          </cell>
          <cell r="AL1934">
            <v>2587</v>
          </cell>
        </row>
        <row r="1935">
          <cell r="B1935">
            <v>41524</v>
          </cell>
          <cell r="E1935" t="str">
            <v>Compañía General de Electricidad</v>
          </cell>
          <cell r="F1935" t="str">
            <v>8709200100-6</v>
          </cell>
          <cell r="G1935" t="str">
            <v>Espiga 3/4x220x375 caps.1" Poliamida</v>
          </cell>
          <cell r="AF1935">
            <v>1000</v>
          </cell>
          <cell r="AG1935">
            <v>860</v>
          </cell>
          <cell r="AH1935">
            <v>0</v>
          </cell>
          <cell r="AI1935">
            <v>0</v>
          </cell>
          <cell r="AJ1935">
            <v>1</v>
          </cell>
          <cell r="AK1935">
            <v>1000</v>
          </cell>
          <cell r="AL1935">
            <v>5375</v>
          </cell>
        </row>
        <row r="1936">
          <cell r="B1936">
            <v>41803</v>
          </cell>
          <cell r="E1936" t="str">
            <v>CNT Telefonica del Sur S.A.</v>
          </cell>
          <cell r="F1936" t="str">
            <v>8321250152-5</v>
          </cell>
          <cell r="G1936" t="str">
            <v>Tirante 39"  Galv. t/GTD</v>
          </cell>
          <cell r="AF1936">
            <v>200</v>
          </cell>
          <cell r="AG1936">
            <v>482.59999999999997</v>
          </cell>
          <cell r="AH1936">
            <v>60</v>
          </cell>
          <cell r="AI1936">
            <v>144.78</v>
          </cell>
          <cell r="AJ1936">
            <v>0.7</v>
          </cell>
          <cell r="AK1936">
            <v>140</v>
          </cell>
          <cell r="AL1936">
            <v>1840</v>
          </cell>
        </row>
        <row r="1937">
          <cell r="B1937">
            <v>41795</v>
          </cell>
          <cell r="E1937" t="str">
            <v>GTD Teleductos S.A.</v>
          </cell>
          <cell r="F1937" t="str">
            <v>8321250152-5</v>
          </cell>
          <cell r="G1937" t="str">
            <v>Tirante 39"  Galv. t/GTD</v>
          </cell>
          <cell r="AF1937">
            <v>1680</v>
          </cell>
          <cell r="AG1937">
            <v>4053.8399999999997</v>
          </cell>
          <cell r="AH1937">
            <v>-63</v>
          </cell>
          <cell r="AI1937">
            <v>-152.01899999999998</v>
          </cell>
          <cell r="AJ1937">
            <v>1.0375000000000001</v>
          </cell>
          <cell r="AK1937">
            <v>1743</v>
          </cell>
          <cell r="AL1937">
            <v>1720</v>
          </cell>
        </row>
        <row r="1938">
          <cell r="B1938">
            <v>41701</v>
          </cell>
          <cell r="E1938" t="str">
            <v>Cooperativa Electrica Paillaco</v>
          </cell>
          <cell r="F1938" t="str">
            <v>9624000115-K</v>
          </cell>
          <cell r="G1938" t="str">
            <v>Perno Ojo 5/8x8x4H</v>
          </cell>
          <cell r="AF1938">
            <v>200</v>
          </cell>
          <cell r="AG1938">
            <v>107.2</v>
          </cell>
          <cell r="AH1938">
            <v>0</v>
          </cell>
          <cell r="AI1938">
            <v>0</v>
          </cell>
          <cell r="AJ1938">
            <v>1</v>
          </cell>
          <cell r="AK1938">
            <v>200</v>
          </cell>
          <cell r="AL1938">
            <v>4000</v>
          </cell>
        </row>
        <row r="1939">
          <cell r="B1939">
            <v>41786</v>
          </cell>
          <cell r="E1939" t="str">
            <v>Tecnored S.A.</v>
          </cell>
          <cell r="F1939" t="str">
            <v>9624000115-K</v>
          </cell>
          <cell r="G1939" t="str">
            <v>Perno Ojo 5/8x8x4H</v>
          </cell>
          <cell r="AF1939">
            <v>1000</v>
          </cell>
          <cell r="AG1939">
            <v>536</v>
          </cell>
          <cell r="AH1939">
            <v>0</v>
          </cell>
          <cell r="AI1939">
            <v>0</v>
          </cell>
          <cell r="AJ1939">
            <v>1</v>
          </cell>
          <cell r="AK1939">
            <v>1000</v>
          </cell>
          <cell r="AL1939">
            <v>2954</v>
          </cell>
        </row>
        <row r="1940">
          <cell r="B1940">
            <v>41817</v>
          </cell>
          <cell r="E1940" t="str">
            <v>CNT Telefonica del Sur S.A.</v>
          </cell>
          <cell r="F1940" t="str">
            <v>8020510196-2</v>
          </cell>
          <cell r="G1940" t="str">
            <v>Cruceta Remate Final 50x50x4x500-14 Az/Rojo</v>
          </cell>
          <cell r="AF1940">
            <v>700</v>
          </cell>
          <cell r="AG1940">
            <v>1320.1999999999998</v>
          </cell>
          <cell r="AH1940">
            <v>-15</v>
          </cell>
          <cell r="AI1940">
            <v>-28.29</v>
          </cell>
          <cell r="AJ1940">
            <v>1.0214285714285714</v>
          </cell>
          <cell r="AK1940">
            <v>715</v>
          </cell>
          <cell r="AL1940">
            <v>2665</v>
          </cell>
        </row>
        <row r="1941">
          <cell r="B1941">
            <v>41972</v>
          </cell>
          <cell r="E1941" t="str">
            <v>Copelec</v>
          </cell>
          <cell r="F1941" t="str">
            <v>A800210084-4</v>
          </cell>
          <cell r="G1941" t="str">
            <v>Soporte L 50x50x5x50</v>
          </cell>
          <cell r="AF1941">
            <v>2000</v>
          </cell>
          <cell r="AG1941">
            <v>377</v>
          </cell>
          <cell r="AH1941">
            <v>-3250</v>
          </cell>
          <cell r="AI1941">
            <v>-612.625</v>
          </cell>
          <cell r="AJ1941">
            <v>2.625</v>
          </cell>
          <cell r="AK1941">
            <v>5250</v>
          </cell>
          <cell r="AL1941">
            <v>3501</v>
          </cell>
        </row>
        <row r="1942">
          <cell r="B1942">
            <v>41888</v>
          </cell>
          <cell r="F1942" t="str">
            <v>6000100290-5</v>
          </cell>
          <cell r="G1942" t="str">
            <v>Golilla 32x5x25 p/Soporte Tipo L</v>
          </cell>
          <cell r="AF1942">
            <v>1000</v>
          </cell>
          <cell r="AG1942">
            <v>30</v>
          </cell>
          <cell r="AH1942">
            <v>1000</v>
          </cell>
          <cell r="AI1942">
            <v>30</v>
          </cell>
          <cell r="AJ1942">
            <v>0</v>
          </cell>
          <cell r="AK1942">
            <v>0</v>
          </cell>
        </row>
        <row r="1943">
          <cell r="B1943">
            <v>41139</v>
          </cell>
          <cell r="E1943" t="str">
            <v>Compañía General de Electricidad</v>
          </cell>
          <cell r="F1943" t="str">
            <v>9700200615-8</v>
          </cell>
          <cell r="G1943" t="str">
            <v>Pasador 5/8x60</v>
          </cell>
          <cell r="AF1943">
            <v>7050</v>
          </cell>
          <cell r="AG1943">
            <v>902.4</v>
          </cell>
          <cell r="AH1943">
            <v>6695</v>
          </cell>
          <cell r="AI1943">
            <v>856.96</v>
          </cell>
          <cell r="AJ1943">
            <v>5.0354609929078017E-2</v>
          </cell>
          <cell r="AK1943">
            <v>355</v>
          </cell>
          <cell r="AL1943">
            <v>2471</v>
          </cell>
        </row>
        <row r="1944">
          <cell r="B1944">
            <v>41964</v>
          </cell>
          <cell r="E1944" t="str">
            <v>Tecnored S.A.</v>
          </cell>
          <cell r="F1944" t="str">
            <v>8706200600-3</v>
          </cell>
          <cell r="G1944" t="str">
            <v>Espiga 3/4x155x210 caps.1" Poliamida</v>
          </cell>
          <cell r="AF1944">
            <v>1200</v>
          </cell>
          <cell r="AG1944">
            <v>608.4</v>
          </cell>
          <cell r="AH1944">
            <v>-794</v>
          </cell>
          <cell r="AI1944">
            <v>-402.55799999999999</v>
          </cell>
          <cell r="AJ1944">
            <v>1.6616666666666666</v>
          </cell>
          <cell r="AK1944">
            <v>1994</v>
          </cell>
          <cell r="AL1944">
            <v>5872</v>
          </cell>
        </row>
        <row r="1945">
          <cell r="B1945">
            <v>41989</v>
          </cell>
          <cell r="E1945" t="str">
            <v xml:space="preserve">SAESA </v>
          </cell>
          <cell r="F1945" t="str">
            <v>7400200310-8</v>
          </cell>
          <cell r="G1945" t="str">
            <v>Barra Ojo Soldado 3/4x2.40mtrs</v>
          </cell>
          <cell r="AF1945">
            <v>300</v>
          </cell>
          <cell r="AG1945">
            <v>1740</v>
          </cell>
          <cell r="AH1945">
            <v>-31</v>
          </cell>
          <cell r="AI1945">
            <v>-179.79999999999998</v>
          </cell>
          <cell r="AJ1945">
            <v>1.1033333333333333</v>
          </cell>
          <cell r="AK1945">
            <v>331</v>
          </cell>
          <cell r="AL1945">
            <v>2536</v>
          </cell>
        </row>
        <row r="1946">
          <cell r="B1946">
            <v>41850</v>
          </cell>
          <cell r="E1946" t="str">
            <v>Sociedad electricidad Ind HSI by COM Ltda</v>
          </cell>
          <cell r="F1946" t="str">
            <v>9624000115-K</v>
          </cell>
          <cell r="G1946" t="str">
            <v>Perno Ojo 5/8x8x4H</v>
          </cell>
          <cell r="AF1946">
            <v>100</v>
          </cell>
          <cell r="AG1946">
            <v>53.6</v>
          </cell>
          <cell r="AH1946">
            <v>0</v>
          </cell>
          <cell r="AI1946">
            <v>0</v>
          </cell>
          <cell r="AJ1946">
            <v>1</v>
          </cell>
          <cell r="AK1946">
            <v>100</v>
          </cell>
          <cell r="AL1946">
            <v>5000</v>
          </cell>
        </row>
        <row r="1947">
          <cell r="B1947">
            <v>41903</v>
          </cell>
          <cell r="E1947" t="str">
            <v>Tecnored S.A.</v>
          </cell>
          <cell r="F1947" t="str">
            <v>9624000115-K</v>
          </cell>
          <cell r="G1947" t="str">
            <v>Perno Ojo 5/8x8x4H</v>
          </cell>
          <cell r="AF1947">
            <v>2500</v>
          </cell>
          <cell r="AG1947">
            <v>1340</v>
          </cell>
          <cell r="AH1947">
            <v>1972</v>
          </cell>
          <cell r="AI1947">
            <v>1056.992</v>
          </cell>
          <cell r="AJ1947">
            <v>0.2112</v>
          </cell>
          <cell r="AK1947">
            <v>528</v>
          </cell>
          <cell r="AL1947">
            <v>5000</v>
          </cell>
        </row>
        <row r="1948">
          <cell r="B1948">
            <v>41982</v>
          </cell>
          <cell r="E1948" t="str">
            <v>Reposicíon p/Abrazaderas 1/2</v>
          </cell>
          <cell r="F1948" t="str">
            <v>3323216000-K</v>
          </cell>
          <cell r="G1948" t="str">
            <v>Tuerca Cuad Ref 1/2</v>
          </cell>
          <cell r="AF1948">
            <v>56023</v>
          </cell>
          <cell r="AG1948">
            <v>2000.0211000000002</v>
          </cell>
          <cell r="AH1948">
            <v>40023</v>
          </cell>
          <cell r="AI1948">
            <v>1428.8211000000001</v>
          </cell>
          <cell r="AJ1948">
            <v>0.28559698695178765</v>
          </cell>
          <cell r="AK1948">
            <v>16000</v>
          </cell>
          <cell r="AL1948">
            <v>2295</v>
          </cell>
        </row>
        <row r="1949">
          <cell r="B1949">
            <v>41477</v>
          </cell>
          <cell r="E1949" t="str">
            <v>CNT Telefonica del Sur S.A.</v>
          </cell>
          <cell r="F1949" t="str">
            <v>7500200050-4</v>
          </cell>
          <cell r="G1949" t="str">
            <v xml:space="preserve">Brida Cruce mensajero perf. Redonda </v>
          </cell>
          <cell r="AF1949">
            <v>500</v>
          </cell>
          <cell r="AG1949">
            <v>110</v>
          </cell>
          <cell r="AH1949">
            <v>187</v>
          </cell>
          <cell r="AI1949">
            <v>41.14</v>
          </cell>
          <cell r="AJ1949">
            <v>0.626</v>
          </cell>
          <cell r="AK1949">
            <v>313</v>
          </cell>
          <cell r="AL1949">
            <v>3622</v>
          </cell>
        </row>
        <row r="1950">
          <cell r="B1950">
            <v>41478</v>
          </cell>
          <cell r="E1950" t="str">
            <v>CNT Telefonica del Sur S.A.</v>
          </cell>
          <cell r="F1950" t="str">
            <v>7500200045-8</v>
          </cell>
          <cell r="G1950" t="str">
            <v>Brida Cruce mensajero perf. Ovalada</v>
          </cell>
          <cell r="AF1950">
            <v>500</v>
          </cell>
          <cell r="AG1950">
            <v>107.5</v>
          </cell>
          <cell r="AH1950">
            <v>187</v>
          </cell>
          <cell r="AI1950">
            <v>40.204999999999998</v>
          </cell>
          <cell r="AJ1950">
            <v>0.626</v>
          </cell>
          <cell r="AK1950">
            <v>313</v>
          </cell>
          <cell r="AL1950">
            <v>3622</v>
          </cell>
        </row>
        <row r="1951">
          <cell r="B1951">
            <v>41981</v>
          </cell>
          <cell r="E1951" t="str">
            <v>CNT Telefonica del Sur S.A.</v>
          </cell>
          <cell r="F1951" t="str">
            <v>8020510090-7</v>
          </cell>
          <cell r="G1951" t="str">
            <v>Cruceta Paso c/Trebol 50x50x4x500-14 t/GTD</v>
          </cell>
          <cell r="AF1951">
            <v>1900</v>
          </cell>
          <cell r="AG1951">
            <v>2337</v>
          </cell>
          <cell r="AH1951">
            <v>1753</v>
          </cell>
          <cell r="AI1951">
            <v>2156.19</v>
          </cell>
          <cell r="AJ1951">
            <v>7.7368421052631572E-2</v>
          </cell>
          <cell r="AK1951">
            <v>147</v>
          </cell>
          <cell r="AL1951">
            <v>2586</v>
          </cell>
        </row>
        <row r="1952">
          <cell r="B1952">
            <v>41938</v>
          </cell>
          <cell r="E1952" t="str">
            <v>ELECONCE SPA</v>
          </cell>
          <cell r="F1952" t="str">
            <v>7401200010-7</v>
          </cell>
          <cell r="G1952" t="str">
            <v>Barra Ojo 5/8x1,80mtrs</v>
          </cell>
          <cell r="AF1952">
            <v>100</v>
          </cell>
          <cell r="AG1952">
            <v>303.68</v>
          </cell>
          <cell r="AH1952">
            <v>-100</v>
          </cell>
          <cell r="AI1952">
            <v>-303.68</v>
          </cell>
          <cell r="AJ1952">
            <v>2</v>
          </cell>
          <cell r="AK1952">
            <v>200</v>
          </cell>
          <cell r="AL1952">
            <v>2214</v>
          </cell>
        </row>
        <row r="1953">
          <cell r="B1953">
            <v>41991</v>
          </cell>
          <cell r="E1953" t="str">
            <v>GTD Teleductos S.A.</v>
          </cell>
          <cell r="F1953" t="str">
            <v>6620740040-9</v>
          </cell>
          <cell r="G1953" t="str">
            <v>Abrazadera p/Caja Terminal</v>
          </cell>
          <cell r="AF1953">
            <v>6000</v>
          </cell>
          <cell r="AG1953">
            <v>276</v>
          </cell>
          <cell r="AH1953">
            <v>0</v>
          </cell>
          <cell r="AI1953">
            <v>0</v>
          </cell>
          <cell r="AJ1953">
            <v>1</v>
          </cell>
          <cell r="AK1953">
            <v>6000</v>
          </cell>
          <cell r="AL1953">
            <v>7000</v>
          </cell>
        </row>
        <row r="1954">
          <cell r="B1954">
            <v>41992</v>
          </cell>
          <cell r="E1954" t="str">
            <v>CNT Telefonica del Sur S.A.</v>
          </cell>
          <cell r="F1954" t="str">
            <v>6620740040-9</v>
          </cell>
          <cell r="G1954" t="str">
            <v>Abrazadera p/Caja Terminal</v>
          </cell>
          <cell r="AF1954">
            <v>6000</v>
          </cell>
          <cell r="AG1954">
            <v>276</v>
          </cell>
          <cell r="AH1954">
            <v>16</v>
          </cell>
          <cell r="AI1954">
            <v>0.73599999999999999</v>
          </cell>
          <cell r="AJ1954">
            <v>0.99733333333333329</v>
          </cell>
          <cell r="AK1954">
            <v>5984</v>
          </cell>
          <cell r="AL1954">
            <v>7000</v>
          </cell>
        </row>
        <row r="1955">
          <cell r="B1955">
            <v>41905</v>
          </cell>
          <cell r="E1955" t="str">
            <v>Tecnored S.A.</v>
          </cell>
          <cell r="F1955" t="str">
            <v>9700200419-8</v>
          </cell>
          <cell r="G1955" t="str">
            <v>Pasador Cab. Chica 5/8x2</v>
          </cell>
          <cell r="AF1955">
            <v>1100</v>
          </cell>
          <cell r="AG1955">
            <v>104.5</v>
          </cell>
          <cell r="AH1955">
            <v>31</v>
          </cell>
          <cell r="AI1955">
            <v>2.9449999999999998</v>
          </cell>
          <cell r="AJ1955">
            <v>0.9718181818181818</v>
          </cell>
          <cell r="AK1955">
            <v>1069</v>
          </cell>
          <cell r="AL1955">
            <v>3499</v>
          </cell>
        </row>
        <row r="1956">
          <cell r="B1956">
            <v>41525</v>
          </cell>
          <cell r="E1956" t="str">
            <v>Compañía General de Electricidad</v>
          </cell>
          <cell r="F1956" t="str">
            <v>8709200100-6</v>
          </cell>
          <cell r="G1956" t="str">
            <v>Espiga 3/4x220x375 caps.1" Poliamida</v>
          </cell>
          <cell r="AF1956">
            <v>1237</v>
          </cell>
          <cell r="AG1956">
            <v>1063.82</v>
          </cell>
          <cell r="AH1956">
            <v>543</v>
          </cell>
          <cell r="AI1956">
            <v>466.98</v>
          </cell>
          <cell r="AJ1956">
            <v>0.56103476151980602</v>
          </cell>
          <cell r="AK1956">
            <v>694</v>
          </cell>
          <cell r="AL1956">
            <v>5375</v>
          </cell>
        </row>
        <row r="1957">
          <cell r="B1957">
            <v>41582</v>
          </cell>
          <cell r="E1957" t="str">
            <v>Cooperativa Electrica charrua</v>
          </cell>
          <cell r="F1957" t="str">
            <v>8731232100-7</v>
          </cell>
          <cell r="G1957" t="str">
            <v>Espiga Punta Poste caps.1" Poliamida</v>
          </cell>
          <cell r="AF1957">
            <v>300</v>
          </cell>
          <cell r="AG1957">
            <v>286.5</v>
          </cell>
          <cell r="AH1957">
            <v>0</v>
          </cell>
          <cell r="AI1957">
            <v>0</v>
          </cell>
          <cell r="AJ1957">
            <v>1</v>
          </cell>
          <cell r="AK1957">
            <v>300</v>
          </cell>
          <cell r="AL1957">
            <v>6000</v>
          </cell>
        </row>
        <row r="1958">
          <cell r="B1958">
            <v>41996</v>
          </cell>
          <cell r="E1958" t="str">
            <v>Cooperativa Electrica los Angeles</v>
          </cell>
          <cell r="F1958" t="str">
            <v>7401200010-7</v>
          </cell>
          <cell r="G1958" t="str">
            <v>Barra Ojo 5/8x1,80mtrs</v>
          </cell>
          <cell r="AF1958">
            <v>500</v>
          </cell>
          <cell r="AG1958">
            <v>1518.3999999999999</v>
          </cell>
          <cell r="AH1958">
            <v>-1037</v>
          </cell>
          <cell r="AI1958">
            <v>-3149.1615999999999</v>
          </cell>
          <cell r="AJ1958">
            <v>3.0739999999999998</v>
          </cell>
          <cell r="AK1958">
            <v>1537</v>
          </cell>
          <cell r="AL1958">
            <v>2535</v>
          </cell>
        </row>
        <row r="1959">
          <cell r="B1959">
            <v>41626</v>
          </cell>
          <cell r="E1959" t="str">
            <v>GTD Teleductos S.A.</v>
          </cell>
          <cell r="F1959" t="str">
            <v>9323020358-8</v>
          </cell>
          <cell r="G1959" t="str">
            <v>Perno Hex Cte 5/8x9x3A</v>
          </cell>
          <cell r="AF1959">
            <v>140</v>
          </cell>
          <cell r="AG1959">
            <v>49</v>
          </cell>
          <cell r="AH1959">
            <v>0</v>
          </cell>
          <cell r="AI1959">
            <v>0</v>
          </cell>
          <cell r="AJ1959">
            <v>1</v>
          </cell>
          <cell r="AK1959">
            <v>140</v>
          </cell>
          <cell r="AL1959">
            <v>3728</v>
          </cell>
        </row>
        <row r="1960">
          <cell r="B1960">
            <v>41617</v>
          </cell>
          <cell r="E1960" t="str">
            <v>GTD Teleductos S.A.</v>
          </cell>
          <cell r="F1960" t="str">
            <v>9323020358-8</v>
          </cell>
          <cell r="G1960" t="str">
            <v>Perno Hex Cte 5/8x9x3A</v>
          </cell>
          <cell r="AF1960">
            <v>140</v>
          </cell>
          <cell r="AG1960">
            <v>49</v>
          </cell>
          <cell r="AH1960">
            <v>0</v>
          </cell>
          <cell r="AI1960">
            <v>0</v>
          </cell>
          <cell r="AJ1960">
            <v>1</v>
          </cell>
          <cell r="AK1960">
            <v>140</v>
          </cell>
          <cell r="AL1960">
            <v>3728</v>
          </cell>
        </row>
        <row r="1961">
          <cell r="B1961">
            <v>41618</v>
          </cell>
          <cell r="E1961" t="str">
            <v>GTD Teleductos S.A.</v>
          </cell>
          <cell r="F1961" t="str">
            <v>9323020358-8</v>
          </cell>
          <cell r="G1961" t="str">
            <v>Perno Hex Cte 5/8x9x3A</v>
          </cell>
          <cell r="AF1961">
            <v>140</v>
          </cell>
          <cell r="AG1961">
            <v>49</v>
          </cell>
          <cell r="AH1961">
            <v>108</v>
          </cell>
          <cell r="AI1961">
            <v>37.799999999999997</v>
          </cell>
          <cell r="AJ1961">
            <v>0.22857142857142856</v>
          </cell>
          <cell r="AK1961">
            <v>32</v>
          </cell>
          <cell r="AL1961">
            <v>3728</v>
          </cell>
        </row>
        <row r="1962">
          <cell r="B1962">
            <v>41619</v>
          </cell>
          <cell r="E1962" t="str">
            <v>GTD Teleductos S.A.</v>
          </cell>
          <cell r="F1962" t="str">
            <v>9323020358-8</v>
          </cell>
          <cell r="G1962" t="str">
            <v>Perno Hex Cte 5/8x9x3A</v>
          </cell>
          <cell r="AF1962">
            <v>140</v>
          </cell>
          <cell r="AG1962">
            <v>49</v>
          </cell>
          <cell r="AH1962">
            <v>140</v>
          </cell>
          <cell r="AI1962">
            <v>49</v>
          </cell>
          <cell r="AJ1962">
            <v>0</v>
          </cell>
          <cell r="AK1962">
            <v>0</v>
          </cell>
          <cell r="AL1962">
            <v>3728</v>
          </cell>
        </row>
        <row r="1963">
          <cell r="B1963">
            <v>41573</v>
          </cell>
          <cell r="E1963" t="str">
            <v>Compañía General de Electricidad</v>
          </cell>
          <cell r="F1963" t="str">
            <v>A321020100-8</v>
          </cell>
          <cell r="G1963" t="str">
            <v>Viga Porta Transf. U 125x60x5x2320</v>
          </cell>
          <cell r="AF1963">
            <v>597</v>
          </cell>
          <cell r="AG1963">
            <v>13325.04</v>
          </cell>
          <cell r="AH1963">
            <v>-19</v>
          </cell>
          <cell r="AI1963">
            <v>-424.08</v>
          </cell>
          <cell r="AJ1963">
            <v>1.0318257956448911</v>
          </cell>
          <cell r="AK1963">
            <v>616</v>
          </cell>
          <cell r="AL1963">
            <v>2665</v>
          </cell>
        </row>
        <row r="1964">
          <cell r="B1964">
            <v>41932</v>
          </cell>
          <cell r="E1964" t="str">
            <v>Cooperativa Electrica charrua</v>
          </cell>
          <cell r="F1964" t="str">
            <v>8731244100-2</v>
          </cell>
          <cell r="G1964" t="str">
            <v>Espiga Punta Poste caps.1.3/8" Poliamida</v>
          </cell>
          <cell r="AF1964">
            <v>100</v>
          </cell>
          <cell r="AG1964">
            <v>179.5</v>
          </cell>
          <cell r="AH1964">
            <v>0</v>
          </cell>
          <cell r="AI1964">
            <v>0</v>
          </cell>
          <cell r="AJ1964">
            <v>1</v>
          </cell>
          <cell r="AK1964">
            <v>100</v>
          </cell>
          <cell r="AL1964">
            <v>5255</v>
          </cell>
        </row>
        <row r="1965">
          <cell r="B1965">
            <v>41929</v>
          </cell>
          <cell r="E1965" t="str">
            <v>Cooperativa Electrica Paillaco</v>
          </cell>
          <cell r="F1965" t="str">
            <v>8731244100-2</v>
          </cell>
          <cell r="G1965" t="str">
            <v>Espiga Punta Poste caps.1.3/8" Poliamida</v>
          </cell>
          <cell r="AF1965">
            <v>100</v>
          </cell>
          <cell r="AG1965">
            <v>179.5</v>
          </cell>
          <cell r="AH1965">
            <v>0</v>
          </cell>
          <cell r="AI1965">
            <v>0</v>
          </cell>
          <cell r="AJ1965">
            <v>1</v>
          </cell>
          <cell r="AK1965">
            <v>100</v>
          </cell>
          <cell r="AL1965">
            <v>5348</v>
          </cell>
        </row>
        <row r="1966">
          <cell r="B1966">
            <v>41399</v>
          </cell>
          <cell r="E1966" t="str">
            <v>Cooperativa Electrica los Angeles</v>
          </cell>
          <cell r="F1966" t="str">
            <v>8731244100-2</v>
          </cell>
          <cell r="G1966" t="str">
            <v>Espiga Punta Poste caps.1.3/8" Poliamida</v>
          </cell>
          <cell r="AF1966">
            <v>100</v>
          </cell>
          <cell r="AG1966">
            <v>179.5</v>
          </cell>
          <cell r="AH1966">
            <v>0</v>
          </cell>
          <cell r="AI1966">
            <v>0</v>
          </cell>
          <cell r="AJ1966">
            <v>1</v>
          </cell>
          <cell r="AK1966">
            <v>100</v>
          </cell>
          <cell r="AL1966">
            <v>5360</v>
          </cell>
        </row>
        <row r="1967">
          <cell r="B1967">
            <v>41975</v>
          </cell>
          <cell r="E1967" t="str">
            <v>Compañía General de Electricidad</v>
          </cell>
          <cell r="F1967" t="str">
            <v>A321010100-3</v>
          </cell>
          <cell r="G1967" t="str">
            <v>Viga Porta Transf. C 100x40x6x2320</v>
          </cell>
          <cell r="AF1967">
            <v>417</v>
          </cell>
          <cell r="AG1967">
            <v>7395.9120000000003</v>
          </cell>
          <cell r="AH1967">
            <v>-38</v>
          </cell>
          <cell r="AI1967">
            <v>-673.96800000000007</v>
          </cell>
          <cell r="AJ1967">
            <v>1.091127098321343</v>
          </cell>
          <cell r="AK1967">
            <v>455</v>
          </cell>
          <cell r="AL1967">
            <v>3354</v>
          </cell>
        </row>
        <row r="1968">
          <cell r="B1968">
            <v>41453</v>
          </cell>
          <cell r="E1968" t="str">
            <v>Cooperativa Electrica LLanquihue</v>
          </cell>
          <cell r="F1968" t="str">
            <v>8731244100-2</v>
          </cell>
          <cell r="G1968" t="str">
            <v>Espiga Punta Poste caps.1.3/8" Poliamida</v>
          </cell>
          <cell r="AF1968">
            <v>83</v>
          </cell>
          <cell r="AG1968">
            <v>148.98499999999999</v>
          </cell>
          <cell r="AH1968">
            <v>0</v>
          </cell>
          <cell r="AI1968">
            <v>0</v>
          </cell>
          <cell r="AJ1968">
            <v>1</v>
          </cell>
          <cell r="AK1968">
            <v>83</v>
          </cell>
          <cell r="AL1968">
            <v>5360</v>
          </cell>
        </row>
        <row r="1969">
          <cell r="B1969">
            <v>41503</v>
          </cell>
          <cell r="E1969" t="str">
            <v>Compañía General de Electricidad</v>
          </cell>
          <cell r="F1969" t="str">
            <v>8731244100-2</v>
          </cell>
          <cell r="G1969" t="str">
            <v>Espiga Punta Poste caps.1.3/8" Poliamida</v>
          </cell>
          <cell r="AF1969">
            <v>661</v>
          </cell>
          <cell r="AG1969">
            <v>1186.4949999999999</v>
          </cell>
          <cell r="AH1969">
            <v>0</v>
          </cell>
          <cell r="AI1969">
            <v>0</v>
          </cell>
          <cell r="AJ1969">
            <v>1</v>
          </cell>
          <cell r="AK1969">
            <v>661</v>
          </cell>
          <cell r="AL1969">
            <v>5675</v>
          </cell>
        </row>
        <row r="1970">
          <cell r="B1970">
            <v>41634</v>
          </cell>
          <cell r="E1970" t="str">
            <v>Compañía General de Electricidad</v>
          </cell>
          <cell r="F1970" t="str">
            <v>9323016450-7</v>
          </cell>
          <cell r="G1970" t="str">
            <v>Perno Hex Cte 1/2x8x5A</v>
          </cell>
          <cell r="AF1970">
            <v>847</v>
          </cell>
          <cell r="AG1970">
            <v>177.023</v>
          </cell>
          <cell r="AH1970">
            <v>118</v>
          </cell>
          <cell r="AI1970">
            <v>24.661999999999999</v>
          </cell>
          <cell r="AJ1970">
            <v>0.86068476977567887</v>
          </cell>
          <cell r="AK1970">
            <v>729</v>
          </cell>
          <cell r="AL1970">
            <v>1846</v>
          </cell>
        </row>
        <row r="1971">
          <cell r="B1971">
            <v>42019</v>
          </cell>
          <cell r="E1971" t="str">
            <v>Compañía General de Electricidad</v>
          </cell>
          <cell r="F1971" t="str">
            <v>9823000350-5</v>
          </cell>
          <cell r="G1971" t="str">
            <v>Perfil Ext. Metálica 125x45x5x3350</v>
          </cell>
          <cell r="AF1971">
            <v>28</v>
          </cell>
          <cell r="AG1971">
            <v>781.64800000000002</v>
          </cell>
          <cell r="AH1971">
            <v>0</v>
          </cell>
          <cell r="AI1971">
            <v>0</v>
          </cell>
          <cell r="AJ1971">
            <v>1</v>
          </cell>
          <cell r="AK1971">
            <v>28</v>
          </cell>
          <cell r="AL1971">
            <v>5073</v>
          </cell>
        </row>
        <row r="1972">
          <cell r="B1972">
            <v>42020</v>
          </cell>
          <cell r="E1972" t="str">
            <v>Reposición p/Barras 5/8</v>
          </cell>
          <cell r="F1972" t="str">
            <v>73032A8050-K</v>
          </cell>
          <cell r="G1972" t="str">
            <v>Golilla 100x100x5x18</v>
          </cell>
          <cell r="AF1972">
            <v>3500</v>
          </cell>
          <cell r="AG1972">
            <v>1352.4</v>
          </cell>
          <cell r="AH1972">
            <v>0</v>
          </cell>
          <cell r="AI1972">
            <v>0</v>
          </cell>
          <cell r="AJ1972">
            <v>1</v>
          </cell>
          <cell r="AK1972">
            <v>3500</v>
          </cell>
          <cell r="AL1972">
            <v>2253</v>
          </cell>
        </row>
        <row r="1973">
          <cell r="B1973">
            <v>42017</v>
          </cell>
          <cell r="E1973" t="str">
            <v>Copelec</v>
          </cell>
          <cell r="F1973" t="str">
            <v>A321410100-8</v>
          </cell>
          <cell r="G1973" t="str">
            <v>Vigueta PortaViga C 100x40x6x480</v>
          </cell>
          <cell r="AF1973">
            <v>20</v>
          </cell>
          <cell r="AG1973">
            <v>71.399999999999991</v>
          </cell>
          <cell r="AH1973">
            <v>-17</v>
          </cell>
          <cell r="AI1973">
            <v>-60.69</v>
          </cell>
          <cell r="AJ1973">
            <v>1.85</v>
          </cell>
          <cell r="AK1973">
            <v>37</v>
          </cell>
          <cell r="AL1973">
            <v>2638</v>
          </cell>
        </row>
        <row r="1974">
          <cell r="B1974">
            <v>42024</v>
          </cell>
          <cell r="E1974" t="str">
            <v>Cooperativa Electrica los Angeles</v>
          </cell>
          <cell r="F1974" t="str">
            <v>A321410100-8</v>
          </cell>
          <cell r="G1974" t="str">
            <v>Vigueta PortaViga C 100x40x6x480</v>
          </cell>
          <cell r="AF1974">
            <v>40</v>
          </cell>
          <cell r="AG1974">
            <v>142.79999999999998</v>
          </cell>
          <cell r="AH1974">
            <v>-239</v>
          </cell>
          <cell r="AI1974">
            <v>-853.23</v>
          </cell>
          <cell r="AJ1974">
            <v>6.9749999999999996</v>
          </cell>
          <cell r="AK1974">
            <v>279</v>
          </cell>
          <cell r="AL1974">
            <v>2400</v>
          </cell>
        </row>
        <row r="1975">
          <cell r="B1975">
            <v>41899</v>
          </cell>
          <cell r="E1975" t="str">
            <v>Cooperativa Electrica Paillaco</v>
          </cell>
          <cell r="F1975" t="str">
            <v>8731244100-2</v>
          </cell>
          <cell r="G1975" t="str">
            <v>Espiga Punta Poste caps.1.3/8" Poliamida</v>
          </cell>
          <cell r="AF1975">
            <v>300</v>
          </cell>
          <cell r="AG1975">
            <v>538.5</v>
          </cell>
          <cell r="AH1975">
            <v>0</v>
          </cell>
          <cell r="AI1975">
            <v>0</v>
          </cell>
          <cell r="AJ1975">
            <v>1</v>
          </cell>
          <cell r="AK1975">
            <v>300</v>
          </cell>
          <cell r="AL1975">
            <v>6362</v>
          </cell>
        </row>
        <row r="1976">
          <cell r="B1976">
            <v>41637</v>
          </cell>
          <cell r="E1976" t="str">
            <v>Compañía General de Electricidad</v>
          </cell>
          <cell r="F1976" t="str">
            <v>9323016400-0</v>
          </cell>
          <cell r="G1976" t="str">
            <v>Perno Hex Cte 1/2x6x3A</v>
          </cell>
          <cell r="AF1976">
            <v>474</v>
          </cell>
          <cell r="AG1976">
            <v>73.944000000000003</v>
          </cell>
          <cell r="AH1976">
            <v>0</v>
          </cell>
          <cell r="AI1976">
            <v>0</v>
          </cell>
          <cell r="AJ1976">
            <v>1</v>
          </cell>
          <cell r="AK1976">
            <v>474</v>
          </cell>
          <cell r="AL1976">
            <v>1839</v>
          </cell>
        </row>
        <row r="1977">
          <cell r="B1977">
            <v>41486</v>
          </cell>
          <cell r="E1977" t="str">
            <v>Juan Ruperto Cancino</v>
          </cell>
          <cell r="F1977" t="str">
            <v>9323016400-0</v>
          </cell>
          <cell r="G1977" t="str">
            <v>Perno Hex Cte 1/2x6x3A</v>
          </cell>
          <cell r="AF1977">
            <v>300</v>
          </cell>
          <cell r="AG1977">
            <v>46.8</v>
          </cell>
          <cell r="AH1977">
            <v>-115</v>
          </cell>
          <cell r="AI1977">
            <v>-17.940000000000001</v>
          </cell>
          <cell r="AJ1977">
            <v>1.3833333333333333</v>
          </cell>
          <cell r="AK1977">
            <v>415</v>
          </cell>
          <cell r="AL1977">
            <v>2705</v>
          </cell>
        </row>
        <row r="1978">
          <cell r="B1978">
            <v>41605</v>
          </cell>
          <cell r="E1978" t="str">
            <v>Compañía General de Electricidad</v>
          </cell>
          <cell r="F1978" t="str">
            <v>9822900090-K</v>
          </cell>
          <cell r="G1978" t="str">
            <v>Pletina p/Ext. Metalica 50x5x218</v>
          </cell>
          <cell r="AF1978">
            <v>28</v>
          </cell>
          <cell r="AG1978">
            <v>11.927999999999999</v>
          </cell>
          <cell r="AH1978">
            <v>0</v>
          </cell>
          <cell r="AI1978">
            <v>0</v>
          </cell>
          <cell r="AJ1978">
            <v>1</v>
          </cell>
          <cell r="AK1978">
            <v>28</v>
          </cell>
          <cell r="AL1978">
            <v>5073</v>
          </cell>
        </row>
        <row r="1979">
          <cell r="B1979">
            <v>41606</v>
          </cell>
          <cell r="E1979" t="str">
            <v>Compañía General de Electricidad</v>
          </cell>
          <cell r="F1979" t="str">
            <v>9822900100-0</v>
          </cell>
          <cell r="G1979" t="str">
            <v>Pletina p/Ext. Metalica 50x5x244</v>
          </cell>
          <cell r="AF1979">
            <v>28</v>
          </cell>
          <cell r="AG1979">
            <v>13.468</v>
          </cell>
          <cell r="AH1979">
            <v>-10</v>
          </cell>
          <cell r="AI1979">
            <v>-4.8099999999999996</v>
          </cell>
          <cell r="AJ1979">
            <v>1.3571428571428572</v>
          </cell>
          <cell r="AK1979">
            <v>38</v>
          </cell>
          <cell r="AL1979">
            <v>5073</v>
          </cell>
        </row>
        <row r="1980">
          <cell r="B1980">
            <v>42025</v>
          </cell>
          <cell r="E1980" t="str">
            <v>Compañía General de Electricidad</v>
          </cell>
          <cell r="F1980" t="str">
            <v>9822900030-6</v>
          </cell>
          <cell r="G1980" t="str">
            <v>Pletina p/Ext. Metalica 50x5x170</v>
          </cell>
          <cell r="AF1980">
            <v>28</v>
          </cell>
          <cell r="AG1980">
            <v>9.1</v>
          </cell>
          <cell r="AH1980">
            <v>0</v>
          </cell>
          <cell r="AI1980">
            <v>0</v>
          </cell>
          <cell r="AJ1980">
            <v>1</v>
          </cell>
          <cell r="AK1980">
            <v>28</v>
          </cell>
          <cell r="AL1980">
            <v>5073</v>
          </cell>
        </row>
        <row r="1981">
          <cell r="B1981">
            <v>42026</v>
          </cell>
          <cell r="E1981" t="str">
            <v>Compañía General de Electricidad</v>
          </cell>
          <cell r="F1981" t="str">
            <v>9822900070-5</v>
          </cell>
          <cell r="G1981" t="str">
            <v>Pletina p/Ext. Metalica 50x5x205</v>
          </cell>
          <cell r="AF1981">
            <v>28</v>
          </cell>
          <cell r="AG1981">
            <v>11.200000000000001</v>
          </cell>
          <cell r="AH1981">
            <v>0</v>
          </cell>
          <cell r="AI1981">
            <v>0</v>
          </cell>
          <cell r="AJ1981">
            <v>1</v>
          </cell>
          <cell r="AK1981">
            <v>28</v>
          </cell>
          <cell r="AL1981">
            <v>5073</v>
          </cell>
        </row>
        <row r="1982">
          <cell r="B1982">
            <v>42027</v>
          </cell>
          <cell r="E1982" t="str">
            <v>Compañía General de Electricidad</v>
          </cell>
          <cell r="F1982" t="str">
            <v>9822900110-8</v>
          </cell>
          <cell r="G1982" t="str">
            <v>Pletina p/Ext. Metalica 150x155x5x200</v>
          </cell>
          <cell r="AF1982">
            <v>14</v>
          </cell>
          <cell r="AG1982">
            <v>17.192</v>
          </cell>
          <cell r="AH1982">
            <v>-22</v>
          </cell>
          <cell r="AI1982">
            <v>-27.015999999999998</v>
          </cell>
          <cell r="AJ1982">
            <v>2.5714285714285716</v>
          </cell>
          <cell r="AK1982">
            <v>36</v>
          </cell>
          <cell r="AL1982">
            <v>5073</v>
          </cell>
        </row>
        <row r="1983">
          <cell r="B1983">
            <v>41936</v>
          </cell>
          <cell r="E1983" t="str">
            <v>Cooperativa Electrica los Angeles</v>
          </cell>
          <cell r="F1983" t="str">
            <v>8731244100-2</v>
          </cell>
          <cell r="G1983" t="str">
            <v>Espiga Punta Poste caps.1.3/8" Poliamida</v>
          </cell>
          <cell r="AF1983">
            <v>50</v>
          </cell>
          <cell r="AG1983">
            <v>89.75</v>
          </cell>
          <cell r="AH1983">
            <v>0</v>
          </cell>
          <cell r="AI1983">
            <v>0</v>
          </cell>
          <cell r="AJ1983">
            <v>1</v>
          </cell>
          <cell r="AK1983">
            <v>50</v>
          </cell>
          <cell r="AL1983">
            <v>5779</v>
          </cell>
        </row>
        <row r="1984">
          <cell r="B1984">
            <v>41521</v>
          </cell>
          <cell r="E1984" t="str">
            <v>Compañía General de Electricidad</v>
          </cell>
          <cell r="F1984" t="str">
            <v>8709200150-2</v>
          </cell>
          <cell r="G1984" t="str">
            <v>Espiga 3/4x155x295 caps.1.3/8" Poliamida c/HOR</v>
          </cell>
          <cell r="AF1984">
            <v>9783</v>
          </cell>
          <cell r="AG1984">
            <v>7249.2029999999995</v>
          </cell>
          <cell r="AH1984">
            <v>890</v>
          </cell>
          <cell r="AI1984">
            <v>659.49</v>
          </cell>
          <cell r="AJ1984">
            <v>0.90902586118777473</v>
          </cell>
          <cell r="AK1984">
            <v>8893</v>
          </cell>
          <cell r="AL1984">
            <v>6612</v>
          </cell>
        </row>
        <row r="1985">
          <cell r="B1985">
            <v>42028</v>
          </cell>
          <cell r="E1985" t="str">
            <v>Compañía General de Electricidad</v>
          </cell>
          <cell r="F1985" t="str">
            <v>9822900050-0</v>
          </cell>
          <cell r="G1985" t="str">
            <v>Pletina p/Ext. Metalica 50x5x187</v>
          </cell>
          <cell r="AF1985">
            <v>28</v>
          </cell>
          <cell r="AG1985">
            <v>10.108000000000001</v>
          </cell>
          <cell r="AH1985">
            <v>0</v>
          </cell>
          <cell r="AI1985">
            <v>0</v>
          </cell>
          <cell r="AJ1985">
            <v>1</v>
          </cell>
          <cell r="AK1985">
            <v>28</v>
          </cell>
          <cell r="AL1985">
            <v>5073</v>
          </cell>
        </row>
        <row r="1986">
          <cell r="B1986">
            <v>41414</v>
          </cell>
          <cell r="E1986" t="str">
            <v>Tecnored S.A.</v>
          </cell>
          <cell r="F1986" t="str">
            <v>7303240105-5</v>
          </cell>
          <cell r="G1986" t="str">
            <v>Golilla 40x40x5x18</v>
          </cell>
          <cell r="AF1986">
            <v>30000</v>
          </cell>
          <cell r="AG1986">
            <v>1440</v>
          </cell>
          <cell r="AH1986">
            <v>0</v>
          </cell>
          <cell r="AI1986">
            <v>0</v>
          </cell>
          <cell r="AJ1986">
            <v>1</v>
          </cell>
          <cell r="AK1986">
            <v>30000</v>
          </cell>
          <cell r="AL1986">
            <v>2583</v>
          </cell>
        </row>
        <row r="1987">
          <cell r="B1987">
            <v>41868</v>
          </cell>
          <cell r="E1987" t="str">
            <v>Cooperativa Electrica Paillaco</v>
          </cell>
          <cell r="F1987" t="str">
            <v>8731232100-7</v>
          </cell>
          <cell r="G1987" t="str">
            <v>Espiga Punta Poste caps.1" Poliamida</v>
          </cell>
          <cell r="AF1987">
            <v>300</v>
          </cell>
          <cell r="AG1987">
            <v>286.5</v>
          </cell>
          <cell r="AH1987">
            <v>0</v>
          </cell>
          <cell r="AI1987">
            <v>0</v>
          </cell>
          <cell r="AJ1987">
            <v>1</v>
          </cell>
          <cell r="AK1987">
            <v>300</v>
          </cell>
          <cell r="AL1987">
            <v>6358</v>
          </cell>
        </row>
        <row r="1988">
          <cell r="B1988">
            <v>41948</v>
          </cell>
          <cell r="E1988" t="str">
            <v>Copelec</v>
          </cell>
          <cell r="F1988" t="str">
            <v>8731232100-7</v>
          </cell>
          <cell r="G1988" t="str">
            <v>Espiga Punta Poste caps.1" Poliamida</v>
          </cell>
          <cell r="AF1988">
            <v>200</v>
          </cell>
          <cell r="AG1988">
            <v>191</v>
          </cell>
          <cell r="AH1988">
            <v>0</v>
          </cell>
          <cell r="AI1988">
            <v>0</v>
          </cell>
          <cell r="AJ1988">
            <v>1</v>
          </cell>
          <cell r="AK1988">
            <v>200</v>
          </cell>
          <cell r="AL1988">
            <v>5780</v>
          </cell>
        </row>
        <row r="1989">
          <cell r="B1989">
            <v>41946</v>
          </cell>
          <cell r="E1989" t="str">
            <v>Comercializadora e Inver Galmar Ltda</v>
          </cell>
          <cell r="F1989" t="str">
            <v>8731244100-2</v>
          </cell>
          <cell r="G1989" t="str">
            <v>Espiga Punta Poste caps.1.3/8" Poliamida</v>
          </cell>
          <cell r="AF1989">
            <v>200</v>
          </cell>
          <cell r="AG1989">
            <v>359</v>
          </cell>
          <cell r="AH1989">
            <v>0</v>
          </cell>
          <cell r="AI1989">
            <v>0</v>
          </cell>
          <cell r="AJ1989">
            <v>1</v>
          </cell>
          <cell r="AK1989">
            <v>200</v>
          </cell>
          <cell r="AL1989">
            <v>5780</v>
          </cell>
        </row>
        <row r="1990">
          <cell r="B1990">
            <v>41902</v>
          </cell>
          <cell r="F1990" t="str">
            <v>9100200030-5</v>
          </cell>
          <cell r="G1990" t="str">
            <v>Gancho p/Cruceta Remate 5/8x255</v>
          </cell>
          <cell r="AF1990">
            <v>1920</v>
          </cell>
          <cell r="AG1990">
            <v>768</v>
          </cell>
          <cell r="AH1990">
            <v>1920</v>
          </cell>
          <cell r="AI1990">
            <v>768</v>
          </cell>
          <cell r="AJ1990">
            <v>0</v>
          </cell>
          <cell r="AK1990">
            <v>0</v>
          </cell>
        </row>
        <row r="1991">
          <cell r="B1991">
            <v>41957</v>
          </cell>
          <cell r="F1991" t="str">
            <v>9100200040-2</v>
          </cell>
          <cell r="G1991" t="str">
            <v>Gancho p/Cruceta Riostra 50x5x230mm</v>
          </cell>
          <cell r="AF1991">
            <v>670</v>
          </cell>
          <cell r="AG1991">
            <v>246.56</v>
          </cell>
          <cell r="AH1991">
            <v>670</v>
          </cell>
          <cell r="AI1991">
            <v>246.56</v>
          </cell>
          <cell r="AJ1991">
            <v>0</v>
          </cell>
          <cell r="AK1991">
            <v>0</v>
          </cell>
        </row>
        <row r="1992">
          <cell r="B1992">
            <v>41886</v>
          </cell>
          <cell r="E1992" t="str">
            <v>Grez y Ulloa S.A.</v>
          </cell>
          <cell r="F1992" t="str">
            <v>9624000016-1</v>
          </cell>
          <cell r="G1992" t="str">
            <v>Perno Ojo 5/8x9x5H</v>
          </cell>
          <cell r="AF1992">
            <v>300</v>
          </cell>
          <cell r="AG1992">
            <v>176.1</v>
          </cell>
          <cell r="AH1992">
            <v>0</v>
          </cell>
          <cell r="AI1992">
            <v>0</v>
          </cell>
          <cell r="AJ1992">
            <v>1</v>
          </cell>
          <cell r="AK1992">
            <v>300</v>
          </cell>
          <cell r="AL1992">
            <v>5000</v>
          </cell>
        </row>
        <row r="1993">
          <cell r="B1993">
            <v>41816</v>
          </cell>
          <cell r="E1993" t="str">
            <v>CNT Telefonica del Sur S.A.</v>
          </cell>
          <cell r="F1993" t="str">
            <v>8020540045-5</v>
          </cell>
          <cell r="G1993" t="str">
            <v>Cruceta Riostra 50x50x4x375 t/GTD A/R</v>
          </cell>
          <cell r="AF1993">
            <v>200</v>
          </cell>
          <cell r="AG1993">
            <v>303.79999999999995</v>
          </cell>
          <cell r="AH1993">
            <v>200</v>
          </cell>
          <cell r="AI1993">
            <v>303.79999999999995</v>
          </cell>
          <cell r="AJ1993">
            <v>0</v>
          </cell>
          <cell r="AK1993">
            <v>0</v>
          </cell>
          <cell r="AL1993">
            <v>2626</v>
          </cell>
        </row>
        <row r="1994">
          <cell r="B1994">
            <v>41762</v>
          </cell>
          <cell r="E1994" t="str">
            <v>Cooperativa Electrica los Angeles</v>
          </cell>
          <cell r="F1994" t="str">
            <v>9323020350-2</v>
          </cell>
          <cell r="G1994" t="str">
            <v>Perno Hex Cte 5/8x8x5A</v>
          </cell>
          <cell r="AF1994">
            <v>2000</v>
          </cell>
          <cell r="AG1994">
            <v>672.2399999999999</v>
          </cell>
          <cell r="AH1994">
            <v>0</v>
          </cell>
          <cell r="AI1994">
            <v>0</v>
          </cell>
          <cell r="AJ1994">
            <v>1</v>
          </cell>
          <cell r="AK1994">
            <v>2000</v>
          </cell>
          <cell r="AL1994">
            <v>2990</v>
          </cell>
        </row>
        <row r="1995">
          <cell r="B1995">
            <v>42016</v>
          </cell>
          <cell r="E1995" t="str">
            <v>Reposición p/Barras 5/8</v>
          </cell>
          <cell r="F1995" t="str">
            <v>73032A8050-K</v>
          </cell>
          <cell r="G1995" t="str">
            <v>Golilla 100x100x5x18</v>
          </cell>
          <cell r="AF1995">
            <v>2000</v>
          </cell>
          <cell r="AG1995">
            <v>772.80000000000007</v>
          </cell>
          <cell r="AH1995">
            <v>700</v>
          </cell>
          <cell r="AI1995">
            <v>270.48</v>
          </cell>
          <cell r="AJ1995">
            <v>0.65</v>
          </cell>
          <cell r="AK1995">
            <v>1300</v>
          </cell>
          <cell r="AL1995">
            <v>2253</v>
          </cell>
        </row>
        <row r="1996">
          <cell r="B1996">
            <v>42029</v>
          </cell>
          <cell r="E1996" t="str">
            <v>Reposición p/Espigas 3/4</v>
          </cell>
          <cell r="F1996" t="str">
            <v>7303250150-5</v>
          </cell>
          <cell r="G1996" t="str">
            <v>Golilla 50x50x5x21</v>
          </cell>
          <cell r="AF1996">
            <v>10000</v>
          </cell>
          <cell r="AG1996">
            <v>859.99999999999989</v>
          </cell>
          <cell r="AH1996">
            <v>-10592</v>
          </cell>
          <cell r="AI1996">
            <v>-910.91199999999992</v>
          </cell>
          <cell r="AJ1996">
            <v>2.0592000000000001</v>
          </cell>
          <cell r="AK1996">
            <v>20592</v>
          </cell>
          <cell r="AL1996">
            <v>5895</v>
          </cell>
        </row>
        <row r="1997">
          <cell r="B1997">
            <v>41965</v>
          </cell>
          <cell r="E1997" t="str">
            <v>Tecnored S.A.</v>
          </cell>
          <cell r="F1997" t="str">
            <v>8731244100-2</v>
          </cell>
          <cell r="G1997" t="str">
            <v>Espiga Punta Poste caps.1.3/8" Poliamida</v>
          </cell>
          <cell r="AF1997">
            <v>150</v>
          </cell>
          <cell r="AG1997">
            <v>269.25</v>
          </cell>
          <cell r="AH1997">
            <v>0</v>
          </cell>
          <cell r="AI1997">
            <v>0</v>
          </cell>
          <cell r="AJ1997">
            <v>1</v>
          </cell>
          <cell r="AK1997">
            <v>150</v>
          </cell>
          <cell r="AL1997">
            <v>6358</v>
          </cell>
        </row>
        <row r="1998">
          <cell r="B1998">
            <v>41282</v>
          </cell>
          <cell r="E1998" t="str">
            <v>Grez y Ulloa S.A.</v>
          </cell>
          <cell r="F1998" t="str">
            <v>9323020370-7</v>
          </cell>
          <cell r="G1998" t="str">
            <v>Perno Hex Cte 5/8x9x6A</v>
          </cell>
          <cell r="AF1998">
            <v>500</v>
          </cell>
          <cell r="AG1998">
            <v>186.88499999999999</v>
          </cell>
          <cell r="AH1998">
            <v>196</v>
          </cell>
          <cell r="AI1998">
            <v>73.258920000000003</v>
          </cell>
          <cell r="AJ1998">
            <v>0.60799999999999998</v>
          </cell>
          <cell r="AK1998">
            <v>304</v>
          </cell>
          <cell r="AL1998">
            <v>2399</v>
          </cell>
        </row>
        <row r="1999">
          <cell r="B1999">
            <v>42032</v>
          </cell>
          <cell r="E1999" t="str">
            <v>Reposicion</v>
          </cell>
          <cell r="F1999" t="str">
            <v>8731244100-2</v>
          </cell>
          <cell r="G1999" t="str">
            <v>Espiga Punta Poste caps.1.3/8" Poliamida</v>
          </cell>
          <cell r="AF1999">
            <v>500</v>
          </cell>
          <cell r="AG1999">
            <v>897.5</v>
          </cell>
          <cell r="AH1999">
            <v>-16</v>
          </cell>
          <cell r="AI1999">
            <v>-28.72</v>
          </cell>
          <cell r="AJ1999">
            <v>1.032</v>
          </cell>
          <cell r="AK1999">
            <v>516</v>
          </cell>
          <cell r="AL1999">
            <v>6740</v>
          </cell>
        </row>
        <row r="2000">
          <cell r="B2000">
            <v>42033</v>
          </cell>
          <cell r="E2000" t="str">
            <v>CNT Telefonica del Sur S.A.</v>
          </cell>
          <cell r="F2000" t="str">
            <v>6601200010-4</v>
          </cell>
          <cell r="G2000" t="str">
            <v xml:space="preserve">Soporte Extensión ADSS GV 240x50x8MM        </v>
          </cell>
          <cell r="AF2000">
            <v>10500</v>
          </cell>
          <cell r="AG2000">
            <v>6090</v>
          </cell>
          <cell r="AH2000">
            <v>-3566</v>
          </cell>
          <cell r="AI2000">
            <v>-2068.2799999999997</v>
          </cell>
          <cell r="AJ2000">
            <v>1.3396190476190477</v>
          </cell>
          <cell r="AK2000">
            <v>14066</v>
          </cell>
          <cell r="AL2000">
            <v>4129</v>
          </cell>
        </row>
        <row r="2001">
          <cell r="B2001">
            <v>42034</v>
          </cell>
          <cell r="E2001" t="str">
            <v>Reposicion</v>
          </cell>
          <cell r="F2001" t="str">
            <v>8731244100-2</v>
          </cell>
          <cell r="G2001" t="str">
            <v>Espiga Punta Poste caps.1.3/8" Poliamida</v>
          </cell>
          <cell r="AF2001">
            <v>500</v>
          </cell>
          <cell r="AG2001">
            <v>897.5</v>
          </cell>
          <cell r="AH2001">
            <v>0</v>
          </cell>
          <cell r="AI2001">
            <v>0</v>
          </cell>
          <cell r="AJ2001">
            <v>1</v>
          </cell>
          <cell r="AK2001">
            <v>500</v>
          </cell>
          <cell r="AL2001">
            <v>6740</v>
          </cell>
        </row>
        <row r="2002">
          <cell r="B2002">
            <v>42035</v>
          </cell>
          <cell r="E2002" t="str">
            <v>Comercializadora e Inver Galmar Ltda</v>
          </cell>
          <cell r="F2002" t="str">
            <v>8731244100-2</v>
          </cell>
          <cell r="G2002" t="str">
            <v>Espiga Punta Poste caps.1.3/8" Poliamida</v>
          </cell>
          <cell r="AF2002">
            <v>300</v>
          </cell>
          <cell r="AG2002">
            <v>538.5</v>
          </cell>
          <cell r="AH2002">
            <v>-362</v>
          </cell>
          <cell r="AI2002">
            <v>-649.79</v>
          </cell>
          <cell r="AJ2002">
            <v>2.2066666666666666</v>
          </cell>
          <cell r="AK2002">
            <v>662</v>
          </cell>
          <cell r="AL2002">
            <v>6358</v>
          </cell>
        </row>
        <row r="2003">
          <cell r="B2003">
            <v>41828</v>
          </cell>
          <cell r="E2003" t="str">
            <v>Ferrocarril Del Pacifico S.A.</v>
          </cell>
          <cell r="F2003" t="str">
            <v>3824028180-2</v>
          </cell>
          <cell r="G2003" t="str">
            <v>Tirafondo Nº2, 7/8x149</v>
          </cell>
          <cell r="AF2003">
            <v>4200</v>
          </cell>
          <cell r="AG2003">
            <v>2318.4</v>
          </cell>
          <cell r="AH2003">
            <v>0</v>
          </cell>
          <cell r="AI2003">
            <v>0</v>
          </cell>
          <cell r="AJ2003">
            <v>1</v>
          </cell>
          <cell r="AK2003">
            <v>4200</v>
          </cell>
          <cell r="AL2003">
            <v>2349</v>
          </cell>
        </row>
        <row r="2004">
          <cell r="B2004">
            <v>41415</v>
          </cell>
          <cell r="E2004" t="str">
            <v>Tecnored S.A.</v>
          </cell>
          <cell r="F2004" t="str">
            <v>7303240105-5</v>
          </cell>
          <cell r="G2004" t="str">
            <v>Golilla 40x40x5x18</v>
          </cell>
          <cell r="AF2004">
            <v>40000</v>
          </cell>
          <cell r="AG2004">
            <v>1920</v>
          </cell>
          <cell r="AH2004">
            <v>0</v>
          </cell>
          <cell r="AI2004">
            <v>0</v>
          </cell>
          <cell r="AJ2004">
            <v>1</v>
          </cell>
          <cell r="AK2004">
            <v>40000</v>
          </cell>
          <cell r="AL2004">
            <v>2583</v>
          </cell>
        </row>
        <row r="2005">
          <cell r="B2005">
            <v>41983</v>
          </cell>
          <cell r="E2005" t="str">
            <v>Enel Distribucion Chile S.A.</v>
          </cell>
          <cell r="F2005" t="str">
            <v>8706200638-0</v>
          </cell>
          <cell r="G2005" t="str">
            <v>Espiga 3/4x183x233 caps 1.3/8" Poliamida</v>
          </cell>
          <cell r="AF2005">
            <v>2316</v>
          </cell>
          <cell r="AG2005">
            <v>1384.9679999999998</v>
          </cell>
          <cell r="AH2005">
            <v>-124</v>
          </cell>
          <cell r="AI2005">
            <v>-74.152000000000001</v>
          </cell>
          <cell r="AJ2005">
            <v>1.0535405872193437</v>
          </cell>
          <cell r="AK2005">
            <v>2440</v>
          </cell>
          <cell r="AL2005">
            <v>5622</v>
          </cell>
        </row>
        <row r="2006">
          <cell r="B2006">
            <v>41593</v>
          </cell>
          <cell r="E2006" t="str">
            <v>Tecnored S.A.</v>
          </cell>
          <cell r="F2006" t="str">
            <v>A800210115-8</v>
          </cell>
          <cell r="G2006" t="str">
            <v>Soporte Susp. p/Cable Preensamblado</v>
          </cell>
          <cell r="AF2006">
            <v>2000</v>
          </cell>
          <cell r="AG2006">
            <v>680</v>
          </cell>
          <cell r="AH2006">
            <v>-1075</v>
          </cell>
          <cell r="AI2006">
            <v>-365.5</v>
          </cell>
          <cell r="AJ2006">
            <v>1.5375000000000001</v>
          </cell>
          <cell r="AK2006">
            <v>3075</v>
          </cell>
          <cell r="AL2006">
            <v>3100</v>
          </cell>
        </row>
        <row r="2007">
          <cell r="B2007">
            <v>42041</v>
          </cell>
          <cell r="E2007" t="str">
            <v>Cooperativa Electrica los Angeles</v>
          </cell>
          <cell r="F2007" t="str">
            <v>9823000340-8</v>
          </cell>
          <cell r="G2007" t="str">
            <v>Perfil Ext. Metálica 125x45x5x2400</v>
          </cell>
          <cell r="AF2007">
            <v>50</v>
          </cell>
          <cell r="AG2007">
            <v>1140</v>
          </cell>
          <cell r="AH2007">
            <v>0</v>
          </cell>
          <cell r="AI2007">
            <v>0</v>
          </cell>
          <cell r="AJ2007">
            <v>1</v>
          </cell>
          <cell r="AK2007">
            <v>50</v>
          </cell>
          <cell r="AL2007">
            <v>4000</v>
          </cell>
        </row>
        <row r="2008">
          <cell r="B2008">
            <v>42042</v>
          </cell>
          <cell r="E2008" t="str">
            <v>Cooperativa Electrica los Angeles</v>
          </cell>
          <cell r="F2008" t="str">
            <v>9822900120-5</v>
          </cell>
          <cell r="G2008" t="str">
            <v>Pletina p/Ext. Metalica 178x182x5x200</v>
          </cell>
          <cell r="AF2008">
            <v>50</v>
          </cell>
          <cell r="AG2008">
            <v>135</v>
          </cell>
          <cell r="AH2008">
            <v>-19</v>
          </cell>
          <cell r="AI2008">
            <v>-51.300000000000004</v>
          </cell>
          <cell r="AJ2008">
            <v>1.38</v>
          </cell>
          <cell r="AK2008">
            <v>69</v>
          </cell>
          <cell r="AL2008">
            <v>4000</v>
          </cell>
        </row>
        <row r="2009">
          <cell r="B2009">
            <v>42043</v>
          </cell>
          <cell r="E2009" t="str">
            <v>Cooperativa Electrica los Angeles</v>
          </cell>
          <cell r="F2009" t="str">
            <v>9822900060-8</v>
          </cell>
          <cell r="G2009" t="str">
            <v>Pletina p/Ext. Metalica 50x5x197mm</v>
          </cell>
          <cell r="AF2009">
            <v>100</v>
          </cell>
          <cell r="AG2009">
            <v>38</v>
          </cell>
          <cell r="AH2009">
            <v>0</v>
          </cell>
          <cell r="AI2009">
            <v>0</v>
          </cell>
          <cell r="AJ2009">
            <v>1</v>
          </cell>
          <cell r="AK2009">
            <v>100</v>
          </cell>
          <cell r="AL2009">
            <v>4000</v>
          </cell>
        </row>
        <row r="2010">
          <cell r="B2010">
            <v>42044</v>
          </cell>
          <cell r="E2010" t="str">
            <v>Cooperativa Electrica los Angeles</v>
          </cell>
          <cell r="F2010" t="str">
            <v>9822900090-K</v>
          </cell>
          <cell r="G2010" t="str">
            <v>Pletina p/Ext. Metalica 50x5x218</v>
          </cell>
          <cell r="AF2010">
            <v>100</v>
          </cell>
          <cell r="AG2010">
            <v>42.6</v>
          </cell>
          <cell r="AH2010">
            <v>0</v>
          </cell>
          <cell r="AI2010">
            <v>0</v>
          </cell>
          <cell r="AJ2010">
            <v>1</v>
          </cell>
          <cell r="AK2010">
            <v>100</v>
          </cell>
          <cell r="AL2010">
            <v>4000</v>
          </cell>
        </row>
        <row r="2011">
          <cell r="B2011">
            <v>42045</v>
          </cell>
          <cell r="E2011" t="str">
            <v>Cooperativa Electrica los Angeles</v>
          </cell>
          <cell r="F2011" t="str">
            <v>9822900100-0</v>
          </cell>
          <cell r="G2011" t="str">
            <v>Pletina p/Ext. Metalica 50x5x244</v>
          </cell>
          <cell r="AF2011">
            <v>100</v>
          </cell>
          <cell r="AG2011">
            <v>48.1</v>
          </cell>
          <cell r="AH2011">
            <v>0</v>
          </cell>
          <cell r="AI2011">
            <v>0</v>
          </cell>
          <cell r="AJ2011">
            <v>1</v>
          </cell>
          <cell r="AK2011">
            <v>100</v>
          </cell>
          <cell r="AL2011">
            <v>4000</v>
          </cell>
        </row>
        <row r="2012">
          <cell r="B2012">
            <v>42046</v>
          </cell>
          <cell r="E2012" t="str">
            <v>Reposicion</v>
          </cell>
          <cell r="F2012" t="str">
            <v>A800225035-8</v>
          </cell>
          <cell r="G2012" t="str">
            <v>Soporte p/Red BT/Empalme 65x65x5x50</v>
          </cell>
          <cell r="AF2012">
            <v>1000</v>
          </cell>
          <cell r="AG2012">
            <v>250</v>
          </cell>
          <cell r="AH2012">
            <v>-28</v>
          </cell>
          <cell r="AI2012">
            <v>-7</v>
          </cell>
          <cell r="AJ2012">
            <v>1.028</v>
          </cell>
          <cell r="AK2012">
            <v>1028</v>
          </cell>
          <cell r="AL2012">
            <v>3000</v>
          </cell>
        </row>
        <row r="2013">
          <cell r="B2013">
            <v>41733</v>
          </cell>
          <cell r="E2013" t="str">
            <v>Cooperativa Electrica Paillaco</v>
          </cell>
          <cell r="F2013" t="str">
            <v>9323020350-2</v>
          </cell>
          <cell r="G2013" t="str">
            <v>Perno Hex Cte 5/8x8x5A</v>
          </cell>
          <cell r="AF2013">
            <v>500</v>
          </cell>
          <cell r="AG2013">
            <v>168.05999999999997</v>
          </cell>
          <cell r="AH2013">
            <v>0</v>
          </cell>
          <cell r="AI2013">
            <v>0</v>
          </cell>
          <cell r="AJ2013">
            <v>1</v>
          </cell>
          <cell r="AK2013">
            <v>500</v>
          </cell>
          <cell r="AL2013">
            <v>2650</v>
          </cell>
        </row>
        <row r="2014">
          <cell r="B2014">
            <v>41078</v>
          </cell>
          <cell r="E2014" t="str">
            <v>Tecnored S.A.</v>
          </cell>
          <cell r="F2014" t="str">
            <v>A800200105-6</v>
          </cell>
          <cell r="G2014" t="str">
            <v>Soporte de Paso 8 Aletas</v>
          </cell>
          <cell r="AF2014">
            <v>80</v>
          </cell>
          <cell r="AG2014">
            <v>241.6</v>
          </cell>
          <cell r="AH2014">
            <v>8</v>
          </cell>
          <cell r="AI2014">
            <v>24.16</v>
          </cell>
          <cell r="AJ2014">
            <v>0.9</v>
          </cell>
          <cell r="AK2014">
            <v>72</v>
          </cell>
          <cell r="AL2014">
            <v>2809</v>
          </cell>
        </row>
        <row r="2015">
          <cell r="B2015">
            <v>41822</v>
          </cell>
          <cell r="E2015" t="str">
            <v>Compañía General de Electricidad</v>
          </cell>
          <cell r="F2015" t="str">
            <v>7303250130-0</v>
          </cell>
          <cell r="G2015" t="str">
            <v>Golilla 50x50x5x18</v>
          </cell>
          <cell r="AF2015">
            <v>3000</v>
          </cell>
          <cell r="AG2015">
            <v>270</v>
          </cell>
          <cell r="AH2015">
            <v>0</v>
          </cell>
          <cell r="AI2015">
            <v>0</v>
          </cell>
          <cell r="AJ2015">
            <v>1</v>
          </cell>
          <cell r="AK2015">
            <v>3000</v>
          </cell>
          <cell r="AL2015">
            <v>2137</v>
          </cell>
        </row>
        <row r="2016">
          <cell r="B2016">
            <v>41823</v>
          </cell>
          <cell r="E2016" t="str">
            <v>Compañía General de Electricidad</v>
          </cell>
          <cell r="F2016" t="str">
            <v>7303250130-0</v>
          </cell>
          <cell r="G2016" t="str">
            <v>Golilla 50x50x5x18</v>
          </cell>
          <cell r="AF2016">
            <v>3000</v>
          </cell>
          <cell r="AG2016">
            <v>270</v>
          </cell>
          <cell r="AH2016">
            <v>0</v>
          </cell>
          <cell r="AI2016">
            <v>0</v>
          </cell>
          <cell r="AJ2016">
            <v>1</v>
          </cell>
          <cell r="AK2016">
            <v>3000</v>
          </cell>
          <cell r="AL2016">
            <v>2137</v>
          </cell>
        </row>
        <row r="2017">
          <cell r="B2017">
            <v>41984</v>
          </cell>
          <cell r="E2017" t="str">
            <v>Enel Distribucion Chile S.A.</v>
          </cell>
          <cell r="F2017" t="str">
            <v>8707200670-2</v>
          </cell>
          <cell r="G2017" t="str">
            <v>Espiga 3/4x183x333 caps.1.3/8" Poliamida</v>
          </cell>
          <cell r="AF2017">
            <v>4600</v>
          </cell>
          <cell r="AG2017">
            <v>3772</v>
          </cell>
          <cell r="AH2017">
            <v>-228</v>
          </cell>
          <cell r="AI2017">
            <v>-186.95999999999998</v>
          </cell>
          <cell r="AJ2017">
            <v>1.0495652173913044</v>
          </cell>
          <cell r="AK2017">
            <v>4828</v>
          </cell>
          <cell r="AL2017">
            <v>4979</v>
          </cell>
        </row>
        <row r="2018">
          <cell r="B2018">
            <v>41824</v>
          </cell>
          <cell r="E2018" t="str">
            <v>Compañía General de Electricidad</v>
          </cell>
          <cell r="F2018" t="str">
            <v>7303250130-0</v>
          </cell>
          <cell r="G2018" t="str">
            <v>Golilla 50x50x5x18</v>
          </cell>
          <cell r="AF2018">
            <v>3000</v>
          </cell>
          <cell r="AG2018">
            <v>270</v>
          </cell>
          <cell r="AH2018">
            <v>0</v>
          </cell>
          <cell r="AI2018">
            <v>0</v>
          </cell>
          <cell r="AJ2018">
            <v>1</v>
          </cell>
          <cell r="AK2018">
            <v>3000</v>
          </cell>
          <cell r="AL2018">
            <v>2137</v>
          </cell>
        </row>
        <row r="2019">
          <cell r="B2019">
            <v>41352</v>
          </cell>
          <cell r="E2019" t="str">
            <v>Tecnored S.A.</v>
          </cell>
          <cell r="F2019" t="str">
            <v>A800225040-4</v>
          </cell>
          <cell r="G2019" t="str">
            <v>Soporte Acometida p/Empalme</v>
          </cell>
          <cell r="AF2019">
            <v>250</v>
          </cell>
          <cell r="AG2019">
            <v>98.75</v>
          </cell>
          <cell r="AH2019">
            <v>24</v>
          </cell>
          <cell r="AI2019">
            <v>9.48</v>
          </cell>
          <cell r="AJ2019">
            <v>0.90400000000000003</v>
          </cell>
          <cell r="AK2019">
            <v>226</v>
          </cell>
          <cell r="AL2019">
            <v>2501</v>
          </cell>
        </row>
        <row r="2020">
          <cell r="B2020">
            <v>41416</v>
          </cell>
          <cell r="E2020" t="str">
            <v>Tecnored S.A.</v>
          </cell>
          <cell r="F2020" t="str">
            <v>7303240105-5</v>
          </cell>
          <cell r="G2020" t="str">
            <v>Golilla 40x40x5x18</v>
          </cell>
          <cell r="AF2020">
            <v>20000</v>
          </cell>
          <cell r="AG2020">
            <v>960</v>
          </cell>
          <cell r="AH2020">
            <v>0</v>
          </cell>
          <cell r="AI2020">
            <v>0</v>
          </cell>
          <cell r="AJ2020">
            <v>1</v>
          </cell>
          <cell r="AK2020">
            <v>20000</v>
          </cell>
          <cell r="AL2020">
            <v>2583</v>
          </cell>
        </row>
        <row r="2021">
          <cell r="B2021">
            <v>41906</v>
          </cell>
          <cell r="E2021" t="str">
            <v>Copelec</v>
          </cell>
          <cell r="F2021" t="str">
            <v>8731232100-7</v>
          </cell>
          <cell r="G2021" t="str">
            <v>Espiga Punta Poste caps.1" Poliamida</v>
          </cell>
          <cell r="AF2021">
            <v>500</v>
          </cell>
          <cell r="AG2021">
            <v>477.5</v>
          </cell>
          <cell r="AH2021">
            <v>33</v>
          </cell>
          <cell r="AI2021">
            <v>31.514999999999997</v>
          </cell>
          <cell r="AJ2021">
            <v>0.93400000000000005</v>
          </cell>
          <cell r="AK2021">
            <v>467</v>
          </cell>
          <cell r="AL2021">
            <v>6994</v>
          </cell>
        </row>
        <row r="2022">
          <cell r="B2022">
            <v>41811</v>
          </cell>
          <cell r="E2022" t="str">
            <v>CNT Telefonica del Sur S.A.</v>
          </cell>
          <cell r="F2022" t="str">
            <v>8321250152-5</v>
          </cell>
          <cell r="G2022" t="str">
            <v>Tirante 39"  Galv. t/GTD</v>
          </cell>
          <cell r="AF2022">
            <v>150</v>
          </cell>
          <cell r="AG2022">
            <v>361.95</v>
          </cell>
          <cell r="AH2022">
            <v>0</v>
          </cell>
          <cell r="AI2022">
            <v>0</v>
          </cell>
          <cell r="AJ2022">
            <v>1</v>
          </cell>
          <cell r="AK2022">
            <v>150</v>
          </cell>
          <cell r="AL2022">
            <v>1840</v>
          </cell>
        </row>
        <row r="2023">
          <cell r="B2023">
            <v>41818</v>
          </cell>
          <cell r="E2023" t="str">
            <v>CNT Telefonica del Sur S.A.</v>
          </cell>
          <cell r="F2023" t="str">
            <v>8321250152-5</v>
          </cell>
          <cell r="G2023" t="str">
            <v>Tirante 39"  Galv. t/GTD</v>
          </cell>
          <cell r="AF2023">
            <v>150</v>
          </cell>
          <cell r="AG2023">
            <v>361.95</v>
          </cell>
          <cell r="AH2023">
            <v>0</v>
          </cell>
          <cell r="AI2023">
            <v>0</v>
          </cell>
          <cell r="AJ2023">
            <v>1</v>
          </cell>
          <cell r="AK2023">
            <v>150</v>
          </cell>
          <cell r="AL2023">
            <v>1840</v>
          </cell>
        </row>
        <row r="2024">
          <cell r="B2024">
            <v>41959</v>
          </cell>
          <cell r="E2024" t="str">
            <v>Tecnored S.A.</v>
          </cell>
          <cell r="F2024" t="str">
            <v>7303240105-5</v>
          </cell>
          <cell r="G2024" t="str">
            <v>Golilla 40x40x5x18</v>
          </cell>
          <cell r="AF2024">
            <v>20000</v>
          </cell>
          <cell r="AG2024">
            <v>960</v>
          </cell>
          <cell r="AH2024">
            <v>-549</v>
          </cell>
          <cell r="AI2024">
            <v>-26.352</v>
          </cell>
          <cell r="AJ2024">
            <v>1.02745</v>
          </cell>
          <cell r="AK2024">
            <v>20549</v>
          </cell>
          <cell r="AL2024">
            <v>2583</v>
          </cell>
        </row>
        <row r="2025">
          <cell r="B2025">
            <v>42047</v>
          </cell>
          <cell r="E2025" t="str">
            <v>Compañía General de Electricidad</v>
          </cell>
          <cell r="F2025" t="str">
            <v>9821900610-1</v>
          </cell>
          <cell r="G2025" t="str">
            <v>Estribo p/Soporte L 622x650 70x170</v>
          </cell>
          <cell r="AF2025">
            <v>402</v>
          </cell>
          <cell r="AG2025">
            <v>209.04000000000002</v>
          </cell>
          <cell r="AH2025">
            <v>-10</v>
          </cell>
          <cell r="AI2025">
            <v>-5.2</v>
          </cell>
          <cell r="AJ2025">
            <v>1.0248756218905473</v>
          </cell>
          <cell r="AK2025">
            <v>412</v>
          </cell>
          <cell r="AL2025">
            <v>4000</v>
          </cell>
        </row>
        <row r="2026">
          <cell r="B2026">
            <v>41473</v>
          </cell>
          <cell r="E2026" t="str">
            <v>Compañía General de Electricidad</v>
          </cell>
          <cell r="F2026" t="str">
            <v>9624000015-3</v>
          </cell>
          <cell r="G2026" t="str">
            <v>Perno Ojo 5/8x9x3H</v>
          </cell>
          <cell r="AF2026">
            <v>2000</v>
          </cell>
          <cell r="AG2026">
            <v>1208</v>
          </cell>
          <cell r="AH2026">
            <v>102</v>
          </cell>
          <cell r="AI2026">
            <v>61.607999999999997</v>
          </cell>
          <cell r="AJ2026">
            <v>0.94899999999999995</v>
          </cell>
          <cell r="AK2026">
            <v>1898</v>
          </cell>
          <cell r="AL2026">
            <v>3005</v>
          </cell>
        </row>
        <row r="2027">
          <cell r="B2027">
            <v>42054</v>
          </cell>
          <cell r="E2027" t="str">
            <v>Reposición p/Espigas 3/4</v>
          </cell>
          <cell r="F2027" t="str">
            <v>7303250130-0</v>
          </cell>
          <cell r="G2027" t="str">
            <v>Golilla 50x50x5x18</v>
          </cell>
          <cell r="AF2027">
            <v>10000</v>
          </cell>
          <cell r="AG2027">
            <v>900</v>
          </cell>
          <cell r="AH2027">
            <v>-409</v>
          </cell>
          <cell r="AI2027">
            <v>-36.809999999999995</v>
          </cell>
          <cell r="AJ2027">
            <v>1.0408999999999999</v>
          </cell>
          <cell r="AK2027">
            <v>10409</v>
          </cell>
          <cell r="AL2027">
            <v>2812</v>
          </cell>
        </row>
        <row r="2028">
          <cell r="B2028">
            <v>41840</v>
          </cell>
          <cell r="E2028" t="str">
            <v>Ferrocarril Del Pacifico S.A.</v>
          </cell>
          <cell r="F2028" t="str">
            <v>3824028180-2</v>
          </cell>
          <cell r="G2028" t="str">
            <v>Tirafondo Nº2, 7/8x149</v>
          </cell>
          <cell r="AF2028">
            <v>8796</v>
          </cell>
          <cell r="AG2028">
            <v>4855.3920000000007</v>
          </cell>
          <cell r="AH2028">
            <v>0</v>
          </cell>
          <cell r="AI2028">
            <v>0</v>
          </cell>
          <cell r="AJ2028">
            <v>1</v>
          </cell>
          <cell r="AK2028">
            <v>8796</v>
          </cell>
          <cell r="AL2028">
            <v>2199</v>
          </cell>
        </row>
        <row r="2029">
          <cell r="B2029">
            <v>41954</v>
          </cell>
          <cell r="E2029" t="str">
            <v>Cooperativa Electrica LLanquihue</v>
          </cell>
          <cell r="F2029" t="str">
            <v>A321010120-8</v>
          </cell>
          <cell r="G2029" t="str">
            <v>Viga Porta Transf. C 100x40x6x2350</v>
          </cell>
          <cell r="AF2029">
            <v>100</v>
          </cell>
          <cell r="AG2029">
            <v>1800</v>
          </cell>
          <cell r="AH2029">
            <v>-36</v>
          </cell>
          <cell r="AI2029">
            <v>-648</v>
          </cell>
          <cell r="AJ2029">
            <v>1.36</v>
          </cell>
          <cell r="AK2029">
            <v>136</v>
          </cell>
          <cell r="AL2029">
            <v>2881</v>
          </cell>
        </row>
        <row r="2030">
          <cell r="B2030">
            <v>41570</v>
          </cell>
          <cell r="E2030" t="str">
            <v>Compañía General de Electricidad</v>
          </cell>
          <cell r="F2030" t="str">
            <v>9822420010-2</v>
          </cell>
          <cell r="G2030" t="str">
            <v>Eslabón Angular Estampado perf.18</v>
          </cell>
          <cell r="AF2030">
            <v>2000</v>
          </cell>
          <cell r="AG2030">
            <v>906</v>
          </cell>
          <cell r="AH2030">
            <v>0</v>
          </cell>
          <cell r="AI2030">
            <v>0</v>
          </cell>
          <cell r="AJ2030">
            <v>1</v>
          </cell>
          <cell r="AK2030">
            <v>2000</v>
          </cell>
          <cell r="AL2030">
            <v>3558</v>
          </cell>
        </row>
        <row r="2031">
          <cell r="B2031">
            <v>41472</v>
          </cell>
          <cell r="E2031" t="str">
            <v>Compañía General de Electricidad</v>
          </cell>
          <cell r="F2031" t="str">
            <v>9624000110-9</v>
          </cell>
          <cell r="G2031" t="str">
            <v>Perno Ojo 5/8x7x3H</v>
          </cell>
          <cell r="AF2031">
            <v>1500</v>
          </cell>
          <cell r="AG2031">
            <v>799.5</v>
          </cell>
          <cell r="AH2031">
            <v>-797</v>
          </cell>
          <cell r="AI2031">
            <v>-424.80100000000004</v>
          </cell>
          <cell r="AJ2031">
            <v>1.5313333333333334</v>
          </cell>
          <cell r="AK2031">
            <v>2297</v>
          </cell>
          <cell r="AL2031">
            <v>3004</v>
          </cell>
        </row>
        <row r="2032">
          <cell r="B2032">
            <v>41142</v>
          </cell>
          <cell r="E2032" t="str">
            <v>Compañía General de Electricidad</v>
          </cell>
          <cell r="F2032" t="str">
            <v>9624000160-5</v>
          </cell>
          <cell r="G2032" t="str">
            <v>Perno Ojo 5/8x15x12H</v>
          </cell>
          <cell r="AF2032">
            <v>525</v>
          </cell>
          <cell r="AG2032">
            <v>407.92500000000001</v>
          </cell>
          <cell r="AH2032">
            <v>0</v>
          </cell>
          <cell r="AI2032">
            <v>0</v>
          </cell>
          <cell r="AJ2032">
            <v>1</v>
          </cell>
          <cell r="AK2032">
            <v>525</v>
          </cell>
          <cell r="AL2032">
            <v>2472</v>
          </cell>
        </row>
        <row r="2033">
          <cell r="B2033">
            <v>41465</v>
          </cell>
          <cell r="E2033" t="str">
            <v>Compañía General de Electricidad</v>
          </cell>
          <cell r="F2033" t="str">
            <v>7404200100-0</v>
          </cell>
          <cell r="G2033" t="str">
            <v>Barra Ojo C/Guardacabo 5/8x2,0</v>
          </cell>
          <cell r="AF2033">
            <v>6000</v>
          </cell>
          <cell r="AG2033">
            <v>20820</v>
          </cell>
          <cell r="AH2033">
            <v>0</v>
          </cell>
          <cell r="AI2033">
            <v>0</v>
          </cell>
          <cell r="AJ2033">
            <v>1</v>
          </cell>
          <cell r="AK2033">
            <v>6000</v>
          </cell>
          <cell r="AL2033">
            <v>2018</v>
          </cell>
        </row>
        <row r="2034">
          <cell r="B2034">
            <v>42048</v>
          </cell>
          <cell r="E2034" t="str">
            <v>Compañía General de Electricidad</v>
          </cell>
          <cell r="F2034" t="str">
            <v>A800210179-K</v>
          </cell>
          <cell r="G2034" t="str">
            <v>Brazo Tipo L 622x650mm 23kV</v>
          </cell>
          <cell r="AF2034">
            <v>402</v>
          </cell>
          <cell r="AG2034">
            <v>3819</v>
          </cell>
          <cell r="AH2034">
            <v>-4</v>
          </cell>
          <cell r="AI2034">
            <v>-38</v>
          </cell>
          <cell r="AJ2034">
            <v>1.0099502487562189</v>
          </cell>
          <cell r="AK2034">
            <v>406</v>
          </cell>
          <cell r="AL2034">
            <v>4000</v>
          </cell>
        </row>
        <row r="2035">
          <cell r="B2035">
            <v>41279</v>
          </cell>
          <cell r="E2035" t="str">
            <v>Grez y Ulloa S.A.</v>
          </cell>
          <cell r="F2035" t="str">
            <v>9323016470-1</v>
          </cell>
          <cell r="G2035" t="str">
            <v>Perno Hex Cte 1/2x9x6A</v>
          </cell>
          <cell r="AF2035">
            <v>500</v>
          </cell>
          <cell r="AG2035">
            <v>115.5</v>
          </cell>
          <cell r="AH2035">
            <v>444</v>
          </cell>
          <cell r="AI2035">
            <v>102.56400000000001</v>
          </cell>
          <cell r="AJ2035">
            <v>0.112</v>
          </cell>
          <cell r="AK2035">
            <v>56</v>
          </cell>
          <cell r="AL2035">
            <v>2411</v>
          </cell>
        </row>
        <row r="2036">
          <cell r="B2036">
            <v>41574</v>
          </cell>
          <cell r="E2036" t="str">
            <v>Compañía General de Electricidad</v>
          </cell>
          <cell r="F2036" t="str">
            <v>9822420010-2</v>
          </cell>
          <cell r="G2036" t="str">
            <v>Eslabón Angular Estampado perf.18</v>
          </cell>
          <cell r="AF2036">
            <v>2000</v>
          </cell>
          <cell r="AG2036">
            <v>906</v>
          </cell>
          <cell r="AH2036">
            <v>560</v>
          </cell>
          <cell r="AI2036">
            <v>253.68</v>
          </cell>
          <cell r="AJ2036">
            <v>0.72</v>
          </cell>
          <cell r="AK2036">
            <v>1440</v>
          </cell>
          <cell r="AL2036">
            <v>3558</v>
          </cell>
        </row>
        <row r="2037">
          <cell r="B2037">
            <v>41489</v>
          </cell>
          <cell r="E2037" t="str">
            <v>Juan Ruperto Cancino</v>
          </cell>
          <cell r="F2037" t="str">
            <v>A800200055-6</v>
          </cell>
          <cell r="G2037" t="str">
            <v>Soporte Remate Mediano-14</v>
          </cell>
          <cell r="AF2037">
            <v>4000</v>
          </cell>
          <cell r="AG2037">
            <v>1200</v>
          </cell>
          <cell r="AH2037">
            <v>0</v>
          </cell>
          <cell r="AI2037">
            <v>0</v>
          </cell>
          <cell r="AJ2037">
            <v>1</v>
          </cell>
          <cell r="AK2037">
            <v>4000</v>
          </cell>
          <cell r="AL2037">
            <v>3067</v>
          </cell>
        </row>
        <row r="2038">
          <cell r="B2038">
            <v>41748</v>
          </cell>
          <cell r="E2038" t="str">
            <v>CAMET SPA</v>
          </cell>
          <cell r="F2038" t="str">
            <v>A800200055-6</v>
          </cell>
          <cell r="G2038" t="str">
            <v>Soporte Remate Mediano-14</v>
          </cell>
          <cell r="AF2038">
            <v>1000</v>
          </cell>
          <cell r="AG2038">
            <v>300</v>
          </cell>
          <cell r="AH2038">
            <v>0</v>
          </cell>
          <cell r="AI2038">
            <v>0</v>
          </cell>
          <cell r="AJ2038">
            <v>1</v>
          </cell>
          <cell r="AK2038">
            <v>1000</v>
          </cell>
          <cell r="AL2038">
            <v>3067</v>
          </cell>
        </row>
        <row r="2039">
          <cell r="B2039">
            <v>36828</v>
          </cell>
          <cell r="F2039" t="str">
            <v>34C2064000-2</v>
          </cell>
          <cell r="G2039" t="str">
            <v>Tuerca Hex Ref TRE 2"</v>
          </cell>
          <cell r="AG2039">
            <v>0</v>
          </cell>
          <cell r="AH2039">
            <v>0</v>
          </cell>
          <cell r="AI2039">
            <v>0</v>
          </cell>
          <cell r="AJ2039" t="str">
            <v/>
          </cell>
          <cell r="AK2039">
            <v>0</v>
          </cell>
        </row>
        <row r="2040">
          <cell r="B2040">
            <v>41291</v>
          </cell>
          <cell r="F2040" t="str">
            <v>9323020370-7</v>
          </cell>
          <cell r="G2040" t="str">
            <v>Perno Hex Cte 5/8x9x6A</v>
          </cell>
          <cell r="AG2040">
            <v>0</v>
          </cell>
          <cell r="AH2040">
            <v>0</v>
          </cell>
          <cell r="AI2040">
            <v>0</v>
          </cell>
          <cell r="AJ2040" t="str">
            <v/>
          </cell>
          <cell r="AK2040">
            <v>0</v>
          </cell>
        </row>
        <row r="2041">
          <cell r="B2041">
            <v>41646</v>
          </cell>
          <cell r="E2041" t="str">
            <v>CNT Telefonica del Sur S.A.</v>
          </cell>
          <cell r="F2041" t="str">
            <v>7500200045-8</v>
          </cell>
          <cell r="G2041" t="str">
            <v>Brida Cruce mensajero perf. Ovalada</v>
          </cell>
          <cell r="AF2041">
            <v>100</v>
          </cell>
          <cell r="AG2041">
            <v>21.5</v>
          </cell>
          <cell r="AH2041">
            <v>100</v>
          </cell>
          <cell r="AI2041">
            <v>21.5</v>
          </cell>
          <cell r="AJ2041">
            <v>0</v>
          </cell>
          <cell r="AK2041">
            <v>0</v>
          </cell>
        </row>
        <row r="2042">
          <cell r="B2042">
            <v>41778</v>
          </cell>
          <cell r="E2042" t="str">
            <v>Comercializadora e Inver Galmar Ltda</v>
          </cell>
          <cell r="F2042" t="str">
            <v>A800200055-6</v>
          </cell>
          <cell r="G2042" t="str">
            <v>Soporte Remate Mediano-14</v>
          </cell>
          <cell r="AF2042">
            <v>1000</v>
          </cell>
          <cell r="AG2042">
            <v>300</v>
          </cell>
          <cell r="AH2042">
            <v>0</v>
          </cell>
          <cell r="AI2042">
            <v>0</v>
          </cell>
          <cell r="AJ2042">
            <v>1</v>
          </cell>
          <cell r="AK2042">
            <v>1000</v>
          </cell>
          <cell r="AL2042">
            <v>2632</v>
          </cell>
        </row>
        <row r="2043">
          <cell r="B2043">
            <v>41836</v>
          </cell>
          <cell r="E2043" t="str">
            <v>Comercial Electroson Ltda</v>
          </cell>
          <cell r="F2043" t="str">
            <v>A800200055-6</v>
          </cell>
          <cell r="G2043" t="str">
            <v>Soporte Remate Mediano-14</v>
          </cell>
          <cell r="AF2043">
            <v>2000</v>
          </cell>
          <cell r="AG2043">
            <v>600</v>
          </cell>
          <cell r="AH2043">
            <v>1770</v>
          </cell>
          <cell r="AI2043">
            <v>531</v>
          </cell>
          <cell r="AJ2043">
            <v>0.115</v>
          </cell>
          <cell r="AK2043">
            <v>230</v>
          </cell>
          <cell r="AL2043">
            <v>2632</v>
          </cell>
        </row>
        <row r="2044">
          <cell r="B2044">
            <v>41250</v>
          </cell>
          <cell r="E2044" t="str">
            <v>Comercial Electroson Ltda</v>
          </cell>
          <cell r="F2044" t="str">
            <v>9023720010-0</v>
          </cell>
          <cell r="G2044" t="str">
            <v>Tuerca Ojo 5/8</v>
          </cell>
          <cell r="AF2044">
            <v>2000</v>
          </cell>
          <cell r="AG2044">
            <v>608</v>
          </cell>
          <cell r="AH2044">
            <v>270</v>
          </cell>
          <cell r="AI2044">
            <v>82.08</v>
          </cell>
          <cell r="AJ2044">
            <v>0.86499999999999999</v>
          </cell>
          <cell r="AK2044">
            <v>1730</v>
          </cell>
          <cell r="AL2044">
            <v>3782</v>
          </cell>
        </row>
        <row r="2045">
          <cell r="B2045">
            <v>41565</v>
          </cell>
          <cell r="E2045" t="str">
            <v>Compañía General de Electricidad</v>
          </cell>
          <cell r="F2045" t="str">
            <v>9521220110-4</v>
          </cell>
          <cell r="G2045" t="str">
            <v>Grillete recto 14mm, perf.21</v>
          </cell>
          <cell r="AF2045">
            <v>1000</v>
          </cell>
          <cell r="AG2045">
            <v>310</v>
          </cell>
          <cell r="AH2045">
            <v>0</v>
          </cell>
          <cell r="AI2045">
            <v>0</v>
          </cell>
          <cell r="AJ2045">
            <v>1</v>
          </cell>
          <cell r="AK2045">
            <v>1000</v>
          </cell>
          <cell r="AL2045">
            <v>4000</v>
          </cell>
        </row>
        <row r="2046">
          <cell r="B2046">
            <v>41612</v>
          </cell>
          <cell r="E2046" t="str">
            <v>Compañía General de Electricidad</v>
          </cell>
          <cell r="F2046" t="str">
            <v>9700200540-2</v>
          </cell>
          <cell r="G2046" t="str">
            <v>Pasador 5/8x910mm</v>
          </cell>
          <cell r="AF2046">
            <v>400</v>
          </cell>
          <cell r="AG2046">
            <v>588</v>
          </cell>
          <cell r="AH2046">
            <v>-55</v>
          </cell>
          <cell r="AI2046">
            <v>-80.849999999999994</v>
          </cell>
          <cell r="AJ2046">
            <v>1.1375</v>
          </cell>
          <cell r="AK2046">
            <v>455</v>
          </cell>
          <cell r="AL2046">
            <v>5000</v>
          </cell>
        </row>
        <row r="2047">
          <cell r="B2047">
            <v>42004</v>
          </cell>
          <cell r="E2047" t="str">
            <v>Cooperativa Electrica los Angeles</v>
          </cell>
          <cell r="F2047" t="str">
            <v>8706200680-1</v>
          </cell>
          <cell r="G2047" t="str">
            <v>Espiga 3/4x200x250 caps.1.3/8" Poliamida</v>
          </cell>
          <cell r="AF2047">
            <v>2000</v>
          </cell>
          <cell r="AG2047">
            <v>1282</v>
          </cell>
          <cell r="AH2047">
            <v>0</v>
          </cell>
          <cell r="AI2047">
            <v>0</v>
          </cell>
          <cell r="AJ2047">
            <v>1</v>
          </cell>
          <cell r="AK2047">
            <v>2000</v>
          </cell>
          <cell r="AL2047">
            <v>6460</v>
          </cell>
        </row>
        <row r="2048">
          <cell r="B2048">
            <v>41990</v>
          </cell>
          <cell r="E2048" t="str">
            <v>Cooperativa Electrica charrua</v>
          </cell>
          <cell r="F2048" t="str">
            <v>8706200210-5</v>
          </cell>
          <cell r="G2048" t="str">
            <v>Espiga 5/8x155x210 caps.1" Poliamida</v>
          </cell>
          <cell r="AF2048">
            <v>1800</v>
          </cell>
          <cell r="AG2048">
            <v>698.4</v>
          </cell>
          <cell r="AH2048">
            <v>0</v>
          </cell>
          <cell r="AI2048">
            <v>0</v>
          </cell>
          <cell r="AJ2048">
            <v>1</v>
          </cell>
          <cell r="AK2048">
            <v>1800</v>
          </cell>
          <cell r="AL2048">
            <v>6460</v>
          </cell>
        </row>
        <row r="2049">
          <cell r="B2049">
            <v>41079</v>
          </cell>
          <cell r="E2049" t="str">
            <v>Tecnored S.A.</v>
          </cell>
          <cell r="F2049" t="str">
            <v>6000100025-2</v>
          </cell>
          <cell r="G2049" t="str">
            <v>Aletas p/Soporte de Paso 8 Aletas 38x5x105mm</v>
          </cell>
          <cell r="AF2049">
            <v>640</v>
          </cell>
          <cell r="AG2049">
            <v>87.04</v>
          </cell>
          <cell r="AH2049">
            <v>640</v>
          </cell>
          <cell r="AI2049">
            <v>87.04</v>
          </cell>
          <cell r="AJ2049">
            <v>0</v>
          </cell>
          <cell r="AK2049">
            <v>0</v>
          </cell>
        </row>
        <row r="2050">
          <cell r="B2050">
            <v>41616</v>
          </cell>
          <cell r="E2050" t="str">
            <v>Compañía General de Electricidad</v>
          </cell>
          <cell r="F2050" t="str">
            <v>A800200105-6</v>
          </cell>
          <cell r="G2050" t="str">
            <v>Soporte de Paso 8 Aletas</v>
          </cell>
          <cell r="AF2050">
            <v>180</v>
          </cell>
          <cell r="AG2050">
            <v>543.6</v>
          </cell>
          <cell r="AH2050">
            <v>-7</v>
          </cell>
          <cell r="AI2050">
            <v>-21.14</v>
          </cell>
          <cell r="AJ2050">
            <v>1.038888888888889</v>
          </cell>
          <cell r="AK2050">
            <v>187</v>
          </cell>
          <cell r="AL2050">
            <v>5000</v>
          </cell>
        </row>
        <row r="2051">
          <cell r="B2051">
            <v>41367</v>
          </cell>
          <cell r="E2051" t="str">
            <v>Comercializadora e Inver Galmar Ltda</v>
          </cell>
          <cell r="F2051" t="str">
            <v>A800200050-5</v>
          </cell>
          <cell r="G2051" t="str">
            <v>Soporte Remate Liviano</v>
          </cell>
          <cell r="AF2051">
            <v>1000</v>
          </cell>
          <cell r="AG2051">
            <v>260</v>
          </cell>
          <cell r="AH2051">
            <v>0</v>
          </cell>
          <cell r="AI2051">
            <v>0</v>
          </cell>
          <cell r="AJ2051">
            <v>1</v>
          </cell>
          <cell r="AK2051">
            <v>1000</v>
          </cell>
          <cell r="AL2051">
            <v>2627</v>
          </cell>
        </row>
        <row r="2052">
          <cell r="B2052">
            <v>41460</v>
          </cell>
          <cell r="E2052" t="str">
            <v>Compañía General de Electricidad</v>
          </cell>
          <cell r="F2052" t="str">
            <v>9624000160-5</v>
          </cell>
          <cell r="G2052" t="str">
            <v>Perno Ojo 5/8x15x12H</v>
          </cell>
          <cell r="AF2052">
            <v>735</v>
          </cell>
          <cell r="AG2052">
            <v>571.09500000000003</v>
          </cell>
          <cell r="AH2052">
            <v>-146</v>
          </cell>
          <cell r="AI2052">
            <v>-113.44200000000001</v>
          </cell>
          <cell r="AJ2052">
            <v>1.198639455782313</v>
          </cell>
          <cell r="AK2052">
            <v>881</v>
          </cell>
          <cell r="AL2052">
            <v>3005</v>
          </cell>
        </row>
        <row r="2053">
          <cell r="B2053">
            <v>41456</v>
          </cell>
          <cell r="E2053" t="str">
            <v>SANDEN LTDA</v>
          </cell>
          <cell r="F2053" t="str">
            <v>A800200050-5</v>
          </cell>
          <cell r="G2053" t="str">
            <v>Soporte Remate Liviano</v>
          </cell>
          <cell r="AF2053">
            <v>5000</v>
          </cell>
          <cell r="AG2053">
            <v>1300</v>
          </cell>
          <cell r="AH2053">
            <v>0</v>
          </cell>
          <cell r="AI2053">
            <v>0</v>
          </cell>
          <cell r="AJ2053">
            <v>1</v>
          </cell>
          <cell r="AK2053">
            <v>5000</v>
          </cell>
          <cell r="AL2053">
            <v>2848</v>
          </cell>
        </row>
        <row r="2054">
          <cell r="B2054">
            <v>41977</v>
          </cell>
          <cell r="E2054" t="str">
            <v>Cooperativa Electrica charrua</v>
          </cell>
          <cell r="F2054" t="str">
            <v>8706200680-1</v>
          </cell>
          <cell r="G2054" t="str">
            <v>Espiga 3/4x200x250 caps.1.3/8" Poliamida</v>
          </cell>
          <cell r="AF2054">
            <v>350</v>
          </cell>
          <cell r="AG2054">
            <v>224.35</v>
          </cell>
          <cell r="AH2054">
            <v>-156</v>
          </cell>
          <cell r="AI2054">
            <v>-99.996000000000009</v>
          </cell>
          <cell r="AJ2054">
            <v>1.4457142857142857</v>
          </cell>
          <cell r="AK2054">
            <v>506</v>
          </cell>
          <cell r="AL2054">
            <v>6460</v>
          </cell>
        </row>
        <row r="2055">
          <cell r="B2055">
            <v>41671</v>
          </cell>
          <cell r="E2055" t="str">
            <v>GTD Teleductos S.A.</v>
          </cell>
          <cell r="F2055" t="str">
            <v>7500200015-6</v>
          </cell>
          <cell r="G2055" t="str">
            <v>Brida 3 pernos Perforación Ovalada</v>
          </cell>
          <cell r="AF2055">
            <v>2000</v>
          </cell>
          <cell r="AG2055">
            <v>870</v>
          </cell>
          <cell r="AH2055">
            <v>-190</v>
          </cell>
          <cell r="AI2055">
            <v>-82.65</v>
          </cell>
          <cell r="AJ2055">
            <v>1.095</v>
          </cell>
          <cell r="AK2055">
            <v>2190</v>
          </cell>
          <cell r="AL2055">
            <v>2364</v>
          </cell>
        </row>
        <row r="2056">
          <cell r="B2056">
            <v>41963</v>
          </cell>
          <cell r="E2056" t="str">
            <v>Tecnored S.A.</v>
          </cell>
          <cell r="F2056" t="str">
            <v>8706200790-5</v>
          </cell>
          <cell r="G2056" t="str">
            <v>Espiga 3/4x250x300 caps.1" Poliamida</v>
          </cell>
          <cell r="AF2056">
            <v>500</v>
          </cell>
          <cell r="AG2056">
            <v>347.5</v>
          </cell>
          <cell r="AH2056">
            <v>-106</v>
          </cell>
          <cell r="AI2056">
            <v>-73.67</v>
          </cell>
          <cell r="AJ2056">
            <v>1.212</v>
          </cell>
          <cell r="AK2056">
            <v>606</v>
          </cell>
          <cell r="AL2056">
            <v>5872</v>
          </cell>
        </row>
        <row r="2057">
          <cell r="B2057">
            <v>41493</v>
          </cell>
          <cell r="E2057" t="str">
            <v>Cooperativa Electrica Paillaco</v>
          </cell>
          <cell r="F2057" t="str">
            <v>9521220110-4</v>
          </cell>
          <cell r="G2057" t="str">
            <v>Grillete recto 14mm, perf.21</v>
          </cell>
          <cell r="AF2057">
            <v>300</v>
          </cell>
          <cell r="AG2057">
            <v>93</v>
          </cell>
          <cell r="AH2057">
            <v>-71</v>
          </cell>
          <cell r="AI2057">
            <v>-22.01</v>
          </cell>
          <cell r="AJ2057">
            <v>1.2366666666666666</v>
          </cell>
          <cell r="AK2057">
            <v>371</v>
          </cell>
          <cell r="AL2057">
            <v>4154</v>
          </cell>
        </row>
        <row r="2058">
          <cell r="B2058">
            <v>41237</v>
          </cell>
          <cell r="E2058" t="str">
            <v>Tecnored S.A.</v>
          </cell>
          <cell r="F2058" t="str">
            <v>9624000172-9</v>
          </cell>
          <cell r="G2058" t="str">
            <v>Perno Ojo 5/8x406x330mm</v>
          </cell>
          <cell r="AF2058">
            <v>650</v>
          </cell>
          <cell r="AG2058">
            <v>515.45000000000005</v>
          </cell>
          <cell r="AH2058">
            <v>6</v>
          </cell>
          <cell r="AI2058">
            <v>4.758</v>
          </cell>
          <cell r="AJ2058">
            <v>0.99076923076923074</v>
          </cell>
          <cell r="AK2058">
            <v>644</v>
          </cell>
          <cell r="AL2058">
            <v>3234</v>
          </cell>
        </row>
        <row r="2059">
          <cell r="B2059">
            <v>42040</v>
          </cell>
          <cell r="E2059" t="str">
            <v>Tecnored S.A.</v>
          </cell>
          <cell r="F2059" t="str">
            <v>8707200685-0</v>
          </cell>
          <cell r="G2059" t="str">
            <v>Espiga 3/4x190x340 caps.1.3/8" Poliamida</v>
          </cell>
          <cell r="AF2059">
            <v>400</v>
          </cell>
          <cell r="AG2059">
            <v>333.2</v>
          </cell>
          <cell r="AH2059">
            <v>-8</v>
          </cell>
          <cell r="AI2059">
            <v>-6.6639999999999997</v>
          </cell>
          <cell r="AJ2059">
            <v>1.02</v>
          </cell>
          <cell r="AK2059">
            <v>408</v>
          </cell>
          <cell r="AL2059">
            <v>6456</v>
          </cell>
        </row>
        <row r="2060">
          <cell r="B2060">
            <v>41978</v>
          </cell>
          <cell r="E2060" t="str">
            <v>Copelec</v>
          </cell>
          <cell r="F2060" t="str">
            <v>8706200210-5</v>
          </cell>
          <cell r="G2060" t="str">
            <v>Espiga 5/8x155x210 caps.1" Poliamida</v>
          </cell>
          <cell r="AF2060">
            <v>500</v>
          </cell>
          <cell r="AG2060">
            <v>194</v>
          </cell>
          <cell r="AH2060">
            <v>0</v>
          </cell>
          <cell r="AI2060">
            <v>0</v>
          </cell>
          <cell r="AJ2060">
            <v>1</v>
          </cell>
          <cell r="AK2060">
            <v>500</v>
          </cell>
          <cell r="AL2060">
            <v>6460</v>
          </cell>
        </row>
        <row r="2061">
          <cell r="B2061">
            <v>41356</v>
          </cell>
          <cell r="E2061" t="str">
            <v>Tecnored S.A.</v>
          </cell>
          <cell r="F2061" t="str">
            <v>9323020252-2</v>
          </cell>
          <cell r="G2061" t="str">
            <v>Perno Hex Cte 5/8x5x2A</v>
          </cell>
          <cell r="AF2061">
            <v>1500</v>
          </cell>
          <cell r="AG2061">
            <v>327</v>
          </cell>
          <cell r="AH2061">
            <v>0</v>
          </cell>
          <cell r="AI2061">
            <v>0</v>
          </cell>
          <cell r="AJ2061">
            <v>1</v>
          </cell>
          <cell r="AK2061">
            <v>1500</v>
          </cell>
          <cell r="AL2061">
            <v>2390</v>
          </cell>
        </row>
        <row r="2062">
          <cell r="B2062">
            <v>41457</v>
          </cell>
          <cell r="E2062" t="str">
            <v>SANDEN LTDA</v>
          </cell>
          <cell r="F2062" t="str">
            <v>A800200050-5</v>
          </cell>
          <cell r="G2062" t="str">
            <v>Soporte Remate Liviano</v>
          </cell>
          <cell r="AF2062">
            <v>5000</v>
          </cell>
          <cell r="AG2062">
            <v>1300</v>
          </cell>
          <cell r="AH2062">
            <v>0</v>
          </cell>
          <cell r="AI2062">
            <v>0</v>
          </cell>
          <cell r="AJ2062">
            <v>1</v>
          </cell>
          <cell r="AK2062">
            <v>5000</v>
          </cell>
          <cell r="AL2062">
            <v>2848</v>
          </cell>
        </row>
        <row r="2063">
          <cell r="B2063">
            <v>41475</v>
          </cell>
          <cell r="E2063" t="str">
            <v>Cooperativa Electrica LLanquihue</v>
          </cell>
          <cell r="F2063" t="str">
            <v>9023720010-0</v>
          </cell>
          <cell r="G2063" t="str">
            <v>Tuerca Ojo 5/8</v>
          </cell>
          <cell r="AF2063">
            <v>600</v>
          </cell>
          <cell r="AG2063">
            <v>182.4</v>
          </cell>
          <cell r="AH2063">
            <v>0</v>
          </cell>
          <cell r="AI2063">
            <v>0</v>
          </cell>
          <cell r="AJ2063">
            <v>1</v>
          </cell>
          <cell r="AK2063">
            <v>600</v>
          </cell>
          <cell r="AL2063">
            <v>3519</v>
          </cell>
        </row>
        <row r="2064">
          <cell r="B2064">
            <v>41309</v>
          </cell>
          <cell r="E2064" t="str">
            <v>Soc Comercial Olate Yañez Ltda</v>
          </cell>
          <cell r="F2064" t="str">
            <v>9323020252-2</v>
          </cell>
          <cell r="G2064" t="str">
            <v>Perno Hex Cte 5/8x5x2A</v>
          </cell>
          <cell r="AF2064">
            <v>200</v>
          </cell>
          <cell r="AG2064">
            <v>43.6</v>
          </cell>
          <cell r="AH2064">
            <v>-206</v>
          </cell>
          <cell r="AI2064">
            <v>-44.908000000000001</v>
          </cell>
          <cell r="AJ2064">
            <v>2.0299999999999998</v>
          </cell>
          <cell r="AK2064">
            <v>406</v>
          </cell>
          <cell r="AL2064">
            <v>2390</v>
          </cell>
        </row>
        <row r="2065">
          <cell r="B2065">
            <v>41471</v>
          </cell>
          <cell r="E2065" t="str">
            <v>Cooperativa Electrica LLanquihue</v>
          </cell>
          <cell r="F2065" t="str">
            <v>9624000110-9</v>
          </cell>
          <cell r="G2065" t="str">
            <v>Perno Ojo 5/8x7x3H</v>
          </cell>
          <cell r="AF2065">
            <v>350</v>
          </cell>
          <cell r="AG2065">
            <v>186.55</v>
          </cell>
          <cell r="AH2065">
            <v>-490</v>
          </cell>
          <cell r="AI2065">
            <v>-261.17</v>
          </cell>
          <cell r="AJ2065">
            <v>2.4</v>
          </cell>
          <cell r="AK2065">
            <v>840</v>
          </cell>
          <cell r="AL2065">
            <v>4000</v>
          </cell>
        </row>
        <row r="2066">
          <cell r="B2066">
            <v>41666</v>
          </cell>
          <cell r="E2066" t="str">
            <v>Comercializadora e Inver Galmar Ltda</v>
          </cell>
          <cell r="F2066" t="str">
            <v>9624000110-9</v>
          </cell>
          <cell r="G2066" t="str">
            <v>Perno Ojo 5/8x7x3H</v>
          </cell>
          <cell r="AF2066">
            <v>300</v>
          </cell>
          <cell r="AG2066">
            <v>159.9</v>
          </cell>
          <cell r="AH2066">
            <v>0</v>
          </cell>
          <cell r="AI2066">
            <v>0</v>
          </cell>
          <cell r="AJ2066">
            <v>1</v>
          </cell>
          <cell r="AK2066">
            <v>300</v>
          </cell>
          <cell r="AL2066">
            <v>3301</v>
          </cell>
        </row>
        <row r="2067">
          <cell r="B2067">
            <v>41268</v>
          </cell>
          <cell r="E2067" t="str">
            <v>Cooperativa Electrica Rio Bueno</v>
          </cell>
          <cell r="F2067" t="str">
            <v>9624000110-9</v>
          </cell>
          <cell r="G2067" t="str">
            <v>Perno Ojo 5/8x7x3H</v>
          </cell>
          <cell r="AF2067">
            <v>100</v>
          </cell>
          <cell r="AG2067">
            <v>53.300000000000004</v>
          </cell>
          <cell r="AH2067">
            <v>0</v>
          </cell>
          <cell r="AI2067">
            <v>0</v>
          </cell>
          <cell r="AJ2067">
            <v>1</v>
          </cell>
          <cell r="AK2067">
            <v>100</v>
          </cell>
          <cell r="AL2067">
            <v>3296</v>
          </cell>
        </row>
        <row r="2068">
          <cell r="B2068">
            <v>41355</v>
          </cell>
          <cell r="E2068" t="str">
            <v>Tecnored S.A.</v>
          </cell>
          <cell r="F2068" t="str">
            <v>9323020326-K</v>
          </cell>
          <cell r="G2068" t="str">
            <v>Perno Hex Cte 5/8x7x4A</v>
          </cell>
          <cell r="AF2068">
            <v>2000</v>
          </cell>
          <cell r="AG2068">
            <v>608</v>
          </cell>
          <cell r="AH2068">
            <v>-184</v>
          </cell>
          <cell r="AI2068">
            <v>-55.936</v>
          </cell>
          <cell r="AJ2068">
            <v>1.0920000000000001</v>
          </cell>
          <cell r="AK2068">
            <v>2184</v>
          </cell>
          <cell r="AL2068">
            <v>2394</v>
          </cell>
        </row>
        <row r="2069">
          <cell r="B2069">
            <v>42061</v>
          </cell>
          <cell r="E2069" t="str">
            <v>Compañía General de Electricidad</v>
          </cell>
          <cell r="F2069" t="str">
            <v>9821950020-3</v>
          </cell>
          <cell r="G2069" t="str">
            <v>Pletina 50x6x110 p/Brazo L 23kV</v>
          </cell>
          <cell r="AF2069">
            <v>200</v>
          </cell>
          <cell r="AG2069">
            <v>51.92</v>
          </cell>
          <cell r="AH2069">
            <v>-28</v>
          </cell>
          <cell r="AI2069">
            <v>-7.2687999999999997</v>
          </cell>
          <cell r="AJ2069">
            <v>1.1399999999999999</v>
          </cell>
          <cell r="AK2069">
            <v>228</v>
          </cell>
          <cell r="AL2069">
            <v>4000</v>
          </cell>
        </row>
        <row r="2070">
          <cell r="B2070">
            <v>41405</v>
          </cell>
          <cell r="E2070" t="str">
            <v>Cooperativa Electrica LLanquihue</v>
          </cell>
          <cell r="F2070" t="str">
            <v>9323020370-7</v>
          </cell>
          <cell r="G2070" t="str">
            <v>Perno Hex Cte 5/8x9x6A</v>
          </cell>
          <cell r="AF2070">
            <v>1000</v>
          </cell>
          <cell r="AG2070">
            <v>373.77</v>
          </cell>
          <cell r="AH2070">
            <v>0</v>
          </cell>
          <cell r="AI2070">
            <v>0</v>
          </cell>
          <cell r="AJ2070">
            <v>1</v>
          </cell>
          <cell r="AK2070">
            <v>1000</v>
          </cell>
          <cell r="AL2070">
            <v>2488</v>
          </cell>
        </row>
        <row r="2071">
          <cell r="B2071">
            <v>41586</v>
          </cell>
          <cell r="E2071" t="str">
            <v>Cooperativa Electrica charrua</v>
          </cell>
          <cell r="F2071" t="str">
            <v>9323020370-7</v>
          </cell>
          <cell r="G2071" t="str">
            <v>Perno Hex Cte 5/8x9x6A</v>
          </cell>
          <cell r="AF2071">
            <v>300</v>
          </cell>
          <cell r="AG2071">
            <v>112.131</v>
          </cell>
          <cell r="AH2071">
            <v>0</v>
          </cell>
          <cell r="AI2071">
            <v>0</v>
          </cell>
          <cell r="AJ2071">
            <v>1</v>
          </cell>
          <cell r="AK2071">
            <v>300</v>
          </cell>
          <cell r="AL2071">
            <v>2648</v>
          </cell>
        </row>
        <row r="2072">
          <cell r="B2072">
            <v>41707</v>
          </cell>
          <cell r="E2072" t="str">
            <v>Juan Ruperto Cancino</v>
          </cell>
          <cell r="F2072" t="str">
            <v>9323020370-7</v>
          </cell>
          <cell r="G2072" t="str">
            <v>Perno Hex Cte 5/8x9x6A</v>
          </cell>
          <cell r="AF2072">
            <v>200</v>
          </cell>
          <cell r="AG2072">
            <v>74.754000000000005</v>
          </cell>
          <cell r="AH2072">
            <v>0</v>
          </cell>
          <cell r="AI2072">
            <v>0</v>
          </cell>
          <cell r="AJ2072">
            <v>1</v>
          </cell>
          <cell r="AK2072">
            <v>200</v>
          </cell>
          <cell r="AL2072">
            <v>2688</v>
          </cell>
        </row>
        <row r="2073">
          <cell r="B2073">
            <v>41768</v>
          </cell>
          <cell r="E2073" t="str">
            <v>Cooperativa Electrica los Angeles</v>
          </cell>
          <cell r="F2073" t="str">
            <v>9323020370-7</v>
          </cell>
          <cell r="G2073" t="str">
            <v>Perno Hex Cte 5/8x9x6A</v>
          </cell>
          <cell r="AF2073">
            <v>500</v>
          </cell>
          <cell r="AG2073">
            <v>186.88499999999999</v>
          </cell>
          <cell r="AH2073">
            <v>0</v>
          </cell>
          <cell r="AI2073">
            <v>0</v>
          </cell>
          <cell r="AJ2073">
            <v>1</v>
          </cell>
          <cell r="AK2073">
            <v>500</v>
          </cell>
          <cell r="AL2073">
            <v>2988</v>
          </cell>
        </row>
        <row r="2074">
          <cell r="B2074">
            <v>42064</v>
          </cell>
          <cell r="E2074" t="str">
            <v>GTD Teleductos S.A.</v>
          </cell>
          <cell r="F2074" t="str">
            <v>7303240095-4</v>
          </cell>
          <cell r="G2074" t="str">
            <v>Golilla 40x40x5x14</v>
          </cell>
          <cell r="AF2074">
            <v>4600</v>
          </cell>
          <cell r="AG2074">
            <v>244.72</v>
          </cell>
          <cell r="AH2074">
            <v>-3800</v>
          </cell>
          <cell r="AI2074">
            <v>-202.16</v>
          </cell>
          <cell r="AJ2074">
            <v>1.826086956521739</v>
          </cell>
          <cell r="AK2074">
            <v>8400</v>
          </cell>
          <cell r="AL2074">
            <v>2222</v>
          </cell>
        </row>
        <row r="2075">
          <cell r="B2075">
            <v>41979</v>
          </cell>
          <cell r="E2075" t="str">
            <v>Copelec</v>
          </cell>
          <cell r="F2075" t="str">
            <v>8706200210-5</v>
          </cell>
          <cell r="G2075" t="str">
            <v>Espiga 5/8x155x210 caps.1" Poliamida</v>
          </cell>
          <cell r="AF2075">
            <v>500</v>
          </cell>
          <cell r="AG2075">
            <v>194</v>
          </cell>
          <cell r="AH2075">
            <v>0</v>
          </cell>
          <cell r="AI2075">
            <v>0</v>
          </cell>
          <cell r="AJ2075">
            <v>1</v>
          </cell>
          <cell r="AK2075">
            <v>500</v>
          </cell>
          <cell r="AL2075">
            <v>6460</v>
          </cell>
        </row>
        <row r="2076">
          <cell r="B2076">
            <v>42052</v>
          </cell>
          <cell r="E2076" t="str">
            <v>Ingenieria Electrica Ltda</v>
          </cell>
          <cell r="F2076" t="str">
            <v>8706200210-5</v>
          </cell>
          <cell r="G2076" t="str">
            <v>Espiga 5/8x155x210 caps.1" Poliamida</v>
          </cell>
          <cell r="AF2076">
            <v>150</v>
          </cell>
          <cell r="AG2076">
            <v>58.2</v>
          </cell>
          <cell r="AH2076">
            <v>-116</v>
          </cell>
          <cell r="AI2076">
            <v>-45.008000000000003</v>
          </cell>
          <cell r="AJ2076">
            <v>1.7733333333333334</v>
          </cell>
          <cell r="AK2076">
            <v>266</v>
          </cell>
          <cell r="AL2076">
            <v>6460</v>
          </cell>
        </row>
        <row r="2077">
          <cell r="B2077">
            <v>41796</v>
          </cell>
          <cell r="E2077" t="str">
            <v>GTD Teleductos S.A.</v>
          </cell>
          <cell r="F2077" t="str">
            <v>9423016100-8</v>
          </cell>
          <cell r="G2077" t="str">
            <v>Perno Cab Cuad 1/2x1.1/2x1.1/4H</v>
          </cell>
          <cell r="AF2077">
            <v>1680</v>
          </cell>
          <cell r="AG2077">
            <v>84</v>
          </cell>
          <cell r="AH2077">
            <v>-1132</v>
          </cell>
          <cell r="AI2077">
            <v>-56.6</v>
          </cell>
          <cell r="AJ2077">
            <v>1.6738095238095239</v>
          </cell>
          <cell r="AK2077">
            <v>2812</v>
          </cell>
          <cell r="AL2077">
            <v>1720</v>
          </cell>
        </row>
        <row r="2078">
          <cell r="B2078">
            <v>41487</v>
          </cell>
          <cell r="E2078" t="str">
            <v>Juan Ruperto Cancino</v>
          </cell>
          <cell r="F2078" t="str">
            <v>A800200050-5</v>
          </cell>
          <cell r="G2078" t="str">
            <v>Soporte Remate Liviano</v>
          </cell>
          <cell r="AF2078">
            <v>6000</v>
          </cell>
          <cell r="AG2078">
            <v>1560</v>
          </cell>
          <cell r="AH2078">
            <v>0</v>
          </cell>
          <cell r="AI2078">
            <v>0</v>
          </cell>
          <cell r="AJ2078">
            <v>1</v>
          </cell>
          <cell r="AK2078">
            <v>6000</v>
          </cell>
          <cell r="AL2078">
            <v>3006</v>
          </cell>
        </row>
        <row r="2079">
          <cell r="B2079">
            <v>42065</v>
          </cell>
          <cell r="E2079" t="str">
            <v>Reposicíon p/Abrazaderas 1/2</v>
          </cell>
          <cell r="F2079" t="str">
            <v>7303240095-4</v>
          </cell>
          <cell r="G2079" t="str">
            <v>Golilla 40x40x5x14</v>
          </cell>
          <cell r="AF2079">
            <v>20000</v>
          </cell>
          <cell r="AG2079">
            <v>1064</v>
          </cell>
          <cell r="AH2079">
            <v>-18838</v>
          </cell>
          <cell r="AI2079">
            <v>-1002.1816</v>
          </cell>
          <cell r="AJ2079">
            <v>1.9419</v>
          </cell>
          <cell r="AK2079">
            <v>38838</v>
          </cell>
          <cell r="AL2079">
            <v>2222</v>
          </cell>
        </row>
        <row r="2080">
          <cell r="B2080">
            <v>41571</v>
          </cell>
          <cell r="E2080" t="str">
            <v>Compañía General de Electricidad</v>
          </cell>
          <cell r="F2080" t="str">
            <v>9521220110-4</v>
          </cell>
          <cell r="G2080" t="str">
            <v>Grillete recto 14mm, perf.21</v>
          </cell>
          <cell r="AF2080">
            <v>1000</v>
          </cell>
          <cell r="AG2080">
            <v>310</v>
          </cell>
          <cell r="AH2080">
            <v>0</v>
          </cell>
          <cell r="AI2080">
            <v>0</v>
          </cell>
          <cell r="AJ2080">
            <v>1</v>
          </cell>
          <cell r="AK2080">
            <v>1000</v>
          </cell>
          <cell r="AL2080">
            <v>4000</v>
          </cell>
        </row>
        <row r="2081">
          <cell r="B2081">
            <v>41885</v>
          </cell>
          <cell r="E2081" t="str">
            <v>Grez y Ulloa S.A.</v>
          </cell>
          <cell r="F2081" t="str">
            <v>9323020370-7</v>
          </cell>
          <cell r="G2081" t="str">
            <v>Perno Hex Cte 5/8x9x6A</v>
          </cell>
          <cell r="AF2081">
            <v>400</v>
          </cell>
          <cell r="AG2081">
            <v>149.50800000000001</v>
          </cell>
          <cell r="AH2081">
            <v>-320</v>
          </cell>
          <cell r="AI2081">
            <v>-119.60639999999999</v>
          </cell>
          <cell r="AJ2081">
            <v>1.8</v>
          </cell>
          <cell r="AK2081">
            <v>720</v>
          </cell>
          <cell r="AL2081">
            <v>3023</v>
          </cell>
        </row>
        <row r="2082">
          <cell r="B2082">
            <v>41942</v>
          </cell>
          <cell r="E2082" t="str">
            <v>Comercial BTC Spa</v>
          </cell>
          <cell r="F2082" t="str">
            <v>9323020370-7</v>
          </cell>
          <cell r="G2082" t="str">
            <v>Perno Hex Cte 5/8x9x6A</v>
          </cell>
          <cell r="AF2082">
            <v>100</v>
          </cell>
          <cell r="AG2082">
            <v>37.377000000000002</v>
          </cell>
          <cell r="AH2082">
            <v>0</v>
          </cell>
          <cell r="AI2082">
            <v>0</v>
          </cell>
          <cell r="AJ2082">
            <v>1</v>
          </cell>
          <cell r="AK2082">
            <v>100</v>
          </cell>
          <cell r="AL2082">
            <v>2852</v>
          </cell>
        </row>
        <row r="2083">
          <cell r="B2083">
            <v>42008</v>
          </cell>
          <cell r="E2083" t="str">
            <v>Cooperativa Electrica los Angeles</v>
          </cell>
          <cell r="F2083" t="str">
            <v>9323020370-7</v>
          </cell>
          <cell r="G2083" t="str">
            <v>Perno Hex Cte 5/8x9x6A</v>
          </cell>
          <cell r="AF2083">
            <v>500</v>
          </cell>
          <cell r="AG2083">
            <v>186.88499999999999</v>
          </cell>
          <cell r="AH2083">
            <v>-79</v>
          </cell>
          <cell r="AI2083">
            <v>-29.527829999999998</v>
          </cell>
          <cell r="AJ2083">
            <v>1.1579999999999999</v>
          </cell>
          <cell r="AK2083">
            <v>579</v>
          </cell>
          <cell r="AL2083">
            <v>3210</v>
          </cell>
        </row>
        <row r="2084">
          <cell r="B2084">
            <v>41931</v>
          </cell>
          <cell r="E2084" t="str">
            <v>Cooperativa Electrica charrua</v>
          </cell>
          <cell r="F2084" t="str">
            <v>9822710205-5</v>
          </cell>
          <cell r="G2084" t="str">
            <v>Espaciador p/Línea B.T. 50x35x5</v>
          </cell>
          <cell r="AF2084">
            <v>30</v>
          </cell>
          <cell r="AG2084">
            <v>349.5</v>
          </cell>
          <cell r="AH2084">
            <v>-6</v>
          </cell>
          <cell r="AI2084">
            <v>-69.900000000000006</v>
          </cell>
          <cell r="AJ2084">
            <v>1.2</v>
          </cell>
          <cell r="AK2084">
            <v>36</v>
          </cell>
          <cell r="AL2084">
            <v>3750</v>
          </cell>
        </row>
        <row r="2085">
          <cell r="B2085">
            <v>42066</v>
          </cell>
          <cell r="E2085" t="str">
            <v>Reposicion</v>
          </cell>
          <cell r="F2085" t="str">
            <v>9323020370-7</v>
          </cell>
          <cell r="G2085" t="str">
            <v>Perno Hex Cte 5/8x9x6A</v>
          </cell>
          <cell r="AF2085">
            <v>2300</v>
          </cell>
          <cell r="AG2085">
            <v>859.67099999999994</v>
          </cell>
          <cell r="AH2085">
            <v>-1199</v>
          </cell>
          <cell r="AI2085">
            <v>-448.15022999999997</v>
          </cell>
          <cell r="AJ2085">
            <v>1.521304347826087</v>
          </cell>
          <cell r="AK2085">
            <v>3499</v>
          </cell>
          <cell r="AL2085">
            <v>3028</v>
          </cell>
        </row>
        <row r="2086">
          <cell r="B2086">
            <v>42068</v>
          </cell>
          <cell r="E2086" t="str">
            <v>Barrios Constructora SPA</v>
          </cell>
          <cell r="F2086" t="str">
            <v>3528010070-4</v>
          </cell>
          <cell r="G2086" t="str">
            <v>Golilla Plana Red Esp. 44x27x4(1")</v>
          </cell>
          <cell r="AF2086">
            <v>1170</v>
          </cell>
          <cell r="AG2086">
            <v>35.1</v>
          </cell>
          <cell r="AH2086">
            <v>-8</v>
          </cell>
          <cell r="AI2086">
            <v>-0.24</v>
          </cell>
          <cell r="AJ2086">
            <v>1.0068376068376068</v>
          </cell>
          <cell r="AK2086">
            <v>1178</v>
          </cell>
          <cell r="AL2086">
            <v>2043</v>
          </cell>
        </row>
        <row r="2087">
          <cell r="B2087">
            <v>41583</v>
          </cell>
          <cell r="E2087" t="str">
            <v>ICIL Icafal S.A.</v>
          </cell>
          <cell r="F2087" t="str">
            <v>2821632140-7</v>
          </cell>
          <cell r="G2087" t="str">
            <v>Perno riel FFCC JDZ 1x130</v>
          </cell>
          <cell r="AF2087">
            <v>300</v>
          </cell>
          <cell r="AG2087">
            <v>205.50000000000003</v>
          </cell>
          <cell r="AH2087">
            <v>0</v>
          </cell>
          <cell r="AI2087">
            <v>0</v>
          </cell>
          <cell r="AJ2087">
            <v>1</v>
          </cell>
          <cell r="AK2087">
            <v>300</v>
          </cell>
          <cell r="AL2087">
            <v>2598</v>
          </cell>
        </row>
        <row r="2088">
          <cell r="B2088">
            <v>42074</v>
          </cell>
          <cell r="E2088" t="str">
            <v>Cooperativa Electrica los Angeles</v>
          </cell>
          <cell r="F2088" t="str">
            <v>A321010120-8</v>
          </cell>
          <cell r="G2088" t="str">
            <v>Viga Porta Transf. C 100x40x6x2350</v>
          </cell>
          <cell r="AF2088">
            <v>100</v>
          </cell>
          <cell r="AG2088">
            <v>1800</v>
          </cell>
          <cell r="AH2088">
            <v>88</v>
          </cell>
          <cell r="AI2088">
            <v>1584</v>
          </cell>
          <cell r="AJ2088">
            <v>0.12</v>
          </cell>
          <cell r="AK2088">
            <v>12</v>
          </cell>
          <cell r="AL2088">
            <v>2400</v>
          </cell>
        </row>
        <row r="2089">
          <cell r="B2089">
            <v>41911</v>
          </cell>
          <cell r="E2089" t="str">
            <v>Transap S.A.</v>
          </cell>
          <cell r="F2089" t="str">
            <v>2821632140-7</v>
          </cell>
          <cell r="G2089" t="str">
            <v>Perno riel FFCC JDZ 1x130</v>
          </cell>
          <cell r="AF2089">
            <v>100</v>
          </cell>
          <cell r="AG2089">
            <v>68.5</v>
          </cell>
          <cell r="AH2089">
            <v>-6</v>
          </cell>
          <cell r="AI2089">
            <v>-4.1100000000000003</v>
          </cell>
          <cell r="AJ2089">
            <v>1.06</v>
          </cell>
          <cell r="AK2089">
            <v>106</v>
          </cell>
          <cell r="AL2089">
            <v>2846</v>
          </cell>
        </row>
        <row r="2090">
          <cell r="B2090">
            <v>41677</v>
          </cell>
          <cell r="E2090" t="str">
            <v>Juan Ruperto Cancino</v>
          </cell>
          <cell r="F2090" t="str">
            <v>A800200050-5</v>
          </cell>
          <cell r="G2090" t="str">
            <v>Soporte Remate Liviano</v>
          </cell>
          <cell r="AF2090">
            <v>1000</v>
          </cell>
          <cell r="AG2090">
            <v>260</v>
          </cell>
          <cell r="AH2090">
            <v>0</v>
          </cell>
          <cell r="AI2090">
            <v>0</v>
          </cell>
          <cell r="AJ2090">
            <v>1</v>
          </cell>
          <cell r="AK2090">
            <v>1000</v>
          </cell>
          <cell r="AL2090">
            <v>2984</v>
          </cell>
        </row>
        <row r="2091">
          <cell r="B2091">
            <v>41779</v>
          </cell>
          <cell r="E2091" t="str">
            <v>Comercializadora e Inver Galmar Ltda</v>
          </cell>
          <cell r="F2091" t="str">
            <v>A800200050-5</v>
          </cell>
          <cell r="G2091" t="str">
            <v>Soporte Remate Liviano</v>
          </cell>
          <cell r="AF2091">
            <v>2000</v>
          </cell>
          <cell r="AG2091">
            <v>520</v>
          </cell>
          <cell r="AH2091">
            <v>0</v>
          </cell>
          <cell r="AI2091">
            <v>0</v>
          </cell>
          <cell r="AJ2091">
            <v>1</v>
          </cell>
          <cell r="AK2091">
            <v>2000</v>
          </cell>
          <cell r="AL2091">
            <v>2627</v>
          </cell>
        </row>
        <row r="2092">
          <cell r="B2092">
            <v>42049</v>
          </cell>
          <cell r="E2092" t="str">
            <v>Hector Rubio A</v>
          </cell>
          <cell r="F2092" t="str">
            <v>7401200008-5</v>
          </cell>
          <cell r="G2092" t="str">
            <v>Barra Ojo 5/8x1.30mtrs</v>
          </cell>
          <cell r="AF2092">
            <v>100</v>
          </cell>
          <cell r="AG2092">
            <v>260</v>
          </cell>
          <cell r="AH2092">
            <v>-48</v>
          </cell>
          <cell r="AI2092">
            <v>-124.80000000000001</v>
          </cell>
          <cell r="AJ2092">
            <v>1.48</v>
          </cell>
          <cell r="AK2092">
            <v>148</v>
          </cell>
          <cell r="AL2092">
            <v>2543</v>
          </cell>
        </row>
        <row r="2093">
          <cell r="B2093">
            <v>42079</v>
          </cell>
          <cell r="E2093" t="str">
            <v>Reposición p/Abrazaderas 1/2</v>
          </cell>
          <cell r="F2093" t="str">
            <v>7303240095-4</v>
          </cell>
          <cell r="G2093" t="str">
            <v>Golilla 40x40x5x14</v>
          </cell>
          <cell r="AF2093">
            <v>20000</v>
          </cell>
          <cell r="AG2093">
            <v>1064</v>
          </cell>
          <cell r="AH2093">
            <v>10886</v>
          </cell>
          <cell r="AI2093">
            <v>579.13519999999994</v>
          </cell>
          <cell r="AJ2093">
            <v>0.45569999999999999</v>
          </cell>
          <cell r="AK2093">
            <v>9114</v>
          </cell>
          <cell r="AL2093">
            <v>2222</v>
          </cell>
        </row>
        <row r="2094">
          <cell r="B2094">
            <v>41833</v>
          </cell>
          <cell r="E2094" t="str">
            <v>Sociedad electricidad Ind HSI by COM Ltda</v>
          </cell>
          <cell r="F2094" t="str">
            <v>A800200050-5</v>
          </cell>
          <cell r="G2094" t="str">
            <v>Soporte Remate Liviano</v>
          </cell>
          <cell r="AF2094">
            <v>300</v>
          </cell>
          <cell r="AG2094">
            <v>78</v>
          </cell>
          <cell r="AH2094">
            <v>0</v>
          </cell>
          <cell r="AI2094">
            <v>0</v>
          </cell>
          <cell r="AJ2094">
            <v>1</v>
          </cell>
          <cell r="AK2094">
            <v>300</v>
          </cell>
          <cell r="AL2094">
            <v>3000</v>
          </cell>
        </row>
        <row r="2095">
          <cell r="B2095">
            <v>41834</v>
          </cell>
          <cell r="E2095" t="str">
            <v>Comercial Electroson Ltda</v>
          </cell>
          <cell r="F2095" t="str">
            <v>A800200050-5</v>
          </cell>
          <cell r="G2095" t="str">
            <v>Soporte Remate Liviano</v>
          </cell>
          <cell r="AF2095">
            <v>2000</v>
          </cell>
          <cell r="AG2095">
            <v>520</v>
          </cell>
          <cell r="AH2095">
            <v>0</v>
          </cell>
          <cell r="AI2095">
            <v>0</v>
          </cell>
          <cell r="AJ2095">
            <v>1</v>
          </cell>
          <cell r="AK2095">
            <v>2000</v>
          </cell>
          <cell r="AL2095">
            <v>2627</v>
          </cell>
        </row>
        <row r="2096">
          <cell r="B2096">
            <v>41892</v>
          </cell>
          <cell r="E2096" t="str">
            <v>Cooperativa Electrica los Angeles</v>
          </cell>
          <cell r="F2096" t="str">
            <v>A800200050-5</v>
          </cell>
          <cell r="G2096" t="str">
            <v>Soporte Remate Liviano</v>
          </cell>
          <cell r="AF2096">
            <v>200</v>
          </cell>
          <cell r="AG2096">
            <v>52</v>
          </cell>
          <cell r="AH2096">
            <v>-761</v>
          </cell>
          <cell r="AI2096">
            <v>-197.86</v>
          </cell>
          <cell r="AJ2096">
            <v>4.8049999999999997</v>
          </cell>
          <cell r="AK2096">
            <v>961</v>
          </cell>
          <cell r="AL2096">
            <v>2893</v>
          </cell>
        </row>
        <row r="2097">
          <cell r="B2097">
            <v>41575</v>
          </cell>
          <cell r="E2097" t="str">
            <v>Compañía General de Electricidad</v>
          </cell>
          <cell r="F2097" t="str">
            <v>9521220110-4</v>
          </cell>
          <cell r="G2097" t="str">
            <v>Grillete recto 14mm, perf.21</v>
          </cell>
          <cell r="AF2097">
            <v>2000</v>
          </cell>
          <cell r="AG2097">
            <v>620</v>
          </cell>
          <cell r="AH2097">
            <v>1832</v>
          </cell>
          <cell r="AI2097">
            <v>567.91999999999996</v>
          </cell>
          <cell r="AJ2097">
            <v>8.4000000000000005E-2</v>
          </cell>
          <cell r="AK2097">
            <v>168</v>
          </cell>
          <cell r="AL2097">
            <v>4000</v>
          </cell>
        </row>
        <row r="2098">
          <cell r="B2098">
            <v>41752</v>
          </cell>
          <cell r="E2098" t="str">
            <v>Copelec</v>
          </cell>
          <cell r="F2098" t="str">
            <v>9323020350-2</v>
          </cell>
          <cell r="G2098" t="str">
            <v>Perno Hex Cte 5/8x8x5A</v>
          </cell>
          <cell r="AF2098">
            <v>1000</v>
          </cell>
          <cell r="AG2098">
            <v>336.11999999999995</v>
          </cell>
          <cell r="AH2098">
            <v>0</v>
          </cell>
          <cell r="AI2098">
            <v>0</v>
          </cell>
          <cell r="AJ2098">
            <v>1</v>
          </cell>
          <cell r="AK2098">
            <v>1000</v>
          </cell>
          <cell r="AL2098">
            <v>2975</v>
          </cell>
        </row>
        <row r="2099">
          <cell r="B2099">
            <v>42057</v>
          </cell>
          <cell r="E2099" t="str">
            <v>Tecnored S.A.</v>
          </cell>
          <cell r="F2099" t="str">
            <v>8706200210-5</v>
          </cell>
          <cell r="G2099" t="str">
            <v>Espiga 5/8x155x210 caps.1" Poliamida</v>
          </cell>
          <cell r="AF2099">
            <v>1200</v>
          </cell>
          <cell r="AG2099">
            <v>465.6</v>
          </cell>
          <cell r="AH2099">
            <v>-96</v>
          </cell>
          <cell r="AI2099">
            <v>-37.248000000000005</v>
          </cell>
          <cell r="AJ2099">
            <v>1.08</v>
          </cell>
          <cell r="AK2099">
            <v>1296</v>
          </cell>
          <cell r="AL2099">
            <v>6266</v>
          </cell>
        </row>
        <row r="2100">
          <cell r="B2100">
            <v>42080</v>
          </cell>
          <cell r="E2100" t="str">
            <v>Comercializadora e Inver Galmar Ltda</v>
          </cell>
          <cell r="F2100" t="str">
            <v>A800200050-5</v>
          </cell>
          <cell r="G2100" t="str">
            <v>Soporte Remate Liviano</v>
          </cell>
          <cell r="AF2100">
            <v>4000</v>
          </cell>
          <cell r="AG2100">
            <v>1040</v>
          </cell>
          <cell r="AH2100">
            <v>-3550</v>
          </cell>
          <cell r="AI2100">
            <v>-923</v>
          </cell>
          <cell r="AJ2100">
            <v>1.8875</v>
          </cell>
          <cell r="AK2100">
            <v>7550</v>
          </cell>
          <cell r="AL2100">
            <v>2627</v>
          </cell>
        </row>
        <row r="2101">
          <cell r="B2101">
            <v>41756</v>
          </cell>
          <cell r="E2101" t="str">
            <v xml:space="preserve">SAESA </v>
          </cell>
          <cell r="F2101" t="str">
            <v>9323020430-4</v>
          </cell>
          <cell r="G2101" t="str">
            <v>Perno Hex Cte 5/8x11x8A</v>
          </cell>
          <cell r="AF2101">
            <v>680</v>
          </cell>
          <cell r="AG2101">
            <v>321.64</v>
          </cell>
          <cell r="AH2101">
            <v>0</v>
          </cell>
          <cell r="AI2101">
            <v>0</v>
          </cell>
          <cell r="AJ2101">
            <v>1</v>
          </cell>
          <cell r="AK2101">
            <v>680</v>
          </cell>
          <cell r="AL2101">
            <v>3044</v>
          </cell>
        </row>
        <row r="2102">
          <cell r="B2102">
            <v>42059</v>
          </cell>
          <cell r="E2102" t="str">
            <v>Tecnored S.A.</v>
          </cell>
          <cell r="F2102" t="str">
            <v>8706200640-2</v>
          </cell>
          <cell r="G2102" t="str">
            <v>Espiga 3/4x185x240 caps.1.3/8" Poliamida</v>
          </cell>
          <cell r="AF2102">
            <v>2500</v>
          </cell>
          <cell r="AG2102">
            <v>1560</v>
          </cell>
          <cell r="AH2102">
            <v>-63</v>
          </cell>
          <cell r="AI2102">
            <v>-39.311999999999998</v>
          </cell>
          <cell r="AJ2102">
            <v>1.0251999999999999</v>
          </cell>
          <cell r="AK2102">
            <v>2563</v>
          </cell>
          <cell r="AL2102">
            <v>6267</v>
          </cell>
        </row>
        <row r="2103">
          <cell r="B2103">
            <v>42076</v>
          </cell>
          <cell r="E2103" t="str">
            <v>Cooperativa Electrica Paillaco</v>
          </cell>
          <cell r="F2103" t="str">
            <v>9323020350-2</v>
          </cell>
          <cell r="G2103" t="str">
            <v>Perno Hex Cte 5/8x8x5A</v>
          </cell>
          <cell r="AF2103">
            <v>600</v>
          </cell>
          <cell r="AG2103">
            <v>201.672</v>
          </cell>
          <cell r="AH2103">
            <v>248</v>
          </cell>
          <cell r="AI2103">
            <v>83.357759999999999</v>
          </cell>
          <cell r="AJ2103">
            <v>0.58666666666666667</v>
          </cell>
          <cell r="AK2103">
            <v>352</v>
          </cell>
          <cell r="AL2103">
            <v>2650</v>
          </cell>
        </row>
        <row r="2104">
          <cell r="B2104">
            <v>41883</v>
          </cell>
          <cell r="E2104" t="str">
            <v>Grez y Ulloa S.A.</v>
          </cell>
          <cell r="F2104" t="str">
            <v>9822410110-4</v>
          </cell>
          <cell r="G2104" t="str">
            <v>Eslabón Angular p/Tirante perf.18</v>
          </cell>
          <cell r="AF2104">
            <v>400</v>
          </cell>
          <cell r="AG2104">
            <v>198</v>
          </cell>
          <cell r="AH2104">
            <v>-130</v>
          </cell>
          <cell r="AI2104">
            <v>-64.349999999999994</v>
          </cell>
          <cell r="AJ2104">
            <v>1.325</v>
          </cell>
          <cell r="AK2104">
            <v>530</v>
          </cell>
          <cell r="AL2104">
            <v>3939</v>
          </cell>
        </row>
        <row r="2105">
          <cell r="B2105">
            <v>41757</v>
          </cell>
          <cell r="E2105" t="str">
            <v xml:space="preserve">SAESA </v>
          </cell>
          <cell r="F2105" t="str">
            <v>9323020430-4</v>
          </cell>
          <cell r="G2105" t="str">
            <v>Perno Hex Cte 5/8x11x8A</v>
          </cell>
          <cell r="AF2105">
            <v>120</v>
          </cell>
          <cell r="AG2105">
            <v>56.76</v>
          </cell>
          <cell r="AH2105">
            <v>0</v>
          </cell>
          <cell r="AI2105">
            <v>0</v>
          </cell>
          <cell r="AJ2105">
            <v>1</v>
          </cell>
          <cell r="AK2105">
            <v>120</v>
          </cell>
          <cell r="AL2105">
            <v>3044</v>
          </cell>
        </row>
        <row r="2106">
          <cell r="B2106">
            <v>41758</v>
          </cell>
          <cell r="E2106" t="str">
            <v xml:space="preserve">SAESA </v>
          </cell>
          <cell r="F2106" t="str">
            <v>9323020430-4</v>
          </cell>
          <cell r="G2106" t="str">
            <v>Perno Hex Cte 5/8x11x8A</v>
          </cell>
          <cell r="AF2106">
            <v>480</v>
          </cell>
          <cell r="AG2106">
            <v>227.04</v>
          </cell>
          <cell r="AH2106">
            <v>0</v>
          </cell>
          <cell r="AI2106">
            <v>0</v>
          </cell>
          <cell r="AJ2106">
            <v>1</v>
          </cell>
          <cell r="AK2106">
            <v>480</v>
          </cell>
          <cell r="AL2106">
            <v>3044</v>
          </cell>
        </row>
        <row r="2107">
          <cell r="B2107">
            <v>41759</v>
          </cell>
          <cell r="E2107" t="str">
            <v xml:space="preserve">SAESA </v>
          </cell>
          <cell r="F2107" t="str">
            <v>9323020430-4</v>
          </cell>
          <cell r="G2107" t="str">
            <v>Perno Hex Cte 5/8x11x8A</v>
          </cell>
          <cell r="AF2107">
            <v>800</v>
          </cell>
          <cell r="AG2107">
            <v>378.4</v>
          </cell>
          <cell r="AH2107">
            <v>352</v>
          </cell>
          <cell r="AI2107">
            <v>166.49599999999998</v>
          </cell>
          <cell r="AJ2107">
            <v>0.56000000000000005</v>
          </cell>
          <cell r="AK2107">
            <v>448</v>
          </cell>
          <cell r="AL2107">
            <v>3044</v>
          </cell>
        </row>
        <row r="2108">
          <cell r="B2108">
            <v>42005</v>
          </cell>
          <cell r="E2108" t="str">
            <v>Cooperativa Electrica los Angeles</v>
          </cell>
          <cell r="F2108" t="str">
            <v>9822410110-4</v>
          </cell>
          <cell r="G2108" t="str">
            <v>Eslabón Angular p/Tirante perf.18</v>
          </cell>
          <cell r="AF2108">
            <v>500</v>
          </cell>
          <cell r="AG2108">
            <v>247.5</v>
          </cell>
          <cell r="AH2108">
            <v>-906</v>
          </cell>
          <cell r="AI2108">
            <v>-448.46999999999997</v>
          </cell>
          <cell r="AJ2108">
            <v>2.8119999999999998</v>
          </cell>
          <cell r="AK2108">
            <v>1406</v>
          </cell>
          <cell r="AL2108">
            <v>4303</v>
          </cell>
        </row>
        <row r="2109">
          <cell r="B2109">
            <v>42075</v>
          </cell>
          <cell r="E2109" t="str">
            <v>ICIL Icafal S.A.</v>
          </cell>
          <cell r="F2109" t="str">
            <v>2821632145-8</v>
          </cell>
          <cell r="G2109" t="str">
            <v>Perno riel FFCC JDZ 1x156</v>
          </cell>
          <cell r="AF2109">
            <v>667</v>
          </cell>
          <cell r="AG2109">
            <v>458.22900000000004</v>
          </cell>
          <cell r="AH2109">
            <v>-275</v>
          </cell>
          <cell r="AI2109">
            <v>-188.92500000000001</v>
          </cell>
          <cell r="AJ2109">
            <v>1.4122938530734632</v>
          </cell>
          <cell r="AK2109">
            <v>942</v>
          </cell>
          <cell r="AL2109">
            <v>3500</v>
          </cell>
        </row>
        <row r="2110">
          <cell r="B2110">
            <v>42055</v>
          </cell>
          <cell r="E2110" t="str">
            <v>Tecnored S.A.</v>
          </cell>
          <cell r="F2110" t="str">
            <v>8707200685-0</v>
          </cell>
          <cell r="G2110" t="str">
            <v>Espiga 3/4x190x340 caps.1.3/8" Poliamida</v>
          </cell>
          <cell r="AF2110">
            <v>400</v>
          </cell>
          <cell r="AG2110">
            <v>333.2</v>
          </cell>
          <cell r="AH2110">
            <v>-28</v>
          </cell>
          <cell r="AI2110">
            <v>-23.323999999999998</v>
          </cell>
          <cell r="AJ2110">
            <v>1.07</v>
          </cell>
          <cell r="AK2110">
            <v>428</v>
          </cell>
          <cell r="AL2110">
            <v>6261</v>
          </cell>
        </row>
        <row r="2111">
          <cell r="B2111">
            <v>42056</v>
          </cell>
          <cell r="E2111" t="str">
            <v>Tecnored S.A.</v>
          </cell>
          <cell r="F2111" t="str">
            <v>8706200600-3</v>
          </cell>
          <cell r="G2111" t="str">
            <v>Espiga 3/4x155x210 caps.1" Poliamida</v>
          </cell>
          <cell r="AF2111">
            <v>1200</v>
          </cell>
          <cell r="AG2111">
            <v>608.4</v>
          </cell>
          <cell r="AH2111">
            <v>-385</v>
          </cell>
          <cell r="AI2111">
            <v>-195.19499999999999</v>
          </cell>
          <cell r="AJ2111">
            <v>1.3208333333333333</v>
          </cell>
          <cell r="AK2111">
            <v>1585</v>
          </cell>
          <cell r="AL2111">
            <v>6271</v>
          </cell>
        </row>
        <row r="2112">
          <cell r="B2112">
            <v>42071</v>
          </cell>
          <cell r="E2112" t="str">
            <v>GTD Teleductos S.A.</v>
          </cell>
          <cell r="F2112" t="str">
            <v>6601200010-4</v>
          </cell>
          <cell r="G2112" t="str">
            <v xml:space="preserve">Soporte Extensión ADSS GV 240x50x8MM        </v>
          </cell>
          <cell r="AF2112">
            <v>9000</v>
          </cell>
          <cell r="AG2112">
            <v>5220</v>
          </cell>
          <cell r="AH2112">
            <v>-7554</v>
          </cell>
          <cell r="AI2112">
            <v>-4381.32</v>
          </cell>
          <cell r="AJ2112">
            <v>1.8393333333333333</v>
          </cell>
          <cell r="AK2112">
            <v>16554</v>
          </cell>
          <cell r="AL2112">
            <v>4129</v>
          </cell>
        </row>
        <row r="2113">
          <cell r="B2113">
            <v>41674</v>
          </cell>
          <cell r="E2113" t="str">
            <v>Esielco y Cia Ltda.</v>
          </cell>
          <cell r="F2113" t="str">
            <v>9023720010-0</v>
          </cell>
          <cell r="G2113" t="str">
            <v>Tuerca Ojo 5/8</v>
          </cell>
          <cell r="AF2113">
            <v>50</v>
          </cell>
          <cell r="AG2113">
            <v>15.2</v>
          </cell>
          <cell r="AH2113">
            <v>0</v>
          </cell>
          <cell r="AI2113">
            <v>0</v>
          </cell>
          <cell r="AJ2113">
            <v>1</v>
          </cell>
          <cell r="AK2113">
            <v>50</v>
          </cell>
          <cell r="AL2113">
            <v>3582</v>
          </cell>
        </row>
        <row r="2114">
          <cell r="B2114">
            <v>41723</v>
          </cell>
          <cell r="E2114" t="str">
            <v>Cooperativa Electrica los Angeles</v>
          </cell>
          <cell r="F2114" t="str">
            <v>9023720010-0</v>
          </cell>
          <cell r="G2114" t="str">
            <v>Tuerca Ojo 5/8</v>
          </cell>
          <cell r="AF2114">
            <v>200</v>
          </cell>
          <cell r="AG2114">
            <v>60.8</v>
          </cell>
          <cell r="AH2114">
            <v>200</v>
          </cell>
          <cell r="AI2114">
            <v>60.8</v>
          </cell>
          <cell r="AJ2114">
            <v>0</v>
          </cell>
          <cell r="AK2114">
            <v>0</v>
          </cell>
        </row>
        <row r="2115">
          <cell r="B2115">
            <v>41735</v>
          </cell>
          <cell r="E2115" t="str">
            <v>Tecnored S.A.</v>
          </cell>
          <cell r="F2115" t="str">
            <v>9023720010-0</v>
          </cell>
          <cell r="G2115" t="str">
            <v>Tuerca Ojo 5/8</v>
          </cell>
          <cell r="AF2115">
            <v>500</v>
          </cell>
          <cell r="AG2115">
            <v>152</v>
          </cell>
          <cell r="AH2115">
            <v>500</v>
          </cell>
          <cell r="AI2115">
            <v>152</v>
          </cell>
          <cell r="AJ2115">
            <v>0</v>
          </cell>
          <cell r="AK2115">
            <v>0</v>
          </cell>
        </row>
        <row r="2116">
          <cell r="B2116">
            <v>41944</v>
          </cell>
          <cell r="E2116" t="str">
            <v>Cooperativa Electrica Paillaco</v>
          </cell>
          <cell r="F2116" t="str">
            <v>9023720010-0</v>
          </cell>
          <cell r="G2116" t="str">
            <v>Tuerca Ojo 5/8</v>
          </cell>
          <cell r="AF2116">
            <v>200</v>
          </cell>
          <cell r="AG2116">
            <v>60.8</v>
          </cell>
          <cell r="AH2116">
            <v>-1800</v>
          </cell>
          <cell r="AI2116">
            <v>-547.19999999999993</v>
          </cell>
          <cell r="AJ2116">
            <v>10</v>
          </cell>
          <cell r="AK2116">
            <v>2000</v>
          </cell>
          <cell r="AL2116">
            <v>4000</v>
          </cell>
        </row>
        <row r="2117">
          <cell r="B2117">
            <v>42077</v>
          </cell>
          <cell r="E2117" t="str">
            <v>Tecnored S.A.</v>
          </cell>
          <cell r="F2117" t="str">
            <v>8707200200-6</v>
          </cell>
          <cell r="G2117" t="str">
            <v>Espiga 5/8x150x300 caps.1" Poliamida</v>
          </cell>
          <cell r="AF2117">
            <v>1000</v>
          </cell>
          <cell r="AG2117">
            <v>521</v>
          </cell>
          <cell r="AH2117">
            <v>-125</v>
          </cell>
          <cell r="AI2117">
            <v>-65.125</v>
          </cell>
          <cell r="AJ2117">
            <v>1.125</v>
          </cell>
          <cell r="AK2117">
            <v>1125</v>
          </cell>
          <cell r="AL2117">
            <v>6459</v>
          </cell>
        </row>
        <row r="2118">
          <cell r="B2118">
            <v>41442</v>
          </cell>
          <cell r="E2118" t="str">
            <v>CNT Telefonica del Sur S.A.</v>
          </cell>
          <cell r="F2118" t="str">
            <v>7003216049-0</v>
          </cell>
          <cell r="G2118" t="str">
            <v>Abrazadera 1/2x9.1/2x6H</v>
          </cell>
          <cell r="AF2118">
            <v>2000</v>
          </cell>
          <cell r="AG2118">
            <v>1352</v>
          </cell>
          <cell r="AH2118">
            <v>-195</v>
          </cell>
          <cell r="AI2118">
            <v>-131.82000000000002</v>
          </cell>
          <cell r="AJ2118">
            <v>1.0974999999999999</v>
          </cell>
          <cell r="AK2118">
            <v>2195</v>
          </cell>
          <cell r="AL2118">
            <v>2289</v>
          </cell>
        </row>
        <row r="2119">
          <cell r="B2119">
            <v>41466</v>
          </cell>
          <cell r="E2119" t="str">
            <v>Compañía General de Electricidad</v>
          </cell>
          <cell r="F2119" t="str">
            <v>7404200100-0</v>
          </cell>
          <cell r="G2119" t="str">
            <v>Barra Ojo C/Guardacabo 5/8x2,0</v>
          </cell>
          <cell r="AF2119">
            <v>6000</v>
          </cell>
          <cell r="AG2119">
            <v>20820</v>
          </cell>
          <cell r="AH2119">
            <v>-1</v>
          </cell>
          <cell r="AI2119">
            <v>-3.47</v>
          </cell>
          <cell r="AJ2119">
            <v>1.0001666666666666</v>
          </cell>
          <cell r="AK2119">
            <v>6001</v>
          </cell>
          <cell r="AL2119">
            <v>2018</v>
          </cell>
        </row>
        <row r="2120">
          <cell r="B2120">
            <v>41987</v>
          </cell>
          <cell r="E2120" t="str">
            <v>Enel Distribucion Chile S.A.</v>
          </cell>
          <cell r="F2120" t="str">
            <v>A800227000-6</v>
          </cell>
          <cell r="G2120" t="str">
            <v>Soporte Susp. p/DAC Preensamblado</v>
          </cell>
          <cell r="AF2120">
            <v>9800</v>
          </cell>
          <cell r="AG2120">
            <v>3332.0000000000005</v>
          </cell>
          <cell r="AH2120">
            <v>94</v>
          </cell>
          <cell r="AI2120">
            <v>31.96</v>
          </cell>
          <cell r="AJ2120">
            <v>0.99040816326530612</v>
          </cell>
          <cell r="AK2120">
            <v>9706</v>
          </cell>
          <cell r="AL2120">
            <v>4529</v>
          </cell>
        </row>
        <row r="2121">
          <cell r="B2121">
            <v>42090</v>
          </cell>
          <cell r="E2121" t="str">
            <v>Copelec</v>
          </cell>
          <cell r="F2121" t="str">
            <v>9822908200-0</v>
          </cell>
          <cell r="G2121" t="str">
            <v>Pletina p/Perno J 50x8x150</v>
          </cell>
          <cell r="AF2121">
            <v>200</v>
          </cell>
          <cell r="AG2121">
            <v>92.800000000000011</v>
          </cell>
          <cell r="AH2121">
            <v>-11</v>
          </cell>
          <cell r="AI2121">
            <v>-5.1040000000000001</v>
          </cell>
          <cell r="AJ2121">
            <v>1.0549999999999999</v>
          </cell>
          <cell r="AK2121">
            <v>211</v>
          </cell>
          <cell r="AL2121">
            <v>3597</v>
          </cell>
        </row>
        <row r="2122">
          <cell r="B2122">
            <v>41916</v>
          </cell>
          <cell r="E2122" t="str">
            <v>Tecnored S.A.</v>
          </cell>
          <cell r="F2122" t="str">
            <v>9822410140-6</v>
          </cell>
          <cell r="G2122" t="str">
            <v>Eslabón Simple 12mm</v>
          </cell>
          <cell r="AF2122">
            <v>1500</v>
          </cell>
          <cell r="AG2122">
            <v>262.8</v>
          </cell>
          <cell r="AH2122">
            <v>-185</v>
          </cell>
          <cell r="AI2122">
            <v>-32.411999999999999</v>
          </cell>
          <cell r="AJ2122">
            <v>1.1233333333333333</v>
          </cell>
          <cell r="AK2122">
            <v>1685</v>
          </cell>
          <cell r="AL2122">
            <v>3601</v>
          </cell>
        </row>
        <row r="2123">
          <cell r="B2123">
            <v>42058</v>
          </cell>
          <cell r="E2123" t="str">
            <v>Tecnored S.A.</v>
          </cell>
          <cell r="F2123" t="str">
            <v>A800210113-1</v>
          </cell>
          <cell r="G2123" t="str">
            <v>Soporte Met. Montaje Seccionador</v>
          </cell>
          <cell r="AF2123">
            <v>150</v>
          </cell>
          <cell r="AG2123">
            <v>420</v>
          </cell>
          <cell r="AH2123">
            <v>-7</v>
          </cell>
          <cell r="AI2123">
            <v>-19.599999999999998</v>
          </cell>
          <cell r="AJ2123">
            <v>1.0466666666666666</v>
          </cell>
          <cell r="AK2123">
            <v>157</v>
          </cell>
          <cell r="AL2123">
            <v>5000</v>
          </cell>
        </row>
        <row r="2124">
          <cell r="B2124">
            <v>41216</v>
          </cell>
          <cell r="E2124" t="str">
            <v>CAMET SPA</v>
          </cell>
          <cell r="F2124" t="str">
            <v>9323016470-1</v>
          </cell>
          <cell r="G2124" t="str">
            <v>Perno Hex Cte 1/2x9x6A</v>
          </cell>
          <cell r="AF2124">
            <v>2000</v>
          </cell>
          <cell r="AG2124">
            <v>462</v>
          </cell>
          <cell r="AH2124">
            <v>0</v>
          </cell>
          <cell r="AI2124">
            <v>0</v>
          </cell>
          <cell r="AJ2124">
            <v>1</v>
          </cell>
          <cell r="AK2124">
            <v>2000</v>
          </cell>
          <cell r="AL2124">
            <v>2432</v>
          </cell>
        </row>
        <row r="2125">
          <cell r="B2125">
            <v>41799</v>
          </cell>
          <cell r="E2125" t="str">
            <v>CNT Telefonica del Sur S.A.</v>
          </cell>
          <cell r="F2125" t="str">
            <v>7003216049-0</v>
          </cell>
          <cell r="G2125" t="str">
            <v>Abrazadera 1/2x9.1/2x6H</v>
          </cell>
          <cell r="AF2125">
            <v>1000</v>
          </cell>
          <cell r="AG2125">
            <v>676</v>
          </cell>
          <cell r="AH2125">
            <v>0</v>
          </cell>
          <cell r="AI2125">
            <v>0</v>
          </cell>
          <cell r="AJ2125">
            <v>1</v>
          </cell>
          <cell r="AK2125">
            <v>1000</v>
          </cell>
          <cell r="AL2125">
            <v>2333</v>
          </cell>
        </row>
        <row r="2126">
          <cell r="B2126">
            <v>42084</v>
          </cell>
          <cell r="D2126">
            <v>0</v>
          </cell>
          <cell r="E2126" t="str">
            <v>Copelec</v>
          </cell>
          <cell r="F2126" t="str">
            <v>C621000230-7</v>
          </cell>
          <cell r="G2126" t="str">
            <v>Fijación p/Cañería 1/2 - 1/2x9x3H</v>
          </cell>
          <cell r="AF2126">
            <v>200</v>
          </cell>
          <cell r="AG2126">
            <v>56.399999999999991</v>
          </cell>
          <cell r="AH2126">
            <v>-295</v>
          </cell>
          <cell r="AI2126">
            <v>-83.19</v>
          </cell>
          <cell r="AJ2126">
            <v>2.4750000000000001</v>
          </cell>
          <cell r="AK2126">
            <v>495</v>
          </cell>
          <cell r="AL2126">
            <v>3597</v>
          </cell>
        </row>
        <row r="2127">
          <cell r="B2127">
            <v>41806</v>
          </cell>
          <cell r="E2127" t="str">
            <v>CNT Telefonica del Sur S.A.</v>
          </cell>
          <cell r="F2127" t="str">
            <v>7003216049-0</v>
          </cell>
          <cell r="G2127" t="str">
            <v>Abrazadera 1/2x9.1/2x6H</v>
          </cell>
          <cell r="AF2127">
            <v>2000</v>
          </cell>
          <cell r="AG2127">
            <v>1352</v>
          </cell>
          <cell r="AH2127">
            <v>0</v>
          </cell>
          <cell r="AI2127">
            <v>0</v>
          </cell>
          <cell r="AJ2127">
            <v>1</v>
          </cell>
          <cell r="AK2127">
            <v>2000</v>
          </cell>
          <cell r="AL2127">
            <v>2333</v>
          </cell>
        </row>
        <row r="2128">
          <cell r="B2128">
            <v>41933</v>
          </cell>
          <cell r="E2128" t="str">
            <v>Tierra Reforzada S.A.</v>
          </cell>
          <cell r="F2128" t="str">
            <v>9821911140-1</v>
          </cell>
          <cell r="G2128" t="str">
            <v>Ancla 1x1</v>
          </cell>
          <cell r="AF2128">
            <v>2500</v>
          </cell>
          <cell r="AG2128">
            <v>192.5</v>
          </cell>
          <cell r="AH2128">
            <v>1334</v>
          </cell>
          <cell r="AI2128">
            <v>102.718</v>
          </cell>
          <cell r="AJ2128">
            <v>0.46639999999999998</v>
          </cell>
          <cell r="AK2128">
            <v>1166</v>
          </cell>
          <cell r="AL2128">
            <v>6753</v>
          </cell>
        </row>
        <row r="2129">
          <cell r="B2129">
            <v>41750</v>
          </cell>
          <cell r="E2129" t="str">
            <v>CAMET SPA</v>
          </cell>
          <cell r="F2129" t="str">
            <v>7401200030-1</v>
          </cell>
          <cell r="G2129" t="str">
            <v>Barra Ojo 5/8x2,40mtrs</v>
          </cell>
          <cell r="AF2129">
            <v>200</v>
          </cell>
          <cell r="AG2129">
            <v>808.4799999999999</v>
          </cell>
          <cell r="AH2129">
            <v>-15</v>
          </cell>
          <cell r="AI2129">
            <v>-60.635999999999996</v>
          </cell>
          <cell r="AJ2129">
            <v>1.075</v>
          </cell>
          <cell r="AK2129">
            <v>215</v>
          </cell>
          <cell r="AL2129">
            <v>2097</v>
          </cell>
        </row>
        <row r="2130">
          <cell r="B2130">
            <v>42092</v>
          </cell>
          <cell r="E2130" t="str">
            <v>Copelec</v>
          </cell>
          <cell r="F2130" t="str">
            <v>8706200210-5</v>
          </cell>
          <cell r="G2130" t="str">
            <v>Espiga 5/8x155x210 caps.1" Poliamida</v>
          </cell>
          <cell r="AF2130">
            <v>1000</v>
          </cell>
          <cell r="AG2130">
            <v>388</v>
          </cell>
          <cell r="AH2130">
            <v>-13</v>
          </cell>
          <cell r="AI2130">
            <v>-5.0440000000000005</v>
          </cell>
          <cell r="AJ2130">
            <v>1.0129999999999999</v>
          </cell>
          <cell r="AK2130">
            <v>1013</v>
          </cell>
          <cell r="AL2130">
            <v>6460</v>
          </cell>
        </row>
        <row r="2131">
          <cell r="B2131">
            <v>41486</v>
          </cell>
          <cell r="E2131" t="str">
            <v>Juan Ruperto Cancino</v>
          </cell>
          <cell r="F2131" t="str">
            <v>9323016400-0</v>
          </cell>
          <cell r="G2131" t="str">
            <v>Perno Hex Cte 1/2x6x3A</v>
          </cell>
          <cell r="AF2131">
            <v>300</v>
          </cell>
          <cell r="AG2131">
            <v>46.8</v>
          </cell>
          <cell r="AH2131">
            <v>-115</v>
          </cell>
          <cell r="AI2131">
            <v>-17.940000000000001</v>
          </cell>
          <cell r="AJ2131">
            <v>1.3833333333333333</v>
          </cell>
          <cell r="AK2131">
            <v>415</v>
          </cell>
          <cell r="AL2131">
            <v>2705</v>
          </cell>
        </row>
        <row r="2132">
          <cell r="B2132">
            <v>41814</v>
          </cell>
          <cell r="E2132" t="str">
            <v>CNT Telefonica del Sur S.A.</v>
          </cell>
          <cell r="F2132" t="str">
            <v>7003216049-0</v>
          </cell>
          <cell r="G2132" t="str">
            <v>Abrazadera 1/2x9.1/2x6H</v>
          </cell>
          <cell r="AF2132">
            <v>1000</v>
          </cell>
          <cell r="AG2132">
            <v>676</v>
          </cell>
          <cell r="AH2132">
            <v>-62</v>
          </cell>
          <cell r="AI2132">
            <v>-41.912000000000006</v>
          </cell>
          <cell r="AJ2132">
            <v>1.0620000000000001</v>
          </cell>
          <cell r="AK2132">
            <v>1062</v>
          </cell>
          <cell r="AL2132">
            <v>2333</v>
          </cell>
        </row>
        <row r="2133">
          <cell r="B2133">
            <v>41467</v>
          </cell>
          <cell r="E2133" t="str">
            <v>Compañía General de Electricidad</v>
          </cell>
          <cell r="F2133" t="str">
            <v>7404200100-0</v>
          </cell>
          <cell r="G2133" t="str">
            <v>Barra Ojo C/Guardacabo 5/8x2,0</v>
          </cell>
          <cell r="AF2133">
            <v>3881</v>
          </cell>
          <cell r="AG2133">
            <v>13467.070000000002</v>
          </cell>
          <cell r="AH2133">
            <v>-654</v>
          </cell>
          <cell r="AI2133">
            <v>-2269.38</v>
          </cell>
          <cell r="AJ2133">
            <v>1.1685132697758309</v>
          </cell>
          <cell r="AK2133">
            <v>4535</v>
          </cell>
          <cell r="AL2133">
            <v>2018</v>
          </cell>
        </row>
        <row r="2134">
          <cell r="B2134">
            <v>42031</v>
          </cell>
          <cell r="E2134" t="str">
            <v xml:space="preserve">Compañía Minera del Pacifico </v>
          </cell>
          <cell r="F2134" t="str">
            <v>2A21028210-7</v>
          </cell>
          <cell r="G2134" t="str">
            <v>Perno Cab Cuad 7/8x5.1/2x2.1/2H Ref</v>
          </cell>
          <cell r="AF2134">
            <v>600</v>
          </cell>
          <cell r="AG2134">
            <v>465</v>
          </cell>
          <cell r="AH2134">
            <v>-48</v>
          </cell>
          <cell r="AI2134">
            <v>-37.200000000000003</v>
          </cell>
          <cell r="AJ2134">
            <v>1.08</v>
          </cell>
          <cell r="AK2134">
            <v>648</v>
          </cell>
          <cell r="AL2134">
            <v>5225</v>
          </cell>
        </row>
        <row r="2135">
          <cell r="B2135">
            <v>41914</v>
          </cell>
          <cell r="E2135" t="str">
            <v>Cooperativa Electrica Paillaco</v>
          </cell>
          <cell r="F2135" t="str">
            <v>9521220110-4</v>
          </cell>
          <cell r="G2135" t="str">
            <v>Grillete recto 14mm, perf.21</v>
          </cell>
          <cell r="AF2135">
            <v>1000</v>
          </cell>
          <cell r="AG2135">
            <v>310</v>
          </cell>
          <cell r="AH2135">
            <v>423</v>
          </cell>
          <cell r="AI2135">
            <v>131.13</v>
          </cell>
          <cell r="AJ2135">
            <v>0.57699999999999996</v>
          </cell>
          <cell r="AK2135">
            <v>577</v>
          </cell>
          <cell r="AL2135">
            <v>3193</v>
          </cell>
        </row>
        <row r="2136">
          <cell r="B2136">
            <v>41945</v>
          </cell>
          <cell r="E2136" t="str">
            <v>Compañía General de Electricidad</v>
          </cell>
          <cell r="F2136" t="str">
            <v>9521220110-4</v>
          </cell>
          <cell r="G2136" t="str">
            <v>Grillete recto 14mm, perf.21</v>
          </cell>
          <cell r="AF2136">
            <v>1000</v>
          </cell>
          <cell r="AG2136">
            <v>310</v>
          </cell>
          <cell r="AH2136">
            <v>600</v>
          </cell>
          <cell r="AI2136">
            <v>186</v>
          </cell>
          <cell r="AJ2136">
            <v>0.4</v>
          </cell>
          <cell r="AK2136">
            <v>400</v>
          </cell>
          <cell r="AL2136">
            <v>4000</v>
          </cell>
        </row>
        <row r="2137">
          <cell r="B2137">
            <v>41717</v>
          </cell>
          <cell r="E2137" t="str">
            <v>Cooperativa Electrica LLanquihue</v>
          </cell>
          <cell r="F2137" t="str">
            <v>9323016470-1</v>
          </cell>
          <cell r="G2137" t="str">
            <v>Perno Hex Cte 1/2x9x6A</v>
          </cell>
          <cell r="AF2137">
            <v>130</v>
          </cell>
          <cell r="AG2137">
            <v>30.03</v>
          </cell>
          <cell r="AH2137">
            <v>0</v>
          </cell>
          <cell r="AI2137">
            <v>0</v>
          </cell>
          <cell r="AJ2137">
            <v>1</v>
          </cell>
          <cell r="AK2137">
            <v>130</v>
          </cell>
          <cell r="AL2137">
            <v>2502</v>
          </cell>
        </row>
        <row r="2138">
          <cell r="B2138">
            <v>42012</v>
          </cell>
          <cell r="E2138" t="str">
            <v>Cooperativa Electrica los Angeles</v>
          </cell>
          <cell r="F2138" t="str">
            <v>9323016470-1</v>
          </cell>
          <cell r="G2138" t="str">
            <v>Perno Hex Cte 1/2x9x6A</v>
          </cell>
          <cell r="AF2138">
            <v>1000</v>
          </cell>
          <cell r="AG2138">
            <v>231</v>
          </cell>
          <cell r="AH2138">
            <v>0</v>
          </cell>
          <cell r="AI2138">
            <v>0</v>
          </cell>
          <cell r="AJ2138">
            <v>1</v>
          </cell>
          <cell r="AK2138">
            <v>1000</v>
          </cell>
          <cell r="AL2138">
            <v>3212</v>
          </cell>
        </row>
        <row r="2139">
          <cell r="B2139">
            <v>41731</v>
          </cell>
          <cell r="E2139" t="str">
            <v>Cooperativa Electrica Paillaco</v>
          </cell>
          <cell r="F2139" t="str">
            <v>9521220110-4</v>
          </cell>
          <cell r="G2139" t="str">
            <v>Grillete recto 14mm, perf.21</v>
          </cell>
          <cell r="AF2139">
            <v>300</v>
          </cell>
          <cell r="AG2139">
            <v>93</v>
          </cell>
          <cell r="AH2139">
            <v>0</v>
          </cell>
          <cell r="AI2139">
            <v>0</v>
          </cell>
          <cell r="AJ2139">
            <v>1</v>
          </cell>
          <cell r="AK2139">
            <v>300</v>
          </cell>
          <cell r="AL2139">
            <v>4000</v>
          </cell>
        </row>
        <row r="2140">
          <cell r="B2140">
            <v>41864</v>
          </cell>
          <cell r="E2140" t="str">
            <v>Cooperativa Electrica los Angeles</v>
          </cell>
          <cell r="F2140" t="str">
            <v>9323016450-7</v>
          </cell>
          <cell r="G2140" t="str">
            <v>Perno Hex Cte 1/2x8x5A</v>
          </cell>
          <cell r="AF2140">
            <v>600</v>
          </cell>
          <cell r="AG2140">
            <v>125.39999999999999</v>
          </cell>
          <cell r="AH2140">
            <v>0</v>
          </cell>
          <cell r="AI2140">
            <v>0</v>
          </cell>
          <cell r="AJ2140">
            <v>1</v>
          </cell>
          <cell r="AK2140">
            <v>600</v>
          </cell>
          <cell r="AL2140">
            <v>3005</v>
          </cell>
        </row>
        <row r="2141">
          <cell r="B2141">
            <v>42060</v>
          </cell>
          <cell r="E2141" t="str">
            <v>Ferrocarril Del Pacifico S.A.</v>
          </cell>
          <cell r="F2141" t="str">
            <v>2821628190-1</v>
          </cell>
          <cell r="G2141" t="str">
            <v>Perno riel FFCC BCY 7/8x115</v>
          </cell>
          <cell r="AF2141">
            <v>497</v>
          </cell>
          <cell r="AG2141">
            <v>221.16499999999999</v>
          </cell>
          <cell r="AH2141">
            <v>0</v>
          </cell>
          <cell r="AI2141">
            <v>0</v>
          </cell>
          <cell r="AJ2141">
            <v>1</v>
          </cell>
          <cell r="AK2141">
            <v>497</v>
          </cell>
          <cell r="AL2141">
            <v>3505</v>
          </cell>
        </row>
        <row r="2142">
          <cell r="B2142">
            <v>42009</v>
          </cell>
          <cell r="E2142" t="str">
            <v>Cooperativa Electrica los Angeles</v>
          </cell>
          <cell r="F2142" t="str">
            <v>9323016450-7</v>
          </cell>
          <cell r="G2142" t="str">
            <v>Perno Hex Cte 1/2x8x5A</v>
          </cell>
          <cell r="AF2142">
            <v>1000</v>
          </cell>
          <cell r="AG2142">
            <v>209</v>
          </cell>
          <cell r="AH2142">
            <v>0</v>
          </cell>
          <cell r="AI2142">
            <v>0</v>
          </cell>
          <cell r="AJ2142">
            <v>1</v>
          </cell>
          <cell r="AK2142">
            <v>1000</v>
          </cell>
          <cell r="AL2142">
            <v>3210</v>
          </cell>
        </row>
        <row r="2143">
          <cell r="B2143">
            <v>42103</v>
          </cell>
          <cell r="E2143" t="str">
            <v>Ferrocarril Del Pacifico S.A.</v>
          </cell>
          <cell r="F2143" t="str">
            <v>2821628190-1</v>
          </cell>
          <cell r="G2143" t="str">
            <v>Perno riel FFCC BCY 7/8x115</v>
          </cell>
          <cell r="AF2143">
            <v>218</v>
          </cell>
          <cell r="AG2143">
            <v>97.01</v>
          </cell>
          <cell r="AH2143">
            <v>-42</v>
          </cell>
          <cell r="AI2143">
            <v>-18.690000000000001</v>
          </cell>
          <cell r="AJ2143">
            <v>1.1926605504587156</v>
          </cell>
          <cell r="AK2143">
            <v>260</v>
          </cell>
          <cell r="AL2143">
            <v>3125</v>
          </cell>
        </row>
        <row r="2144">
          <cell r="B2144">
            <v>42082</v>
          </cell>
          <cell r="E2144" t="str">
            <v>Cooperativa Electrica Rio Bueno</v>
          </cell>
          <cell r="F2144" t="str">
            <v>9323016450-7</v>
          </cell>
          <cell r="G2144" t="str">
            <v>Perno Hex Cte 1/2x8x5A</v>
          </cell>
          <cell r="AF2144">
            <v>550</v>
          </cell>
          <cell r="AG2144">
            <v>114.94999999999999</v>
          </cell>
          <cell r="AH2144">
            <v>70</v>
          </cell>
          <cell r="AI2144">
            <v>14.629999999999999</v>
          </cell>
          <cell r="AJ2144">
            <v>0.87272727272727268</v>
          </cell>
          <cell r="AK2144">
            <v>480</v>
          </cell>
          <cell r="AL2144">
            <v>3325</v>
          </cell>
        </row>
        <row r="2145">
          <cell r="B2145">
            <v>42118</v>
          </cell>
          <cell r="E2145" t="str">
            <v>Aldo Pastenes</v>
          </cell>
          <cell r="F2145" t="str">
            <v>8020210228-3</v>
          </cell>
          <cell r="G2145" t="str">
            <v>Cruceta Paso Especial 50x50x6x650</v>
          </cell>
          <cell r="AF2145">
            <v>40</v>
          </cell>
          <cell r="AG2145">
            <v>126</v>
          </cell>
          <cell r="AH2145">
            <v>-2</v>
          </cell>
          <cell r="AI2145">
            <v>-6.3</v>
          </cell>
          <cell r="AJ2145">
            <v>1.05</v>
          </cell>
          <cell r="AK2145">
            <v>42</v>
          </cell>
          <cell r="AL2145">
            <v>3501</v>
          </cell>
        </row>
        <row r="2146">
          <cell r="B2146">
            <v>41279</v>
          </cell>
          <cell r="E2146" t="str">
            <v>Grez y Ulloa S.A.</v>
          </cell>
          <cell r="F2146" t="str">
            <v>9323016470-1</v>
          </cell>
          <cell r="G2146" t="str">
            <v>Perno Hex Cte 1/2x9x6A</v>
          </cell>
          <cell r="AF2146">
            <v>70</v>
          </cell>
          <cell r="AG2146">
            <v>16.170000000000002</v>
          </cell>
          <cell r="AH2146">
            <v>14</v>
          </cell>
          <cell r="AI2146">
            <v>3.234</v>
          </cell>
          <cell r="AJ2146">
            <v>0.8</v>
          </cell>
          <cell r="AK2146">
            <v>56</v>
          </cell>
          <cell r="AL2146">
            <v>2411</v>
          </cell>
        </row>
        <row r="2147">
          <cell r="B2147">
            <v>41255</v>
          </cell>
          <cell r="E2147" t="str">
            <v>CAMET SPA</v>
          </cell>
          <cell r="F2147" t="str">
            <v>9323016430-2</v>
          </cell>
          <cell r="G2147" t="str">
            <v>Perno Hex Cte 1/2x7x4A</v>
          </cell>
          <cell r="AF2147">
            <v>2000</v>
          </cell>
          <cell r="AG2147">
            <v>360</v>
          </cell>
          <cell r="AH2147">
            <v>0</v>
          </cell>
          <cell r="AI2147">
            <v>0</v>
          </cell>
          <cell r="AJ2147">
            <v>1</v>
          </cell>
          <cell r="AK2147">
            <v>2000</v>
          </cell>
          <cell r="AL2147">
            <v>2450</v>
          </cell>
        </row>
        <row r="2148">
          <cell r="B2148">
            <v>41798</v>
          </cell>
          <cell r="E2148" t="str">
            <v>CNT Telefonica del Sur S.A.</v>
          </cell>
          <cell r="F2148" t="str">
            <v>7003216102-0</v>
          </cell>
          <cell r="G2148" t="str">
            <v>Abrazadera 1/2x10.1/2x6H</v>
          </cell>
          <cell r="AF2148">
            <v>1000</v>
          </cell>
          <cell r="AG2148">
            <v>720</v>
          </cell>
          <cell r="AH2148">
            <v>0</v>
          </cell>
          <cell r="AI2148">
            <v>0</v>
          </cell>
          <cell r="AJ2148">
            <v>1</v>
          </cell>
          <cell r="AK2148">
            <v>1000</v>
          </cell>
          <cell r="AL2148">
            <v>2342</v>
          </cell>
        </row>
        <row r="2149">
          <cell r="B2149">
            <v>42119</v>
          </cell>
          <cell r="E2149" t="str">
            <v>Aldo Pastenes</v>
          </cell>
          <cell r="F2149" t="str">
            <v>8020210114-7</v>
          </cell>
          <cell r="G2149" t="str">
            <v>Cruceta Remate Final Especial 50x50x6x650</v>
          </cell>
          <cell r="AF2149">
            <v>8</v>
          </cell>
          <cell r="AG2149">
            <v>27.6</v>
          </cell>
          <cell r="AH2149">
            <v>0</v>
          </cell>
          <cell r="AI2149">
            <v>0</v>
          </cell>
          <cell r="AJ2149">
            <v>1</v>
          </cell>
          <cell r="AK2149">
            <v>8</v>
          </cell>
          <cell r="AL2149">
            <v>4000</v>
          </cell>
        </row>
        <row r="2150">
          <cell r="B2150">
            <v>41716</v>
          </cell>
          <cell r="E2150" t="str">
            <v>Cooperativa Electrica LLanquihue</v>
          </cell>
          <cell r="F2150" t="str">
            <v>9323016500-7</v>
          </cell>
          <cell r="G2150" t="str">
            <v>Perno Hex Cte 1/2x10x7A</v>
          </cell>
          <cell r="AF2150">
            <v>250</v>
          </cell>
          <cell r="AG2150">
            <v>63.75</v>
          </cell>
          <cell r="AH2150">
            <v>-250</v>
          </cell>
          <cell r="AI2150">
            <v>-63.75</v>
          </cell>
          <cell r="AJ2150">
            <v>2</v>
          </cell>
          <cell r="AK2150">
            <v>500</v>
          </cell>
          <cell r="AL2150">
            <v>2498</v>
          </cell>
        </row>
        <row r="2151">
          <cell r="B2151">
            <v>42101</v>
          </cell>
          <cell r="E2151" t="str">
            <v>Ferrocarril Del Pacifico S.A.</v>
          </cell>
          <cell r="F2151" t="str">
            <v>3824028180-2</v>
          </cell>
          <cell r="G2151" t="str">
            <v>Tirafondo Nº2, 7/8x149</v>
          </cell>
          <cell r="AF2151">
            <v>2384</v>
          </cell>
          <cell r="AG2151">
            <v>1315.9680000000001</v>
          </cell>
          <cell r="AH2151">
            <v>0</v>
          </cell>
          <cell r="AI2151">
            <v>0</v>
          </cell>
          <cell r="AJ2151">
            <v>1</v>
          </cell>
          <cell r="AK2151">
            <v>2384</v>
          </cell>
          <cell r="AL2151">
            <v>2173</v>
          </cell>
        </row>
        <row r="2152">
          <cell r="B2152">
            <v>42120</v>
          </cell>
          <cell r="E2152" t="str">
            <v>Aldo Pastenes</v>
          </cell>
          <cell r="F2152" t="str">
            <v>8020210197-K</v>
          </cell>
          <cell r="G2152" t="str">
            <v>Cruceta Riostra Especial 50x50x6x650</v>
          </cell>
          <cell r="AF2152">
            <v>8</v>
          </cell>
          <cell r="AG2152">
            <v>29.2</v>
          </cell>
          <cell r="AH2152">
            <v>0</v>
          </cell>
          <cell r="AI2152">
            <v>0</v>
          </cell>
          <cell r="AJ2152">
            <v>1</v>
          </cell>
          <cell r="AK2152">
            <v>8</v>
          </cell>
          <cell r="AL2152">
            <v>4000</v>
          </cell>
        </row>
        <row r="2153">
          <cell r="B2153">
            <v>41288</v>
          </cell>
          <cell r="E2153" t="str">
            <v>Grez y Ulloa S.A.</v>
          </cell>
          <cell r="F2153" t="str">
            <v>9323016430-2</v>
          </cell>
          <cell r="G2153" t="str">
            <v>Perno Hex Cte 1/2x7x4A</v>
          </cell>
          <cell r="AF2153">
            <v>400</v>
          </cell>
          <cell r="AG2153">
            <v>72</v>
          </cell>
          <cell r="AH2153">
            <v>0</v>
          </cell>
          <cell r="AI2153">
            <v>0</v>
          </cell>
          <cell r="AJ2153">
            <v>1</v>
          </cell>
          <cell r="AK2153">
            <v>400</v>
          </cell>
          <cell r="AL2153">
            <v>2411</v>
          </cell>
        </row>
        <row r="2154">
          <cell r="B2154">
            <v>42011</v>
          </cell>
          <cell r="E2154" t="str">
            <v>Cooperativa Electrica los Angeles</v>
          </cell>
          <cell r="F2154" t="str">
            <v>9323016500-7</v>
          </cell>
          <cell r="G2154" t="str">
            <v>Perno Hex Cte 1/2x10x7A</v>
          </cell>
          <cell r="AF2154">
            <v>500</v>
          </cell>
          <cell r="AG2154">
            <v>127.5</v>
          </cell>
          <cell r="AH2154">
            <v>29</v>
          </cell>
          <cell r="AI2154">
            <v>7.3950000000000005</v>
          </cell>
          <cell r="AJ2154">
            <v>0.94199999999999995</v>
          </cell>
          <cell r="AK2154">
            <v>471</v>
          </cell>
          <cell r="AL2154">
            <v>3215</v>
          </cell>
        </row>
        <row r="2155">
          <cell r="B2155">
            <v>41995</v>
          </cell>
          <cell r="E2155" t="str">
            <v>Cooperativa Electrica los Angeles</v>
          </cell>
          <cell r="F2155" t="str">
            <v>7401200030-1</v>
          </cell>
          <cell r="G2155" t="str">
            <v>Barra Ojo 5/8x2,40mtrs</v>
          </cell>
          <cell r="AF2155">
            <v>500</v>
          </cell>
          <cell r="AG2155">
            <v>2021.1999999999998</v>
          </cell>
          <cell r="AH2155">
            <v>-36</v>
          </cell>
          <cell r="AI2155">
            <v>-145.5264</v>
          </cell>
          <cell r="AJ2155">
            <v>1.0720000000000001</v>
          </cell>
          <cell r="AK2155">
            <v>536</v>
          </cell>
          <cell r="AL2155">
            <v>2535</v>
          </cell>
        </row>
        <row r="2156">
          <cell r="B2156">
            <v>42097</v>
          </cell>
          <cell r="E2156" t="str">
            <v>Aldo Pastenes</v>
          </cell>
          <cell r="F2156" t="str">
            <v>7003200305-0</v>
          </cell>
          <cell r="G2156" t="str">
            <v>Abrazadera p/Cruceta Esp 5/8x390x305x127mm</v>
          </cell>
          <cell r="AF2156">
            <v>56</v>
          </cell>
          <cell r="AG2156">
            <v>86.240000000000009</v>
          </cell>
          <cell r="AH2156">
            <v>-9</v>
          </cell>
          <cell r="AI2156">
            <v>-13.86</v>
          </cell>
          <cell r="AJ2156">
            <v>1.1607142857142858</v>
          </cell>
          <cell r="AK2156">
            <v>65</v>
          </cell>
          <cell r="AL2156">
            <v>3604</v>
          </cell>
        </row>
        <row r="2157">
          <cell r="B2157">
            <v>42087</v>
          </cell>
          <cell r="F2157" t="str">
            <v>2433216230-2</v>
          </cell>
          <cell r="G2157" t="str">
            <v>Perno Anclaje Pata Partida 1/2x6.1/2x2H</v>
          </cell>
          <cell r="AG2157">
            <v>0</v>
          </cell>
          <cell r="AH2157">
            <v>0</v>
          </cell>
          <cell r="AI2157">
            <v>0</v>
          </cell>
          <cell r="AJ2157" t="str">
            <v/>
          </cell>
          <cell r="AK2157">
            <v>0</v>
          </cell>
        </row>
        <row r="2158">
          <cell r="B2158">
            <v>42069</v>
          </cell>
          <cell r="F2158" t="str">
            <v>2821632140-7</v>
          </cell>
          <cell r="G2158" t="str">
            <v>Perno riel FFCC JDZ 1x130</v>
          </cell>
          <cell r="AG2158">
            <v>0</v>
          </cell>
          <cell r="AH2158">
            <v>0</v>
          </cell>
          <cell r="AI2158">
            <v>0</v>
          </cell>
          <cell r="AJ2158" t="str">
            <v/>
          </cell>
          <cell r="AK2158">
            <v>0</v>
          </cell>
        </row>
        <row r="2159">
          <cell r="B2159">
            <v>41420</v>
          </cell>
          <cell r="E2159" t="str">
            <v>Inversiones MBC Ltda</v>
          </cell>
          <cell r="F2159" t="str">
            <v>9323016430-2</v>
          </cell>
          <cell r="G2159" t="str">
            <v>Perno Hex Cte 1/2x7x4A</v>
          </cell>
          <cell r="AF2159">
            <v>400</v>
          </cell>
          <cell r="AG2159">
            <v>72</v>
          </cell>
          <cell r="AH2159">
            <v>0</v>
          </cell>
          <cell r="AI2159">
            <v>0</v>
          </cell>
          <cell r="AJ2159">
            <v>1</v>
          </cell>
          <cell r="AK2159">
            <v>400</v>
          </cell>
          <cell r="AL2159">
            <v>2527</v>
          </cell>
        </row>
        <row r="2160">
          <cell r="B2160">
            <v>41739</v>
          </cell>
          <cell r="E2160" t="str">
            <v>Grez y Ulloa S.A.</v>
          </cell>
          <cell r="F2160" t="str">
            <v>9323016430-2</v>
          </cell>
          <cell r="G2160" t="str">
            <v>Perno Hex Cte 1/2x7x4A</v>
          </cell>
          <cell r="AF2160">
            <v>300</v>
          </cell>
          <cell r="AG2160">
            <v>54</v>
          </cell>
          <cell r="AH2160">
            <v>-101</v>
          </cell>
          <cell r="AI2160">
            <v>-18.18</v>
          </cell>
          <cell r="AJ2160">
            <v>1.3366666666666667</v>
          </cell>
          <cell r="AK2160">
            <v>401</v>
          </cell>
          <cell r="AL2160">
            <v>2416</v>
          </cell>
        </row>
        <row r="2161">
          <cell r="B2161">
            <v>42106</v>
          </cell>
          <cell r="E2161" t="str">
            <v>Ingenieria Electrica GyP Ltda</v>
          </cell>
          <cell r="F2161" t="str">
            <v>9323020530-0</v>
          </cell>
          <cell r="G2161" t="str">
            <v>Perno Hex Cte 5/8x15x12A</v>
          </cell>
          <cell r="AF2161">
            <v>60</v>
          </cell>
          <cell r="AG2161">
            <v>37.14</v>
          </cell>
          <cell r="AH2161">
            <v>-9</v>
          </cell>
          <cell r="AI2161">
            <v>-5.5709999999999997</v>
          </cell>
          <cell r="AJ2161">
            <v>1.1499999999999999</v>
          </cell>
          <cell r="AK2161">
            <v>69</v>
          </cell>
          <cell r="AL2161">
            <v>3554</v>
          </cell>
        </row>
        <row r="2162">
          <cell r="B2162">
            <v>42113</v>
          </cell>
          <cell r="E2162" t="str">
            <v>Cooperativa Electrica los Angeles</v>
          </cell>
          <cell r="F2162" t="str">
            <v>9323020490-8</v>
          </cell>
          <cell r="G2162" t="str">
            <v>Perno Hex Cte 5/8x14x3A</v>
          </cell>
          <cell r="AF2162">
            <v>100</v>
          </cell>
          <cell r="AG2162">
            <v>51.6</v>
          </cell>
          <cell r="AH2162">
            <v>-5</v>
          </cell>
          <cell r="AI2162">
            <v>-2.58</v>
          </cell>
          <cell r="AJ2162">
            <v>1.05</v>
          </cell>
          <cell r="AK2162">
            <v>105</v>
          </cell>
          <cell r="AL2162">
            <v>4050</v>
          </cell>
        </row>
        <row r="2163">
          <cell r="B2163">
            <v>41793</v>
          </cell>
          <cell r="E2163" t="str">
            <v>GTD Teleductos S.A.</v>
          </cell>
          <cell r="F2163" t="str">
            <v>7003216102-0</v>
          </cell>
          <cell r="G2163" t="str">
            <v>Abrazadera 1/2x10.1/2x6H</v>
          </cell>
          <cell r="AF2163">
            <v>4600</v>
          </cell>
          <cell r="AG2163">
            <v>3312</v>
          </cell>
          <cell r="AH2163">
            <v>0</v>
          </cell>
          <cell r="AI2163">
            <v>0</v>
          </cell>
          <cell r="AJ2163">
            <v>1</v>
          </cell>
          <cell r="AK2163">
            <v>4600</v>
          </cell>
          <cell r="AL2163">
            <v>2222</v>
          </cell>
        </row>
        <row r="2164">
          <cell r="B2164">
            <v>42067</v>
          </cell>
          <cell r="E2164" t="str">
            <v>Cooperativa Electrica LLanquihue</v>
          </cell>
          <cell r="F2164" t="str">
            <v>9023720010-0</v>
          </cell>
          <cell r="G2164" t="str">
            <v>Tuerca Ojo 5/8</v>
          </cell>
          <cell r="AF2164">
            <v>700</v>
          </cell>
          <cell r="AG2164">
            <v>212.79999999999998</v>
          </cell>
          <cell r="AH2164">
            <v>-998</v>
          </cell>
          <cell r="AI2164">
            <v>-303.392</v>
          </cell>
          <cell r="AJ2164">
            <v>2.4257142857142857</v>
          </cell>
          <cell r="AK2164">
            <v>1698</v>
          </cell>
          <cell r="AL2164">
            <v>3782</v>
          </cell>
        </row>
        <row r="2165">
          <cell r="B2165">
            <v>41980</v>
          </cell>
          <cell r="E2165" t="str">
            <v>Copelec</v>
          </cell>
          <cell r="F2165" t="str">
            <v>A800200250-8</v>
          </cell>
          <cell r="G2165" t="str">
            <v>Soporte Paso 5/8x378</v>
          </cell>
          <cell r="AF2165">
            <v>200</v>
          </cell>
          <cell r="AG2165">
            <v>129.49200000000002</v>
          </cell>
          <cell r="AH2165">
            <v>0</v>
          </cell>
          <cell r="AI2165">
            <v>0</v>
          </cell>
          <cell r="AJ2165">
            <v>1</v>
          </cell>
          <cell r="AK2165">
            <v>200</v>
          </cell>
          <cell r="AL2165">
            <v>5406</v>
          </cell>
        </row>
        <row r="2166">
          <cell r="B2166">
            <v>42098</v>
          </cell>
          <cell r="E2166" t="str">
            <v>Copelec</v>
          </cell>
          <cell r="F2166" t="str">
            <v>A800200250-8</v>
          </cell>
          <cell r="G2166" t="str">
            <v>Soporte Paso 5/8x378</v>
          </cell>
          <cell r="AF2166">
            <v>200</v>
          </cell>
          <cell r="AG2166">
            <v>129.49200000000002</v>
          </cell>
          <cell r="AH2166">
            <v>-98</v>
          </cell>
          <cell r="AI2166">
            <v>-63.451080000000005</v>
          </cell>
          <cell r="AJ2166">
            <v>1.49</v>
          </cell>
          <cell r="AK2166">
            <v>298</v>
          </cell>
          <cell r="AL2166">
            <v>6000</v>
          </cell>
        </row>
        <row r="2167">
          <cell r="B2167">
            <v>42095</v>
          </cell>
          <cell r="E2167" t="str">
            <v>Grez y Ulloa S.A.</v>
          </cell>
          <cell r="F2167" t="str">
            <v>9323020350-2</v>
          </cell>
          <cell r="G2167" t="str">
            <v>Perno Hex Cte 5/8x8x5A</v>
          </cell>
          <cell r="AF2167">
            <v>300</v>
          </cell>
          <cell r="AG2167">
            <v>100.836</v>
          </cell>
          <cell r="AH2167">
            <v>0</v>
          </cell>
          <cell r="AI2167">
            <v>0</v>
          </cell>
          <cell r="AJ2167">
            <v>1</v>
          </cell>
          <cell r="AK2167">
            <v>300</v>
          </cell>
          <cell r="AL2167">
            <v>3272</v>
          </cell>
        </row>
        <row r="2168">
          <cell r="B2168">
            <v>42109</v>
          </cell>
          <cell r="E2168" t="str">
            <v>Cooperativa Electrica charrua</v>
          </cell>
          <cell r="F2168" t="str">
            <v>9323020350-2</v>
          </cell>
          <cell r="G2168" t="str">
            <v>Perno Hex Cte 5/8x8x5A</v>
          </cell>
          <cell r="AF2168">
            <v>600</v>
          </cell>
          <cell r="AG2168">
            <v>201.672</v>
          </cell>
          <cell r="AH2168">
            <v>-713</v>
          </cell>
          <cell r="AI2168">
            <v>-239.65355999999997</v>
          </cell>
          <cell r="AJ2168">
            <v>2.1883333333333335</v>
          </cell>
          <cell r="AK2168">
            <v>1313</v>
          </cell>
          <cell r="AL2168">
            <v>3510</v>
          </cell>
        </row>
        <row r="2169">
          <cell r="B2169">
            <v>42115</v>
          </cell>
          <cell r="E2169" t="str">
            <v>Soc Comercial Olate Yañez Ltda</v>
          </cell>
          <cell r="F2169" t="str">
            <v>9323016365-9</v>
          </cell>
          <cell r="G2169" t="str">
            <v>Perno Hex Cte 1/2x5x2A</v>
          </cell>
          <cell r="AF2169">
            <v>100</v>
          </cell>
          <cell r="AG2169">
            <v>12.7</v>
          </cell>
          <cell r="AH2169">
            <v>-288</v>
          </cell>
          <cell r="AI2169">
            <v>-36.576000000000001</v>
          </cell>
          <cell r="AJ2169">
            <v>3.88</v>
          </cell>
          <cell r="AK2169">
            <v>388</v>
          </cell>
          <cell r="AL2169">
            <v>3543</v>
          </cell>
        </row>
        <row r="2170">
          <cell r="B2170">
            <v>42108</v>
          </cell>
          <cell r="E2170" t="str">
            <v>Esielco y Cia Ltda.</v>
          </cell>
          <cell r="F2170" t="str">
            <v>7401200008-5</v>
          </cell>
          <cell r="G2170" t="str">
            <v>Barra Ojo 5/8x1.30mtrs</v>
          </cell>
          <cell r="AF2170">
            <v>300</v>
          </cell>
          <cell r="AG2170">
            <v>780</v>
          </cell>
          <cell r="AH2170">
            <v>-190</v>
          </cell>
          <cell r="AI2170">
            <v>-494</v>
          </cell>
          <cell r="AJ2170">
            <v>1.6333333333333333</v>
          </cell>
          <cell r="AK2170">
            <v>490</v>
          </cell>
          <cell r="AL2170">
            <v>2536</v>
          </cell>
        </row>
        <row r="2171">
          <cell r="B2171">
            <v>42110</v>
          </cell>
          <cell r="E2171" t="str">
            <v>Ferrocarril Del Pacifico S.A.</v>
          </cell>
          <cell r="F2171" t="str">
            <v>3824028180-2</v>
          </cell>
          <cell r="G2171" t="str">
            <v>Tirafondo Nº2, 7/8x149</v>
          </cell>
          <cell r="AF2171">
            <v>3416</v>
          </cell>
          <cell r="AG2171">
            <v>1885.6320000000001</v>
          </cell>
          <cell r="AH2171">
            <v>-1469</v>
          </cell>
          <cell r="AI2171">
            <v>-810.88800000000003</v>
          </cell>
          <cell r="AJ2171">
            <v>1.4300351288056206</v>
          </cell>
          <cell r="AK2171">
            <v>4885</v>
          </cell>
          <cell r="AL2171">
            <v>2335</v>
          </cell>
        </row>
        <row r="2172">
          <cell r="B2172">
            <v>42151</v>
          </cell>
          <cell r="E2172" t="str">
            <v>Grez y Ulloa S.A.</v>
          </cell>
          <cell r="F2172" t="str">
            <v>A800225035-8</v>
          </cell>
          <cell r="G2172" t="str">
            <v>Soporte p/Red BT/Empalme 65x65x5x50</v>
          </cell>
          <cell r="AF2172">
            <v>2000</v>
          </cell>
          <cell r="AG2172">
            <v>500</v>
          </cell>
          <cell r="AH2172">
            <v>-2120</v>
          </cell>
          <cell r="AI2172">
            <v>-530</v>
          </cell>
          <cell r="AJ2172">
            <v>2.06</v>
          </cell>
          <cell r="AK2172">
            <v>4120</v>
          </cell>
          <cell r="AL2172">
            <v>3600</v>
          </cell>
        </row>
        <row r="2173">
          <cell r="B2173">
            <v>42143</v>
          </cell>
          <cell r="E2173" t="str">
            <v>Grez y Ulloa S.A.</v>
          </cell>
          <cell r="F2173" t="str">
            <v>9323016370-5</v>
          </cell>
          <cell r="G2173" t="str">
            <v>Perno Hex Cte 1/2x5x3A</v>
          </cell>
          <cell r="AF2173">
            <v>100</v>
          </cell>
          <cell r="AG2173">
            <v>13.600000000000001</v>
          </cell>
          <cell r="AH2173">
            <v>0</v>
          </cell>
          <cell r="AI2173">
            <v>0</v>
          </cell>
          <cell r="AJ2173">
            <v>1</v>
          </cell>
          <cell r="AK2173">
            <v>100</v>
          </cell>
          <cell r="AL2173">
            <v>3125</v>
          </cell>
        </row>
        <row r="2174">
          <cell r="B2174">
            <v>42100</v>
          </cell>
          <cell r="E2174" t="str">
            <v>Ingenieria electrica en Potencia SPA</v>
          </cell>
          <cell r="F2174" t="str">
            <v>9323020326-K</v>
          </cell>
          <cell r="G2174" t="str">
            <v>Perno Hex Cte 5/8x7x4A</v>
          </cell>
          <cell r="AF2174">
            <v>50</v>
          </cell>
          <cell r="AG2174">
            <v>15.2</v>
          </cell>
          <cell r="AH2174">
            <v>-17</v>
          </cell>
          <cell r="AI2174">
            <v>-5.1680000000000001</v>
          </cell>
          <cell r="AJ2174">
            <v>1.34</v>
          </cell>
          <cell r="AK2174">
            <v>67</v>
          </cell>
          <cell r="AL2174">
            <v>3618</v>
          </cell>
        </row>
        <row r="2175">
          <cell r="B2175">
            <v>41919</v>
          </cell>
          <cell r="E2175" t="str">
            <v>Comercial BTC Spa</v>
          </cell>
          <cell r="F2175" t="str">
            <v>8731232100-7</v>
          </cell>
          <cell r="G2175" t="str">
            <v>Espiga Punta Poste caps.1" Poliamida</v>
          </cell>
          <cell r="AF2175">
            <v>300</v>
          </cell>
          <cell r="AG2175">
            <v>286.5</v>
          </cell>
          <cell r="AH2175">
            <v>0</v>
          </cell>
          <cell r="AI2175">
            <v>0</v>
          </cell>
          <cell r="AJ2175">
            <v>1</v>
          </cell>
          <cell r="AK2175">
            <v>300</v>
          </cell>
          <cell r="AL2175">
            <v>6994</v>
          </cell>
        </row>
        <row r="2176">
          <cell r="B2176">
            <v>42149</v>
          </cell>
          <cell r="E2176" t="str">
            <v>Grez y Ulloa S.A.</v>
          </cell>
          <cell r="F2176" t="str">
            <v>9323020326-K</v>
          </cell>
          <cell r="G2176" t="str">
            <v>Perno Hex Cte 5/8x7x4A</v>
          </cell>
          <cell r="AF2176">
            <v>100</v>
          </cell>
          <cell r="AG2176">
            <v>30.4</v>
          </cell>
          <cell r="AH2176">
            <v>0</v>
          </cell>
          <cell r="AI2176">
            <v>0</v>
          </cell>
          <cell r="AJ2176">
            <v>1</v>
          </cell>
          <cell r="AK2176">
            <v>100</v>
          </cell>
          <cell r="AL2176">
            <v>3394</v>
          </cell>
        </row>
        <row r="2177">
          <cell r="B2177">
            <v>42142</v>
          </cell>
          <cell r="E2177" t="str">
            <v>Grez y Ulloa S.A.</v>
          </cell>
          <cell r="F2177" t="str">
            <v>7401200010-7</v>
          </cell>
          <cell r="G2177" t="str">
            <v>Barra Ojo 5/8x1,80mtrs</v>
          </cell>
          <cell r="AF2177">
            <v>400</v>
          </cell>
          <cell r="AG2177">
            <v>1214.72</v>
          </cell>
          <cell r="AH2177">
            <v>-575</v>
          </cell>
          <cell r="AI2177">
            <v>-1746.1599999999999</v>
          </cell>
          <cell r="AJ2177">
            <v>2.4375</v>
          </cell>
          <cell r="AK2177">
            <v>975</v>
          </cell>
          <cell r="AL2177">
            <v>2535</v>
          </cell>
        </row>
        <row r="2178">
          <cell r="B2178">
            <v>41813</v>
          </cell>
          <cell r="E2178" t="str">
            <v>CNT Telefonica del Sur S.A.</v>
          </cell>
          <cell r="F2178" t="str">
            <v>7003216102-0</v>
          </cell>
          <cell r="G2178" t="str">
            <v>Abrazadera 1/2x10.1/2x6H</v>
          </cell>
          <cell r="AF2178">
            <v>1000</v>
          </cell>
          <cell r="AG2178">
            <v>720</v>
          </cell>
          <cell r="AH2178">
            <v>0</v>
          </cell>
          <cell r="AI2178">
            <v>0</v>
          </cell>
          <cell r="AJ2178">
            <v>1</v>
          </cell>
          <cell r="AK2178">
            <v>1000</v>
          </cell>
          <cell r="AL2178">
            <v>2342</v>
          </cell>
        </row>
        <row r="2179">
          <cell r="B2179">
            <v>41469</v>
          </cell>
          <cell r="E2179" t="str">
            <v>Tecnored S.A.</v>
          </cell>
          <cell r="F2179" t="str">
            <v>9521200005-2</v>
          </cell>
          <cell r="G2179" t="str">
            <v>Grillete 12mm, ojo grande</v>
          </cell>
          <cell r="AF2179">
            <v>4000</v>
          </cell>
          <cell r="AG2179">
            <v>1360</v>
          </cell>
          <cell r="AH2179">
            <v>1277</v>
          </cell>
          <cell r="AI2179">
            <v>434.18</v>
          </cell>
          <cell r="AJ2179">
            <v>0.68074999999999997</v>
          </cell>
          <cell r="AK2179">
            <v>2723</v>
          </cell>
          <cell r="AL2179">
            <v>3436</v>
          </cell>
        </row>
        <row r="2180">
          <cell r="B2180">
            <v>42085</v>
          </cell>
          <cell r="E2180" t="str">
            <v>Reposicion</v>
          </cell>
          <cell r="F2180" t="str">
            <v>8731232100-7</v>
          </cell>
          <cell r="G2180" t="str">
            <v>Espiga Punta Poste caps.1" Poliamida</v>
          </cell>
          <cell r="AF2180">
            <v>320</v>
          </cell>
          <cell r="AG2180">
            <v>305.59999999999997</v>
          </cell>
          <cell r="AH2180">
            <v>0</v>
          </cell>
          <cell r="AI2180">
            <v>0</v>
          </cell>
          <cell r="AJ2180">
            <v>1</v>
          </cell>
          <cell r="AK2180">
            <v>320</v>
          </cell>
          <cell r="AL2180">
            <v>6994</v>
          </cell>
        </row>
        <row r="2181">
          <cell r="B2181">
            <v>42112</v>
          </cell>
          <cell r="E2181" t="str">
            <v>Copelec</v>
          </cell>
          <cell r="F2181" t="str">
            <v>8731232100-7</v>
          </cell>
          <cell r="G2181" t="str">
            <v>Espiga Punta Poste caps.1" Poliamida</v>
          </cell>
          <cell r="AF2181">
            <v>500</v>
          </cell>
          <cell r="AG2181">
            <v>477.5</v>
          </cell>
          <cell r="AH2181">
            <v>55</v>
          </cell>
          <cell r="AI2181">
            <v>52.524999999999999</v>
          </cell>
          <cell r="AJ2181">
            <v>0.89</v>
          </cell>
          <cell r="AK2181">
            <v>445</v>
          </cell>
          <cell r="AL2181">
            <v>6994</v>
          </cell>
        </row>
        <row r="2182">
          <cell r="B2182">
            <v>42013</v>
          </cell>
          <cell r="E2182" t="str">
            <v>Cooperativa Electrica los Angeles</v>
          </cell>
          <cell r="F2182" t="str">
            <v>9323020167-4</v>
          </cell>
          <cell r="G2182" t="str">
            <v>Perno Hex Cte 5/8x3x1.1/2A</v>
          </cell>
          <cell r="AF2182">
            <v>200</v>
          </cell>
          <cell r="AG2182">
            <v>29.439999999999998</v>
          </cell>
          <cell r="AH2182">
            <v>-18</v>
          </cell>
          <cell r="AI2182">
            <v>-2.6496</v>
          </cell>
          <cell r="AJ2182">
            <v>1.0900000000000001</v>
          </cell>
          <cell r="AK2182">
            <v>218</v>
          </cell>
          <cell r="AL2182">
            <v>3505</v>
          </cell>
        </row>
        <row r="2183">
          <cell r="B2183">
            <v>42096</v>
          </cell>
          <cell r="E2183" t="str">
            <v>Grez y Ulloa S.A.</v>
          </cell>
          <cell r="F2183" t="str">
            <v>9323020167-4</v>
          </cell>
          <cell r="G2183" t="str">
            <v>Perno Hex Cte 5/8x3x1.1/2A</v>
          </cell>
          <cell r="AF2183">
            <v>300</v>
          </cell>
          <cell r="AG2183">
            <v>44.16</v>
          </cell>
          <cell r="AH2183">
            <v>148</v>
          </cell>
          <cell r="AI2183">
            <v>21.785599999999999</v>
          </cell>
          <cell r="AJ2183">
            <v>0.50666666666666671</v>
          </cell>
          <cell r="AK2183">
            <v>152</v>
          </cell>
          <cell r="AL2183">
            <v>3505</v>
          </cell>
        </row>
        <row r="2184">
          <cell r="B2184">
            <v>42000</v>
          </cell>
          <cell r="E2184" t="str">
            <v>SANDEN LTDA</v>
          </cell>
          <cell r="F2184" t="str">
            <v>A800200270-2</v>
          </cell>
          <cell r="G2184" t="str">
            <v>Soporte Paso 5/8x416</v>
          </cell>
          <cell r="AF2184">
            <v>200</v>
          </cell>
          <cell r="AG2184" t="e">
            <v>#REF!</v>
          </cell>
          <cell r="AH2184">
            <v>-93</v>
          </cell>
          <cell r="AI2184" t="e">
            <v>#REF!</v>
          </cell>
          <cell r="AJ2184">
            <v>1.4650000000000001</v>
          </cell>
          <cell r="AK2184">
            <v>293</v>
          </cell>
          <cell r="AL2184">
            <v>5090</v>
          </cell>
        </row>
        <row r="2185">
          <cell r="B2185">
            <v>41805</v>
          </cell>
          <cell r="E2185" t="str">
            <v>CNT Telefonica del Sur S.A.</v>
          </cell>
          <cell r="F2185" t="str">
            <v>7003216102-0</v>
          </cell>
          <cell r="G2185" t="str">
            <v>Abrazadera 1/2x10.1/2x6H</v>
          </cell>
          <cell r="AF2185">
            <v>2000</v>
          </cell>
          <cell r="AG2185">
            <v>1368</v>
          </cell>
          <cell r="AH2185">
            <v>4</v>
          </cell>
          <cell r="AI2185">
            <v>2.7360000000000002</v>
          </cell>
          <cell r="AJ2185">
            <v>0.998</v>
          </cell>
          <cell r="AK2185">
            <v>1996</v>
          </cell>
          <cell r="AL2185">
            <v>2342</v>
          </cell>
        </row>
        <row r="2186">
          <cell r="B2186">
            <v>42165</v>
          </cell>
          <cell r="E2186" t="str">
            <v>Reposicion</v>
          </cell>
          <cell r="F2186" t="str">
            <v>A800200065-3</v>
          </cell>
          <cell r="G2186" t="str">
            <v>Soporte Remate Pesado</v>
          </cell>
          <cell r="AF2186">
            <v>2200</v>
          </cell>
          <cell r="AG2186">
            <v>1023</v>
          </cell>
          <cell r="AH2186">
            <v>99</v>
          </cell>
          <cell r="AI2186">
            <v>46.035000000000004</v>
          </cell>
          <cell r="AJ2186">
            <v>0.95499999999999996</v>
          </cell>
          <cell r="AK2186">
            <v>2101</v>
          </cell>
          <cell r="AL2186">
            <v>2993</v>
          </cell>
        </row>
        <row r="2187">
          <cell r="B2187">
            <v>42168</v>
          </cell>
          <cell r="E2187" t="str">
            <v>Copelec</v>
          </cell>
          <cell r="F2187" t="str">
            <v>9822710230-6</v>
          </cell>
          <cell r="G2187" t="str">
            <v>Espaciador p/Tir. Recto 910x700x600</v>
          </cell>
          <cell r="AF2187">
            <v>12</v>
          </cell>
          <cell r="AG2187">
            <v>153.60000000000002</v>
          </cell>
          <cell r="AH2187">
            <v>0</v>
          </cell>
          <cell r="AI2187">
            <v>0</v>
          </cell>
          <cell r="AJ2187">
            <v>1</v>
          </cell>
          <cell r="AK2187">
            <v>12</v>
          </cell>
          <cell r="AL2187">
            <v>3710</v>
          </cell>
        </row>
        <row r="2188">
          <cell r="B2188">
            <v>42081</v>
          </cell>
          <cell r="E2188" t="str">
            <v>Tecnored S.A.</v>
          </cell>
          <cell r="F2188" t="str">
            <v>9623000053-8</v>
          </cell>
          <cell r="G2188" t="str">
            <v>Perno Ojo Soldado 1/2x406</v>
          </cell>
          <cell r="AF2188">
            <v>600</v>
          </cell>
          <cell r="AG2188">
            <v>372</v>
          </cell>
          <cell r="AH2188">
            <v>-239</v>
          </cell>
          <cell r="AI2188">
            <v>-148.18</v>
          </cell>
          <cell r="AJ2188">
            <v>1.3983333333333334</v>
          </cell>
          <cell r="AK2188">
            <v>839</v>
          </cell>
          <cell r="AL2188">
            <v>6002</v>
          </cell>
        </row>
        <row r="2189">
          <cell r="B2189">
            <v>41537</v>
          </cell>
          <cell r="E2189" t="str">
            <v>GTD Teleductos S.A.</v>
          </cell>
          <cell r="F2189" t="str">
            <v>7003220051-4</v>
          </cell>
          <cell r="G2189" t="str">
            <v>Abrazadera 5/8x9.1/2</v>
          </cell>
          <cell r="AF2189">
            <v>1680</v>
          </cell>
          <cell r="AG2189">
            <v>1671.6</v>
          </cell>
          <cell r="AH2189">
            <v>0</v>
          </cell>
          <cell r="AI2189">
            <v>0</v>
          </cell>
          <cell r="AJ2189">
            <v>1</v>
          </cell>
          <cell r="AK2189">
            <v>1680</v>
          </cell>
          <cell r="AL2189">
            <v>2300</v>
          </cell>
        </row>
        <row r="2190">
          <cell r="B2190">
            <v>42170</v>
          </cell>
          <cell r="E2190" t="str">
            <v>Adm Electric Chile Spa</v>
          </cell>
          <cell r="F2190" t="str">
            <v>9821910268-2</v>
          </cell>
          <cell r="G2190" t="str">
            <v>Lanza de Anclaje Torre 5G</v>
          </cell>
          <cell r="AF2190">
            <v>15</v>
          </cell>
          <cell r="AG2190">
            <v>1643.34</v>
          </cell>
          <cell r="AH2190">
            <v>0</v>
          </cell>
          <cell r="AI2190">
            <v>0</v>
          </cell>
          <cell r="AJ2190">
            <v>1</v>
          </cell>
          <cell r="AK2190">
            <v>15</v>
          </cell>
          <cell r="AL2190">
            <v>2483</v>
          </cell>
        </row>
        <row r="2191">
          <cell r="B2191">
            <v>41997</v>
          </cell>
          <cell r="E2191" t="str">
            <v>Cooperativa Electrica los Angeles</v>
          </cell>
          <cell r="F2191" t="str">
            <v>9821800050-9</v>
          </cell>
          <cell r="G2191" t="str">
            <v>Pletina Corta p/Elemento Montaje 32x6x172</v>
          </cell>
          <cell r="AF2191">
            <v>800</v>
          </cell>
          <cell r="AG2191">
            <v>212</v>
          </cell>
          <cell r="AH2191">
            <v>-350</v>
          </cell>
          <cell r="AI2191">
            <v>-92.75</v>
          </cell>
          <cell r="AJ2191">
            <v>1.4375</v>
          </cell>
          <cell r="AK2191">
            <v>1150</v>
          </cell>
          <cell r="AL2191">
            <v>5001</v>
          </cell>
        </row>
        <row r="2192">
          <cell r="B2192">
            <v>42153</v>
          </cell>
          <cell r="E2192" t="str">
            <v>Tecnored S.A.</v>
          </cell>
          <cell r="F2192" t="str">
            <v>8706200700-K</v>
          </cell>
          <cell r="G2192" t="str">
            <v>Espiga 3/4x250x300 caps.1.3/8" Poliamida</v>
          </cell>
          <cell r="AF2192">
            <v>1800</v>
          </cell>
          <cell r="AG2192">
            <v>1364.4</v>
          </cell>
          <cell r="AH2192">
            <v>-272</v>
          </cell>
          <cell r="AI2192">
            <v>-206.17599999999999</v>
          </cell>
          <cell r="AJ2192">
            <v>1.1511111111111112</v>
          </cell>
          <cell r="AK2192">
            <v>2072</v>
          </cell>
          <cell r="AL2192">
            <v>5718</v>
          </cell>
        </row>
        <row r="2193">
          <cell r="B2193">
            <v>42172</v>
          </cell>
          <cell r="E2193" t="str">
            <v>Reposicion</v>
          </cell>
          <cell r="F2193" t="str">
            <v>A800200055-6</v>
          </cell>
          <cell r="G2193" t="str">
            <v>Soporte Remate Mediano-14</v>
          </cell>
          <cell r="AF2193">
            <v>4000</v>
          </cell>
          <cell r="AG2193">
            <v>1200</v>
          </cell>
          <cell r="AH2193">
            <v>-2361</v>
          </cell>
          <cell r="AI2193">
            <v>-708.3</v>
          </cell>
          <cell r="AJ2193">
            <v>1.5902499999999999</v>
          </cell>
          <cell r="AK2193">
            <v>6361</v>
          </cell>
          <cell r="AL2193">
            <v>2632</v>
          </cell>
        </row>
        <row r="2194">
          <cell r="B2194">
            <v>42175</v>
          </cell>
          <cell r="E2194" t="str">
            <v>Tecnored S.A.</v>
          </cell>
          <cell r="F2194" t="str">
            <v>8706200640-2</v>
          </cell>
          <cell r="G2194" t="str">
            <v>Espiga 3/4x185x240 caps.1.3/8" Poliamida</v>
          </cell>
          <cell r="AF2194">
            <v>3000</v>
          </cell>
          <cell r="AG2194">
            <v>1872</v>
          </cell>
          <cell r="AH2194">
            <v>0</v>
          </cell>
          <cell r="AI2194">
            <v>0</v>
          </cell>
          <cell r="AJ2194">
            <v>1</v>
          </cell>
          <cell r="AK2194">
            <v>3000</v>
          </cell>
          <cell r="AL2194">
            <v>6461</v>
          </cell>
        </row>
        <row r="2195">
          <cell r="B2195">
            <v>41538</v>
          </cell>
          <cell r="E2195" t="str">
            <v>GTD Teleductos S.A.</v>
          </cell>
          <cell r="F2195" t="str">
            <v>7003220051-4</v>
          </cell>
          <cell r="G2195" t="str">
            <v>Abrazadera 5/8x9.1/2</v>
          </cell>
          <cell r="AF2195">
            <v>1680</v>
          </cell>
          <cell r="AG2195">
            <v>1671.6</v>
          </cell>
          <cell r="AH2195">
            <v>0</v>
          </cell>
          <cell r="AI2195">
            <v>0</v>
          </cell>
          <cell r="AJ2195">
            <v>1</v>
          </cell>
          <cell r="AK2195">
            <v>1680</v>
          </cell>
          <cell r="AL2195">
            <v>2300</v>
          </cell>
        </row>
        <row r="2196">
          <cell r="B2196">
            <v>42150</v>
          </cell>
          <cell r="E2196" t="str">
            <v>Ferrocarril Del Pacifico S.A.</v>
          </cell>
          <cell r="F2196" t="str">
            <v>3824028180-2</v>
          </cell>
          <cell r="G2196" t="str">
            <v>Tirafondo Nº2, 7/8x149</v>
          </cell>
          <cell r="AF2196">
            <v>796</v>
          </cell>
          <cell r="AG2196">
            <v>439.39200000000005</v>
          </cell>
          <cell r="AH2196">
            <v>-266</v>
          </cell>
          <cell r="AI2196">
            <v>-146.83200000000002</v>
          </cell>
          <cell r="AJ2196">
            <v>1.3341708542713568</v>
          </cell>
          <cell r="AK2196">
            <v>1062</v>
          </cell>
          <cell r="AL2196">
            <v>2173</v>
          </cell>
        </row>
        <row r="2197">
          <cell r="B2197">
            <v>41994</v>
          </cell>
          <cell r="E2197" t="str">
            <v>Cooperativa Electrica los Angeles</v>
          </cell>
          <cell r="F2197" t="str">
            <v>9821800040-1</v>
          </cell>
          <cell r="G2197" t="str">
            <v>Pletina L p/Elemento Montaje 38x10x205x86</v>
          </cell>
          <cell r="AF2197">
            <v>800</v>
          </cell>
          <cell r="AG2197">
            <v>680.95999999999992</v>
          </cell>
          <cell r="AH2197">
            <v>-316</v>
          </cell>
          <cell r="AI2197">
            <v>-268.97919999999999</v>
          </cell>
          <cell r="AJ2197">
            <v>1.395</v>
          </cell>
          <cell r="AK2197">
            <v>1116</v>
          </cell>
          <cell r="AL2197">
            <v>5001</v>
          </cell>
        </row>
        <row r="2198">
          <cell r="B2198">
            <v>42104</v>
          </cell>
          <cell r="E2198" t="str">
            <v>Ferrocarril Del Pacifico S.A.</v>
          </cell>
          <cell r="F2198" t="str">
            <v>2821632140-7</v>
          </cell>
          <cell r="G2198" t="str">
            <v>Perno riel FFCC JDZ 1x130</v>
          </cell>
          <cell r="AF2198">
            <v>216</v>
          </cell>
          <cell r="AG2198">
            <v>147.96</v>
          </cell>
          <cell r="AH2198">
            <v>-394</v>
          </cell>
          <cell r="AI2198">
            <v>-269.89000000000004</v>
          </cell>
          <cell r="AJ2198">
            <v>2.824074074074074</v>
          </cell>
          <cell r="AK2198">
            <v>610</v>
          </cell>
          <cell r="AL2198">
            <v>3125</v>
          </cell>
        </row>
        <row r="2199">
          <cell r="B2199">
            <v>42183</v>
          </cell>
          <cell r="E2199" t="str">
            <v>GTD Teleductos S.A.</v>
          </cell>
          <cell r="F2199" t="str">
            <v>6601200010-4</v>
          </cell>
          <cell r="G2199" t="str">
            <v xml:space="preserve">Soporte Extensión ADSS GV 240x50x8MM        </v>
          </cell>
          <cell r="AF2199">
            <v>2000</v>
          </cell>
          <cell r="AG2199">
            <v>1160</v>
          </cell>
          <cell r="AH2199">
            <v>58</v>
          </cell>
          <cell r="AI2199">
            <v>33.64</v>
          </cell>
          <cell r="AJ2199">
            <v>0.97099999999999997</v>
          </cell>
          <cell r="AK2199">
            <v>1942</v>
          </cell>
          <cell r="AL2199">
            <v>4129</v>
          </cell>
        </row>
        <row r="2200">
          <cell r="B2200">
            <v>42146</v>
          </cell>
          <cell r="E2200" t="str">
            <v>Cooperativa Electrica los Angeles</v>
          </cell>
          <cell r="F2200" t="str">
            <v>9323016470-1</v>
          </cell>
          <cell r="G2200" t="str">
            <v>Perno Hex Cte 1/2x9x6A</v>
          </cell>
          <cell r="AF2200">
            <v>1000</v>
          </cell>
          <cell r="AG2200">
            <v>231</v>
          </cell>
          <cell r="AH2200">
            <v>-10</v>
          </cell>
          <cell r="AI2200">
            <v>-2.31</v>
          </cell>
          <cell r="AJ2200">
            <v>1.01</v>
          </cell>
          <cell r="AK2200">
            <v>1010</v>
          </cell>
          <cell r="AL2200">
            <v>3212</v>
          </cell>
        </row>
        <row r="2201">
          <cell r="B2201">
            <v>42181</v>
          </cell>
          <cell r="E2201" t="str">
            <v>Fyco telecomunicaciones SPA</v>
          </cell>
          <cell r="F2201" t="str">
            <v>8020215083-0</v>
          </cell>
          <cell r="G2201" t="str">
            <v>Cruceta Extra Larga 50x50x4x965-17 c/Trebol</v>
          </cell>
          <cell r="AF2201">
            <v>213</v>
          </cell>
          <cell r="AG2201">
            <v>544.428</v>
          </cell>
          <cell r="AH2201">
            <v>0</v>
          </cell>
          <cell r="AI2201">
            <v>0</v>
          </cell>
          <cell r="AJ2201">
            <v>1</v>
          </cell>
          <cell r="AK2201">
            <v>213</v>
          </cell>
          <cell r="AL2201">
            <v>2100</v>
          </cell>
        </row>
        <row r="2202">
          <cell r="B2202">
            <v>42173</v>
          </cell>
          <cell r="E2202" t="str">
            <v>Tecnored S.A.</v>
          </cell>
          <cell r="F2202" t="str">
            <v>A800200050-5</v>
          </cell>
          <cell r="G2202" t="str">
            <v>Soporte Remate Liviano</v>
          </cell>
          <cell r="AF2202">
            <v>5000</v>
          </cell>
          <cell r="AG2202">
            <v>1300</v>
          </cell>
          <cell r="AH2202">
            <v>-2543</v>
          </cell>
          <cell r="AI2202">
            <v>-661.18000000000006</v>
          </cell>
          <cell r="AJ2202">
            <v>1.5085999999999999</v>
          </cell>
          <cell r="AK2202">
            <v>7543</v>
          </cell>
          <cell r="AL2202">
            <v>2959</v>
          </cell>
        </row>
        <row r="2203">
          <cell r="B2203">
            <v>41539</v>
          </cell>
          <cell r="E2203" t="str">
            <v>GTD Teleductos S.A.</v>
          </cell>
          <cell r="F2203" t="str">
            <v>7003220051-4</v>
          </cell>
          <cell r="G2203" t="str">
            <v>Abrazadera 5/8x9.1/2</v>
          </cell>
          <cell r="AF2203">
            <v>1680</v>
          </cell>
          <cell r="AG2203">
            <v>1671.6</v>
          </cell>
          <cell r="AH2203">
            <v>0</v>
          </cell>
          <cell r="AI2203">
            <v>0</v>
          </cell>
          <cell r="AJ2203">
            <v>1</v>
          </cell>
          <cell r="AK2203">
            <v>1680</v>
          </cell>
          <cell r="AL2203">
            <v>2300</v>
          </cell>
        </row>
        <row r="2204">
          <cell r="B2204">
            <v>41191</v>
          </cell>
          <cell r="E2204" t="str">
            <v>GTD Teleductos S.A.</v>
          </cell>
          <cell r="F2204" t="str">
            <v>7500200040-7</v>
          </cell>
          <cell r="G2204" t="str">
            <v>Brida Inferior 2 pernos</v>
          </cell>
          <cell r="AF2204">
            <v>400</v>
          </cell>
          <cell r="AG2204">
            <v>166</v>
          </cell>
          <cell r="AH2204">
            <v>0</v>
          </cell>
          <cell r="AI2204">
            <v>0</v>
          </cell>
          <cell r="AJ2204">
            <v>1</v>
          </cell>
          <cell r="AK2204">
            <v>400</v>
          </cell>
          <cell r="AL2204">
            <v>2819</v>
          </cell>
        </row>
        <row r="2205">
          <cell r="B2205">
            <v>41195</v>
          </cell>
          <cell r="E2205" t="str">
            <v>GTD Teleductos S.A.</v>
          </cell>
          <cell r="F2205" t="str">
            <v>7500200040-7</v>
          </cell>
          <cell r="G2205" t="str">
            <v>Brida Inferior 2 pernos</v>
          </cell>
          <cell r="AF2205">
            <v>600</v>
          </cell>
          <cell r="AG2205">
            <v>249</v>
          </cell>
          <cell r="AH2205">
            <v>0</v>
          </cell>
          <cell r="AI2205">
            <v>0</v>
          </cell>
          <cell r="AJ2205">
            <v>1</v>
          </cell>
          <cell r="AK2205">
            <v>600</v>
          </cell>
          <cell r="AL2205">
            <v>2819</v>
          </cell>
        </row>
        <row r="2206">
          <cell r="B2206">
            <v>41662</v>
          </cell>
          <cell r="E2206" t="str">
            <v>GTD Teleductos S.A.</v>
          </cell>
          <cell r="F2206" t="str">
            <v>7500200040-7</v>
          </cell>
          <cell r="G2206" t="str">
            <v>Brida Inferior 2 pernos</v>
          </cell>
          <cell r="AF2206">
            <v>200</v>
          </cell>
          <cell r="AG2206">
            <v>83</v>
          </cell>
          <cell r="AH2206">
            <v>0</v>
          </cell>
          <cell r="AI2206">
            <v>0</v>
          </cell>
          <cell r="AJ2206">
            <v>1</v>
          </cell>
          <cell r="AK2206">
            <v>200</v>
          </cell>
          <cell r="AL2206">
            <v>2819</v>
          </cell>
        </row>
        <row r="2207">
          <cell r="B2207">
            <v>41540</v>
          </cell>
          <cell r="E2207" t="str">
            <v>GTD Teleductos S.A.</v>
          </cell>
          <cell r="F2207" t="str">
            <v>7003220051-4</v>
          </cell>
          <cell r="G2207" t="str">
            <v>Abrazadera 5/8x9.1/2</v>
          </cell>
          <cell r="AF2207">
            <v>1680</v>
          </cell>
          <cell r="AG2207">
            <v>1671.6</v>
          </cell>
          <cell r="AH2207">
            <v>-824</v>
          </cell>
          <cell r="AI2207">
            <v>-819.88</v>
          </cell>
          <cell r="AJ2207">
            <v>1.4904761904761905</v>
          </cell>
          <cell r="AK2207">
            <v>2504</v>
          </cell>
          <cell r="AL2207">
            <v>2300</v>
          </cell>
        </row>
        <row r="2208">
          <cell r="B2208">
            <v>42182</v>
          </cell>
          <cell r="E2208" t="str">
            <v>Tecnored S.A.</v>
          </cell>
          <cell r="F2208" t="str">
            <v>8706200640-2</v>
          </cell>
          <cell r="G2208" t="str">
            <v>Espiga 3/4x185x240 caps.1.3/8" Poliamida</v>
          </cell>
          <cell r="AF2208">
            <v>5000</v>
          </cell>
          <cell r="AG2208">
            <v>3120</v>
          </cell>
          <cell r="AH2208">
            <v>-338</v>
          </cell>
          <cell r="AI2208">
            <v>-210.91200000000001</v>
          </cell>
          <cell r="AJ2208">
            <v>1.0676000000000001</v>
          </cell>
          <cell r="AK2208">
            <v>5338</v>
          </cell>
          <cell r="AL2208">
            <v>6461</v>
          </cell>
        </row>
        <row r="2209">
          <cell r="B2209">
            <v>42171</v>
          </cell>
          <cell r="E2209" t="str">
            <v>Adm Electric Chile Spa</v>
          </cell>
          <cell r="F2209" t="str">
            <v>9821910268-2</v>
          </cell>
          <cell r="G2209" t="str">
            <v>Lanza de Anclaje Torre 5G</v>
          </cell>
          <cell r="AF2209">
            <v>15</v>
          </cell>
          <cell r="AG2209">
            <v>1643.34</v>
          </cell>
          <cell r="AH2209">
            <v>0</v>
          </cell>
          <cell r="AI2209">
            <v>0</v>
          </cell>
          <cell r="AJ2209">
            <v>1</v>
          </cell>
          <cell r="AK2209">
            <v>15</v>
          </cell>
          <cell r="AL2209">
            <v>2483</v>
          </cell>
        </row>
        <row r="2210">
          <cell r="B2210">
            <v>41663</v>
          </cell>
          <cell r="E2210" t="str">
            <v>GTD Teleductos S.A.</v>
          </cell>
          <cell r="F2210" t="str">
            <v>7500200040-7</v>
          </cell>
          <cell r="G2210" t="str">
            <v>Brida Inferior 2 pernos</v>
          </cell>
          <cell r="AF2210">
            <v>200</v>
          </cell>
          <cell r="AG2210">
            <v>83</v>
          </cell>
          <cell r="AH2210">
            <v>0</v>
          </cell>
          <cell r="AI2210">
            <v>0</v>
          </cell>
          <cell r="AJ2210">
            <v>1</v>
          </cell>
          <cell r="AK2210">
            <v>200</v>
          </cell>
          <cell r="AL2210">
            <v>2819</v>
          </cell>
        </row>
        <row r="2211">
          <cell r="B2211">
            <v>41667</v>
          </cell>
          <cell r="E2211" t="str">
            <v>GTD Teleductos S.A.</v>
          </cell>
          <cell r="F2211" t="str">
            <v>7500200040-7</v>
          </cell>
          <cell r="G2211" t="str">
            <v>Brida Inferior 2 pernos</v>
          </cell>
          <cell r="AF2211">
            <v>200</v>
          </cell>
          <cell r="AG2211">
            <v>83</v>
          </cell>
          <cell r="AH2211">
            <v>-1</v>
          </cell>
          <cell r="AI2211">
            <v>-0.41499999999999998</v>
          </cell>
          <cell r="AJ2211">
            <v>1.0049999999999999</v>
          </cell>
          <cell r="AK2211">
            <v>201</v>
          </cell>
          <cell r="AL2211">
            <v>2819</v>
          </cell>
        </row>
        <row r="2212">
          <cell r="B2212">
            <v>42146</v>
          </cell>
          <cell r="E2212" t="str">
            <v>Grez y Ulloa S.A.</v>
          </cell>
          <cell r="F2212" t="str">
            <v>9323016470-1</v>
          </cell>
          <cell r="G2212" t="str">
            <v>Perno Hex Cte 1/2x9x6A</v>
          </cell>
          <cell r="AF2212">
            <v>400</v>
          </cell>
          <cell r="AG2212">
            <v>92.4</v>
          </cell>
          <cell r="AH2212">
            <v>-610</v>
          </cell>
          <cell r="AI2212">
            <v>-140.91</v>
          </cell>
          <cell r="AJ2212">
            <v>2.5249999999999999</v>
          </cell>
          <cell r="AK2212">
            <v>1010</v>
          </cell>
          <cell r="AL2212">
            <v>3325</v>
          </cell>
        </row>
        <row r="2213">
          <cell r="B2213">
            <v>42144</v>
          </cell>
          <cell r="E2213" t="str">
            <v>Grez y Ulloa S.A.</v>
          </cell>
          <cell r="F2213" t="str">
            <v>9624000110-9</v>
          </cell>
          <cell r="G2213" t="str">
            <v>Perno Ojo 5/8x7x3H</v>
          </cell>
          <cell r="AF2213">
            <v>100</v>
          </cell>
          <cell r="AG2213">
            <v>53.300000000000004</v>
          </cell>
          <cell r="AH2213">
            <v>-202</v>
          </cell>
          <cell r="AI2213">
            <v>-107.66600000000001</v>
          </cell>
          <cell r="AJ2213">
            <v>3.02</v>
          </cell>
          <cell r="AK2213">
            <v>302</v>
          </cell>
          <cell r="AL2213">
            <v>3707</v>
          </cell>
        </row>
        <row r="2214">
          <cell r="B2214">
            <v>42169</v>
          </cell>
          <cell r="E2214" t="str">
            <v>Copelec</v>
          </cell>
          <cell r="F2214" t="str">
            <v>7401200030-1</v>
          </cell>
          <cell r="G2214" t="str">
            <v>Barra Ojo 5/8x2,40mtrs</v>
          </cell>
          <cell r="AF2214">
            <v>200</v>
          </cell>
          <cell r="AG2214">
            <v>808.4799999999999</v>
          </cell>
          <cell r="AH2214">
            <v>0</v>
          </cell>
          <cell r="AI2214">
            <v>0</v>
          </cell>
          <cell r="AJ2214">
            <v>1</v>
          </cell>
          <cell r="AK2214">
            <v>200</v>
          </cell>
          <cell r="AL2214">
            <v>2404</v>
          </cell>
        </row>
        <row r="2215">
          <cell r="B2215">
            <v>42198</v>
          </cell>
          <cell r="E2215" t="str">
            <v>Reposicion</v>
          </cell>
          <cell r="F2215" t="str">
            <v>7401200030-1</v>
          </cell>
          <cell r="G2215" t="str">
            <v>Barra Ojo 5/8x2,40mtrs</v>
          </cell>
          <cell r="AF2215">
            <v>600</v>
          </cell>
          <cell r="AG2215">
            <v>2425.44</v>
          </cell>
          <cell r="AH2215">
            <v>114</v>
          </cell>
          <cell r="AI2215">
            <v>460.83359999999999</v>
          </cell>
          <cell r="AJ2215">
            <v>0.81</v>
          </cell>
          <cell r="AK2215">
            <v>486</v>
          </cell>
          <cell r="AL2215">
            <v>2404</v>
          </cell>
        </row>
        <row r="2216">
          <cell r="B2216">
            <v>41257</v>
          </cell>
          <cell r="E2216" t="str">
            <v>Comercializadora e Inver Galmar Ltda</v>
          </cell>
          <cell r="F2216" t="str">
            <v>9624000015-3</v>
          </cell>
          <cell r="G2216" t="str">
            <v>Perno Ojo 5/8x9x3H</v>
          </cell>
          <cell r="AF2216">
            <v>500</v>
          </cell>
          <cell r="AG2216">
            <v>302</v>
          </cell>
          <cell r="AH2216">
            <v>0</v>
          </cell>
          <cell r="AI2216">
            <v>0</v>
          </cell>
          <cell r="AJ2216">
            <v>1</v>
          </cell>
          <cell r="AK2216">
            <v>500</v>
          </cell>
          <cell r="AL2216">
            <v>3235</v>
          </cell>
        </row>
        <row r="2217">
          <cell r="B2217">
            <v>42194</v>
          </cell>
          <cell r="E2217" t="str">
            <v>Cooperativa Electrica los Angeles</v>
          </cell>
          <cell r="F2217" t="str">
            <v>8706200680-1</v>
          </cell>
          <cell r="G2217" t="str">
            <v>Espiga 3/4x200x250 caps.1.3/8" Poliamida</v>
          </cell>
          <cell r="AF2217">
            <v>4000</v>
          </cell>
          <cell r="AG2217">
            <v>2564</v>
          </cell>
          <cell r="AH2217">
            <v>608</v>
          </cell>
          <cell r="AI2217">
            <v>389.72800000000001</v>
          </cell>
          <cell r="AJ2217">
            <v>0.84799999999999998</v>
          </cell>
          <cell r="AK2217">
            <v>3392</v>
          </cell>
          <cell r="AL2217">
            <v>6460</v>
          </cell>
        </row>
        <row r="2218">
          <cell r="B2218">
            <v>41312</v>
          </cell>
          <cell r="E2218" t="str">
            <v>Soc Comercial Olate Yañez Ltda</v>
          </cell>
          <cell r="F2218" t="str">
            <v>9624000015-3</v>
          </cell>
          <cell r="G2218" t="str">
            <v>Perno Ojo 5/8x9x3H</v>
          </cell>
          <cell r="AF2218">
            <v>300</v>
          </cell>
          <cell r="AG2218">
            <v>181.2</v>
          </cell>
          <cell r="AH2218">
            <v>0</v>
          </cell>
          <cell r="AI2218">
            <v>0</v>
          </cell>
          <cell r="AJ2218">
            <v>1</v>
          </cell>
          <cell r="AK2218">
            <v>300</v>
          </cell>
          <cell r="AL2218">
            <v>4000</v>
          </cell>
        </row>
        <row r="2219">
          <cell r="B2219">
            <v>41402</v>
          </cell>
          <cell r="E2219" t="str">
            <v>Cooperativa Electrica los Angeles</v>
          </cell>
          <cell r="F2219" t="str">
            <v>9624000015-3</v>
          </cell>
          <cell r="G2219" t="str">
            <v>Perno Ojo 5/8x9x3H</v>
          </cell>
          <cell r="AF2219">
            <v>300</v>
          </cell>
          <cell r="AG2219">
            <v>181.2</v>
          </cell>
          <cell r="AH2219">
            <v>0</v>
          </cell>
          <cell r="AI2219">
            <v>0</v>
          </cell>
          <cell r="AJ2219">
            <v>1</v>
          </cell>
          <cell r="AK2219">
            <v>300</v>
          </cell>
          <cell r="AL2219">
            <v>3500</v>
          </cell>
        </row>
        <row r="2220">
          <cell r="B2220">
            <v>41403</v>
          </cell>
          <cell r="E2220" t="str">
            <v>Cooperativa Electrica LLanquihue</v>
          </cell>
          <cell r="F2220" t="str">
            <v>9624000015-3</v>
          </cell>
          <cell r="G2220" t="str">
            <v>Perno Ojo 5/8x9x3H</v>
          </cell>
          <cell r="AF2220">
            <v>350</v>
          </cell>
          <cell r="AG2220">
            <v>211.4</v>
          </cell>
          <cell r="AH2220">
            <v>0</v>
          </cell>
          <cell r="AI2220">
            <v>0</v>
          </cell>
          <cell r="AJ2220">
            <v>1</v>
          </cell>
          <cell r="AK2220">
            <v>350</v>
          </cell>
          <cell r="AL2220">
            <v>4000</v>
          </cell>
        </row>
        <row r="2221">
          <cell r="B2221">
            <v>41644</v>
          </cell>
          <cell r="E2221" t="str">
            <v>Rielec Ltda</v>
          </cell>
          <cell r="F2221" t="str">
            <v>9624000015-3</v>
          </cell>
          <cell r="G2221" t="str">
            <v>Perno Ojo 5/8x9x3H</v>
          </cell>
          <cell r="AF2221">
            <v>60</v>
          </cell>
          <cell r="AG2221">
            <v>36.24</v>
          </cell>
          <cell r="AH2221">
            <v>0</v>
          </cell>
          <cell r="AI2221">
            <v>0</v>
          </cell>
          <cell r="AJ2221">
            <v>1</v>
          </cell>
          <cell r="AK2221">
            <v>60</v>
          </cell>
          <cell r="AL2221">
            <v>4000</v>
          </cell>
        </row>
        <row r="2222">
          <cell r="B2222">
            <v>41769</v>
          </cell>
          <cell r="E2222" t="str">
            <v>Cooperativa Electrica los Angeles</v>
          </cell>
          <cell r="F2222" t="str">
            <v>9624000015-3</v>
          </cell>
          <cell r="G2222" t="str">
            <v>Perno Ojo 5/8x9x3H</v>
          </cell>
          <cell r="AF2222">
            <v>500</v>
          </cell>
          <cell r="AG2222">
            <v>302</v>
          </cell>
          <cell r="AH2222">
            <v>-40</v>
          </cell>
          <cell r="AI2222">
            <v>-24.16</v>
          </cell>
          <cell r="AJ2222">
            <v>1.08</v>
          </cell>
          <cell r="AK2222">
            <v>540</v>
          </cell>
          <cell r="AL2222">
            <v>4500</v>
          </cell>
        </row>
        <row r="2223">
          <cell r="B2223">
            <v>42141</v>
          </cell>
          <cell r="E2223" t="str">
            <v>Grez y Ulloa S.A.</v>
          </cell>
          <cell r="F2223" t="str">
            <v>9624000015-3</v>
          </cell>
          <cell r="G2223" t="str">
            <v>Perno Ojo 5/8x9x3H</v>
          </cell>
          <cell r="AF2223">
            <v>400</v>
          </cell>
          <cell r="AG2223">
            <v>241.6</v>
          </cell>
          <cell r="AH2223">
            <v>-377</v>
          </cell>
          <cell r="AI2223">
            <v>-227.708</v>
          </cell>
          <cell r="AJ2223">
            <v>1.9424999999999999</v>
          </cell>
          <cell r="AK2223">
            <v>777</v>
          </cell>
          <cell r="AL2223">
            <v>5000</v>
          </cell>
        </row>
        <row r="2224">
          <cell r="B2224">
            <v>42192</v>
          </cell>
          <cell r="E2224" t="str">
            <v>Cooperativa Electrica los Angeles</v>
          </cell>
          <cell r="F2224" t="str">
            <v>9822410110-4</v>
          </cell>
          <cell r="G2224" t="str">
            <v>Eslabón Angular p/Tirante perf.18</v>
          </cell>
          <cell r="AF2224">
            <v>1000</v>
          </cell>
          <cell r="AG2224">
            <v>495</v>
          </cell>
          <cell r="AH2224">
            <v>-602</v>
          </cell>
          <cell r="AI2224">
            <v>-297.99</v>
          </cell>
          <cell r="AJ2224">
            <v>1.6020000000000001</v>
          </cell>
          <cell r="AK2224">
            <v>1602</v>
          </cell>
          <cell r="AL2224">
            <v>4303</v>
          </cell>
        </row>
        <row r="2225">
          <cell r="B2225">
            <v>42003</v>
          </cell>
          <cell r="E2225" t="str">
            <v>Cooperativa Electrica los Angeles</v>
          </cell>
          <cell r="F2225" t="str">
            <v>A800210083-6</v>
          </cell>
          <cell r="G2225" t="str">
            <v>Soporte Secc. Tripolar APR-160</v>
          </cell>
          <cell r="AF2225">
            <v>200</v>
          </cell>
          <cell r="AG2225">
            <v>208</v>
          </cell>
          <cell r="AH2225">
            <v>-25</v>
          </cell>
          <cell r="AI2225">
            <v>-26</v>
          </cell>
          <cell r="AJ2225">
            <v>1.125</v>
          </cell>
          <cell r="AK2225">
            <v>225</v>
          </cell>
          <cell r="AL2225">
            <v>5000</v>
          </cell>
        </row>
        <row r="2226">
          <cell r="B2226">
            <v>42200</v>
          </cell>
          <cell r="E2226" t="str">
            <v>Tecnored S.A.</v>
          </cell>
          <cell r="F2226" t="str">
            <v>8709200060-3</v>
          </cell>
          <cell r="G2226" t="str">
            <v>Espiga 3/4x200x350 caps.1.3/8" Poliamida C/H</v>
          </cell>
          <cell r="AF2226">
            <v>600</v>
          </cell>
          <cell r="AG2226">
            <v>506.4</v>
          </cell>
          <cell r="AH2226">
            <v>48</v>
          </cell>
          <cell r="AI2226">
            <v>40.512</v>
          </cell>
          <cell r="AJ2226">
            <v>0.92</v>
          </cell>
          <cell r="AK2226">
            <v>552</v>
          </cell>
          <cell r="AL2226">
            <v>6459</v>
          </cell>
        </row>
        <row r="2227">
          <cell r="B2227">
            <v>42166</v>
          </cell>
          <cell r="E2227" t="str">
            <v>Tecnored S.A.</v>
          </cell>
          <cell r="F2227" t="str">
            <v>7303263065-8</v>
          </cell>
          <cell r="G2227" t="str">
            <v>Golilla 63x63x6x18 p/Tirante poste Mozo</v>
          </cell>
          <cell r="AF2227">
            <v>300</v>
          </cell>
          <cell r="AG2227">
            <v>48.9</v>
          </cell>
          <cell r="AH2227">
            <v>-2</v>
          </cell>
          <cell r="AI2227">
            <v>-0.32600000000000001</v>
          </cell>
          <cell r="AJ2227">
            <v>1.0066666666666666</v>
          </cell>
          <cell r="AK2227">
            <v>302</v>
          </cell>
          <cell r="AL2227">
            <v>4802</v>
          </cell>
        </row>
        <row r="2228">
          <cell r="B2228">
            <v>41937</v>
          </cell>
          <cell r="E2228" t="str">
            <v>Tecnored S.A.</v>
          </cell>
          <cell r="F2228" t="str">
            <v>9821900620-9</v>
          </cell>
          <cell r="G2228" t="str">
            <v>Anclaje p/Tirante a Poste Mozo</v>
          </cell>
          <cell r="AF2228">
            <v>150</v>
          </cell>
          <cell r="AG2228">
            <v>352.5</v>
          </cell>
          <cell r="AH2228">
            <v>0</v>
          </cell>
          <cell r="AI2228">
            <v>0</v>
          </cell>
          <cell r="AJ2228">
            <v>1</v>
          </cell>
          <cell r="AK2228">
            <v>150</v>
          </cell>
          <cell r="AL2228">
            <v>4802</v>
          </cell>
        </row>
        <row r="2229">
          <cell r="B2229">
            <v>42204</v>
          </cell>
          <cell r="E2229" t="str">
            <v>Cooperativa Electrica Rio Bueno</v>
          </cell>
          <cell r="F2229" t="str">
            <v>9624000014-5</v>
          </cell>
          <cell r="G2229" t="str">
            <v>Perno Ojo 5/8x9x4H</v>
          </cell>
          <cell r="AF2229">
            <v>100</v>
          </cell>
          <cell r="AG2229">
            <v>59.599999999999994</v>
          </cell>
          <cell r="AH2229">
            <v>0</v>
          </cell>
          <cell r="AI2229">
            <v>0</v>
          </cell>
          <cell r="AJ2229">
            <v>1</v>
          </cell>
          <cell r="AK2229">
            <v>100</v>
          </cell>
          <cell r="AL2229">
            <v>4000</v>
          </cell>
        </row>
        <row r="2230">
          <cell r="B2230">
            <v>42187</v>
          </cell>
          <cell r="E2230" t="str">
            <v>Tecnored S.A.</v>
          </cell>
          <cell r="F2230" t="str">
            <v>8707200200-6</v>
          </cell>
          <cell r="G2230" t="str">
            <v>Espiga 5/8x150x300 caps.1" Poliamida</v>
          </cell>
          <cell r="AF2230">
            <v>1200</v>
          </cell>
          <cell r="AG2230">
            <v>625.20000000000005</v>
          </cell>
          <cell r="AH2230">
            <v>-100</v>
          </cell>
          <cell r="AI2230">
            <v>-52.1</v>
          </cell>
          <cell r="AJ2230">
            <v>1.0833333333333333</v>
          </cell>
          <cell r="AK2230">
            <v>1300</v>
          </cell>
          <cell r="AL2230">
            <v>6459</v>
          </cell>
        </row>
        <row r="2231">
          <cell r="B2231">
            <v>42197</v>
          </cell>
          <cell r="E2231" t="str">
            <v>Enel Distribucion Chile S.A.</v>
          </cell>
          <cell r="F2231" t="str">
            <v>8706200638-0</v>
          </cell>
          <cell r="G2231" t="str">
            <v>Espiga 3/4x183x233 caps 1.3/8" Poliamida</v>
          </cell>
          <cell r="AF2231">
            <v>50</v>
          </cell>
          <cell r="AG2231">
            <v>29.9</v>
          </cell>
          <cell r="AH2231">
            <v>-5862</v>
          </cell>
          <cell r="AI2231">
            <v>-3505.4759999999997</v>
          </cell>
          <cell r="AJ2231">
            <v>118.24</v>
          </cell>
          <cell r="AK2231">
            <v>5912</v>
          </cell>
          <cell r="AL2231">
            <v>5622</v>
          </cell>
        </row>
        <row r="2232">
          <cell r="B2232">
            <v>42203</v>
          </cell>
          <cell r="E2232" t="str">
            <v>CNT Telefonica del Sur S.A.</v>
          </cell>
          <cell r="F2232" t="str">
            <v>7003216102-0</v>
          </cell>
          <cell r="G2232" t="str">
            <v>Abrazadera 1/2x10.1/2x6H</v>
          </cell>
          <cell r="AF2232">
            <v>3540</v>
          </cell>
          <cell r="AG2232">
            <v>2548.7999999999997</v>
          </cell>
          <cell r="AH2232">
            <v>-871</v>
          </cell>
          <cell r="AI2232">
            <v>-627.12</v>
          </cell>
          <cell r="AJ2232">
            <v>1.246045197740113</v>
          </cell>
          <cell r="AK2232">
            <v>4411</v>
          </cell>
          <cell r="AL2232">
            <v>2342</v>
          </cell>
        </row>
        <row r="2233">
          <cell r="B2233">
            <v>41470</v>
          </cell>
          <cell r="E2233" t="str">
            <v>Tecnored S.A.</v>
          </cell>
          <cell r="F2233" t="str">
            <v>9521200005-2</v>
          </cell>
          <cell r="G2233" t="str">
            <v>Grillete 12mm, ojo grande</v>
          </cell>
          <cell r="AF2233">
            <v>4000</v>
          </cell>
          <cell r="AG2233">
            <v>1360</v>
          </cell>
          <cell r="AH2233">
            <v>1949</v>
          </cell>
          <cell r="AI2233">
            <v>662.66000000000008</v>
          </cell>
          <cell r="AJ2233">
            <v>0.51275000000000004</v>
          </cell>
          <cell r="AK2233">
            <v>2051</v>
          </cell>
          <cell r="AL2233">
            <v>3436</v>
          </cell>
        </row>
        <row r="2234">
          <cell r="B2234">
            <v>42196</v>
          </cell>
          <cell r="E2234" t="str">
            <v>Compañía General de Electricidad</v>
          </cell>
          <cell r="F2234" t="str">
            <v>9822510120-5</v>
          </cell>
          <cell r="G2234" t="str">
            <v>Escuadra Unión 50x80x370mm</v>
          </cell>
          <cell r="AF2234">
            <v>14</v>
          </cell>
          <cell r="AG2234">
            <v>26.725999999999999</v>
          </cell>
          <cell r="AH2234">
            <v>-8</v>
          </cell>
          <cell r="AI2234">
            <v>-15.272</v>
          </cell>
          <cell r="AJ2234">
            <v>1.5714285714285714</v>
          </cell>
          <cell r="AK2234">
            <v>22</v>
          </cell>
          <cell r="AL2234">
            <v>4002</v>
          </cell>
        </row>
        <row r="2235">
          <cell r="B2235">
            <v>42211</v>
          </cell>
          <cell r="E2235" t="str">
            <v>Reposición p/Espigas 3/4</v>
          </cell>
          <cell r="F2235" t="str">
            <v>7303240110-1</v>
          </cell>
          <cell r="G2235" t="str">
            <v>Golilla 40x40x5x21</v>
          </cell>
          <cell r="AF2235">
            <v>15100</v>
          </cell>
          <cell r="AG2235">
            <v>673.46</v>
          </cell>
          <cell r="AH2235">
            <v>-2015</v>
          </cell>
          <cell r="AI2235">
            <v>-89.869</v>
          </cell>
          <cell r="AJ2235">
            <v>1.1334437086092715</v>
          </cell>
          <cell r="AK2235">
            <v>17115</v>
          </cell>
          <cell r="AL2235">
            <v>2586</v>
          </cell>
        </row>
        <row r="2236">
          <cell r="B2236">
            <v>42193</v>
          </cell>
          <cell r="E2236" t="str">
            <v>Cooperativa Electrica los Angeles</v>
          </cell>
          <cell r="F2236" t="str">
            <v>9822410140-6</v>
          </cell>
          <cell r="G2236" t="str">
            <v>Eslabón Simple 12mm</v>
          </cell>
          <cell r="AF2236">
            <v>1500</v>
          </cell>
          <cell r="AG2236">
            <v>262.8</v>
          </cell>
          <cell r="AH2236">
            <v>0</v>
          </cell>
          <cell r="AI2236">
            <v>0</v>
          </cell>
          <cell r="AJ2236">
            <v>1</v>
          </cell>
          <cell r="AK2236">
            <v>1500</v>
          </cell>
          <cell r="AL2236">
            <v>4109</v>
          </cell>
        </row>
        <row r="2237">
          <cell r="B2237">
            <v>42205</v>
          </cell>
          <cell r="E2237" t="str">
            <v>Copelec</v>
          </cell>
          <cell r="F2237" t="str">
            <v>9822410140-6</v>
          </cell>
          <cell r="G2237" t="str">
            <v>Eslabón Simple 12mm</v>
          </cell>
          <cell r="AF2237">
            <v>500</v>
          </cell>
          <cell r="AG2237">
            <v>87.6</v>
          </cell>
          <cell r="AH2237">
            <v>0</v>
          </cell>
          <cell r="AI2237">
            <v>0</v>
          </cell>
          <cell r="AJ2237">
            <v>1</v>
          </cell>
          <cell r="AK2237">
            <v>500</v>
          </cell>
          <cell r="AL2237">
            <v>3710</v>
          </cell>
        </row>
        <row r="2238">
          <cell r="B2238">
            <v>42209</v>
          </cell>
          <cell r="E2238" t="str">
            <v>Copelec</v>
          </cell>
          <cell r="F2238" t="str">
            <v>9822410140-6</v>
          </cell>
          <cell r="G2238" t="str">
            <v>Eslabón Simple 12mm</v>
          </cell>
          <cell r="AF2238">
            <v>500</v>
          </cell>
          <cell r="AG2238">
            <v>87.6</v>
          </cell>
          <cell r="AH2238">
            <v>241</v>
          </cell>
          <cell r="AI2238">
            <v>42.223199999999999</v>
          </cell>
          <cell r="AJ2238">
            <v>0.51800000000000002</v>
          </cell>
          <cell r="AK2238">
            <v>259</v>
          </cell>
          <cell r="AL2238">
            <v>4109</v>
          </cell>
        </row>
        <row r="2239">
          <cell r="B2239">
            <v>41192</v>
          </cell>
          <cell r="E2239" t="str">
            <v>GTD Teleductos S.A.</v>
          </cell>
          <cell r="F2239" t="str">
            <v>7500200035-0</v>
          </cell>
          <cell r="G2239" t="str">
            <v>Brida Superior 2 Pernos</v>
          </cell>
          <cell r="AF2239">
            <v>400</v>
          </cell>
          <cell r="AG2239">
            <v>142.79999999999998</v>
          </cell>
          <cell r="AH2239">
            <v>4</v>
          </cell>
          <cell r="AI2239">
            <v>1.4279999999999999</v>
          </cell>
          <cell r="AJ2239">
            <v>0.99</v>
          </cell>
          <cell r="AK2239">
            <v>396</v>
          </cell>
          <cell r="AL2239">
            <v>2819</v>
          </cell>
        </row>
        <row r="2240">
          <cell r="B2240">
            <v>42167</v>
          </cell>
          <cell r="E2240" t="str">
            <v>Tecnored S.A.</v>
          </cell>
          <cell r="F2240" t="str">
            <v>9624000115-K</v>
          </cell>
          <cell r="G2240" t="str">
            <v>Perno Ojo 5/8x8x4H</v>
          </cell>
          <cell r="AF2240">
            <v>3790</v>
          </cell>
          <cell r="AG2240">
            <v>2031.44</v>
          </cell>
          <cell r="AH2240">
            <v>112</v>
          </cell>
          <cell r="AI2240">
            <v>60.032000000000004</v>
          </cell>
          <cell r="AJ2240">
            <v>0.97044854881266496</v>
          </cell>
          <cell r="AK2240">
            <v>3678</v>
          </cell>
          <cell r="AL2240">
            <v>5000</v>
          </cell>
        </row>
        <row r="2241">
          <cell r="B2241">
            <v>41199</v>
          </cell>
          <cell r="E2241" t="str">
            <v>GTD Teleductos S.A.</v>
          </cell>
          <cell r="F2241" t="str">
            <v>9923016100-K</v>
          </cell>
          <cell r="G2241" t="str">
            <v>Perno Cuello Ret 1/2x1.11/16</v>
          </cell>
          <cell r="AF2241">
            <v>1500</v>
          </cell>
          <cell r="AG2241">
            <v>93</v>
          </cell>
          <cell r="AH2241">
            <v>-641</v>
          </cell>
          <cell r="AI2241">
            <v>-39.741999999999997</v>
          </cell>
          <cell r="AJ2241">
            <v>1.4273333333333333</v>
          </cell>
          <cell r="AK2241">
            <v>2141</v>
          </cell>
          <cell r="AL2241">
            <v>2819</v>
          </cell>
        </row>
        <row r="2242">
          <cell r="B2242">
            <v>42099</v>
          </cell>
          <cell r="E2242" t="str">
            <v>GTD Teleductos S.A.</v>
          </cell>
          <cell r="F2242" t="str">
            <v>9023720010-0</v>
          </cell>
          <cell r="G2242" t="str">
            <v>Tuerca Ojo 5/8</v>
          </cell>
          <cell r="AF2242">
            <v>1100</v>
          </cell>
          <cell r="AG2242">
            <v>334.4</v>
          </cell>
          <cell r="AH2242">
            <v>1035</v>
          </cell>
          <cell r="AI2242">
            <v>314.64</v>
          </cell>
          <cell r="AJ2242">
            <v>5.909090909090909E-2</v>
          </cell>
          <cell r="AK2242">
            <v>65</v>
          </cell>
          <cell r="AL2242">
            <v>3766</v>
          </cell>
        </row>
        <row r="2243">
          <cell r="B2243">
            <v>41196</v>
          </cell>
          <cell r="E2243" t="str">
            <v>GTD Teleductos S.A.</v>
          </cell>
          <cell r="F2243" t="str">
            <v>7500200035-0</v>
          </cell>
          <cell r="G2243" t="str">
            <v>Brida Superior 2 Pernos</v>
          </cell>
          <cell r="AF2243">
            <v>600</v>
          </cell>
          <cell r="AG2243">
            <v>214.2</v>
          </cell>
          <cell r="AH2243">
            <v>-171</v>
          </cell>
          <cell r="AI2243">
            <v>-61.046999999999997</v>
          </cell>
          <cell r="AJ2243">
            <v>1.2849999999999999</v>
          </cell>
          <cell r="AK2243">
            <v>771</v>
          </cell>
          <cell r="AL2243">
            <v>2819</v>
          </cell>
        </row>
        <row r="2244">
          <cell r="B2244">
            <v>41737</v>
          </cell>
          <cell r="E2244" t="str">
            <v>GTD Teleductos S.A.</v>
          </cell>
          <cell r="F2244" t="str">
            <v>9923016100-K</v>
          </cell>
          <cell r="G2244" t="str">
            <v>Perno Cuello Ret 1/2x1.11/16</v>
          </cell>
          <cell r="AF2244">
            <v>200</v>
          </cell>
          <cell r="AG2244">
            <v>12.4</v>
          </cell>
          <cell r="AH2244">
            <v>0</v>
          </cell>
          <cell r="AI2244">
            <v>0</v>
          </cell>
          <cell r="AJ2244">
            <v>1</v>
          </cell>
          <cell r="AK2244">
            <v>200</v>
          </cell>
          <cell r="AL2244">
            <v>2819</v>
          </cell>
        </row>
        <row r="2245">
          <cell r="B2245">
            <v>41738</v>
          </cell>
          <cell r="E2245" t="str">
            <v>GTD Teleductos S.A.</v>
          </cell>
          <cell r="F2245" t="str">
            <v>9923016100-K</v>
          </cell>
          <cell r="G2245" t="str">
            <v>Perno Cuello Ret 1/2x1.11/16</v>
          </cell>
          <cell r="AF2245">
            <v>200</v>
          </cell>
          <cell r="AG2245">
            <v>12.4</v>
          </cell>
          <cell r="AH2245">
            <v>0</v>
          </cell>
          <cell r="AI2245">
            <v>0</v>
          </cell>
          <cell r="AJ2245">
            <v>1</v>
          </cell>
          <cell r="AK2245">
            <v>200</v>
          </cell>
          <cell r="AL2245">
            <v>2819</v>
          </cell>
        </row>
        <row r="2246">
          <cell r="B2246">
            <v>42188</v>
          </cell>
          <cell r="E2246" t="str">
            <v>Tecnored S.A.</v>
          </cell>
          <cell r="F2246" t="str">
            <v>8706200600-3</v>
          </cell>
          <cell r="G2246" t="str">
            <v>Espiga 3/4x155x210 caps.1" Poliamida</v>
          </cell>
          <cell r="AF2246">
            <v>400</v>
          </cell>
          <cell r="AG2246">
            <v>202.8</v>
          </cell>
          <cell r="AH2246">
            <v>31</v>
          </cell>
          <cell r="AI2246">
            <v>15.717000000000001</v>
          </cell>
          <cell r="AJ2246">
            <v>0.92249999999999999</v>
          </cell>
          <cell r="AK2246">
            <v>369</v>
          </cell>
          <cell r="AL2246">
            <v>6460</v>
          </cell>
        </row>
        <row r="2247">
          <cell r="B2247">
            <v>42214</v>
          </cell>
          <cell r="E2247" t="str">
            <v>Cooperativa Electrica los Angeles</v>
          </cell>
          <cell r="F2247" t="str">
            <v>9023720010-0</v>
          </cell>
          <cell r="G2247" t="str">
            <v>Tuerca Ojo 5/8</v>
          </cell>
          <cell r="AF2247">
            <v>200</v>
          </cell>
          <cell r="AG2247">
            <v>60.8</v>
          </cell>
          <cell r="AH2247">
            <v>0</v>
          </cell>
          <cell r="AI2247">
            <v>0</v>
          </cell>
          <cell r="AJ2247">
            <v>1</v>
          </cell>
          <cell r="AK2247">
            <v>200</v>
          </cell>
          <cell r="AL2247">
            <v>5427</v>
          </cell>
        </row>
        <row r="2248">
          <cell r="B2248">
            <v>42164</v>
          </cell>
          <cell r="E2248" t="str">
            <v>GTD Teleductos S.A.</v>
          </cell>
          <cell r="F2248" t="str">
            <v>9023720010-0</v>
          </cell>
          <cell r="G2248" t="str">
            <v>Tuerca Ojo 5/8</v>
          </cell>
          <cell r="AF2248">
            <v>300</v>
          </cell>
          <cell r="AG2248">
            <v>91.2</v>
          </cell>
          <cell r="AH2248">
            <v>0</v>
          </cell>
          <cell r="AI2248">
            <v>0</v>
          </cell>
          <cell r="AJ2248">
            <v>1</v>
          </cell>
          <cell r="AK2248">
            <v>300</v>
          </cell>
          <cell r="AL2248">
            <v>3766</v>
          </cell>
        </row>
        <row r="2249">
          <cell r="B2249">
            <v>42185</v>
          </cell>
          <cell r="E2249" t="str">
            <v>Tecnored S.A.</v>
          </cell>
          <cell r="F2249" t="str">
            <v>9023716000-1</v>
          </cell>
          <cell r="G2249" t="str">
            <v>Tuerca Ojo 1/2</v>
          </cell>
          <cell r="AF2249">
            <v>380</v>
          </cell>
          <cell r="AG2249">
            <v>114</v>
          </cell>
          <cell r="AH2249">
            <v>-120</v>
          </cell>
          <cell r="AI2249">
            <v>-36</v>
          </cell>
          <cell r="AJ2249">
            <v>1.3157894736842106</v>
          </cell>
          <cell r="AK2249">
            <v>500</v>
          </cell>
          <cell r="AL2249">
            <v>6166</v>
          </cell>
        </row>
        <row r="2250">
          <cell r="B2250">
            <v>41450</v>
          </cell>
          <cell r="E2250" t="str">
            <v>Copelec</v>
          </cell>
          <cell r="F2250" t="str">
            <v>9521220100-7</v>
          </cell>
          <cell r="G2250" t="str">
            <v>Grillete recto 14mm, perf.18</v>
          </cell>
          <cell r="AF2250">
            <v>1000</v>
          </cell>
          <cell r="AG2250">
            <v>322</v>
          </cell>
          <cell r="AH2250">
            <v>0</v>
          </cell>
          <cell r="AI2250">
            <v>0</v>
          </cell>
          <cell r="AJ2250">
            <v>1</v>
          </cell>
          <cell r="AK2250">
            <v>1000</v>
          </cell>
          <cell r="AL2250">
            <v>3273</v>
          </cell>
        </row>
        <row r="2251">
          <cell r="B2251">
            <v>42206</v>
          </cell>
          <cell r="E2251" t="str">
            <v>Tecnored S.A.</v>
          </cell>
          <cell r="F2251" t="str">
            <v>8706200210-5</v>
          </cell>
          <cell r="G2251" t="str">
            <v>Espiga 5/8x155x210 caps.1" Poliamida</v>
          </cell>
          <cell r="AF2251">
            <v>1500</v>
          </cell>
          <cell r="AG2251">
            <v>582</v>
          </cell>
          <cell r="AH2251">
            <v>-648</v>
          </cell>
          <cell r="AI2251">
            <v>-251.42400000000001</v>
          </cell>
          <cell r="AJ2251">
            <v>1.4319999999999999</v>
          </cell>
          <cell r="AK2251">
            <v>2148</v>
          </cell>
          <cell r="AL2251">
            <v>6460</v>
          </cell>
        </row>
        <row r="2252">
          <cell r="B2252">
            <v>41451</v>
          </cell>
          <cell r="E2252" t="str">
            <v>Cooperativa Electrica LLanquihue</v>
          </cell>
          <cell r="F2252" t="str">
            <v>9521220100-7</v>
          </cell>
          <cell r="G2252" t="str">
            <v>Grillete recto 14mm, perf.18</v>
          </cell>
          <cell r="AF2252">
            <v>1000</v>
          </cell>
          <cell r="AG2252">
            <v>322</v>
          </cell>
          <cell r="AH2252">
            <v>0</v>
          </cell>
          <cell r="AI2252">
            <v>0</v>
          </cell>
          <cell r="AJ2252">
            <v>1</v>
          </cell>
          <cell r="AK2252">
            <v>1000</v>
          </cell>
          <cell r="AL2252">
            <v>3273</v>
          </cell>
        </row>
        <row r="2253">
          <cell r="B2253">
            <v>42214</v>
          </cell>
          <cell r="E2253" t="str">
            <v>Cooperativa Electrica Los Angeles</v>
          </cell>
          <cell r="F2253" t="str">
            <v>9023720010-0</v>
          </cell>
          <cell r="G2253" t="str">
            <v>Tuerca Ojo 5/8</v>
          </cell>
          <cell r="AF2253">
            <v>200</v>
          </cell>
          <cell r="AG2253">
            <v>60.8</v>
          </cell>
          <cell r="AH2253">
            <v>0</v>
          </cell>
          <cell r="AI2253">
            <v>0</v>
          </cell>
          <cell r="AJ2253">
            <v>1</v>
          </cell>
          <cell r="AK2253">
            <v>200</v>
          </cell>
          <cell r="AL2253">
            <v>5427</v>
          </cell>
        </row>
        <row r="2254">
          <cell r="B2254">
            <v>42189</v>
          </cell>
          <cell r="E2254" t="str">
            <v>Tecnored S.A.</v>
          </cell>
          <cell r="F2254" t="str">
            <v>C621000320-6</v>
          </cell>
          <cell r="G2254" t="str">
            <v>Fijación p/Cañería M32 - 1/2x300x100</v>
          </cell>
          <cell r="AF2254">
            <v>400</v>
          </cell>
          <cell r="AG2254">
            <v>124</v>
          </cell>
          <cell r="AH2254">
            <v>12</v>
          </cell>
          <cell r="AI2254">
            <v>3.7199999999999998</v>
          </cell>
          <cell r="AJ2254">
            <v>0.97</v>
          </cell>
          <cell r="AK2254">
            <v>388</v>
          </cell>
          <cell r="AL2254">
            <v>3100</v>
          </cell>
        </row>
        <row r="2255">
          <cell r="B2255">
            <v>42191</v>
          </cell>
          <cell r="E2255" t="str">
            <v>Cooperativa Electrica los Angeles</v>
          </cell>
          <cell r="F2255" t="str">
            <v>9822710240-3</v>
          </cell>
          <cell r="G2255" t="str">
            <v>Espaciador p/Tir. Recto 910x700x600-50</v>
          </cell>
          <cell r="AF2255">
            <v>50</v>
          </cell>
          <cell r="AG2255">
            <v>348</v>
          </cell>
          <cell r="AH2255">
            <v>0</v>
          </cell>
          <cell r="AI2255">
            <v>0</v>
          </cell>
          <cell r="AJ2255">
            <v>1</v>
          </cell>
          <cell r="AK2255">
            <v>50</v>
          </cell>
          <cell r="AL2255">
            <v>4043</v>
          </cell>
        </row>
        <row r="2256">
          <cell r="B2256">
            <v>42184</v>
          </cell>
          <cell r="E2256" t="str">
            <v>Tecnored S.A.</v>
          </cell>
          <cell r="F2256" t="str">
            <v>8709200050-6</v>
          </cell>
          <cell r="G2256" t="str">
            <v>Espiga 3/4x200x350 caps.1" Poliamida</v>
          </cell>
          <cell r="AF2256">
            <v>400</v>
          </cell>
          <cell r="AG2256">
            <v>324.8</v>
          </cell>
          <cell r="AH2256">
            <v>68</v>
          </cell>
          <cell r="AI2256">
            <v>55.216000000000001</v>
          </cell>
          <cell r="AJ2256">
            <v>0.83</v>
          </cell>
          <cell r="AK2256">
            <v>332</v>
          </cell>
          <cell r="AL2256">
            <v>6460</v>
          </cell>
        </row>
        <row r="2257">
          <cell r="B2257">
            <v>42223</v>
          </cell>
          <cell r="E2257" t="str">
            <v>Reposicion</v>
          </cell>
          <cell r="F2257" t="str">
            <v>8020510090-7</v>
          </cell>
          <cell r="G2257" t="str">
            <v>Cruceta Paso c/Trebol 50x50x4x500-14 t/GTD</v>
          </cell>
          <cell r="AF2257">
            <v>3000</v>
          </cell>
          <cell r="AG2257">
            <v>3690</v>
          </cell>
          <cell r="AH2257">
            <v>-1043</v>
          </cell>
          <cell r="AI2257">
            <v>-1282.8899999999999</v>
          </cell>
          <cell r="AJ2257">
            <v>1.3476666666666666</v>
          </cell>
          <cell r="AK2257">
            <v>4043</v>
          </cell>
          <cell r="AL2257">
            <v>2586</v>
          </cell>
        </row>
        <row r="2258">
          <cell r="B2258">
            <v>42220</v>
          </cell>
          <cell r="E2258" t="str">
            <v>Soc Comercial Olate Yañez Ltda</v>
          </cell>
          <cell r="F2258" t="str">
            <v>9624000150-8</v>
          </cell>
          <cell r="G2258" t="str">
            <v>Perno Ojo 5/8x15x3H</v>
          </cell>
          <cell r="AF2258">
            <v>200</v>
          </cell>
          <cell r="AG2258">
            <v>170.79999999999998</v>
          </cell>
          <cell r="AH2258">
            <v>-1</v>
          </cell>
          <cell r="AI2258">
            <v>-0.85399999999999998</v>
          </cell>
          <cell r="AJ2258">
            <v>1.0049999999999999</v>
          </cell>
          <cell r="AK2258">
            <v>201</v>
          </cell>
          <cell r="AL2258">
            <v>4000</v>
          </cell>
        </row>
        <row r="2259">
          <cell r="B2259">
            <v>42207</v>
          </cell>
          <cell r="E2259" t="str">
            <v>Tecnored S.A.</v>
          </cell>
          <cell r="F2259" t="str">
            <v>8706200790-5</v>
          </cell>
          <cell r="G2259" t="str">
            <v>Espiga 3/4x250x300 caps.1" Poliamida</v>
          </cell>
          <cell r="AF2259">
            <v>300</v>
          </cell>
          <cell r="AG2259">
            <v>208.49999999999997</v>
          </cell>
          <cell r="AH2259">
            <v>-2</v>
          </cell>
          <cell r="AI2259">
            <v>-1.39</v>
          </cell>
          <cell r="AJ2259">
            <v>1.0066666666666666</v>
          </cell>
          <cell r="AK2259">
            <v>302</v>
          </cell>
          <cell r="AL2259">
            <v>6460</v>
          </cell>
        </row>
        <row r="2260">
          <cell r="B2260">
            <v>42210</v>
          </cell>
          <cell r="E2260" t="str">
            <v>Cooperativa Electrica los Angeles</v>
          </cell>
          <cell r="F2260" t="str">
            <v>9323020350-2</v>
          </cell>
          <cell r="G2260" t="str">
            <v>Perno Hex Cte 5/8x8x5A</v>
          </cell>
          <cell r="AF2260">
            <v>1000</v>
          </cell>
          <cell r="AG2260">
            <v>336.11999999999995</v>
          </cell>
          <cell r="AH2260">
            <v>-903</v>
          </cell>
          <cell r="AI2260">
            <v>-303.51635999999996</v>
          </cell>
          <cell r="AJ2260">
            <v>1.903</v>
          </cell>
          <cell r="AK2260">
            <v>1903</v>
          </cell>
          <cell r="AL2260">
            <v>4596</v>
          </cell>
        </row>
        <row r="2261">
          <cell r="B2261">
            <v>42253</v>
          </cell>
          <cell r="E2261" t="str">
            <v>Reposicion</v>
          </cell>
          <cell r="F2261" t="str">
            <v>8706200700-K</v>
          </cell>
          <cell r="G2261" t="str">
            <v>Espiga 3/4x250x300 caps.1.3/8" Poliamida</v>
          </cell>
          <cell r="AF2261">
            <v>300</v>
          </cell>
          <cell r="AG2261">
            <v>227.4</v>
          </cell>
          <cell r="AH2261">
            <v>-13</v>
          </cell>
          <cell r="AI2261">
            <v>-9.8539999999999992</v>
          </cell>
          <cell r="AJ2261">
            <v>1.0433333333333332</v>
          </cell>
          <cell r="AK2261">
            <v>313</v>
          </cell>
          <cell r="AL2261">
            <v>6460</v>
          </cell>
        </row>
        <row r="2262">
          <cell r="B2262">
            <v>42222</v>
          </cell>
          <cell r="E2262" t="str">
            <v>Reposicion</v>
          </cell>
          <cell r="F2262" t="str">
            <v>8706200680-1</v>
          </cell>
          <cell r="G2262" t="str">
            <v>Espiga 3/4x200x250 caps.1.3/8" Poliamida</v>
          </cell>
          <cell r="AF2262">
            <v>5000</v>
          </cell>
          <cell r="AG2262">
            <v>3205</v>
          </cell>
          <cell r="AH2262">
            <v>1425</v>
          </cell>
          <cell r="AI2262">
            <v>913.42500000000007</v>
          </cell>
          <cell r="AJ2262">
            <v>0.71499999999999997</v>
          </cell>
          <cell r="AK2262">
            <v>3575</v>
          </cell>
          <cell r="AL2262">
            <v>6460</v>
          </cell>
        </row>
        <row r="2263">
          <cell r="B2263">
            <v>42213</v>
          </cell>
          <cell r="E2263" t="str">
            <v>ICIL Icafal S.A.</v>
          </cell>
          <cell r="F2263" t="str">
            <v>2821632145-8</v>
          </cell>
          <cell r="G2263" t="str">
            <v>Perno riel FFCC JDZ 1x156</v>
          </cell>
          <cell r="AF2263">
            <v>520</v>
          </cell>
          <cell r="AG2263">
            <v>357.24</v>
          </cell>
          <cell r="AH2263">
            <v>-200</v>
          </cell>
          <cell r="AI2263">
            <v>-137.4</v>
          </cell>
          <cell r="AJ2263">
            <v>1.3846153846153846</v>
          </cell>
          <cell r="AK2263">
            <v>720</v>
          </cell>
          <cell r="AL2263">
            <v>3500</v>
          </cell>
        </row>
        <row r="2264">
          <cell r="B2264">
            <v>42221</v>
          </cell>
          <cell r="E2264" t="str">
            <v>Adm Electric Chile Spa</v>
          </cell>
          <cell r="F2264" t="str">
            <v>7099916104-7</v>
          </cell>
          <cell r="G2264" t="str">
            <v>Abrazadera p/Toma viento 1/2x406x160x60</v>
          </cell>
          <cell r="AF2264">
            <v>1000</v>
          </cell>
          <cell r="AG2264">
            <v>389.84999999999997</v>
          </cell>
          <cell r="AH2264">
            <v>-90</v>
          </cell>
          <cell r="AI2264">
            <v>-35.086500000000001</v>
          </cell>
          <cell r="AJ2264">
            <v>1.0900000000000001</v>
          </cell>
          <cell r="AK2264">
            <v>1090</v>
          </cell>
          <cell r="AL2264">
            <v>3998</v>
          </cell>
        </row>
        <row r="2265">
          <cell r="B2265">
            <v>42180</v>
          </cell>
          <cell r="E2265" t="str">
            <v>Entel Chile S.A.</v>
          </cell>
          <cell r="F2265" t="str">
            <v>7500200020-2</v>
          </cell>
          <cell r="G2265" t="str">
            <v>Brida 3 pernos Perforación Redonda</v>
          </cell>
          <cell r="AF2265">
            <v>4000</v>
          </cell>
          <cell r="AG2265">
            <v>1780</v>
          </cell>
          <cell r="AH2265">
            <v>-1606</v>
          </cell>
          <cell r="AI2265">
            <v>-714.67</v>
          </cell>
          <cell r="AJ2265">
            <v>1.4015</v>
          </cell>
          <cell r="AK2265">
            <v>5606</v>
          </cell>
          <cell r="AL2265">
            <v>3084</v>
          </cell>
        </row>
        <row r="2266">
          <cell r="B2266">
            <v>42256</v>
          </cell>
          <cell r="E2266" t="str">
            <v>Reposición p/Espigas 3/4</v>
          </cell>
          <cell r="F2266" t="str">
            <v>7303250150-5</v>
          </cell>
          <cell r="G2266" t="str">
            <v>Golilla 50x50x5x21</v>
          </cell>
          <cell r="AF2266">
            <v>10000</v>
          </cell>
          <cell r="AG2266">
            <v>859.99999999999989</v>
          </cell>
          <cell r="AH2266">
            <v>1436</v>
          </cell>
          <cell r="AI2266">
            <v>123.496</v>
          </cell>
          <cell r="AJ2266">
            <v>0.85640000000000005</v>
          </cell>
          <cell r="AK2266">
            <v>8564</v>
          </cell>
          <cell r="AL2266">
            <v>3023</v>
          </cell>
        </row>
        <row r="2267">
          <cell r="B2267">
            <v>42179</v>
          </cell>
          <cell r="E2267" t="str">
            <v>Entel Chile S.A.</v>
          </cell>
          <cell r="F2267" t="str">
            <v>7500200015-6</v>
          </cell>
          <cell r="G2267" t="str">
            <v>Brida 3 pernos Perforación Ovalada</v>
          </cell>
          <cell r="AF2267">
            <v>4000</v>
          </cell>
          <cell r="AG2267">
            <v>1740</v>
          </cell>
          <cell r="AH2267">
            <v>-1703</v>
          </cell>
          <cell r="AI2267">
            <v>-740.80499999999995</v>
          </cell>
          <cell r="AJ2267">
            <v>1.4257500000000001</v>
          </cell>
          <cell r="AK2267">
            <v>5703</v>
          </cell>
          <cell r="AL2267">
            <v>3084</v>
          </cell>
        </row>
        <row r="2268">
          <cell r="B2268">
            <v>42226</v>
          </cell>
          <cell r="E2268" t="str">
            <v>Reposicion</v>
          </cell>
          <cell r="F2268" t="str">
            <v>7401200030-1</v>
          </cell>
          <cell r="G2268" t="str">
            <v>Barra Ojo 5/8x2,40mtrs</v>
          </cell>
          <cell r="AF2268">
            <v>1500</v>
          </cell>
          <cell r="AG2268">
            <v>6063.5999999999995</v>
          </cell>
          <cell r="AH2268">
            <v>78</v>
          </cell>
          <cell r="AI2268">
            <v>315.30719999999997</v>
          </cell>
          <cell r="AJ2268">
            <v>0.94799999999999995</v>
          </cell>
          <cell r="AK2268">
            <v>1422</v>
          </cell>
          <cell r="AL2268">
            <v>2304</v>
          </cell>
        </row>
        <row r="2269">
          <cell r="B2269">
            <v>42229</v>
          </cell>
          <cell r="E2269" t="str">
            <v>Cooperativa Electrica charrua</v>
          </cell>
          <cell r="F2269" t="str">
            <v>7401200030-1</v>
          </cell>
          <cell r="G2269" t="str">
            <v>Barra Ojo 5/8x2,40mtrs</v>
          </cell>
          <cell r="AF2269">
            <v>600</v>
          </cell>
          <cell r="AG2269">
            <v>2425.44</v>
          </cell>
          <cell r="AH2269">
            <v>490</v>
          </cell>
          <cell r="AI2269">
            <v>1980.7759999999998</v>
          </cell>
          <cell r="AJ2269">
            <v>0.18333333333333332</v>
          </cell>
          <cell r="AK2269">
            <v>110</v>
          </cell>
          <cell r="AL2269">
            <v>2304</v>
          </cell>
        </row>
        <row r="2270">
          <cell r="B2270">
            <v>42145</v>
          </cell>
          <cell r="E2270" t="str">
            <v>Grez y Ulloa S.A.</v>
          </cell>
          <cell r="F2270" t="str">
            <v>9323016450-7</v>
          </cell>
          <cell r="G2270" t="str">
            <v>Perno Hex Cte 1/2x8x5A</v>
          </cell>
          <cell r="AF2270">
            <v>600</v>
          </cell>
          <cell r="AG2270">
            <v>125.39999999999999</v>
          </cell>
          <cell r="AH2270">
            <v>0</v>
          </cell>
          <cell r="AI2270">
            <v>0</v>
          </cell>
          <cell r="AJ2270">
            <v>1</v>
          </cell>
          <cell r="AK2270">
            <v>600</v>
          </cell>
          <cell r="AL2270">
            <v>3325</v>
          </cell>
        </row>
        <row r="2271">
          <cell r="B2271">
            <v>42107</v>
          </cell>
          <cell r="E2271" t="str">
            <v>Cooperativa Electrica charrua</v>
          </cell>
          <cell r="F2271" t="str">
            <v>9323016450-7</v>
          </cell>
          <cell r="G2271" t="str">
            <v>Perno Hex Cte 1/2x8x5A</v>
          </cell>
          <cell r="AF2271">
            <v>500</v>
          </cell>
          <cell r="AG2271">
            <v>104.5</v>
          </cell>
          <cell r="AH2271">
            <v>0</v>
          </cell>
          <cell r="AI2271">
            <v>0</v>
          </cell>
          <cell r="AJ2271">
            <v>1</v>
          </cell>
          <cell r="AK2271">
            <v>500</v>
          </cell>
          <cell r="AL2271">
            <v>3526</v>
          </cell>
        </row>
        <row r="2272">
          <cell r="B2272">
            <v>42157</v>
          </cell>
          <cell r="E2272" t="str">
            <v>Cooperativa Electrica Rio Bueno</v>
          </cell>
          <cell r="F2272" t="str">
            <v>9323020326-K</v>
          </cell>
          <cell r="G2272" t="str">
            <v>Perno Hex Cte 5/8x7x4A</v>
          </cell>
          <cell r="AF2272">
            <v>300</v>
          </cell>
          <cell r="AG2272">
            <v>91.2</v>
          </cell>
          <cell r="AH2272">
            <v>-99</v>
          </cell>
          <cell r="AI2272">
            <v>-30.096</v>
          </cell>
          <cell r="AJ2272">
            <v>1.33</v>
          </cell>
          <cell r="AK2272">
            <v>399</v>
          </cell>
          <cell r="AL2272">
            <v>5055</v>
          </cell>
        </row>
        <row r="2273">
          <cell r="B2273">
            <v>42230</v>
          </cell>
          <cell r="E2273" t="str">
            <v>Cooperativa Electrica charrua</v>
          </cell>
          <cell r="F2273" t="str">
            <v>9323016450-7</v>
          </cell>
          <cell r="G2273" t="str">
            <v>Perno Hex Cte 1/2x8x5A</v>
          </cell>
          <cell r="AF2273">
            <v>900</v>
          </cell>
          <cell r="AG2273">
            <v>188.1</v>
          </cell>
          <cell r="AH2273">
            <v>-425</v>
          </cell>
          <cell r="AI2273">
            <v>-88.825000000000003</v>
          </cell>
          <cell r="AJ2273">
            <v>1.4722222222222223</v>
          </cell>
          <cell r="AK2273">
            <v>1325</v>
          </cell>
          <cell r="AL2273">
            <v>2349</v>
          </cell>
        </row>
        <row r="2274">
          <cell r="B2274">
            <v>42258</v>
          </cell>
          <cell r="E2274" t="str">
            <v>Minera Candelaria</v>
          </cell>
          <cell r="F2274" t="str">
            <v>34C2064000-2</v>
          </cell>
          <cell r="G2274" t="str">
            <v>Tuerca Hex Ref TRE 2"</v>
          </cell>
          <cell r="AF2274">
            <v>200</v>
          </cell>
          <cell r="AG2274">
            <v>287.59999999999997</v>
          </cell>
          <cell r="AH2274">
            <v>18</v>
          </cell>
          <cell r="AI2274">
            <v>25.884</v>
          </cell>
          <cell r="AJ2274">
            <v>0.91</v>
          </cell>
          <cell r="AK2274">
            <v>182</v>
          </cell>
          <cell r="AL2274">
            <v>25118</v>
          </cell>
        </row>
        <row r="2275">
          <cell r="B2275">
            <v>42261</v>
          </cell>
          <cell r="E2275" t="str">
            <v>Reposicion</v>
          </cell>
          <cell r="F2275" t="str">
            <v>8020510090-7</v>
          </cell>
          <cell r="G2275" t="str">
            <v>Cruceta Paso c/Trebol 50x50x4x500-14 t/GTD</v>
          </cell>
          <cell r="AF2275">
            <v>1300</v>
          </cell>
          <cell r="AG2275">
            <v>1599</v>
          </cell>
          <cell r="AH2275">
            <v>-50</v>
          </cell>
          <cell r="AI2275">
            <v>-61.5</v>
          </cell>
          <cell r="AJ2275">
            <v>1.0384615384615385</v>
          </cell>
          <cell r="AK2275">
            <v>1350</v>
          </cell>
          <cell r="AL2275">
            <v>2586</v>
          </cell>
        </row>
        <row r="2276">
          <cell r="B2276">
            <v>42238</v>
          </cell>
          <cell r="E2276" t="str">
            <v>Cooperativa Electrica charrua</v>
          </cell>
          <cell r="F2276" t="str">
            <v>8706200210-5</v>
          </cell>
          <cell r="G2276" t="str">
            <v>Espiga 5/8x155x210 caps.1" Poliamida</v>
          </cell>
          <cell r="AF2276">
            <v>700</v>
          </cell>
          <cell r="AG2276">
            <v>271.60000000000002</v>
          </cell>
          <cell r="AH2276">
            <v>-145</v>
          </cell>
          <cell r="AI2276">
            <v>-56.260000000000005</v>
          </cell>
          <cell r="AJ2276">
            <v>1.2071428571428571</v>
          </cell>
          <cell r="AK2276">
            <v>845</v>
          </cell>
          <cell r="AL2276">
            <v>6009</v>
          </cell>
        </row>
        <row r="2277">
          <cell r="B2277">
            <v>42225</v>
          </cell>
          <cell r="E2277" t="str">
            <v>Grez y Ulloa S.A.</v>
          </cell>
          <cell r="F2277" t="str">
            <v>9323016430-2</v>
          </cell>
          <cell r="G2277" t="str">
            <v>Perno Hex Cte 1/2x7x4A</v>
          </cell>
          <cell r="AF2277">
            <v>100</v>
          </cell>
          <cell r="AG2277">
            <v>18</v>
          </cell>
          <cell r="AH2277">
            <v>-310</v>
          </cell>
          <cell r="AI2277">
            <v>-55.8</v>
          </cell>
          <cell r="AJ2277">
            <v>4.0999999999999996</v>
          </cell>
          <cell r="AK2277">
            <v>410</v>
          </cell>
          <cell r="AL2277">
            <v>2400</v>
          </cell>
        </row>
        <row r="2278">
          <cell r="B2278">
            <v>42177</v>
          </cell>
          <cell r="E2278" t="str">
            <v>Comercial Exp e Imp Libra Ltda</v>
          </cell>
          <cell r="F2278" t="str">
            <v>8707200200-6</v>
          </cell>
          <cell r="G2278" t="str">
            <v>Espiga 5/8x150x300 caps.1" Poliamida</v>
          </cell>
          <cell r="AF2278">
            <v>500</v>
          </cell>
          <cell r="AG2278">
            <v>260.5</v>
          </cell>
          <cell r="AH2278">
            <v>36</v>
          </cell>
          <cell r="AI2278">
            <v>18.756</v>
          </cell>
          <cell r="AJ2278">
            <v>0.92800000000000005</v>
          </cell>
          <cell r="AK2278">
            <v>464</v>
          </cell>
          <cell r="AL2278">
            <v>6464</v>
          </cell>
        </row>
        <row r="2279">
          <cell r="B2279">
            <v>42243</v>
          </cell>
          <cell r="E2279" t="str">
            <v>Reposicion</v>
          </cell>
          <cell r="F2279" t="str">
            <v>8706200650-K</v>
          </cell>
          <cell r="G2279" t="str">
            <v>Espiga 3/4x155x210 caps.1.3/8" Poliamida</v>
          </cell>
          <cell r="AF2279">
            <v>3000</v>
          </cell>
          <cell r="AG2279">
            <v>1680.0000000000002</v>
          </cell>
          <cell r="AH2279">
            <v>-116</v>
          </cell>
          <cell r="AI2279">
            <v>-64.960000000000008</v>
          </cell>
          <cell r="AJ2279">
            <v>1.0386666666666666</v>
          </cell>
          <cell r="AK2279">
            <v>3116</v>
          </cell>
          <cell r="AL2279">
            <v>6518</v>
          </cell>
        </row>
        <row r="2280">
          <cell r="B2280">
            <v>42241</v>
          </cell>
          <cell r="E2280" t="str">
            <v>Reposicion</v>
          </cell>
          <cell r="F2280" t="str">
            <v>7401200010-7</v>
          </cell>
          <cell r="G2280" t="str">
            <v>Barra Ojo 5/8x1,80mtrs</v>
          </cell>
          <cell r="AF2280">
            <v>1500</v>
          </cell>
          <cell r="AG2280">
            <v>4555.2</v>
          </cell>
          <cell r="AH2280">
            <v>205</v>
          </cell>
          <cell r="AI2280">
            <v>622.54399999999998</v>
          </cell>
          <cell r="AJ2280">
            <v>0.86333333333333329</v>
          </cell>
          <cell r="AK2280">
            <v>1295</v>
          </cell>
          <cell r="AL2280">
            <v>2300</v>
          </cell>
        </row>
        <row r="2281">
          <cell r="B2281">
            <v>42148</v>
          </cell>
          <cell r="E2281" t="str">
            <v>Grez y Ulloa S.A.</v>
          </cell>
          <cell r="F2281" t="str">
            <v>9323020410-K</v>
          </cell>
          <cell r="G2281" t="str">
            <v>Perno Hex Cte 5/8x10x7A</v>
          </cell>
          <cell r="AF2281">
            <v>500</v>
          </cell>
          <cell r="AG2281">
            <v>212</v>
          </cell>
          <cell r="AH2281">
            <v>-251</v>
          </cell>
          <cell r="AI2281">
            <v>-106.42399999999999</v>
          </cell>
          <cell r="AJ2281">
            <v>1.502</v>
          </cell>
          <cell r="AK2281">
            <v>751</v>
          </cell>
          <cell r="AL2281">
            <v>2851</v>
          </cell>
        </row>
        <row r="2282">
          <cell r="B2282">
            <v>42219</v>
          </cell>
          <cell r="E2282" t="str">
            <v>Abasolo Vallejo S.A.</v>
          </cell>
          <cell r="F2282" t="str">
            <v>9323020454-1</v>
          </cell>
          <cell r="G2282" t="str">
            <v>Perno Hex Cte 5/8x12x5A</v>
          </cell>
          <cell r="AF2282">
            <v>79</v>
          </cell>
          <cell r="AG2282">
            <v>35.707999999999998</v>
          </cell>
          <cell r="AH2282">
            <v>-34</v>
          </cell>
          <cell r="AI2282">
            <v>-15.368</v>
          </cell>
          <cell r="AJ2282">
            <v>1.4303797468354431</v>
          </cell>
          <cell r="AK2282">
            <v>113</v>
          </cell>
          <cell r="AL2282">
            <v>4421</v>
          </cell>
        </row>
        <row r="2283">
          <cell r="B2283">
            <v>42132</v>
          </cell>
          <cell r="E2283" t="str">
            <v>Entel Chile S.A.</v>
          </cell>
          <cell r="F2283" t="str">
            <v>1223216032-0</v>
          </cell>
          <cell r="G2283" t="str">
            <v>Perno Coche 1/2x2x1.1/4</v>
          </cell>
          <cell r="AF2283">
            <v>1000</v>
          </cell>
          <cell r="AG2283">
            <v>62</v>
          </cell>
          <cell r="AH2283">
            <v>51</v>
          </cell>
          <cell r="AI2283">
            <v>3.1619999999999999</v>
          </cell>
          <cell r="AJ2283">
            <v>0.94899999999999995</v>
          </cell>
          <cell r="AK2283">
            <v>949</v>
          </cell>
          <cell r="AL2283">
            <v>3585</v>
          </cell>
        </row>
        <row r="2284">
          <cell r="B2284">
            <v>41584</v>
          </cell>
          <cell r="E2284" t="str">
            <v>Cooperativa Electrica charrua</v>
          </cell>
          <cell r="F2284" t="str">
            <v>9521220100-7</v>
          </cell>
          <cell r="G2284" t="str">
            <v>Grillete recto 14mm, perf.18</v>
          </cell>
          <cell r="AF2284">
            <v>600</v>
          </cell>
          <cell r="AG2284">
            <v>193.20000000000002</v>
          </cell>
          <cell r="AH2284">
            <v>0</v>
          </cell>
          <cell r="AI2284">
            <v>0</v>
          </cell>
          <cell r="AJ2284">
            <v>1</v>
          </cell>
          <cell r="AK2284">
            <v>600</v>
          </cell>
          <cell r="AL2284">
            <v>3509</v>
          </cell>
        </row>
        <row r="2285">
          <cell r="B2285">
            <v>42265</v>
          </cell>
          <cell r="E2285" t="str">
            <v>Reposicion</v>
          </cell>
          <cell r="F2285" t="str">
            <v>8020515132-3</v>
          </cell>
          <cell r="G2285" t="str">
            <v>Cruceta Extra Larga 50x50x4x965-14  t/GTD</v>
          </cell>
          <cell r="AF2285">
            <v>500</v>
          </cell>
          <cell r="AG2285">
            <v>1365</v>
          </cell>
          <cell r="AH2285">
            <v>-38</v>
          </cell>
          <cell r="AI2285">
            <v>-103.74</v>
          </cell>
          <cell r="AJ2285">
            <v>1.0760000000000001</v>
          </cell>
          <cell r="AK2285">
            <v>538</v>
          </cell>
          <cell r="AL2285">
            <v>2587</v>
          </cell>
        </row>
        <row r="2286">
          <cell r="B2286">
            <v>42283</v>
          </cell>
          <cell r="E2286" t="str">
            <v>Reposicion</v>
          </cell>
          <cell r="F2286" t="str">
            <v>7401200030-1</v>
          </cell>
          <cell r="G2286" t="str">
            <v>Barra Ojo 5/8x2,40mtrs</v>
          </cell>
          <cell r="AF2286">
            <v>1570</v>
          </cell>
          <cell r="AG2286">
            <v>6346.5679999999993</v>
          </cell>
          <cell r="AH2286">
            <v>149</v>
          </cell>
          <cell r="AI2286">
            <v>602.31759999999997</v>
          </cell>
          <cell r="AJ2286">
            <v>0.90509554140127391</v>
          </cell>
          <cell r="AK2286">
            <v>1421</v>
          </cell>
          <cell r="AL2286">
            <v>2304</v>
          </cell>
        </row>
        <row r="2287">
          <cell r="B2287">
            <v>41591</v>
          </cell>
          <cell r="E2287" t="str">
            <v>SIPRELEC LTDA</v>
          </cell>
          <cell r="F2287" t="str">
            <v>9521200007-9</v>
          </cell>
          <cell r="G2287" t="str">
            <v>Grillete 12mm, ojo chico</v>
          </cell>
          <cell r="AF2287">
            <v>4000</v>
          </cell>
          <cell r="AG2287">
            <v>892</v>
          </cell>
          <cell r="AH2287">
            <v>0</v>
          </cell>
          <cell r="AI2287">
            <v>0</v>
          </cell>
          <cell r="AJ2287">
            <v>1</v>
          </cell>
          <cell r="AK2287">
            <v>4000</v>
          </cell>
          <cell r="AL2287">
            <v>3000</v>
          </cell>
        </row>
        <row r="2288">
          <cell r="B2288">
            <v>42263</v>
          </cell>
          <cell r="E2288" t="str">
            <v>Ricardo Idini y Cia Ltda</v>
          </cell>
          <cell r="F2288" t="str">
            <v>9323016445-0</v>
          </cell>
          <cell r="G2288" t="str">
            <v>Perno Hex Cte 1/2x8x4A</v>
          </cell>
          <cell r="AF2288">
            <v>600</v>
          </cell>
          <cell r="AG2288">
            <v>116.4</v>
          </cell>
          <cell r="AH2288">
            <v>447</v>
          </cell>
          <cell r="AI2288">
            <v>86.718000000000004</v>
          </cell>
          <cell r="AJ2288">
            <v>0.255</v>
          </cell>
          <cell r="AK2288">
            <v>153</v>
          </cell>
          <cell r="AL2288">
            <v>2541</v>
          </cell>
        </row>
        <row r="2289">
          <cell r="B2289">
            <v>42267</v>
          </cell>
          <cell r="E2289" t="str">
            <v>Reposicion</v>
          </cell>
          <cell r="F2289" t="str">
            <v>8706200600-3</v>
          </cell>
          <cell r="G2289" t="str">
            <v>Espiga 3/4x155x210 caps.1" Poliamida</v>
          </cell>
          <cell r="AF2289">
            <v>400</v>
          </cell>
          <cell r="AG2289">
            <v>202.8</v>
          </cell>
          <cell r="AH2289">
            <v>-10</v>
          </cell>
          <cell r="AI2289">
            <v>-5.07</v>
          </cell>
          <cell r="AJ2289">
            <v>1.0249999999999999</v>
          </cell>
          <cell r="AK2289">
            <v>410</v>
          </cell>
          <cell r="AL2289">
            <v>6460</v>
          </cell>
        </row>
        <row r="2290">
          <cell r="B2290">
            <v>42281</v>
          </cell>
          <cell r="E2290" t="str">
            <v>Reposicion</v>
          </cell>
          <cell r="F2290" t="str">
            <v>8706200680-1</v>
          </cell>
          <cell r="G2290" t="str">
            <v>Espiga 3/4x200x250 caps.1.3/8" Poliamida</v>
          </cell>
          <cell r="AF2290">
            <v>1000</v>
          </cell>
          <cell r="AG2290">
            <v>641</v>
          </cell>
          <cell r="AH2290">
            <v>-397</v>
          </cell>
          <cell r="AI2290">
            <v>-254.477</v>
          </cell>
          <cell r="AJ2290">
            <v>1.397</v>
          </cell>
          <cell r="AK2290">
            <v>1397</v>
          </cell>
          <cell r="AL2290">
            <v>6460</v>
          </cell>
        </row>
        <row r="2291">
          <cell r="B2291">
            <v>42272</v>
          </cell>
          <cell r="E2291" t="str">
            <v>Tecnored S.A.</v>
          </cell>
          <cell r="F2291" t="str">
            <v>9822410140-6</v>
          </cell>
          <cell r="G2291" t="str">
            <v>Eslabón Simple 12mm</v>
          </cell>
          <cell r="AF2291">
            <v>700</v>
          </cell>
          <cell r="AG2291">
            <v>122.64</v>
          </cell>
          <cell r="AH2291">
            <v>0</v>
          </cell>
          <cell r="AI2291">
            <v>0</v>
          </cell>
          <cell r="AJ2291">
            <v>1</v>
          </cell>
          <cell r="AK2291">
            <v>700</v>
          </cell>
          <cell r="AL2291">
            <v>3601</v>
          </cell>
        </row>
        <row r="2292">
          <cell r="B2292">
            <v>42273</v>
          </cell>
          <cell r="E2292" t="str">
            <v>Tecnored S.A.</v>
          </cell>
          <cell r="F2292" t="str">
            <v>9822410140-6</v>
          </cell>
          <cell r="G2292" t="str">
            <v>Eslabón Simple 12mm</v>
          </cell>
          <cell r="AF2292">
            <v>500</v>
          </cell>
          <cell r="AG2292">
            <v>87.6</v>
          </cell>
          <cell r="AH2292">
            <v>0</v>
          </cell>
          <cell r="AI2292">
            <v>0</v>
          </cell>
          <cell r="AJ2292">
            <v>1</v>
          </cell>
          <cell r="AK2292">
            <v>500</v>
          </cell>
          <cell r="AL2292">
            <v>3601</v>
          </cell>
        </row>
        <row r="2293">
          <cell r="B2293">
            <v>42236</v>
          </cell>
          <cell r="E2293" t="str">
            <v>Cooperativa Electrica charrua</v>
          </cell>
          <cell r="F2293" t="str">
            <v>9822410140-6</v>
          </cell>
          <cell r="G2293" t="str">
            <v>Eslabón Simple 12mm</v>
          </cell>
          <cell r="AF2293">
            <v>700</v>
          </cell>
          <cell r="AG2293">
            <v>122.64</v>
          </cell>
          <cell r="AH2293">
            <v>-166</v>
          </cell>
          <cell r="AI2293">
            <v>-29.083199999999998</v>
          </cell>
          <cell r="AJ2293">
            <v>1.2371428571428571</v>
          </cell>
          <cell r="AK2293">
            <v>866</v>
          </cell>
          <cell r="AL2293">
            <v>3002</v>
          </cell>
        </row>
        <row r="2294">
          <cell r="B2294">
            <v>42215</v>
          </cell>
          <cell r="E2294" t="str">
            <v>Cooperativa Electrica LLanquihue</v>
          </cell>
          <cell r="F2294" t="str">
            <v>8706200680-1</v>
          </cell>
          <cell r="G2294" t="str">
            <v>Espiga 3/4x200x250 caps.1.3/8" Poliamida</v>
          </cell>
          <cell r="AF2294">
            <v>300</v>
          </cell>
          <cell r="AG2294">
            <v>192.3</v>
          </cell>
          <cell r="AH2294">
            <v>0</v>
          </cell>
          <cell r="AI2294">
            <v>0</v>
          </cell>
          <cell r="AJ2294">
            <v>1</v>
          </cell>
          <cell r="AK2294">
            <v>300</v>
          </cell>
          <cell r="AL2294">
            <v>6460</v>
          </cell>
        </row>
        <row r="2295">
          <cell r="B2295">
            <v>42300</v>
          </cell>
          <cell r="E2295" t="str">
            <v>Reposicion</v>
          </cell>
          <cell r="F2295" t="str">
            <v>9323016450-7</v>
          </cell>
          <cell r="G2295" t="str">
            <v>Perno Hex Cte 1/2x8x5A</v>
          </cell>
          <cell r="AF2295">
            <v>1020</v>
          </cell>
          <cell r="AG2295">
            <v>213.17999999999998</v>
          </cell>
          <cell r="AH2295">
            <v>-478</v>
          </cell>
          <cell r="AI2295">
            <v>-99.902000000000001</v>
          </cell>
          <cell r="AJ2295">
            <v>1.468627450980392</v>
          </cell>
          <cell r="AK2295">
            <v>1498</v>
          </cell>
          <cell r="AL2295">
            <v>2349</v>
          </cell>
        </row>
        <row r="2296">
          <cell r="B2296">
            <v>42231</v>
          </cell>
          <cell r="E2296" t="str">
            <v>Cooperativa Electrica charrua</v>
          </cell>
          <cell r="F2296" t="str">
            <v>9323016470-1</v>
          </cell>
          <cell r="G2296" t="str">
            <v>Perno Hex Cte 1/2x9x6A</v>
          </cell>
          <cell r="AF2296">
            <v>600</v>
          </cell>
          <cell r="AG2296">
            <v>138.6</v>
          </cell>
          <cell r="AH2296">
            <v>4</v>
          </cell>
          <cell r="AI2296">
            <v>0.92400000000000004</v>
          </cell>
          <cell r="AJ2296">
            <v>0.99333333333333329</v>
          </cell>
          <cell r="AK2296">
            <v>596</v>
          </cell>
          <cell r="AL2296">
            <v>2350</v>
          </cell>
        </row>
        <row r="2297">
          <cell r="B2297">
            <v>42302</v>
          </cell>
          <cell r="E2297" t="str">
            <v>Cooperativa Electrica LLanquihue</v>
          </cell>
          <cell r="F2297" t="str">
            <v>9323016430-2</v>
          </cell>
          <cell r="G2297" t="str">
            <v>Perno Hex Cte 1/2x7x4A</v>
          </cell>
          <cell r="AF2297">
            <v>34</v>
          </cell>
          <cell r="AG2297">
            <v>6.12</v>
          </cell>
          <cell r="AH2297">
            <v>0</v>
          </cell>
          <cell r="AI2297">
            <v>0</v>
          </cell>
          <cell r="AJ2297">
            <v>1</v>
          </cell>
          <cell r="AK2297">
            <v>34</v>
          </cell>
          <cell r="AL2297">
            <v>2400</v>
          </cell>
        </row>
        <row r="2298">
          <cell r="B2298">
            <v>42303</v>
          </cell>
          <cell r="E2298" t="str">
            <v>Reposicion</v>
          </cell>
          <cell r="F2298" t="str">
            <v>9323016430-2</v>
          </cell>
          <cell r="G2298" t="str">
            <v>Perno Hex Cte 1/2x7x4A</v>
          </cell>
          <cell r="AF2298">
            <v>134</v>
          </cell>
          <cell r="AG2298">
            <v>24.119999999999997</v>
          </cell>
          <cell r="AH2298">
            <v>-38</v>
          </cell>
          <cell r="AI2298">
            <v>-6.84</v>
          </cell>
          <cell r="AJ2298">
            <v>1.2835820895522387</v>
          </cell>
          <cell r="AK2298">
            <v>172</v>
          </cell>
          <cell r="AL2298">
            <v>2400</v>
          </cell>
        </row>
        <row r="2299">
          <cell r="B2299">
            <v>42248</v>
          </cell>
          <cell r="E2299" t="str">
            <v>Reposicion</v>
          </cell>
          <cell r="F2299" t="str">
            <v>8706200700-K</v>
          </cell>
          <cell r="G2299" t="str">
            <v>Espiga 3/4x250x300 caps.1.3/8" Poliamida</v>
          </cell>
          <cell r="AF2299">
            <v>700</v>
          </cell>
          <cell r="AG2299">
            <v>530.6</v>
          </cell>
          <cell r="AH2299">
            <v>0</v>
          </cell>
          <cell r="AI2299">
            <v>0</v>
          </cell>
          <cell r="AJ2299">
            <v>1</v>
          </cell>
          <cell r="AK2299">
            <v>700</v>
          </cell>
          <cell r="AL2299">
            <v>6460</v>
          </cell>
        </row>
        <row r="2300">
          <cell r="B2300">
            <v>42250</v>
          </cell>
          <cell r="E2300" t="str">
            <v>Reposición p/Espigas 5/8</v>
          </cell>
          <cell r="F2300" t="str">
            <v>7303240105-5</v>
          </cell>
          <cell r="G2300" t="str">
            <v>Golilla 40x40x5x18</v>
          </cell>
          <cell r="AF2300">
            <v>20000</v>
          </cell>
          <cell r="AG2300">
            <v>960</v>
          </cell>
          <cell r="AH2300">
            <v>-362</v>
          </cell>
          <cell r="AI2300">
            <v>-17.376000000000001</v>
          </cell>
          <cell r="AJ2300">
            <v>1.0181</v>
          </cell>
          <cell r="AK2300">
            <v>20362</v>
          </cell>
          <cell r="AL2300">
            <v>2583</v>
          </cell>
        </row>
        <row r="2301">
          <cell r="B2301">
            <v>42282</v>
          </cell>
          <cell r="E2301" t="str">
            <v>Reposicion</v>
          </cell>
          <cell r="F2301" t="str">
            <v>8706200700-K</v>
          </cell>
          <cell r="G2301" t="str">
            <v>Espiga 3/4x250x300 caps.1.3/8" Poliamida</v>
          </cell>
          <cell r="AF2301">
            <v>2000</v>
          </cell>
          <cell r="AG2301">
            <v>1516</v>
          </cell>
          <cell r="AH2301">
            <v>-484</v>
          </cell>
          <cell r="AI2301">
            <v>-366.87200000000001</v>
          </cell>
          <cell r="AJ2301">
            <v>1.242</v>
          </cell>
          <cell r="AK2301">
            <v>2484</v>
          </cell>
          <cell r="AL2301">
            <v>6460</v>
          </cell>
        </row>
        <row r="2302">
          <cell r="B2302">
            <v>41918</v>
          </cell>
          <cell r="E2302" t="str">
            <v>Cooperativa Electrica charrua</v>
          </cell>
          <cell r="F2302" t="str">
            <v>9822810160-5</v>
          </cell>
          <cell r="G2302" t="str">
            <v>Separador p/Espiga Punta Poste</v>
          </cell>
          <cell r="AF2302">
            <v>50</v>
          </cell>
          <cell r="AG2302">
            <v>28.749999999999996</v>
          </cell>
          <cell r="AH2302">
            <v>0</v>
          </cell>
          <cell r="AI2302">
            <v>0</v>
          </cell>
          <cell r="AJ2302">
            <v>1</v>
          </cell>
          <cell r="AK2302">
            <v>50</v>
          </cell>
          <cell r="AL2302">
            <v>5001</v>
          </cell>
        </row>
        <row r="2303">
          <cell r="B2303">
            <v>41492</v>
          </cell>
          <cell r="E2303" t="str">
            <v>Juan Ruperto Cancino</v>
          </cell>
          <cell r="F2303" t="str">
            <v>9521200007-9</v>
          </cell>
          <cell r="G2303" t="str">
            <v>Grillete 12mm, ojo chico</v>
          </cell>
          <cell r="AF2303">
            <v>500</v>
          </cell>
          <cell r="AG2303">
            <v>111.5</v>
          </cell>
          <cell r="AH2303">
            <v>0</v>
          </cell>
          <cell r="AI2303">
            <v>0</v>
          </cell>
          <cell r="AJ2303">
            <v>1</v>
          </cell>
          <cell r="AK2303">
            <v>500</v>
          </cell>
          <cell r="AL2303">
            <v>4000</v>
          </cell>
        </row>
        <row r="2304">
          <cell r="B2304">
            <v>42126</v>
          </cell>
          <cell r="E2304" t="str">
            <v>Entel Chile S.A.</v>
          </cell>
          <cell r="F2304" t="str">
            <v>7500200182-9</v>
          </cell>
          <cell r="G2304" t="str">
            <v>Brida Inferior 1 perno t/Entel</v>
          </cell>
          <cell r="AF2304">
            <v>1000</v>
          </cell>
          <cell r="AG2304">
            <v>225</v>
          </cell>
          <cell r="AH2304">
            <v>500</v>
          </cell>
          <cell r="AI2304">
            <v>112.5</v>
          </cell>
          <cell r="AJ2304">
            <v>0.5</v>
          </cell>
          <cell r="AK2304">
            <v>500</v>
          </cell>
          <cell r="AL2304">
            <v>3585</v>
          </cell>
        </row>
        <row r="2305">
          <cell r="B2305">
            <v>42131</v>
          </cell>
          <cell r="E2305" t="str">
            <v>Entel Chile S.A.</v>
          </cell>
          <cell r="F2305" t="str">
            <v>7500200182-9</v>
          </cell>
          <cell r="G2305" t="str">
            <v>Brida Inferior 1 perno t/Entel</v>
          </cell>
          <cell r="AF2305">
            <v>1000</v>
          </cell>
          <cell r="AG2305">
            <v>225</v>
          </cell>
          <cell r="AH2305">
            <v>688</v>
          </cell>
          <cell r="AI2305">
            <v>154.80000000000001</v>
          </cell>
          <cell r="AJ2305">
            <v>0.312</v>
          </cell>
          <cell r="AK2305">
            <v>312</v>
          </cell>
          <cell r="AL2305">
            <v>3585</v>
          </cell>
        </row>
        <row r="2306">
          <cell r="B2306">
            <v>42257</v>
          </cell>
          <cell r="E2306" t="str">
            <v>Copelec</v>
          </cell>
          <cell r="F2306" t="str">
            <v>A800200250-8</v>
          </cell>
          <cell r="G2306" t="str">
            <v>Soporte Paso 5/8x378</v>
          </cell>
          <cell r="AF2306">
            <v>200</v>
          </cell>
          <cell r="AG2306">
            <v>129.49200000000002</v>
          </cell>
          <cell r="AH2306">
            <v>-50</v>
          </cell>
          <cell r="AI2306">
            <v>-32.373000000000005</v>
          </cell>
          <cell r="AJ2306">
            <v>1.25</v>
          </cell>
          <cell r="AK2306">
            <v>250</v>
          </cell>
          <cell r="AL2306">
            <v>6000</v>
          </cell>
        </row>
        <row r="2307">
          <cell r="B2307">
            <v>42280</v>
          </cell>
          <cell r="E2307" t="str">
            <v>Copelec</v>
          </cell>
          <cell r="F2307" t="str">
            <v>A800200250-8</v>
          </cell>
          <cell r="G2307" t="str">
            <v>Soporte Paso 5/8x378</v>
          </cell>
          <cell r="AF2307">
            <v>200</v>
          </cell>
          <cell r="AG2307">
            <v>129.49200000000002</v>
          </cell>
          <cell r="AH2307">
            <v>-59</v>
          </cell>
          <cell r="AI2307">
            <v>-38.200140000000005</v>
          </cell>
          <cell r="AJ2307">
            <v>1.2949999999999999</v>
          </cell>
          <cell r="AK2307">
            <v>259</v>
          </cell>
          <cell r="AL2307">
            <v>6000</v>
          </cell>
        </row>
        <row r="2308">
          <cell r="B2308">
            <v>42237</v>
          </cell>
          <cell r="E2308" t="str">
            <v>Cooperativa Electrica charrua</v>
          </cell>
          <cell r="F2308" t="str">
            <v>8731232100-7</v>
          </cell>
          <cell r="G2308" t="str">
            <v>Espiga Punta Poste caps.1" Poliamida</v>
          </cell>
          <cell r="AF2308">
            <v>300</v>
          </cell>
          <cell r="AG2308">
            <v>286.5</v>
          </cell>
          <cell r="AH2308">
            <v>0</v>
          </cell>
          <cell r="AI2308">
            <v>0</v>
          </cell>
          <cell r="AJ2308">
            <v>1</v>
          </cell>
          <cell r="AK2308">
            <v>300</v>
          </cell>
          <cell r="AL2308">
            <v>6000</v>
          </cell>
        </row>
        <row r="2309">
          <cell r="B2309">
            <v>42277</v>
          </cell>
          <cell r="E2309" t="str">
            <v>Copelec</v>
          </cell>
          <cell r="F2309" t="str">
            <v>8731232100-7</v>
          </cell>
          <cell r="G2309" t="str">
            <v>Espiga Punta Poste caps.1" Poliamida</v>
          </cell>
          <cell r="AF2309">
            <v>500</v>
          </cell>
          <cell r="AG2309">
            <v>477.5</v>
          </cell>
          <cell r="AH2309">
            <v>53</v>
          </cell>
          <cell r="AI2309">
            <v>50.614999999999995</v>
          </cell>
          <cell r="AJ2309">
            <v>0.89400000000000002</v>
          </cell>
          <cell r="AK2309">
            <v>447</v>
          </cell>
          <cell r="AL2309">
            <v>6994</v>
          </cell>
        </row>
        <row r="2310">
          <cell r="B2310">
            <v>42266</v>
          </cell>
          <cell r="E2310" t="str">
            <v>Reposicion</v>
          </cell>
          <cell r="F2310" t="str">
            <v>7003216102-0</v>
          </cell>
          <cell r="G2310" t="str">
            <v>Abrazadera 1/2x10.1/2x6H</v>
          </cell>
          <cell r="AF2310">
            <v>2250</v>
          </cell>
          <cell r="AG2310">
            <v>1620</v>
          </cell>
          <cell r="AH2310">
            <v>-75</v>
          </cell>
          <cell r="AI2310">
            <v>-54</v>
          </cell>
          <cell r="AJ2310">
            <v>1.0333333333333334</v>
          </cell>
          <cell r="AK2310">
            <v>2325</v>
          </cell>
          <cell r="AL2310">
            <v>2342</v>
          </cell>
        </row>
        <row r="2311">
          <cell r="B2311">
            <v>42268</v>
          </cell>
          <cell r="E2311" t="str">
            <v>Tecnored S.A.</v>
          </cell>
          <cell r="F2311" t="str">
            <v>8709200050-6</v>
          </cell>
          <cell r="G2311" t="str">
            <v>Espiga 3/4x200x350 caps.1" Poliamida</v>
          </cell>
          <cell r="AF2311">
            <v>200</v>
          </cell>
          <cell r="AG2311">
            <v>162.4</v>
          </cell>
          <cell r="AH2311">
            <v>-148</v>
          </cell>
          <cell r="AI2311">
            <v>-120.176</v>
          </cell>
          <cell r="AJ2311">
            <v>1.74</v>
          </cell>
          <cell r="AK2311">
            <v>348</v>
          </cell>
          <cell r="AL2311">
            <v>6460</v>
          </cell>
        </row>
        <row r="2312">
          <cell r="B2312">
            <v>42240</v>
          </cell>
          <cell r="E2312" t="str">
            <v>Cooperativa Electrica charrua</v>
          </cell>
          <cell r="F2312" t="str">
            <v>9822810160-5</v>
          </cell>
          <cell r="G2312" t="str">
            <v>Separador p/Espiga Punta Poste</v>
          </cell>
          <cell r="AF2312">
            <v>50</v>
          </cell>
          <cell r="AG2312">
            <v>28.749999999999996</v>
          </cell>
          <cell r="AH2312">
            <v>25</v>
          </cell>
          <cell r="AI2312">
            <v>14.374999999999998</v>
          </cell>
          <cell r="AJ2312">
            <v>0.5</v>
          </cell>
          <cell r="AK2312">
            <v>25</v>
          </cell>
          <cell r="AL2312">
            <v>3513</v>
          </cell>
        </row>
        <row r="2313">
          <cell r="B2313">
            <v>41730</v>
          </cell>
          <cell r="E2313" t="str">
            <v>Cooperativa Electrica Paillaco</v>
          </cell>
          <cell r="F2313" t="str">
            <v>9521220100-7</v>
          </cell>
          <cell r="G2313" t="str">
            <v>Grillete recto 14mm, perf.18</v>
          </cell>
          <cell r="AF2313">
            <v>200</v>
          </cell>
          <cell r="AG2313">
            <v>64.400000000000006</v>
          </cell>
          <cell r="AH2313">
            <v>0</v>
          </cell>
          <cell r="AI2313">
            <v>0</v>
          </cell>
          <cell r="AJ2313">
            <v>1</v>
          </cell>
          <cell r="AK2313">
            <v>200</v>
          </cell>
          <cell r="AL2313">
            <v>4000</v>
          </cell>
        </row>
        <row r="2314">
          <cell r="B2314">
            <v>41866</v>
          </cell>
          <cell r="E2314" t="str">
            <v>Cooperativa Electrica Paillaco</v>
          </cell>
          <cell r="F2314" t="str">
            <v>9521220100-7</v>
          </cell>
          <cell r="G2314" t="str">
            <v>Grillete recto 14mm, perf.18</v>
          </cell>
          <cell r="AF2314">
            <v>1000</v>
          </cell>
          <cell r="AG2314">
            <v>322</v>
          </cell>
          <cell r="AH2314">
            <v>0</v>
          </cell>
          <cell r="AI2314">
            <v>0</v>
          </cell>
          <cell r="AJ2314">
            <v>1</v>
          </cell>
          <cell r="AK2314">
            <v>1000</v>
          </cell>
          <cell r="AL2314">
            <v>3012</v>
          </cell>
        </row>
        <row r="2315">
          <cell r="B2315">
            <v>42299</v>
          </cell>
          <cell r="E2315" t="str">
            <v>Cooperativa Electrica charrua</v>
          </cell>
          <cell r="F2315" t="str">
            <v>9323020350-2</v>
          </cell>
          <cell r="G2315" t="str">
            <v>Perno Hex Cte 5/8x8x5A</v>
          </cell>
          <cell r="AF2315">
            <v>1000</v>
          </cell>
          <cell r="AG2315">
            <v>336.11999999999995</v>
          </cell>
          <cell r="AH2315">
            <v>94</v>
          </cell>
          <cell r="AI2315">
            <v>31.595279999999999</v>
          </cell>
          <cell r="AJ2315">
            <v>0.90600000000000003</v>
          </cell>
          <cell r="AK2315">
            <v>906</v>
          </cell>
          <cell r="AL2315">
            <v>2350</v>
          </cell>
        </row>
        <row r="2316">
          <cell r="B2316">
            <v>42216</v>
          </cell>
          <cell r="E2316" t="str">
            <v>Cooperativa Electrica LLanquihue</v>
          </cell>
          <cell r="F2316" t="str">
            <v>9323020350-2</v>
          </cell>
          <cell r="G2316" t="str">
            <v>Perno Hex Cte 5/8x8x5A</v>
          </cell>
          <cell r="AF2316">
            <v>600</v>
          </cell>
          <cell r="AG2316">
            <v>201.672</v>
          </cell>
          <cell r="AH2316">
            <v>43</v>
          </cell>
          <cell r="AI2316">
            <v>14.453159999999999</v>
          </cell>
          <cell r="AJ2316">
            <v>0.92833333333333334</v>
          </cell>
          <cell r="AK2316">
            <v>557</v>
          </cell>
          <cell r="AL2316">
            <v>2400</v>
          </cell>
        </row>
        <row r="2317">
          <cell r="B2317">
            <v>42296</v>
          </cell>
          <cell r="E2317" t="str">
            <v>Reposicion</v>
          </cell>
          <cell r="F2317" t="str">
            <v>8706200638-0</v>
          </cell>
          <cell r="G2317" t="str">
            <v>Espiga 3/4x183x233 caps 1.3/8" Poliamida</v>
          </cell>
          <cell r="AF2317">
            <v>1200</v>
          </cell>
          <cell r="AG2317">
            <v>717.6</v>
          </cell>
          <cell r="AH2317">
            <v>114</v>
          </cell>
          <cell r="AI2317">
            <v>68.171999999999997</v>
          </cell>
          <cell r="AJ2317">
            <v>0.90500000000000003</v>
          </cell>
          <cell r="AK2317">
            <v>1086</v>
          </cell>
          <cell r="AL2317">
            <v>4979</v>
          </cell>
        </row>
        <row r="2318">
          <cell r="B2318">
            <v>42276</v>
          </cell>
          <cell r="E2318" t="str">
            <v>Copelec</v>
          </cell>
          <cell r="F2318" t="str">
            <v>8706200210-5</v>
          </cell>
          <cell r="G2318" t="str">
            <v>Espiga 5/8x155x210 caps.1" Poliamida</v>
          </cell>
          <cell r="AF2318">
            <v>1000</v>
          </cell>
          <cell r="AG2318">
            <v>388</v>
          </cell>
          <cell r="AH2318">
            <v>122</v>
          </cell>
          <cell r="AI2318">
            <v>47.335999999999999</v>
          </cell>
          <cell r="AJ2318">
            <v>0.878</v>
          </cell>
          <cell r="AK2318">
            <v>878</v>
          </cell>
          <cell r="AL2318">
            <v>6460</v>
          </cell>
        </row>
        <row r="2319">
          <cell r="B2319">
            <v>42268</v>
          </cell>
          <cell r="E2319" t="str">
            <v>Tecnored S.A.</v>
          </cell>
          <cell r="F2319" t="str">
            <v>8709200050-6</v>
          </cell>
          <cell r="G2319" t="str">
            <v>Espiga 3/4x200x350 caps.1" Poliamida</v>
          </cell>
          <cell r="AF2319">
            <v>200</v>
          </cell>
          <cell r="AG2319">
            <v>162.4</v>
          </cell>
          <cell r="AH2319">
            <v>-148</v>
          </cell>
          <cell r="AI2319">
            <v>-120.176</v>
          </cell>
          <cell r="AJ2319">
            <v>1.74</v>
          </cell>
          <cell r="AK2319">
            <v>348</v>
          </cell>
          <cell r="AL2319">
            <v>6460</v>
          </cell>
        </row>
        <row r="2320">
          <cell r="B2320">
            <v>42130</v>
          </cell>
          <cell r="E2320" t="str">
            <v>Entel Chile S.A.</v>
          </cell>
          <cell r="F2320" t="str">
            <v>7500200180-2</v>
          </cell>
          <cell r="G2320" t="str">
            <v>Brida Superior 1 Perno T/Entel</v>
          </cell>
          <cell r="AF2320">
            <v>1000</v>
          </cell>
          <cell r="AG2320">
            <v>166</v>
          </cell>
          <cell r="AH2320">
            <v>-59</v>
          </cell>
          <cell r="AI2320">
            <v>-9.7940000000000005</v>
          </cell>
          <cell r="AJ2320">
            <v>1.0589999999999999</v>
          </cell>
          <cell r="AK2320">
            <v>1059</v>
          </cell>
          <cell r="AL2320">
            <v>3585</v>
          </cell>
        </row>
        <row r="2321">
          <cell r="B2321">
            <v>42279</v>
          </cell>
          <cell r="E2321" t="str">
            <v>Copelec</v>
          </cell>
          <cell r="F2321" t="str">
            <v>7401200010-7</v>
          </cell>
          <cell r="G2321" t="str">
            <v>Barra Ojo 5/8x1,80mtrs</v>
          </cell>
          <cell r="AF2321">
            <v>200</v>
          </cell>
          <cell r="AG2321">
            <v>607.36</v>
          </cell>
          <cell r="AH2321">
            <v>50</v>
          </cell>
          <cell r="AI2321">
            <v>151.84</v>
          </cell>
          <cell r="AJ2321">
            <v>0.75</v>
          </cell>
          <cell r="AK2321">
            <v>150</v>
          </cell>
          <cell r="AL2321">
            <v>2300</v>
          </cell>
        </row>
        <row r="2322">
          <cell r="B2322">
            <v>41732</v>
          </cell>
          <cell r="E2322" t="str">
            <v>Cooperativa Electrica Paillaco</v>
          </cell>
          <cell r="F2322" t="str">
            <v>9521200007-9</v>
          </cell>
          <cell r="G2322" t="str">
            <v>Grillete 12mm, ojo chico</v>
          </cell>
          <cell r="AF2322">
            <v>200</v>
          </cell>
          <cell r="AG2322">
            <v>44.6</v>
          </cell>
          <cell r="AH2322">
            <v>0</v>
          </cell>
          <cell r="AI2322">
            <v>0</v>
          </cell>
          <cell r="AJ2322">
            <v>1</v>
          </cell>
          <cell r="AK2322">
            <v>200</v>
          </cell>
          <cell r="AL2322">
            <v>4000</v>
          </cell>
        </row>
        <row r="2323">
          <cell r="B2323">
            <v>42245</v>
          </cell>
          <cell r="E2323" t="str">
            <v>Reposicion</v>
          </cell>
          <cell r="F2323" t="str">
            <v>8709200150-2</v>
          </cell>
          <cell r="G2323" t="str">
            <v>Espiga 3/4x155x295 caps.1.3/8" Poliamida c/HOR</v>
          </cell>
          <cell r="AF2323">
            <v>4500</v>
          </cell>
          <cell r="AG2323">
            <v>3334.5</v>
          </cell>
          <cell r="AH2323">
            <v>133</v>
          </cell>
          <cell r="AI2323">
            <v>98.552999999999997</v>
          </cell>
          <cell r="AJ2323">
            <v>0.97044444444444444</v>
          </cell>
          <cell r="AK2323">
            <v>4367</v>
          </cell>
          <cell r="AL2323">
            <v>6612</v>
          </cell>
        </row>
        <row r="2324">
          <cell r="B2324">
            <v>42249</v>
          </cell>
          <cell r="E2324" t="str">
            <v>Reposicion</v>
          </cell>
          <cell r="F2324" t="str">
            <v>7303240095-4</v>
          </cell>
          <cell r="G2324" t="str">
            <v>Golilla 40x40x5x14</v>
          </cell>
          <cell r="AF2324">
            <v>20000</v>
          </cell>
          <cell r="AG2324">
            <v>1064</v>
          </cell>
          <cell r="AH2324">
            <v>-13005</v>
          </cell>
          <cell r="AI2324">
            <v>-691.86599999999999</v>
          </cell>
          <cell r="AJ2324">
            <v>1.65025</v>
          </cell>
          <cell r="AK2324">
            <v>33005</v>
          </cell>
          <cell r="AL2324">
            <v>2583</v>
          </cell>
        </row>
        <row r="2325">
          <cell r="B2325">
            <v>42322</v>
          </cell>
          <cell r="E2325" t="str">
            <v>Cooperativa Electrica charrua</v>
          </cell>
          <cell r="F2325" t="str">
            <v>7401200030-1</v>
          </cell>
          <cell r="G2325" t="str">
            <v>Barra Ojo 5/8x2,40mtrs</v>
          </cell>
          <cell r="AF2325">
            <v>660</v>
          </cell>
          <cell r="AG2325">
            <v>2667.9839999999999</v>
          </cell>
          <cell r="AH2325">
            <v>400</v>
          </cell>
          <cell r="AI2325">
            <v>1616.9599999999998</v>
          </cell>
          <cell r="AJ2325">
            <v>0.39393939393939392</v>
          </cell>
          <cell r="AK2325">
            <v>260</v>
          </cell>
          <cell r="AL2325">
            <v>2304</v>
          </cell>
        </row>
        <row r="2326">
          <cell r="B2326">
            <v>41751</v>
          </cell>
          <cell r="E2326" t="str">
            <v>CAMET SPA</v>
          </cell>
          <cell r="F2326" t="str">
            <v>9521200007-9</v>
          </cell>
          <cell r="G2326" t="str">
            <v>Grillete 12mm, ojo chico</v>
          </cell>
          <cell r="AF2326">
            <v>700</v>
          </cell>
          <cell r="AG2326">
            <v>156.1</v>
          </cell>
          <cell r="AH2326">
            <v>0</v>
          </cell>
          <cell r="AI2326">
            <v>0</v>
          </cell>
          <cell r="AJ2326">
            <v>1</v>
          </cell>
          <cell r="AK2326">
            <v>700</v>
          </cell>
          <cell r="AL2326">
            <v>4000</v>
          </cell>
        </row>
        <row r="2327">
          <cell r="B2327">
            <v>41761</v>
          </cell>
          <cell r="E2327" t="str">
            <v>Cooperativa Electrica los Angeles</v>
          </cell>
          <cell r="F2327" t="str">
            <v>9521200007-9</v>
          </cell>
          <cell r="G2327" t="str">
            <v>Grillete 12mm, ojo chico</v>
          </cell>
          <cell r="AF2327">
            <v>500</v>
          </cell>
          <cell r="AG2327">
            <v>111.5</v>
          </cell>
          <cell r="AH2327">
            <v>168</v>
          </cell>
          <cell r="AI2327">
            <v>37.463999999999999</v>
          </cell>
          <cell r="AJ2327">
            <v>0.66400000000000003</v>
          </cell>
          <cell r="AK2327">
            <v>332</v>
          </cell>
          <cell r="AL2327">
            <v>4271</v>
          </cell>
        </row>
        <row r="2328">
          <cell r="B2328">
            <v>42297</v>
          </cell>
          <cell r="E2328" t="str">
            <v>Reposicion</v>
          </cell>
          <cell r="F2328" t="str">
            <v>8706200640-2</v>
          </cell>
          <cell r="G2328" t="str">
            <v>Espiga 3/4x185x240 caps.1.3/8" Poliamida</v>
          </cell>
          <cell r="AF2328">
            <v>1200</v>
          </cell>
          <cell r="AG2328">
            <v>748.8</v>
          </cell>
          <cell r="AH2328">
            <v>-370</v>
          </cell>
          <cell r="AI2328">
            <v>-230.88</v>
          </cell>
          <cell r="AJ2328">
            <v>1.3083333333333333</v>
          </cell>
          <cell r="AK2328">
            <v>1570</v>
          </cell>
          <cell r="AL2328">
            <v>6461</v>
          </cell>
        </row>
        <row r="2329">
          <cell r="B2329">
            <v>42311</v>
          </cell>
          <cell r="E2329" t="str">
            <v>Comercializadora e Inver Galmar Ltda</v>
          </cell>
          <cell r="F2329" t="str">
            <v>C621000230-7</v>
          </cell>
          <cell r="G2329" t="str">
            <v>Fijación p/Cañería 1/2 - 1/2x9x3H</v>
          </cell>
          <cell r="AF2329">
            <v>1500</v>
          </cell>
          <cell r="AG2329">
            <v>422.99999999999994</v>
          </cell>
          <cell r="AH2329">
            <v>23</v>
          </cell>
          <cell r="AI2329">
            <v>6.4859999999999998</v>
          </cell>
          <cell r="AJ2329">
            <v>0.98466666666666669</v>
          </cell>
          <cell r="AK2329">
            <v>1477</v>
          </cell>
          <cell r="AL2329">
            <v>3204</v>
          </cell>
        </row>
        <row r="2330">
          <cell r="B2330">
            <v>42001</v>
          </cell>
          <cell r="E2330" t="str">
            <v>Cooperativa Electrica los Angeles</v>
          </cell>
          <cell r="F2330" t="str">
            <v>A801200023-6</v>
          </cell>
          <cell r="G2330" t="str">
            <v>Soporte Paso 1/2x378</v>
          </cell>
          <cell r="AF2330">
            <v>300</v>
          </cell>
          <cell r="AG2330">
            <v>120</v>
          </cell>
          <cell r="AH2330">
            <v>-100</v>
          </cell>
          <cell r="AI2330">
            <v>-40</v>
          </cell>
          <cell r="AJ2330">
            <v>1.3333333333333333</v>
          </cell>
          <cell r="AK2330">
            <v>400</v>
          </cell>
          <cell r="AL2330">
            <v>5400</v>
          </cell>
        </row>
        <row r="2331">
          <cell r="B2331">
            <v>42326</v>
          </cell>
          <cell r="E2331" t="str">
            <v>Reposicion</v>
          </cell>
          <cell r="F2331" t="str">
            <v>7500200015-6</v>
          </cell>
          <cell r="G2331" t="str">
            <v>Brida 3 pernos Perforación Ovalada</v>
          </cell>
          <cell r="AF2331">
            <v>2500</v>
          </cell>
          <cell r="AG2331">
            <v>1087.5</v>
          </cell>
          <cell r="AH2331">
            <v>-3924</v>
          </cell>
          <cell r="AI2331">
            <v>-1706.94</v>
          </cell>
          <cell r="AJ2331">
            <v>2.5695999999999999</v>
          </cell>
          <cell r="AK2331">
            <v>6424</v>
          </cell>
          <cell r="AL2331">
            <v>3084</v>
          </cell>
        </row>
        <row r="2332">
          <cell r="B2332">
            <v>42327</v>
          </cell>
          <cell r="E2332" t="str">
            <v>Reposicion</v>
          </cell>
          <cell r="F2332" t="str">
            <v>7500200020-2</v>
          </cell>
          <cell r="G2332" t="str">
            <v>Brida 3 pernos Perforación Redonda</v>
          </cell>
          <cell r="AF2332">
            <v>2500</v>
          </cell>
          <cell r="AG2332">
            <v>1112.5</v>
          </cell>
          <cell r="AH2332">
            <v>-2148</v>
          </cell>
          <cell r="AI2332">
            <v>-955.86</v>
          </cell>
          <cell r="AJ2332">
            <v>1.8592</v>
          </cell>
          <cell r="AK2332">
            <v>4648</v>
          </cell>
          <cell r="AL2332">
            <v>3084</v>
          </cell>
        </row>
        <row r="2333">
          <cell r="B2333">
            <v>42254</v>
          </cell>
          <cell r="E2333" t="str">
            <v>CAMET SPA</v>
          </cell>
          <cell r="F2333" t="str">
            <v>9521200007-9</v>
          </cell>
          <cell r="G2333" t="str">
            <v>Grillete 12mm, ojo chico</v>
          </cell>
          <cell r="AF2333">
            <v>1000</v>
          </cell>
          <cell r="AG2333">
            <v>223</v>
          </cell>
          <cell r="AH2333">
            <v>0</v>
          </cell>
          <cell r="AI2333">
            <v>0</v>
          </cell>
          <cell r="AJ2333">
            <v>1</v>
          </cell>
          <cell r="AK2333">
            <v>1000</v>
          </cell>
          <cell r="AL2333">
            <v>5000</v>
          </cell>
        </row>
        <row r="2334">
          <cell r="B2334">
            <v>42284</v>
          </cell>
          <cell r="E2334" t="str">
            <v>Reposicion</v>
          </cell>
          <cell r="F2334" t="str">
            <v>7404200100-0</v>
          </cell>
          <cell r="G2334" t="str">
            <v>Barra Ojo C/Guardacabo 5/8x2,0</v>
          </cell>
          <cell r="AF2334">
            <v>2488</v>
          </cell>
          <cell r="AG2334">
            <v>8633.36</v>
          </cell>
          <cell r="AH2334">
            <v>127</v>
          </cell>
          <cell r="AI2334">
            <v>440.69</v>
          </cell>
          <cell r="AJ2334">
            <v>0.94895498392282962</v>
          </cell>
          <cell r="AK2334">
            <v>2361</v>
          </cell>
          <cell r="AL2334">
            <v>2018</v>
          </cell>
        </row>
        <row r="2335">
          <cell r="B2335">
            <v>42316</v>
          </cell>
          <cell r="E2335" t="str">
            <v>CNT Telefonica del Sur S.A.</v>
          </cell>
          <cell r="F2335" t="str">
            <v>9621000100-7</v>
          </cell>
          <cell r="G2335" t="str">
            <v>Perno Ojo 5/8x10x127mm</v>
          </cell>
          <cell r="AF2335">
            <v>998</v>
          </cell>
          <cell r="AG2335">
            <v>640.71600000000001</v>
          </cell>
          <cell r="AH2335">
            <v>-121</v>
          </cell>
          <cell r="AI2335">
            <v>-77.682000000000002</v>
          </cell>
          <cell r="AJ2335">
            <v>1.1212424849699398</v>
          </cell>
          <cell r="AK2335">
            <v>1119</v>
          </cell>
          <cell r="AL2335">
            <v>3015</v>
          </cell>
        </row>
        <row r="2336">
          <cell r="B2336">
            <v>42244</v>
          </cell>
          <cell r="E2336" t="str">
            <v>Reposicion</v>
          </cell>
          <cell r="F2336" t="str">
            <v>8709200160-K</v>
          </cell>
          <cell r="G2336" t="str">
            <v>Espiga 3/4x155x295 caps.1" Poliamida c/HOR</v>
          </cell>
          <cell r="AF2336">
            <v>300</v>
          </cell>
          <cell r="AG2336">
            <v>213.6</v>
          </cell>
          <cell r="AH2336">
            <v>-86</v>
          </cell>
          <cell r="AI2336">
            <v>-61.231999999999999</v>
          </cell>
          <cell r="AJ2336">
            <v>1.2866666666666666</v>
          </cell>
          <cell r="AK2336">
            <v>386</v>
          </cell>
          <cell r="AL2336">
            <v>6228</v>
          </cell>
        </row>
        <row r="2337">
          <cell r="B2337">
            <v>42295</v>
          </cell>
          <cell r="E2337" t="str">
            <v>Reposicion</v>
          </cell>
          <cell r="F2337" t="str">
            <v>8707200670-2</v>
          </cell>
          <cell r="G2337" t="str">
            <v>Espiga 3/4x183x333 caps.1.3/8" Poliamida</v>
          </cell>
          <cell r="AF2337">
            <v>1500</v>
          </cell>
          <cell r="AG2337">
            <v>1230</v>
          </cell>
          <cell r="AH2337">
            <v>-408</v>
          </cell>
          <cell r="AI2337">
            <v>-334.56</v>
          </cell>
          <cell r="AJ2337">
            <v>1.272</v>
          </cell>
          <cell r="AK2337">
            <v>1908</v>
          </cell>
          <cell r="AL2337">
            <v>4979</v>
          </cell>
        </row>
        <row r="2338">
          <cell r="B2338">
            <v>42291</v>
          </cell>
          <cell r="E2338" t="str">
            <v>Reposicion</v>
          </cell>
          <cell r="F2338" t="str">
            <v>8707200685-0</v>
          </cell>
          <cell r="G2338" t="str">
            <v>Espiga 3/4x190x340 caps.1.3/8" Poliamida</v>
          </cell>
          <cell r="AG2338">
            <v>0</v>
          </cell>
          <cell r="AH2338">
            <v>-216</v>
          </cell>
          <cell r="AI2338">
            <v>-179.928</v>
          </cell>
          <cell r="AJ2338" t="str">
            <v/>
          </cell>
          <cell r="AK2338">
            <v>216</v>
          </cell>
          <cell r="AL2338">
            <v>6261</v>
          </cell>
        </row>
        <row r="2339">
          <cell r="B2339">
            <v>42304</v>
          </cell>
          <cell r="E2339" t="str">
            <v>Copelec</v>
          </cell>
          <cell r="F2339" t="str">
            <v>C621000230-7</v>
          </cell>
          <cell r="G2339" t="str">
            <v>Fijación p/Cañería 1/2 - 1/2x9x3H</v>
          </cell>
          <cell r="AF2339">
            <v>100</v>
          </cell>
          <cell r="AG2339">
            <v>28.199999999999996</v>
          </cell>
          <cell r="AH2339">
            <v>0</v>
          </cell>
          <cell r="AI2339">
            <v>0</v>
          </cell>
          <cell r="AJ2339">
            <v>1</v>
          </cell>
          <cell r="AK2339">
            <v>100</v>
          </cell>
          <cell r="AL2339">
            <v>3008</v>
          </cell>
        </row>
        <row r="2340">
          <cell r="B2340">
            <v>42305</v>
          </cell>
          <cell r="E2340" t="str">
            <v>Cooperativa Electrica Paillaco</v>
          </cell>
          <cell r="F2340" t="str">
            <v>C621000230-7</v>
          </cell>
          <cell r="G2340" t="str">
            <v>Fijación p/Cañería 1/2 - 1/2x9x3H</v>
          </cell>
          <cell r="AF2340">
            <v>100</v>
          </cell>
          <cell r="AG2340">
            <v>28.199999999999996</v>
          </cell>
          <cell r="AH2340">
            <v>0</v>
          </cell>
          <cell r="AI2340">
            <v>0</v>
          </cell>
          <cell r="AJ2340">
            <v>1</v>
          </cell>
          <cell r="AK2340">
            <v>100</v>
          </cell>
          <cell r="AL2340">
            <v>3008</v>
          </cell>
        </row>
        <row r="2341">
          <cell r="B2341">
            <v>42307</v>
          </cell>
          <cell r="E2341" t="str">
            <v>Cooperativa Electrica LLanquihue</v>
          </cell>
          <cell r="F2341" t="str">
            <v>C621000230-7</v>
          </cell>
          <cell r="G2341" t="str">
            <v>Fijación p/Cañería 1/2 - 1/2x9x3H</v>
          </cell>
          <cell r="AF2341">
            <v>100</v>
          </cell>
          <cell r="AG2341">
            <v>28.199999999999996</v>
          </cell>
          <cell r="AH2341">
            <v>0</v>
          </cell>
          <cell r="AI2341">
            <v>0</v>
          </cell>
          <cell r="AJ2341">
            <v>1</v>
          </cell>
          <cell r="AK2341">
            <v>100</v>
          </cell>
          <cell r="AL2341">
            <v>3008</v>
          </cell>
        </row>
        <row r="2342">
          <cell r="B2342">
            <v>42293</v>
          </cell>
          <cell r="E2342" t="str">
            <v>Reposicion</v>
          </cell>
          <cell r="F2342" t="str">
            <v>8707200400-9</v>
          </cell>
          <cell r="G2342" t="str">
            <v>Espiga 3/4x126x274 caps.1" Poliamida</v>
          </cell>
          <cell r="AF2342">
            <v>200</v>
          </cell>
          <cell r="AG2342">
            <v>128.19999999999999</v>
          </cell>
          <cell r="AH2342">
            <v>-28</v>
          </cell>
          <cell r="AI2342">
            <v>-17.948</v>
          </cell>
          <cell r="AJ2342">
            <v>1.1399999999999999</v>
          </cell>
          <cell r="AK2342">
            <v>228</v>
          </cell>
          <cell r="AL2342">
            <v>4432</v>
          </cell>
        </row>
        <row r="2343">
          <cell r="B2343">
            <v>42321</v>
          </cell>
          <cell r="E2343" t="str">
            <v>Cooperativa Electrica charrua</v>
          </cell>
          <cell r="F2343" t="str">
            <v>9822410110-4</v>
          </cell>
          <cell r="G2343" t="str">
            <v>Eslabón Angular p/Tirante perf.18</v>
          </cell>
          <cell r="AF2343">
            <v>3000</v>
          </cell>
          <cell r="AG2343">
            <v>1485</v>
          </cell>
          <cell r="AH2343">
            <v>2220</v>
          </cell>
          <cell r="AI2343">
            <v>1098.9000000000001</v>
          </cell>
          <cell r="AJ2343">
            <v>0.26</v>
          </cell>
          <cell r="AK2343">
            <v>780</v>
          </cell>
          <cell r="AL2343">
            <v>3000</v>
          </cell>
        </row>
        <row r="2344">
          <cell r="B2344">
            <v>42251</v>
          </cell>
          <cell r="E2344" t="str">
            <v>Reposicion</v>
          </cell>
          <cell r="F2344" t="str">
            <v>6601200010-4</v>
          </cell>
          <cell r="G2344" t="str">
            <v xml:space="preserve">Soporte Extensión ADSS GV 240x50x8MM        </v>
          </cell>
          <cell r="AF2344">
            <v>1000</v>
          </cell>
          <cell r="AG2344">
            <v>580</v>
          </cell>
          <cell r="AH2344">
            <v>580</v>
          </cell>
          <cell r="AI2344">
            <v>336.4</v>
          </cell>
          <cell r="AJ2344">
            <v>0.42</v>
          </cell>
          <cell r="AK2344">
            <v>420</v>
          </cell>
          <cell r="AL2344">
            <v>4129</v>
          </cell>
        </row>
        <row r="2345">
          <cell r="B2345">
            <v>42255</v>
          </cell>
          <cell r="E2345" t="str">
            <v>CAMET SPA</v>
          </cell>
          <cell r="F2345" t="str">
            <v>9521200007-9</v>
          </cell>
          <cell r="G2345" t="str">
            <v>Grillete 12mm, ojo chico</v>
          </cell>
          <cell r="AF2345">
            <v>1000</v>
          </cell>
          <cell r="AG2345">
            <v>223</v>
          </cell>
          <cell r="AH2345">
            <v>-145</v>
          </cell>
          <cell r="AI2345">
            <v>-32.335000000000001</v>
          </cell>
          <cell r="AJ2345">
            <v>1.145</v>
          </cell>
          <cell r="AK2345">
            <v>1145</v>
          </cell>
          <cell r="AL2345">
            <v>5000</v>
          </cell>
        </row>
        <row r="2346">
          <cell r="B2346">
            <v>42329</v>
          </cell>
          <cell r="E2346" t="str">
            <v>Reposicion</v>
          </cell>
          <cell r="F2346" t="str">
            <v>8709200150-2</v>
          </cell>
          <cell r="G2346" t="str">
            <v>Espiga 3/4x155x295 caps.1.3/8" Poliamida c/HOR</v>
          </cell>
          <cell r="AF2346">
            <v>4500</v>
          </cell>
          <cell r="AG2346">
            <v>3334.5</v>
          </cell>
          <cell r="AH2346">
            <v>-599</v>
          </cell>
          <cell r="AI2346">
            <v>-443.85899999999998</v>
          </cell>
          <cell r="AJ2346">
            <v>1.1331111111111112</v>
          </cell>
          <cell r="AK2346">
            <v>5099</v>
          </cell>
          <cell r="AL2346">
            <v>6612</v>
          </cell>
        </row>
        <row r="2347">
          <cell r="B2347">
            <v>42269</v>
          </cell>
          <cell r="E2347" t="str">
            <v>Ingeniería A y G Chile Ltda.</v>
          </cell>
          <cell r="F2347" t="str">
            <v>9822420050-1</v>
          </cell>
          <cell r="G2347" t="str">
            <v>Eslabon Angular Estampado Perf.21</v>
          </cell>
          <cell r="AF2347">
            <v>200</v>
          </cell>
          <cell r="AG2347">
            <v>90.600000000000009</v>
          </cell>
          <cell r="AH2347">
            <v>200</v>
          </cell>
          <cell r="AI2347">
            <v>90.600000000000009</v>
          </cell>
          <cell r="AJ2347">
            <v>0</v>
          </cell>
          <cell r="AK2347">
            <v>0</v>
          </cell>
        </row>
        <row r="2348">
          <cell r="B2348">
            <v>42259</v>
          </cell>
          <cell r="E2348" t="str">
            <v>Minera Candelaria</v>
          </cell>
          <cell r="F2348" t="str">
            <v>34C2064000-2</v>
          </cell>
          <cell r="G2348" t="str">
            <v>Tuerca Hex Ref TRE 2"</v>
          </cell>
          <cell r="AF2348">
            <v>200</v>
          </cell>
          <cell r="AG2348">
            <v>287.59999999999997</v>
          </cell>
          <cell r="AH2348">
            <v>200</v>
          </cell>
          <cell r="AI2348">
            <v>287.59999999999997</v>
          </cell>
          <cell r="AJ2348">
            <v>0</v>
          </cell>
          <cell r="AK2348">
            <v>0</v>
          </cell>
        </row>
        <row r="2349">
          <cell r="B2349">
            <v>42242</v>
          </cell>
          <cell r="E2349" t="str">
            <v>Tecnored S.A.</v>
          </cell>
          <cell r="F2349" t="str">
            <v>9822410110-4</v>
          </cell>
          <cell r="G2349" t="str">
            <v>Eslabón Angular p/Tirante perf.18</v>
          </cell>
          <cell r="AF2349">
            <v>1000</v>
          </cell>
          <cell r="AG2349">
            <v>495</v>
          </cell>
          <cell r="AH2349">
            <v>153</v>
          </cell>
          <cell r="AI2349">
            <v>75.734999999999999</v>
          </cell>
          <cell r="AJ2349">
            <v>0.84699999999999998</v>
          </cell>
          <cell r="AK2349">
            <v>847</v>
          </cell>
          <cell r="AL2349">
            <v>3000</v>
          </cell>
        </row>
        <row r="2350">
          <cell r="B2350">
            <v>42288</v>
          </cell>
          <cell r="E2350" t="str">
            <v>Reposicion</v>
          </cell>
          <cell r="F2350" t="str">
            <v>9624000125-7</v>
          </cell>
          <cell r="G2350" t="str">
            <v>Perno Ojo 5/8x10x3H</v>
          </cell>
          <cell r="AF2350">
            <v>67</v>
          </cell>
          <cell r="AG2350">
            <v>43.014000000000003</v>
          </cell>
          <cell r="AH2350">
            <v>67</v>
          </cell>
          <cell r="AI2350">
            <v>43.014000000000003</v>
          </cell>
          <cell r="AJ2350">
            <v>0</v>
          </cell>
          <cell r="AK2350">
            <v>0</v>
          </cell>
        </row>
        <row r="2351">
          <cell r="B2351">
            <v>42308</v>
          </cell>
          <cell r="E2351" t="str">
            <v>Cooperativa Electrica LLanquihue</v>
          </cell>
          <cell r="F2351" t="str">
            <v>C621000230-7</v>
          </cell>
          <cell r="G2351" t="str">
            <v>Fijación p/Cañería 1/2 - 1/2x9x3H</v>
          </cell>
          <cell r="AF2351">
            <v>100</v>
          </cell>
          <cell r="AG2351">
            <v>28.199999999999996</v>
          </cell>
          <cell r="AH2351">
            <v>100</v>
          </cell>
          <cell r="AI2351">
            <v>28.199999999999996</v>
          </cell>
          <cell r="AJ2351">
            <v>0</v>
          </cell>
          <cell r="AK2351">
            <v>0</v>
          </cell>
        </row>
        <row r="2352">
          <cell r="B2352">
            <v>42212</v>
          </cell>
          <cell r="E2352" t="str">
            <v>Tierra Reforzada S.A.</v>
          </cell>
          <cell r="F2352" t="str">
            <v>9821911140-1</v>
          </cell>
          <cell r="G2352" t="str">
            <v>Ancla 1x1</v>
          </cell>
          <cell r="AF2352">
            <v>10000</v>
          </cell>
          <cell r="AG2352">
            <v>770</v>
          </cell>
          <cell r="AH2352">
            <v>-547</v>
          </cell>
          <cell r="AI2352">
            <v>-42.119</v>
          </cell>
          <cell r="AJ2352">
            <v>1.0547</v>
          </cell>
          <cell r="AK2352">
            <v>10547</v>
          </cell>
          <cell r="AL2352">
            <v>8051</v>
          </cell>
        </row>
        <row r="2353">
          <cell r="B2353">
            <v>42328</v>
          </cell>
          <cell r="E2353" t="str">
            <v>Cooperativa Electrica los Angeles</v>
          </cell>
          <cell r="F2353" t="str">
            <v>9521200007-9</v>
          </cell>
          <cell r="G2353" t="str">
            <v>Grillete 12mm, ojo chico</v>
          </cell>
          <cell r="AF2353">
            <v>1000</v>
          </cell>
          <cell r="AG2353">
            <v>223</v>
          </cell>
          <cell r="AH2353">
            <v>-1170</v>
          </cell>
          <cell r="AI2353">
            <v>-260.91000000000003</v>
          </cell>
          <cell r="AJ2353">
            <v>2.17</v>
          </cell>
          <cell r="AK2353">
            <v>2170</v>
          </cell>
          <cell r="AL2353">
            <v>4271</v>
          </cell>
        </row>
        <row r="2354">
          <cell r="B2354">
            <v>41694</v>
          </cell>
          <cell r="E2354" t="str">
            <v>Tecnored S.A.</v>
          </cell>
          <cell r="F2354" t="str">
            <v>9521200005-2</v>
          </cell>
          <cell r="G2354" t="str">
            <v>Grillete 12mm, ojo grande</v>
          </cell>
          <cell r="AF2354">
            <v>2000</v>
          </cell>
          <cell r="AG2354">
            <v>680</v>
          </cell>
          <cell r="AH2354">
            <v>-136</v>
          </cell>
          <cell r="AI2354">
            <v>-46.24</v>
          </cell>
          <cell r="AJ2354">
            <v>1.0680000000000001</v>
          </cell>
          <cell r="AK2354">
            <v>2136</v>
          </cell>
          <cell r="AL2354">
            <v>3436</v>
          </cell>
        </row>
        <row r="2355">
          <cell r="B2355">
            <v>42306</v>
          </cell>
          <cell r="E2355" t="str">
            <v>Cooperativa Electrica Paillaco</v>
          </cell>
          <cell r="F2355" t="str">
            <v>C621000350-8</v>
          </cell>
          <cell r="G2355" t="str">
            <v>Fijación p/Cañería 1 - 1/2x300x100</v>
          </cell>
          <cell r="AF2355">
            <v>100</v>
          </cell>
          <cell r="AG2355">
            <v>35</v>
          </cell>
          <cell r="AH2355">
            <v>100</v>
          </cell>
          <cell r="AI2355">
            <v>35</v>
          </cell>
          <cell r="AJ2355">
            <v>0</v>
          </cell>
          <cell r="AK2355">
            <v>0</v>
          </cell>
        </row>
        <row r="2356">
          <cell r="B2356">
            <v>42278</v>
          </cell>
          <cell r="E2356" t="str">
            <v>Copelec</v>
          </cell>
          <cell r="F2356" t="str">
            <v>9521200007-9</v>
          </cell>
          <cell r="G2356" t="str">
            <v>Grillete 12mm, ojo chico</v>
          </cell>
          <cell r="AF2356">
            <v>400</v>
          </cell>
          <cell r="AG2356">
            <v>89.2</v>
          </cell>
          <cell r="AH2356">
            <v>-55</v>
          </cell>
          <cell r="AI2356">
            <v>-12.265000000000001</v>
          </cell>
          <cell r="AJ2356">
            <v>1.1375</v>
          </cell>
          <cell r="AK2356">
            <v>455</v>
          </cell>
          <cell r="AL2356">
            <v>4271</v>
          </cell>
        </row>
        <row r="2357">
          <cell r="B2357">
            <v>42320</v>
          </cell>
          <cell r="E2357" t="str">
            <v>Copelec</v>
          </cell>
          <cell r="F2357" t="str">
            <v>9521200007-9</v>
          </cell>
          <cell r="G2357" t="str">
            <v>Grillete 12mm, ojo chico</v>
          </cell>
          <cell r="AF2357">
            <v>200</v>
          </cell>
          <cell r="AG2357">
            <v>44.6</v>
          </cell>
          <cell r="AH2357">
            <v>-254</v>
          </cell>
          <cell r="AI2357">
            <v>-56.642000000000003</v>
          </cell>
          <cell r="AJ2357">
            <v>2.27</v>
          </cell>
          <cell r="AK2357">
            <v>454</v>
          </cell>
          <cell r="AL2357">
            <v>5000</v>
          </cell>
        </row>
        <row r="2358">
          <cell r="B2358">
            <v>42312</v>
          </cell>
          <cell r="E2358" t="str">
            <v>ICIL Icafal S.A.</v>
          </cell>
          <cell r="F2358" t="str">
            <v>3824028200-0</v>
          </cell>
          <cell r="G2358" t="str">
            <v>Tirafondo Nº5, 7/8x150</v>
          </cell>
          <cell r="AF2358">
            <v>3000</v>
          </cell>
          <cell r="AG2358">
            <v>1665.0000000000002</v>
          </cell>
          <cell r="AH2358">
            <v>0</v>
          </cell>
          <cell r="AI2358">
            <v>0</v>
          </cell>
          <cell r="AJ2358">
            <v>1</v>
          </cell>
          <cell r="AK2358">
            <v>3000</v>
          </cell>
          <cell r="AL2358">
            <v>2174</v>
          </cell>
        </row>
        <row r="2359">
          <cell r="B2359">
            <v>42313</v>
          </cell>
          <cell r="E2359" t="str">
            <v>ICIL Icafal S.A.</v>
          </cell>
          <cell r="F2359" t="str">
            <v>3824028200-0</v>
          </cell>
          <cell r="G2359" t="str">
            <v>Tirafondo Nº5, 7/8x150</v>
          </cell>
          <cell r="AF2359">
            <v>2000</v>
          </cell>
          <cell r="AG2359">
            <v>1110</v>
          </cell>
          <cell r="AH2359">
            <v>-106</v>
          </cell>
          <cell r="AI2359">
            <v>-58.830000000000005</v>
          </cell>
          <cell r="AJ2359">
            <v>1.0529999999999999</v>
          </cell>
          <cell r="AK2359">
            <v>2106</v>
          </cell>
          <cell r="AL2359">
            <v>2174</v>
          </cell>
        </row>
        <row r="2360">
          <cell r="B2360">
            <v>42310</v>
          </cell>
          <cell r="E2360" t="str">
            <v>Cooperativa Electrica charrua</v>
          </cell>
          <cell r="F2360" t="str">
            <v>A800200023-8</v>
          </cell>
          <cell r="G2360" t="str">
            <v>Soporte Paso 1/2x378x75H</v>
          </cell>
          <cell r="AF2360">
            <v>360</v>
          </cell>
          <cell r="AG2360">
            <v>144.36000000000001</v>
          </cell>
          <cell r="AH2360">
            <v>-5</v>
          </cell>
          <cell r="AI2360">
            <v>-2.0049999999999999</v>
          </cell>
          <cell r="AJ2360">
            <v>1.0138888888888888</v>
          </cell>
          <cell r="AK2360">
            <v>365</v>
          </cell>
          <cell r="AL2360">
            <v>4459</v>
          </cell>
        </row>
        <row r="2361">
          <cell r="B2361">
            <v>42331</v>
          </cell>
          <cell r="E2361" t="str">
            <v>Reposicion</v>
          </cell>
          <cell r="F2361" t="str">
            <v>8706200680-1</v>
          </cell>
          <cell r="G2361" t="str">
            <v>Espiga 3/4x200x250 caps.1.3/8" Poliamida</v>
          </cell>
          <cell r="AF2361">
            <v>1000</v>
          </cell>
          <cell r="AG2361">
            <v>641</v>
          </cell>
          <cell r="AH2361">
            <v>-1278</v>
          </cell>
          <cell r="AI2361">
            <v>-819.19799999999998</v>
          </cell>
          <cell r="AJ2361">
            <v>2.278</v>
          </cell>
          <cell r="AK2361">
            <v>2278</v>
          </cell>
          <cell r="AL2361">
            <v>6460</v>
          </cell>
        </row>
        <row r="2362">
          <cell r="B2362">
            <v>42274</v>
          </cell>
          <cell r="E2362" t="str">
            <v>Tecnored S.A.</v>
          </cell>
          <cell r="F2362" t="str">
            <v>9822420010-2</v>
          </cell>
          <cell r="G2362" t="str">
            <v>Eslabón Angular Estampado perf.18</v>
          </cell>
          <cell r="AF2362">
            <v>400</v>
          </cell>
          <cell r="AG2362">
            <v>181.20000000000002</v>
          </cell>
          <cell r="AH2362">
            <v>-32</v>
          </cell>
          <cell r="AI2362">
            <v>-14.496</v>
          </cell>
          <cell r="AJ2362">
            <v>1.08</v>
          </cell>
          <cell r="AK2362">
            <v>432</v>
          </cell>
          <cell r="AL2362">
            <v>2980</v>
          </cell>
        </row>
        <row r="2363">
          <cell r="B2363">
            <v>42333</v>
          </cell>
          <cell r="E2363" t="str">
            <v>AKVA Group Chile S.A.</v>
          </cell>
          <cell r="F2363" t="str">
            <v>9923420080-8</v>
          </cell>
          <cell r="G2363" t="str">
            <v>Perno J Forjado 5/8x255x75X80mm</v>
          </cell>
          <cell r="AF2363">
            <v>175</v>
          </cell>
          <cell r="AG2363">
            <v>112.49000000000001</v>
          </cell>
          <cell r="AH2363">
            <v>0</v>
          </cell>
          <cell r="AI2363">
            <v>0</v>
          </cell>
          <cell r="AJ2363">
            <v>1</v>
          </cell>
          <cell r="AK2363">
            <v>175</v>
          </cell>
          <cell r="AL2363">
            <v>7846</v>
          </cell>
        </row>
        <row r="2364">
          <cell r="B2364">
            <v>42334</v>
          </cell>
          <cell r="E2364" t="str">
            <v>Reposicion</v>
          </cell>
          <cell r="F2364" t="str">
            <v>C621000348-6</v>
          </cell>
          <cell r="G2364" t="str">
            <v>Fijación p/Cañería 1/2 - 1/2x292x100</v>
          </cell>
          <cell r="AF2364">
            <v>150</v>
          </cell>
          <cell r="AG2364">
            <v>52.5</v>
          </cell>
          <cell r="AH2364">
            <v>0</v>
          </cell>
          <cell r="AI2364">
            <v>0</v>
          </cell>
          <cell r="AJ2364">
            <v>1</v>
          </cell>
          <cell r="AK2364">
            <v>150</v>
          </cell>
          <cell r="AL2364">
            <v>1948</v>
          </cell>
        </row>
        <row r="2365">
          <cell r="B2365">
            <v>42340</v>
          </cell>
          <cell r="E2365" t="str">
            <v>Reposicion</v>
          </cell>
          <cell r="F2365" t="str">
            <v>8020220100-1</v>
          </cell>
          <cell r="G2365" t="str">
            <v>Cruceta Pletina 1/4x1.1/2x16.1/4 GV</v>
          </cell>
          <cell r="AF2365">
            <v>1500</v>
          </cell>
          <cell r="AG2365">
            <v>1005.0000000000001</v>
          </cell>
          <cell r="AH2365">
            <v>-680</v>
          </cell>
          <cell r="AI2365">
            <v>-455.6</v>
          </cell>
          <cell r="AJ2365">
            <v>1.4533333333333334</v>
          </cell>
          <cell r="AK2365">
            <v>2180</v>
          </cell>
          <cell r="AL2365">
            <v>2070</v>
          </cell>
        </row>
        <row r="2366">
          <cell r="B2366">
            <v>42246</v>
          </cell>
          <cell r="E2366" t="str">
            <v>Reposicion</v>
          </cell>
          <cell r="F2366" t="str">
            <v>8706200070-6</v>
          </cell>
          <cell r="G2366" t="str">
            <v>Espiga 3/4x220x270 caps.1" Poliamida</v>
          </cell>
          <cell r="AF2366">
            <v>1200</v>
          </cell>
          <cell r="AG2366">
            <v>765.6</v>
          </cell>
          <cell r="AH2366">
            <v>9</v>
          </cell>
          <cell r="AI2366">
            <v>5.742</v>
          </cell>
          <cell r="AJ2366">
            <v>0.99250000000000005</v>
          </cell>
          <cell r="AK2366">
            <v>1191</v>
          </cell>
          <cell r="AL2366">
            <v>6281</v>
          </cell>
        </row>
        <row r="2367">
          <cell r="B2367">
            <v>42332</v>
          </cell>
          <cell r="E2367" t="str">
            <v>Reposicion</v>
          </cell>
          <cell r="F2367" t="str">
            <v>8706200638-0</v>
          </cell>
          <cell r="G2367" t="str">
            <v>Espiga 3/4x183x233 caps 1.3/8" Poliamida</v>
          </cell>
          <cell r="AF2367">
            <v>1200</v>
          </cell>
          <cell r="AG2367">
            <v>717.6</v>
          </cell>
          <cell r="AH2367">
            <v>-34</v>
          </cell>
          <cell r="AI2367">
            <v>-20.332000000000001</v>
          </cell>
          <cell r="AJ2367">
            <v>1.0283333333333333</v>
          </cell>
          <cell r="AK2367">
            <v>1234</v>
          </cell>
          <cell r="AL2367">
            <v>5622</v>
          </cell>
        </row>
        <row r="2368">
          <cell r="B2368">
            <v>42315</v>
          </cell>
          <cell r="E2368" t="str">
            <v>Tecnored S.A.</v>
          </cell>
          <cell r="F2368" t="str">
            <v>9822410140-6</v>
          </cell>
          <cell r="G2368" t="str">
            <v>Eslabón Simple 12mm</v>
          </cell>
          <cell r="AF2368">
            <v>1200</v>
          </cell>
          <cell r="AG2368">
            <v>210.23999999999998</v>
          </cell>
          <cell r="AH2368">
            <v>0</v>
          </cell>
          <cell r="AI2368">
            <v>0</v>
          </cell>
          <cell r="AJ2368">
            <v>1</v>
          </cell>
          <cell r="AK2368">
            <v>1200</v>
          </cell>
          <cell r="AL2368">
            <v>3601</v>
          </cell>
        </row>
        <row r="2369">
          <cell r="B2369">
            <v>42309</v>
          </cell>
          <cell r="E2369" t="str">
            <v>Cooperativa Electrica charrua</v>
          </cell>
          <cell r="F2369" t="str">
            <v>9822410140-6</v>
          </cell>
          <cell r="G2369" t="str">
            <v>Eslabón Simple 12mm</v>
          </cell>
          <cell r="AF2369">
            <v>410</v>
          </cell>
          <cell r="AG2369">
            <v>71.831999999999994</v>
          </cell>
          <cell r="AH2369">
            <v>-90</v>
          </cell>
          <cell r="AI2369">
            <v>-15.767999999999999</v>
          </cell>
          <cell r="AJ2369">
            <v>1.2195121951219512</v>
          </cell>
          <cell r="AK2369">
            <v>500</v>
          </cell>
          <cell r="AL2369">
            <v>3002</v>
          </cell>
        </row>
        <row r="2370">
          <cell r="B2370">
            <v>42342</v>
          </cell>
          <cell r="E2370" t="str">
            <v>ICIL Icafal S.A.</v>
          </cell>
          <cell r="F2370" t="str">
            <v>3824028240-K</v>
          </cell>
          <cell r="G2370" t="str">
            <v>Tirafondo p/Panel 7/8x270</v>
          </cell>
          <cell r="AF2370">
            <v>10</v>
          </cell>
          <cell r="AG2370">
            <v>8.8000000000000007</v>
          </cell>
          <cell r="AH2370">
            <v>-9</v>
          </cell>
          <cell r="AI2370">
            <v>-7.92</v>
          </cell>
          <cell r="AJ2370">
            <v>1.9</v>
          </cell>
          <cell r="AK2370">
            <v>19</v>
          </cell>
          <cell r="AL2370">
            <v>4000</v>
          </cell>
        </row>
        <row r="2371">
          <cell r="B2371">
            <v>42324</v>
          </cell>
          <cell r="E2371" t="str">
            <v>Copelec</v>
          </cell>
          <cell r="F2371" t="str">
            <v>9822410140-6</v>
          </cell>
          <cell r="G2371" t="str">
            <v>Eslabón Simple 12mm</v>
          </cell>
          <cell r="AF2371">
            <v>500</v>
          </cell>
          <cell r="AG2371">
            <v>87.6</v>
          </cell>
          <cell r="AH2371">
            <v>-50</v>
          </cell>
          <cell r="AI2371">
            <v>-8.76</v>
          </cell>
          <cell r="AJ2371">
            <v>1.1000000000000001</v>
          </cell>
          <cell r="AK2371">
            <v>550</v>
          </cell>
          <cell r="AL2371">
            <v>4109</v>
          </cell>
        </row>
        <row r="2372">
          <cell r="B2372">
            <v>42341</v>
          </cell>
          <cell r="E2372" t="str">
            <v>Cooperativa Electrica LLanquihue</v>
          </cell>
          <cell r="F2372" t="str">
            <v>9822410140-6</v>
          </cell>
          <cell r="G2372" t="str">
            <v>Eslabón Simple 12mm</v>
          </cell>
          <cell r="AF2372">
            <v>1000</v>
          </cell>
          <cell r="AG2372">
            <v>175.2</v>
          </cell>
          <cell r="AH2372">
            <v>-50</v>
          </cell>
          <cell r="AI2372">
            <v>-8.76</v>
          </cell>
          <cell r="AJ2372">
            <v>1.05</v>
          </cell>
          <cell r="AK2372">
            <v>1050</v>
          </cell>
          <cell r="AL2372">
            <v>3601</v>
          </cell>
        </row>
        <row r="2373">
          <cell r="B2373">
            <v>42336</v>
          </cell>
          <cell r="E2373" t="str">
            <v>Compañía General de Electricidad</v>
          </cell>
          <cell r="F2373" t="str">
            <v>8706200650-K</v>
          </cell>
          <cell r="G2373" t="str">
            <v>Espiga 3/4x155x210 caps.1.3/8" Poliamida</v>
          </cell>
          <cell r="AF2373">
            <v>1800</v>
          </cell>
          <cell r="AG2373">
            <v>1008.0000000000001</v>
          </cell>
          <cell r="AH2373">
            <v>-46</v>
          </cell>
          <cell r="AI2373">
            <v>-25.76</v>
          </cell>
          <cell r="AJ2373">
            <v>1.0255555555555556</v>
          </cell>
          <cell r="AK2373">
            <v>1846</v>
          </cell>
          <cell r="AL2373">
            <v>6518</v>
          </cell>
        </row>
        <row r="2374">
          <cell r="B2374">
            <v>42346</v>
          </cell>
          <cell r="E2374" t="str">
            <v>Copelec</v>
          </cell>
          <cell r="F2374" t="str">
            <v>9822710230-6</v>
          </cell>
          <cell r="G2374" t="str">
            <v>Espaciador p/Tir. Recto 910x700x600</v>
          </cell>
          <cell r="AF2374">
            <v>20</v>
          </cell>
          <cell r="AG2374">
            <v>256</v>
          </cell>
          <cell r="AH2374">
            <v>-27</v>
          </cell>
          <cell r="AI2374">
            <v>-345.6</v>
          </cell>
          <cell r="AJ2374">
            <v>2.35</v>
          </cell>
          <cell r="AK2374">
            <v>47</v>
          </cell>
          <cell r="AL2374">
            <v>3710</v>
          </cell>
        </row>
        <row r="2375">
          <cell r="B2375">
            <v>42343</v>
          </cell>
          <cell r="E2375" t="str">
            <v>Reposicion</v>
          </cell>
          <cell r="F2375" t="str">
            <v>A800200055-6</v>
          </cell>
          <cell r="G2375" t="str">
            <v>Soporte Remate Mediano-14</v>
          </cell>
          <cell r="AF2375">
            <v>5700</v>
          </cell>
          <cell r="AG2375">
            <v>1710</v>
          </cell>
          <cell r="AH2375">
            <v>-428</v>
          </cell>
          <cell r="AI2375">
            <v>-128.4</v>
          </cell>
          <cell r="AJ2375">
            <v>1.0750877192982455</v>
          </cell>
          <cell r="AK2375">
            <v>6128</v>
          </cell>
          <cell r="AL2375">
            <v>2632</v>
          </cell>
        </row>
        <row r="2376">
          <cell r="B2376">
            <v>42356</v>
          </cell>
          <cell r="E2376" t="str">
            <v>Maestranza Kloppers</v>
          </cell>
          <cell r="F2376" t="str">
            <v>1C51040141-4</v>
          </cell>
          <cell r="G2376" t="str">
            <v>Espárrago H1E 1.1/4x1415x480mm 1045 NG</v>
          </cell>
          <cell r="AF2376">
            <v>9</v>
          </cell>
          <cell r="AG2376">
            <v>79.209000000000003</v>
          </cell>
          <cell r="AH2376">
            <v>0</v>
          </cell>
          <cell r="AI2376">
            <v>0</v>
          </cell>
          <cell r="AJ2376">
            <v>1</v>
          </cell>
          <cell r="AK2376">
            <v>9</v>
          </cell>
          <cell r="AL2376">
            <v>3006</v>
          </cell>
        </row>
        <row r="2377">
          <cell r="B2377">
            <v>42318</v>
          </cell>
          <cell r="E2377" t="str">
            <v>Copelec</v>
          </cell>
          <cell r="F2377" t="str">
            <v>A800200200-1</v>
          </cell>
          <cell r="G2377" t="str">
            <v>Soporte Paso 5/8x321</v>
          </cell>
          <cell r="AF2377">
            <v>100</v>
          </cell>
          <cell r="AG2377">
            <v>53.446000000000005</v>
          </cell>
          <cell r="AH2377">
            <v>-282</v>
          </cell>
          <cell r="AI2377">
            <v>-150.71772000000001</v>
          </cell>
          <cell r="AJ2377">
            <v>3.82</v>
          </cell>
          <cell r="AK2377">
            <v>382</v>
          </cell>
          <cell r="AL2377">
            <v>5000</v>
          </cell>
        </row>
        <row r="2378">
          <cell r="B2378">
            <v>42337</v>
          </cell>
          <cell r="E2378" t="str">
            <v>Reposicion</v>
          </cell>
          <cell r="F2378" t="str">
            <v>8706200640-2</v>
          </cell>
          <cell r="G2378" t="str">
            <v>Espiga 3/4x185x240 caps.1.3/8" Poliamida</v>
          </cell>
          <cell r="AF2378">
            <v>1200</v>
          </cell>
          <cell r="AG2378">
            <v>748.8</v>
          </cell>
          <cell r="AH2378">
            <v>-71</v>
          </cell>
          <cell r="AI2378">
            <v>-44.304000000000002</v>
          </cell>
          <cell r="AJ2378">
            <v>1.0591666666666666</v>
          </cell>
          <cell r="AK2378">
            <v>1271</v>
          </cell>
          <cell r="AL2378">
            <v>6461</v>
          </cell>
        </row>
        <row r="2379">
          <cell r="B2379">
            <v>42353</v>
          </cell>
          <cell r="E2379" t="str">
            <v>Compañía General de Electricidad</v>
          </cell>
          <cell r="F2379" t="str">
            <v>9822210321-5</v>
          </cell>
          <cell r="G2379" t="str">
            <v>Diagonal p/Cruc Cantilever 50x50x5x1830</v>
          </cell>
          <cell r="AF2379">
            <v>107</v>
          </cell>
          <cell r="AG2379">
            <v>781.1</v>
          </cell>
          <cell r="AH2379">
            <v>-4</v>
          </cell>
          <cell r="AI2379">
            <v>-29.2</v>
          </cell>
          <cell r="AJ2379">
            <v>1.0373831775700935</v>
          </cell>
          <cell r="AK2379">
            <v>111</v>
          </cell>
          <cell r="AL2379">
            <v>1900</v>
          </cell>
        </row>
        <row r="2380">
          <cell r="B2380">
            <v>42347</v>
          </cell>
          <cell r="E2380" t="str">
            <v>Cooperativa Electrica Paillaco</v>
          </cell>
          <cell r="F2380" t="str">
            <v>9624000014-5</v>
          </cell>
          <cell r="G2380" t="str">
            <v>Perno Ojo 5/8x9x4H</v>
          </cell>
          <cell r="AF2380">
            <v>200</v>
          </cell>
          <cell r="AG2380">
            <v>119.19999999999999</v>
          </cell>
          <cell r="AH2380">
            <v>0</v>
          </cell>
          <cell r="AI2380">
            <v>0</v>
          </cell>
          <cell r="AJ2380">
            <v>1</v>
          </cell>
          <cell r="AK2380">
            <v>200</v>
          </cell>
          <cell r="AL2380">
            <v>2849</v>
          </cell>
        </row>
        <row r="2381">
          <cell r="B2381">
            <v>42292</v>
          </cell>
          <cell r="E2381" t="str">
            <v>Reposicion</v>
          </cell>
          <cell r="F2381" t="str">
            <v>8706200210-5</v>
          </cell>
          <cell r="G2381" t="str">
            <v>Espiga 5/8x155x210 caps.1" Poliamida</v>
          </cell>
          <cell r="AF2381">
            <v>3000</v>
          </cell>
          <cell r="AG2381">
            <v>1164</v>
          </cell>
          <cell r="AH2381">
            <v>-8</v>
          </cell>
          <cell r="AI2381">
            <v>-3.1040000000000001</v>
          </cell>
          <cell r="AJ2381">
            <v>1.0026666666666666</v>
          </cell>
          <cell r="AK2381">
            <v>3008</v>
          </cell>
          <cell r="AL2381">
            <v>6460</v>
          </cell>
        </row>
        <row r="2382">
          <cell r="B2382">
            <v>42348</v>
          </cell>
          <cell r="E2382" t="str">
            <v>Cooperativa Electrica LLanquihue</v>
          </cell>
          <cell r="F2382" t="str">
            <v>9624000015-3</v>
          </cell>
          <cell r="G2382" t="str">
            <v>Perno Ojo 5/8x9x3H</v>
          </cell>
          <cell r="AF2382">
            <v>134</v>
          </cell>
          <cell r="AG2382">
            <v>80.935999999999993</v>
          </cell>
          <cell r="AH2382">
            <v>0</v>
          </cell>
          <cell r="AI2382">
            <v>0</v>
          </cell>
          <cell r="AJ2382">
            <v>1</v>
          </cell>
          <cell r="AK2382">
            <v>134</v>
          </cell>
          <cell r="AL2382">
            <v>3000</v>
          </cell>
        </row>
        <row r="2383">
          <cell r="B2383">
            <v>42349</v>
          </cell>
          <cell r="E2383" t="str">
            <v>Cooperativa Electrica LLanquihue</v>
          </cell>
          <cell r="F2383" t="str">
            <v>9624000015-3</v>
          </cell>
          <cell r="G2383" t="str">
            <v>Perno Ojo 5/8x9x3H</v>
          </cell>
          <cell r="AF2383">
            <v>132</v>
          </cell>
          <cell r="AG2383">
            <v>79.727999999999994</v>
          </cell>
          <cell r="AH2383">
            <v>-45</v>
          </cell>
          <cell r="AI2383">
            <v>-27.18</v>
          </cell>
          <cell r="AJ2383">
            <v>1.3409090909090908</v>
          </cell>
          <cell r="AK2383">
            <v>177</v>
          </cell>
          <cell r="AL2383">
            <v>3000</v>
          </cell>
        </row>
        <row r="2384">
          <cell r="B2384">
            <v>42294</v>
          </cell>
          <cell r="E2384" t="str">
            <v>Reposicion</v>
          </cell>
          <cell r="F2384" t="str">
            <v>8707200200-6</v>
          </cell>
          <cell r="G2384" t="str">
            <v>Espiga 5/8x150x300 caps.1" Poliamida</v>
          </cell>
          <cell r="AF2384">
            <v>1000</v>
          </cell>
          <cell r="AG2384">
            <v>521</v>
          </cell>
          <cell r="AH2384">
            <v>830</v>
          </cell>
          <cell r="AI2384">
            <v>432.43</v>
          </cell>
          <cell r="AJ2384">
            <v>0.17</v>
          </cell>
          <cell r="AK2384">
            <v>170</v>
          </cell>
          <cell r="AL2384">
            <v>6459</v>
          </cell>
        </row>
        <row r="2385">
          <cell r="B2385">
            <v>42362</v>
          </cell>
          <cell r="E2385" t="str">
            <v>Tecnored S.A.</v>
          </cell>
          <cell r="F2385" t="str">
            <v>8707200200-6</v>
          </cell>
          <cell r="G2385" t="str">
            <v>Espiga 5/8x150x300 caps.1" Poliamida</v>
          </cell>
          <cell r="AF2385">
            <v>600</v>
          </cell>
          <cell r="AG2385">
            <v>312.60000000000002</v>
          </cell>
          <cell r="AH2385">
            <v>-236</v>
          </cell>
          <cell r="AI2385">
            <v>-122.956</v>
          </cell>
          <cell r="AJ2385">
            <v>1.3933333333333333</v>
          </cell>
          <cell r="AK2385">
            <v>836</v>
          </cell>
          <cell r="AL2385">
            <v>6459</v>
          </cell>
        </row>
        <row r="2386">
          <cell r="B2386">
            <v>42366</v>
          </cell>
          <cell r="E2386" t="str">
            <v>Tecnored S.A.</v>
          </cell>
          <cell r="F2386" t="str">
            <v>7401200010-7</v>
          </cell>
          <cell r="G2386" t="str">
            <v>Barra Ojo 5/8x1,80mtrs</v>
          </cell>
          <cell r="AF2386">
            <v>1500</v>
          </cell>
          <cell r="AG2386">
            <v>4555.2</v>
          </cell>
          <cell r="AH2386">
            <v>-299</v>
          </cell>
          <cell r="AI2386">
            <v>-908.00319999999999</v>
          </cell>
          <cell r="AJ2386">
            <v>1.1993333333333334</v>
          </cell>
          <cell r="AK2386">
            <v>1799</v>
          </cell>
          <cell r="AL2386">
            <v>1710</v>
          </cell>
        </row>
        <row r="2387">
          <cell r="B2387">
            <v>42359</v>
          </cell>
          <cell r="E2387" t="str">
            <v>Tecnored S.A.</v>
          </cell>
          <cell r="F2387" t="str">
            <v>8707200685-0</v>
          </cell>
          <cell r="G2387" t="str">
            <v>Espiga 3/4x190x340 caps.1.3/8" Poliamida</v>
          </cell>
          <cell r="AF2387">
            <v>800</v>
          </cell>
          <cell r="AG2387">
            <v>666.4</v>
          </cell>
          <cell r="AH2387">
            <v>-60</v>
          </cell>
          <cell r="AI2387">
            <v>-49.98</v>
          </cell>
          <cell r="AJ2387">
            <v>1.075</v>
          </cell>
          <cell r="AK2387">
            <v>860</v>
          </cell>
          <cell r="AL2387">
            <v>6456</v>
          </cell>
        </row>
        <row r="2388">
          <cell r="B2388">
            <v>42363</v>
          </cell>
          <cell r="E2388" t="str">
            <v>Tecnored S.A.</v>
          </cell>
          <cell r="F2388" t="str">
            <v>9822410110-4</v>
          </cell>
          <cell r="G2388" t="str">
            <v>Eslabón Angular p/Tirante perf.18</v>
          </cell>
          <cell r="AF2388">
            <v>6000</v>
          </cell>
          <cell r="AG2388">
            <v>2970</v>
          </cell>
          <cell r="AH2388">
            <v>-668</v>
          </cell>
          <cell r="AI2388">
            <v>-330.66</v>
          </cell>
          <cell r="AJ2388">
            <v>1.1113333333333333</v>
          </cell>
          <cell r="AK2388">
            <v>6668</v>
          </cell>
          <cell r="AL2388">
            <v>2200</v>
          </cell>
        </row>
        <row r="2389">
          <cell r="B2389">
            <v>42362</v>
          </cell>
          <cell r="E2389" t="str">
            <v>Tecnored S.A.</v>
          </cell>
          <cell r="F2389" t="str">
            <v>8707200200-6</v>
          </cell>
          <cell r="G2389" t="str">
            <v>Espiga 5/8x150x300 caps.1" Poliamida</v>
          </cell>
          <cell r="AF2389">
            <v>600</v>
          </cell>
          <cell r="AG2389">
            <v>312.60000000000002</v>
          </cell>
          <cell r="AH2389">
            <v>-236</v>
          </cell>
          <cell r="AI2389">
            <v>-122.956</v>
          </cell>
          <cell r="AJ2389">
            <v>1.3933333333333333</v>
          </cell>
          <cell r="AK2389">
            <v>836</v>
          </cell>
          <cell r="AL2389">
            <v>6459</v>
          </cell>
        </row>
        <row r="2390">
          <cell r="B2390">
            <v>42361</v>
          </cell>
          <cell r="E2390" t="str">
            <v>Tecnored S.A.</v>
          </cell>
          <cell r="F2390" t="str">
            <v>8707200600-1</v>
          </cell>
          <cell r="G2390" t="str">
            <v>Espiga 3/4x155x303 caps.1" Poliamida</v>
          </cell>
          <cell r="AF2390">
            <v>250</v>
          </cell>
          <cell r="AG2390">
            <v>174.25</v>
          </cell>
          <cell r="AH2390">
            <v>-6</v>
          </cell>
          <cell r="AI2390">
            <v>-4.1819999999999995</v>
          </cell>
          <cell r="AJ2390">
            <v>1.024</v>
          </cell>
          <cell r="AK2390">
            <v>256</v>
          </cell>
          <cell r="AL2390">
            <v>5346</v>
          </cell>
        </row>
        <row r="2391">
          <cell r="B2391">
            <v>42354</v>
          </cell>
          <cell r="E2391" t="str">
            <v>Compañía General de Electricidad</v>
          </cell>
          <cell r="F2391" t="str">
            <v>7405216100-6</v>
          </cell>
          <cell r="G2391" t="str">
            <v>Barra Lisa Tomatierra 1/2x7000</v>
          </cell>
          <cell r="AF2391">
            <v>118</v>
          </cell>
          <cell r="AG2391">
            <v>820.1</v>
          </cell>
          <cell r="AH2391">
            <v>0</v>
          </cell>
          <cell r="AI2391">
            <v>0</v>
          </cell>
          <cell r="AJ2391">
            <v>1</v>
          </cell>
          <cell r="AK2391">
            <v>118</v>
          </cell>
          <cell r="AL2391">
            <v>2530</v>
          </cell>
        </row>
        <row r="2392">
          <cell r="B2392">
            <v>42364</v>
          </cell>
          <cell r="E2392" t="str">
            <v>Tecnored S.A.</v>
          </cell>
          <cell r="F2392" t="str">
            <v>8706200600-3</v>
          </cell>
          <cell r="G2392" t="str">
            <v>Espiga 3/4x210x155x55x50 caps.1" Poliamida</v>
          </cell>
          <cell r="AF2392">
            <v>2000</v>
          </cell>
          <cell r="AG2392">
            <v>1014</v>
          </cell>
          <cell r="AH2392">
            <v>2000</v>
          </cell>
          <cell r="AI2392">
            <v>1014</v>
          </cell>
          <cell r="AJ2392">
            <v>0</v>
          </cell>
          <cell r="AK2392">
            <v>0</v>
          </cell>
        </row>
        <row r="2393">
          <cell r="B2393">
            <v>42298</v>
          </cell>
          <cell r="E2393" t="str">
            <v>Tecnored S.A.</v>
          </cell>
          <cell r="F2393" t="str">
            <v>8709200050-6</v>
          </cell>
          <cell r="G2393" t="str">
            <v>Espiga 3/4x200x350 caps.1" Poliamida</v>
          </cell>
          <cell r="AF2393">
            <v>50</v>
          </cell>
          <cell r="AG2393">
            <v>40.6</v>
          </cell>
          <cell r="AH2393">
            <v>0</v>
          </cell>
          <cell r="AI2393">
            <v>0</v>
          </cell>
          <cell r="AJ2393">
            <v>1</v>
          </cell>
          <cell r="AK2393">
            <v>50</v>
          </cell>
          <cell r="AL2393">
            <v>6460</v>
          </cell>
        </row>
        <row r="2394">
          <cell r="B2394">
            <v>42383</v>
          </cell>
          <cell r="E2394" t="str">
            <v>Reposicion</v>
          </cell>
          <cell r="F2394" t="str">
            <v>7500200020-2</v>
          </cell>
          <cell r="G2394" t="str">
            <v>Brida 3 pernos Perforación Redonda</v>
          </cell>
          <cell r="AF2394">
            <v>2700</v>
          </cell>
          <cell r="AG2394">
            <v>1201.5</v>
          </cell>
          <cell r="AH2394">
            <v>146</v>
          </cell>
          <cell r="AI2394">
            <v>64.97</v>
          </cell>
          <cell r="AJ2394">
            <v>0.94592592592592595</v>
          </cell>
          <cell r="AK2394">
            <v>2554</v>
          </cell>
          <cell r="AL2394">
            <v>3084</v>
          </cell>
        </row>
        <row r="2395">
          <cell r="B2395">
            <v>42382</v>
          </cell>
          <cell r="E2395" t="str">
            <v>Reposicion</v>
          </cell>
          <cell r="F2395" t="str">
            <v>7500200015-6</v>
          </cell>
          <cell r="G2395" t="str">
            <v>Brida 3 pernos Perforación Ovalada</v>
          </cell>
          <cell r="AF2395">
            <v>1000</v>
          </cell>
          <cell r="AG2395">
            <v>435</v>
          </cell>
          <cell r="AH2395">
            <v>-269</v>
          </cell>
          <cell r="AI2395">
            <v>-117.015</v>
          </cell>
          <cell r="AJ2395">
            <v>1.2689999999999999</v>
          </cell>
          <cell r="AK2395">
            <v>1269</v>
          </cell>
          <cell r="AL2395">
            <v>3084</v>
          </cell>
        </row>
        <row r="2396">
          <cell r="B2396">
            <v>42374</v>
          </cell>
          <cell r="E2396" t="str">
            <v>Reposicion</v>
          </cell>
          <cell r="F2396" t="str">
            <v>8706200650-K</v>
          </cell>
          <cell r="G2396" t="str">
            <v>Espiga 3/4x155x210 caps.1.3/8" Poliamida</v>
          </cell>
          <cell r="AF2396">
            <v>1500</v>
          </cell>
          <cell r="AG2396">
            <v>840.00000000000011</v>
          </cell>
          <cell r="AH2396">
            <v>-507</v>
          </cell>
          <cell r="AI2396">
            <v>-283.92</v>
          </cell>
          <cell r="AJ2396">
            <v>1.3380000000000001</v>
          </cell>
          <cell r="AK2396">
            <v>2007</v>
          </cell>
          <cell r="AL2396">
            <v>6518</v>
          </cell>
        </row>
        <row r="2397">
          <cell r="B2397">
            <v>42379</v>
          </cell>
          <cell r="E2397" t="str">
            <v>Entel Chile S.A.</v>
          </cell>
          <cell r="F2397" t="str">
            <v>8020210138-4</v>
          </cell>
          <cell r="G2397" t="str">
            <v>Cruceta Remate Final 65x65x5x500</v>
          </cell>
          <cell r="AF2397">
            <v>850</v>
          </cell>
          <cell r="AG2397">
            <v>2215.1</v>
          </cell>
          <cell r="AH2397">
            <v>-55</v>
          </cell>
          <cell r="AI2397">
            <v>-143.32999999999998</v>
          </cell>
          <cell r="AJ2397">
            <v>1.0647058823529412</v>
          </cell>
          <cell r="AK2397">
            <v>905</v>
          </cell>
          <cell r="AL2397">
            <v>2074</v>
          </cell>
        </row>
        <row r="2398">
          <cell r="B2398">
            <v>42373</v>
          </cell>
          <cell r="E2398" t="str">
            <v>Cooperativa Electrica LLanquihue</v>
          </cell>
          <cell r="F2398" t="str">
            <v>9323020350-2</v>
          </cell>
          <cell r="G2398" t="str">
            <v>Perno Hex Cte 5/8x8x5A</v>
          </cell>
          <cell r="AF2398">
            <v>600</v>
          </cell>
          <cell r="AG2398">
            <v>201.672</v>
          </cell>
          <cell r="AH2398">
            <v>-167</v>
          </cell>
          <cell r="AI2398">
            <v>-56.132039999999996</v>
          </cell>
          <cell r="AJ2398">
            <v>1.2783333333333333</v>
          </cell>
          <cell r="AK2398">
            <v>767</v>
          </cell>
          <cell r="AL2398">
            <v>2400</v>
          </cell>
        </row>
        <row r="2399">
          <cell r="B2399">
            <v>42365</v>
          </cell>
          <cell r="E2399" t="str">
            <v>Tecnored S.A.</v>
          </cell>
          <cell r="F2399" t="str">
            <v>9323016498-1</v>
          </cell>
          <cell r="G2399" t="str">
            <v>Perno Hex Cte 1/2x13x187mmH</v>
          </cell>
          <cell r="AF2399">
            <v>1000</v>
          </cell>
          <cell r="AG2399">
            <v>299</v>
          </cell>
          <cell r="AH2399">
            <v>-109</v>
          </cell>
          <cell r="AI2399">
            <v>-32.591000000000001</v>
          </cell>
          <cell r="AJ2399">
            <v>1.109</v>
          </cell>
          <cell r="AK2399">
            <v>1109</v>
          </cell>
          <cell r="AL2399">
            <v>2842</v>
          </cell>
        </row>
        <row r="2400">
          <cell r="B2400">
            <v>42394</v>
          </cell>
          <cell r="E2400" t="str">
            <v>Cooperativa Electrica LLanquihue</v>
          </cell>
          <cell r="F2400" t="str">
            <v>9323020326-K</v>
          </cell>
          <cell r="G2400" t="str">
            <v>Perno Hex Cte 5/8x7x4A</v>
          </cell>
          <cell r="AF2400">
            <v>32</v>
          </cell>
          <cell r="AG2400">
            <v>9.7279999999999998</v>
          </cell>
          <cell r="AH2400">
            <v>-7</v>
          </cell>
          <cell r="AI2400">
            <v>-2.1280000000000001</v>
          </cell>
          <cell r="AJ2400">
            <v>1.21875</v>
          </cell>
          <cell r="AK2400">
            <v>39</v>
          </cell>
          <cell r="AL2400">
            <v>2403</v>
          </cell>
        </row>
        <row r="2401">
          <cell r="B2401">
            <v>42395</v>
          </cell>
          <cell r="E2401" t="str">
            <v>Cooperativa Electrica LLanquihue</v>
          </cell>
          <cell r="F2401" t="str">
            <v>9323020370-7</v>
          </cell>
          <cell r="G2401" t="str">
            <v>Perno Hex Cte 5/8x9x6A</v>
          </cell>
          <cell r="AF2401">
            <v>50</v>
          </cell>
          <cell r="AG2401">
            <v>18.688500000000001</v>
          </cell>
          <cell r="AH2401">
            <v>-10</v>
          </cell>
          <cell r="AI2401">
            <v>-3.7376999999999998</v>
          </cell>
          <cell r="AJ2401">
            <v>1.2</v>
          </cell>
          <cell r="AK2401">
            <v>60</v>
          </cell>
          <cell r="AL2401">
            <v>2400</v>
          </cell>
        </row>
        <row r="2402">
          <cell r="B2402">
            <v>42393</v>
          </cell>
          <cell r="E2402" t="str">
            <v>Cooperativa Electrica LLanquihue</v>
          </cell>
          <cell r="F2402" t="str">
            <v>9323020410-K</v>
          </cell>
          <cell r="G2402" t="str">
            <v>Perno Hex Cte 5/8x10x7A</v>
          </cell>
          <cell r="AF2402">
            <v>40</v>
          </cell>
          <cell r="AG2402">
            <v>16.96</v>
          </cell>
          <cell r="AH2402">
            <v>-9</v>
          </cell>
          <cell r="AI2402">
            <v>-3.8159999999999998</v>
          </cell>
          <cell r="AJ2402">
            <v>1.2250000000000001</v>
          </cell>
          <cell r="AK2402">
            <v>49</v>
          </cell>
          <cell r="AL2402">
            <v>2400</v>
          </cell>
        </row>
        <row r="2403">
          <cell r="B2403">
            <v>42400</v>
          </cell>
          <cell r="E2403" t="str">
            <v>Maestranza Kloppers</v>
          </cell>
          <cell r="F2403" t="str">
            <v>2491232497-0</v>
          </cell>
          <cell r="G2403" t="str">
            <v xml:space="preserve">Perno Anclaje Tipo L 1x950x100x150H </v>
          </cell>
          <cell r="AF2403">
            <v>24</v>
          </cell>
          <cell r="AG2403">
            <v>106.31376</v>
          </cell>
          <cell r="AH2403">
            <v>0</v>
          </cell>
          <cell r="AI2403">
            <v>0</v>
          </cell>
          <cell r="AJ2403">
            <v>1</v>
          </cell>
          <cell r="AK2403">
            <v>24</v>
          </cell>
          <cell r="AL2403">
            <v>3000</v>
          </cell>
        </row>
        <row r="2404">
          <cell r="B2404">
            <v>42390</v>
          </cell>
          <cell r="E2404" t="str">
            <v>Reposicion</v>
          </cell>
          <cell r="F2404" t="str">
            <v>7401200010-7</v>
          </cell>
          <cell r="G2404" t="str">
            <v>Barra Ojo 5/8x1,80mtrs</v>
          </cell>
          <cell r="AF2404">
            <v>620</v>
          </cell>
          <cell r="AG2404">
            <v>1882.816</v>
          </cell>
          <cell r="AH2404">
            <v>-1395</v>
          </cell>
          <cell r="AI2404">
            <v>-4236.3360000000002</v>
          </cell>
          <cell r="AJ2404">
            <v>3.25</v>
          </cell>
          <cell r="AK2404">
            <v>2015</v>
          </cell>
          <cell r="AL2404">
            <v>1710</v>
          </cell>
        </row>
        <row r="2405">
          <cell r="B2405">
            <v>42384</v>
          </cell>
          <cell r="E2405" t="str">
            <v>SAESA</v>
          </cell>
          <cell r="F2405" t="str">
            <v>9323016462-0</v>
          </cell>
          <cell r="G2405" t="str">
            <v>Perno Hex Cte 1/2x9x4A</v>
          </cell>
          <cell r="AF2405">
            <v>2000</v>
          </cell>
          <cell r="AG2405">
            <v>454</v>
          </cell>
          <cell r="AH2405">
            <v>0</v>
          </cell>
          <cell r="AI2405">
            <v>0</v>
          </cell>
          <cell r="AJ2405">
            <v>1</v>
          </cell>
          <cell r="AK2405">
            <v>2000</v>
          </cell>
          <cell r="AL2405">
            <v>2348</v>
          </cell>
        </row>
        <row r="2406">
          <cell r="B2406">
            <v>42403</v>
          </cell>
          <cell r="E2406" t="str">
            <v>Cooperativa Electrica LLanquihue</v>
          </cell>
          <cell r="F2406" t="str">
            <v>9821960210-3</v>
          </cell>
          <cell r="G2406" t="str">
            <v xml:space="preserve">CAÑERIA GV                12" x 15 mts      </v>
          </cell>
          <cell r="AF2406">
            <v>1</v>
          </cell>
          <cell r="AG2406">
            <v>1486.66</v>
          </cell>
          <cell r="AH2406">
            <v>0</v>
          </cell>
          <cell r="AI2406">
            <v>0</v>
          </cell>
          <cell r="AJ2406">
            <v>1</v>
          </cell>
          <cell r="AK2406">
            <v>1</v>
          </cell>
          <cell r="AL2406">
            <v>2175</v>
          </cell>
        </row>
        <row r="2407">
          <cell r="B2407">
            <v>42385</v>
          </cell>
          <cell r="E2407" t="str">
            <v>SAESA</v>
          </cell>
          <cell r="F2407" t="str">
            <v>9323016462-0</v>
          </cell>
          <cell r="G2407" t="str">
            <v>Perno Hex Cte 1/2x9x4A</v>
          </cell>
          <cell r="AF2407">
            <v>2000</v>
          </cell>
          <cell r="AG2407">
            <v>454</v>
          </cell>
          <cell r="AH2407">
            <v>0</v>
          </cell>
          <cell r="AI2407">
            <v>0</v>
          </cell>
          <cell r="AJ2407">
            <v>1</v>
          </cell>
          <cell r="AK2407">
            <v>2000</v>
          </cell>
          <cell r="AL2407">
            <v>2348</v>
          </cell>
        </row>
        <row r="2408">
          <cell r="B2408">
            <v>42371</v>
          </cell>
          <cell r="E2408" t="str">
            <v>CAMET SPA</v>
          </cell>
          <cell r="F2408" t="str">
            <v>9521200007-9</v>
          </cell>
          <cell r="G2408" t="str">
            <v>Grillete 12mm, ojo chico</v>
          </cell>
          <cell r="AF2408">
            <v>2500</v>
          </cell>
          <cell r="AG2408">
            <v>557.5</v>
          </cell>
          <cell r="AH2408">
            <v>-223</v>
          </cell>
          <cell r="AI2408">
            <v>-49.728999999999999</v>
          </cell>
          <cell r="AJ2408">
            <v>1.0891999999999999</v>
          </cell>
          <cell r="AK2408">
            <v>2723</v>
          </cell>
          <cell r="AL2408">
            <v>5000</v>
          </cell>
        </row>
        <row r="2409">
          <cell r="B2409">
            <v>42402</v>
          </cell>
          <cell r="E2409" t="str">
            <v>Cooperativa Electrica LLanquihue</v>
          </cell>
          <cell r="F2409" t="str">
            <v>9821960200-6</v>
          </cell>
          <cell r="G2409" t="str">
            <v xml:space="preserve">CAÑERIA GV                8" x 15 mts       </v>
          </cell>
          <cell r="AF2409">
            <v>2</v>
          </cell>
          <cell r="AG2409">
            <v>1428.96</v>
          </cell>
          <cell r="AH2409">
            <v>0</v>
          </cell>
          <cell r="AI2409">
            <v>0</v>
          </cell>
          <cell r="AJ2409">
            <v>1</v>
          </cell>
          <cell r="AK2409">
            <v>2</v>
          </cell>
          <cell r="AL2409">
            <v>2346</v>
          </cell>
        </row>
        <row r="2410">
          <cell r="B2410">
            <v>41950</v>
          </cell>
          <cell r="E2410" t="str">
            <v>Cooperativa Electrica Rio Bueno</v>
          </cell>
          <cell r="F2410" t="str">
            <v>9521220100-7</v>
          </cell>
          <cell r="G2410" t="str">
            <v>Grillete recto 14mm, perf.18</v>
          </cell>
          <cell r="AF2410">
            <v>300</v>
          </cell>
          <cell r="AG2410">
            <v>96.600000000000009</v>
          </cell>
          <cell r="AH2410">
            <v>0</v>
          </cell>
          <cell r="AI2410">
            <v>0</v>
          </cell>
          <cell r="AJ2410">
            <v>1</v>
          </cell>
          <cell r="AK2410">
            <v>300</v>
          </cell>
          <cell r="AL2410">
            <v>3509</v>
          </cell>
        </row>
        <row r="2411">
          <cell r="B2411">
            <v>42360</v>
          </cell>
          <cell r="E2411" t="str">
            <v>Tecnored S.A.</v>
          </cell>
          <cell r="F2411" t="str">
            <v>9822420010-2</v>
          </cell>
          <cell r="G2411" t="str">
            <v>Eslabón Angular Estampado perf.18</v>
          </cell>
          <cell r="AF2411">
            <v>500</v>
          </cell>
          <cell r="AG2411">
            <v>226.5</v>
          </cell>
          <cell r="AH2411">
            <v>-224</v>
          </cell>
          <cell r="AI2411">
            <v>-101.47200000000001</v>
          </cell>
          <cell r="AJ2411">
            <v>1.448</v>
          </cell>
          <cell r="AK2411">
            <v>724</v>
          </cell>
          <cell r="AL2411">
            <v>2980</v>
          </cell>
        </row>
        <row r="2412">
          <cell r="B2412">
            <v>42369</v>
          </cell>
          <cell r="E2412" t="str">
            <v>Cooperativa Electrica LLanquihue</v>
          </cell>
          <cell r="F2412" t="str">
            <v>A800200025-4</v>
          </cell>
          <cell r="G2412" t="str">
            <v>Soporte Paso 1/2x415</v>
          </cell>
          <cell r="AF2412">
            <v>117</v>
          </cell>
          <cell r="AG2412">
            <v>51.48</v>
          </cell>
          <cell r="AH2412">
            <v>-119</v>
          </cell>
          <cell r="AI2412">
            <v>-52.36</v>
          </cell>
          <cell r="AJ2412">
            <v>2.017094017094017</v>
          </cell>
          <cell r="AK2412">
            <v>236</v>
          </cell>
          <cell r="AL2412">
            <v>5000</v>
          </cell>
        </row>
        <row r="2413">
          <cell r="B2413">
            <v>42405</v>
          </cell>
          <cell r="E2413" t="str">
            <v>Luis Salvador Galvez</v>
          </cell>
          <cell r="F2413" t="str">
            <v>2821632150-4</v>
          </cell>
          <cell r="G2413" t="str">
            <v>Perno riel FFCC KJX 1x140</v>
          </cell>
          <cell r="AF2413">
            <v>100</v>
          </cell>
          <cell r="AG2413">
            <v>72</v>
          </cell>
          <cell r="AH2413">
            <v>-2</v>
          </cell>
          <cell r="AI2413">
            <v>-1.44</v>
          </cell>
          <cell r="AJ2413">
            <v>1.02</v>
          </cell>
          <cell r="AK2413">
            <v>102</v>
          </cell>
          <cell r="AL2413">
            <v>3000</v>
          </cell>
        </row>
        <row r="2414">
          <cell r="B2414">
            <v>41943</v>
          </cell>
          <cell r="E2414" t="str">
            <v>Cooperativa Electrica los Angeles</v>
          </cell>
          <cell r="F2414" t="str">
            <v>9521220100-7</v>
          </cell>
          <cell r="G2414" t="str">
            <v>Grillete recto 14mm, perf.18</v>
          </cell>
          <cell r="AF2414">
            <v>300</v>
          </cell>
          <cell r="AG2414">
            <v>96.600000000000009</v>
          </cell>
          <cell r="AH2414">
            <v>0</v>
          </cell>
          <cell r="AI2414">
            <v>0</v>
          </cell>
          <cell r="AJ2414">
            <v>1</v>
          </cell>
          <cell r="AK2414">
            <v>300</v>
          </cell>
          <cell r="AL2414">
            <v>4006</v>
          </cell>
        </row>
        <row r="2415">
          <cell r="B2415">
            <v>42386</v>
          </cell>
          <cell r="E2415" t="str">
            <v>SAESA</v>
          </cell>
          <cell r="F2415" t="str">
            <v>9323016462-0</v>
          </cell>
          <cell r="G2415" t="str">
            <v>Perno Hex Cte 1/2x9x4A</v>
          </cell>
          <cell r="AF2415">
            <v>1000</v>
          </cell>
          <cell r="AG2415">
            <v>227</v>
          </cell>
          <cell r="AH2415">
            <v>0</v>
          </cell>
          <cell r="AI2415">
            <v>0</v>
          </cell>
          <cell r="AJ2415">
            <v>1</v>
          </cell>
          <cell r="AK2415">
            <v>1000</v>
          </cell>
          <cell r="AL2415">
            <v>2348</v>
          </cell>
        </row>
        <row r="2416">
          <cell r="B2416">
            <v>41915</v>
          </cell>
          <cell r="E2416" t="str">
            <v>Eleconce SPA</v>
          </cell>
          <cell r="F2416" t="str">
            <v>9521220100-7</v>
          </cell>
          <cell r="G2416" t="str">
            <v>Grillete recto 14mm, perf.18</v>
          </cell>
          <cell r="AF2416">
            <v>100</v>
          </cell>
          <cell r="AG2416">
            <v>32.200000000000003</v>
          </cell>
          <cell r="AH2416">
            <v>0</v>
          </cell>
          <cell r="AI2416">
            <v>0</v>
          </cell>
          <cell r="AJ2416">
            <v>1</v>
          </cell>
          <cell r="AK2416">
            <v>100</v>
          </cell>
          <cell r="AL2416">
            <v>3726</v>
          </cell>
        </row>
        <row r="2417">
          <cell r="B2417">
            <v>42050</v>
          </cell>
          <cell r="E2417" t="str">
            <v>Comercial Electroson Ltda</v>
          </cell>
          <cell r="F2417" t="str">
            <v>9521220100-7</v>
          </cell>
          <cell r="G2417" t="str">
            <v>Grillete recto 14mm, perf.18</v>
          </cell>
          <cell r="AF2417">
            <v>1000</v>
          </cell>
          <cell r="AG2417">
            <v>322</v>
          </cell>
          <cell r="AH2417">
            <v>0</v>
          </cell>
          <cell r="AI2417">
            <v>0</v>
          </cell>
          <cell r="AJ2417">
            <v>1</v>
          </cell>
          <cell r="AK2417">
            <v>1000</v>
          </cell>
          <cell r="AL2417">
            <v>4503</v>
          </cell>
        </row>
        <row r="2418">
          <cell r="B2418">
            <v>42387</v>
          </cell>
          <cell r="E2418" t="str">
            <v>SAESA</v>
          </cell>
          <cell r="F2418" t="str">
            <v>9323016462-0</v>
          </cell>
          <cell r="G2418" t="str">
            <v>Perno Hex Cte 1/2x9x4A</v>
          </cell>
          <cell r="AF2418">
            <v>2000</v>
          </cell>
          <cell r="AG2418">
            <v>454</v>
          </cell>
          <cell r="AH2418">
            <v>-961</v>
          </cell>
          <cell r="AI2418">
            <v>-218.14700000000002</v>
          </cell>
          <cell r="AJ2418">
            <v>1.4804999999999999</v>
          </cell>
          <cell r="AK2418">
            <v>2961</v>
          </cell>
          <cell r="AL2418">
            <v>2348</v>
          </cell>
        </row>
        <row r="2419">
          <cell r="B2419">
            <v>42396</v>
          </cell>
          <cell r="E2419" t="str">
            <v>ICIL Icafal S.A.</v>
          </cell>
          <cell r="F2419" t="str">
            <v>2821632140-7</v>
          </cell>
          <cell r="G2419" t="str">
            <v>Perno riel FFCC JDZ 1x130</v>
          </cell>
          <cell r="AF2419">
            <v>2700</v>
          </cell>
          <cell r="AG2419">
            <v>1849.5000000000002</v>
          </cell>
          <cell r="AH2419">
            <v>-133</v>
          </cell>
          <cell r="AI2419">
            <v>-91.105000000000004</v>
          </cell>
          <cell r="AJ2419">
            <v>1.0492592592592593</v>
          </cell>
          <cell r="AK2419">
            <v>2833</v>
          </cell>
          <cell r="AL2419">
            <v>2992</v>
          </cell>
        </row>
        <row r="2420">
          <cell r="B2420">
            <v>42398</v>
          </cell>
          <cell r="E2420" t="str">
            <v>Transap S.A.</v>
          </cell>
          <cell r="F2420" t="str">
            <v>2821632130-K</v>
          </cell>
          <cell r="G2420" t="str">
            <v>Perno riel p/Tirante K-U-Y-Z 1x100</v>
          </cell>
          <cell r="AF2420">
            <v>50</v>
          </cell>
          <cell r="AG2420">
            <v>26.5</v>
          </cell>
          <cell r="AH2420">
            <v>-1</v>
          </cell>
          <cell r="AI2420">
            <v>-0.53</v>
          </cell>
          <cell r="AJ2420">
            <v>1.02</v>
          </cell>
          <cell r="AK2420">
            <v>51</v>
          </cell>
          <cell r="AL2420">
            <v>5000</v>
          </cell>
        </row>
        <row r="2421">
          <cell r="B2421">
            <v>42392</v>
          </cell>
          <cell r="E2421" t="str">
            <v>Cooperativa Electrica Paillaco</v>
          </cell>
          <cell r="F2421" t="str">
            <v>9521220110-4</v>
          </cell>
          <cell r="G2421" t="str">
            <v>Grillete recto 14mm, perf.21</v>
          </cell>
          <cell r="AF2421">
            <v>1500</v>
          </cell>
          <cell r="AG2421">
            <v>465</v>
          </cell>
          <cell r="AH2421">
            <v>-134</v>
          </cell>
          <cell r="AI2421">
            <v>-41.54</v>
          </cell>
          <cell r="AJ2421">
            <v>1.0893333333333333</v>
          </cell>
          <cell r="AK2421">
            <v>1634</v>
          </cell>
          <cell r="AL2421">
            <v>3782</v>
          </cell>
        </row>
        <row r="2422">
          <cell r="B2422">
            <v>42351</v>
          </cell>
          <cell r="E2422" t="str">
            <v>Juan Ruperto Cancino</v>
          </cell>
          <cell r="F2422" t="str">
            <v>9323016430-2</v>
          </cell>
          <cell r="G2422" t="str">
            <v>Perno Hex Cte 1/2x7x4A</v>
          </cell>
          <cell r="AF2422">
            <v>500</v>
          </cell>
          <cell r="AG2422">
            <v>90</v>
          </cell>
          <cell r="AH2422">
            <v>-5</v>
          </cell>
          <cell r="AI2422">
            <v>-0.89999999999999991</v>
          </cell>
          <cell r="AJ2422">
            <v>1.01</v>
          </cell>
          <cell r="AK2422">
            <v>505</v>
          </cell>
          <cell r="AL2422">
            <v>2350</v>
          </cell>
        </row>
        <row r="2423">
          <cell r="B2423">
            <v>42352</v>
          </cell>
          <cell r="E2423" t="str">
            <v>Juan Ruperto Cancino</v>
          </cell>
          <cell r="F2423" t="str">
            <v>9323016630-5</v>
          </cell>
          <cell r="G2423" t="str">
            <v>Perno Hex Cte 1/2x14x11A</v>
          </cell>
          <cell r="AF2423">
            <v>100</v>
          </cell>
          <cell r="AG2423">
            <v>35.099999999999994</v>
          </cell>
          <cell r="AH2423">
            <v>-41</v>
          </cell>
          <cell r="AI2423">
            <v>-14.390999999999998</v>
          </cell>
          <cell r="AJ2423">
            <v>1.41</v>
          </cell>
          <cell r="AK2423">
            <v>141</v>
          </cell>
          <cell r="AL2423">
            <v>2350</v>
          </cell>
        </row>
        <row r="2424">
          <cell r="B2424">
            <v>42389</v>
          </cell>
          <cell r="E2424" t="str">
            <v>Juan Ruperto Cancino</v>
          </cell>
          <cell r="F2424" t="str">
            <v>9323016560-0</v>
          </cell>
          <cell r="G2424" t="str">
            <v>Perno Hex Cte 1/2x12x9A</v>
          </cell>
          <cell r="AF2424">
            <v>300</v>
          </cell>
          <cell r="AG2424">
            <v>91.8</v>
          </cell>
          <cell r="AH2424">
            <v>-28</v>
          </cell>
          <cell r="AI2424">
            <v>-8.5679999999999996</v>
          </cell>
          <cell r="AJ2424">
            <v>1.0933333333333333</v>
          </cell>
          <cell r="AK2424">
            <v>328</v>
          </cell>
          <cell r="AL2424">
            <v>2349</v>
          </cell>
        </row>
        <row r="2425">
          <cell r="B2425">
            <v>42406</v>
          </cell>
          <cell r="E2425" t="str">
            <v>Reposicion</v>
          </cell>
          <cell r="F2425" t="str">
            <v>7401200030-1</v>
          </cell>
          <cell r="G2425" t="str">
            <v>Barra Ojo 5/8x2,40mtrs</v>
          </cell>
          <cell r="AF2425">
            <v>1700</v>
          </cell>
          <cell r="AG2425">
            <v>6872.08</v>
          </cell>
          <cell r="AH2425">
            <v>223</v>
          </cell>
          <cell r="AI2425">
            <v>901.45519999999999</v>
          </cell>
          <cell r="AJ2425">
            <v>0.86882352941176466</v>
          </cell>
          <cell r="AK2425">
            <v>1477</v>
          </cell>
          <cell r="AL2425">
            <v>2304</v>
          </cell>
        </row>
        <row r="2426">
          <cell r="B2426">
            <v>42367</v>
          </cell>
          <cell r="E2426" t="str">
            <v>Tecnored S.A.</v>
          </cell>
          <cell r="F2426" t="str">
            <v>8731232100-7</v>
          </cell>
          <cell r="G2426" t="str">
            <v>Espiga Punta Poste caps.1" Poliamida</v>
          </cell>
          <cell r="AF2426">
            <v>100</v>
          </cell>
          <cell r="AG2426">
            <v>95.5</v>
          </cell>
          <cell r="AH2426">
            <v>0</v>
          </cell>
          <cell r="AI2426">
            <v>0</v>
          </cell>
          <cell r="AJ2426">
            <v>1</v>
          </cell>
          <cell r="AK2426">
            <v>100</v>
          </cell>
          <cell r="AL2426">
            <v>5255</v>
          </cell>
        </row>
        <row r="2427">
          <cell r="B2427">
            <v>42401</v>
          </cell>
          <cell r="E2427" t="str">
            <v>Cooperativa Electrica LLanquihue</v>
          </cell>
          <cell r="F2427" t="str">
            <v>A800210115-8</v>
          </cell>
          <cell r="G2427" t="str">
            <v>Soporte Susp. p/Cable Preensamblado</v>
          </cell>
          <cell r="AF2427">
            <v>40</v>
          </cell>
          <cell r="AG2427">
            <v>13.600000000000001</v>
          </cell>
          <cell r="AH2427">
            <v>-10</v>
          </cell>
          <cell r="AI2427">
            <v>-3.4000000000000004</v>
          </cell>
          <cell r="AJ2427">
            <v>1.25</v>
          </cell>
          <cell r="AK2427">
            <v>50</v>
          </cell>
          <cell r="AL2427">
            <v>5250</v>
          </cell>
        </row>
        <row r="2428">
          <cell r="B2428">
            <v>42370</v>
          </cell>
          <cell r="E2428" t="str">
            <v>Cooperativa Electrica LLanquihue</v>
          </cell>
          <cell r="F2428" t="str">
            <v>A800200025-4</v>
          </cell>
          <cell r="G2428" t="str">
            <v>Soporte Paso 1/2x415</v>
          </cell>
          <cell r="AF2428">
            <v>116</v>
          </cell>
          <cell r="AG2428">
            <v>51.04</v>
          </cell>
          <cell r="AH2428">
            <v>-132</v>
          </cell>
          <cell r="AI2428">
            <v>-58.08</v>
          </cell>
          <cell r="AJ2428">
            <v>2.1379310344827585</v>
          </cell>
          <cell r="AK2428">
            <v>248</v>
          </cell>
          <cell r="AL2428">
            <v>5000</v>
          </cell>
        </row>
        <row r="2429">
          <cell r="B2429">
            <v>42397</v>
          </cell>
          <cell r="E2429" t="str">
            <v>Tecnored S.A.</v>
          </cell>
          <cell r="F2429" t="str">
            <v>9822410140-6</v>
          </cell>
          <cell r="G2429" t="str">
            <v>Eslabón Simple 12mm</v>
          </cell>
          <cell r="AF2429">
            <v>1000</v>
          </cell>
          <cell r="AG2429">
            <v>175.2</v>
          </cell>
          <cell r="AH2429">
            <v>210</v>
          </cell>
          <cell r="AI2429">
            <v>36.792000000000002</v>
          </cell>
          <cell r="AJ2429">
            <v>0.79</v>
          </cell>
          <cell r="AK2429">
            <v>790</v>
          </cell>
          <cell r="AL2429">
            <v>3601</v>
          </cell>
        </row>
        <row r="2430">
          <cell r="B2430">
            <v>42404</v>
          </cell>
          <cell r="E2430" t="str">
            <v>Tecnored S.A.</v>
          </cell>
          <cell r="F2430" t="str">
            <v>8709200060-3</v>
          </cell>
          <cell r="G2430" t="str">
            <v>Espiga 3/4x200x350 caps.1.3/8" Poliamida C/H</v>
          </cell>
          <cell r="AF2430">
            <v>800</v>
          </cell>
          <cell r="AG2430">
            <v>675.19999999999993</v>
          </cell>
          <cell r="AH2430">
            <v>-503</v>
          </cell>
          <cell r="AI2430">
            <v>-424.53199999999998</v>
          </cell>
          <cell r="AJ2430">
            <v>1.6287499999999999</v>
          </cell>
          <cell r="AK2430">
            <v>1303</v>
          </cell>
          <cell r="AL2430">
            <v>6459</v>
          </cell>
        </row>
        <row r="2431">
          <cell r="B2431">
            <v>42408</v>
          </cell>
          <cell r="E2431" t="str">
            <v>Tecnored S.A.</v>
          </cell>
          <cell r="F2431" t="str">
            <v>A800200168-4</v>
          </cell>
          <cell r="G2431" t="str">
            <v>Soporte 2 Vías p/Empalme s/Pasador</v>
          </cell>
          <cell r="AF2431">
            <v>200</v>
          </cell>
          <cell r="AG2431">
            <v>56.599999999999994</v>
          </cell>
          <cell r="AH2431">
            <v>-35</v>
          </cell>
          <cell r="AI2431">
            <v>-9.9049999999999994</v>
          </cell>
          <cell r="AJ2431">
            <v>1.175</v>
          </cell>
          <cell r="AK2431">
            <v>235</v>
          </cell>
          <cell r="AL2431">
            <v>1943</v>
          </cell>
        </row>
        <row r="2432">
          <cell r="B2432">
            <v>42407</v>
          </cell>
          <cell r="E2432" t="str">
            <v>Tecnored S.A.</v>
          </cell>
          <cell r="F2432" t="str">
            <v>9822810120-6</v>
          </cell>
          <cell r="G2432" t="str">
            <v>Separador p/Soporte de 5 vías</v>
          </cell>
          <cell r="AF2432">
            <v>50</v>
          </cell>
          <cell r="AG2432">
            <v>300</v>
          </cell>
          <cell r="AH2432">
            <v>-22</v>
          </cell>
          <cell r="AI2432">
            <v>-132</v>
          </cell>
          <cell r="AJ2432">
            <v>1.44</v>
          </cell>
          <cell r="AK2432">
            <v>72</v>
          </cell>
          <cell r="AL2432">
            <v>2380</v>
          </cell>
        </row>
        <row r="2433">
          <cell r="B2433">
            <v>42423</v>
          </cell>
          <cell r="E2433" t="str">
            <v>Ing La Piramide Ltda</v>
          </cell>
          <cell r="F2433" t="str">
            <v>24A1224105-0</v>
          </cell>
          <cell r="G2433" t="str">
            <v>Perno Anclaje Recto HAE 3/4x510x135Hx55H</v>
          </cell>
          <cell r="AF2433">
            <v>32</v>
          </cell>
          <cell r="AG2433">
            <v>86.4</v>
          </cell>
          <cell r="AH2433">
            <v>0</v>
          </cell>
          <cell r="AI2433">
            <v>0</v>
          </cell>
          <cell r="AJ2433">
            <v>1</v>
          </cell>
          <cell r="AK2433">
            <v>32</v>
          </cell>
          <cell r="AL2433">
            <v>3200</v>
          </cell>
        </row>
        <row r="2434">
          <cell r="B2434">
            <v>42424</v>
          </cell>
          <cell r="E2434" t="str">
            <v>Ing La Piramide Ltda</v>
          </cell>
          <cell r="F2434" t="str">
            <v>24A1224090-6</v>
          </cell>
          <cell r="G2434" t="str">
            <v>Perno Anclaje Recto HAE 3/4x400x125Hx55H</v>
          </cell>
          <cell r="AF2434">
            <v>8</v>
          </cell>
          <cell r="AG2434">
            <v>10.4</v>
          </cell>
          <cell r="AH2434">
            <v>0</v>
          </cell>
          <cell r="AI2434">
            <v>0</v>
          </cell>
          <cell r="AJ2434">
            <v>1</v>
          </cell>
          <cell r="AK2434">
            <v>8</v>
          </cell>
          <cell r="AL2434">
            <v>3200</v>
          </cell>
        </row>
        <row r="2435">
          <cell r="B2435">
            <v>42425</v>
          </cell>
          <cell r="E2435" t="str">
            <v>Ing La Piramide Ltda</v>
          </cell>
          <cell r="F2435" t="str">
            <v>24A1224094-6</v>
          </cell>
          <cell r="G2435" t="str">
            <v>Perno Anclaje Recto HAE 3/4x450x135Hx55H</v>
          </cell>
          <cell r="AF2435">
            <v>16</v>
          </cell>
          <cell r="AG2435">
            <v>32</v>
          </cell>
          <cell r="AH2435">
            <v>0</v>
          </cell>
          <cell r="AI2435">
            <v>0</v>
          </cell>
          <cell r="AJ2435">
            <v>1</v>
          </cell>
          <cell r="AK2435">
            <v>16</v>
          </cell>
          <cell r="AL2435">
            <v>3200</v>
          </cell>
        </row>
        <row r="2436">
          <cell r="B2436">
            <v>42426</v>
          </cell>
          <cell r="E2436" t="str">
            <v>Ing La Piramide Ltda</v>
          </cell>
          <cell r="F2436" t="str">
            <v>24A1224154-0</v>
          </cell>
          <cell r="G2436" t="str">
            <v>Perno Anclaje Recto HAE 3/4x950x285Hx55H</v>
          </cell>
          <cell r="AF2436">
            <v>4</v>
          </cell>
          <cell r="AG2436">
            <v>12.4</v>
          </cell>
          <cell r="AH2436">
            <v>0</v>
          </cell>
          <cell r="AI2436">
            <v>0</v>
          </cell>
          <cell r="AJ2436">
            <v>1</v>
          </cell>
          <cell r="AK2436">
            <v>4</v>
          </cell>
          <cell r="AL2436">
            <v>3200</v>
          </cell>
        </row>
        <row r="2437">
          <cell r="B2437">
            <v>42411</v>
          </cell>
          <cell r="E2437" t="str">
            <v>Reposicion</v>
          </cell>
          <cell r="F2437" t="str">
            <v>8706200680-1</v>
          </cell>
          <cell r="G2437" t="str">
            <v>Espiga 3/4x200x250 caps.1.3/8" Poliamida</v>
          </cell>
          <cell r="AF2437">
            <v>3000</v>
          </cell>
          <cell r="AG2437">
            <v>1923</v>
          </cell>
          <cell r="AH2437">
            <v>-828</v>
          </cell>
          <cell r="AI2437">
            <v>-530.74800000000005</v>
          </cell>
          <cell r="AJ2437">
            <v>1.276</v>
          </cell>
          <cell r="AK2437">
            <v>3828</v>
          </cell>
          <cell r="AL2437">
            <v>6460</v>
          </cell>
        </row>
        <row r="2438">
          <cell r="B2438">
            <v>42421</v>
          </cell>
          <cell r="E2438" t="str">
            <v>AKVA Group Chile S.A.</v>
          </cell>
          <cell r="F2438" t="str">
            <v>9953420022-2</v>
          </cell>
          <cell r="G2438" t="str">
            <v>Perno J Forjado 5/8x197x112X80mm</v>
          </cell>
          <cell r="AF2438">
            <v>1044</v>
          </cell>
          <cell r="AG2438">
            <v>641.01599999999996</v>
          </cell>
          <cell r="AH2438">
            <v>-54</v>
          </cell>
          <cell r="AI2438">
            <v>-33.155999999999999</v>
          </cell>
          <cell r="AJ2438">
            <v>1.0517241379310345</v>
          </cell>
          <cell r="AK2438">
            <v>1098</v>
          </cell>
          <cell r="AL2438">
            <v>6304</v>
          </cell>
        </row>
        <row r="2439">
          <cell r="B2439">
            <v>42430</v>
          </cell>
          <cell r="E2439" t="str">
            <v>Reposicion</v>
          </cell>
          <cell r="F2439" t="str">
            <v>8020210101-5</v>
          </cell>
          <cell r="G2439" t="str">
            <v>Cruceta BTAT 65x65x5x500-18</v>
          </cell>
          <cell r="AF2439">
            <v>163</v>
          </cell>
          <cell r="AG2439">
            <v>343.93</v>
          </cell>
          <cell r="AH2439">
            <v>0</v>
          </cell>
          <cell r="AI2439">
            <v>0</v>
          </cell>
          <cell r="AJ2439">
            <v>1</v>
          </cell>
          <cell r="AK2439">
            <v>163</v>
          </cell>
          <cell r="AL2439">
            <v>2074</v>
          </cell>
        </row>
        <row r="2440">
          <cell r="B2440">
            <v>42199</v>
          </cell>
          <cell r="E2440" t="str">
            <v>Cooperativa Electrica los Angeles</v>
          </cell>
          <cell r="F2440" t="str">
            <v>9521200008-7</v>
          </cell>
          <cell r="G2440" t="str">
            <v>Grillete Forjado 16mm</v>
          </cell>
          <cell r="AF2440">
            <v>1500</v>
          </cell>
          <cell r="AG2440">
            <v>756.69</v>
          </cell>
          <cell r="AH2440">
            <v>-214</v>
          </cell>
          <cell r="AI2440">
            <v>-107.95444000000001</v>
          </cell>
          <cell r="AJ2440">
            <v>1.1426666666666667</v>
          </cell>
          <cell r="AK2440">
            <v>1714</v>
          </cell>
          <cell r="AL2440">
            <v>5000</v>
          </cell>
        </row>
        <row r="2441">
          <cell r="B2441">
            <v>42410</v>
          </cell>
          <cell r="E2441" t="str">
            <v>Compañía General de Electricidad</v>
          </cell>
          <cell r="F2441" t="str">
            <v>7405216100-6</v>
          </cell>
          <cell r="G2441" t="str">
            <v>Barra Lisa Tomatierra 1/2x7000</v>
          </cell>
          <cell r="AF2441">
            <v>129</v>
          </cell>
          <cell r="AG2441">
            <v>896.55000000000007</v>
          </cell>
          <cell r="AH2441">
            <v>-2</v>
          </cell>
          <cell r="AI2441">
            <v>-13.9</v>
          </cell>
          <cell r="AJ2441">
            <v>1.0155038759689923</v>
          </cell>
          <cell r="AK2441">
            <v>131</v>
          </cell>
          <cell r="AL2441">
            <v>2530</v>
          </cell>
        </row>
        <row r="2442">
          <cell r="B2442">
            <v>42427</v>
          </cell>
          <cell r="E2442" t="str">
            <v>Compañía General de Electricidad</v>
          </cell>
          <cell r="F2442" t="str">
            <v>9822210321-5</v>
          </cell>
          <cell r="G2442" t="str">
            <v>Diagonal p/Cruc Cantilever 50x50x5x1830</v>
          </cell>
          <cell r="AF2442">
            <v>111</v>
          </cell>
          <cell r="AG2442">
            <v>810.3</v>
          </cell>
          <cell r="AH2442">
            <v>-3</v>
          </cell>
          <cell r="AI2442">
            <v>-21.9</v>
          </cell>
          <cell r="AJ2442">
            <v>1.027027027027027</v>
          </cell>
          <cell r="AK2442">
            <v>114</v>
          </cell>
          <cell r="AL2442">
            <v>1900</v>
          </cell>
        </row>
        <row r="2443">
          <cell r="B2443">
            <v>42227</v>
          </cell>
          <cell r="E2443" t="str">
            <v>Cooperativa Electrica charrua</v>
          </cell>
          <cell r="F2443" t="str">
            <v>9521220100-7</v>
          </cell>
          <cell r="G2443" t="str">
            <v>Grillete recto 14mm, perf.18</v>
          </cell>
          <cell r="AF2443">
            <v>700</v>
          </cell>
          <cell r="AG2443">
            <v>225.4</v>
          </cell>
          <cell r="AH2443">
            <v>0</v>
          </cell>
          <cell r="AI2443">
            <v>0</v>
          </cell>
          <cell r="AJ2443">
            <v>1</v>
          </cell>
          <cell r="AK2443">
            <v>700</v>
          </cell>
          <cell r="AL2443">
            <v>3509</v>
          </cell>
        </row>
        <row r="2444">
          <cell r="B2444">
            <v>42431</v>
          </cell>
          <cell r="E2444" t="str">
            <v>Comercial Electroson Ltda</v>
          </cell>
          <cell r="F2444" t="str">
            <v>9521220100-7</v>
          </cell>
          <cell r="G2444" t="str">
            <v>Grillete recto 14mm, perf.18</v>
          </cell>
          <cell r="AF2444">
            <v>1500</v>
          </cell>
          <cell r="AG2444">
            <v>483</v>
          </cell>
          <cell r="AH2444">
            <v>0</v>
          </cell>
          <cell r="AI2444">
            <v>0</v>
          </cell>
          <cell r="AJ2444">
            <v>1</v>
          </cell>
          <cell r="AK2444">
            <v>1500</v>
          </cell>
          <cell r="AL2444">
            <v>3750</v>
          </cell>
        </row>
        <row r="2445">
          <cell r="B2445">
            <v>42355</v>
          </cell>
          <cell r="E2445" t="str">
            <v>Compañía General de Electricidad</v>
          </cell>
          <cell r="F2445" t="str">
            <v>A800200160-9</v>
          </cell>
          <cell r="G2445" t="str">
            <v>Soporte Paso Soldado 1/2x437</v>
          </cell>
          <cell r="AF2445">
            <v>499</v>
          </cell>
          <cell r="AG2445">
            <v>248.00299999999999</v>
          </cell>
          <cell r="AH2445">
            <v>-62</v>
          </cell>
          <cell r="AI2445">
            <v>-30.814</v>
          </cell>
          <cell r="AJ2445">
            <v>1.1242484969939879</v>
          </cell>
          <cell r="AK2445">
            <v>561</v>
          </cell>
          <cell r="AL2445">
            <v>4000</v>
          </cell>
        </row>
        <row r="2446">
          <cell r="B2446">
            <v>42434</v>
          </cell>
          <cell r="E2446" t="str">
            <v>Compañía General de Electricidad</v>
          </cell>
          <cell r="F2446" t="str">
            <v>7303238050-3</v>
          </cell>
          <cell r="G2446" t="str">
            <v>Golilla 38x38x3x14</v>
          </cell>
          <cell r="AF2446">
            <v>998</v>
          </cell>
          <cell r="AG2446">
            <v>34.930000000000007</v>
          </cell>
          <cell r="AH2446">
            <v>-98</v>
          </cell>
          <cell r="AI2446">
            <v>-3.43</v>
          </cell>
          <cell r="AJ2446">
            <v>1.0981963927855711</v>
          </cell>
          <cell r="AK2446">
            <v>1096</v>
          </cell>
          <cell r="AL2446">
            <v>4000</v>
          </cell>
        </row>
        <row r="2447">
          <cell r="B2447">
            <v>42415</v>
          </cell>
          <cell r="E2447" t="str">
            <v>Ferrocarril Del Pacifico S.A.</v>
          </cell>
          <cell r="F2447" t="str">
            <v>3824028180-2</v>
          </cell>
          <cell r="G2447" t="str">
            <v>Tirafondo Nº2, 7/8x149</v>
          </cell>
          <cell r="AF2447">
            <v>10000</v>
          </cell>
          <cell r="AG2447">
            <v>5520.0000000000009</v>
          </cell>
          <cell r="AH2447">
            <v>31</v>
          </cell>
          <cell r="AI2447">
            <v>17.112000000000002</v>
          </cell>
          <cell r="AJ2447">
            <v>0.99690000000000001</v>
          </cell>
          <cell r="AK2447">
            <v>9969</v>
          </cell>
          <cell r="AL2447">
            <v>2148</v>
          </cell>
        </row>
        <row r="2448">
          <cell r="B2448">
            <v>42228</v>
          </cell>
          <cell r="E2448" t="str">
            <v>Cooperativa Electrica LLanquihue</v>
          </cell>
          <cell r="F2448" t="str">
            <v>9521220100-7</v>
          </cell>
          <cell r="G2448" t="str">
            <v>Grillete recto 14mm, perf.18</v>
          </cell>
          <cell r="AF2448">
            <v>317</v>
          </cell>
          <cell r="AG2448">
            <v>102.074</v>
          </cell>
          <cell r="AH2448">
            <v>-232</v>
          </cell>
          <cell r="AI2448">
            <v>-74.704000000000008</v>
          </cell>
          <cell r="AJ2448">
            <v>1.7318611987381702</v>
          </cell>
          <cell r="AK2448">
            <v>549</v>
          </cell>
          <cell r="AL2448">
            <v>5000</v>
          </cell>
        </row>
        <row r="2449">
          <cell r="B2449">
            <v>42350</v>
          </cell>
          <cell r="E2449" t="str">
            <v>Juan Ruperto Cancino</v>
          </cell>
          <cell r="F2449" t="str">
            <v>9023720010-0</v>
          </cell>
          <cell r="G2449" t="str">
            <v>Tuerca Ojo 5/8</v>
          </cell>
          <cell r="AF2449">
            <v>500</v>
          </cell>
          <cell r="AG2449">
            <v>152</v>
          </cell>
          <cell r="AH2449">
            <v>-6</v>
          </cell>
          <cell r="AI2449">
            <v>-1.8239999999999998</v>
          </cell>
          <cell r="AJ2449">
            <v>1.012</v>
          </cell>
          <cell r="AK2449">
            <v>506</v>
          </cell>
          <cell r="AL2449">
            <v>3000</v>
          </cell>
        </row>
        <row r="2450">
          <cell r="B2450">
            <v>42202</v>
          </cell>
          <cell r="E2450" t="str">
            <v>Alternativa Electrica</v>
          </cell>
          <cell r="F2450" t="str">
            <v>A800210115-8</v>
          </cell>
          <cell r="G2450" t="str">
            <v>Soporte Susp. p/Cable Preensamblado</v>
          </cell>
          <cell r="AF2450">
            <v>300</v>
          </cell>
          <cell r="AG2450">
            <v>102.00000000000001</v>
          </cell>
          <cell r="AH2450">
            <v>0</v>
          </cell>
          <cell r="AI2450">
            <v>0</v>
          </cell>
          <cell r="AJ2450">
            <v>1</v>
          </cell>
          <cell r="AK2450">
            <v>300</v>
          </cell>
          <cell r="AL2450">
            <v>4000</v>
          </cell>
        </row>
        <row r="2451">
          <cell r="B2451">
            <v>42330</v>
          </cell>
          <cell r="E2451" t="str">
            <v>Cooperativa Electrica los Angeles</v>
          </cell>
          <cell r="F2451" t="str">
            <v>A800210115-8</v>
          </cell>
          <cell r="G2451" t="str">
            <v>Soporte Susp. p/Cable Preensamblado</v>
          </cell>
          <cell r="AF2451">
            <v>500</v>
          </cell>
          <cell r="AG2451">
            <v>170</v>
          </cell>
          <cell r="AH2451">
            <v>-64</v>
          </cell>
          <cell r="AI2451">
            <v>-21.76</v>
          </cell>
          <cell r="AJ2451">
            <v>1.1279999999999999</v>
          </cell>
          <cell r="AK2451">
            <v>564</v>
          </cell>
          <cell r="AL2451">
            <v>3500</v>
          </cell>
        </row>
        <row r="2452">
          <cell r="B2452">
            <v>42422</v>
          </cell>
          <cell r="E2452" t="str">
            <v>AKVA Group Chile S.A.</v>
          </cell>
          <cell r="F2452" t="str">
            <v>9953420026-5</v>
          </cell>
          <cell r="G2452" t="str">
            <v>Perno J Forjado 5/8x267x112X80mm</v>
          </cell>
          <cell r="AF2452">
            <v>108</v>
          </cell>
          <cell r="AG2452">
            <v>78.623999999999995</v>
          </cell>
          <cell r="AH2452">
            <v>-2</v>
          </cell>
          <cell r="AI2452">
            <v>-1.456</v>
          </cell>
          <cell r="AJ2452">
            <v>1.0185185185185186</v>
          </cell>
          <cell r="AK2452">
            <v>110</v>
          </cell>
          <cell r="AL2452">
            <v>6298</v>
          </cell>
        </row>
        <row r="2453">
          <cell r="B2453">
            <v>42435</v>
          </cell>
          <cell r="E2453" t="str">
            <v>AKVA Group Chile S.A.</v>
          </cell>
          <cell r="F2453" t="str">
            <v>9953420020-6</v>
          </cell>
          <cell r="G2453" t="str">
            <v>Perno J Forjado 5/8x147x92X80mm</v>
          </cell>
          <cell r="AF2453">
            <v>1044</v>
          </cell>
          <cell r="AG2453">
            <v>519.91200000000003</v>
          </cell>
          <cell r="AH2453">
            <v>-20</v>
          </cell>
          <cell r="AI2453">
            <v>-9.9600000000000009</v>
          </cell>
          <cell r="AJ2453">
            <v>1.0191570881226053</v>
          </cell>
          <cell r="AK2453">
            <v>1064</v>
          </cell>
          <cell r="AL2453">
            <v>6297</v>
          </cell>
        </row>
        <row r="2454">
          <cell r="B2454">
            <v>42344</v>
          </cell>
          <cell r="E2454" t="str">
            <v>Reposicion</v>
          </cell>
          <cell r="F2454" t="str">
            <v>9700212050-3</v>
          </cell>
          <cell r="G2454" t="str">
            <v>Pasador 3/8x72</v>
          </cell>
          <cell r="AF2454">
            <v>4000</v>
          </cell>
          <cell r="AG2454">
            <v>216</v>
          </cell>
          <cell r="AH2454">
            <v>-418</v>
          </cell>
          <cell r="AI2454">
            <v>-22.571999999999999</v>
          </cell>
          <cell r="AJ2454">
            <v>1.1045</v>
          </cell>
          <cell r="AK2454">
            <v>4418</v>
          </cell>
          <cell r="AL2454">
            <v>3000</v>
          </cell>
        </row>
        <row r="2455">
          <cell r="B2455">
            <v>42432</v>
          </cell>
          <cell r="E2455" t="str">
            <v>Cooperativa Electrica LLanquihue</v>
          </cell>
          <cell r="F2455" t="str">
            <v>9521220100-7</v>
          </cell>
          <cell r="G2455" t="str">
            <v>Grillete recto 14mm, perf.18</v>
          </cell>
          <cell r="AF2455">
            <v>317</v>
          </cell>
          <cell r="AG2455">
            <v>102.074</v>
          </cell>
          <cell r="AH2455">
            <v>0</v>
          </cell>
          <cell r="AI2455">
            <v>0</v>
          </cell>
          <cell r="AJ2455">
            <v>1</v>
          </cell>
          <cell r="AK2455">
            <v>317</v>
          </cell>
          <cell r="AL2455">
            <v>5000</v>
          </cell>
        </row>
        <row r="2456">
          <cell r="B2456">
            <v>42436</v>
          </cell>
          <cell r="E2456" t="str">
            <v>Comercializadora e Inver Galmar Ltda</v>
          </cell>
          <cell r="F2456" t="str">
            <v>9624000015-3</v>
          </cell>
          <cell r="G2456" t="str">
            <v>Perno Ojo 5/8x9x3H</v>
          </cell>
          <cell r="AF2456">
            <v>500</v>
          </cell>
          <cell r="AG2456">
            <v>302</v>
          </cell>
          <cell r="AH2456">
            <v>-79</v>
          </cell>
          <cell r="AI2456">
            <v>-47.716000000000001</v>
          </cell>
          <cell r="AJ2456">
            <v>1.1579999999999999</v>
          </cell>
          <cell r="AK2456">
            <v>579</v>
          </cell>
          <cell r="AL2456">
            <v>3056</v>
          </cell>
        </row>
        <row r="2457">
          <cell r="B2457">
            <v>42428</v>
          </cell>
          <cell r="E2457" t="str">
            <v>Pacheco Hermano Ltda.</v>
          </cell>
          <cell r="F2457" t="str">
            <v>2491220100-3</v>
          </cell>
          <cell r="G2457" t="str">
            <v>Perno Anclaje L 5/8x100x100x50H</v>
          </cell>
          <cell r="AF2457">
            <v>150</v>
          </cell>
          <cell r="AG2457">
            <v>50.25</v>
          </cell>
          <cell r="AH2457">
            <v>-13</v>
          </cell>
          <cell r="AI2457">
            <v>-4.3550000000000004</v>
          </cell>
          <cell r="AJ2457">
            <v>1.0866666666666667</v>
          </cell>
          <cell r="AK2457">
            <v>163</v>
          </cell>
          <cell r="AL2457">
            <v>3522</v>
          </cell>
        </row>
        <row r="2458">
          <cell r="B2458">
            <v>42444</v>
          </cell>
          <cell r="E2458" t="str">
            <v>AKVA Group Chile S.A.</v>
          </cell>
          <cell r="F2458" t="str">
            <v>9953420080-K</v>
          </cell>
          <cell r="G2458" t="str">
            <v>Perno J Forjado  SAE 1045 0.625IN 255x75MM</v>
          </cell>
          <cell r="AF2458">
            <v>720</v>
          </cell>
          <cell r="AG2458">
            <v>462.81600000000003</v>
          </cell>
          <cell r="AH2458">
            <v>-21</v>
          </cell>
          <cell r="AI2458">
            <v>-13.498800000000001</v>
          </cell>
          <cell r="AJ2458">
            <v>1.0291666666666666</v>
          </cell>
          <cell r="AK2458">
            <v>741</v>
          </cell>
          <cell r="AL2458">
            <v>6350</v>
          </cell>
        </row>
        <row r="2459">
          <cell r="B2459">
            <v>42445</v>
          </cell>
          <cell r="E2459" t="str">
            <v>AKVA Group Chile S.A.</v>
          </cell>
          <cell r="F2459" t="str">
            <v>3528218049-7</v>
          </cell>
          <cell r="G2459" t="str">
            <v>Golilla Plana Esp. Red GV  110x49x8</v>
          </cell>
          <cell r="AF2459">
            <v>17</v>
          </cell>
          <cell r="AG2459">
            <v>10.693</v>
          </cell>
          <cell r="AH2459">
            <v>0</v>
          </cell>
          <cell r="AI2459">
            <v>0</v>
          </cell>
          <cell r="AJ2459">
            <v>1</v>
          </cell>
          <cell r="AK2459">
            <v>17</v>
          </cell>
          <cell r="AL2459">
            <v>6297</v>
          </cell>
        </row>
        <row r="2460">
          <cell r="B2460">
            <v>42433</v>
          </cell>
          <cell r="E2460" t="str">
            <v>Cooperativa Electrica LLanquihue</v>
          </cell>
          <cell r="F2460" t="str">
            <v>9521220100-7</v>
          </cell>
          <cell r="G2460" t="str">
            <v>Grillete recto 14mm, perf.18</v>
          </cell>
          <cell r="AF2460">
            <v>316</v>
          </cell>
          <cell r="AG2460">
            <v>101.75200000000001</v>
          </cell>
          <cell r="AH2460">
            <v>-482</v>
          </cell>
          <cell r="AI2460">
            <v>-155.20400000000001</v>
          </cell>
          <cell r="AJ2460">
            <v>2.5253164556962027</v>
          </cell>
          <cell r="AK2460">
            <v>798</v>
          </cell>
          <cell r="AL2460">
            <v>5000</v>
          </cell>
        </row>
        <row r="2461">
          <cell r="B2461">
            <v>42443</v>
          </cell>
          <cell r="E2461" t="str">
            <v>AKVA Group Chile S.A.</v>
          </cell>
          <cell r="F2461" t="str">
            <v>9953420094-9</v>
          </cell>
          <cell r="G2461" t="str">
            <v>Perno J Forjado 5/8x217x92X80mm</v>
          </cell>
          <cell r="AF2461">
            <v>72</v>
          </cell>
          <cell r="AG2461">
            <v>44.207999999999998</v>
          </cell>
          <cell r="AH2461">
            <v>-8</v>
          </cell>
          <cell r="AI2461">
            <v>-4.9119999999999999</v>
          </cell>
          <cell r="AJ2461">
            <v>1.1111111111111112</v>
          </cell>
          <cell r="AK2461">
            <v>80</v>
          </cell>
          <cell r="AL2461">
            <v>6305</v>
          </cell>
        </row>
        <row r="2462">
          <cell r="B2462">
            <v>42286</v>
          </cell>
          <cell r="E2462" t="str">
            <v>Reposicion</v>
          </cell>
          <cell r="F2462" t="str">
            <v>9624000115-K</v>
          </cell>
          <cell r="G2462" t="str">
            <v>Perno Ojo 5/8x8x4H</v>
          </cell>
          <cell r="AF2462">
            <v>306</v>
          </cell>
          <cell r="AG2462">
            <v>164.01600000000002</v>
          </cell>
          <cell r="AH2462">
            <v>0</v>
          </cell>
          <cell r="AI2462">
            <v>0</v>
          </cell>
          <cell r="AJ2462">
            <v>1</v>
          </cell>
          <cell r="AK2462">
            <v>306</v>
          </cell>
          <cell r="AL2462">
            <v>2849</v>
          </cell>
        </row>
        <row r="2463">
          <cell r="B2463">
            <v>42285</v>
          </cell>
          <cell r="E2463" t="str">
            <v>Reposicion</v>
          </cell>
          <cell r="F2463" t="str">
            <v>9624000110-9</v>
          </cell>
          <cell r="G2463" t="str">
            <v>Perno Ojo 5/8x7x3H</v>
          </cell>
          <cell r="AF2463">
            <v>400</v>
          </cell>
          <cell r="AG2463">
            <v>213.20000000000002</v>
          </cell>
          <cell r="AH2463">
            <v>22</v>
          </cell>
          <cell r="AI2463">
            <v>11.726000000000001</v>
          </cell>
          <cell r="AJ2463">
            <v>0.94499999999999995</v>
          </cell>
          <cell r="AK2463">
            <v>378</v>
          </cell>
          <cell r="AL2463">
            <v>2849</v>
          </cell>
        </row>
        <row r="2464">
          <cell r="B2464">
            <v>42452</v>
          </cell>
          <cell r="E2464" t="str">
            <v>Reposicion</v>
          </cell>
          <cell r="F2464" t="str">
            <v>9323016470-1</v>
          </cell>
          <cell r="G2464" t="str">
            <v>Perno Hex Cte 1/2x9x6A</v>
          </cell>
          <cell r="AF2464">
            <v>550</v>
          </cell>
          <cell r="AG2464">
            <v>127.05000000000001</v>
          </cell>
          <cell r="AH2464">
            <v>0</v>
          </cell>
          <cell r="AI2464">
            <v>0</v>
          </cell>
          <cell r="AJ2464">
            <v>1</v>
          </cell>
          <cell r="AK2464">
            <v>550</v>
          </cell>
          <cell r="AL2464">
            <v>2601</v>
          </cell>
        </row>
        <row r="2465">
          <cell r="B2465">
            <v>42419</v>
          </cell>
          <cell r="E2465" t="str">
            <v>Ferrocarril Del Pacifico S.A.</v>
          </cell>
          <cell r="F2465" t="str">
            <v>2821628190-1</v>
          </cell>
          <cell r="G2465" t="str">
            <v>Perno riel FFCC BCY 7/8x115</v>
          </cell>
          <cell r="AF2465">
            <v>300</v>
          </cell>
          <cell r="AG2465">
            <v>133.5</v>
          </cell>
          <cell r="AH2465">
            <v>-360</v>
          </cell>
          <cell r="AI2465">
            <v>-160.19999999999999</v>
          </cell>
          <cell r="AJ2465">
            <v>2.2000000000000002</v>
          </cell>
          <cell r="AK2465">
            <v>660</v>
          </cell>
          <cell r="AL2465">
            <v>3000</v>
          </cell>
        </row>
        <row r="2466">
          <cell r="B2466">
            <v>42453</v>
          </cell>
          <cell r="E2466" t="str">
            <v>Reposicion</v>
          </cell>
          <cell r="F2466" t="str">
            <v>9621000120-1</v>
          </cell>
          <cell r="G2466" t="str">
            <v>Perno Ojo 5/8x12x127H</v>
          </cell>
          <cell r="AF2466">
            <v>100</v>
          </cell>
          <cell r="AG2466">
            <v>97</v>
          </cell>
          <cell r="AH2466">
            <v>53</v>
          </cell>
          <cell r="AI2466">
            <v>51.41</v>
          </cell>
          <cell r="AJ2466">
            <v>0.47</v>
          </cell>
          <cell r="AK2466">
            <v>47</v>
          </cell>
          <cell r="AL2466">
            <v>2849</v>
          </cell>
        </row>
        <row r="2467">
          <cell r="B2467">
            <v>42420</v>
          </cell>
          <cell r="E2467" t="str">
            <v>Ferrocarril Del Pacifico S.A.</v>
          </cell>
          <cell r="F2467" t="str">
            <v>2821628190-1</v>
          </cell>
          <cell r="G2467" t="str">
            <v>Perno riel FFCC BCY 7/8x115</v>
          </cell>
          <cell r="AF2467">
            <v>450</v>
          </cell>
          <cell r="AG2467">
            <v>200.25</v>
          </cell>
          <cell r="AH2467">
            <v>0</v>
          </cell>
          <cell r="AI2467">
            <v>0</v>
          </cell>
          <cell r="AJ2467">
            <v>1</v>
          </cell>
          <cell r="AK2467">
            <v>450</v>
          </cell>
          <cell r="AL2467">
            <v>3000</v>
          </cell>
        </row>
        <row r="2468">
          <cell r="B2468">
            <v>42454</v>
          </cell>
          <cell r="E2468" t="str">
            <v>Comercializadora e Inver Galmar Ltda</v>
          </cell>
          <cell r="F2468" t="str">
            <v>A800200095-5</v>
          </cell>
          <cell r="G2468" t="str">
            <v>Soporte Racks 8 aletas</v>
          </cell>
          <cell r="AF2468">
            <v>31</v>
          </cell>
          <cell r="AG2468">
            <v>83.39</v>
          </cell>
          <cell r="AH2468">
            <v>-1</v>
          </cell>
          <cell r="AI2468">
            <v>-2.69</v>
          </cell>
          <cell r="AJ2468">
            <v>1.032258064516129</v>
          </cell>
          <cell r="AK2468">
            <v>32</v>
          </cell>
          <cell r="AL2468">
            <v>3497</v>
          </cell>
        </row>
        <row r="2469">
          <cell r="B2469">
            <v>42455</v>
          </cell>
          <cell r="E2469" t="str">
            <v>Reposicion</v>
          </cell>
          <cell r="F2469" t="str">
            <v>2821628190-1</v>
          </cell>
          <cell r="G2469" t="str">
            <v>Perno riel FFCC BCY 7/8x115</v>
          </cell>
          <cell r="AF2469">
            <v>1000</v>
          </cell>
          <cell r="AG2469">
            <v>445</v>
          </cell>
          <cell r="AH2469">
            <v>0</v>
          </cell>
          <cell r="AI2469">
            <v>0</v>
          </cell>
          <cell r="AJ2469">
            <v>1</v>
          </cell>
          <cell r="AK2469">
            <v>1000</v>
          </cell>
          <cell r="AL2469">
            <v>3000</v>
          </cell>
        </row>
        <row r="2470">
          <cell r="B2470">
            <v>42416</v>
          </cell>
          <cell r="E2470" t="str">
            <v>Ferrocarril Del Pacifico S.A.</v>
          </cell>
          <cell r="F2470" t="str">
            <v>3824028240-K</v>
          </cell>
          <cell r="G2470" t="str">
            <v>Tirafondo p/Panel 7/8x270</v>
          </cell>
          <cell r="AF2470">
            <v>816</v>
          </cell>
          <cell r="AG2470">
            <v>718.08</v>
          </cell>
          <cell r="AH2470">
            <v>-79</v>
          </cell>
          <cell r="AI2470">
            <v>-69.52</v>
          </cell>
          <cell r="AJ2470">
            <v>1.0968137254901962</v>
          </cell>
          <cell r="AK2470">
            <v>895</v>
          </cell>
          <cell r="AL2470">
            <v>3181</v>
          </cell>
        </row>
        <row r="2471">
          <cell r="B2471">
            <v>42448</v>
          </cell>
          <cell r="E2471" t="str">
            <v>Copelec</v>
          </cell>
          <cell r="F2471" t="str">
            <v>9323024590-6</v>
          </cell>
          <cell r="G2471" t="str">
            <v>Perno Hex Cte 3/4x8</v>
          </cell>
          <cell r="AF2471">
            <v>2000</v>
          </cell>
          <cell r="AG2471">
            <v>976</v>
          </cell>
          <cell r="AH2471">
            <v>-98</v>
          </cell>
          <cell r="AI2471">
            <v>-47.823999999999998</v>
          </cell>
          <cell r="AJ2471">
            <v>1.0489999999999999</v>
          </cell>
          <cell r="AK2471">
            <v>2098</v>
          </cell>
          <cell r="AL2471">
            <v>2348</v>
          </cell>
        </row>
        <row r="2472">
          <cell r="B2472">
            <v>42289</v>
          </cell>
          <cell r="E2472" t="str">
            <v>Reposicion</v>
          </cell>
          <cell r="F2472" t="str">
            <v>9624000138-9</v>
          </cell>
          <cell r="G2472" t="str">
            <v>Perno Ojo 5/8x11x8H</v>
          </cell>
          <cell r="AF2472">
            <v>50</v>
          </cell>
          <cell r="AG2472">
            <v>35.199999999999996</v>
          </cell>
          <cell r="AH2472">
            <v>-57</v>
          </cell>
          <cell r="AI2472">
            <v>-40.128</v>
          </cell>
          <cell r="AJ2472">
            <v>2.14</v>
          </cell>
          <cell r="AK2472">
            <v>107</v>
          </cell>
          <cell r="AL2472">
            <v>2849</v>
          </cell>
        </row>
        <row r="2473">
          <cell r="B2473">
            <v>42456</v>
          </cell>
          <cell r="E2473" t="str">
            <v>Comercializadora e Inver Galmar Ltda</v>
          </cell>
          <cell r="F2473" t="str">
            <v>A800200100-5</v>
          </cell>
          <cell r="G2473" t="str">
            <v>Soporte Racks 10 aletas</v>
          </cell>
          <cell r="AF2473">
            <v>30</v>
          </cell>
          <cell r="AG2473">
            <v>120</v>
          </cell>
          <cell r="AH2473">
            <v>-4</v>
          </cell>
          <cell r="AI2473">
            <v>-16</v>
          </cell>
          <cell r="AJ2473">
            <v>1.1333333333333333</v>
          </cell>
          <cell r="AK2473">
            <v>34</v>
          </cell>
          <cell r="AL2473">
            <v>3500</v>
          </cell>
        </row>
        <row r="2474">
          <cell r="B2474">
            <v>42247</v>
          </cell>
          <cell r="E2474" t="str">
            <v>Reposicion</v>
          </cell>
          <cell r="F2474" t="str">
            <v>8709200100-6</v>
          </cell>
          <cell r="G2474" t="str">
            <v>Espiga 3/4x220x375 caps.1" Poliamida</v>
          </cell>
          <cell r="AF2474">
            <v>400</v>
          </cell>
          <cell r="AG2474">
            <v>344</v>
          </cell>
          <cell r="AH2474">
            <v>-43</v>
          </cell>
          <cell r="AI2474">
            <v>-36.979999999999997</v>
          </cell>
          <cell r="AJ2474">
            <v>1.1074999999999999</v>
          </cell>
          <cell r="AK2474">
            <v>443</v>
          </cell>
          <cell r="AL2474">
            <v>5375</v>
          </cell>
        </row>
        <row r="2475">
          <cell r="B2475">
            <v>42450</v>
          </cell>
          <cell r="E2475" t="str">
            <v>Copelec</v>
          </cell>
          <cell r="F2475" t="str">
            <v>9624000015-3</v>
          </cell>
          <cell r="G2475" t="str">
            <v>Perno Ojo 5/8x9x3H</v>
          </cell>
          <cell r="AF2475">
            <v>1000</v>
          </cell>
          <cell r="AG2475">
            <v>604</v>
          </cell>
          <cell r="AH2475">
            <v>-583</v>
          </cell>
          <cell r="AI2475">
            <v>-352.13200000000001</v>
          </cell>
          <cell r="AJ2475">
            <v>1.583</v>
          </cell>
          <cell r="AK2475">
            <v>1583</v>
          </cell>
          <cell r="AL2475">
            <v>2849</v>
          </cell>
        </row>
        <row r="2476">
          <cell r="B2476">
            <v>42446</v>
          </cell>
          <cell r="E2476" t="str">
            <v>ICIL Icafal S.A.</v>
          </cell>
          <cell r="F2476" t="str">
            <v>2821632150-4</v>
          </cell>
          <cell r="G2476" t="str">
            <v>Perno riel FFCC KJX 1x140</v>
          </cell>
          <cell r="AF2476">
            <v>2000</v>
          </cell>
          <cell r="AG2476">
            <v>1440</v>
          </cell>
          <cell r="AH2476">
            <v>-118</v>
          </cell>
          <cell r="AI2476">
            <v>-84.96</v>
          </cell>
          <cell r="AJ2476">
            <v>1.0589999999999999</v>
          </cell>
          <cell r="AK2476">
            <v>2118</v>
          </cell>
          <cell r="AL2476">
            <v>2904</v>
          </cell>
        </row>
        <row r="2477">
          <cell r="B2477">
            <v>42439</v>
          </cell>
          <cell r="E2477" t="str">
            <v>Cooperativa Electrica los Angeles</v>
          </cell>
          <cell r="F2477" t="str">
            <v>A800210083-6</v>
          </cell>
          <cell r="G2477" t="str">
            <v>Soporte Secc. Tripolar APR-160</v>
          </cell>
          <cell r="AF2477">
            <v>80</v>
          </cell>
          <cell r="AG2477">
            <v>83.2</v>
          </cell>
          <cell r="AH2477">
            <v>23</v>
          </cell>
          <cell r="AI2477">
            <v>23.92</v>
          </cell>
          <cell r="AJ2477">
            <v>0.71250000000000002</v>
          </cell>
          <cell r="AK2477">
            <v>57</v>
          </cell>
          <cell r="AL2477">
            <v>4500</v>
          </cell>
        </row>
        <row r="2478">
          <cell r="B2478">
            <v>42290</v>
          </cell>
          <cell r="E2478" t="str">
            <v>Reposicion</v>
          </cell>
          <cell r="F2478" t="str">
            <v>9624000160-5</v>
          </cell>
          <cell r="G2478" t="str">
            <v>Perno Ojo 5/8x15x12H</v>
          </cell>
          <cell r="AF2478">
            <v>200</v>
          </cell>
          <cell r="AG2478">
            <v>155.4</v>
          </cell>
          <cell r="AH2478">
            <v>50</v>
          </cell>
          <cell r="AI2478">
            <v>38.85</v>
          </cell>
          <cell r="AJ2478">
            <v>0.75</v>
          </cell>
          <cell r="AK2478">
            <v>150</v>
          </cell>
          <cell r="AL2478">
            <v>3005</v>
          </cell>
        </row>
        <row r="2479">
          <cell r="B2479">
            <v>42458</v>
          </cell>
          <cell r="E2479" t="str">
            <v>Reposicion</v>
          </cell>
          <cell r="F2479" t="str">
            <v>8020210063-9</v>
          </cell>
          <cell r="G2479" t="str">
            <v>Cruceta Paso Ova 40x40x4x500</v>
          </cell>
          <cell r="AF2479">
            <v>1500</v>
          </cell>
          <cell r="AG2479">
            <v>1500</v>
          </cell>
          <cell r="AH2479">
            <v>-121</v>
          </cell>
          <cell r="AI2479">
            <v>-121</v>
          </cell>
          <cell r="AJ2479">
            <v>1.0806666666666667</v>
          </cell>
          <cell r="AK2479">
            <v>1621</v>
          </cell>
          <cell r="AL2479">
            <v>2098</v>
          </cell>
        </row>
        <row r="2480">
          <cell r="B2480">
            <v>42461</v>
          </cell>
          <cell r="E2480" t="str">
            <v>CNT Telefonica del Sur S.A.</v>
          </cell>
          <cell r="F2480" t="str">
            <v>7099900030-2</v>
          </cell>
          <cell r="G2480" t="str">
            <v>Abrazadera Curva 1/2x8.1/2x300x5.1/2H</v>
          </cell>
          <cell r="AF2480">
            <v>300</v>
          </cell>
          <cell r="AG2480">
            <v>197.16</v>
          </cell>
          <cell r="AH2480">
            <v>-16</v>
          </cell>
          <cell r="AI2480">
            <v>-10.5152</v>
          </cell>
          <cell r="AJ2480">
            <v>1.0533333333333332</v>
          </cell>
          <cell r="AK2480">
            <v>316</v>
          </cell>
          <cell r="AL2480">
            <v>3172</v>
          </cell>
        </row>
        <row r="2481">
          <cell r="B2481">
            <v>42414</v>
          </cell>
          <cell r="E2481" t="str">
            <v>Cooperativa Electrica los Angeles</v>
          </cell>
          <cell r="F2481" t="str">
            <v>9700200750-2</v>
          </cell>
          <cell r="G2481" t="str">
            <v>Pasador 3/4x65</v>
          </cell>
          <cell r="AF2481">
            <v>1500</v>
          </cell>
          <cell r="AG2481">
            <v>301.5</v>
          </cell>
          <cell r="AH2481">
            <v>-165</v>
          </cell>
          <cell r="AI2481">
            <v>-33.164999999999999</v>
          </cell>
          <cell r="AJ2481">
            <v>1.1100000000000001</v>
          </cell>
          <cell r="AK2481">
            <v>1665</v>
          </cell>
          <cell r="AL2481">
            <v>5000</v>
          </cell>
        </row>
        <row r="2482">
          <cell r="B2482">
            <v>42462</v>
          </cell>
          <cell r="E2482" t="str">
            <v>Reposicion</v>
          </cell>
          <cell r="F2482" t="str">
            <v>7401200010-7</v>
          </cell>
          <cell r="G2482" t="str">
            <v>Barra Ojo 5/8x1,80mtrs</v>
          </cell>
          <cell r="AF2482">
            <v>600</v>
          </cell>
          <cell r="AG2482">
            <v>1822.08</v>
          </cell>
          <cell r="AH2482">
            <v>-49</v>
          </cell>
          <cell r="AI2482">
            <v>-148.8032</v>
          </cell>
          <cell r="AJ2482">
            <v>1.0816666666666668</v>
          </cell>
          <cell r="AK2482">
            <v>649</v>
          </cell>
          <cell r="AL2482">
            <v>1710</v>
          </cell>
        </row>
        <row r="2483">
          <cell r="B2483">
            <v>42468</v>
          </cell>
          <cell r="E2483" t="str">
            <v>Excedindus Comer. e Indust. Ltda.</v>
          </cell>
          <cell r="F2483" t="str">
            <v>1021032136-0</v>
          </cell>
          <cell r="G2483" t="str">
            <v>Perno Hex Cte 1x8.1/2x2.1/2H</v>
          </cell>
          <cell r="AF2483">
            <v>285</v>
          </cell>
          <cell r="AG2483">
            <v>274.7115</v>
          </cell>
          <cell r="AH2483">
            <v>-6</v>
          </cell>
          <cell r="AI2483">
            <v>-5.7834000000000003</v>
          </cell>
          <cell r="AJ2483">
            <v>1.0210526315789474</v>
          </cell>
          <cell r="AK2483">
            <v>291</v>
          </cell>
          <cell r="AL2483">
            <v>1848</v>
          </cell>
        </row>
        <row r="2484">
          <cell r="B2484">
            <v>42438</v>
          </cell>
          <cell r="E2484" t="str">
            <v>Cooperativa Electrica los Angeles</v>
          </cell>
          <cell r="F2484" t="str">
            <v>9822710230-6</v>
          </cell>
          <cell r="G2484" t="str">
            <v>Espaciador p/Tir. Recto 910x700x600</v>
          </cell>
          <cell r="AF2484">
            <v>80</v>
          </cell>
          <cell r="AG2484">
            <v>1024</v>
          </cell>
          <cell r="AH2484">
            <v>-14</v>
          </cell>
          <cell r="AI2484">
            <v>-179.20000000000002</v>
          </cell>
          <cell r="AJ2484">
            <v>1.175</v>
          </cell>
          <cell r="AK2484">
            <v>94</v>
          </cell>
          <cell r="AL2484">
            <v>3710</v>
          </cell>
        </row>
        <row r="2485">
          <cell r="B2485">
            <v>42449</v>
          </cell>
          <cell r="E2485" t="str">
            <v>Copelec</v>
          </cell>
          <cell r="F2485" t="str">
            <v>9323020370-7</v>
          </cell>
          <cell r="G2485" t="str">
            <v>Perno Hex Cte 5/8x9x6A</v>
          </cell>
          <cell r="AF2485">
            <v>300</v>
          </cell>
          <cell r="AG2485">
            <v>112.131</v>
          </cell>
          <cell r="AH2485">
            <v>0</v>
          </cell>
          <cell r="AI2485">
            <v>0</v>
          </cell>
          <cell r="AJ2485">
            <v>1</v>
          </cell>
          <cell r="AK2485">
            <v>300</v>
          </cell>
          <cell r="AL2485">
            <v>3210</v>
          </cell>
        </row>
        <row r="2486">
          <cell r="B2486">
            <v>42451</v>
          </cell>
          <cell r="E2486" t="str">
            <v>Copelec</v>
          </cell>
          <cell r="F2486" t="str">
            <v>9323020370-7</v>
          </cell>
          <cell r="G2486" t="str">
            <v>Perno Hex Cte 5/8x9x6A</v>
          </cell>
          <cell r="AF2486">
            <v>1700</v>
          </cell>
          <cell r="AG2486">
            <v>635.40899999999999</v>
          </cell>
          <cell r="AH2486">
            <v>4</v>
          </cell>
          <cell r="AI2486">
            <v>1.49508</v>
          </cell>
          <cell r="AJ2486">
            <v>0.99764705882352944</v>
          </cell>
          <cell r="AK2486">
            <v>1696</v>
          </cell>
          <cell r="AL2486">
            <v>3210</v>
          </cell>
        </row>
        <row r="2487">
          <cell r="B2487">
            <v>42470</v>
          </cell>
          <cell r="E2487" t="str">
            <v>Ferrocarril Del Pacifico S.A.</v>
          </cell>
          <cell r="F2487" t="str">
            <v>2821032260-6</v>
          </cell>
          <cell r="G2487" t="str">
            <v>Perno Talón Aguja DJKZ  1x260</v>
          </cell>
          <cell r="AF2487">
            <v>11</v>
          </cell>
          <cell r="AG2487">
            <v>13.75</v>
          </cell>
          <cell r="AH2487">
            <v>0</v>
          </cell>
          <cell r="AI2487">
            <v>0</v>
          </cell>
          <cell r="AJ2487">
            <v>1</v>
          </cell>
          <cell r="AK2487">
            <v>11</v>
          </cell>
          <cell r="AL2487">
            <v>3680</v>
          </cell>
        </row>
        <row r="2488">
          <cell r="B2488">
            <v>42457</v>
          </cell>
          <cell r="E2488" t="str">
            <v>Ferrocarril Del Pacifico S.A.</v>
          </cell>
          <cell r="F2488" t="str">
            <v>2821028230-2</v>
          </cell>
          <cell r="G2488" t="str">
            <v>Perno Talón Aguja BCY 7/8x230</v>
          </cell>
          <cell r="AF2488">
            <v>60</v>
          </cell>
          <cell r="AG2488">
            <v>50.58</v>
          </cell>
          <cell r="AH2488">
            <v>-29</v>
          </cell>
          <cell r="AI2488">
            <v>-24.446999999999999</v>
          </cell>
          <cell r="AJ2488">
            <v>1.4833333333333334</v>
          </cell>
          <cell r="AK2488">
            <v>89</v>
          </cell>
          <cell r="AL2488">
            <v>3500</v>
          </cell>
        </row>
        <row r="2489">
          <cell r="B2489">
            <v>42471</v>
          </cell>
          <cell r="E2489" t="str">
            <v>Ferrocarril Del Pacifico S.A.</v>
          </cell>
          <cell r="F2489" t="str">
            <v>2821028230-2</v>
          </cell>
          <cell r="G2489" t="str">
            <v>Perno Talón Aguja BCY 7/8x230</v>
          </cell>
          <cell r="AF2489">
            <v>10</v>
          </cell>
          <cell r="AG2489">
            <v>8.43</v>
          </cell>
          <cell r="AH2489">
            <v>0</v>
          </cell>
          <cell r="AI2489">
            <v>0</v>
          </cell>
          <cell r="AJ2489">
            <v>1</v>
          </cell>
          <cell r="AK2489">
            <v>10</v>
          </cell>
          <cell r="AL2489">
            <v>3622</v>
          </cell>
        </row>
        <row r="2490">
          <cell r="B2490">
            <v>42477</v>
          </cell>
          <cell r="E2490" t="str">
            <v>Tecnored S.A.</v>
          </cell>
          <cell r="F2490" t="str">
            <v>A321420105-3</v>
          </cell>
          <cell r="G2490" t="str">
            <v>Vigueta Afianza L 65x65x5x690</v>
          </cell>
          <cell r="AF2490">
            <v>400</v>
          </cell>
          <cell r="AG2490">
            <v>1360</v>
          </cell>
          <cell r="AH2490">
            <v>-415</v>
          </cell>
          <cell r="AI2490">
            <v>-1411</v>
          </cell>
          <cell r="AJ2490">
            <v>2.0375000000000001</v>
          </cell>
          <cell r="AK2490">
            <v>815</v>
          </cell>
          <cell r="AL2490">
            <v>1750</v>
          </cell>
        </row>
        <row r="2491">
          <cell r="B2491">
            <v>42412</v>
          </cell>
          <cell r="E2491" t="str">
            <v>Enel Distribucion Chile S.A.</v>
          </cell>
          <cell r="F2491" t="str">
            <v>8706200638-0</v>
          </cell>
          <cell r="G2491" t="str">
            <v>Espiga 3/4x183x233 caps 1.3/8" Poliamida</v>
          </cell>
          <cell r="AF2491">
            <v>2000</v>
          </cell>
          <cell r="AG2491">
            <v>1196</v>
          </cell>
          <cell r="AH2491">
            <v>0</v>
          </cell>
          <cell r="AI2491">
            <v>0</v>
          </cell>
          <cell r="AJ2491">
            <v>1</v>
          </cell>
          <cell r="AK2491">
            <v>2000</v>
          </cell>
          <cell r="AL2491">
            <v>5622</v>
          </cell>
        </row>
        <row r="2492">
          <cell r="B2492">
            <v>42460</v>
          </cell>
          <cell r="E2492" t="str">
            <v>Enel Distribucion Chile S.A.</v>
          </cell>
          <cell r="F2492" t="str">
            <v>8706200638-0</v>
          </cell>
          <cell r="G2492" t="str">
            <v>Espiga 3/4x183x233 caps 1.3/8" Poliamida</v>
          </cell>
          <cell r="AF2492">
            <v>6000</v>
          </cell>
          <cell r="AG2492">
            <v>3588</v>
          </cell>
          <cell r="AH2492">
            <v>179</v>
          </cell>
          <cell r="AI2492">
            <v>107.042</v>
          </cell>
          <cell r="AJ2492">
            <v>0.97016666666666662</v>
          </cell>
          <cell r="AK2492">
            <v>5821</v>
          </cell>
          <cell r="AL2492">
            <v>5622</v>
          </cell>
        </row>
        <row r="2493">
          <cell r="B2493">
            <v>42463</v>
          </cell>
          <cell r="E2493" t="str">
            <v>Reposicion</v>
          </cell>
          <cell r="F2493" t="str">
            <v>7401200030-1</v>
          </cell>
          <cell r="G2493" t="str">
            <v>Barra Ojo 5/8x2,40mtrs</v>
          </cell>
          <cell r="AF2493">
            <v>400</v>
          </cell>
          <cell r="AG2493">
            <v>1616.9599999999998</v>
          </cell>
          <cell r="AH2493">
            <v>-207</v>
          </cell>
          <cell r="AI2493">
            <v>-836.77679999999998</v>
          </cell>
          <cell r="AJ2493">
            <v>1.5175000000000001</v>
          </cell>
          <cell r="AK2493">
            <v>607</v>
          </cell>
          <cell r="AL2493">
            <v>2304</v>
          </cell>
        </row>
        <row r="2494">
          <cell r="B2494">
            <v>42467</v>
          </cell>
          <cell r="E2494" t="str">
            <v>Reposicion</v>
          </cell>
          <cell r="F2494" t="str">
            <v>7003216102-0</v>
          </cell>
          <cell r="G2494" t="str">
            <v>Abrazadera 1/2x10.1/2x6H</v>
          </cell>
          <cell r="AF2494">
            <v>2000</v>
          </cell>
          <cell r="AG2494">
            <v>1440</v>
          </cell>
          <cell r="AH2494">
            <v>-148</v>
          </cell>
          <cell r="AI2494">
            <v>-106.56</v>
          </cell>
          <cell r="AJ2494">
            <v>1.0740000000000001</v>
          </cell>
          <cell r="AK2494">
            <v>2148</v>
          </cell>
          <cell r="AL2494">
            <v>2342</v>
          </cell>
        </row>
        <row r="2495">
          <cell r="B2495">
            <v>42478</v>
          </cell>
          <cell r="E2495" t="str">
            <v>Reposicion</v>
          </cell>
          <cell r="F2495" t="str">
            <v>A321420120-7</v>
          </cell>
          <cell r="G2495" t="str">
            <v>Vigueta Afianza L 65x65x8x630</v>
          </cell>
          <cell r="AF2495">
            <v>350</v>
          </cell>
          <cell r="AG2495">
            <v>1575</v>
          </cell>
          <cell r="AH2495">
            <v>-40</v>
          </cell>
          <cell r="AI2495">
            <v>-180</v>
          </cell>
          <cell r="AJ2495">
            <v>1.1142857142857143</v>
          </cell>
          <cell r="AK2495">
            <v>390</v>
          </cell>
          <cell r="AL2495">
            <v>1750</v>
          </cell>
        </row>
        <row r="2496">
          <cell r="B2496">
            <v>42417</v>
          </cell>
          <cell r="E2496" t="str">
            <v>Ferrocarril Del Pacifico S.A.</v>
          </cell>
          <cell r="F2496" t="str">
            <v>3824028180-2</v>
          </cell>
          <cell r="G2496" t="str">
            <v>Tirafondo Nº2, 7/8x149</v>
          </cell>
          <cell r="AF2496">
            <v>5000</v>
          </cell>
          <cell r="AG2496">
            <v>2760.0000000000005</v>
          </cell>
          <cell r="AH2496">
            <v>-31</v>
          </cell>
          <cell r="AI2496">
            <v>-17.112000000000002</v>
          </cell>
          <cell r="AJ2496">
            <v>1.0062</v>
          </cell>
          <cell r="AK2496">
            <v>5031</v>
          </cell>
          <cell r="AL2496">
            <v>2092</v>
          </cell>
        </row>
        <row r="2497">
          <cell r="B2497">
            <v>42473</v>
          </cell>
          <cell r="E2497" t="str">
            <v>Reposicion</v>
          </cell>
          <cell r="F2497" t="str">
            <v>A800200050-5</v>
          </cell>
          <cell r="G2497" t="str">
            <v>Soporte Remate Liviano</v>
          </cell>
          <cell r="AF2497">
            <v>3400</v>
          </cell>
          <cell r="AG2497">
            <v>884</v>
          </cell>
          <cell r="AH2497">
            <v>237</v>
          </cell>
          <cell r="AI2497">
            <v>61.620000000000005</v>
          </cell>
          <cell r="AJ2497">
            <v>0.93029411764705883</v>
          </cell>
          <cell r="AK2497">
            <v>3163</v>
          </cell>
          <cell r="AL2497">
            <v>2659</v>
          </cell>
        </row>
        <row r="2498">
          <cell r="B2498">
            <v>42388</v>
          </cell>
          <cell r="F2498" t="str">
            <v>9100200020-8</v>
          </cell>
          <cell r="G2498" t="str">
            <v>Gancho p/Cruceta Rem Final 3/4x280</v>
          </cell>
          <cell r="AG2498">
            <v>0</v>
          </cell>
          <cell r="AH2498">
            <v>0</v>
          </cell>
          <cell r="AI2498">
            <v>0</v>
          </cell>
          <cell r="AJ2498" t="str">
            <v/>
          </cell>
          <cell r="AK2498">
            <v>0</v>
          </cell>
        </row>
        <row r="2499">
          <cell r="B2499">
            <v>42447</v>
          </cell>
          <cell r="E2499" t="str">
            <v>Copelec</v>
          </cell>
          <cell r="F2499" t="str">
            <v>A800200250-8</v>
          </cell>
          <cell r="G2499" t="str">
            <v>Soporte Paso 5/8x378</v>
          </cell>
          <cell r="AF2499">
            <v>300</v>
          </cell>
          <cell r="AG2499">
            <v>194.238</v>
          </cell>
          <cell r="AH2499">
            <v>-36</v>
          </cell>
          <cell r="AI2499">
            <v>-23.30856</v>
          </cell>
          <cell r="AJ2499">
            <v>1.1200000000000001</v>
          </cell>
          <cell r="AK2499">
            <v>336</v>
          </cell>
          <cell r="AL2499">
            <v>6000</v>
          </cell>
        </row>
        <row r="2500">
          <cell r="B2500">
            <v>42479</v>
          </cell>
          <cell r="E2500" t="str">
            <v>Compañía General de Electricidad</v>
          </cell>
          <cell r="F2500" t="str">
            <v>7405216100-6</v>
          </cell>
          <cell r="G2500" t="str">
            <v>Barra Lisa Tomatierra 1/2x7000</v>
          </cell>
          <cell r="AF2500">
            <v>8</v>
          </cell>
          <cell r="AG2500">
            <v>55.6</v>
          </cell>
          <cell r="AH2500">
            <v>0</v>
          </cell>
          <cell r="AI2500">
            <v>0</v>
          </cell>
          <cell r="AJ2500">
            <v>1</v>
          </cell>
          <cell r="AK2500">
            <v>8</v>
          </cell>
          <cell r="AL2500">
            <v>2530</v>
          </cell>
        </row>
        <row r="2501">
          <cell r="B2501">
            <v>42489</v>
          </cell>
          <cell r="E2501" t="str">
            <v>Reposicion</v>
          </cell>
          <cell r="F2501" t="str">
            <v>7404200100-0</v>
          </cell>
          <cell r="G2501" t="str">
            <v>Barra Ojo C/Guardacabo 5/8x2,0</v>
          </cell>
          <cell r="AF2501">
            <v>600</v>
          </cell>
          <cell r="AG2501">
            <v>2082</v>
          </cell>
          <cell r="AH2501">
            <v>21</v>
          </cell>
          <cell r="AI2501">
            <v>72.87</v>
          </cell>
          <cell r="AJ2501">
            <v>0.96499999999999997</v>
          </cell>
          <cell r="AK2501">
            <v>579</v>
          </cell>
          <cell r="AL2501">
            <v>2018</v>
          </cell>
        </row>
        <row r="2502">
          <cell r="B2502">
            <v>42488</v>
          </cell>
          <cell r="E2502" t="str">
            <v>Copelec</v>
          </cell>
          <cell r="F2502" t="str">
            <v>9323020370-7</v>
          </cell>
          <cell r="G2502" t="str">
            <v>Perno Hex Cte 5/8x9x6A</v>
          </cell>
          <cell r="AF2502">
            <v>1000</v>
          </cell>
          <cell r="AG2502">
            <v>373.77</v>
          </cell>
          <cell r="AH2502">
            <v>-45</v>
          </cell>
          <cell r="AI2502">
            <v>-16.819649999999999</v>
          </cell>
          <cell r="AJ2502">
            <v>1.0449999999999999</v>
          </cell>
          <cell r="AK2502">
            <v>1045</v>
          </cell>
          <cell r="AL2502">
            <v>2354</v>
          </cell>
        </row>
        <row r="2503">
          <cell r="B2503">
            <v>42487</v>
          </cell>
          <cell r="E2503" t="str">
            <v>Reposicion</v>
          </cell>
          <cell r="F2503" t="str">
            <v>9624000015-3</v>
          </cell>
          <cell r="G2503" t="str">
            <v>Perno Ojo 5/8x9x3H</v>
          </cell>
          <cell r="AF2503">
            <v>2000</v>
          </cell>
          <cell r="AG2503">
            <v>1208</v>
          </cell>
          <cell r="AH2503">
            <v>-316</v>
          </cell>
          <cell r="AI2503">
            <v>-190.864</v>
          </cell>
          <cell r="AJ2503">
            <v>1.1579999999999999</v>
          </cell>
          <cell r="AK2503">
            <v>2316</v>
          </cell>
          <cell r="AL2503">
            <v>2849</v>
          </cell>
        </row>
        <row r="2504">
          <cell r="B2504">
            <v>42418</v>
          </cell>
          <cell r="E2504" t="str">
            <v>Ferrocarril Del Pacifico S.A.</v>
          </cell>
          <cell r="F2504" t="str">
            <v>3824028180-2</v>
          </cell>
          <cell r="G2504" t="str">
            <v>Tirafondo Nº2, 7/8x149</v>
          </cell>
          <cell r="AF2504">
            <v>5000</v>
          </cell>
          <cell r="AG2504">
            <v>2760.0000000000005</v>
          </cell>
          <cell r="AH2504">
            <v>0</v>
          </cell>
          <cell r="AI2504">
            <v>0</v>
          </cell>
          <cell r="AJ2504">
            <v>1</v>
          </cell>
          <cell r="AK2504">
            <v>5000</v>
          </cell>
          <cell r="AL2504">
            <v>2092</v>
          </cell>
        </row>
        <row r="2505">
          <cell r="B2505">
            <v>42490</v>
          </cell>
          <cell r="E2505" t="str">
            <v>FINSO Chile</v>
          </cell>
          <cell r="F2505" t="str">
            <v>9821911148-7</v>
          </cell>
          <cell r="G2505" t="str">
            <v>Conector Pletina 50x50x60x3mm</v>
          </cell>
          <cell r="AF2505">
            <v>2500</v>
          </cell>
          <cell r="AG2505">
            <v>362.5</v>
          </cell>
          <cell r="AH2505">
            <v>0</v>
          </cell>
          <cell r="AI2505">
            <v>0</v>
          </cell>
          <cell r="AJ2505">
            <v>1</v>
          </cell>
          <cell r="AK2505">
            <v>2500</v>
          </cell>
          <cell r="AL2505">
            <v>2503</v>
          </cell>
        </row>
        <row r="2506">
          <cell r="B2506">
            <v>42491</v>
          </cell>
          <cell r="E2506" t="str">
            <v>FINSO Chile</v>
          </cell>
          <cell r="F2506" t="str">
            <v>9821911148-7</v>
          </cell>
          <cell r="G2506" t="str">
            <v>Conector Pletina 50x50x60x3mm</v>
          </cell>
          <cell r="AF2506">
            <v>3000</v>
          </cell>
          <cell r="AG2506">
            <v>434.99999999999994</v>
          </cell>
          <cell r="AH2506">
            <v>-151</v>
          </cell>
          <cell r="AI2506">
            <v>-21.895</v>
          </cell>
          <cell r="AJ2506">
            <v>1.0503333333333333</v>
          </cell>
          <cell r="AK2506">
            <v>3151</v>
          </cell>
          <cell r="AL2506">
            <v>2503</v>
          </cell>
        </row>
        <row r="2507">
          <cell r="B2507">
            <v>42480</v>
          </cell>
          <cell r="E2507" t="str">
            <v>CAMET SPA</v>
          </cell>
          <cell r="F2507" t="str">
            <v>9323016530-9</v>
          </cell>
          <cell r="G2507" t="str">
            <v>Perno Hex Cte 1/2x11x8A</v>
          </cell>
          <cell r="AF2507">
            <v>2000</v>
          </cell>
          <cell r="AG2507">
            <v>558</v>
          </cell>
          <cell r="AH2507">
            <v>-297</v>
          </cell>
          <cell r="AI2507">
            <v>-82.863000000000014</v>
          </cell>
          <cell r="AJ2507">
            <v>1.1485000000000001</v>
          </cell>
          <cell r="AK2507">
            <v>2297</v>
          </cell>
          <cell r="AL2507">
            <v>2365</v>
          </cell>
        </row>
        <row r="2508">
          <cell r="B2508">
            <v>42496</v>
          </cell>
          <cell r="E2508" t="str">
            <v>Reposicion</v>
          </cell>
          <cell r="F2508" t="str">
            <v>8706200210-5</v>
          </cell>
          <cell r="G2508" t="str">
            <v>Espiga 5/8x155x210 caps.1" Poliamida</v>
          </cell>
          <cell r="AF2508">
            <v>500</v>
          </cell>
          <cell r="AG2508">
            <v>194</v>
          </cell>
          <cell r="AH2508">
            <v>-44</v>
          </cell>
          <cell r="AI2508">
            <v>-17.071999999999999</v>
          </cell>
          <cell r="AJ2508">
            <v>1.0880000000000001</v>
          </cell>
          <cell r="AK2508">
            <v>544</v>
          </cell>
          <cell r="AL2508">
            <v>6460</v>
          </cell>
        </row>
        <row r="2509">
          <cell r="B2509">
            <v>42440</v>
          </cell>
          <cell r="E2509" t="str">
            <v>Ferrocarril Del Pacifico S.A.</v>
          </cell>
          <cell r="F2509" t="str">
            <v>3824028180-2</v>
          </cell>
          <cell r="G2509" t="str">
            <v>Tirafondo Nº2, 7/8x149</v>
          </cell>
          <cell r="AF2509">
            <v>1600</v>
          </cell>
          <cell r="AG2509">
            <v>883.2</v>
          </cell>
          <cell r="AH2509">
            <v>0</v>
          </cell>
          <cell r="AI2509">
            <v>0</v>
          </cell>
          <cell r="AJ2509">
            <v>1</v>
          </cell>
          <cell r="AK2509">
            <v>1600</v>
          </cell>
          <cell r="AL2509">
            <v>2092</v>
          </cell>
        </row>
        <row r="2510">
          <cell r="B2510">
            <v>42441</v>
          </cell>
          <cell r="E2510" t="str">
            <v>Ferrocarril Del Pacifico S.A.</v>
          </cell>
          <cell r="F2510" t="str">
            <v>3824028180-2</v>
          </cell>
          <cell r="G2510" t="str">
            <v>Tirafondo Nº2, 7/8x149</v>
          </cell>
          <cell r="AF2510">
            <v>5000</v>
          </cell>
          <cell r="AG2510">
            <v>2760.0000000000005</v>
          </cell>
          <cell r="AH2510">
            <v>0</v>
          </cell>
          <cell r="AI2510">
            <v>0</v>
          </cell>
          <cell r="AJ2510">
            <v>1</v>
          </cell>
          <cell r="AK2510">
            <v>5000</v>
          </cell>
          <cell r="AL2510">
            <v>2092</v>
          </cell>
        </row>
        <row r="2511">
          <cell r="B2511">
            <v>42500</v>
          </cell>
          <cell r="E2511" t="str">
            <v>Reposicion</v>
          </cell>
          <cell r="F2511" t="str">
            <v>9822410110-4</v>
          </cell>
          <cell r="G2511" t="str">
            <v>Eslabón Angular p/Tirante perf.18</v>
          </cell>
          <cell r="AF2511">
            <v>1500</v>
          </cell>
          <cell r="AG2511">
            <v>742.5</v>
          </cell>
          <cell r="AH2511">
            <v>-554</v>
          </cell>
          <cell r="AI2511">
            <v>-274.23</v>
          </cell>
          <cell r="AJ2511">
            <v>1.3693333333333333</v>
          </cell>
          <cell r="AK2511">
            <v>2054</v>
          </cell>
          <cell r="AL2511">
            <v>2200</v>
          </cell>
        </row>
        <row r="2512">
          <cell r="B2512">
            <v>42474</v>
          </cell>
          <cell r="E2512" t="str">
            <v>Reposicion</v>
          </cell>
          <cell r="F2512" t="str">
            <v>9323020350-2</v>
          </cell>
          <cell r="G2512" t="str">
            <v>Perno Hex Cte 5/8x8x5A</v>
          </cell>
          <cell r="AF2512">
            <v>1500</v>
          </cell>
          <cell r="AG2512">
            <v>504.17999999999995</v>
          </cell>
          <cell r="AH2512">
            <v>-565</v>
          </cell>
          <cell r="AI2512">
            <v>-189.90779999999998</v>
          </cell>
          <cell r="AJ2512">
            <v>1.3766666666666667</v>
          </cell>
          <cell r="AK2512">
            <v>2065</v>
          </cell>
          <cell r="AL2512">
            <v>2400</v>
          </cell>
        </row>
        <row r="2513">
          <cell r="B2513">
            <v>42507</v>
          </cell>
          <cell r="E2513" t="str">
            <v>Tecnored S.A.</v>
          </cell>
          <cell r="F2513" t="str">
            <v>8707200685-0</v>
          </cell>
          <cell r="G2513" t="str">
            <v>Espiga 3/4x190x340 caps.1.3/8" Poliamida</v>
          </cell>
          <cell r="AF2513">
            <v>400</v>
          </cell>
          <cell r="AG2513">
            <v>333.2</v>
          </cell>
          <cell r="AH2513">
            <v>-603</v>
          </cell>
          <cell r="AI2513">
            <v>-502.29899999999998</v>
          </cell>
          <cell r="AJ2513">
            <v>2.5074999999999998</v>
          </cell>
          <cell r="AK2513">
            <v>1003</v>
          </cell>
          <cell r="AL2513">
            <v>6456</v>
          </cell>
        </row>
        <row r="2514">
          <cell r="B2514">
            <v>42442</v>
          </cell>
          <cell r="E2514" t="str">
            <v>Ferrocarril Del Pacifico S.A.</v>
          </cell>
          <cell r="F2514" t="str">
            <v>3824028180-2</v>
          </cell>
          <cell r="G2514" t="str">
            <v>Tirafondo Nº2, 7/8x149</v>
          </cell>
          <cell r="AF2514">
            <v>4984</v>
          </cell>
          <cell r="AG2514">
            <v>2751.1680000000001</v>
          </cell>
          <cell r="AH2514">
            <v>0</v>
          </cell>
          <cell r="AI2514">
            <v>0</v>
          </cell>
          <cell r="AJ2514">
            <v>1</v>
          </cell>
          <cell r="AK2514">
            <v>4984</v>
          </cell>
          <cell r="AL2514">
            <v>2092</v>
          </cell>
        </row>
        <row r="2515">
          <cell r="B2515">
            <v>42502</v>
          </cell>
          <cell r="E2515" t="str">
            <v>Compañía General de Electricidad</v>
          </cell>
          <cell r="F2515" t="str">
            <v>9323020470-3</v>
          </cell>
          <cell r="G2515" t="str">
            <v>Perno Hex Cte 5/8x12x9A</v>
          </cell>
          <cell r="AF2515">
            <v>215</v>
          </cell>
          <cell r="AG2515">
            <v>106.64</v>
          </cell>
          <cell r="AH2515">
            <v>-10</v>
          </cell>
          <cell r="AI2515">
            <v>-4.96</v>
          </cell>
          <cell r="AJ2515">
            <v>1.0465116279069768</v>
          </cell>
          <cell r="AK2515">
            <v>225</v>
          </cell>
          <cell r="AL2515">
            <v>2350</v>
          </cell>
        </row>
        <row r="2516">
          <cell r="B2516">
            <v>42503</v>
          </cell>
          <cell r="E2516" t="str">
            <v>Compañía General de Electricidad</v>
          </cell>
          <cell r="F2516" t="str">
            <v>9323020480-0</v>
          </cell>
          <cell r="G2516" t="str">
            <v>Perno Hex Cte 5/8x13x10A</v>
          </cell>
          <cell r="AF2516">
            <v>7</v>
          </cell>
          <cell r="AG2516">
            <v>3.6890000000000001</v>
          </cell>
          <cell r="AH2516">
            <v>-6</v>
          </cell>
          <cell r="AI2516">
            <v>-3.1619999999999999</v>
          </cell>
          <cell r="AJ2516">
            <v>1.8571428571428572</v>
          </cell>
          <cell r="AK2516">
            <v>13</v>
          </cell>
          <cell r="AL2516">
            <v>2507</v>
          </cell>
        </row>
        <row r="2517">
          <cell r="B2517">
            <v>42501</v>
          </cell>
          <cell r="E2517" t="str">
            <v>Compañía General de Electricidad</v>
          </cell>
          <cell r="F2517" t="str">
            <v>9323020530-0</v>
          </cell>
          <cell r="G2517" t="str">
            <v>Perno Hex Cte 5/8x15x12A</v>
          </cell>
          <cell r="AF2517">
            <v>171</v>
          </cell>
          <cell r="AG2517">
            <v>105.849</v>
          </cell>
          <cell r="AH2517">
            <v>-9</v>
          </cell>
          <cell r="AI2517">
            <v>-5.5709999999999997</v>
          </cell>
          <cell r="AJ2517">
            <v>1.0526315789473684</v>
          </cell>
          <cell r="AK2517">
            <v>180</v>
          </cell>
          <cell r="AL2517">
            <v>2350</v>
          </cell>
        </row>
        <row r="2518">
          <cell r="B2518">
            <v>42505</v>
          </cell>
          <cell r="E2518" t="str">
            <v>Soc. Perez y Medina Ltda</v>
          </cell>
          <cell r="F2518" t="str">
            <v>2821632150-4</v>
          </cell>
          <cell r="G2518" t="str">
            <v>Perno riel FFCC KJX 1x140</v>
          </cell>
          <cell r="AF2518">
            <v>273</v>
          </cell>
          <cell r="AG2518">
            <v>196.56</v>
          </cell>
          <cell r="AH2518">
            <v>0</v>
          </cell>
          <cell r="AI2518">
            <v>0</v>
          </cell>
          <cell r="AJ2518">
            <v>1</v>
          </cell>
          <cell r="AK2518">
            <v>273</v>
          </cell>
          <cell r="AL2518">
            <v>2847</v>
          </cell>
        </row>
        <row r="2519">
          <cell r="B2519">
            <v>42494</v>
          </cell>
          <cell r="E2519" t="str">
            <v>Juan Ruperto Cancino</v>
          </cell>
          <cell r="F2519" t="str">
            <v>9323016625-9</v>
          </cell>
          <cell r="G2519" t="str">
            <v>Perno Hex Cte 1/2x14x10A</v>
          </cell>
          <cell r="AF2519">
            <v>1000</v>
          </cell>
          <cell r="AG2519">
            <v>350</v>
          </cell>
          <cell r="AH2519">
            <v>-141</v>
          </cell>
          <cell r="AI2519">
            <v>-49.349999999999994</v>
          </cell>
          <cell r="AJ2519">
            <v>1.141</v>
          </cell>
          <cell r="AK2519">
            <v>1141</v>
          </cell>
          <cell r="AL2519">
            <v>2351</v>
          </cell>
        </row>
        <row r="2520">
          <cell r="B2520">
            <v>42499</v>
          </cell>
          <cell r="E2520" t="str">
            <v>Entel Chile S.A.</v>
          </cell>
          <cell r="F2520" t="str">
            <v>8020210140-6</v>
          </cell>
          <cell r="G2520" t="str">
            <v>Cruceta Remate Final 65x65x6x500</v>
          </cell>
          <cell r="AF2520">
            <v>200</v>
          </cell>
          <cell r="AG2520">
            <v>625.4</v>
          </cell>
          <cell r="AH2520">
            <v>0</v>
          </cell>
          <cell r="AI2520">
            <v>0</v>
          </cell>
          <cell r="AJ2520">
            <v>1</v>
          </cell>
          <cell r="AK2520">
            <v>200</v>
          </cell>
          <cell r="AL2520">
            <v>1728</v>
          </cell>
        </row>
        <row r="2521">
          <cell r="B2521">
            <v>42516</v>
          </cell>
          <cell r="E2521" t="str">
            <v>Reposicion</v>
          </cell>
          <cell r="F2521" t="str">
            <v>7003216051-2</v>
          </cell>
          <cell r="G2521" t="str">
            <v>Abrazadera 1/2x9.1/2</v>
          </cell>
          <cell r="AF2521">
            <v>1000</v>
          </cell>
          <cell r="AG2521">
            <v>605</v>
          </cell>
          <cell r="AH2521">
            <v>-99</v>
          </cell>
          <cell r="AI2521">
            <v>-59.894999999999996</v>
          </cell>
          <cell r="AJ2521">
            <v>1.099</v>
          </cell>
          <cell r="AK2521">
            <v>1099</v>
          </cell>
          <cell r="AL2521">
            <v>1732</v>
          </cell>
        </row>
        <row r="2522">
          <cell r="B2522">
            <v>42504</v>
          </cell>
          <cell r="E2522" t="str">
            <v>Soc. Perez y Medina Ltda</v>
          </cell>
          <cell r="F2522" t="str">
            <v>2821032260-6</v>
          </cell>
          <cell r="G2522" t="str">
            <v>Perno Talón Aguja DJKZ  1x260</v>
          </cell>
          <cell r="AF2522">
            <v>25</v>
          </cell>
          <cell r="AG2522">
            <v>31.25</v>
          </cell>
          <cell r="AH2522">
            <v>0</v>
          </cell>
          <cell r="AI2522">
            <v>0</v>
          </cell>
          <cell r="AJ2522">
            <v>1</v>
          </cell>
          <cell r="AK2522">
            <v>25</v>
          </cell>
          <cell r="AL2522">
            <v>3680</v>
          </cell>
        </row>
        <row r="2523">
          <cell r="B2523">
            <v>42506</v>
          </cell>
          <cell r="E2523" t="str">
            <v>Soc. Perez y Medina Ltda</v>
          </cell>
          <cell r="F2523" t="str">
            <v>2821632140-7</v>
          </cell>
          <cell r="G2523" t="str">
            <v>Perno riel FFCC JDZ 1x130</v>
          </cell>
          <cell r="AF2523">
            <v>170</v>
          </cell>
          <cell r="AG2523">
            <v>116.45</v>
          </cell>
          <cell r="AH2523">
            <v>-21</v>
          </cell>
          <cell r="AI2523">
            <v>-14.385000000000002</v>
          </cell>
          <cell r="AJ2523">
            <v>1.1235294117647059</v>
          </cell>
          <cell r="AK2523">
            <v>191</v>
          </cell>
          <cell r="AL2523">
            <v>2846</v>
          </cell>
        </row>
        <row r="2524">
          <cell r="B2524">
            <v>42517</v>
          </cell>
          <cell r="E2524" t="str">
            <v>Reposicion</v>
          </cell>
          <cell r="F2524" t="str">
            <v>8020210140-6</v>
          </cell>
          <cell r="G2524" t="str">
            <v>Cruceta Remate Final 65x65x6x500</v>
          </cell>
          <cell r="AF2524">
            <v>400</v>
          </cell>
          <cell r="AG2524">
            <v>1250.8</v>
          </cell>
          <cell r="AH2524">
            <v>-295</v>
          </cell>
          <cell r="AI2524">
            <v>-922.46499999999992</v>
          </cell>
          <cell r="AJ2524">
            <v>1.7375</v>
          </cell>
          <cell r="AK2524">
            <v>695</v>
          </cell>
          <cell r="AL2524">
            <v>1728</v>
          </cell>
        </row>
        <row r="2525">
          <cell r="B2525">
            <v>42493</v>
          </cell>
          <cell r="E2525" t="str">
            <v>Juan Ruperto Cancino</v>
          </cell>
          <cell r="F2525" t="str">
            <v>9323016560-0</v>
          </cell>
          <cell r="G2525" t="str">
            <v>Perno Hex Cte 1/2x12x9A</v>
          </cell>
          <cell r="AF2525">
            <v>1000</v>
          </cell>
          <cell r="AG2525">
            <v>306</v>
          </cell>
          <cell r="AH2525">
            <v>0</v>
          </cell>
          <cell r="AI2525">
            <v>0</v>
          </cell>
          <cell r="AJ2525">
            <v>1</v>
          </cell>
          <cell r="AK2525">
            <v>1000</v>
          </cell>
          <cell r="AL2525">
            <v>2349</v>
          </cell>
        </row>
        <row r="2526">
          <cell r="B2526">
            <v>42511</v>
          </cell>
          <cell r="E2526" t="str">
            <v>ICIL Icafal S.A.</v>
          </cell>
          <cell r="F2526" t="str">
            <v>2821032260-6</v>
          </cell>
          <cell r="G2526" t="str">
            <v>Perno Talón Aguja DJKZ  1x260</v>
          </cell>
          <cell r="AF2526">
            <v>150</v>
          </cell>
          <cell r="AG2526">
            <v>187.5</v>
          </cell>
          <cell r="AH2526">
            <v>-20</v>
          </cell>
          <cell r="AI2526">
            <v>-25</v>
          </cell>
          <cell r="AJ2526">
            <v>1.1333333333333333</v>
          </cell>
          <cell r="AK2526">
            <v>170</v>
          </cell>
          <cell r="AL2526">
            <v>3250</v>
          </cell>
        </row>
        <row r="2527">
          <cell r="B2527">
            <v>42495</v>
          </cell>
          <cell r="E2527" t="str">
            <v>CAMET SPA</v>
          </cell>
          <cell r="F2527" t="str">
            <v>8721200110-2</v>
          </cell>
          <cell r="G2527" t="str">
            <v>Adaptador p/Espiga Punta Poste</v>
          </cell>
          <cell r="AF2527">
            <v>100</v>
          </cell>
          <cell r="AG2527">
            <v>129</v>
          </cell>
          <cell r="AH2527">
            <v>-5</v>
          </cell>
          <cell r="AI2527">
            <v>-6.45</v>
          </cell>
          <cell r="AJ2527">
            <v>1.05</v>
          </cell>
          <cell r="AK2527">
            <v>105</v>
          </cell>
          <cell r="AL2527">
            <v>4000</v>
          </cell>
        </row>
        <row r="2528">
          <cell r="B2528">
            <v>42481</v>
          </cell>
          <cell r="E2528" t="str">
            <v>CAMET SPA</v>
          </cell>
          <cell r="F2528" t="str">
            <v>9323016560-0</v>
          </cell>
          <cell r="G2528" t="str">
            <v>Perno Hex Cte 1/2x12x9A</v>
          </cell>
          <cell r="AF2528">
            <v>1500</v>
          </cell>
          <cell r="AG2528">
            <v>459</v>
          </cell>
          <cell r="AH2528">
            <v>-47</v>
          </cell>
          <cell r="AI2528">
            <v>-14.382</v>
          </cell>
          <cell r="AJ2528">
            <v>1.0313333333333334</v>
          </cell>
          <cell r="AK2528">
            <v>1547</v>
          </cell>
          <cell r="AL2528">
            <v>2352</v>
          </cell>
        </row>
        <row r="2529">
          <cell r="B2529">
            <v>42459</v>
          </cell>
          <cell r="E2529" t="str">
            <v>Enel Distribucion Chile S.A.</v>
          </cell>
          <cell r="F2529" t="str">
            <v>A800227000-6</v>
          </cell>
          <cell r="G2529" t="str">
            <v>Soporte Susp. p/DAC Preensamblado</v>
          </cell>
          <cell r="AF2529">
            <v>1750</v>
          </cell>
          <cell r="AG2529">
            <v>595</v>
          </cell>
          <cell r="AH2529">
            <v>-101</v>
          </cell>
          <cell r="AI2529">
            <v>-34.340000000000003</v>
          </cell>
          <cell r="AJ2529">
            <v>1.0577142857142856</v>
          </cell>
          <cell r="AK2529">
            <v>1851</v>
          </cell>
          <cell r="AL2529">
            <v>5000</v>
          </cell>
        </row>
        <row r="2530">
          <cell r="B2530">
            <v>42523</v>
          </cell>
          <cell r="E2530" t="str">
            <v>Reposicion</v>
          </cell>
          <cell r="F2530" t="str">
            <v>A800200055-6</v>
          </cell>
          <cell r="G2530" t="str">
            <v>Soporte Remate Mediano-14</v>
          </cell>
          <cell r="AF2530">
            <v>2500</v>
          </cell>
          <cell r="AG2530">
            <v>750</v>
          </cell>
          <cell r="AH2530">
            <v>-1236</v>
          </cell>
          <cell r="AI2530">
            <v>-370.8</v>
          </cell>
          <cell r="AJ2530">
            <v>1.4944</v>
          </cell>
          <cell r="AK2530">
            <v>3736</v>
          </cell>
          <cell r="AL2530">
            <v>2632</v>
          </cell>
        </row>
        <row r="2531">
          <cell r="B2531">
            <v>42518</v>
          </cell>
          <cell r="E2531" t="str">
            <v>Reposicion</v>
          </cell>
          <cell r="F2531" t="str">
            <v>8706200680-1</v>
          </cell>
          <cell r="G2531" t="str">
            <v>Espiga 3/4x200x250 caps.1.3/8" Poliamida</v>
          </cell>
          <cell r="AF2531">
            <v>961</v>
          </cell>
          <cell r="AG2531">
            <v>616.00099999999998</v>
          </cell>
          <cell r="AH2531">
            <v>-10</v>
          </cell>
          <cell r="AI2531">
            <v>-6.41</v>
          </cell>
          <cell r="AJ2531">
            <v>1.0104058272632674</v>
          </cell>
          <cell r="AK2531">
            <v>971</v>
          </cell>
          <cell r="AL2531">
            <v>6460</v>
          </cell>
        </row>
        <row r="2532">
          <cell r="B2532">
            <v>42529</v>
          </cell>
          <cell r="E2532" t="str">
            <v>Reposicion</v>
          </cell>
          <cell r="F2532" t="str">
            <v>9822210321-5</v>
          </cell>
          <cell r="G2532" t="str">
            <v>Diagonal p/Cruc Cantilever 50x50x5x1830</v>
          </cell>
          <cell r="AF2532">
            <v>50</v>
          </cell>
          <cell r="AG2532">
            <v>365</v>
          </cell>
          <cell r="AH2532">
            <v>-1</v>
          </cell>
          <cell r="AI2532">
            <v>-7.3</v>
          </cell>
          <cell r="AJ2532">
            <v>1.02</v>
          </cell>
          <cell r="AK2532">
            <v>51</v>
          </cell>
          <cell r="AL2532">
            <v>1900</v>
          </cell>
        </row>
        <row r="2533">
          <cell r="B2533">
            <v>42531</v>
          </cell>
          <cell r="E2533" t="str">
            <v>Reposicion</v>
          </cell>
          <cell r="F2533" t="str">
            <v>8706200650-K</v>
          </cell>
          <cell r="G2533" t="str">
            <v>Espiga 3/4x155x210 caps.1.3/8" Poliamida</v>
          </cell>
          <cell r="AF2533">
            <v>800</v>
          </cell>
          <cell r="AG2533">
            <v>448.00000000000006</v>
          </cell>
          <cell r="AH2533">
            <v>-744</v>
          </cell>
          <cell r="AI2533">
            <v>-416.64000000000004</v>
          </cell>
          <cell r="AJ2533">
            <v>1.93</v>
          </cell>
          <cell r="AK2533">
            <v>1544</v>
          </cell>
          <cell r="AL2533">
            <v>6518</v>
          </cell>
        </row>
        <row r="2534">
          <cell r="B2534">
            <v>42466</v>
          </cell>
          <cell r="E2534" t="str">
            <v>Reposicion</v>
          </cell>
          <cell r="F2534" t="str">
            <v>9323020370-7</v>
          </cell>
          <cell r="G2534" t="str">
            <v>Perno Hex Cte 5/8x9x6A</v>
          </cell>
          <cell r="AF2534">
            <v>2000</v>
          </cell>
          <cell r="AG2534">
            <v>747.54</v>
          </cell>
          <cell r="AH2534">
            <v>0</v>
          </cell>
          <cell r="AI2534">
            <v>0</v>
          </cell>
          <cell r="AJ2534">
            <v>1</v>
          </cell>
          <cell r="AK2534">
            <v>2000</v>
          </cell>
          <cell r="AL2534">
            <v>2354</v>
          </cell>
        </row>
        <row r="2535">
          <cell r="B2535">
            <v>42532</v>
          </cell>
          <cell r="E2535" t="str">
            <v>Reposicion</v>
          </cell>
          <cell r="F2535" t="str">
            <v>9822210321-5</v>
          </cell>
          <cell r="G2535" t="str">
            <v>Diagonal p/Cruc Cantilever 50x50x5x1830</v>
          </cell>
          <cell r="AF2535">
            <v>150</v>
          </cell>
          <cell r="AG2535">
            <v>1095</v>
          </cell>
          <cell r="AH2535">
            <v>-86</v>
          </cell>
          <cell r="AI2535">
            <v>-627.79999999999995</v>
          </cell>
          <cell r="AJ2535">
            <v>1.5733333333333333</v>
          </cell>
          <cell r="AK2535">
            <v>236</v>
          </cell>
          <cell r="AL2535">
            <v>1900</v>
          </cell>
        </row>
        <row r="2536">
          <cell r="B2536">
            <v>42530</v>
          </cell>
          <cell r="E2536" t="str">
            <v>Reposicion</v>
          </cell>
          <cell r="F2536" t="str">
            <v>8709200150-2</v>
          </cell>
          <cell r="G2536" t="str">
            <v>Espiga 3/4x295x155x140x70 caps.1.3/8" Poliamida c/HOR</v>
          </cell>
          <cell r="AF2536">
            <v>2000</v>
          </cell>
          <cell r="AG2536">
            <v>1482</v>
          </cell>
          <cell r="AH2536">
            <v>-48</v>
          </cell>
          <cell r="AI2536">
            <v>-35.567999999999998</v>
          </cell>
          <cell r="AJ2536">
            <v>1.024</v>
          </cell>
          <cell r="AK2536">
            <v>2048</v>
          </cell>
          <cell r="AL2536">
            <v>6612</v>
          </cell>
        </row>
        <row r="2537">
          <cell r="B2537">
            <v>42534</v>
          </cell>
          <cell r="E2537" t="str">
            <v>Jose Arenas R</v>
          </cell>
          <cell r="F2537" t="str">
            <v>1A51020040-9</v>
          </cell>
          <cell r="G2537" t="str">
            <v>Esparrago HTL M16x450mm</v>
          </cell>
          <cell r="AF2537">
            <v>10</v>
          </cell>
          <cell r="AG2537">
            <v>7.53</v>
          </cell>
          <cell r="AH2537">
            <v>0</v>
          </cell>
          <cell r="AI2537">
            <v>0</v>
          </cell>
          <cell r="AJ2537">
            <v>1</v>
          </cell>
          <cell r="AK2537">
            <v>10</v>
          </cell>
          <cell r="AL2537">
            <v>5046</v>
          </cell>
        </row>
        <row r="2538">
          <cell r="B2538">
            <v>42475</v>
          </cell>
          <cell r="E2538" t="str">
            <v>Reposicion</v>
          </cell>
          <cell r="F2538" t="str">
            <v>9323020410-K</v>
          </cell>
          <cell r="G2538" t="str">
            <v>Perno Hex Cte 5/8x10x7A</v>
          </cell>
          <cell r="AF2538">
            <v>2000</v>
          </cell>
          <cell r="AG2538">
            <v>848</v>
          </cell>
          <cell r="AH2538">
            <v>-180</v>
          </cell>
          <cell r="AI2538">
            <v>-76.319999999999993</v>
          </cell>
          <cell r="AJ2538">
            <v>1.0900000000000001</v>
          </cell>
          <cell r="AK2538">
            <v>2180</v>
          </cell>
          <cell r="AL2538">
            <v>2400</v>
          </cell>
        </row>
        <row r="2539">
          <cell r="B2539">
            <v>42522</v>
          </cell>
          <cell r="E2539" t="str">
            <v>SIPRELEC LTDA</v>
          </cell>
          <cell r="F2539" t="str">
            <v>9700220349-2</v>
          </cell>
          <cell r="G2539" t="str">
            <v>Pasador 5/8x50</v>
          </cell>
          <cell r="AF2539">
            <v>2000</v>
          </cell>
          <cell r="AG2539">
            <v>210</v>
          </cell>
          <cell r="AH2539">
            <v>-490</v>
          </cell>
          <cell r="AI2539">
            <v>-51.449999999999996</v>
          </cell>
          <cell r="AJ2539">
            <v>1.2450000000000001</v>
          </cell>
          <cell r="AK2539">
            <v>2490</v>
          </cell>
          <cell r="AL2539">
            <v>4152</v>
          </cell>
        </row>
        <row r="2540">
          <cell r="B2540">
            <v>42482</v>
          </cell>
          <cell r="E2540" t="str">
            <v>Comercial Salvo SPA</v>
          </cell>
          <cell r="F2540" t="str">
            <v>3824028180-2</v>
          </cell>
          <cell r="G2540" t="str">
            <v>Tirafondo Nº2, 7/8x149</v>
          </cell>
          <cell r="AF2540">
            <v>2000</v>
          </cell>
          <cell r="AG2540">
            <v>1104</v>
          </cell>
          <cell r="AH2540">
            <v>0</v>
          </cell>
          <cell r="AI2540">
            <v>0</v>
          </cell>
          <cell r="AJ2540">
            <v>1</v>
          </cell>
          <cell r="AK2540">
            <v>2000</v>
          </cell>
          <cell r="AL2540">
            <v>2173</v>
          </cell>
        </row>
        <row r="2541">
          <cell r="B2541">
            <v>42533</v>
          </cell>
          <cell r="E2541" t="str">
            <v>Compañía General de Electricidad</v>
          </cell>
          <cell r="F2541" t="str">
            <v>8706200070-6</v>
          </cell>
          <cell r="G2541" t="str">
            <v>Espiga 3/4x220x270 caps.1" Poliamida</v>
          </cell>
          <cell r="AF2541">
            <v>582</v>
          </cell>
          <cell r="AG2541">
            <v>371.31600000000003</v>
          </cell>
          <cell r="AH2541">
            <v>-1294</v>
          </cell>
          <cell r="AI2541">
            <v>-825.572</v>
          </cell>
          <cell r="AJ2541">
            <v>3.2233676975945018</v>
          </cell>
          <cell r="AK2541">
            <v>1876</v>
          </cell>
          <cell r="AL2541">
            <v>6300</v>
          </cell>
        </row>
        <row r="2542">
          <cell r="B2542">
            <v>42528</v>
          </cell>
          <cell r="E2542" t="str">
            <v>Cooperativa Electrica Paillaco</v>
          </cell>
          <cell r="F2542" t="str">
            <v>A800210115-8</v>
          </cell>
          <cell r="G2542" t="str">
            <v>Soporte Susp. p/Cable Preensamblado</v>
          </cell>
          <cell r="AF2542">
            <v>200</v>
          </cell>
          <cell r="AG2542">
            <v>68</v>
          </cell>
          <cell r="AH2542">
            <v>-6</v>
          </cell>
          <cell r="AI2542">
            <v>-2.04</v>
          </cell>
          <cell r="AJ2542">
            <v>1.03</v>
          </cell>
          <cell r="AK2542">
            <v>206</v>
          </cell>
          <cell r="AL2542">
            <v>3529</v>
          </cell>
        </row>
        <row r="2543">
          <cell r="B2543">
            <v>42549</v>
          </cell>
          <cell r="E2543" t="str">
            <v>Reposicion</v>
          </cell>
          <cell r="F2543" t="str">
            <v>A321420100-2</v>
          </cell>
          <cell r="G2543" t="str">
            <v>Vigueta Afianza L 50x50x6x600</v>
          </cell>
          <cell r="AF2543">
            <v>300</v>
          </cell>
          <cell r="AG2543">
            <v>810</v>
          </cell>
          <cell r="AH2543">
            <v>-20</v>
          </cell>
          <cell r="AI2543">
            <v>-54</v>
          </cell>
          <cell r="AJ2543">
            <v>1.0666666666666667</v>
          </cell>
          <cell r="AK2543">
            <v>320</v>
          </cell>
          <cell r="AL2543">
            <v>1381</v>
          </cell>
        </row>
        <row r="2544">
          <cell r="B2544">
            <v>42553</v>
          </cell>
          <cell r="E2544" t="str">
            <v>Tecnored S.A.</v>
          </cell>
          <cell r="F2544" t="str">
            <v>9200200092-1</v>
          </cell>
          <cell r="G2544" t="str">
            <v xml:space="preserve">BRAZO RECTO PEATONAL GV   1.1/2" X 800MM    </v>
          </cell>
          <cell r="AF2544">
            <v>60</v>
          </cell>
          <cell r="AG2544">
            <v>89.7</v>
          </cell>
          <cell r="AH2544">
            <v>0</v>
          </cell>
          <cell r="AI2544">
            <v>0</v>
          </cell>
          <cell r="AJ2544">
            <v>1</v>
          </cell>
          <cell r="AK2544">
            <v>60</v>
          </cell>
          <cell r="AL2544">
            <v>5000</v>
          </cell>
        </row>
        <row r="2545">
          <cell r="B2545">
            <v>42483</v>
          </cell>
          <cell r="E2545" t="str">
            <v>Comercial Salvo SPA</v>
          </cell>
          <cell r="F2545" t="str">
            <v>3824028180-2</v>
          </cell>
          <cell r="G2545" t="str">
            <v>Tirafondo Nº2, 7/8x149</v>
          </cell>
          <cell r="AF2545">
            <v>3000</v>
          </cell>
          <cell r="AG2545">
            <v>1656.0000000000002</v>
          </cell>
          <cell r="AH2545">
            <v>949</v>
          </cell>
          <cell r="AI2545">
            <v>523.84800000000007</v>
          </cell>
          <cell r="AJ2545">
            <v>0.68366666666666664</v>
          </cell>
          <cell r="AK2545">
            <v>2051</v>
          </cell>
          <cell r="AL2545">
            <v>2173</v>
          </cell>
        </row>
        <row r="2546">
          <cell r="B2546">
            <v>42547</v>
          </cell>
          <cell r="E2546" t="str">
            <v>Reposicion</v>
          </cell>
          <cell r="F2546" t="str">
            <v>8706200680-1</v>
          </cell>
          <cell r="G2546" t="str">
            <v>Espiga 3/4x200x250 caps.1.3/8" Poliamida</v>
          </cell>
          <cell r="AF2546">
            <v>1000</v>
          </cell>
          <cell r="AG2546">
            <v>641</v>
          </cell>
          <cell r="AH2546">
            <v>2</v>
          </cell>
          <cell r="AI2546">
            <v>1.282</v>
          </cell>
          <cell r="AJ2546">
            <v>0.998</v>
          </cell>
          <cell r="AK2546">
            <v>998</v>
          </cell>
          <cell r="AL2546">
            <v>6460</v>
          </cell>
        </row>
        <row r="2547">
          <cell r="B2547">
            <v>42476</v>
          </cell>
          <cell r="E2547" t="str">
            <v>Reposicion</v>
          </cell>
          <cell r="F2547" t="str">
            <v>9323020430-4</v>
          </cell>
          <cell r="G2547" t="str">
            <v>Perno Hex Cte 5/8x11x8A</v>
          </cell>
          <cell r="AF2547">
            <v>2000</v>
          </cell>
          <cell r="AG2547">
            <v>946</v>
          </cell>
          <cell r="AH2547">
            <v>1786</v>
          </cell>
          <cell r="AI2547">
            <v>844.77799999999991</v>
          </cell>
          <cell r="AJ2547">
            <v>0.107</v>
          </cell>
          <cell r="AK2547">
            <v>214</v>
          </cell>
          <cell r="AL2547">
            <v>3044</v>
          </cell>
        </row>
        <row r="2548">
          <cell r="B2548">
            <v>42554</v>
          </cell>
          <cell r="E2548" t="str">
            <v>Cliente</v>
          </cell>
          <cell r="F2548" t="str">
            <v>9821970100-4</v>
          </cell>
          <cell r="G2548" t="str">
            <v>Soporte P/Frutilla en Altura</v>
          </cell>
          <cell r="AF2548">
            <v>18</v>
          </cell>
          <cell r="AG2548">
            <v>64.872</v>
          </cell>
          <cell r="AH2548">
            <v>0</v>
          </cell>
          <cell r="AI2548">
            <v>0</v>
          </cell>
          <cell r="AJ2548">
            <v>1</v>
          </cell>
          <cell r="AK2548">
            <v>18</v>
          </cell>
          <cell r="AL2548">
            <v>1000</v>
          </cell>
        </row>
        <row r="2549">
          <cell r="B2549">
            <v>42555</v>
          </cell>
          <cell r="E2549" t="str">
            <v>Cliente</v>
          </cell>
          <cell r="F2549" t="str">
            <v>9821970110-1</v>
          </cell>
          <cell r="G2549" t="str">
            <v>Diagonal P/Soporte Frutilla</v>
          </cell>
          <cell r="AF2549">
            <v>2</v>
          </cell>
          <cell r="AG2549">
            <v>5.3</v>
          </cell>
          <cell r="AH2549">
            <v>0</v>
          </cell>
          <cell r="AI2549">
            <v>0</v>
          </cell>
          <cell r="AJ2549">
            <v>1</v>
          </cell>
          <cell r="AK2549">
            <v>2</v>
          </cell>
          <cell r="AL2549">
            <v>1000</v>
          </cell>
        </row>
        <row r="2550">
          <cell r="B2550">
            <v>42510</v>
          </cell>
          <cell r="E2550" t="str">
            <v>ICIL Icafal S.A.</v>
          </cell>
          <cell r="F2550" t="str">
            <v>3824028200-0</v>
          </cell>
          <cell r="G2550" t="str">
            <v>Tirafondo Nº5, 7/8x150</v>
          </cell>
          <cell r="AF2550">
            <v>2000</v>
          </cell>
          <cell r="AG2550">
            <v>1110</v>
          </cell>
          <cell r="AH2550">
            <v>0</v>
          </cell>
          <cell r="AI2550">
            <v>0</v>
          </cell>
          <cell r="AJ2550">
            <v>1</v>
          </cell>
          <cell r="AK2550">
            <v>2000</v>
          </cell>
          <cell r="AL2550">
            <v>2100</v>
          </cell>
        </row>
        <row r="2551">
          <cell r="B2551">
            <v>42539</v>
          </cell>
          <cell r="E2551" t="str">
            <v>Reposicion</v>
          </cell>
          <cell r="F2551" t="str">
            <v>7401200030-1</v>
          </cell>
          <cell r="G2551" t="str">
            <v>Barra Ojo 5/8x2,40mtrs</v>
          </cell>
          <cell r="AF2551">
            <v>500</v>
          </cell>
          <cell r="AG2551">
            <v>2021.1999999999998</v>
          </cell>
          <cell r="AH2551">
            <v>-80</v>
          </cell>
          <cell r="AI2551">
            <v>-323.392</v>
          </cell>
          <cell r="AJ2551">
            <v>1.1599999999999999</v>
          </cell>
          <cell r="AK2551">
            <v>580</v>
          </cell>
          <cell r="AL2551">
            <v>2304</v>
          </cell>
        </row>
        <row r="2552">
          <cell r="B2552">
            <v>42521</v>
          </cell>
          <cell r="E2552" t="str">
            <v>Reposicion</v>
          </cell>
          <cell r="F2552" t="str">
            <v>9624000115-K</v>
          </cell>
          <cell r="G2552" t="str">
            <v>Perno Ojo 5/8x8x4H</v>
          </cell>
          <cell r="AF2552">
            <v>400</v>
          </cell>
          <cell r="AG2552">
            <v>214.4</v>
          </cell>
          <cell r="AH2552">
            <v>-16</v>
          </cell>
          <cell r="AI2552">
            <v>-8.5760000000000005</v>
          </cell>
          <cell r="AJ2552">
            <v>1.04</v>
          </cell>
          <cell r="AK2552">
            <v>416</v>
          </cell>
          <cell r="AL2552">
            <v>2849</v>
          </cell>
        </row>
        <row r="2553">
          <cell r="B2553">
            <v>42535</v>
          </cell>
          <cell r="E2553" t="str">
            <v>Lari Obras y Servicios Spa</v>
          </cell>
          <cell r="F2553" t="str">
            <v>9624000200-8</v>
          </cell>
          <cell r="G2553" t="str">
            <v>Perno Ojo 5/8x17x14H</v>
          </cell>
          <cell r="AF2553">
            <v>150</v>
          </cell>
          <cell r="AG2553">
            <v>123.3</v>
          </cell>
          <cell r="AH2553">
            <v>-14</v>
          </cell>
          <cell r="AI2553">
            <v>-11.507999999999999</v>
          </cell>
          <cell r="AJ2553">
            <v>1.0933333333333333</v>
          </cell>
          <cell r="AK2553">
            <v>164</v>
          </cell>
          <cell r="AL2553">
            <v>3000</v>
          </cell>
        </row>
        <row r="2554">
          <cell r="B2554">
            <v>42546</v>
          </cell>
          <cell r="E2554" t="str">
            <v>Reposicion</v>
          </cell>
          <cell r="F2554" t="str">
            <v>8706200650-K</v>
          </cell>
          <cell r="G2554" t="str">
            <v>Espiga 3/4x155x210 caps.1.3/8" Poliamida</v>
          </cell>
          <cell r="AF2554">
            <v>3500</v>
          </cell>
          <cell r="AG2554">
            <v>1960.0000000000002</v>
          </cell>
          <cell r="AH2554">
            <v>-309</v>
          </cell>
          <cell r="AI2554">
            <v>-173.04000000000002</v>
          </cell>
          <cell r="AJ2554">
            <v>1.0882857142857143</v>
          </cell>
          <cell r="AK2554">
            <v>3809</v>
          </cell>
          <cell r="AL2554">
            <v>6518</v>
          </cell>
        </row>
        <row r="2555">
          <cell r="B2555">
            <v>42544</v>
          </cell>
          <cell r="E2555" t="str">
            <v>Cooperativa electrica los Angeles</v>
          </cell>
          <cell r="F2555" t="str">
            <v>9023720010-0</v>
          </cell>
          <cell r="G2555" t="str">
            <v>Tuerca Ojo 5/8</v>
          </cell>
          <cell r="AF2555">
            <v>100</v>
          </cell>
          <cell r="AG2555">
            <v>30.4</v>
          </cell>
          <cell r="AH2555">
            <v>-70</v>
          </cell>
          <cell r="AI2555">
            <v>-21.28</v>
          </cell>
          <cell r="AJ2555">
            <v>1.7</v>
          </cell>
          <cell r="AK2555">
            <v>170</v>
          </cell>
          <cell r="AL2555">
            <v>4214</v>
          </cell>
        </row>
        <row r="2556">
          <cell r="B2556">
            <v>42514</v>
          </cell>
          <cell r="E2556" t="str">
            <v>Reposicion</v>
          </cell>
          <cell r="F2556" t="str">
            <v>9521200007-9</v>
          </cell>
          <cell r="G2556" t="str">
            <v>Grillete 12mm, ojo chico</v>
          </cell>
          <cell r="AF2556">
            <v>5000</v>
          </cell>
          <cell r="AG2556">
            <v>1115</v>
          </cell>
          <cell r="AH2556">
            <v>4335</v>
          </cell>
          <cell r="AI2556">
            <v>966.70500000000004</v>
          </cell>
          <cell r="AJ2556">
            <v>0.13300000000000001</v>
          </cell>
          <cell r="AK2556">
            <v>665</v>
          </cell>
          <cell r="AL2556">
            <v>5000</v>
          </cell>
        </row>
        <row r="2557">
          <cell r="B2557">
            <v>42526</v>
          </cell>
          <cell r="E2557" t="str">
            <v>Reposicion</v>
          </cell>
          <cell r="F2557" t="str">
            <v>9624000110-9</v>
          </cell>
          <cell r="G2557" t="str">
            <v>Perno Ojo 5/8x7x3H</v>
          </cell>
          <cell r="AF2557">
            <v>400</v>
          </cell>
          <cell r="AG2557">
            <v>213.20000000000002</v>
          </cell>
          <cell r="AH2557">
            <v>-30</v>
          </cell>
          <cell r="AI2557">
            <v>-15.99</v>
          </cell>
          <cell r="AJ2557">
            <v>1.075</v>
          </cell>
          <cell r="AK2557">
            <v>430</v>
          </cell>
          <cell r="AL2557">
            <v>3301</v>
          </cell>
        </row>
        <row r="2558">
          <cell r="B2558">
            <v>42512</v>
          </cell>
          <cell r="E2558" t="str">
            <v>ICIL Icafal S.A.</v>
          </cell>
          <cell r="F2558" t="str">
            <v>3824028200-0</v>
          </cell>
          <cell r="G2558" t="str">
            <v>Tirafondo Nº5, 7/8x150</v>
          </cell>
          <cell r="AF2558">
            <v>6000</v>
          </cell>
          <cell r="AG2558">
            <v>3330.0000000000005</v>
          </cell>
          <cell r="AH2558">
            <v>0</v>
          </cell>
          <cell r="AI2558">
            <v>0</v>
          </cell>
          <cell r="AJ2558">
            <v>1</v>
          </cell>
          <cell r="AK2558">
            <v>6000</v>
          </cell>
          <cell r="AL2558">
            <v>2100</v>
          </cell>
        </row>
        <row r="2559">
          <cell r="B2559">
            <v>42538</v>
          </cell>
          <cell r="E2559" t="str">
            <v>AKVA Group Chile S.A.</v>
          </cell>
          <cell r="F2559" t="str">
            <v>9953420022-2</v>
          </cell>
          <cell r="G2559" t="str">
            <v>Perno J Forjado 5/8x197x112X80mm</v>
          </cell>
          <cell r="AF2559">
            <v>1536</v>
          </cell>
          <cell r="AG2559">
            <v>943.10400000000004</v>
          </cell>
          <cell r="AH2559">
            <v>0</v>
          </cell>
          <cell r="AI2559">
            <v>0</v>
          </cell>
          <cell r="AJ2559">
            <v>1</v>
          </cell>
          <cell r="AK2559">
            <v>1536</v>
          </cell>
          <cell r="AL2559">
            <v>6304</v>
          </cell>
        </row>
        <row r="2560">
          <cell r="B2560">
            <v>42542</v>
          </cell>
          <cell r="E2560" t="str">
            <v>Cooperativa electrica los Angeles</v>
          </cell>
          <cell r="F2560" t="str">
            <v>A800210083-6</v>
          </cell>
          <cell r="G2560" t="str">
            <v>Soporte Secc. Tripolar APR-160</v>
          </cell>
          <cell r="AF2560">
            <v>50</v>
          </cell>
          <cell r="AG2560">
            <v>52</v>
          </cell>
          <cell r="AH2560">
            <v>-122</v>
          </cell>
          <cell r="AI2560">
            <v>-126.88000000000001</v>
          </cell>
          <cell r="AJ2560">
            <v>3.44</v>
          </cell>
          <cell r="AK2560">
            <v>172</v>
          </cell>
          <cell r="AL2560">
            <v>4500</v>
          </cell>
        </row>
        <row r="2561">
          <cell r="B2561">
            <v>42543</v>
          </cell>
          <cell r="E2561" t="str">
            <v>Cooperativa electrica los Angeles</v>
          </cell>
          <cell r="F2561" t="str">
            <v>9323016500-7</v>
          </cell>
          <cell r="G2561" t="str">
            <v>Perno Hex Cte 1/2x10x7A</v>
          </cell>
          <cell r="AF2561">
            <v>113</v>
          </cell>
          <cell r="AG2561">
            <v>28.815000000000001</v>
          </cell>
          <cell r="AH2561">
            <v>-117</v>
          </cell>
          <cell r="AI2561">
            <v>-29.835000000000001</v>
          </cell>
          <cell r="AJ2561">
            <v>2.0353982300884956</v>
          </cell>
          <cell r="AK2561">
            <v>230</v>
          </cell>
          <cell r="AL2561">
            <v>3216</v>
          </cell>
        </row>
        <row r="2562">
          <cell r="B2562">
            <v>42550</v>
          </cell>
          <cell r="E2562" t="str">
            <v>Aragon S.A.</v>
          </cell>
          <cell r="F2562" t="str">
            <v>9623000030-9</v>
          </cell>
          <cell r="G2562" t="str">
            <v>Perno Ojo Soldado 1/2x4x2H</v>
          </cell>
          <cell r="AF2562">
            <v>1500</v>
          </cell>
          <cell r="AG2562">
            <v>515.25</v>
          </cell>
          <cell r="AH2562">
            <v>-9</v>
          </cell>
          <cell r="AI2562">
            <v>-3.0915000000000004</v>
          </cell>
          <cell r="AJ2562">
            <v>1.006</v>
          </cell>
          <cell r="AK2562">
            <v>1509</v>
          </cell>
          <cell r="AL2562">
            <v>4900</v>
          </cell>
        </row>
        <row r="2563">
          <cell r="B2563">
            <v>42557</v>
          </cell>
          <cell r="E2563" t="str">
            <v>Minera Candelaria</v>
          </cell>
          <cell r="F2563" t="str">
            <v>34C2064000-2</v>
          </cell>
          <cell r="G2563" t="str">
            <v>Tuerca Hex Ref TRE 2"</v>
          </cell>
          <cell r="AF2563">
            <v>400</v>
          </cell>
          <cell r="AG2563">
            <v>575.19999999999993</v>
          </cell>
          <cell r="AH2563">
            <v>8</v>
          </cell>
          <cell r="AI2563">
            <v>11.504</v>
          </cell>
          <cell r="AJ2563">
            <v>0.98</v>
          </cell>
          <cell r="AK2563">
            <v>392</v>
          </cell>
          <cell r="AL2563">
            <v>23621</v>
          </cell>
        </row>
        <row r="2564">
          <cell r="B2564">
            <v>42540</v>
          </cell>
          <cell r="E2564" t="str">
            <v>Cooperativa electrica los Angeles</v>
          </cell>
          <cell r="F2564" t="str">
            <v>9822710240-3</v>
          </cell>
          <cell r="G2564" t="str">
            <v>Espaciador p/Tir. Recto 910x700x600-50</v>
          </cell>
          <cell r="AF2564">
            <v>50</v>
          </cell>
          <cell r="AG2564">
            <v>348</v>
          </cell>
          <cell r="AH2564">
            <v>-40</v>
          </cell>
          <cell r="AI2564">
            <v>-278.39999999999998</v>
          </cell>
          <cell r="AJ2564">
            <v>1.8</v>
          </cell>
          <cell r="AK2564">
            <v>90</v>
          </cell>
          <cell r="AL2564">
            <v>4043</v>
          </cell>
        </row>
        <row r="2565">
          <cell r="B2565">
            <v>42561</v>
          </cell>
          <cell r="E2565" t="str">
            <v>Copelec</v>
          </cell>
          <cell r="F2565" t="str">
            <v>A800200250-8</v>
          </cell>
          <cell r="G2565" t="str">
            <v>Soporte Paso 5/8x378</v>
          </cell>
          <cell r="AF2565">
            <v>200</v>
          </cell>
          <cell r="AG2565">
            <v>129.49200000000002</v>
          </cell>
          <cell r="AH2565">
            <v>-16</v>
          </cell>
          <cell r="AI2565">
            <v>-10.359360000000001</v>
          </cell>
          <cell r="AJ2565">
            <v>1.08</v>
          </cell>
          <cell r="AK2565">
            <v>216</v>
          </cell>
          <cell r="AL2565">
            <v>6000</v>
          </cell>
        </row>
        <row r="2566">
          <cell r="B2566">
            <v>42558</v>
          </cell>
          <cell r="E2566" t="str">
            <v>SmartWork Spa</v>
          </cell>
          <cell r="F2566" t="str">
            <v>7023216100-9</v>
          </cell>
          <cell r="G2566" t="str">
            <v>Abrazadera U 1/2x100x200x200x55H</v>
          </cell>
          <cell r="AF2566">
            <v>300</v>
          </cell>
          <cell r="AG2566">
            <v>188.1</v>
          </cell>
          <cell r="AH2566">
            <v>-15</v>
          </cell>
          <cell r="AI2566">
            <v>-9.4049999999999994</v>
          </cell>
          <cell r="AJ2566">
            <v>1.05</v>
          </cell>
          <cell r="AK2566">
            <v>315</v>
          </cell>
          <cell r="AL2566">
            <v>3508</v>
          </cell>
        </row>
        <row r="2567">
          <cell r="B2567">
            <v>42560</v>
          </cell>
          <cell r="E2567" t="str">
            <v>Compañía General de Electricidad</v>
          </cell>
          <cell r="F2567" t="str">
            <v>8706200650-K</v>
          </cell>
          <cell r="G2567" t="str">
            <v>Espiga 3/4x155x210 caps.1.3/8" Poliamida</v>
          </cell>
          <cell r="AF2567">
            <v>2700</v>
          </cell>
          <cell r="AG2567">
            <v>1512.0000000000002</v>
          </cell>
          <cell r="AH2567">
            <v>-470</v>
          </cell>
          <cell r="AI2567">
            <v>-263.20000000000005</v>
          </cell>
          <cell r="AJ2567">
            <v>1.174074074074074</v>
          </cell>
          <cell r="AK2567">
            <v>3170</v>
          </cell>
          <cell r="AL2567">
            <v>6518</v>
          </cell>
        </row>
        <row r="2568">
          <cell r="B2568">
            <v>42541</v>
          </cell>
          <cell r="E2568" t="str">
            <v>Lari Obras y Servicios Spa</v>
          </cell>
          <cell r="F2568" t="str">
            <v>9822510200-7</v>
          </cell>
          <cell r="G2568" t="str">
            <v>Escuadra Montaje Descon. Aereo</v>
          </cell>
          <cell r="AF2568">
            <v>49</v>
          </cell>
          <cell r="AG2568">
            <v>186.2</v>
          </cell>
          <cell r="AH2568">
            <v>0</v>
          </cell>
          <cell r="AI2568">
            <v>0</v>
          </cell>
          <cell r="AJ2568">
            <v>1</v>
          </cell>
          <cell r="AK2568">
            <v>49</v>
          </cell>
          <cell r="AL2568">
            <v>4000</v>
          </cell>
        </row>
        <row r="2569">
          <cell r="B2569">
            <v>42513</v>
          </cell>
          <cell r="E2569" t="str">
            <v>ICIL Icafal S.A.</v>
          </cell>
          <cell r="F2569" t="str">
            <v>3824028200-0</v>
          </cell>
          <cell r="G2569" t="str">
            <v>Tirafondo Nº5, 7/8x150</v>
          </cell>
          <cell r="AF2569">
            <v>5969</v>
          </cell>
          <cell r="AG2569">
            <v>3312.7950000000001</v>
          </cell>
          <cell r="AH2569">
            <v>224</v>
          </cell>
          <cell r="AI2569">
            <v>124.32000000000001</v>
          </cell>
          <cell r="AJ2569">
            <v>0.96247277600938186</v>
          </cell>
          <cell r="AK2569">
            <v>5745</v>
          </cell>
          <cell r="AL2569">
            <v>2100</v>
          </cell>
        </row>
        <row r="2570">
          <cell r="B2570">
            <v>42537</v>
          </cell>
          <cell r="E2570" t="str">
            <v>AKVA Group Chile S.A.</v>
          </cell>
          <cell r="F2570" t="str">
            <v>9953420020-6</v>
          </cell>
          <cell r="G2570" t="str">
            <v>Perno J Forjado 5/8x147x92X80mm</v>
          </cell>
          <cell r="AF2570">
            <v>1536</v>
          </cell>
          <cell r="AG2570">
            <v>764.928</v>
          </cell>
          <cell r="AH2570">
            <v>-96</v>
          </cell>
          <cell r="AI2570">
            <v>-47.808</v>
          </cell>
          <cell r="AJ2570">
            <v>1.0625</v>
          </cell>
          <cell r="AK2570">
            <v>1632</v>
          </cell>
          <cell r="AL2570">
            <v>6297</v>
          </cell>
        </row>
        <row r="2571">
          <cell r="B2571">
            <v>42563</v>
          </cell>
          <cell r="E2571" t="str">
            <v>Compañía General de Electricidad</v>
          </cell>
          <cell r="F2571" t="str">
            <v>8706200650-K</v>
          </cell>
          <cell r="G2571" t="str">
            <v>Espiga 3/4x155x210 caps.1.3/8" Poliamida</v>
          </cell>
          <cell r="AF2571">
            <v>10000</v>
          </cell>
          <cell r="AG2571">
            <v>5600.0000000000009</v>
          </cell>
          <cell r="AH2571">
            <v>-1402</v>
          </cell>
          <cell r="AI2571">
            <v>-785.12000000000012</v>
          </cell>
          <cell r="AJ2571">
            <v>1.1402000000000001</v>
          </cell>
          <cell r="AK2571">
            <v>11402</v>
          </cell>
          <cell r="AL2571">
            <v>6518</v>
          </cell>
        </row>
        <row r="2572">
          <cell r="B2572">
            <v>42564</v>
          </cell>
          <cell r="E2572" t="str">
            <v>CNT Telefonica del Sur S.A.</v>
          </cell>
          <cell r="F2572" t="str">
            <v>7099900025-6</v>
          </cell>
          <cell r="G2572" t="str">
            <v>Abrazadera Curva 1/2x7.1/2</v>
          </cell>
          <cell r="AF2572">
            <v>300</v>
          </cell>
          <cell r="AG2572">
            <v>181.56</v>
          </cell>
          <cell r="AH2572">
            <v>-10</v>
          </cell>
          <cell r="AI2572">
            <v>-6.0519999999999996</v>
          </cell>
          <cell r="AJ2572">
            <v>1.0333333333333334</v>
          </cell>
          <cell r="AK2572">
            <v>310</v>
          </cell>
          <cell r="AL2572">
            <v>3172</v>
          </cell>
        </row>
        <row r="2573">
          <cell r="B2573">
            <v>42562</v>
          </cell>
          <cell r="E2573" t="str">
            <v>Compañía General de Electricidad</v>
          </cell>
          <cell r="F2573" t="str">
            <v>9323020350-2</v>
          </cell>
          <cell r="G2573" t="str">
            <v>Perno Hex Cte 5/8x8x5A</v>
          </cell>
          <cell r="AF2573">
            <v>7100</v>
          </cell>
          <cell r="AG2573">
            <v>2386.4519999999998</v>
          </cell>
          <cell r="AH2573">
            <v>192</v>
          </cell>
          <cell r="AI2573">
            <v>64.535039999999995</v>
          </cell>
          <cell r="AJ2573">
            <v>0.97295774647887323</v>
          </cell>
          <cell r="AK2573">
            <v>6908</v>
          </cell>
          <cell r="AL2573">
            <v>2400</v>
          </cell>
        </row>
        <row r="2574">
          <cell r="B2574">
            <v>42524</v>
          </cell>
          <cell r="E2574" t="str">
            <v>Reposicion</v>
          </cell>
          <cell r="F2574" t="str">
            <v>9822410140-6</v>
          </cell>
          <cell r="G2574" t="str">
            <v>Eslabón Simple 12mm</v>
          </cell>
          <cell r="AF2574">
            <v>2000</v>
          </cell>
          <cell r="AG2574">
            <v>350.4</v>
          </cell>
          <cell r="AH2574">
            <v>-201</v>
          </cell>
          <cell r="AI2574">
            <v>-35.215199999999996</v>
          </cell>
          <cell r="AJ2574">
            <v>1.1005</v>
          </cell>
          <cell r="AK2574">
            <v>2201</v>
          </cell>
          <cell r="AL2574">
            <v>3601</v>
          </cell>
        </row>
        <row r="2575">
          <cell r="B2575">
            <v>42565</v>
          </cell>
          <cell r="E2575" t="str">
            <v>CNT Telefonica del Sur S.A.</v>
          </cell>
          <cell r="F2575" t="str">
            <v>7303232050-0</v>
          </cell>
          <cell r="G2575" t="str">
            <v>Golilla 32x32x5x12</v>
          </cell>
          <cell r="AF2575">
            <v>1000</v>
          </cell>
          <cell r="AG2575">
            <v>34</v>
          </cell>
          <cell r="AH2575">
            <v>-350</v>
          </cell>
          <cell r="AI2575">
            <v>-11.9</v>
          </cell>
          <cell r="AJ2575">
            <v>1.35</v>
          </cell>
          <cell r="AK2575">
            <v>1350</v>
          </cell>
          <cell r="AL2575">
            <v>3754</v>
          </cell>
        </row>
        <row r="2576">
          <cell r="B2576">
            <v>42578</v>
          </cell>
          <cell r="E2576" t="str">
            <v>Compañía General de Electricidad</v>
          </cell>
          <cell r="F2576" t="str">
            <v>7303250150-5</v>
          </cell>
          <cell r="G2576" t="str">
            <v>Golilla 50x50x5x21</v>
          </cell>
          <cell r="AF2576">
            <v>30000</v>
          </cell>
          <cell r="AG2576">
            <v>2580</v>
          </cell>
          <cell r="AH2576">
            <v>-1863</v>
          </cell>
          <cell r="AI2576">
            <v>-160.21799999999999</v>
          </cell>
          <cell r="AJ2576">
            <v>1.0621</v>
          </cell>
          <cell r="AK2576">
            <v>31863</v>
          </cell>
          <cell r="AL2576">
            <v>6518</v>
          </cell>
        </row>
        <row r="2577">
          <cell r="B2577">
            <v>42580</v>
          </cell>
          <cell r="E2577" t="str">
            <v>Tecnored S.A.</v>
          </cell>
          <cell r="F2577" t="str">
            <v>7004200010-6</v>
          </cell>
          <cell r="G2577" t="str">
            <v>Pletina Abrazadera Poste Tubular</v>
          </cell>
          <cell r="AF2577">
            <v>800</v>
          </cell>
          <cell r="AG2577">
            <v>388</v>
          </cell>
          <cell r="AH2577">
            <v>-528</v>
          </cell>
          <cell r="AI2577">
            <v>-256.08</v>
          </cell>
          <cell r="AJ2577">
            <v>1.66</v>
          </cell>
          <cell r="AK2577">
            <v>1328</v>
          </cell>
          <cell r="AL2577">
            <v>3175</v>
          </cell>
        </row>
        <row r="2578">
          <cell r="B2578">
            <v>42556</v>
          </cell>
          <cell r="E2578" t="str">
            <v>CNT Telefonica del Sur S.A.</v>
          </cell>
          <cell r="F2578" t="str">
            <v>A800210065-8</v>
          </cell>
          <cell r="G2578" t="str">
            <v>Soporte Tipo L p/Acometida</v>
          </cell>
          <cell r="AF2578">
            <v>500</v>
          </cell>
          <cell r="AG2578">
            <v>223</v>
          </cell>
          <cell r="AH2578">
            <v>-113</v>
          </cell>
          <cell r="AI2578">
            <v>-50.398000000000003</v>
          </cell>
          <cell r="AJ2578">
            <v>1.226</v>
          </cell>
          <cell r="AK2578">
            <v>613</v>
          </cell>
          <cell r="AL2578">
            <v>3754</v>
          </cell>
        </row>
        <row r="2579">
          <cell r="B2579">
            <v>42469</v>
          </cell>
          <cell r="E2579" t="str">
            <v>Ferrocarril Del Pacifico S.A.</v>
          </cell>
          <cell r="F2579" t="str">
            <v>2821032260-6</v>
          </cell>
          <cell r="G2579" t="str">
            <v>Perno Talón Aguja DJKZ  1x260</v>
          </cell>
          <cell r="AF2579">
            <v>60</v>
          </cell>
          <cell r="AG2579">
            <v>75</v>
          </cell>
          <cell r="AH2579">
            <v>60</v>
          </cell>
          <cell r="AI2579">
            <v>75</v>
          </cell>
          <cell r="AJ2579">
            <v>0</v>
          </cell>
          <cell r="AK2579">
            <v>0</v>
          </cell>
        </row>
        <row r="2580">
          <cell r="B2580">
            <v>42587</v>
          </cell>
          <cell r="E2580" t="str">
            <v>Compañía General de Electricidad</v>
          </cell>
          <cell r="F2580" t="str">
            <v>8706200650-K</v>
          </cell>
          <cell r="G2580" t="str">
            <v>Espiga 3/4x155x210 caps.1.3/8" Poliamida</v>
          </cell>
          <cell r="AF2580">
            <v>4770</v>
          </cell>
          <cell r="AG2580">
            <v>2671.2000000000003</v>
          </cell>
          <cell r="AH2580">
            <v>1192</v>
          </cell>
          <cell r="AI2580">
            <v>667.5200000000001</v>
          </cell>
          <cell r="AJ2580">
            <v>0.75010482180293503</v>
          </cell>
          <cell r="AK2580">
            <v>3578</v>
          </cell>
          <cell r="AL2580">
            <v>6518</v>
          </cell>
        </row>
        <row r="2581">
          <cell r="B2581">
            <v>42572</v>
          </cell>
          <cell r="E2581" t="str">
            <v>Cia. Distrib. De Energía Electrica</v>
          </cell>
          <cell r="F2581" t="str">
            <v>8731232100-7</v>
          </cell>
          <cell r="G2581" t="str">
            <v>Espiga Punta Poste caps.1" Poliamida</v>
          </cell>
          <cell r="AF2581">
            <v>100</v>
          </cell>
          <cell r="AG2581">
            <v>95.5</v>
          </cell>
          <cell r="AH2581">
            <v>-225</v>
          </cell>
          <cell r="AI2581">
            <v>-214.875</v>
          </cell>
          <cell r="AJ2581">
            <v>3.25</v>
          </cell>
          <cell r="AK2581">
            <v>325</v>
          </cell>
          <cell r="AL2581">
            <v>6596</v>
          </cell>
        </row>
        <row r="2582">
          <cell r="B2582">
            <v>42559</v>
          </cell>
          <cell r="E2582" t="str">
            <v>Compañía General de Electricidad</v>
          </cell>
          <cell r="F2582" t="str">
            <v>9023720010-0</v>
          </cell>
          <cell r="G2582" t="str">
            <v>Tuerca Ojo 5/8</v>
          </cell>
          <cell r="AF2582">
            <v>800</v>
          </cell>
          <cell r="AG2582">
            <v>243.2</v>
          </cell>
          <cell r="AH2582">
            <v>-478</v>
          </cell>
          <cell r="AI2582">
            <v>-145.31199999999998</v>
          </cell>
          <cell r="AJ2582">
            <v>1.5974999999999999</v>
          </cell>
          <cell r="AK2582">
            <v>1278</v>
          </cell>
          <cell r="AL2582">
            <v>4214</v>
          </cell>
        </row>
        <row r="2583">
          <cell r="B2583">
            <v>42551</v>
          </cell>
          <cell r="E2583" t="str">
            <v>Aragon S.A.</v>
          </cell>
          <cell r="F2583" t="str">
            <v>9623000030-9</v>
          </cell>
          <cell r="G2583" t="str">
            <v>Perno Ojo Soldado 1/2x4x2H</v>
          </cell>
          <cell r="AF2583">
            <v>1500</v>
          </cell>
          <cell r="AG2583">
            <v>515.25</v>
          </cell>
          <cell r="AH2583">
            <v>0</v>
          </cell>
          <cell r="AI2583">
            <v>0</v>
          </cell>
          <cell r="AJ2583">
            <v>1</v>
          </cell>
          <cell r="AK2583">
            <v>1500</v>
          </cell>
          <cell r="AL2583">
            <v>4900</v>
          </cell>
        </row>
        <row r="2584">
          <cell r="B2584">
            <v>42567</v>
          </cell>
          <cell r="E2584" t="str">
            <v>GTD Teleductos S.A.</v>
          </cell>
          <cell r="F2584" t="str">
            <v>2433216230-2</v>
          </cell>
          <cell r="G2584" t="str">
            <v>Perno Anclaje Pata Partida 1/2x6.1/2x2H</v>
          </cell>
          <cell r="AF2584">
            <v>100</v>
          </cell>
          <cell r="AG2584">
            <v>11.63</v>
          </cell>
          <cell r="AH2584">
            <v>0</v>
          </cell>
          <cell r="AI2584">
            <v>0</v>
          </cell>
          <cell r="AJ2584">
            <v>1</v>
          </cell>
          <cell r="AK2584">
            <v>100</v>
          </cell>
          <cell r="AL2584">
            <v>4276</v>
          </cell>
        </row>
        <row r="2585">
          <cell r="B2585">
            <v>42568</v>
          </cell>
          <cell r="E2585" t="str">
            <v>GTD Teleductos S.A.</v>
          </cell>
          <cell r="F2585" t="str">
            <v>2433216230-2</v>
          </cell>
          <cell r="G2585" t="str">
            <v>Perno Anclaje Pata Partida 1/2x6.1/2x2H</v>
          </cell>
          <cell r="AF2585">
            <v>100</v>
          </cell>
          <cell r="AG2585">
            <v>11.63</v>
          </cell>
          <cell r="AH2585">
            <v>0</v>
          </cell>
          <cell r="AI2585">
            <v>0</v>
          </cell>
          <cell r="AJ2585">
            <v>1</v>
          </cell>
          <cell r="AK2585">
            <v>100</v>
          </cell>
          <cell r="AL2585">
            <v>4276</v>
          </cell>
        </row>
        <row r="2586">
          <cell r="B2586">
            <v>42569</v>
          </cell>
          <cell r="E2586" t="str">
            <v>GTD Teleductos S.A.</v>
          </cell>
          <cell r="F2586" t="str">
            <v>2433216230-2</v>
          </cell>
          <cell r="G2586" t="str">
            <v>Perno Anclaje Pata Partida 1/2x6.1/2x2H</v>
          </cell>
          <cell r="AF2586">
            <v>100</v>
          </cell>
          <cell r="AG2586">
            <v>11.63</v>
          </cell>
          <cell r="AH2586">
            <v>0</v>
          </cell>
          <cell r="AI2586">
            <v>0</v>
          </cell>
          <cell r="AJ2586">
            <v>1</v>
          </cell>
          <cell r="AK2586">
            <v>100</v>
          </cell>
          <cell r="AL2586">
            <v>4276</v>
          </cell>
        </row>
        <row r="2587">
          <cell r="B2587">
            <v>42570</v>
          </cell>
          <cell r="E2587" t="str">
            <v>GTD Teleductos S.A.</v>
          </cell>
          <cell r="F2587" t="str">
            <v>2433216230-2</v>
          </cell>
          <cell r="G2587" t="str">
            <v>Perno Anclaje Pata Partida 1/2x6.1/2x2H</v>
          </cell>
          <cell r="AF2587">
            <v>100</v>
          </cell>
          <cell r="AG2587">
            <v>11.63</v>
          </cell>
          <cell r="AH2587">
            <v>0</v>
          </cell>
          <cell r="AI2587">
            <v>0</v>
          </cell>
          <cell r="AJ2587">
            <v>1</v>
          </cell>
          <cell r="AK2587">
            <v>100</v>
          </cell>
          <cell r="AL2587">
            <v>4276</v>
          </cell>
        </row>
        <row r="2588">
          <cell r="B2588">
            <v>42571</v>
          </cell>
          <cell r="E2588" t="str">
            <v>GTD Teleductos S.A.</v>
          </cell>
          <cell r="F2588" t="str">
            <v>2433216230-2</v>
          </cell>
          <cell r="G2588" t="str">
            <v>Perno Anclaje Pata Partida 1/2x6.1/2x2H</v>
          </cell>
          <cell r="AF2588">
            <v>100</v>
          </cell>
          <cell r="AG2588">
            <v>11.63</v>
          </cell>
          <cell r="AH2588">
            <v>-44</v>
          </cell>
          <cell r="AI2588">
            <v>-5.1172000000000004</v>
          </cell>
          <cell r="AJ2588">
            <v>1.44</v>
          </cell>
          <cell r="AK2588">
            <v>144</v>
          </cell>
          <cell r="AL2588">
            <v>4276</v>
          </cell>
        </row>
        <row r="2589">
          <cell r="B2589">
            <v>42577</v>
          </cell>
          <cell r="E2589" t="str">
            <v>Compañía General de Electricidad</v>
          </cell>
          <cell r="F2589" t="str">
            <v>8706200070-6</v>
          </cell>
          <cell r="G2589" t="str">
            <v>Espiga 3/4x220x270 caps.1" Poliamida</v>
          </cell>
          <cell r="AF2589">
            <v>1200</v>
          </cell>
          <cell r="AG2589">
            <v>765.6</v>
          </cell>
          <cell r="AH2589">
            <v>-1334</v>
          </cell>
          <cell r="AI2589">
            <v>-851.09199999999998</v>
          </cell>
          <cell r="AJ2589">
            <v>2.1116666666666668</v>
          </cell>
          <cell r="AK2589">
            <v>2534</v>
          </cell>
          <cell r="AL2589">
            <v>6300</v>
          </cell>
        </row>
        <row r="2590">
          <cell r="B2590">
            <v>42591</v>
          </cell>
          <cell r="E2590" t="str">
            <v>Compañía General de Electricidad</v>
          </cell>
          <cell r="F2590" t="str">
            <v>9323020480-0</v>
          </cell>
          <cell r="G2590" t="str">
            <v>Perno Hex Cte 5/8x13x10A</v>
          </cell>
          <cell r="AF2590">
            <v>30</v>
          </cell>
          <cell r="AG2590">
            <v>15.81</v>
          </cell>
          <cell r="AH2590">
            <v>-7</v>
          </cell>
          <cell r="AI2590">
            <v>-3.6890000000000001</v>
          </cell>
          <cell r="AJ2590">
            <v>1.2333333333333334</v>
          </cell>
          <cell r="AK2590">
            <v>37</v>
          </cell>
          <cell r="AL2590">
            <v>2500</v>
          </cell>
        </row>
        <row r="2591">
          <cell r="B2591">
            <v>42589</v>
          </cell>
          <cell r="E2591" t="str">
            <v>Compañía General de Electricidad</v>
          </cell>
          <cell r="F2591" t="str">
            <v>9323020470-3</v>
          </cell>
          <cell r="G2591" t="str">
            <v>Perno Hex Cte 5/8x12x9A</v>
          </cell>
          <cell r="AF2591">
            <v>120</v>
          </cell>
          <cell r="AG2591">
            <v>59.519999999999996</v>
          </cell>
          <cell r="AH2591">
            <v>-22</v>
          </cell>
          <cell r="AI2591">
            <v>-10.911999999999999</v>
          </cell>
          <cell r="AJ2591">
            <v>1.1833333333333333</v>
          </cell>
          <cell r="AK2591">
            <v>142</v>
          </cell>
          <cell r="AL2591">
            <v>2217</v>
          </cell>
        </row>
        <row r="2592">
          <cell r="B2592">
            <v>42576</v>
          </cell>
          <cell r="E2592" t="str">
            <v>Reposicion</v>
          </cell>
          <cell r="F2592" t="str">
            <v>7401200010-7</v>
          </cell>
          <cell r="G2592" t="str">
            <v>Barra Ojo 5/8x1,80mtrs</v>
          </cell>
          <cell r="AF2592">
            <v>1500</v>
          </cell>
          <cell r="AG2592">
            <v>4555.2</v>
          </cell>
          <cell r="AH2592">
            <v>410</v>
          </cell>
          <cell r="AI2592">
            <v>1245.088</v>
          </cell>
          <cell r="AJ2592">
            <v>0.72666666666666668</v>
          </cell>
          <cell r="AK2592">
            <v>1090</v>
          </cell>
          <cell r="AL2592">
            <v>1710</v>
          </cell>
        </row>
        <row r="2593">
          <cell r="B2593">
            <v>42601</v>
          </cell>
          <cell r="E2593" t="str">
            <v>Compañía General de Electricidad</v>
          </cell>
          <cell r="F2593" t="str">
            <v>9323020370-7</v>
          </cell>
          <cell r="G2593" t="str">
            <v>Perno Hex Cte 5/8x9x6A</v>
          </cell>
          <cell r="AF2593">
            <v>9000</v>
          </cell>
          <cell r="AG2593">
            <v>3363.93</v>
          </cell>
          <cell r="AH2593">
            <v>6000</v>
          </cell>
          <cell r="AI2593">
            <v>2242.62</v>
          </cell>
          <cell r="AJ2593">
            <v>0.33333333333333331</v>
          </cell>
          <cell r="AK2593">
            <v>3000</v>
          </cell>
          <cell r="AL2593">
            <v>2349</v>
          </cell>
        </row>
        <row r="2594">
          <cell r="B2594">
            <v>42287</v>
          </cell>
          <cell r="E2594" t="str">
            <v>Reposicion</v>
          </cell>
          <cell r="F2594" t="str">
            <v>9624000110-9</v>
          </cell>
          <cell r="G2594" t="str">
            <v>Perno Ojo 5/8x7x3H</v>
          </cell>
          <cell r="AF2594">
            <v>511</v>
          </cell>
          <cell r="AG2594">
            <v>272.363</v>
          </cell>
          <cell r="AH2594">
            <v>511</v>
          </cell>
          <cell r="AI2594">
            <v>272.363</v>
          </cell>
          <cell r="AJ2594">
            <v>0</v>
          </cell>
          <cell r="AK2594">
            <v>0</v>
          </cell>
        </row>
        <row r="2595">
          <cell r="B2595">
            <v>42581</v>
          </cell>
          <cell r="E2595" t="str">
            <v>Tecnored S.A.</v>
          </cell>
          <cell r="F2595" t="str">
            <v>9923220100-9</v>
          </cell>
          <cell r="G2595" t="str">
            <v>Perno Coche 5/8x95</v>
          </cell>
          <cell r="AF2595">
            <v>100</v>
          </cell>
          <cell r="AG2595">
            <v>15.8</v>
          </cell>
          <cell r="AH2595">
            <v>-800</v>
          </cell>
          <cell r="AI2595">
            <v>-126.4</v>
          </cell>
          <cell r="AJ2595">
            <v>9</v>
          </cell>
          <cell r="AK2595">
            <v>900</v>
          </cell>
          <cell r="AL2595">
            <v>3175</v>
          </cell>
        </row>
        <row r="2596">
          <cell r="B2596">
            <v>42583</v>
          </cell>
          <cell r="E2596" t="str">
            <v>Compañía General de Electricidad</v>
          </cell>
          <cell r="F2596" t="str">
            <v>8709200150-2</v>
          </cell>
          <cell r="G2596" t="str">
            <v>Espiga 3/4x155x295 caps.1.3/8" Poliamida c/HOR</v>
          </cell>
          <cell r="AF2596">
            <v>9000</v>
          </cell>
          <cell r="AG2596">
            <v>6669</v>
          </cell>
          <cell r="AH2596">
            <v>0</v>
          </cell>
          <cell r="AI2596">
            <v>0</v>
          </cell>
          <cell r="AJ2596">
            <v>1</v>
          </cell>
          <cell r="AK2596">
            <v>9000</v>
          </cell>
          <cell r="AL2596">
            <v>6612</v>
          </cell>
        </row>
        <row r="2597">
          <cell r="B2597">
            <v>42603</v>
          </cell>
          <cell r="E2597" t="str">
            <v>Compañía General de Electricidad</v>
          </cell>
          <cell r="F2597" t="str">
            <v>9323020430-4</v>
          </cell>
          <cell r="G2597" t="str">
            <v>Perno Hex Cte 5/8x11x8A</v>
          </cell>
          <cell r="AF2597">
            <v>3000</v>
          </cell>
          <cell r="AG2597">
            <v>1419</v>
          </cell>
          <cell r="AH2597">
            <v>-2</v>
          </cell>
          <cell r="AI2597">
            <v>-0.94599999999999995</v>
          </cell>
          <cell r="AJ2597">
            <v>1.0006666666666666</v>
          </cell>
          <cell r="AK2597">
            <v>3002</v>
          </cell>
          <cell r="AL2597">
            <v>2348</v>
          </cell>
        </row>
        <row r="2598">
          <cell r="B2598">
            <v>42602</v>
          </cell>
          <cell r="E2598" t="str">
            <v>Compañía General de Electricidad</v>
          </cell>
          <cell r="F2598" t="str">
            <v>9323020410-K</v>
          </cell>
          <cell r="G2598" t="str">
            <v>Perno Hex Cte 5/8x10x7A</v>
          </cell>
          <cell r="AF2598">
            <v>2000</v>
          </cell>
          <cell r="AG2598">
            <v>848</v>
          </cell>
          <cell r="AH2598">
            <v>-26</v>
          </cell>
          <cell r="AI2598">
            <v>-11.023999999999999</v>
          </cell>
          <cell r="AJ2598">
            <v>1.0129999999999999</v>
          </cell>
          <cell r="AK2598">
            <v>2026</v>
          </cell>
          <cell r="AL2598">
            <v>2349</v>
          </cell>
        </row>
        <row r="2599">
          <cell r="B2599">
            <v>42582</v>
          </cell>
          <cell r="E2599" t="str">
            <v>Compañía General de Electricidad</v>
          </cell>
          <cell r="F2599" t="str">
            <v>8709200100-6</v>
          </cell>
          <cell r="G2599" t="str">
            <v>Espiga 3/4x220x375 caps.1" Poliamida</v>
          </cell>
          <cell r="AF2599">
            <v>700</v>
          </cell>
          <cell r="AG2599">
            <v>602</v>
          </cell>
          <cell r="AH2599">
            <v>0</v>
          </cell>
          <cell r="AI2599">
            <v>0</v>
          </cell>
          <cell r="AJ2599">
            <v>1</v>
          </cell>
          <cell r="AK2599">
            <v>700</v>
          </cell>
          <cell r="AL2599">
            <v>6459</v>
          </cell>
        </row>
        <row r="2600">
          <cell r="B2600">
            <v>42654</v>
          </cell>
          <cell r="E2600" t="str">
            <v>AKVA Group Chile S.A.</v>
          </cell>
          <cell r="F2600" t="str">
            <v>9953410260-3</v>
          </cell>
          <cell r="G2600" t="str">
            <v xml:space="preserve">PER U 1045 5/8x260x112MM     </v>
          </cell>
          <cell r="AF2600">
            <v>24</v>
          </cell>
          <cell r="AG2600">
            <v>25.488</v>
          </cell>
          <cell r="AH2600">
            <v>0</v>
          </cell>
          <cell r="AI2600">
            <v>0</v>
          </cell>
          <cell r="AJ2600">
            <v>1</v>
          </cell>
          <cell r="AK2600">
            <v>24</v>
          </cell>
          <cell r="AL2600">
            <v>6301</v>
          </cell>
        </row>
        <row r="2601">
          <cell r="B2601">
            <v>42655</v>
          </cell>
          <cell r="E2601" t="str">
            <v>AKVA Group Chile S.A.</v>
          </cell>
          <cell r="F2601" t="str">
            <v>9953410228-K</v>
          </cell>
          <cell r="G2601" t="str">
            <v xml:space="preserve">PER U 1045 5/8x228x92MM      </v>
          </cell>
          <cell r="AF2601">
            <v>8</v>
          </cell>
          <cell r="AG2601">
            <v>7.32</v>
          </cell>
          <cell r="AH2601">
            <v>0</v>
          </cell>
          <cell r="AI2601">
            <v>0</v>
          </cell>
          <cell r="AJ2601">
            <v>1</v>
          </cell>
          <cell r="AK2601">
            <v>8</v>
          </cell>
          <cell r="AL2601">
            <v>6300</v>
          </cell>
        </row>
        <row r="2602">
          <cell r="B2602">
            <v>42656</v>
          </cell>
          <cell r="E2602" t="str">
            <v>AKVA Group Chile S.A.</v>
          </cell>
          <cell r="F2602" t="str">
            <v>9953410133-K</v>
          </cell>
          <cell r="G2602" t="str">
            <v xml:space="preserve">PER U 1045 5/8x133x117MM     </v>
          </cell>
          <cell r="AF2602">
            <v>16</v>
          </cell>
          <cell r="AG2602">
            <v>10.368</v>
          </cell>
          <cell r="AH2602">
            <v>0</v>
          </cell>
          <cell r="AI2602">
            <v>0</v>
          </cell>
          <cell r="AJ2602">
            <v>1</v>
          </cell>
          <cell r="AK2602">
            <v>16</v>
          </cell>
          <cell r="AL2602">
            <v>6304</v>
          </cell>
        </row>
        <row r="2603">
          <cell r="B2603">
            <v>42641</v>
          </cell>
          <cell r="E2603" t="str">
            <v>Compañía General de Electricidad</v>
          </cell>
          <cell r="F2603" t="str">
            <v>8709200160-K</v>
          </cell>
          <cell r="G2603" t="str">
            <v>Espiga 3/4x155x295 caps.1" Poliamida c/HOR</v>
          </cell>
          <cell r="AF2603">
            <v>400</v>
          </cell>
          <cell r="AG2603">
            <v>284.8</v>
          </cell>
          <cell r="AH2603">
            <v>0</v>
          </cell>
          <cell r="AI2603">
            <v>0</v>
          </cell>
          <cell r="AJ2603">
            <v>1</v>
          </cell>
          <cell r="AK2603">
            <v>400</v>
          </cell>
          <cell r="AL2603">
            <v>6228</v>
          </cell>
        </row>
        <row r="2604">
          <cell r="B2604">
            <v>42608</v>
          </cell>
          <cell r="E2604" t="str">
            <v>Compañía General de Electricidad</v>
          </cell>
          <cell r="F2604" t="str">
            <v>9624000110-9</v>
          </cell>
          <cell r="G2604" t="str">
            <v>Perno Ojo 5/8x7x3H</v>
          </cell>
          <cell r="AF2604">
            <v>1850</v>
          </cell>
          <cell r="AG2604">
            <v>986.05000000000007</v>
          </cell>
          <cell r="AH2604">
            <v>0</v>
          </cell>
          <cell r="AI2604">
            <v>0</v>
          </cell>
          <cell r="AJ2604">
            <v>1</v>
          </cell>
          <cell r="AK2604">
            <v>1850</v>
          </cell>
          <cell r="AL2604">
            <v>2850</v>
          </cell>
        </row>
        <row r="2605">
          <cell r="B2605">
            <v>42579</v>
          </cell>
          <cell r="E2605" t="str">
            <v>Compañía General de Electricidad</v>
          </cell>
          <cell r="F2605" t="str">
            <v>9822420010-2</v>
          </cell>
          <cell r="G2605" t="str">
            <v>Eslabón Angular Estampado perf.18</v>
          </cell>
          <cell r="AF2605">
            <v>4000</v>
          </cell>
          <cell r="AG2605">
            <v>1812</v>
          </cell>
          <cell r="AH2605">
            <v>-23</v>
          </cell>
          <cell r="AI2605">
            <v>-10.419</v>
          </cell>
          <cell r="AJ2605">
            <v>1.0057499999999999</v>
          </cell>
          <cell r="AK2605">
            <v>4023</v>
          </cell>
          <cell r="AL2605">
            <v>3000</v>
          </cell>
        </row>
        <row r="2606">
          <cell r="B2606">
            <v>42605</v>
          </cell>
          <cell r="E2606" t="str">
            <v>Compañía General de Electricidad</v>
          </cell>
          <cell r="F2606" t="str">
            <v>9323020510-6</v>
          </cell>
          <cell r="G2606" t="str">
            <v>Perno Hex Cte 5/8x14x11A</v>
          </cell>
          <cell r="AF2606">
            <v>2000</v>
          </cell>
          <cell r="AG2606">
            <v>1080</v>
          </cell>
          <cell r="AH2606">
            <v>-180</v>
          </cell>
          <cell r="AI2606">
            <v>-97.2</v>
          </cell>
          <cell r="AJ2606">
            <v>1.0900000000000001</v>
          </cell>
          <cell r="AK2606">
            <v>2180</v>
          </cell>
          <cell r="AL2606">
            <v>2350</v>
          </cell>
        </row>
        <row r="2607">
          <cell r="B2607">
            <v>42575</v>
          </cell>
          <cell r="E2607" t="str">
            <v>Tecnored S.A.</v>
          </cell>
          <cell r="F2607" t="str">
            <v>9323016498-1</v>
          </cell>
          <cell r="G2607" t="str">
            <v>Perno Hex Cte 1/2x13x187mmH</v>
          </cell>
          <cell r="AF2607">
            <v>1000</v>
          </cell>
          <cell r="AG2607">
            <v>299</v>
          </cell>
          <cell r="AH2607">
            <v>-27</v>
          </cell>
          <cell r="AI2607">
            <v>-8.0730000000000004</v>
          </cell>
          <cell r="AJ2607">
            <v>1.0269999999999999</v>
          </cell>
          <cell r="AK2607">
            <v>1027</v>
          </cell>
          <cell r="AL2607">
            <v>2508</v>
          </cell>
        </row>
        <row r="2608">
          <cell r="B2608">
            <v>42678</v>
          </cell>
          <cell r="E2608" t="str">
            <v>Compañía General de Electricidad</v>
          </cell>
          <cell r="F2608" t="str">
            <v>9822420050-1</v>
          </cell>
          <cell r="G2608" t="str">
            <v>Eslabon Angular Estampado Perf.21</v>
          </cell>
          <cell r="AF2608">
            <v>20</v>
          </cell>
          <cell r="AG2608">
            <v>9.06</v>
          </cell>
          <cell r="AH2608">
            <v>0</v>
          </cell>
          <cell r="AI2608">
            <v>0</v>
          </cell>
          <cell r="AJ2608">
            <v>1</v>
          </cell>
          <cell r="AK2608">
            <v>20</v>
          </cell>
          <cell r="AL2608">
            <v>3298</v>
          </cell>
        </row>
        <row r="2609">
          <cell r="B2609">
            <v>42606</v>
          </cell>
          <cell r="E2609" t="str">
            <v>Compañía General de Electricidad</v>
          </cell>
          <cell r="F2609" t="str">
            <v>9323020530-0</v>
          </cell>
          <cell r="G2609" t="str">
            <v>Perno Hex Cte 5/8x15x12A</v>
          </cell>
          <cell r="AF2609">
            <v>2000</v>
          </cell>
          <cell r="AG2609">
            <v>1238</v>
          </cell>
          <cell r="AH2609">
            <v>0</v>
          </cell>
          <cell r="AI2609">
            <v>0</v>
          </cell>
          <cell r="AJ2609">
            <v>1</v>
          </cell>
          <cell r="AK2609">
            <v>2000</v>
          </cell>
          <cell r="AL2609">
            <v>2350</v>
          </cell>
        </row>
        <row r="2610">
          <cell r="B2610">
            <v>42574</v>
          </cell>
          <cell r="E2610" t="str">
            <v>Tecnored S.A.</v>
          </cell>
          <cell r="F2610" t="str">
            <v>9323016660-7</v>
          </cell>
          <cell r="G2610" t="str">
            <v>Perno Hex Cte 1/2x16x3A</v>
          </cell>
          <cell r="AF2610">
            <v>3000</v>
          </cell>
          <cell r="AG2610">
            <v>1146</v>
          </cell>
          <cell r="AH2610">
            <v>-234</v>
          </cell>
          <cell r="AI2610">
            <v>-89.388000000000005</v>
          </cell>
          <cell r="AJ2610">
            <v>1.0780000000000001</v>
          </cell>
          <cell r="AK2610">
            <v>3234</v>
          </cell>
          <cell r="AL2610">
            <v>2513</v>
          </cell>
        </row>
        <row r="2611">
          <cell r="B2611">
            <v>42623</v>
          </cell>
          <cell r="E2611" t="str">
            <v>Compañía General de Electricidad</v>
          </cell>
          <cell r="F2611" t="str">
            <v>7303250150-5</v>
          </cell>
          <cell r="G2611" t="str">
            <v>Golilla 50x50x5x21</v>
          </cell>
          <cell r="AF2611">
            <v>10000</v>
          </cell>
          <cell r="AG2611">
            <v>859.99999999999989</v>
          </cell>
          <cell r="AH2611">
            <v>0</v>
          </cell>
          <cell r="AI2611">
            <v>0</v>
          </cell>
          <cell r="AJ2611">
            <v>1</v>
          </cell>
          <cell r="AK2611">
            <v>10000</v>
          </cell>
          <cell r="AL2611">
            <v>6479</v>
          </cell>
        </row>
        <row r="2612">
          <cell r="B2612">
            <v>42154</v>
          </cell>
          <cell r="E2612" t="str">
            <v>Comercializadora e Inver Galmar Ltda</v>
          </cell>
          <cell r="F2612" t="str">
            <v>A800200095-5</v>
          </cell>
          <cell r="G2612" t="str">
            <v>Soporte Racks 8 aletas</v>
          </cell>
          <cell r="AG2612">
            <v>0</v>
          </cell>
          <cell r="AH2612">
            <v>0</v>
          </cell>
          <cell r="AI2612">
            <v>0</v>
          </cell>
          <cell r="AJ2612" t="str">
            <v/>
          </cell>
          <cell r="AK2612">
            <v>0</v>
          </cell>
        </row>
        <row r="2613">
          <cell r="B2613">
            <v>42159</v>
          </cell>
          <cell r="E2613" t="str">
            <v>Comercializadora e Inver Galmar Ltda</v>
          </cell>
          <cell r="F2613" t="str">
            <v>A800200100-5</v>
          </cell>
          <cell r="G2613" t="str">
            <v>Soporte Racks 10 aletas</v>
          </cell>
          <cell r="AG2613">
            <v>0</v>
          </cell>
          <cell r="AH2613">
            <v>0</v>
          </cell>
          <cell r="AI2613">
            <v>0</v>
          </cell>
          <cell r="AJ2613" t="str">
            <v/>
          </cell>
          <cell r="AK2613">
            <v>0</v>
          </cell>
        </row>
        <row r="2614">
          <cell r="B2614">
            <v>42573</v>
          </cell>
          <cell r="E2614" t="str">
            <v>Tecnored S.A.</v>
          </cell>
          <cell r="F2614" t="str">
            <v>A800200168-4</v>
          </cell>
          <cell r="G2614" t="str">
            <v>Soporte 2 Vías p/Empalme s/Pasador</v>
          </cell>
          <cell r="AF2614">
            <v>150</v>
          </cell>
          <cell r="AG2614">
            <v>42.449999999999996</v>
          </cell>
          <cell r="AH2614">
            <v>-36</v>
          </cell>
          <cell r="AI2614">
            <v>-10.187999999999999</v>
          </cell>
          <cell r="AJ2614">
            <v>1.24</v>
          </cell>
          <cell r="AK2614">
            <v>186</v>
          </cell>
          <cell r="AL2614">
            <v>1943</v>
          </cell>
        </row>
        <row r="2615">
          <cell r="B2615">
            <v>42574</v>
          </cell>
          <cell r="E2615" t="str">
            <v>Tecnored S.A.</v>
          </cell>
          <cell r="F2615" t="str">
            <v>9323016660-7</v>
          </cell>
          <cell r="G2615" t="str">
            <v>Perno Hex Cte 1/2x16x3A</v>
          </cell>
          <cell r="AF2615">
            <v>3000</v>
          </cell>
          <cell r="AG2615">
            <v>1146</v>
          </cell>
          <cell r="AH2615">
            <v>-234</v>
          </cell>
          <cell r="AI2615">
            <v>-89.388000000000005</v>
          </cell>
          <cell r="AJ2615">
            <v>1.0780000000000001</v>
          </cell>
          <cell r="AK2615">
            <v>3234</v>
          </cell>
          <cell r="AL2615">
            <v>2513</v>
          </cell>
        </row>
        <row r="2616">
          <cell r="B2616">
            <v>42624</v>
          </cell>
          <cell r="E2616" t="str">
            <v>Compañía General de Electricidad</v>
          </cell>
          <cell r="F2616" t="str">
            <v>7303250150-5</v>
          </cell>
          <cell r="G2616" t="str">
            <v>Golilla 50x50x5x21</v>
          </cell>
          <cell r="AF2616">
            <v>8757</v>
          </cell>
          <cell r="AG2616">
            <v>753.10199999999998</v>
          </cell>
          <cell r="AH2616">
            <v>0</v>
          </cell>
          <cell r="AI2616">
            <v>0</v>
          </cell>
          <cell r="AJ2616">
            <v>1</v>
          </cell>
          <cell r="AK2616">
            <v>8757</v>
          </cell>
          <cell r="AL2616">
            <v>6479</v>
          </cell>
        </row>
        <row r="2617">
          <cell r="B2617">
            <v>42600</v>
          </cell>
          <cell r="E2617" t="str">
            <v>Compañía General de Electricidad</v>
          </cell>
          <cell r="F2617" t="str">
            <v>9822420010-2</v>
          </cell>
          <cell r="G2617" t="str">
            <v>Eslabón Angular Estampado perf.18</v>
          </cell>
          <cell r="AF2617">
            <v>230</v>
          </cell>
          <cell r="AG2617">
            <v>104.19</v>
          </cell>
          <cell r="AH2617">
            <v>0</v>
          </cell>
          <cell r="AI2617">
            <v>0</v>
          </cell>
          <cell r="AJ2617">
            <v>1</v>
          </cell>
          <cell r="AK2617">
            <v>230</v>
          </cell>
          <cell r="AL2617">
            <v>3000</v>
          </cell>
        </row>
        <row r="2618">
          <cell r="B2618">
            <v>42620</v>
          </cell>
          <cell r="E2618" t="str">
            <v>Compañía General de Electricidad</v>
          </cell>
          <cell r="F2618" t="str">
            <v>9822420010-2</v>
          </cell>
          <cell r="G2618" t="str">
            <v>Eslabón Angular Estampado perf.18</v>
          </cell>
          <cell r="AF2618">
            <v>4500</v>
          </cell>
          <cell r="AG2618">
            <v>2038.5</v>
          </cell>
          <cell r="AH2618">
            <v>0</v>
          </cell>
          <cell r="AI2618">
            <v>0</v>
          </cell>
          <cell r="AJ2618">
            <v>1</v>
          </cell>
          <cell r="AK2618">
            <v>4500</v>
          </cell>
          <cell r="AL2618">
            <v>3000</v>
          </cell>
        </row>
        <row r="2619">
          <cell r="B2619">
            <v>42625</v>
          </cell>
          <cell r="E2619" t="str">
            <v>Compañía General de Electricidad</v>
          </cell>
          <cell r="F2619" t="str">
            <v>7303250150-5</v>
          </cell>
          <cell r="G2619" t="str">
            <v>Golilla 50x50x5x21</v>
          </cell>
          <cell r="AF2619">
            <v>8757</v>
          </cell>
          <cell r="AG2619">
            <v>753.10199999999998</v>
          </cell>
          <cell r="AH2619">
            <v>-2442</v>
          </cell>
          <cell r="AI2619">
            <v>-210.01199999999997</v>
          </cell>
          <cell r="AJ2619">
            <v>1.2788626241863652</v>
          </cell>
          <cell r="AK2619">
            <v>11199</v>
          </cell>
          <cell r="AL2619">
            <v>6479</v>
          </cell>
        </row>
        <row r="2620">
          <cell r="B2620">
            <v>42649</v>
          </cell>
          <cell r="E2620" t="str">
            <v>Compañía General de Electricidad</v>
          </cell>
          <cell r="F2620" t="str">
            <v>9323020530-0</v>
          </cell>
          <cell r="G2620" t="str">
            <v>Perno Hex Cte 5/8x15x12A</v>
          </cell>
          <cell r="AF2620">
            <v>2000</v>
          </cell>
          <cell r="AG2620">
            <v>1238</v>
          </cell>
          <cell r="AH2620">
            <v>-240</v>
          </cell>
          <cell r="AI2620">
            <v>-148.56</v>
          </cell>
          <cell r="AJ2620">
            <v>1.1200000000000001</v>
          </cell>
          <cell r="AK2620">
            <v>2240</v>
          </cell>
          <cell r="AL2620">
            <v>2350</v>
          </cell>
        </row>
        <row r="2621">
          <cell r="B2621">
            <v>42609</v>
          </cell>
          <cell r="E2621" t="str">
            <v>Compañía General de Electricidad</v>
          </cell>
          <cell r="F2621" t="str">
            <v>9624000160-5</v>
          </cell>
          <cell r="G2621" t="str">
            <v>Perno Ojo 5/8x15x12H</v>
          </cell>
          <cell r="AF2621">
            <v>600</v>
          </cell>
          <cell r="AG2621">
            <v>466.2</v>
          </cell>
          <cell r="AH2621">
            <v>0</v>
          </cell>
          <cell r="AI2621">
            <v>0</v>
          </cell>
          <cell r="AJ2621">
            <v>1</v>
          </cell>
          <cell r="AK2621">
            <v>600</v>
          </cell>
          <cell r="AL2621">
            <v>2849</v>
          </cell>
        </row>
        <row r="2622">
          <cell r="B2622">
            <v>42659</v>
          </cell>
          <cell r="E2622" t="str">
            <v>Juan Ruperto Cancino</v>
          </cell>
          <cell r="F2622" t="str">
            <v>9323016430-2</v>
          </cell>
          <cell r="G2622" t="str">
            <v>Perno Hex Cte 1/2x7x4A</v>
          </cell>
          <cell r="AF2622">
            <v>1000</v>
          </cell>
          <cell r="AG2622">
            <v>180</v>
          </cell>
          <cell r="AH2622">
            <v>-202</v>
          </cell>
          <cell r="AI2622">
            <v>-36.36</v>
          </cell>
          <cell r="AJ2622">
            <v>1.202</v>
          </cell>
          <cell r="AK2622">
            <v>1202</v>
          </cell>
          <cell r="AL2622">
            <v>2350</v>
          </cell>
        </row>
        <row r="2623">
          <cell r="B2623">
            <v>42631</v>
          </cell>
          <cell r="E2623" t="str">
            <v>Compañía General de Electricidad</v>
          </cell>
          <cell r="F2623" t="str">
            <v>7303250150-5</v>
          </cell>
          <cell r="G2623" t="str">
            <v>Golilla 50x50x5x21</v>
          </cell>
          <cell r="AF2623">
            <v>13186</v>
          </cell>
          <cell r="AG2623">
            <v>1133.9959999999999</v>
          </cell>
          <cell r="AH2623">
            <v>-3553</v>
          </cell>
          <cell r="AI2623">
            <v>-305.55799999999999</v>
          </cell>
          <cell r="AJ2623">
            <v>1.2694524495677233</v>
          </cell>
          <cell r="AK2623">
            <v>16739</v>
          </cell>
          <cell r="AL2623">
            <v>6479</v>
          </cell>
        </row>
        <row r="2624">
          <cell r="B2624">
            <v>42626</v>
          </cell>
          <cell r="E2624" t="str">
            <v>Compañía General de Electricidad</v>
          </cell>
          <cell r="F2624" t="str">
            <v>8709200150-2</v>
          </cell>
          <cell r="G2624" t="str">
            <v>Espiga 3/4x155x295 caps.1.3/8" Poliamida c/HOR</v>
          </cell>
          <cell r="AF2624">
            <v>8757</v>
          </cell>
          <cell r="AG2624">
            <v>6488.9369999999999</v>
          </cell>
          <cell r="AH2624">
            <v>5396</v>
          </cell>
          <cell r="AI2624">
            <v>3998.4360000000001</v>
          </cell>
          <cell r="AJ2624">
            <v>0.38380723992234783</v>
          </cell>
          <cell r="AK2624">
            <v>3361</v>
          </cell>
          <cell r="AL2624">
            <v>6612</v>
          </cell>
        </row>
        <row r="2625">
          <cell r="B2625">
            <v>42679</v>
          </cell>
          <cell r="E2625" t="str">
            <v>Juan Ruperto Cancino</v>
          </cell>
          <cell r="F2625" t="str">
            <v>9700212050-3</v>
          </cell>
          <cell r="G2625" t="str">
            <v>Pasador 3/8x72</v>
          </cell>
          <cell r="AF2625">
            <v>2000</v>
          </cell>
          <cell r="AG2625">
            <v>108</v>
          </cell>
          <cell r="AH2625">
            <v>-97</v>
          </cell>
          <cell r="AI2625">
            <v>-5.2379999999999995</v>
          </cell>
          <cell r="AJ2625">
            <v>1.0485</v>
          </cell>
          <cell r="AK2625">
            <v>2097</v>
          </cell>
          <cell r="AL2625">
            <v>2848</v>
          </cell>
        </row>
        <row r="2626">
          <cell r="B2626">
            <v>42681</v>
          </cell>
          <cell r="E2626" t="str">
            <v>Juan Ruperto Cancino</v>
          </cell>
          <cell r="F2626" t="str">
            <v>9624000150-8</v>
          </cell>
          <cell r="G2626" t="str">
            <v>Perno Ojo 5/8x15x3H</v>
          </cell>
          <cell r="AF2626">
            <v>50</v>
          </cell>
          <cell r="AG2626">
            <v>42.699999999999996</v>
          </cell>
          <cell r="AH2626">
            <v>-2</v>
          </cell>
          <cell r="AI2626">
            <v>-1.708</v>
          </cell>
          <cell r="AJ2626">
            <v>1.04</v>
          </cell>
          <cell r="AK2626">
            <v>52</v>
          </cell>
          <cell r="AL2626">
            <v>2800</v>
          </cell>
        </row>
        <row r="2627">
          <cell r="B2627">
            <v>42647</v>
          </cell>
          <cell r="E2627" t="str">
            <v>Compañía General de Electricidad</v>
          </cell>
          <cell r="F2627" t="str">
            <v>8706200650-K</v>
          </cell>
          <cell r="G2627" t="str">
            <v>Espiga 3/4x155x210 caps.1.3/8" Poliamida</v>
          </cell>
          <cell r="AF2627">
            <v>15400</v>
          </cell>
          <cell r="AG2627">
            <v>8624</v>
          </cell>
          <cell r="AH2627">
            <v>10037</v>
          </cell>
          <cell r="AI2627">
            <v>5620.72</v>
          </cell>
          <cell r="AJ2627">
            <v>0.34824675324675325</v>
          </cell>
          <cell r="AK2627">
            <v>5363</v>
          </cell>
          <cell r="AL2627">
            <v>6518</v>
          </cell>
        </row>
        <row r="2628">
          <cell r="B2628">
            <v>42552</v>
          </cell>
          <cell r="E2628" t="str">
            <v>Aragon S.A.</v>
          </cell>
          <cell r="F2628" t="str">
            <v>9623000030-9</v>
          </cell>
          <cell r="G2628" t="str">
            <v>Perno Ojo Soldado 1/2x4x2H</v>
          </cell>
          <cell r="AF2628">
            <v>1715</v>
          </cell>
          <cell r="AG2628">
            <v>589.10250000000008</v>
          </cell>
          <cell r="AH2628">
            <v>-221</v>
          </cell>
          <cell r="AI2628">
            <v>-75.913499999999999</v>
          </cell>
          <cell r="AJ2628">
            <v>1.128862973760933</v>
          </cell>
          <cell r="AK2628">
            <v>1936</v>
          </cell>
          <cell r="AL2628">
            <v>4900</v>
          </cell>
        </row>
        <row r="2629">
          <cell r="B2629">
            <v>42646</v>
          </cell>
          <cell r="E2629" t="str">
            <v>Compañía General de Electricidad</v>
          </cell>
          <cell r="F2629" t="str">
            <v>9323020510-6</v>
          </cell>
          <cell r="G2629" t="str">
            <v>Perno Hex Cte 5/8x14x11A</v>
          </cell>
          <cell r="AF2629">
            <v>2000</v>
          </cell>
          <cell r="AG2629">
            <v>1080</v>
          </cell>
          <cell r="AH2629">
            <v>-160</v>
          </cell>
          <cell r="AI2629">
            <v>-86.4</v>
          </cell>
          <cell r="AJ2629">
            <v>1.08</v>
          </cell>
          <cell r="AK2629">
            <v>2160</v>
          </cell>
          <cell r="AL2629">
            <v>2350</v>
          </cell>
        </row>
        <row r="2630">
          <cell r="B2630">
            <v>42635</v>
          </cell>
          <cell r="E2630" t="str">
            <v>Compañía General de Electricidad</v>
          </cell>
          <cell r="F2630" t="str">
            <v>9822420010-2</v>
          </cell>
          <cell r="G2630" t="str">
            <v>Eslabón Angular Estampado perf.18</v>
          </cell>
          <cell r="AF2630">
            <v>4700</v>
          </cell>
          <cell r="AG2630">
            <v>2129.1</v>
          </cell>
          <cell r="AH2630">
            <v>0</v>
          </cell>
          <cell r="AI2630">
            <v>0</v>
          </cell>
          <cell r="AJ2630">
            <v>1</v>
          </cell>
          <cell r="AK2630">
            <v>4700</v>
          </cell>
          <cell r="AL2630">
            <v>3000</v>
          </cell>
        </row>
        <row r="2631">
          <cell r="B2631">
            <v>42677</v>
          </cell>
          <cell r="E2631" t="str">
            <v>Compañía General de Electricidad</v>
          </cell>
          <cell r="F2631" t="str">
            <v>9624000110-9</v>
          </cell>
          <cell r="G2631" t="str">
            <v>Perno Ojo 5/8x7x3H</v>
          </cell>
          <cell r="AF2631">
            <v>1850</v>
          </cell>
          <cell r="AG2631">
            <v>986.05000000000007</v>
          </cell>
          <cell r="AH2631">
            <v>-440</v>
          </cell>
          <cell r="AI2631">
            <v>-234.52</v>
          </cell>
          <cell r="AJ2631">
            <v>1.2378378378378379</v>
          </cell>
          <cell r="AK2631">
            <v>2290</v>
          </cell>
          <cell r="AL2631">
            <v>2850</v>
          </cell>
        </row>
        <row r="2632">
          <cell r="B2632">
            <v>42650</v>
          </cell>
          <cell r="E2632" t="str">
            <v>Compañía General de Electricidad</v>
          </cell>
          <cell r="F2632" t="str">
            <v>9624000160-5</v>
          </cell>
          <cell r="G2632" t="str">
            <v>Perno Ojo 5/8x15x12H</v>
          </cell>
          <cell r="AF2632">
            <v>600</v>
          </cell>
          <cell r="AG2632">
            <v>466.2</v>
          </cell>
          <cell r="AH2632">
            <v>-34</v>
          </cell>
          <cell r="AI2632">
            <v>-26.417999999999999</v>
          </cell>
          <cell r="AJ2632">
            <v>1.0566666666666666</v>
          </cell>
          <cell r="AK2632">
            <v>634</v>
          </cell>
          <cell r="AL2632">
            <v>2849</v>
          </cell>
        </row>
        <row r="2633">
          <cell r="B2633">
            <v>42596</v>
          </cell>
          <cell r="E2633" t="str">
            <v>Ferrocarril Del Pacifico S.A.</v>
          </cell>
          <cell r="F2633" t="str">
            <v>2821632145-8</v>
          </cell>
          <cell r="G2633" t="str">
            <v>Perno riel FFCC JDZ 1x156</v>
          </cell>
          <cell r="AF2633">
            <v>600</v>
          </cell>
          <cell r="AG2633">
            <v>412.20000000000005</v>
          </cell>
          <cell r="AH2633">
            <v>-2</v>
          </cell>
          <cell r="AI2633">
            <v>-1.3740000000000001</v>
          </cell>
          <cell r="AJ2633">
            <v>1.0033333333333334</v>
          </cell>
          <cell r="AK2633">
            <v>602</v>
          </cell>
          <cell r="AL2633">
            <v>3149</v>
          </cell>
        </row>
        <row r="2634">
          <cell r="B2634">
            <v>42498</v>
          </cell>
          <cell r="E2634" t="str">
            <v>Reposicion</v>
          </cell>
          <cell r="F2634" t="str">
            <v>9521200007-9</v>
          </cell>
          <cell r="G2634" t="str">
            <v>Grillete 12mm, ojo chico</v>
          </cell>
          <cell r="AF2634">
            <v>600</v>
          </cell>
          <cell r="AG2634">
            <v>133.80000000000001</v>
          </cell>
          <cell r="AH2634">
            <v>180</v>
          </cell>
          <cell r="AI2634">
            <v>40.14</v>
          </cell>
          <cell r="AJ2634">
            <v>0.7</v>
          </cell>
          <cell r="AK2634">
            <v>420</v>
          </cell>
          <cell r="AL2634">
            <v>5000</v>
          </cell>
        </row>
        <row r="2635">
          <cell r="B2635">
            <v>42692</v>
          </cell>
          <cell r="E2635" t="str">
            <v>Reposicion</v>
          </cell>
          <cell r="F2635" t="str">
            <v>9521200007-9</v>
          </cell>
          <cell r="G2635" t="str">
            <v>Grillete 12mm, ojo chico</v>
          </cell>
          <cell r="AF2635">
            <v>1250</v>
          </cell>
          <cell r="AG2635">
            <v>278.75</v>
          </cell>
          <cell r="AH2635">
            <v>-2027</v>
          </cell>
          <cell r="AI2635">
            <v>-452.02100000000002</v>
          </cell>
          <cell r="AJ2635">
            <v>2.6215999999999999</v>
          </cell>
          <cell r="AK2635">
            <v>3277</v>
          </cell>
          <cell r="AL2635">
            <v>5000</v>
          </cell>
        </row>
        <row r="2636">
          <cell r="B2636">
            <v>42615</v>
          </cell>
          <cell r="E2636" t="str">
            <v>Compañía General de Electricidad</v>
          </cell>
          <cell r="F2636" t="str">
            <v>9323020430-4</v>
          </cell>
          <cell r="G2636" t="str">
            <v>Perno Hex Cte 5/8x11x8A</v>
          </cell>
          <cell r="AF2636">
            <v>3600</v>
          </cell>
          <cell r="AG2636">
            <v>1702.8</v>
          </cell>
          <cell r="AH2636">
            <v>0</v>
          </cell>
          <cell r="AI2636">
            <v>0</v>
          </cell>
          <cell r="AJ2636">
            <v>1</v>
          </cell>
          <cell r="AK2636">
            <v>3600</v>
          </cell>
          <cell r="AL2636">
            <v>2348</v>
          </cell>
        </row>
        <row r="2637">
          <cell r="B2637">
            <v>42683</v>
          </cell>
          <cell r="E2637" t="str">
            <v>Ferrocarril Del Pacifico S.A.</v>
          </cell>
          <cell r="F2637" t="str">
            <v>2821632140-7</v>
          </cell>
          <cell r="G2637" t="str">
            <v>Perno riel FFCC JDZ 1x130</v>
          </cell>
          <cell r="AF2637">
            <v>109</v>
          </cell>
          <cell r="AG2637">
            <v>74.665000000000006</v>
          </cell>
          <cell r="AH2637">
            <v>0</v>
          </cell>
          <cell r="AI2637">
            <v>0</v>
          </cell>
          <cell r="AJ2637">
            <v>1</v>
          </cell>
          <cell r="AK2637">
            <v>109</v>
          </cell>
          <cell r="AL2637">
            <v>3299</v>
          </cell>
        </row>
        <row r="2638">
          <cell r="B2638">
            <v>42492</v>
          </cell>
          <cell r="E2638" t="str">
            <v>Ferrocarril Del Pacifico S.A.</v>
          </cell>
          <cell r="F2638" t="str">
            <v>6321532000-8</v>
          </cell>
          <cell r="G2638" t="str">
            <v>Tuerca Hex Bulldog 1"</v>
          </cell>
          <cell r="AF2638">
            <v>2300</v>
          </cell>
          <cell r="AG2638">
            <v>529</v>
          </cell>
          <cell r="AH2638">
            <v>1267</v>
          </cell>
          <cell r="AI2638">
            <v>291.41000000000003</v>
          </cell>
          <cell r="AJ2638">
            <v>0.44913043478260872</v>
          </cell>
          <cell r="AK2638">
            <v>1033</v>
          </cell>
          <cell r="AL2638">
            <v>3299</v>
          </cell>
        </row>
        <row r="2639">
          <cell r="B2639">
            <v>42584</v>
          </cell>
          <cell r="E2639" t="str">
            <v>Copelec</v>
          </cell>
          <cell r="F2639" t="str">
            <v>9521220100-7</v>
          </cell>
          <cell r="G2639" t="str">
            <v>Grillete recto 14mm, perf.18</v>
          </cell>
          <cell r="AF2639">
            <v>500</v>
          </cell>
          <cell r="AG2639">
            <v>161</v>
          </cell>
          <cell r="AH2639">
            <v>-147</v>
          </cell>
          <cell r="AI2639">
            <v>-47.334000000000003</v>
          </cell>
          <cell r="AJ2639">
            <v>1.294</v>
          </cell>
          <cell r="AK2639">
            <v>647</v>
          </cell>
          <cell r="AL2639">
            <v>5000</v>
          </cell>
        </row>
        <row r="2640">
          <cell r="B2640">
            <v>42611</v>
          </cell>
          <cell r="E2640" t="str">
            <v>Compañía General de Electricidad</v>
          </cell>
          <cell r="F2640" t="str">
            <v>8709200100-6</v>
          </cell>
          <cell r="G2640" t="str">
            <v>Espiga 3/4x220x375 caps.1" Poliamida</v>
          </cell>
          <cell r="AF2640">
            <v>2860</v>
          </cell>
          <cell r="AG2640">
            <v>2459.6</v>
          </cell>
          <cell r="AH2640">
            <v>-185</v>
          </cell>
          <cell r="AI2640">
            <v>-159.1</v>
          </cell>
          <cell r="AJ2640">
            <v>1.0646853146853146</v>
          </cell>
          <cell r="AK2640">
            <v>3045</v>
          </cell>
          <cell r="AL2640">
            <v>6459</v>
          </cell>
        </row>
        <row r="2641">
          <cell r="B2641">
            <v>42607</v>
          </cell>
          <cell r="E2641" t="str">
            <v>Compañía General de Electricidad</v>
          </cell>
          <cell r="F2641" t="str">
            <v>A800210106-9</v>
          </cell>
          <cell r="G2641" t="str">
            <v>Soporte p/Montaje secc fusible 630A  500V</v>
          </cell>
          <cell r="AF2641">
            <v>200</v>
          </cell>
          <cell r="AG2641">
            <v>560</v>
          </cell>
          <cell r="AH2641">
            <v>0</v>
          </cell>
          <cell r="AI2641">
            <v>0</v>
          </cell>
          <cell r="AJ2641">
            <v>1</v>
          </cell>
          <cell r="AK2641">
            <v>200</v>
          </cell>
          <cell r="AL2641">
            <v>2400</v>
          </cell>
        </row>
        <row r="2642">
          <cell r="B2642">
            <v>42640</v>
          </cell>
          <cell r="E2642" t="str">
            <v>Compañía General de Electricidad</v>
          </cell>
          <cell r="F2642" t="str">
            <v>A800210106-9</v>
          </cell>
          <cell r="G2642" t="str">
            <v>Soporte p/Montaje secc fusible 630A  500V</v>
          </cell>
          <cell r="AF2642">
            <v>500</v>
          </cell>
          <cell r="AG2642">
            <v>1400</v>
          </cell>
          <cell r="AH2642">
            <v>-8</v>
          </cell>
          <cell r="AI2642">
            <v>-22.4</v>
          </cell>
          <cell r="AJ2642">
            <v>1.016</v>
          </cell>
          <cell r="AK2642">
            <v>508</v>
          </cell>
          <cell r="AL2642">
            <v>2400</v>
          </cell>
        </row>
        <row r="2643">
          <cell r="B2643">
            <v>42630</v>
          </cell>
          <cell r="E2643" t="str">
            <v>Compañía General de Electricidad</v>
          </cell>
          <cell r="F2643" t="str">
            <v>9323020430-4</v>
          </cell>
          <cell r="G2643" t="str">
            <v>Perno Hex Cte 5/8x11x8A</v>
          </cell>
          <cell r="AF2643">
            <v>3600</v>
          </cell>
          <cell r="AG2643">
            <v>1702.8</v>
          </cell>
          <cell r="AH2643">
            <v>325</v>
          </cell>
          <cell r="AI2643">
            <v>153.72499999999999</v>
          </cell>
          <cell r="AJ2643">
            <v>0.90972222222222221</v>
          </cell>
          <cell r="AK2643">
            <v>3275</v>
          </cell>
          <cell r="AL2643">
            <v>2348</v>
          </cell>
        </row>
        <row r="2644">
          <cell r="B2644">
            <v>42680</v>
          </cell>
          <cell r="E2644" t="str">
            <v>Juan Ruperto Cancino</v>
          </cell>
          <cell r="F2644" t="str">
            <v>9700216100-5</v>
          </cell>
          <cell r="G2644" t="str">
            <v>Pasador 1/2x80</v>
          </cell>
          <cell r="AF2644">
            <v>2000</v>
          </cell>
          <cell r="AG2644">
            <v>176</v>
          </cell>
          <cell r="AH2644">
            <v>40</v>
          </cell>
          <cell r="AI2644">
            <v>3.5199999999999996</v>
          </cell>
          <cell r="AJ2644">
            <v>0.98</v>
          </cell>
          <cell r="AK2644">
            <v>1960</v>
          </cell>
          <cell r="AL2644">
            <v>2849</v>
          </cell>
        </row>
        <row r="2645">
          <cell r="B2645">
            <v>42703</v>
          </cell>
          <cell r="E2645" t="str">
            <v>Reposicion</v>
          </cell>
          <cell r="F2645" t="str">
            <v>7401200010-7</v>
          </cell>
          <cell r="G2645" t="str">
            <v>Barra Ojo 5/8x1,80mtrs</v>
          </cell>
          <cell r="AF2645">
            <v>1000</v>
          </cell>
          <cell r="AG2645">
            <v>3036.7999999999997</v>
          </cell>
          <cell r="AH2645">
            <v>-208</v>
          </cell>
          <cell r="AI2645">
            <v>-631.65440000000001</v>
          </cell>
          <cell r="AJ2645">
            <v>1.208</v>
          </cell>
          <cell r="AK2645">
            <v>1208</v>
          </cell>
          <cell r="AL2645">
            <v>1710</v>
          </cell>
        </row>
        <row r="2646">
          <cell r="B2646">
            <v>42660</v>
          </cell>
          <cell r="E2646" t="str">
            <v>Juan Ruperto Cancino</v>
          </cell>
          <cell r="F2646" t="str">
            <v>A800200020-3</v>
          </cell>
          <cell r="G2646" t="str">
            <v>Soporte Paso 1/2x320</v>
          </cell>
          <cell r="AF2646">
            <v>1000</v>
          </cell>
          <cell r="AG2646">
            <v>360</v>
          </cell>
          <cell r="AH2646">
            <v>-190</v>
          </cell>
          <cell r="AI2646">
            <v>-68.399999999999991</v>
          </cell>
          <cell r="AJ2646">
            <v>1.19</v>
          </cell>
          <cell r="AK2646">
            <v>1190</v>
          </cell>
          <cell r="AL2646">
            <v>3500</v>
          </cell>
        </row>
        <row r="2647">
          <cell r="B2647">
            <v>42628</v>
          </cell>
          <cell r="E2647" t="str">
            <v>Compañía General de Electricidad</v>
          </cell>
          <cell r="F2647" t="str">
            <v>9323020370-7</v>
          </cell>
          <cell r="G2647" t="str">
            <v>Perno Hex Cte 5/8x9x6A</v>
          </cell>
          <cell r="AF2647">
            <v>6000</v>
          </cell>
          <cell r="AG2647">
            <v>2242.62</v>
          </cell>
          <cell r="AH2647">
            <v>-409</v>
          </cell>
          <cell r="AI2647">
            <v>-152.87192999999999</v>
          </cell>
          <cell r="AJ2647">
            <v>1.0681666666666667</v>
          </cell>
          <cell r="AK2647">
            <v>6409</v>
          </cell>
          <cell r="AL2647">
            <v>2349</v>
          </cell>
        </row>
        <row r="2648">
          <cell r="B2648">
            <v>42714</v>
          </cell>
          <cell r="E2648" t="str">
            <v>Ingenieria electrica en Potencia SPA</v>
          </cell>
          <cell r="F2648" t="str">
            <v>A800228030-3</v>
          </cell>
          <cell r="G2648" t="str">
            <v>Soporte Cruceta Plana 190x6x200</v>
          </cell>
          <cell r="AF2648">
            <v>85</v>
          </cell>
          <cell r="AG2648">
            <v>178.5</v>
          </cell>
          <cell r="AH2648">
            <v>0</v>
          </cell>
          <cell r="AI2648">
            <v>0</v>
          </cell>
          <cell r="AJ2648">
            <v>1</v>
          </cell>
          <cell r="AK2648">
            <v>85</v>
          </cell>
          <cell r="AL2648">
            <v>2100</v>
          </cell>
        </row>
        <row r="2649">
          <cell r="B2649">
            <v>42612</v>
          </cell>
          <cell r="E2649" t="str">
            <v>Compañía General de Electricidad</v>
          </cell>
          <cell r="F2649" t="str">
            <v>8706200070-6</v>
          </cell>
          <cell r="G2649" t="str">
            <v>Espiga 3/4x220x270 caps.1" Poliamida</v>
          </cell>
          <cell r="AF2649">
            <v>5000</v>
          </cell>
          <cell r="AG2649">
            <v>3190</v>
          </cell>
          <cell r="AH2649">
            <v>0</v>
          </cell>
          <cell r="AI2649">
            <v>0</v>
          </cell>
          <cell r="AJ2649">
            <v>1</v>
          </cell>
          <cell r="AK2649">
            <v>5000</v>
          </cell>
          <cell r="AL2649">
            <v>6281</v>
          </cell>
        </row>
        <row r="2650">
          <cell r="B2650">
            <v>42702</v>
          </cell>
          <cell r="E2650" t="str">
            <v>Reposicion</v>
          </cell>
          <cell r="F2650" t="str">
            <v>2821632140-7</v>
          </cell>
          <cell r="G2650" t="str">
            <v>Perno riel FFCC JDZ 1x130</v>
          </cell>
          <cell r="AF2650">
            <v>1000</v>
          </cell>
          <cell r="AG2650">
            <v>685</v>
          </cell>
          <cell r="AH2650">
            <v>-407</v>
          </cell>
          <cell r="AI2650">
            <v>-278.79500000000002</v>
          </cell>
          <cell r="AJ2650">
            <v>1.407</v>
          </cell>
          <cell r="AK2650">
            <v>1407</v>
          </cell>
          <cell r="AL2650">
            <v>3299</v>
          </cell>
        </row>
        <row r="2651">
          <cell r="B2651">
            <v>42686</v>
          </cell>
          <cell r="E2651" t="str">
            <v>Cooperativa electrica los Angeles</v>
          </cell>
          <cell r="F2651" t="str">
            <v>9323016450-7</v>
          </cell>
          <cell r="G2651" t="str">
            <v>Perno Hex Cte 1/2x8x5A</v>
          </cell>
          <cell r="AF2651">
            <v>300</v>
          </cell>
          <cell r="AG2651">
            <v>62.699999999999996</v>
          </cell>
          <cell r="AH2651">
            <v>-210</v>
          </cell>
          <cell r="AI2651">
            <v>-43.89</v>
          </cell>
          <cell r="AJ2651">
            <v>1.7</v>
          </cell>
          <cell r="AK2651">
            <v>510</v>
          </cell>
          <cell r="AL2651">
            <v>2354</v>
          </cell>
        </row>
        <row r="2652">
          <cell r="B2652">
            <v>42707</v>
          </cell>
          <cell r="E2652" t="str">
            <v>Grez y Ulloa S.A.</v>
          </cell>
          <cell r="F2652" t="str">
            <v>9323016450-7</v>
          </cell>
          <cell r="G2652" t="str">
            <v>Perno Hex Cte 1/2x8x5A</v>
          </cell>
          <cell r="AF2652">
            <v>300</v>
          </cell>
          <cell r="AG2652">
            <v>62.699999999999996</v>
          </cell>
          <cell r="AH2652">
            <v>-157</v>
          </cell>
          <cell r="AI2652">
            <v>-32.812999999999995</v>
          </cell>
          <cell r="AJ2652">
            <v>1.5233333333333334</v>
          </cell>
          <cell r="AK2652">
            <v>457</v>
          </cell>
          <cell r="AL2652">
            <v>2354</v>
          </cell>
        </row>
        <row r="2653">
          <cell r="B2653">
            <v>42715</v>
          </cell>
          <cell r="E2653" t="str">
            <v>Reposicion</v>
          </cell>
          <cell r="F2653" t="str">
            <v>8020210078-7</v>
          </cell>
          <cell r="G2653" t="str">
            <v>Cruceta Paso Ova 50x50x4x500-14 GV</v>
          </cell>
          <cell r="AF2653">
            <v>2400</v>
          </cell>
          <cell r="AG2653">
            <v>2968.8</v>
          </cell>
          <cell r="AH2653">
            <v>-234</v>
          </cell>
          <cell r="AI2653">
            <v>-289.45800000000003</v>
          </cell>
          <cell r="AJ2653">
            <v>1.0974999999999999</v>
          </cell>
          <cell r="AK2653">
            <v>2634</v>
          </cell>
          <cell r="AL2653">
            <v>1899</v>
          </cell>
        </row>
        <row r="2654">
          <cell r="B2654">
            <v>42598</v>
          </cell>
          <cell r="E2654" t="str">
            <v>Ferrocarril Del Pacifico S.A.</v>
          </cell>
          <cell r="F2654" t="str">
            <v>2821624230-2</v>
          </cell>
          <cell r="G2654" t="str">
            <v>Perno riel FFCC U 3/4x100</v>
          </cell>
          <cell r="AF2654">
            <v>100</v>
          </cell>
          <cell r="AG2654">
            <v>30</v>
          </cell>
          <cell r="AH2654">
            <v>0</v>
          </cell>
          <cell r="AI2654">
            <v>0</v>
          </cell>
          <cell r="AJ2654">
            <v>1</v>
          </cell>
          <cell r="AK2654">
            <v>100</v>
          </cell>
          <cell r="AL2654">
            <v>4000</v>
          </cell>
        </row>
        <row r="2655">
          <cell r="B2655">
            <v>42682</v>
          </cell>
          <cell r="E2655" t="str">
            <v>Ferrocarril Del Pacifico S.A.</v>
          </cell>
          <cell r="F2655" t="str">
            <v>2821624230-2</v>
          </cell>
          <cell r="G2655" t="str">
            <v>Perno riel FFCC U 3/4x100</v>
          </cell>
          <cell r="AF2655">
            <v>42</v>
          </cell>
          <cell r="AG2655">
            <v>12.6</v>
          </cell>
          <cell r="AH2655">
            <v>-52</v>
          </cell>
          <cell r="AI2655">
            <v>-15.6</v>
          </cell>
          <cell r="AJ2655">
            <v>2.2380952380952381</v>
          </cell>
          <cell r="AK2655">
            <v>94</v>
          </cell>
          <cell r="AL2655">
            <v>4000</v>
          </cell>
        </row>
        <row r="2656">
          <cell r="B2656">
            <v>42610</v>
          </cell>
          <cell r="E2656" t="str">
            <v>Compañía General de Electricidad</v>
          </cell>
          <cell r="F2656" t="str">
            <v>9821800030-4</v>
          </cell>
          <cell r="G2656" t="str">
            <v>Pletina Elemento Montaje Cruc.Metálica( Z )</v>
          </cell>
          <cell r="AF2656">
            <v>100</v>
          </cell>
          <cell r="AG2656">
            <v>69.3</v>
          </cell>
          <cell r="AH2656">
            <v>-14</v>
          </cell>
          <cell r="AI2656">
            <v>-9.702</v>
          </cell>
          <cell r="AJ2656">
            <v>1.1399999999999999</v>
          </cell>
          <cell r="AK2656">
            <v>114</v>
          </cell>
          <cell r="AL2656">
            <v>3299</v>
          </cell>
        </row>
        <row r="2657">
          <cell r="B2657">
            <v>42722</v>
          </cell>
          <cell r="E2657" t="str">
            <v>Comercializadora e Inver Galmar Ltda</v>
          </cell>
          <cell r="F2657" t="str">
            <v>9624000110-9</v>
          </cell>
          <cell r="G2657" t="str">
            <v>Perno Ojo 5/8x7x3H</v>
          </cell>
          <cell r="AF2657">
            <v>600</v>
          </cell>
          <cell r="AG2657">
            <v>319.8</v>
          </cell>
          <cell r="AH2657">
            <v>39</v>
          </cell>
          <cell r="AI2657">
            <v>20.787000000000003</v>
          </cell>
          <cell r="AJ2657">
            <v>0.93500000000000005</v>
          </cell>
          <cell r="AK2657">
            <v>561</v>
          </cell>
          <cell r="AL2657">
            <v>2998</v>
          </cell>
        </row>
        <row r="2658">
          <cell r="B2658">
            <v>42685</v>
          </cell>
          <cell r="E2658" t="str">
            <v>Cooperativa Electrica Paillaco</v>
          </cell>
          <cell r="F2658" t="str">
            <v>8706200210-5</v>
          </cell>
          <cell r="G2658" t="str">
            <v>Espiga 5/8x155x210 caps.1" Poliamida</v>
          </cell>
          <cell r="AF2658">
            <v>1000</v>
          </cell>
          <cell r="AG2658">
            <v>388</v>
          </cell>
          <cell r="AH2658">
            <v>200</v>
          </cell>
          <cell r="AI2658">
            <v>77.600000000000009</v>
          </cell>
          <cell r="AJ2658">
            <v>0.8</v>
          </cell>
          <cell r="AK2658">
            <v>800</v>
          </cell>
          <cell r="AL2658">
            <v>6460</v>
          </cell>
        </row>
        <row r="2659">
          <cell r="B2659">
            <v>42718</v>
          </cell>
          <cell r="E2659" t="str">
            <v>AKVA Group Chile S.A.</v>
          </cell>
          <cell r="F2659" t="str">
            <v>9953410260-3</v>
          </cell>
          <cell r="G2659" t="str">
            <v xml:space="preserve">PER U 1045 5/8x260x112MM     </v>
          </cell>
          <cell r="AF2659">
            <v>4</v>
          </cell>
          <cell r="AG2659">
            <v>4.2480000000000002</v>
          </cell>
          <cell r="AH2659">
            <v>0</v>
          </cell>
          <cell r="AI2659">
            <v>0</v>
          </cell>
          <cell r="AJ2659">
            <v>1</v>
          </cell>
          <cell r="AK2659">
            <v>4</v>
          </cell>
          <cell r="AL2659">
            <v>6311</v>
          </cell>
        </row>
        <row r="2660">
          <cell r="B2660">
            <v>42719</v>
          </cell>
          <cell r="E2660" t="str">
            <v>AKVA Group Chile S.A.</v>
          </cell>
          <cell r="F2660" t="str">
            <v>9953410133-K</v>
          </cell>
          <cell r="G2660" t="str">
            <v xml:space="preserve">PER U 1045 5/8x133x117MM     </v>
          </cell>
          <cell r="AF2660">
            <v>4</v>
          </cell>
          <cell r="AG2660">
            <v>2.5920000000000001</v>
          </cell>
          <cell r="AH2660">
            <v>-1</v>
          </cell>
          <cell r="AI2660">
            <v>-0.64800000000000002</v>
          </cell>
          <cell r="AJ2660">
            <v>1.25</v>
          </cell>
          <cell r="AK2660">
            <v>5</v>
          </cell>
          <cell r="AL2660">
            <v>6304</v>
          </cell>
        </row>
        <row r="2661">
          <cell r="B2661">
            <v>42720</v>
          </cell>
          <cell r="E2661" t="str">
            <v>AKVA Group Chile S.A.</v>
          </cell>
          <cell r="F2661" t="str">
            <v>9953420022-2</v>
          </cell>
          <cell r="G2661" t="str">
            <v>Perno J Forjado 5/8x197x112X80mm</v>
          </cell>
          <cell r="AF2661">
            <v>80</v>
          </cell>
          <cell r="AG2661">
            <v>49.12</v>
          </cell>
          <cell r="AH2661">
            <v>-5</v>
          </cell>
          <cell r="AI2661">
            <v>-3.07</v>
          </cell>
          <cell r="AJ2661">
            <v>1.0625</v>
          </cell>
          <cell r="AK2661">
            <v>85</v>
          </cell>
          <cell r="AL2661">
            <v>6304</v>
          </cell>
        </row>
        <row r="2662">
          <cell r="B2662">
            <v>42721</v>
          </cell>
          <cell r="E2662" t="str">
            <v>AKVA Group Chile S.A.</v>
          </cell>
          <cell r="F2662" t="str">
            <v>9953420020-6</v>
          </cell>
          <cell r="G2662" t="str">
            <v>Perno J Forjado 5/8x147x92X80mm</v>
          </cell>
          <cell r="AF2662">
            <v>80</v>
          </cell>
          <cell r="AG2662">
            <v>39.840000000000003</v>
          </cell>
          <cell r="AH2662">
            <v>-5</v>
          </cell>
          <cell r="AI2662">
            <v>-2.4900000000000002</v>
          </cell>
          <cell r="AJ2662">
            <v>1.0625</v>
          </cell>
          <cell r="AK2662">
            <v>85</v>
          </cell>
          <cell r="AL2662">
            <v>6297</v>
          </cell>
        </row>
        <row r="2663">
          <cell r="B2663">
            <v>42739</v>
          </cell>
          <cell r="E2663" t="str">
            <v>AKVA Group Chile S.A.</v>
          </cell>
          <cell r="F2663" t="str">
            <v>9953410230-1</v>
          </cell>
          <cell r="G2663" t="str">
            <v xml:space="preserve">PER U 1045 5/8x228x112MM      </v>
          </cell>
          <cell r="AF2663">
            <v>11</v>
          </cell>
          <cell r="AG2663">
            <v>10.043000000000001</v>
          </cell>
          <cell r="AH2663">
            <v>-2</v>
          </cell>
          <cell r="AI2663">
            <v>-1.8260000000000001</v>
          </cell>
          <cell r="AJ2663">
            <v>1.1818181818181819</v>
          </cell>
          <cell r="AK2663">
            <v>13</v>
          </cell>
          <cell r="AL2663">
            <v>6297</v>
          </cell>
        </row>
        <row r="2664">
          <cell r="B2664">
            <v>42696</v>
          </cell>
          <cell r="E2664" t="str">
            <v>Comunicación y Telefonia Rural S.A.</v>
          </cell>
          <cell r="F2664" t="str">
            <v>9623000042-2</v>
          </cell>
          <cell r="G2664" t="str">
            <v>Perno Ojo Soldado 1/2x10x6H</v>
          </cell>
          <cell r="AF2664">
            <v>200</v>
          </cell>
          <cell r="AG2664">
            <v>84.02</v>
          </cell>
          <cell r="AH2664">
            <v>-20</v>
          </cell>
          <cell r="AI2664">
            <v>-8.4019999999999992</v>
          </cell>
          <cell r="AJ2664">
            <v>1.1000000000000001</v>
          </cell>
          <cell r="AK2664">
            <v>220</v>
          </cell>
          <cell r="AL2664">
            <v>2849</v>
          </cell>
        </row>
        <row r="2665">
          <cell r="B2665">
            <v>42688</v>
          </cell>
          <cell r="E2665" t="str">
            <v>Cooperativa electrica los Angeles</v>
          </cell>
          <cell r="F2665" t="str">
            <v>9323016500-7</v>
          </cell>
          <cell r="G2665" t="str">
            <v>Perno Hex Cte 1/2x10x7A</v>
          </cell>
          <cell r="AF2665">
            <v>300</v>
          </cell>
          <cell r="AG2665">
            <v>76.5</v>
          </cell>
          <cell r="AH2665">
            <v>-220</v>
          </cell>
          <cell r="AI2665">
            <v>-56.1</v>
          </cell>
          <cell r="AJ2665">
            <v>1.7333333333333334</v>
          </cell>
          <cell r="AK2665">
            <v>520</v>
          </cell>
          <cell r="AL2665">
            <v>2352</v>
          </cell>
        </row>
        <row r="2666">
          <cell r="B2666">
            <v>42704</v>
          </cell>
          <cell r="E2666" t="str">
            <v>Cooperativa Electrica charrua</v>
          </cell>
          <cell r="F2666" t="str">
            <v>8706200210-5</v>
          </cell>
          <cell r="G2666" t="str">
            <v>Espiga 5/8x155x210 caps.1" Poliamida</v>
          </cell>
          <cell r="AF2666">
            <v>500</v>
          </cell>
          <cell r="AG2666">
            <v>194</v>
          </cell>
          <cell r="AH2666">
            <v>-140</v>
          </cell>
          <cell r="AI2666">
            <v>-54.32</v>
          </cell>
          <cell r="AJ2666">
            <v>1.28</v>
          </cell>
          <cell r="AK2666">
            <v>640</v>
          </cell>
          <cell r="AL2666">
            <v>6000</v>
          </cell>
        </row>
        <row r="2667">
          <cell r="B2667">
            <v>42705</v>
          </cell>
          <cell r="E2667" t="str">
            <v>Cooperativa Electrica Paillaco</v>
          </cell>
          <cell r="F2667" t="str">
            <v>8706200210-5</v>
          </cell>
          <cell r="G2667" t="str">
            <v>Espiga 5/8x155x210 caps.1" Poliamida</v>
          </cell>
          <cell r="AF2667">
            <v>300</v>
          </cell>
          <cell r="AG2667">
            <v>116.4</v>
          </cell>
          <cell r="AH2667">
            <v>-500</v>
          </cell>
          <cell r="AI2667">
            <v>-194</v>
          </cell>
          <cell r="AJ2667">
            <v>2.6666666666666665</v>
          </cell>
          <cell r="AK2667">
            <v>800</v>
          </cell>
          <cell r="AL2667">
            <v>6460</v>
          </cell>
        </row>
        <row r="2668">
          <cell r="B2668">
            <v>42747</v>
          </cell>
          <cell r="E2668" t="str">
            <v>Compañía General de Electricidad</v>
          </cell>
          <cell r="F2668" t="str">
            <v>7303250150-5</v>
          </cell>
          <cell r="G2668" t="str">
            <v>Golilla 50x50x5x21</v>
          </cell>
          <cell r="AF2668">
            <v>9000</v>
          </cell>
          <cell r="AG2668">
            <v>773.99999999999989</v>
          </cell>
          <cell r="AH2668">
            <v>-2004</v>
          </cell>
          <cell r="AI2668">
            <v>-172.34399999999999</v>
          </cell>
          <cell r="AJ2668">
            <v>1.2226666666666666</v>
          </cell>
          <cell r="AK2668">
            <v>11004</v>
          </cell>
          <cell r="AL2668">
            <v>3235</v>
          </cell>
        </row>
        <row r="2669">
          <cell r="B2669">
            <v>42701</v>
          </cell>
          <cell r="E2669" t="str">
            <v>Reposicion</v>
          </cell>
          <cell r="F2669" t="str">
            <v>2821632150-4</v>
          </cell>
          <cell r="G2669" t="str">
            <v>Perno riel FFCC KJX 1x140</v>
          </cell>
          <cell r="AF2669">
            <v>1000</v>
          </cell>
          <cell r="AG2669">
            <v>720</v>
          </cell>
          <cell r="AH2669">
            <v>576</v>
          </cell>
          <cell r="AI2669">
            <v>414.71999999999997</v>
          </cell>
          <cell r="AJ2669">
            <v>0.42399999999999999</v>
          </cell>
          <cell r="AK2669">
            <v>424</v>
          </cell>
          <cell r="AL2669">
            <v>2847</v>
          </cell>
        </row>
        <row r="2670">
          <cell r="B2670">
            <v>42684</v>
          </cell>
          <cell r="E2670" t="str">
            <v>Ferrocarril Del Pacifico S.A.</v>
          </cell>
          <cell r="F2670" t="str">
            <v>2821628190-1</v>
          </cell>
          <cell r="G2670" t="str">
            <v>Perno riel FFCC BCY 7/8x115</v>
          </cell>
          <cell r="AF2670">
            <v>261</v>
          </cell>
          <cell r="AG2670">
            <v>116.145</v>
          </cell>
          <cell r="AH2670">
            <v>-228</v>
          </cell>
          <cell r="AI2670">
            <v>-101.46000000000001</v>
          </cell>
          <cell r="AJ2670">
            <v>1.8735632183908046</v>
          </cell>
          <cell r="AK2670">
            <v>489</v>
          </cell>
          <cell r="AL2670">
            <v>3157</v>
          </cell>
        </row>
        <row r="2671">
          <cell r="B2671">
            <v>42617</v>
          </cell>
          <cell r="E2671" t="str">
            <v>Compañía General de Electricidad</v>
          </cell>
          <cell r="F2671" t="str">
            <v>8709200150-2</v>
          </cell>
          <cell r="G2671" t="str">
            <v>Espiga 3/4x155x295 caps.1.3/8" Poliamida c/HOR</v>
          </cell>
          <cell r="AF2671">
            <v>10000</v>
          </cell>
          <cell r="AG2671">
            <v>7410</v>
          </cell>
          <cell r="AH2671">
            <v>0</v>
          </cell>
          <cell r="AI2671">
            <v>0</v>
          </cell>
          <cell r="AJ2671">
            <v>1</v>
          </cell>
          <cell r="AK2671">
            <v>10000</v>
          </cell>
          <cell r="AL2671">
            <v>6612</v>
          </cell>
        </row>
        <row r="2672">
          <cell r="B2672">
            <v>42651</v>
          </cell>
          <cell r="E2672" t="str">
            <v>Compañía General de Electricidad</v>
          </cell>
          <cell r="F2672" t="str">
            <v>9822420010-2</v>
          </cell>
          <cell r="G2672" t="str">
            <v>Eslabón Angular Estampado perf.18</v>
          </cell>
          <cell r="AF2672">
            <v>4000</v>
          </cell>
          <cell r="AG2672">
            <v>1812</v>
          </cell>
          <cell r="AH2672">
            <v>-439</v>
          </cell>
          <cell r="AI2672">
            <v>-198.86700000000002</v>
          </cell>
          <cell r="AJ2672">
            <v>1.10975</v>
          </cell>
          <cell r="AK2672">
            <v>4439</v>
          </cell>
          <cell r="AL2672">
            <v>3000</v>
          </cell>
        </row>
        <row r="2673">
          <cell r="B2673">
            <v>42662</v>
          </cell>
          <cell r="E2673" t="str">
            <v>Infraco SPA</v>
          </cell>
          <cell r="F2673" t="str">
            <v>9624000143-5</v>
          </cell>
          <cell r="G2673" t="str">
            <v>Perno Ojo 5/8x12x6H</v>
          </cell>
          <cell r="AF2673">
            <v>650</v>
          </cell>
          <cell r="AG2673">
            <v>443.3</v>
          </cell>
          <cell r="AH2673">
            <v>0</v>
          </cell>
          <cell r="AI2673">
            <v>0</v>
          </cell>
          <cell r="AJ2673">
            <v>1</v>
          </cell>
          <cell r="AK2673">
            <v>650</v>
          </cell>
          <cell r="AL2673">
            <v>2702</v>
          </cell>
        </row>
        <row r="2674">
          <cell r="B2674">
            <v>42756</v>
          </cell>
          <cell r="E2674" t="str">
            <v>SmartWork Spa</v>
          </cell>
          <cell r="F2674" t="str">
            <v>7023216100-9</v>
          </cell>
          <cell r="G2674" t="str">
            <v>Abrazadera U 1/2x100x200x200x55H</v>
          </cell>
          <cell r="AF2674">
            <v>300</v>
          </cell>
          <cell r="AG2674">
            <v>188.1</v>
          </cell>
          <cell r="AH2674">
            <v>-16</v>
          </cell>
          <cell r="AI2674">
            <v>-10.032</v>
          </cell>
          <cell r="AJ2674">
            <v>1.0533333333333332</v>
          </cell>
          <cell r="AK2674">
            <v>316</v>
          </cell>
          <cell r="AL2674">
            <v>3508</v>
          </cell>
        </row>
        <row r="2675">
          <cell r="B2675">
            <v>42621</v>
          </cell>
          <cell r="E2675" t="str">
            <v>Compañía General de Electricidad</v>
          </cell>
          <cell r="F2675" t="str">
            <v>8706200070-6</v>
          </cell>
          <cell r="G2675" t="str">
            <v>Espiga 3/4x220x270 caps.1" Poliamida</v>
          </cell>
          <cell r="AF2675">
            <v>4906</v>
          </cell>
          <cell r="AG2675">
            <v>3130.0280000000002</v>
          </cell>
          <cell r="AH2675">
            <v>-48</v>
          </cell>
          <cell r="AI2675">
            <v>-30.624000000000002</v>
          </cell>
          <cell r="AJ2675">
            <v>1.0097839380350591</v>
          </cell>
          <cell r="AK2675">
            <v>4954</v>
          </cell>
          <cell r="AL2675">
            <v>6281</v>
          </cell>
        </row>
        <row r="2676">
          <cell r="B2676">
            <v>42710</v>
          </cell>
          <cell r="E2676" t="str">
            <v>Comercial Electroson Ltda</v>
          </cell>
          <cell r="F2676" t="str">
            <v>9700212050-3</v>
          </cell>
          <cell r="G2676" t="str">
            <v>Pasador 3/8x72</v>
          </cell>
          <cell r="AF2676">
            <v>3000</v>
          </cell>
          <cell r="AG2676">
            <v>162</v>
          </cell>
          <cell r="AH2676">
            <v>-111</v>
          </cell>
          <cell r="AI2676">
            <v>-5.9939999999999998</v>
          </cell>
          <cell r="AJ2676">
            <v>1.0369999999999999</v>
          </cell>
          <cell r="AK2676">
            <v>3111</v>
          </cell>
          <cell r="AL2676">
            <v>3000</v>
          </cell>
        </row>
        <row r="2677">
          <cell r="B2677">
            <v>42663</v>
          </cell>
          <cell r="E2677" t="str">
            <v>Infraco SPA</v>
          </cell>
          <cell r="F2677" t="str">
            <v>9624000143-5</v>
          </cell>
          <cell r="G2677" t="str">
            <v>Perno Ojo 5/8x12x6H</v>
          </cell>
          <cell r="AF2677">
            <v>650</v>
          </cell>
          <cell r="AG2677">
            <v>443.3</v>
          </cell>
          <cell r="AH2677">
            <v>0</v>
          </cell>
          <cell r="AI2677">
            <v>0</v>
          </cell>
          <cell r="AJ2677">
            <v>1</v>
          </cell>
          <cell r="AK2677">
            <v>650</v>
          </cell>
          <cell r="AL2677">
            <v>2702</v>
          </cell>
        </row>
        <row r="2678">
          <cell r="B2678">
            <v>42708</v>
          </cell>
          <cell r="E2678" t="str">
            <v>Grez y Ulloa S.A.</v>
          </cell>
          <cell r="F2678" t="str">
            <v>A800200200-1</v>
          </cell>
          <cell r="G2678" t="str">
            <v>Soporte Paso 5/8x321</v>
          </cell>
          <cell r="AF2678">
            <v>150</v>
          </cell>
          <cell r="AG2678">
            <v>80.169000000000011</v>
          </cell>
          <cell r="AH2678">
            <v>-98</v>
          </cell>
          <cell r="AI2678">
            <v>-52.377080000000007</v>
          </cell>
          <cell r="AJ2678">
            <v>1.6533333333333333</v>
          </cell>
          <cell r="AK2678">
            <v>248</v>
          </cell>
          <cell r="AL2678">
            <v>6000</v>
          </cell>
        </row>
        <row r="2679">
          <cell r="B2679">
            <v>42713</v>
          </cell>
          <cell r="E2679" t="str">
            <v>Copelec</v>
          </cell>
          <cell r="F2679" t="str">
            <v>A800200250-8</v>
          </cell>
          <cell r="G2679" t="str">
            <v>Soporte Paso 5/8x378</v>
          </cell>
          <cell r="AF2679">
            <v>200</v>
          </cell>
          <cell r="AG2679">
            <v>129.49200000000002</v>
          </cell>
          <cell r="AH2679">
            <v>-91</v>
          </cell>
          <cell r="AI2679">
            <v>-58.918860000000002</v>
          </cell>
          <cell r="AJ2679">
            <v>1.4550000000000001</v>
          </cell>
          <cell r="AK2679">
            <v>291</v>
          </cell>
          <cell r="AL2679">
            <v>6000</v>
          </cell>
        </row>
        <row r="2680">
          <cell r="B2680">
            <v>42664</v>
          </cell>
          <cell r="E2680" t="str">
            <v>Infraco SPA</v>
          </cell>
          <cell r="F2680" t="str">
            <v>9624000143-5</v>
          </cell>
          <cell r="G2680" t="str">
            <v>Perno Ojo 5/8x12x6H</v>
          </cell>
          <cell r="AF2680">
            <v>650</v>
          </cell>
          <cell r="AG2680">
            <v>443.3</v>
          </cell>
          <cell r="AH2680">
            <v>-85</v>
          </cell>
          <cell r="AI2680">
            <v>-57.970000000000006</v>
          </cell>
          <cell r="AJ2680">
            <v>1.1307692307692307</v>
          </cell>
          <cell r="AK2680">
            <v>735</v>
          </cell>
          <cell r="AL2680">
            <v>2702</v>
          </cell>
        </row>
        <row r="2681">
          <cell r="B2681">
            <v>42613</v>
          </cell>
          <cell r="E2681" t="str">
            <v>Compañía General de Electricidad</v>
          </cell>
          <cell r="F2681" t="str">
            <v>9323020350-2</v>
          </cell>
          <cell r="G2681" t="str">
            <v>Perno Hex Cte 5/8x8x5A</v>
          </cell>
          <cell r="AF2681">
            <v>2000</v>
          </cell>
          <cell r="AG2681">
            <v>672.2399999999999</v>
          </cell>
          <cell r="AH2681">
            <v>0</v>
          </cell>
          <cell r="AI2681">
            <v>0</v>
          </cell>
          <cell r="AJ2681">
            <v>1</v>
          </cell>
          <cell r="AK2681">
            <v>2000</v>
          </cell>
          <cell r="AL2681">
            <v>2350</v>
          </cell>
        </row>
        <row r="2682">
          <cell r="B2682">
            <v>42666</v>
          </cell>
          <cell r="E2682" t="str">
            <v>Infraco SPA</v>
          </cell>
          <cell r="F2682" t="str">
            <v>7500200137-3</v>
          </cell>
          <cell r="G2682" t="str">
            <v>Brida Superior Multicable 4mm</v>
          </cell>
          <cell r="AF2682">
            <v>5300</v>
          </cell>
          <cell r="AG2682">
            <v>408.1</v>
          </cell>
          <cell r="AH2682">
            <v>358</v>
          </cell>
          <cell r="AI2682">
            <v>27.565999999999999</v>
          </cell>
          <cell r="AJ2682">
            <v>0.93245283018867919</v>
          </cell>
          <cell r="AK2682">
            <v>4942</v>
          </cell>
          <cell r="AL2682">
            <v>2549</v>
          </cell>
        </row>
        <row r="2683">
          <cell r="B2683">
            <v>42750</v>
          </cell>
          <cell r="E2683" t="str">
            <v>Soc CentralNet Ltda</v>
          </cell>
          <cell r="F2683" t="str">
            <v>7500200137-3</v>
          </cell>
          <cell r="G2683" t="str">
            <v>Brida Superior Multicable 4mm</v>
          </cell>
          <cell r="AF2683">
            <v>650</v>
          </cell>
          <cell r="AG2683">
            <v>50.05</v>
          </cell>
          <cell r="AH2683">
            <v>0</v>
          </cell>
          <cell r="AI2683">
            <v>0</v>
          </cell>
          <cell r="AJ2683">
            <v>1</v>
          </cell>
          <cell r="AK2683">
            <v>650</v>
          </cell>
          <cell r="AL2683">
            <v>2549</v>
          </cell>
        </row>
        <row r="2684">
          <cell r="B2684">
            <v>42724</v>
          </cell>
          <cell r="E2684" t="str">
            <v>CNT Telefonica del Sur S.A.</v>
          </cell>
          <cell r="F2684" t="str">
            <v>7500200137-3</v>
          </cell>
          <cell r="G2684" t="str">
            <v>Brida Superior Multicable 4mm</v>
          </cell>
          <cell r="AF2684">
            <v>1000</v>
          </cell>
          <cell r="AG2684">
            <v>77</v>
          </cell>
          <cell r="AH2684">
            <v>-456</v>
          </cell>
          <cell r="AI2684">
            <v>-35.112000000000002</v>
          </cell>
          <cell r="AJ2684">
            <v>1.456</v>
          </cell>
          <cell r="AK2684">
            <v>1456</v>
          </cell>
          <cell r="AL2684">
            <v>2698</v>
          </cell>
        </row>
        <row r="2685">
          <cell r="B2685">
            <v>42627</v>
          </cell>
          <cell r="E2685" t="str">
            <v>Compañía General de Electricidad</v>
          </cell>
          <cell r="F2685" t="str">
            <v>9323020350-2</v>
          </cell>
          <cell r="G2685" t="str">
            <v>Perno Hex Cte 5/8x8x5A</v>
          </cell>
          <cell r="AF2685">
            <v>1100</v>
          </cell>
          <cell r="AG2685">
            <v>369.73199999999997</v>
          </cell>
          <cell r="AH2685">
            <v>-14</v>
          </cell>
          <cell r="AI2685">
            <v>-4.7056799999999992</v>
          </cell>
          <cell r="AJ2685">
            <v>1.0127272727272727</v>
          </cell>
          <cell r="AK2685">
            <v>1114</v>
          </cell>
          <cell r="AL2685">
            <v>2350</v>
          </cell>
        </row>
        <row r="2686">
          <cell r="B2686">
            <v>42758</v>
          </cell>
          <cell r="E2686" t="str">
            <v>Reposicion</v>
          </cell>
          <cell r="F2686" t="str">
            <v>9624000015-3</v>
          </cell>
          <cell r="G2686" t="str">
            <v>Perno Ojo 5/8x9x3H</v>
          </cell>
          <cell r="AF2686">
            <v>1000</v>
          </cell>
          <cell r="AG2686">
            <v>604</v>
          </cell>
          <cell r="AH2686">
            <v>49</v>
          </cell>
          <cell r="AI2686">
            <v>29.596</v>
          </cell>
          <cell r="AJ2686">
            <v>0.95099999999999996</v>
          </cell>
          <cell r="AK2686">
            <v>951</v>
          </cell>
          <cell r="AL2686">
            <v>2849</v>
          </cell>
        </row>
        <row r="2687">
          <cell r="B2687">
            <v>42757</v>
          </cell>
          <cell r="E2687" t="str">
            <v>Tecnored S.A.</v>
          </cell>
          <cell r="F2687" t="str">
            <v>9822420010-2</v>
          </cell>
          <cell r="G2687" t="str">
            <v>Eslabón Angular Estampado perf.18</v>
          </cell>
          <cell r="AF2687">
            <v>600</v>
          </cell>
          <cell r="AG2687">
            <v>271.8</v>
          </cell>
          <cell r="AH2687">
            <v>-20</v>
          </cell>
          <cell r="AI2687">
            <v>-9.06</v>
          </cell>
          <cell r="AJ2687">
            <v>1.0333333333333334</v>
          </cell>
          <cell r="AK2687">
            <v>620</v>
          </cell>
          <cell r="AL2687">
            <v>2980</v>
          </cell>
        </row>
        <row r="2688">
          <cell r="B2688">
            <v>42761</v>
          </cell>
          <cell r="E2688" t="str">
            <v>Compañía General de Electricidad</v>
          </cell>
          <cell r="F2688" t="str">
            <v>9822420010-2</v>
          </cell>
          <cell r="G2688" t="str">
            <v>Eslabón Angular Estampado perf.18</v>
          </cell>
          <cell r="AF2688">
            <v>2400</v>
          </cell>
          <cell r="AG2688">
            <v>1087.2</v>
          </cell>
          <cell r="AH2688">
            <v>490</v>
          </cell>
          <cell r="AI2688">
            <v>221.97</v>
          </cell>
          <cell r="AJ2688">
            <v>0.79583333333333328</v>
          </cell>
          <cell r="AK2688">
            <v>1910</v>
          </cell>
          <cell r="AL2688">
            <v>3000</v>
          </cell>
        </row>
        <row r="2689">
          <cell r="B2689">
            <v>42644</v>
          </cell>
          <cell r="E2689" t="str">
            <v>Compañía General de Electricidad</v>
          </cell>
          <cell r="F2689" t="str">
            <v>9323020430-4</v>
          </cell>
          <cell r="G2689" t="str">
            <v>Perno Hex Cte 5/8x11x8A</v>
          </cell>
          <cell r="AF2689">
            <v>3600</v>
          </cell>
          <cell r="AG2689">
            <v>1702.8</v>
          </cell>
          <cell r="AH2689">
            <v>-929</v>
          </cell>
          <cell r="AI2689">
            <v>-439.41699999999997</v>
          </cell>
          <cell r="AJ2689">
            <v>1.2580555555555555</v>
          </cell>
          <cell r="AK2689">
            <v>4529</v>
          </cell>
          <cell r="AL2689">
            <v>2348</v>
          </cell>
        </row>
        <row r="2690">
          <cell r="B2690">
            <v>42616</v>
          </cell>
          <cell r="E2690" t="str">
            <v>Compañía General de Electricidad</v>
          </cell>
          <cell r="F2690" t="str">
            <v>9323020510-6</v>
          </cell>
          <cell r="G2690" t="str">
            <v>Perno Hex Cte 5/8x14x11A</v>
          </cell>
          <cell r="AF2690">
            <v>2000</v>
          </cell>
          <cell r="AG2690">
            <v>1080</v>
          </cell>
          <cell r="AH2690">
            <v>0</v>
          </cell>
          <cell r="AI2690">
            <v>0</v>
          </cell>
          <cell r="AJ2690">
            <v>1</v>
          </cell>
          <cell r="AK2690">
            <v>2000</v>
          </cell>
          <cell r="AL2690">
            <v>2350</v>
          </cell>
        </row>
        <row r="2691">
          <cell r="B2691">
            <v>42536</v>
          </cell>
          <cell r="E2691" t="str">
            <v>Reposicion</v>
          </cell>
          <cell r="F2691" t="str">
            <v>7303240095-4</v>
          </cell>
          <cell r="G2691" t="str">
            <v>Golilla 40x40x5x14</v>
          </cell>
          <cell r="AF2691">
            <v>5000</v>
          </cell>
          <cell r="AG2691">
            <v>266</v>
          </cell>
          <cell r="AH2691">
            <v>5000</v>
          </cell>
          <cell r="AI2691">
            <v>266</v>
          </cell>
          <cell r="AJ2691">
            <v>0</v>
          </cell>
          <cell r="AK2691">
            <v>0</v>
          </cell>
        </row>
        <row r="2692">
          <cell r="B2692">
            <v>42776</v>
          </cell>
          <cell r="E2692" t="str">
            <v>Cooperativa electrica los Angeles</v>
          </cell>
          <cell r="F2692" t="str">
            <v>9822210335-5</v>
          </cell>
          <cell r="G2692" t="str">
            <v>Diagonal 50x8x635 Coopelan</v>
          </cell>
          <cell r="AF2692">
            <v>300</v>
          </cell>
          <cell r="AG2692">
            <v>597</v>
          </cell>
          <cell r="AH2692">
            <v>-48</v>
          </cell>
          <cell r="AI2692">
            <v>-95.52</v>
          </cell>
          <cell r="AJ2692">
            <v>1.1599999999999999</v>
          </cell>
          <cell r="AK2692">
            <v>348</v>
          </cell>
          <cell r="AL2692">
            <v>2201</v>
          </cell>
        </row>
        <row r="2693">
          <cell r="B2693">
            <v>42629</v>
          </cell>
          <cell r="E2693" t="str">
            <v>Compañía General de Electricidad</v>
          </cell>
          <cell r="F2693" t="str">
            <v>9323020510-6</v>
          </cell>
          <cell r="G2693" t="str">
            <v>Perno Hex Cte 5/8x14x11A</v>
          </cell>
          <cell r="AF2693">
            <v>2000</v>
          </cell>
          <cell r="AG2693">
            <v>1080</v>
          </cell>
          <cell r="AH2693">
            <v>0</v>
          </cell>
          <cell r="AI2693">
            <v>0</v>
          </cell>
          <cell r="AJ2693">
            <v>1</v>
          </cell>
          <cell r="AK2693">
            <v>2000</v>
          </cell>
          <cell r="AL2693">
            <v>2350</v>
          </cell>
        </row>
        <row r="2694">
          <cell r="B2694">
            <v>42632</v>
          </cell>
          <cell r="E2694" t="str">
            <v>Compañía General de Electricidad</v>
          </cell>
          <cell r="F2694" t="str">
            <v>8709200150-2</v>
          </cell>
          <cell r="G2694" t="str">
            <v>Espiga 3/4x155x295 caps.1.3/8" Poliamida c/HOR</v>
          </cell>
          <cell r="AF2694">
            <v>13186</v>
          </cell>
          <cell r="AG2694">
            <v>9770.8259999999991</v>
          </cell>
          <cell r="AH2694">
            <v>0</v>
          </cell>
          <cell r="AI2694">
            <v>0</v>
          </cell>
          <cell r="AJ2694">
            <v>1</v>
          </cell>
          <cell r="AK2694">
            <v>13186</v>
          </cell>
          <cell r="AL2694">
            <v>6612</v>
          </cell>
        </row>
        <row r="2695">
          <cell r="B2695">
            <v>42777</v>
          </cell>
          <cell r="E2695" t="str">
            <v>Cooperativa electrica los Angeles</v>
          </cell>
          <cell r="F2695" t="str">
            <v>9822908200-0</v>
          </cell>
          <cell r="G2695" t="str">
            <v>Pletina p/Perno J 50x8x150</v>
          </cell>
          <cell r="AF2695">
            <v>50</v>
          </cell>
          <cell r="AG2695">
            <v>23.200000000000003</v>
          </cell>
          <cell r="AH2695">
            <v>-50</v>
          </cell>
          <cell r="AI2695">
            <v>-23.200000000000003</v>
          </cell>
          <cell r="AJ2695">
            <v>2</v>
          </cell>
          <cell r="AK2695">
            <v>100</v>
          </cell>
          <cell r="AL2695">
            <v>2478</v>
          </cell>
        </row>
        <row r="2696">
          <cell r="B2696">
            <v>42778</v>
          </cell>
          <cell r="E2696" t="str">
            <v>Cooperativa Electrica LLanquihue</v>
          </cell>
          <cell r="F2696" t="str">
            <v>9822908200-0</v>
          </cell>
          <cell r="G2696" t="str">
            <v>Pletina p/Perno J 50x8x150</v>
          </cell>
          <cell r="AF2696">
            <v>129</v>
          </cell>
          <cell r="AG2696">
            <v>59.856000000000002</v>
          </cell>
          <cell r="AH2696">
            <v>-391</v>
          </cell>
          <cell r="AI2696">
            <v>-181.42400000000001</v>
          </cell>
          <cell r="AJ2696">
            <v>4.0310077519379846</v>
          </cell>
          <cell r="AK2696">
            <v>520</v>
          </cell>
          <cell r="AL2696">
            <v>2200</v>
          </cell>
        </row>
        <row r="2697">
          <cell r="B2697">
            <v>42637</v>
          </cell>
          <cell r="E2697" t="str">
            <v>Compañía General de Electricidad</v>
          </cell>
          <cell r="F2697" t="str">
            <v>9323020510-6</v>
          </cell>
          <cell r="G2697" t="str">
            <v>Perno Hex Cte 5/8x14x11A</v>
          </cell>
          <cell r="AF2697">
            <v>2000</v>
          </cell>
          <cell r="AG2697">
            <v>1080</v>
          </cell>
          <cell r="AH2697">
            <v>-883</v>
          </cell>
          <cell r="AI2697">
            <v>-476.82000000000005</v>
          </cell>
          <cell r="AJ2697">
            <v>1.4415</v>
          </cell>
          <cell r="AK2697">
            <v>2883</v>
          </cell>
          <cell r="AL2697">
            <v>2350</v>
          </cell>
        </row>
        <row r="2698">
          <cell r="B2698">
            <v>42780</v>
          </cell>
          <cell r="E2698" t="str">
            <v>Cooperativa electrica los Angeles</v>
          </cell>
          <cell r="F2698" t="str">
            <v>9323020490-8</v>
          </cell>
          <cell r="G2698" t="str">
            <v>Perno Hex Cte 5/8x14x3A</v>
          </cell>
          <cell r="AF2698">
            <v>200</v>
          </cell>
          <cell r="AG2698">
            <v>103.2</v>
          </cell>
          <cell r="AH2698">
            <v>-2</v>
          </cell>
          <cell r="AI2698">
            <v>-1.032</v>
          </cell>
          <cell r="AJ2698">
            <v>1.01</v>
          </cell>
          <cell r="AK2698">
            <v>202</v>
          </cell>
          <cell r="AL2698">
            <v>2616</v>
          </cell>
        </row>
        <row r="2699">
          <cell r="B2699">
            <v>42634</v>
          </cell>
          <cell r="E2699" t="str">
            <v>Compañía General de Electricidad</v>
          </cell>
          <cell r="F2699" t="str">
            <v>8706200650-K</v>
          </cell>
          <cell r="G2699" t="str">
            <v>Espiga 3/4x155x210 caps.1.3/8" Poliamida</v>
          </cell>
          <cell r="AF2699">
            <v>7000</v>
          </cell>
          <cell r="AG2699">
            <v>3920.0000000000005</v>
          </cell>
          <cell r="AH2699">
            <v>20</v>
          </cell>
          <cell r="AI2699">
            <v>11.200000000000001</v>
          </cell>
          <cell r="AJ2699">
            <v>0.99714285714285711</v>
          </cell>
          <cell r="AK2699">
            <v>6980</v>
          </cell>
          <cell r="AL2699">
            <v>6518</v>
          </cell>
        </row>
        <row r="2700">
          <cell r="B2700">
            <v>42690</v>
          </cell>
          <cell r="F2700" t="str">
            <v>6000100062-7</v>
          </cell>
          <cell r="G2700" t="str">
            <v>Pletina c/Ova p/Sop Secc Fusible 60x6x360mm</v>
          </cell>
          <cell r="AG2700">
            <v>0</v>
          </cell>
          <cell r="AH2700">
            <v>0</v>
          </cell>
          <cell r="AI2700">
            <v>0</v>
          </cell>
          <cell r="AJ2700" t="str">
            <v/>
          </cell>
          <cell r="AK2700">
            <v>0</v>
          </cell>
        </row>
        <row r="2701">
          <cell r="B2701">
            <v>42760</v>
          </cell>
          <cell r="E2701" t="str">
            <v>Reposicion</v>
          </cell>
          <cell r="F2701" t="str">
            <v>9822410140-6</v>
          </cell>
          <cell r="G2701" t="str">
            <v>Eslabón Simple 12mm</v>
          </cell>
          <cell r="AF2701">
            <v>1700</v>
          </cell>
          <cell r="AG2701">
            <v>297.83999999999997</v>
          </cell>
          <cell r="AH2701">
            <v>-764</v>
          </cell>
          <cell r="AI2701">
            <v>-133.8528</v>
          </cell>
          <cell r="AJ2701">
            <v>1.4494117647058824</v>
          </cell>
          <cell r="AK2701">
            <v>2464</v>
          </cell>
          <cell r="AL2701">
            <v>3601</v>
          </cell>
        </row>
        <row r="2702">
          <cell r="B2702">
            <v>42691</v>
          </cell>
          <cell r="F2702" t="str">
            <v>6000100063-5</v>
          </cell>
          <cell r="G2702" t="str">
            <v>Pletina p/Soporte Secc Fusible 32x3x130mm</v>
          </cell>
          <cell r="AG2702">
            <v>0</v>
          </cell>
          <cell r="AH2702">
            <v>0</v>
          </cell>
          <cell r="AI2702">
            <v>0</v>
          </cell>
          <cell r="AJ2702" t="str">
            <v/>
          </cell>
          <cell r="AK2702">
            <v>0</v>
          </cell>
        </row>
        <row r="2703">
          <cell r="B2703">
            <v>42784</v>
          </cell>
          <cell r="E2703" t="str">
            <v>GTD Teleductos S.A.</v>
          </cell>
          <cell r="F2703" t="str">
            <v>9821710100-K</v>
          </cell>
          <cell r="G2703" t="str">
            <v>Regleta p/Suspensión de Cable</v>
          </cell>
          <cell r="AF2703">
            <v>200</v>
          </cell>
          <cell r="AG2703">
            <v>231.99999999999997</v>
          </cell>
          <cell r="AH2703">
            <v>8</v>
          </cell>
          <cell r="AI2703">
            <v>9.2799999999999994</v>
          </cell>
          <cell r="AJ2703">
            <v>0.96</v>
          </cell>
          <cell r="AK2703">
            <v>192</v>
          </cell>
          <cell r="AL2703">
            <v>3000</v>
          </cell>
        </row>
        <row r="2704">
          <cell r="B2704">
            <v>42782</v>
          </cell>
          <cell r="E2704" t="str">
            <v>Reposicion</v>
          </cell>
          <cell r="F2704" t="str">
            <v>7003216101-2</v>
          </cell>
          <cell r="G2704" t="str">
            <v>Abrazadera 1/2x10.1/2</v>
          </cell>
          <cell r="AF2704">
            <v>2000</v>
          </cell>
          <cell r="AG2704">
            <v>1440</v>
          </cell>
          <cell r="AH2704">
            <v>-58</v>
          </cell>
          <cell r="AI2704">
            <v>-41.76</v>
          </cell>
          <cell r="AJ2704">
            <v>1.0289999999999999</v>
          </cell>
          <cell r="AK2704">
            <v>2058</v>
          </cell>
          <cell r="AL2704">
            <v>2372</v>
          </cell>
        </row>
        <row r="2705">
          <cell r="B2705">
            <v>42787</v>
          </cell>
          <cell r="E2705" t="str">
            <v>Comunicación y Telefonia Rural S.A.</v>
          </cell>
          <cell r="F2705" t="str">
            <v>8020210120-1</v>
          </cell>
          <cell r="G2705" t="str">
            <v>Cruceta Remate Final Oval 50x50x4x500-14</v>
          </cell>
          <cell r="AF2705">
            <v>100</v>
          </cell>
          <cell r="AG2705">
            <v>174</v>
          </cell>
          <cell r="AH2705">
            <v>0</v>
          </cell>
          <cell r="AI2705">
            <v>0</v>
          </cell>
          <cell r="AJ2705">
            <v>1</v>
          </cell>
          <cell r="AK2705">
            <v>100</v>
          </cell>
          <cell r="AL2705">
            <v>1998</v>
          </cell>
        </row>
        <row r="2706">
          <cell r="B2706">
            <v>42618</v>
          </cell>
          <cell r="E2706" t="str">
            <v>Compañía General de Electricidad</v>
          </cell>
          <cell r="F2706" t="str">
            <v>A800210106-9</v>
          </cell>
          <cell r="G2706" t="str">
            <v>Soporte p/Montaje secc fusible 630A  500V</v>
          </cell>
          <cell r="AF2706">
            <v>1000</v>
          </cell>
          <cell r="AG2706">
            <v>2800</v>
          </cell>
          <cell r="AH2706">
            <v>0</v>
          </cell>
          <cell r="AI2706">
            <v>0</v>
          </cell>
          <cell r="AJ2706">
            <v>1</v>
          </cell>
          <cell r="AK2706">
            <v>1000</v>
          </cell>
          <cell r="AL2706">
            <v>2400</v>
          </cell>
        </row>
        <row r="2707">
          <cell r="B2707">
            <v>42790</v>
          </cell>
          <cell r="E2707" t="str">
            <v>Esmelec Soluciones Spa</v>
          </cell>
          <cell r="F2707" t="str">
            <v>24A1024500-8</v>
          </cell>
          <cell r="G2707" t="str">
            <v>Perno Anclaje Recto H1E 3/4x500x70H NG</v>
          </cell>
          <cell r="AF2707">
            <v>50</v>
          </cell>
          <cell r="AG2707">
            <v>56.000000000000007</v>
          </cell>
          <cell r="AH2707">
            <v>-8</v>
          </cell>
          <cell r="AI2707">
            <v>-8.9600000000000009</v>
          </cell>
          <cell r="AJ2707">
            <v>1.1599999999999999</v>
          </cell>
          <cell r="AK2707">
            <v>58</v>
          </cell>
          <cell r="AL2707">
            <v>3000</v>
          </cell>
        </row>
        <row r="2708">
          <cell r="B2708">
            <v>42788</v>
          </cell>
          <cell r="E2708" t="str">
            <v>Reposicion</v>
          </cell>
          <cell r="F2708" t="str">
            <v>9521220100-7</v>
          </cell>
          <cell r="G2708" t="str">
            <v>Grillete recto 14mm, perf.18</v>
          </cell>
          <cell r="AF2708">
            <v>1500</v>
          </cell>
          <cell r="AG2708">
            <v>483</v>
          </cell>
          <cell r="AH2708">
            <v>70</v>
          </cell>
          <cell r="AI2708">
            <v>22.54</v>
          </cell>
          <cell r="AJ2708">
            <v>0.95333333333333337</v>
          </cell>
          <cell r="AK2708">
            <v>1430</v>
          </cell>
          <cell r="AL2708">
            <v>5000</v>
          </cell>
        </row>
        <row r="2709">
          <cell r="B2709">
            <v>42789</v>
          </cell>
          <cell r="E2709" t="str">
            <v>Cooperativa Electrica LLanquihue</v>
          </cell>
          <cell r="F2709" t="str">
            <v>9822810120-6</v>
          </cell>
          <cell r="G2709" t="str">
            <v>Separador p/Soporte de 5 vías</v>
          </cell>
          <cell r="AF2709">
            <v>32</v>
          </cell>
          <cell r="AG2709">
            <v>192</v>
          </cell>
          <cell r="AH2709">
            <v>-55</v>
          </cell>
          <cell r="AI2709">
            <v>-330</v>
          </cell>
          <cell r="AJ2709">
            <v>2.71875</v>
          </cell>
          <cell r="AK2709">
            <v>87</v>
          </cell>
          <cell r="AL2709">
            <v>5000</v>
          </cell>
        </row>
        <row r="2710">
          <cell r="B2710">
            <v>42791</v>
          </cell>
          <cell r="E2710" t="str">
            <v>Tecnored S.A.</v>
          </cell>
          <cell r="F2710" t="str">
            <v>9923220100-9</v>
          </cell>
          <cell r="G2710" t="str">
            <v>Perno Coche 5/8x95</v>
          </cell>
          <cell r="AF2710">
            <v>678</v>
          </cell>
          <cell r="AG2710">
            <v>107.124</v>
          </cell>
          <cell r="AH2710">
            <v>0</v>
          </cell>
          <cell r="AI2710">
            <v>0</v>
          </cell>
          <cell r="AJ2710">
            <v>1</v>
          </cell>
          <cell r="AK2710">
            <v>678</v>
          </cell>
          <cell r="AL2710">
            <v>3080</v>
          </cell>
        </row>
        <row r="2711">
          <cell r="B2711">
            <v>42792</v>
          </cell>
          <cell r="E2711" t="str">
            <v>Cooperativa electrica los Angeles</v>
          </cell>
          <cell r="F2711" t="str">
            <v>A800210083-6</v>
          </cell>
          <cell r="G2711" t="str">
            <v>Soporte Tipo L 220x150x10 c/golilla</v>
          </cell>
          <cell r="AF2711">
            <v>100</v>
          </cell>
          <cell r="AG2711">
            <v>104</v>
          </cell>
          <cell r="AH2711">
            <v>0</v>
          </cell>
          <cell r="AI2711">
            <v>0</v>
          </cell>
          <cell r="AJ2711">
            <v>1</v>
          </cell>
          <cell r="AK2711">
            <v>100</v>
          </cell>
          <cell r="AL2711">
            <v>4500</v>
          </cell>
        </row>
        <row r="2712">
          <cell r="B2712">
            <v>42797</v>
          </cell>
          <cell r="E2712" t="str">
            <v>SmartWork Spa</v>
          </cell>
          <cell r="F2712" t="str">
            <v>7023216100-9</v>
          </cell>
          <cell r="G2712" t="str">
            <v>Abrazadera U 1/2x100x200x200x55H</v>
          </cell>
          <cell r="AF2712">
            <v>350</v>
          </cell>
          <cell r="AG2712">
            <v>219.45</v>
          </cell>
          <cell r="AH2712">
            <v>-10</v>
          </cell>
          <cell r="AI2712">
            <v>-6.27</v>
          </cell>
          <cell r="AJ2712">
            <v>1.0285714285714285</v>
          </cell>
          <cell r="AK2712">
            <v>360</v>
          </cell>
          <cell r="AL2712">
            <v>3508</v>
          </cell>
        </row>
        <row r="2713">
          <cell r="B2713">
            <v>42614</v>
          </cell>
          <cell r="E2713" t="str">
            <v>Compañía General de Electricidad</v>
          </cell>
          <cell r="F2713" t="str">
            <v>9323020370-7</v>
          </cell>
          <cell r="G2713" t="str">
            <v>Perno Hex Cte 5/8x9x6A</v>
          </cell>
          <cell r="AF2713">
            <v>4000</v>
          </cell>
          <cell r="AG2713">
            <v>1495.08</v>
          </cell>
          <cell r="AH2713">
            <v>0</v>
          </cell>
          <cell r="AI2713">
            <v>0</v>
          </cell>
          <cell r="AJ2713">
            <v>1</v>
          </cell>
          <cell r="AK2713">
            <v>4000</v>
          </cell>
          <cell r="AL2713">
            <v>2349</v>
          </cell>
        </row>
        <row r="2714">
          <cell r="B2714">
            <v>42783</v>
          </cell>
          <cell r="E2714" t="str">
            <v>Soc Comercial Olate Yañez Ltda</v>
          </cell>
          <cell r="F2714" t="str">
            <v>9822410110-4</v>
          </cell>
          <cell r="G2714" t="str">
            <v>Eslabón Angular p/Tirante perf.18</v>
          </cell>
          <cell r="AF2714">
            <v>1000</v>
          </cell>
          <cell r="AG2714">
            <v>495</v>
          </cell>
          <cell r="AH2714">
            <v>-95</v>
          </cell>
          <cell r="AI2714">
            <v>-47.024999999999999</v>
          </cell>
          <cell r="AJ2714">
            <v>1.095</v>
          </cell>
          <cell r="AK2714">
            <v>1095</v>
          </cell>
          <cell r="AL2714">
            <v>2424</v>
          </cell>
        </row>
        <row r="2715">
          <cell r="B2715">
            <v>42773</v>
          </cell>
          <cell r="E2715" t="str">
            <v>Comunicación y Telefonia Rural S.A.</v>
          </cell>
          <cell r="F2715" t="str">
            <v>A800210115-8</v>
          </cell>
          <cell r="G2715" t="str">
            <v>Soporte Susp. p/Cable Preensamblado</v>
          </cell>
          <cell r="AF2715">
            <v>200</v>
          </cell>
          <cell r="AG2715">
            <v>68</v>
          </cell>
          <cell r="AH2715">
            <v>-32</v>
          </cell>
          <cell r="AI2715">
            <v>-10.88</v>
          </cell>
          <cell r="AJ2715">
            <v>1.1599999999999999</v>
          </cell>
          <cell r="AK2715">
            <v>232</v>
          </cell>
          <cell r="AL2715">
            <v>3500</v>
          </cell>
        </row>
        <row r="2716">
          <cell r="B2716">
            <v>42793</v>
          </cell>
          <cell r="E2716" t="str">
            <v>Comunicación y Telefonia Rural S.A.</v>
          </cell>
          <cell r="F2716" t="str">
            <v>A800210115-8</v>
          </cell>
          <cell r="G2716" t="str">
            <v>Soporte Susp. p/Cable Preensamblado</v>
          </cell>
          <cell r="AF2716">
            <v>400</v>
          </cell>
          <cell r="AG2716">
            <v>136</v>
          </cell>
          <cell r="AH2716">
            <v>0</v>
          </cell>
          <cell r="AI2716">
            <v>0</v>
          </cell>
          <cell r="AJ2716">
            <v>1</v>
          </cell>
          <cell r="AK2716">
            <v>400</v>
          </cell>
          <cell r="AL2716">
            <v>3500</v>
          </cell>
        </row>
        <row r="2717">
          <cell r="B2717">
            <v>42779</v>
          </cell>
          <cell r="E2717" t="str">
            <v>Reposicion</v>
          </cell>
          <cell r="F2717" t="str">
            <v>9023720010-0</v>
          </cell>
          <cell r="G2717" t="str">
            <v>Tuerca Ojo 5/8</v>
          </cell>
          <cell r="AF2717">
            <v>1000</v>
          </cell>
          <cell r="AG2717">
            <v>304</v>
          </cell>
          <cell r="AH2717">
            <v>-25</v>
          </cell>
          <cell r="AI2717">
            <v>-7.6</v>
          </cell>
          <cell r="AJ2717">
            <v>1.0249999999999999</v>
          </cell>
          <cell r="AK2717">
            <v>1025</v>
          </cell>
          <cell r="AL2717">
            <v>4214</v>
          </cell>
        </row>
        <row r="2718">
          <cell r="B2718">
            <v>42633</v>
          </cell>
          <cell r="E2718" t="str">
            <v>Compañía General de Electricidad</v>
          </cell>
          <cell r="F2718" t="str">
            <v>A800210106-9</v>
          </cell>
          <cell r="G2718" t="str">
            <v>Soporte p/Montaje secc fusible 630A  500V</v>
          </cell>
          <cell r="AF2718">
            <v>1000</v>
          </cell>
          <cell r="AG2718">
            <v>2800</v>
          </cell>
          <cell r="AH2718">
            <v>0</v>
          </cell>
          <cell r="AI2718">
            <v>0</v>
          </cell>
          <cell r="AJ2718">
            <v>1</v>
          </cell>
          <cell r="AK2718">
            <v>1000</v>
          </cell>
          <cell r="AL2718">
            <v>2400</v>
          </cell>
        </row>
        <row r="2719">
          <cell r="B2719">
            <v>42804</v>
          </cell>
          <cell r="E2719" t="str">
            <v>Reposicion</v>
          </cell>
          <cell r="F2719" t="str">
            <v>9822410110-4</v>
          </cell>
          <cell r="G2719" t="str">
            <v>Eslabón Angular p/Tirante perf.18</v>
          </cell>
          <cell r="AF2719">
            <v>2000</v>
          </cell>
          <cell r="AG2719">
            <v>990</v>
          </cell>
          <cell r="AH2719">
            <v>-916</v>
          </cell>
          <cell r="AI2719">
            <v>-453.42</v>
          </cell>
          <cell r="AJ2719">
            <v>1.458</v>
          </cell>
          <cell r="AK2719">
            <v>2916</v>
          </cell>
          <cell r="AL2719">
            <v>2424</v>
          </cell>
        </row>
        <row r="2720">
          <cell r="B2720">
            <v>42636</v>
          </cell>
          <cell r="E2720" t="str">
            <v>Compañía General de Electricidad</v>
          </cell>
          <cell r="F2720" t="str">
            <v>9323020370-7</v>
          </cell>
          <cell r="G2720" t="str">
            <v>Perno Hex Cte 5/8x9x6A</v>
          </cell>
          <cell r="AF2720">
            <v>10000</v>
          </cell>
          <cell r="AG2720">
            <v>3737.7</v>
          </cell>
          <cell r="AH2720">
            <v>0</v>
          </cell>
          <cell r="AI2720">
            <v>0</v>
          </cell>
          <cell r="AJ2720">
            <v>1</v>
          </cell>
          <cell r="AK2720">
            <v>10000</v>
          </cell>
          <cell r="AL2720">
            <v>2349</v>
          </cell>
        </row>
        <row r="2721">
          <cell r="B2721">
            <v>42799</v>
          </cell>
          <cell r="E2721" t="str">
            <v>Tecnored S.A.</v>
          </cell>
          <cell r="F2721" t="str">
            <v>7099916400-3</v>
          </cell>
          <cell r="G2721" t="str">
            <v>Abrazadera 1/2x350x200x100H</v>
          </cell>
          <cell r="AF2721">
            <v>240</v>
          </cell>
          <cell r="AG2721">
            <v>197.28</v>
          </cell>
          <cell r="AH2721">
            <v>-10</v>
          </cell>
          <cell r="AI2721">
            <v>-8.2199999999999989</v>
          </cell>
          <cell r="AJ2721">
            <v>1.0416666666666667</v>
          </cell>
          <cell r="AK2721">
            <v>250</v>
          </cell>
          <cell r="AL2721">
            <v>5000</v>
          </cell>
        </row>
        <row r="2722">
          <cell r="B2722">
            <v>42800</v>
          </cell>
          <cell r="E2722" t="str">
            <v>Tecnored S.A.</v>
          </cell>
          <cell r="F2722" t="str">
            <v>9200200092-1</v>
          </cell>
          <cell r="G2722" t="str">
            <v xml:space="preserve">BRAZO RECTO PEATONAL GV   1.1/2" X 800MM    </v>
          </cell>
          <cell r="AF2722">
            <v>120</v>
          </cell>
          <cell r="AG2722">
            <v>179.4</v>
          </cell>
          <cell r="AH2722">
            <v>0</v>
          </cell>
          <cell r="AI2722">
            <v>0</v>
          </cell>
          <cell r="AJ2722">
            <v>1</v>
          </cell>
          <cell r="AK2722">
            <v>120</v>
          </cell>
          <cell r="AL2722">
            <v>5000</v>
          </cell>
        </row>
        <row r="2723">
          <cell r="B2723">
            <v>42805</v>
          </cell>
          <cell r="E2723" t="str">
            <v>Aragon S.A.</v>
          </cell>
          <cell r="F2723" t="str">
            <v>7400200350-7</v>
          </cell>
          <cell r="G2723" t="str">
            <v>Barra Ojo Soldado 3/4x3,50mtrsx70H</v>
          </cell>
          <cell r="AF2723">
            <v>29</v>
          </cell>
          <cell r="AG2723">
            <v>226.2</v>
          </cell>
          <cell r="AH2723">
            <v>0</v>
          </cell>
          <cell r="AI2723">
            <v>0</v>
          </cell>
          <cell r="AJ2723">
            <v>1</v>
          </cell>
          <cell r="AK2723">
            <v>29</v>
          </cell>
          <cell r="AL2723">
            <v>3038</v>
          </cell>
        </row>
        <row r="2724">
          <cell r="B2724">
            <v>42806</v>
          </cell>
          <cell r="E2724" t="str">
            <v>Aragon S.A.</v>
          </cell>
          <cell r="F2724" t="str">
            <v>7400200350-7</v>
          </cell>
          <cell r="G2724" t="str">
            <v>Barra Ojo Soldado 3/4x3,50mtrsx70H</v>
          </cell>
          <cell r="AF2724">
            <v>208</v>
          </cell>
          <cell r="AG2724">
            <v>1622.3999999999999</v>
          </cell>
          <cell r="AH2724">
            <v>-3</v>
          </cell>
          <cell r="AI2724">
            <v>-23.4</v>
          </cell>
          <cell r="AJ2724">
            <v>1.0144230769230769</v>
          </cell>
          <cell r="AK2724">
            <v>211</v>
          </cell>
          <cell r="AL2724">
            <v>3038</v>
          </cell>
        </row>
        <row r="2725">
          <cell r="B2725">
            <v>42807</v>
          </cell>
          <cell r="E2725" t="str">
            <v>Reposicion</v>
          </cell>
          <cell r="F2725" t="str">
            <v>8706200700-K</v>
          </cell>
          <cell r="G2725" t="str">
            <v>Espiga 3/4x250x300 caps.1.3/8" Poliamida</v>
          </cell>
          <cell r="AF2725">
            <v>3000</v>
          </cell>
          <cell r="AG2725">
            <v>2274</v>
          </cell>
          <cell r="AH2725">
            <v>-68</v>
          </cell>
          <cell r="AI2725">
            <v>-51.543999999999997</v>
          </cell>
          <cell r="AJ2725">
            <v>1.0226666666666666</v>
          </cell>
          <cell r="AK2725">
            <v>3068</v>
          </cell>
          <cell r="AL2725">
            <v>6460</v>
          </cell>
        </row>
        <row r="2726">
          <cell r="B2726">
            <v>42741</v>
          </cell>
          <cell r="E2726" t="str">
            <v>Ferrocariil Antofagasta Bolivia</v>
          </cell>
          <cell r="F2726" t="str">
            <v>2821628182-0</v>
          </cell>
          <cell r="G2726" t="str">
            <v>Perno Riel p/Eclisa G-5 7/8x130</v>
          </cell>
          <cell r="AF2726">
            <v>3000</v>
          </cell>
          <cell r="AG2726">
            <v>1485</v>
          </cell>
          <cell r="AH2726">
            <v>0</v>
          </cell>
          <cell r="AI2726">
            <v>0</v>
          </cell>
          <cell r="AJ2726">
            <v>1</v>
          </cell>
          <cell r="AK2726">
            <v>3000</v>
          </cell>
          <cell r="AL2726">
            <v>3202</v>
          </cell>
        </row>
        <row r="2727">
          <cell r="B2727">
            <v>42794</v>
          </cell>
          <cell r="E2727" t="str">
            <v>Comunicación y Telefonia Rural S.A.</v>
          </cell>
          <cell r="F2727" t="str">
            <v>9624000105-2</v>
          </cell>
          <cell r="G2727" t="str">
            <v>Perno Ojo 5/8x10x6H</v>
          </cell>
          <cell r="AF2727">
            <v>100</v>
          </cell>
          <cell r="AG2727">
            <v>63.3</v>
          </cell>
          <cell r="AH2727">
            <v>-5</v>
          </cell>
          <cell r="AI2727">
            <v>-3.165</v>
          </cell>
          <cell r="AJ2727">
            <v>1.05</v>
          </cell>
          <cell r="AK2727">
            <v>105</v>
          </cell>
          <cell r="AL2727">
            <v>2850</v>
          </cell>
        </row>
        <row r="2728">
          <cell r="B2728">
            <v>42811</v>
          </cell>
          <cell r="E2728" t="str">
            <v>Cooperativa Electrica Paillaco</v>
          </cell>
          <cell r="F2728" t="str">
            <v>9822410155-4</v>
          </cell>
          <cell r="G2728" t="str">
            <v>Eslabón Angular c/Pletina Soldada perf. 18</v>
          </cell>
          <cell r="AF2728">
            <v>100</v>
          </cell>
          <cell r="AG2728">
            <v>60</v>
          </cell>
          <cell r="AH2728">
            <v>0</v>
          </cell>
          <cell r="AI2728">
            <v>0</v>
          </cell>
          <cell r="AJ2728">
            <v>1</v>
          </cell>
          <cell r="AK2728">
            <v>100</v>
          </cell>
          <cell r="AL2728">
            <v>3500</v>
          </cell>
        </row>
        <row r="2729">
          <cell r="B2729">
            <v>42798</v>
          </cell>
          <cell r="E2729" t="str">
            <v>Reposicion</v>
          </cell>
          <cell r="F2729" t="str">
            <v>9624000125-7</v>
          </cell>
          <cell r="G2729" t="str">
            <v>Perno Ojo 5/8x10x3H</v>
          </cell>
          <cell r="AF2729">
            <v>1000</v>
          </cell>
          <cell r="AG2729">
            <v>642</v>
          </cell>
          <cell r="AH2729">
            <v>-47</v>
          </cell>
          <cell r="AI2729">
            <v>-30.173999999999999</v>
          </cell>
          <cell r="AJ2729">
            <v>1.0469999999999999</v>
          </cell>
          <cell r="AK2729">
            <v>1047</v>
          </cell>
          <cell r="AL2729">
            <v>2850</v>
          </cell>
        </row>
        <row r="2730">
          <cell r="B2730">
            <v>42774</v>
          </cell>
          <cell r="E2730" t="str">
            <v>Comunicación y Telefonia Rural S.A.</v>
          </cell>
          <cell r="F2730" t="str">
            <v>9323016462-0</v>
          </cell>
          <cell r="G2730" t="str">
            <v>Perno Hex Cte 1/2x9x4A</v>
          </cell>
          <cell r="AF2730">
            <v>200</v>
          </cell>
          <cell r="AG2730">
            <v>45.4</v>
          </cell>
          <cell r="AH2730">
            <v>0</v>
          </cell>
          <cell r="AI2730">
            <v>0</v>
          </cell>
          <cell r="AJ2730">
            <v>1</v>
          </cell>
          <cell r="AK2730">
            <v>200</v>
          </cell>
          <cell r="AL2730">
            <v>2348</v>
          </cell>
        </row>
        <row r="2731">
          <cell r="B2731">
            <v>42796</v>
          </cell>
          <cell r="E2731" t="str">
            <v>Comunicación y Telefonia Rural S.A.</v>
          </cell>
          <cell r="F2731" t="str">
            <v>9323016462-0</v>
          </cell>
          <cell r="G2731" t="str">
            <v>Perno Hex Cte 1/2x9x4A</v>
          </cell>
          <cell r="AF2731">
            <v>400</v>
          </cell>
          <cell r="AG2731">
            <v>90.8</v>
          </cell>
          <cell r="AH2731">
            <v>13</v>
          </cell>
          <cell r="AI2731">
            <v>2.9510000000000001</v>
          </cell>
          <cell r="AJ2731">
            <v>0.96750000000000003</v>
          </cell>
          <cell r="AK2731">
            <v>387</v>
          </cell>
          <cell r="AL2731">
            <v>2348</v>
          </cell>
        </row>
        <row r="2732">
          <cell r="B2732">
            <v>42803</v>
          </cell>
          <cell r="E2732" t="str">
            <v>Grez y Ulloa S.A.</v>
          </cell>
          <cell r="F2732" t="str">
            <v>9323016450-7</v>
          </cell>
          <cell r="G2732" t="str">
            <v>Perno Hex Cte 1/2x8x5A</v>
          </cell>
          <cell r="AF2732">
            <v>300</v>
          </cell>
          <cell r="AG2732">
            <v>62.699999999999996</v>
          </cell>
          <cell r="AH2732">
            <v>-675</v>
          </cell>
          <cell r="AI2732">
            <v>-141.07499999999999</v>
          </cell>
          <cell r="AJ2732">
            <v>3.25</v>
          </cell>
          <cell r="AK2732">
            <v>975</v>
          </cell>
          <cell r="AL2732">
            <v>2296</v>
          </cell>
        </row>
        <row r="2733">
          <cell r="B2733">
            <v>42793</v>
          </cell>
          <cell r="E2733" t="str">
            <v>Comunicación y Telefonia Rural S.A.</v>
          </cell>
          <cell r="F2733" t="str">
            <v>A800210115-8</v>
          </cell>
          <cell r="G2733" t="str">
            <v>Soporte Susp. p/Cable Preensamblado</v>
          </cell>
          <cell r="AF2733">
            <v>400</v>
          </cell>
          <cell r="AG2733">
            <v>136</v>
          </cell>
          <cell r="AH2733">
            <v>0</v>
          </cell>
          <cell r="AI2733">
            <v>0</v>
          </cell>
          <cell r="AJ2733">
            <v>1</v>
          </cell>
          <cell r="AK2733">
            <v>400</v>
          </cell>
          <cell r="AL2733">
            <v>3500</v>
          </cell>
        </row>
        <row r="2734">
          <cell r="B2734">
            <v>42802</v>
          </cell>
          <cell r="E2734" t="str">
            <v>SANDEN LTDA</v>
          </cell>
          <cell r="F2734" t="str">
            <v>9700212050-3</v>
          </cell>
          <cell r="G2734" t="str">
            <v>Pasador 3/8x72</v>
          </cell>
          <cell r="AF2734">
            <v>2000</v>
          </cell>
          <cell r="AG2734">
            <v>108</v>
          </cell>
          <cell r="AH2734">
            <v>526</v>
          </cell>
          <cell r="AI2734">
            <v>28.404</v>
          </cell>
          <cell r="AJ2734">
            <v>0.73699999999999999</v>
          </cell>
          <cell r="AK2734">
            <v>1474</v>
          </cell>
          <cell r="AL2734">
            <v>2911</v>
          </cell>
        </row>
        <row r="2735">
          <cell r="B2735">
            <v>42815</v>
          </cell>
          <cell r="E2735" t="str">
            <v>Cliente</v>
          </cell>
          <cell r="F2735" t="str">
            <v>9821970100-4</v>
          </cell>
          <cell r="G2735" t="str">
            <v>Soporte P/Frutilla en Altura</v>
          </cell>
          <cell r="AF2735">
            <v>184</v>
          </cell>
          <cell r="AG2735">
            <v>663.13599999999997</v>
          </cell>
          <cell r="AH2735">
            <v>0</v>
          </cell>
          <cell r="AI2735">
            <v>0</v>
          </cell>
          <cell r="AJ2735">
            <v>1</v>
          </cell>
          <cell r="AK2735">
            <v>184</v>
          </cell>
        </row>
        <row r="2736">
          <cell r="B2736">
            <v>42822</v>
          </cell>
          <cell r="E2736" t="str">
            <v>Copelec</v>
          </cell>
          <cell r="F2736" t="str">
            <v>9822410170-8</v>
          </cell>
          <cell r="G2736" t="str">
            <v>Eslabón Angular p/Tirante perf.21</v>
          </cell>
          <cell r="AF2736">
            <v>500</v>
          </cell>
          <cell r="AG2736">
            <v>250</v>
          </cell>
          <cell r="AH2736">
            <v>-530</v>
          </cell>
          <cell r="AI2736">
            <v>-265</v>
          </cell>
          <cell r="AJ2736">
            <v>2.06</v>
          </cell>
          <cell r="AK2736">
            <v>1030</v>
          </cell>
          <cell r="AL2736">
            <v>3700</v>
          </cell>
        </row>
        <row r="2737">
          <cell r="B2737">
            <v>42639</v>
          </cell>
          <cell r="E2737" t="str">
            <v>Compañía General de Electricidad</v>
          </cell>
          <cell r="F2737" t="str">
            <v>9323020370-7</v>
          </cell>
          <cell r="G2737" t="str">
            <v>Perno Hex Cte 5/8x9x6A</v>
          </cell>
          <cell r="AF2737">
            <v>4700</v>
          </cell>
          <cell r="AG2737">
            <v>1756.7190000000001</v>
          </cell>
          <cell r="AH2737">
            <v>-61</v>
          </cell>
          <cell r="AI2737">
            <v>-22.799969999999998</v>
          </cell>
          <cell r="AJ2737">
            <v>1.0129787234042553</v>
          </cell>
          <cell r="AK2737">
            <v>4761</v>
          </cell>
          <cell r="AL2737">
            <v>2349</v>
          </cell>
        </row>
        <row r="2738">
          <cell r="B2738">
            <v>42814</v>
          </cell>
          <cell r="E2738" t="str">
            <v>Reposicion</v>
          </cell>
          <cell r="F2738" t="str">
            <v>8709200150-2</v>
          </cell>
          <cell r="G2738" t="str">
            <v>Espiga 3/4x155x295 caps.1.3/8" Poliamida c/HOR</v>
          </cell>
          <cell r="AF2738">
            <v>4500</v>
          </cell>
          <cell r="AG2738">
            <v>3334.5</v>
          </cell>
          <cell r="AH2738">
            <v>-374</v>
          </cell>
          <cell r="AI2738">
            <v>-277.13400000000001</v>
          </cell>
          <cell r="AJ2738">
            <v>1.0831111111111111</v>
          </cell>
          <cell r="AK2738">
            <v>4874</v>
          </cell>
          <cell r="AL2738">
            <v>6612</v>
          </cell>
        </row>
        <row r="2739">
          <cell r="B2739">
            <v>42742</v>
          </cell>
          <cell r="E2739" t="str">
            <v>Ferrocarril Antofagasta Bolivia</v>
          </cell>
          <cell r="F2739" t="str">
            <v>2821628182-0</v>
          </cell>
          <cell r="G2739" t="str">
            <v>Perno Riel p/Eclisa G-5 7/8x130</v>
          </cell>
          <cell r="AF2739">
            <v>3000</v>
          </cell>
          <cell r="AG2739">
            <v>1485</v>
          </cell>
          <cell r="AH2739">
            <v>10</v>
          </cell>
          <cell r="AI2739">
            <v>4.95</v>
          </cell>
          <cell r="AJ2739">
            <v>0.9966666666666667</v>
          </cell>
          <cell r="AK2739">
            <v>2990</v>
          </cell>
          <cell r="AL2739">
            <v>3202</v>
          </cell>
        </row>
        <row r="2740">
          <cell r="B2740">
            <v>42828</v>
          </cell>
          <cell r="E2740" t="str">
            <v>Reposicion</v>
          </cell>
          <cell r="F2740" t="str">
            <v>8020210063-9</v>
          </cell>
          <cell r="G2740" t="str">
            <v>Cruceta Paso Ova 40x40x4x500</v>
          </cell>
          <cell r="AF2740">
            <v>1000</v>
          </cell>
          <cell r="AG2740">
            <v>1000</v>
          </cell>
          <cell r="AH2740">
            <v>-657</v>
          </cell>
          <cell r="AI2740">
            <v>-657</v>
          </cell>
          <cell r="AJ2740">
            <v>1.657</v>
          </cell>
          <cell r="AK2740">
            <v>1657</v>
          </cell>
          <cell r="AL2740">
            <v>2098</v>
          </cell>
        </row>
        <row r="2741">
          <cell r="B2741">
            <v>42829</v>
          </cell>
          <cell r="E2741" t="str">
            <v>Reposicion</v>
          </cell>
          <cell r="F2741" t="str">
            <v>8020210078-7</v>
          </cell>
          <cell r="G2741" t="str">
            <v>Cruceta Paso Ova 50x50x4x500-14 GV</v>
          </cell>
          <cell r="AF2741">
            <v>640</v>
          </cell>
          <cell r="AG2741">
            <v>791.68000000000006</v>
          </cell>
          <cell r="AH2741">
            <v>-272</v>
          </cell>
          <cell r="AI2741">
            <v>-336.46400000000006</v>
          </cell>
          <cell r="AJ2741">
            <v>1.425</v>
          </cell>
          <cell r="AK2741">
            <v>912</v>
          </cell>
          <cell r="AL2741">
            <v>1899</v>
          </cell>
        </row>
        <row r="2742">
          <cell r="B2742">
            <v>42665</v>
          </cell>
          <cell r="E2742" t="str">
            <v>Infraco SPA</v>
          </cell>
          <cell r="F2742" t="str">
            <v>7500200136-5</v>
          </cell>
          <cell r="G2742" t="str">
            <v>Brida Inferior Multicable 4mm</v>
          </cell>
          <cell r="AF2742">
            <v>5300</v>
          </cell>
          <cell r="AG2742">
            <v>614.80000000000007</v>
          </cell>
          <cell r="AH2742">
            <v>0</v>
          </cell>
          <cell r="AI2742">
            <v>0</v>
          </cell>
          <cell r="AJ2742">
            <v>1</v>
          </cell>
          <cell r="AK2742">
            <v>5300</v>
          </cell>
          <cell r="AL2742">
            <v>2549</v>
          </cell>
        </row>
        <row r="2743">
          <cell r="B2743">
            <v>42746</v>
          </cell>
          <cell r="E2743" t="str">
            <v>Ferrocarril Antofagasta Bolivia</v>
          </cell>
          <cell r="F2743" t="str">
            <v>2821628182-0</v>
          </cell>
          <cell r="G2743" t="str">
            <v>Perno Riel p/Eclisa G-5 7/8x130</v>
          </cell>
          <cell r="AF2743">
            <v>4000</v>
          </cell>
          <cell r="AG2743">
            <v>1980</v>
          </cell>
          <cell r="AH2743">
            <v>-1614</v>
          </cell>
          <cell r="AI2743">
            <v>-798.93</v>
          </cell>
          <cell r="AJ2743">
            <v>1.4035</v>
          </cell>
          <cell r="AK2743">
            <v>5614</v>
          </cell>
          <cell r="AL2743">
            <v>3202</v>
          </cell>
        </row>
        <row r="2744">
          <cell r="B2744">
            <v>42772</v>
          </cell>
          <cell r="E2744" t="str">
            <v>Minera Candelaria</v>
          </cell>
          <cell r="F2744" t="str">
            <v>34C2064000-2</v>
          </cell>
          <cell r="G2744" t="str">
            <v>Tuerca Hex Ref TRE 2"</v>
          </cell>
          <cell r="AF2744">
            <v>400</v>
          </cell>
          <cell r="AG2744">
            <v>575.19999999999993</v>
          </cell>
          <cell r="AH2744">
            <v>-5</v>
          </cell>
          <cell r="AI2744">
            <v>-7.1899999999999995</v>
          </cell>
          <cell r="AJ2744">
            <v>1.0125</v>
          </cell>
          <cell r="AK2744">
            <v>405</v>
          </cell>
          <cell r="AL2744">
            <v>27536</v>
          </cell>
        </row>
        <row r="2745">
          <cell r="B2745">
            <v>42785</v>
          </cell>
          <cell r="E2745" t="str">
            <v>GTD Teleductos S.A.</v>
          </cell>
          <cell r="F2745" t="str">
            <v>9821710100-K</v>
          </cell>
          <cell r="G2745" t="str">
            <v>Regleta p/Suspensión de Cable</v>
          </cell>
          <cell r="AF2745">
            <v>200</v>
          </cell>
          <cell r="AG2745">
            <v>231.99999999999997</v>
          </cell>
          <cell r="AH2745">
            <v>-38</v>
          </cell>
          <cell r="AI2745">
            <v>-44.08</v>
          </cell>
          <cell r="AJ2745">
            <v>1.19</v>
          </cell>
          <cell r="AK2745">
            <v>238</v>
          </cell>
          <cell r="AL2745">
            <v>3000</v>
          </cell>
        </row>
        <row r="2746">
          <cell r="B2746">
            <v>42826</v>
          </cell>
          <cell r="E2746" t="str">
            <v>Paola Andrea Oses</v>
          </cell>
          <cell r="F2746" t="str">
            <v>9323016450-7</v>
          </cell>
          <cell r="G2746" t="str">
            <v>Perno Hex Cte 1/2x8x5A</v>
          </cell>
          <cell r="AF2746">
            <v>300</v>
          </cell>
          <cell r="AG2746">
            <v>62.699999999999996</v>
          </cell>
          <cell r="AH2746">
            <v>-800</v>
          </cell>
          <cell r="AI2746">
            <v>-167.2</v>
          </cell>
          <cell r="AJ2746">
            <v>3.6666666666666665</v>
          </cell>
          <cell r="AK2746">
            <v>1100</v>
          </cell>
          <cell r="AL2746">
            <v>2349</v>
          </cell>
        </row>
        <row r="2747">
          <cell r="B2747">
            <v>42831</v>
          </cell>
          <cell r="E2747" t="str">
            <v>Grez y Ulloa S.A.</v>
          </cell>
          <cell r="F2747" t="str">
            <v>9323016450-7</v>
          </cell>
          <cell r="G2747" t="str">
            <v>Perno Hex Cte 1/2x8x5A</v>
          </cell>
          <cell r="AF2747">
            <v>300</v>
          </cell>
          <cell r="AG2747">
            <v>62.699999999999996</v>
          </cell>
          <cell r="AH2747">
            <v>-685</v>
          </cell>
          <cell r="AI2747">
            <v>-143.16499999999999</v>
          </cell>
          <cell r="AJ2747">
            <v>3.2833333333333332</v>
          </cell>
          <cell r="AK2747">
            <v>985</v>
          </cell>
          <cell r="AL2747">
            <v>2224</v>
          </cell>
        </row>
        <row r="2748">
          <cell r="B2748">
            <v>42809</v>
          </cell>
          <cell r="E2748" t="str">
            <v>Tecnored S.A.</v>
          </cell>
          <cell r="F2748" t="str">
            <v>7004200010-6</v>
          </cell>
          <cell r="G2748" t="str">
            <v>Pletina Abrazadera Poste Tubular</v>
          </cell>
          <cell r="AF2748">
            <v>1200</v>
          </cell>
          <cell r="AG2748">
            <v>582</v>
          </cell>
          <cell r="AH2748">
            <v>-678</v>
          </cell>
          <cell r="AI2748">
            <v>-328.83</v>
          </cell>
          <cell r="AJ2748">
            <v>1.5649999999999999</v>
          </cell>
          <cell r="AK2748">
            <v>1878</v>
          </cell>
          <cell r="AL2748">
            <v>3080</v>
          </cell>
        </row>
        <row r="2749">
          <cell r="B2749">
            <v>42835</v>
          </cell>
          <cell r="E2749" t="str">
            <v>Copelec</v>
          </cell>
          <cell r="F2749" t="str">
            <v>9323016510-4</v>
          </cell>
          <cell r="G2749" t="str">
            <v>Perno Hex Cte 1/2x10x8.1/2A</v>
          </cell>
          <cell r="AF2749">
            <v>500</v>
          </cell>
          <cell r="AG2749">
            <v>131</v>
          </cell>
          <cell r="AH2749">
            <v>-20</v>
          </cell>
          <cell r="AI2749">
            <v>-5.24</v>
          </cell>
          <cell r="AJ2749">
            <v>1.04</v>
          </cell>
          <cell r="AK2749">
            <v>520</v>
          </cell>
          <cell r="AL2749">
            <v>2404</v>
          </cell>
        </row>
        <row r="2750">
          <cell r="B2750">
            <v>42827</v>
          </cell>
          <cell r="E2750" t="str">
            <v>Paola Andrea Oses</v>
          </cell>
          <cell r="F2750" t="str">
            <v>9323016500-7</v>
          </cell>
          <cell r="G2750" t="str">
            <v>Perno Hex Cte 1/2x10x7A</v>
          </cell>
          <cell r="AF2750">
            <v>200</v>
          </cell>
          <cell r="AG2750">
            <v>51</v>
          </cell>
          <cell r="AH2750">
            <v>-234</v>
          </cell>
          <cell r="AI2750">
            <v>-59.67</v>
          </cell>
          <cell r="AJ2750">
            <v>2.17</v>
          </cell>
          <cell r="AK2750">
            <v>434</v>
          </cell>
          <cell r="AL2750">
            <v>2349</v>
          </cell>
        </row>
        <row r="2751">
          <cell r="B2751">
            <v>42795</v>
          </cell>
          <cell r="E2751" t="str">
            <v>Copelec</v>
          </cell>
          <cell r="F2751" t="str">
            <v>8706200210-5</v>
          </cell>
          <cell r="G2751" t="str">
            <v>Espiga 5/8x155x210 caps.1" Poliamida</v>
          </cell>
          <cell r="AF2751">
            <v>500</v>
          </cell>
          <cell r="AG2751">
            <v>194</v>
          </cell>
          <cell r="AH2751">
            <v>0</v>
          </cell>
          <cell r="AI2751">
            <v>0</v>
          </cell>
          <cell r="AJ2751">
            <v>1</v>
          </cell>
          <cell r="AK2751">
            <v>500</v>
          </cell>
          <cell r="AL2751">
            <v>6460</v>
          </cell>
        </row>
        <row r="2752">
          <cell r="B2752">
            <v>42808</v>
          </cell>
          <cell r="E2752" t="str">
            <v>Reposicion</v>
          </cell>
          <cell r="F2752" t="str">
            <v>8706200210-5</v>
          </cell>
          <cell r="G2752" t="str">
            <v>Espiga 5/8x155x210 caps.1" Poliamida</v>
          </cell>
          <cell r="AF2752">
            <v>2500</v>
          </cell>
          <cell r="AG2752">
            <v>970</v>
          </cell>
          <cell r="AH2752">
            <v>75</v>
          </cell>
          <cell r="AI2752">
            <v>29.1</v>
          </cell>
          <cell r="AJ2752">
            <v>0.97</v>
          </cell>
          <cell r="AK2752">
            <v>2425</v>
          </cell>
          <cell r="AL2752">
            <v>6460</v>
          </cell>
        </row>
        <row r="2753">
          <cell r="B2753">
            <v>42781</v>
          </cell>
          <cell r="E2753" t="str">
            <v>Compañía General de Electricidad</v>
          </cell>
          <cell r="F2753" t="str">
            <v>6000100062-7</v>
          </cell>
          <cell r="G2753" t="str">
            <v>Pletina c/Ova p/Sop Secc Fusible 60x6x360mm</v>
          </cell>
          <cell r="AF2753">
            <v>3000</v>
          </cell>
          <cell r="AG2753">
            <v>3050.9999999999995</v>
          </cell>
          <cell r="AH2753">
            <v>3000</v>
          </cell>
          <cell r="AI2753">
            <v>3050.9999999999995</v>
          </cell>
          <cell r="AJ2753">
            <v>0</v>
          </cell>
          <cell r="AK2753">
            <v>0</v>
          </cell>
          <cell r="AL2753">
            <v>2400</v>
          </cell>
        </row>
        <row r="2754">
          <cell r="B2754">
            <v>42775</v>
          </cell>
          <cell r="E2754" t="str">
            <v>Compañía General de Electricidad</v>
          </cell>
          <cell r="F2754" t="str">
            <v>6000100063-5</v>
          </cell>
          <cell r="G2754" t="str">
            <v>Pletina p/Soporte Secc Fusible 32x3x130mm</v>
          </cell>
          <cell r="AF2754">
            <v>3000</v>
          </cell>
          <cell r="AG2754">
            <v>294</v>
          </cell>
          <cell r="AH2754">
            <v>3000</v>
          </cell>
          <cell r="AI2754">
            <v>294</v>
          </cell>
          <cell r="AJ2754">
            <v>0</v>
          </cell>
          <cell r="AK2754">
            <v>0</v>
          </cell>
          <cell r="AL2754">
            <v>2400</v>
          </cell>
        </row>
        <row r="2755">
          <cell r="B2755">
            <v>42813</v>
          </cell>
          <cell r="E2755" t="str">
            <v>Cooperativa Electrica Paillaco</v>
          </cell>
          <cell r="F2755" t="str">
            <v>9822410150-3</v>
          </cell>
          <cell r="G2755" t="str">
            <v>Eslabón Simple 16mm</v>
          </cell>
          <cell r="AF2755">
            <v>800</v>
          </cell>
          <cell r="AG2755">
            <v>320</v>
          </cell>
          <cell r="AH2755">
            <v>-913</v>
          </cell>
          <cell r="AI2755">
            <v>-365.20000000000005</v>
          </cell>
          <cell r="AJ2755">
            <v>2.1412499999999999</v>
          </cell>
          <cell r="AK2755">
            <v>1713</v>
          </cell>
          <cell r="AL2755">
            <v>3000</v>
          </cell>
        </row>
        <row r="2756">
          <cell r="B2756">
            <v>42824</v>
          </cell>
          <cell r="E2756" t="str">
            <v>Paola Andrea Oses</v>
          </cell>
          <cell r="F2756" t="str">
            <v>A800200020-3</v>
          </cell>
          <cell r="G2756" t="str">
            <v>Soporte Paso 1/2x320</v>
          </cell>
          <cell r="AF2756">
            <v>200</v>
          </cell>
          <cell r="AG2756">
            <v>72</v>
          </cell>
          <cell r="AH2756">
            <v>-300</v>
          </cell>
          <cell r="AI2756">
            <v>-108</v>
          </cell>
          <cell r="AJ2756">
            <v>2.5</v>
          </cell>
          <cell r="AK2756">
            <v>500</v>
          </cell>
          <cell r="AL2756">
            <v>3500</v>
          </cell>
        </row>
        <row r="2757">
          <cell r="B2757">
            <v>42825</v>
          </cell>
          <cell r="E2757" t="str">
            <v>Paola Andrea Oses</v>
          </cell>
          <cell r="F2757" t="str">
            <v>A800200020-3</v>
          </cell>
          <cell r="G2757" t="str">
            <v>Soporte Paso 1/2x320</v>
          </cell>
          <cell r="AF2757">
            <v>300</v>
          </cell>
          <cell r="AG2757">
            <v>108</v>
          </cell>
          <cell r="AH2757">
            <v>-200</v>
          </cell>
          <cell r="AI2757">
            <v>-72</v>
          </cell>
          <cell r="AJ2757">
            <v>1.6666666666666667</v>
          </cell>
          <cell r="AK2757">
            <v>500</v>
          </cell>
          <cell r="AL2757">
            <v>3500</v>
          </cell>
        </row>
        <row r="2758">
          <cell r="B2758">
            <v>42638</v>
          </cell>
          <cell r="E2758" t="str">
            <v>Compañía General de Electricidad</v>
          </cell>
          <cell r="F2758" t="str">
            <v>A800210106-9</v>
          </cell>
          <cell r="G2758" t="str">
            <v>Soporte p/Montaje secc fusible 630A  500V</v>
          </cell>
          <cell r="AF2758">
            <v>2800</v>
          </cell>
          <cell r="AG2758">
            <v>7839.9999999999991</v>
          </cell>
          <cell r="AH2758">
            <v>1792</v>
          </cell>
          <cell r="AI2758">
            <v>5017.5999999999995</v>
          </cell>
          <cell r="AJ2758">
            <v>0.36</v>
          </cell>
          <cell r="AK2758">
            <v>1008</v>
          </cell>
          <cell r="AL2758">
            <v>2400</v>
          </cell>
        </row>
        <row r="2759">
          <cell r="B2759">
            <v>42833</v>
          </cell>
          <cell r="E2759" t="str">
            <v>Reposicion</v>
          </cell>
          <cell r="F2759" t="str">
            <v>C621000230-7</v>
          </cell>
          <cell r="G2759" t="str">
            <v>Fijación p/Cañería 1/2 - 1/2x9x3H</v>
          </cell>
          <cell r="AF2759">
            <v>500</v>
          </cell>
          <cell r="AG2759">
            <v>141</v>
          </cell>
          <cell r="AH2759">
            <v>20</v>
          </cell>
          <cell r="AI2759">
            <v>5.64</v>
          </cell>
          <cell r="AJ2759">
            <v>0.96</v>
          </cell>
          <cell r="AK2759">
            <v>480</v>
          </cell>
          <cell r="AL2759">
            <v>3149</v>
          </cell>
        </row>
        <row r="2760">
          <cell r="B2760">
            <v>32358</v>
          </cell>
          <cell r="E2760" t="str">
            <v>Reposicion</v>
          </cell>
          <cell r="F2760" t="str">
            <v>2934024585-5</v>
          </cell>
          <cell r="G2760" t="str">
            <v>Perno Cab Martillo 3/4x2.3/4</v>
          </cell>
          <cell r="AF2760">
            <v>700</v>
          </cell>
          <cell r="AG2760">
            <v>165.9</v>
          </cell>
          <cell r="AH2760">
            <v>-91</v>
          </cell>
          <cell r="AI2760">
            <v>-21.567</v>
          </cell>
          <cell r="AJ2760">
            <v>1.1299999999999999</v>
          </cell>
          <cell r="AK2760">
            <v>791</v>
          </cell>
        </row>
        <row r="2761">
          <cell r="B2761">
            <v>42743</v>
          </cell>
          <cell r="E2761" t="str">
            <v>Ferrocarril Antofagasta Bolivia</v>
          </cell>
          <cell r="F2761" t="str">
            <v>2821628182-0</v>
          </cell>
          <cell r="G2761" t="str">
            <v>Perno Riel p/Eclisa G-5 7/8x130</v>
          </cell>
          <cell r="AF2761">
            <v>3000</v>
          </cell>
          <cell r="AG2761">
            <v>1485</v>
          </cell>
          <cell r="AH2761">
            <v>49</v>
          </cell>
          <cell r="AI2761">
            <v>24.254999999999999</v>
          </cell>
          <cell r="AJ2761">
            <v>0.98366666666666669</v>
          </cell>
          <cell r="AK2761">
            <v>2951</v>
          </cell>
          <cell r="AL2761">
            <v>3202</v>
          </cell>
        </row>
        <row r="2762">
          <cell r="B2762">
            <v>42830</v>
          </cell>
          <cell r="E2762" t="str">
            <v>Compañía General de Electricidad</v>
          </cell>
          <cell r="F2762" t="str">
            <v>9323020370-7</v>
          </cell>
          <cell r="G2762" t="str">
            <v>Perno Hex Cte 5/8x9x6A</v>
          </cell>
          <cell r="AF2762">
            <v>2000</v>
          </cell>
          <cell r="AG2762">
            <v>747.54</v>
          </cell>
          <cell r="AH2762">
            <v>-513</v>
          </cell>
          <cell r="AI2762">
            <v>-191.74401</v>
          </cell>
          <cell r="AJ2762">
            <v>1.2565</v>
          </cell>
          <cell r="AK2762">
            <v>2513</v>
          </cell>
          <cell r="AL2762">
            <v>2349</v>
          </cell>
        </row>
        <row r="2763">
          <cell r="B2763">
            <v>42838</v>
          </cell>
          <cell r="E2763" t="str">
            <v>Reposicion</v>
          </cell>
          <cell r="F2763" t="str">
            <v>8709200150-2</v>
          </cell>
          <cell r="G2763" t="str">
            <v>Espiga 3/4x155x295 caps.1.3/8" Poliamida c/HOR</v>
          </cell>
          <cell r="AF2763">
            <v>2800</v>
          </cell>
          <cell r="AG2763">
            <v>2074.8000000000002</v>
          </cell>
          <cell r="AH2763">
            <v>535</v>
          </cell>
          <cell r="AI2763">
            <v>396.435</v>
          </cell>
          <cell r="AJ2763">
            <v>0.80892857142857144</v>
          </cell>
          <cell r="AK2763">
            <v>2265</v>
          </cell>
          <cell r="AL2763">
            <v>6612</v>
          </cell>
        </row>
        <row r="2764">
          <cell r="B2764">
            <v>42812</v>
          </cell>
          <cell r="E2764" t="str">
            <v>Reposicion</v>
          </cell>
          <cell r="F2764" t="str">
            <v>9624000110-9</v>
          </cell>
          <cell r="G2764" t="str">
            <v>Perno Ojo 5/8x7x3H</v>
          </cell>
          <cell r="AF2764">
            <v>600</v>
          </cell>
          <cell r="AG2764">
            <v>319.8</v>
          </cell>
          <cell r="AH2764">
            <v>-104</v>
          </cell>
          <cell r="AI2764">
            <v>-55.432000000000002</v>
          </cell>
          <cell r="AJ2764">
            <v>1.1733333333333333</v>
          </cell>
          <cell r="AK2764">
            <v>704</v>
          </cell>
          <cell r="AL2764">
            <v>2850</v>
          </cell>
        </row>
        <row r="2765">
          <cell r="B2765">
            <v>42816</v>
          </cell>
          <cell r="E2765" t="str">
            <v>Cliente</v>
          </cell>
          <cell r="F2765" t="str">
            <v>9821970110-1</v>
          </cell>
          <cell r="G2765" t="str">
            <v>Diagonal P/Soporte Frutilla</v>
          </cell>
          <cell r="AF2765">
            <v>16</v>
          </cell>
          <cell r="AG2765">
            <v>42.4</v>
          </cell>
          <cell r="AH2765">
            <v>0</v>
          </cell>
          <cell r="AI2765">
            <v>0</v>
          </cell>
          <cell r="AJ2765">
            <v>1</v>
          </cell>
          <cell r="AK2765">
            <v>16</v>
          </cell>
        </row>
        <row r="2766">
          <cell r="B2766">
            <v>42743</v>
          </cell>
          <cell r="E2766" t="str">
            <v>Ferrocarril Antofagasta Bolivia</v>
          </cell>
          <cell r="F2766" t="str">
            <v>2821628182-0</v>
          </cell>
          <cell r="G2766" t="str">
            <v>Perno Riel p/Eclisa G-5 7/8x130</v>
          </cell>
          <cell r="AF2766">
            <v>3000</v>
          </cell>
          <cell r="AG2766">
            <v>1485</v>
          </cell>
          <cell r="AH2766">
            <v>49</v>
          </cell>
          <cell r="AI2766">
            <v>24.254999999999999</v>
          </cell>
          <cell r="AJ2766">
            <v>0.98366666666666669</v>
          </cell>
          <cell r="AK2766">
            <v>2951</v>
          </cell>
          <cell r="AL2766">
            <v>3202</v>
          </cell>
        </row>
        <row r="2767">
          <cell r="B2767">
            <v>42836</v>
          </cell>
          <cell r="E2767" t="str">
            <v>Reposicion</v>
          </cell>
          <cell r="F2767" t="str">
            <v>9323020370-7</v>
          </cell>
          <cell r="G2767" t="str">
            <v>Perno Hex Cte 5/8x9x6A</v>
          </cell>
          <cell r="AF2767">
            <v>2000</v>
          </cell>
          <cell r="AG2767">
            <v>747.54</v>
          </cell>
          <cell r="AH2767">
            <v>-590</v>
          </cell>
          <cell r="AI2767">
            <v>-220.52429999999998</v>
          </cell>
          <cell r="AJ2767">
            <v>1.2949999999999999</v>
          </cell>
          <cell r="AK2767">
            <v>2590</v>
          </cell>
          <cell r="AL2767">
            <v>2349</v>
          </cell>
        </row>
        <row r="2768">
          <cell r="B2768">
            <v>42849</v>
          </cell>
          <cell r="E2768" t="str">
            <v>Reposicion</v>
          </cell>
          <cell r="F2768" t="str">
            <v>8709200160-K</v>
          </cell>
          <cell r="G2768" t="str">
            <v>Espiga 3/4x155x295 caps.1" Poliamida c/HOR</v>
          </cell>
          <cell r="AF2768">
            <v>300</v>
          </cell>
          <cell r="AG2768">
            <v>213.6</v>
          </cell>
          <cell r="AH2768">
            <v>-1</v>
          </cell>
          <cell r="AI2768">
            <v>-0.71199999999999997</v>
          </cell>
          <cell r="AJ2768">
            <v>1.0033333333333334</v>
          </cell>
          <cell r="AK2768">
            <v>301</v>
          </cell>
          <cell r="AL2768">
            <v>6228</v>
          </cell>
        </row>
        <row r="2769">
          <cell r="B2769">
            <v>42842</v>
          </cell>
          <cell r="E2769" t="str">
            <v>Office Hunter S.A.</v>
          </cell>
          <cell r="F2769" t="str">
            <v>9821900735-3</v>
          </cell>
          <cell r="G2769" t="str">
            <v>Poste p/Portón 100x100x2x2392</v>
          </cell>
          <cell r="AF2769">
            <v>5</v>
          </cell>
          <cell r="AG2769">
            <v>118.75</v>
          </cell>
          <cell r="AH2769">
            <v>0</v>
          </cell>
          <cell r="AI2769">
            <v>0</v>
          </cell>
          <cell r="AJ2769">
            <v>1</v>
          </cell>
          <cell r="AK2769">
            <v>5</v>
          </cell>
          <cell r="AL2769">
            <v>5151</v>
          </cell>
        </row>
        <row r="2770">
          <cell r="B2770">
            <v>42860</v>
          </cell>
          <cell r="E2770" t="str">
            <v>Office Hunter S.A.</v>
          </cell>
          <cell r="F2770" t="str">
            <v>9821900735-3</v>
          </cell>
          <cell r="G2770" t="str">
            <v>Poste p/Portón 100x100x2x2392</v>
          </cell>
          <cell r="AF2770">
            <v>15</v>
          </cell>
          <cell r="AG2770">
            <v>356.25</v>
          </cell>
          <cell r="AH2770">
            <v>0</v>
          </cell>
          <cell r="AI2770">
            <v>0</v>
          </cell>
          <cell r="AJ2770">
            <v>1</v>
          </cell>
          <cell r="AK2770">
            <v>15</v>
          </cell>
          <cell r="AL2770">
            <v>5151</v>
          </cell>
        </row>
        <row r="2771">
          <cell r="B2771">
            <v>42857</v>
          </cell>
          <cell r="E2771" t="str">
            <v>Esmelec Soluciones Spa</v>
          </cell>
          <cell r="F2771" t="str">
            <v>9821220108-1</v>
          </cell>
          <cell r="G2771" t="str">
            <v>Placa Base 70x70x12</v>
          </cell>
          <cell r="AF2771">
            <v>40</v>
          </cell>
          <cell r="AG2771">
            <v>19.399999999999999</v>
          </cell>
          <cell r="AH2771">
            <v>0</v>
          </cell>
          <cell r="AI2771">
            <v>0</v>
          </cell>
          <cell r="AJ2771">
            <v>1</v>
          </cell>
          <cell r="AK2771">
            <v>40</v>
          </cell>
          <cell r="AL2771">
            <v>7114</v>
          </cell>
        </row>
        <row r="2772">
          <cell r="B2772">
            <v>42858</v>
          </cell>
          <cell r="E2772" t="str">
            <v>Esmelec Soluciones Spa</v>
          </cell>
          <cell r="F2772" t="str">
            <v>2481224104-0</v>
          </cell>
          <cell r="G2772" t="str">
            <v>Perno Anclaje Tipo L 3/4x500x80</v>
          </cell>
          <cell r="AF2772">
            <v>40</v>
          </cell>
          <cell r="AG2772">
            <v>45.599999999999994</v>
          </cell>
          <cell r="AH2772">
            <v>0</v>
          </cell>
          <cell r="AI2772">
            <v>0</v>
          </cell>
          <cell r="AJ2772">
            <v>1</v>
          </cell>
          <cell r="AK2772">
            <v>40</v>
          </cell>
          <cell r="AL2772">
            <v>1281</v>
          </cell>
        </row>
        <row r="2773">
          <cell r="B2773">
            <v>42846</v>
          </cell>
          <cell r="E2773" t="str">
            <v>Cia. Distrib. De Energía Electrica</v>
          </cell>
          <cell r="F2773" t="str">
            <v>9323020350-2</v>
          </cell>
          <cell r="G2773" t="str">
            <v>Perno Hex Cte 5/8x8x5A</v>
          </cell>
          <cell r="AF2773">
            <v>400</v>
          </cell>
          <cell r="AG2773">
            <v>134.44799999999998</v>
          </cell>
          <cell r="AH2773">
            <v>-169</v>
          </cell>
          <cell r="AI2773">
            <v>-56.804279999999999</v>
          </cell>
          <cell r="AJ2773">
            <v>1.4225000000000001</v>
          </cell>
          <cell r="AK2773">
            <v>569</v>
          </cell>
          <cell r="AL2773">
            <v>2320</v>
          </cell>
        </row>
        <row r="2774">
          <cell r="B2774">
            <v>42847</v>
          </cell>
          <cell r="E2774" t="str">
            <v>Copelec</v>
          </cell>
          <cell r="F2774" t="str">
            <v>9323020350-2</v>
          </cell>
          <cell r="G2774" t="str">
            <v>Perno Hex Cte 5/8x8x5A</v>
          </cell>
          <cell r="AF2774">
            <v>500</v>
          </cell>
          <cell r="AG2774">
            <v>168.05999999999997</v>
          </cell>
          <cell r="AH2774">
            <v>-50</v>
          </cell>
          <cell r="AI2774">
            <v>-16.805999999999997</v>
          </cell>
          <cell r="AJ2774">
            <v>1.1000000000000001</v>
          </cell>
          <cell r="AK2774">
            <v>550</v>
          </cell>
          <cell r="AL2774">
            <v>2850</v>
          </cell>
        </row>
        <row r="2775">
          <cell r="B2775">
            <v>42864</v>
          </cell>
          <cell r="E2775" t="str">
            <v>Reposición p/Espigas 5/8</v>
          </cell>
          <cell r="F2775" t="str">
            <v>7303240105-5</v>
          </cell>
          <cell r="G2775" t="str">
            <v>Golilla 40x40x5x18</v>
          </cell>
          <cell r="AF2775">
            <v>10000</v>
          </cell>
          <cell r="AG2775">
            <v>480</v>
          </cell>
          <cell r="AH2775">
            <v>2350</v>
          </cell>
          <cell r="AI2775">
            <v>112.8</v>
          </cell>
          <cell r="AJ2775">
            <v>0.76500000000000001</v>
          </cell>
          <cell r="AK2775">
            <v>7650</v>
          </cell>
          <cell r="AL2775">
            <v>6460</v>
          </cell>
        </row>
        <row r="2776">
          <cell r="B2776">
            <v>42844</v>
          </cell>
          <cell r="E2776" t="str">
            <v>Office Hunter S.A.</v>
          </cell>
          <cell r="F2776" t="str">
            <v>9821900735-3</v>
          </cell>
          <cell r="G2776" t="str">
            <v>Poste p/Portón 100x100x2x2392</v>
          </cell>
          <cell r="AF2776">
            <v>7</v>
          </cell>
          <cell r="AG2776">
            <v>166.25</v>
          </cell>
          <cell r="AH2776">
            <v>-1</v>
          </cell>
          <cell r="AI2776">
            <v>-23.75</v>
          </cell>
          <cell r="AJ2776">
            <v>1.1428571428571428</v>
          </cell>
          <cell r="AK2776">
            <v>8</v>
          </cell>
          <cell r="AL2776">
            <v>5151</v>
          </cell>
        </row>
        <row r="2777">
          <cell r="B2777">
            <v>42863</v>
          </cell>
          <cell r="E2777" t="str">
            <v>Office Hunter S.A.</v>
          </cell>
          <cell r="F2777" t="str">
            <v>9821900735-3</v>
          </cell>
          <cell r="G2777" t="str">
            <v>Poste p/Portón 100x100x2x2392</v>
          </cell>
          <cell r="AF2777">
            <v>21</v>
          </cell>
          <cell r="AG2777">
            <v>498.75</v>
          </cell>
          <cell r="AH2777">
            <v>1</v>
          </cell>
          <cell r="AI2777">
            <v>23.75</v>
          </cell>
          <cell r="AJ2777">
            <v>0.95238095238095233</v>
          </cell>
          <cell r="AK2777">
            <v>20</v>
          </cell>
          <cell r="AL2777">
            <v>5151</v>
          </cell>
        </row>
        <row r="2778">
          <cell r="B2778">
            <v>42856</v>
          </cell>
          <cell r="E2778" t="str">
            <v>SmartWork Spa</v>
          </cell>
          <cell r="F2778" t="str">
            <v>7023216100-9</v>
          </cell>
          <cell r="G2778" t="str">
            <v>Abrazadera U 1/2x100x200x200x55H</v>
          </cell>
          <cell r="AF2778">
            <v>250</v>
          </cell>
          <cell r="AG2778">
            <v>156.75</v>
          </cell>
          <cell r="AH2778">
            <v>-96</v>
          </cell>
          <cell r="AI2778">
            <v>-60.192</v>
          </cell>
          <cell r="AJ2778">
            <v>1.3839999999999999</v>
          </cell>
          <cell r="AK2778">
            <v>346</v>
          </cell>
          <cell r="AL2778">
            <v>3508</v>
          </cell>
        </row>
        <row r="2779">
          <cell r="B2779">
            <v>42848</v>
          </cell>
          <cell r="E2779" t="str">
            <v>Copelec</v>
          </cell>
          <cell r="F2779" t="str">
            <v>9323020326-K</v>
          </cell>
          <cell r="G2779" t="str">
            <v>Perno Hex Cte 5/8x7x4A</v>
          </cell>
          <cell r="AF2779">
            <v>500</v>
          </cell>
          <cell r="AG2779">
            <v>152</v>
          </cell>
          <cell r="AH2779">
            <v>-57</v>
          </cell>
          <cell r="AI2779">
            <v>-17.327999999999999</v>
          </cell>
          <cell r="AJ2779">
            <v>1.1140000000000001</v>
          </cell>
          <cell r="AK2779">
            <v>557</v>
          </cell>
          <cell r="AL2779">
            <v>2355</v>
          </cell>
        </row>
        <row r="2780">
          <cell r="B2780">
            <v>42843</v>
          </cell>
          <cell r="E2780" t="str">
            <v>Office Hunter S.A.</v>
          </cell>
          <cell r="F2780" t="str">
            <v>9821900730-2</v>
          </cell>
          <cell r="G2780" t="str">
            <v>Portón Gv 60x40x2300</v>
          </cell>
          <cell r="AF2780">
            <v>12</v>
          </cell>
          <cell r="AG2780">
            <v>316.86</v>
          </cell>
          <cell r="AH2780">
            <v>2</v>
          </cell>
          <cell r="AI2780">
            <v>52.81</v>
          </cell>
          <cell r="AJ2780">
            <v>0.83333333333333337</v>
          </cell>
          <cell r="AK2780">
            <v>10</v>
          </cell>
          <cell r="AL2780">
            <v>5151</v>
          </cell>
        </row>
        <row r="2781">
          <cell r="B2781">
            <v>42840</v>
          </cell>
          <cell r="E2781" t="str">
            <v>Reposicion</v>
          </cell>
          <cell r="F2781" t="str">
            <v>9822410170-8</v>
          </cell>
          <cell r="G2781" t="str">
            <v>Eslabón Angular p/Tirante perf.21</v>
          </cell>
          <cell r="AF2781">
            <v>600</v>
          </cell>
          <cell r="AG2781">
            <v>300</v>
          </cell>
          <cell r="AH2781">
            <v>-33</v>
          </cell>
          <cell r="AI2781">
            <v>-16.5</v>
          </cell>
          <cell r="AJ2781">
            <v>1.0549999999999999</v>
          </cell>
          <cell r="AK2781">
            <v>633</v>
          </cell>
          <cell r="AL2781">
            <v>3700</v>
          </cell>
        </row>
        <row r="2782">
          <cell r="B2782">
            <v>42823</v>
          </cell>
          <cell r="E2782" t="str">
            <v>Cia. Distrib. De Energía Electrica</v>
          </cell>
          <cell r="F2782" t="str">
            <v>A800200200-1</v>
          </cell>
          <cell r="G2782" t="str">
            <v>Soporte Paso 5/8x321</v>
          </cell>
          <cell r="AF2782">
            <v>200</v>
          </cell>
          <cell r="AG2782">
            <v>106.89200000000001</v>
          </cell>
          <cell r="AH2782">
            <v>-320</v>
          </cell>
          <cell r="AI2782">
            <v>-171.02720000000002</v>
          </cell>
          <cell r="AJ2782">
            <v>2.6</v>
          </cell>
          <cell r="AK2782">
            <v>520</v>
          </cell>
          <cell r="AL2782">
            <v>5000</v>
          </cell>
        </row>
        <row r="2783">
          <cell r="B2783">
            <v>42832</v>
          </cell>
          <cell r="E2783" t="str">
            <v>Grez y Ulloa S.A.</v>
          </cell>
          <cell r="F2783" t="str">
            <v>A800200200-1</v>
          </cell>
          <cell r="G2783" t="str">
            <v>Soporte Paso 5/8x321</v>
          </cell>
          <cell r="AF2783">
            <v>200</v>
          </cell>
          <cell r="AG2783">
            <v>106.89200000000001</v>
          </cell>
          <cell r="AH2783">
            <v>-303</v>
          </cell>
          <cell r="AI2783">
            <v>-161.94138000000001</v>
          </cell>
          <cell r="AJ2783">
            <v>2.5150000000000001</v>
          </cell>
          <cell r="AK2783">
            <v>503</v>
          </cell>
          <cell r="AL2783">
            <v>5000</v>
          </cell>
        </row>
        <row r="2784">
          <cell r="B2784">
            <v>42669</v>
          </cell>
          <cell r="E2784" t="str">
            <v>Infraco SPA</v>
          </cell>
          <cell r="F2784" t="str">
            <v>7500200136-5</v>
          </cell>
          <cell r="G2784" t="str">
            <v>Brida Inferior Multicable 4mm</v>
          </cell>
          <cell r="AF2784">
            <v>5300</v>
          </cell>
          <cell r="AG2784">
            <v>614.80000000000007</v>
          </cell>
          <cell r="AH2784">
            <v>0</v>
          </cell>
          <cell r="AI2784">
            <v>0</v>
          </cell>
          <cell r="AJ2784">
            <v>1</v>
          </cell>
          <cell r="AK2784">
            <v>5300</v>
          </cell>
          <cell r="AL2784">
            <v>2549</v>
          </cell>
        </row>
        <row r="2785">
          <cell r="B2785">
            <v>42867</v>
          </cell>
          <cell r="E2785" t="str">
            <v>CONIX</v>
          </cell>
          <cell r="F2785" t="str">
            <v>3528218047-0</v>
          </cell>
          <cell r="G2785" t="str">
            <v>Golilla Plana Red Esp. 100x3x7</v>
          </cell>
          <cell r="AF2785">
            <v>400</v>
          </cell>
          <cell r="AG2785">
            <v>78.400000000000006</v>
          </cell>
          <cell r="AH2785">
            <v>0</v>
          </cell>
          <cell r="AI2785">
            <v>0</v>
          </cell>
          <cell r="AJ2785">
            <v>1</v>
          </cell>
          <cell r="AK2785">
            <v>400</v>
          </cell>
          <cell r="AL2785">
            <v>3520</v>
          </cell>
        </row>
        <row r="2786">
          <cell r="B2786">
            <v>42841</v>
          </cell>
          <cell r="E2786" t="str">
            <v>Office Hunter S.A.</v>
          </cell>
          <cell r="F2786" t="str">
            <v>9821900730-2</v>
          </cell>
          <cell r="G2786" t="str">
            <v>Portón Gv 60x40x2300</v>
          </cell>
          <cell r="AF2786">
            <v>8</v>
          </cell>
          <cell r="AG2786">
            <v>211.24</v>
          </cell>
          <cell r="AH2786">
            <v>0</v>
          </cell>
          <cell r="AI2786">
            <v>0</v>
          </cell>
          <cell r="AJ2786">
            <v>1</v>
          </cell>
          <cell r="AK2786">
            <v>8</v>
          </cell>
          <cell r="AL2786">
            <v>5151</v>
          </cell>
        </row>
        <row r="2787">
          <cell r="B2787">
            <v>42866</v>
          </cell>
          <cell r="E2787" t="str">
            <v>Barrios Constructora SPA</v>
          </cell>
          <cell r="F2787" t="str">
            <v>2821632150-4</v>
          </cell>
          <cell r="G2787" t="str">
            <v>Perno riel FFCC KJX 1x140</v>
          </cell>
          <cell r="AF2787">
            <v>400</v>
          </cell>
          <cell r="AG2787">
            <v>288</v>
          </cell>
          <cell r="AH2787">
            <v>-56</v>
          </cell>
          <cell r="AI2787">
            <v>-40.32</v>
          </cell>
          <cell r="AJ2787">
            <v>1.1399999999999999</v>
          </cell>
          <cell r="AK2787">
            <v>456</v>
          </cell>
          <cell r="AL2787">
            <v>2750</v>
          </cell>
        </row>
        <row r="2788">
          <cell r="B2788">
            <v>42869</v>
          </cell>
          <cell r="E2788" t="str">
            <v>Copelec</v>
          </cell>
          <cell r="F2788" t="str">
            <v>9822210280-4</v>
          </cell>
          <cell r="G2788" t="str">
            <v>Diagonal p/Cruceta Madera 40x40x5x1830</v>
          </cell>
          <cell r="AG2788">
            <v>0</v>
          </cell>
          <cell r="AH2788">
            <v>-510</v>
          </cell>
          <cell r="AI2788">
            <v>-2754</v>
          </cell>
          <cell r="AJ2788" t="str">
            <v/>
          </cell>
          <cell r="AK2788">
            <v>510</v>
          </cell>
          <cell r="AL2788">
            <v>1780</v>
          </cell>
        </row>
        <row r="2789">
          <cell r="B2789">
            <v>42859</v>
          </cell>
          <cell r="E2789" t="str">
            <v>Copelec</v>
          </cell>
          <cell r="F2789" t="str">
            <v>A800200250-8</v>
          </cell>
          <cell r="G2789" t="str">
            <v>Soporte Paso 5/8x378</v>
          </cell>
          <cell r="AF2789">
            <v>300</v>
          </cell>
          <cell r="AG2789">
            <v>194.238</v>
          </cell>
          <cell r="AH2789">
            <v>-165</v>
          </cell>
          <cell r="AI2789">
            <v>-106.8309</v>
          </cell>
          <cell r="AJ2789">
            <v>1.55</v>
          </cell>
          <cell r="AK2789">
            <v>465</v>
          </cell>
          <cell r="AL2789">
            <v>6000</v>
          </cell>
        </row>
        <row r="2790">
          <cell r="B2790">
            <v>42873</v>
          </cell>
          <cell r="E2790" t="str">
            <v>C y G Ltda</v>
          </cell>
          <cell r="F2790" t="str">
            <v>24A1232531-6</v>
          </cell>
          <cell r="G2790" t="str">
            <v>Perno Anclaje 1x1000x130Hx80H</v>
          </cell>
          <cell r="AF2790">
            <v>320</v>
          </cell>
          <cell r="AG2790">
            <v>1273.5999999999999</v>
          </cell>
          <cell r="AH2790">
            <v>0</v>
          </cell>
          <cell r="AI2790">
            <v>0</v>
          </cell>
          <cell r="AJ2790">
            <v>1</v>
          </cell>
          <cell r="AK2790">
            <v>320</v>
          </cell>
          <cell r="AL2790">
            <v>2309</v>
          </cell>
        </row>
        <row r="2791">
          <cell r="B2791">
            <v>42874</v>
          </cell>
          <cell r="E2791" t="str">
            <v>C y G Ltda</v>
          </cell>
          <cell r="F2791" t="str">
            <v>24A1232532-7</v>
          </cell>
          <cell r="G2791" t="str">
            <v>Perno Anclaje 1x1000x120Hx120H</v>
          </cell>
          <cell r="AF2791">
            <v>8</v>
          </cell>
          <cell r="AG2791">
            <v>31.84</v>
          </cell>
          <cell r="AH2791">
            <v>0</v>
          </cell>
          <cell r="AI2791">
            <v>0</v>
          </cell>
          <cell r="AJ2791">
            <v>1</v>
          </cell>
          <cell r="AK2791">
            <v>8</v>
          </cell>
          <cell r="AL2791">
            <v>2309</v>
          </cell>
        </row>
        <row r="2792">
          <cell r="B2792">
            <v>42875</v>
          </cell>
          <cell r="E2792" t="str">
            <v>C y G Ltda</v>
          </cell>
          <cell r="F2792" t="str">
            <v>24A1232533-K</v>
          </cell>
          <cell r="G2792" t="str">
            <v>Perno Anclaje 1x1000x120Hx200H</v>
          </cell>
          <cell r="AF2792">
            <v>27</v>
          </cell>
          <cell r="AG2792">
            <v>107.46</v>
          </cell>
          <cell r="AH2792">
            <v>0</v>
          </cell>
          <cell r="AI2792">
            <v>0</v>
          </cell>
          <cell r="AJ2792">
            <v>1</v>
          </cell>
          <cell r="AK2792">
            <v>27</v>
          </cell>
          <cell r="AL2792">
            <v>2309</v>
          </cell>
        </row>
        <row r="2793">
          <cell r="B2793">
            <v>42837</v>
          </cell>
          <cell r="E2793" t="str">
            <v>Tecnored S.A.</v>
          </cell>
          <cell r="F2793" t="str">
            <v>8709200060-3</v>
          </cell>
          <cell r="G2793" t="str">
            <v>Espiga 3/4x200x350 caps.1.3/8" Poliamida C/H</v>
          </cell>
          <cell r="AF2793">
            <v>300</v>
          </cell>
          <cell r="AG2793">
            <v>253.2</v>
          </cell>
          <cell r="AH2793">
            <v>-223</v>
          </cell>
          <cell r="AI2793">
            <v>-188.21199999999999</v>
          </cell>
          <cell r="AJ2793">
            <v>1.7433333333333334</v>
          </cell>
          <cell r="AK2793">
            <v>523</v>
          </cell>
          <cell r="AL2793">
            <v>6459</v>
          </cell>
        </row>
        <row r="2794">
          <cell r="B2794">
            <v>42839</v>
          </cell>
          <cell r="E2794" t="str">
            <v>Tecnored S.A.</v>
          </cell>
          <cell r="F2794" t="str">
            <v>8706200790-5</v>
          </cell>
          <cell r="G2794" t="str">
            <v>Espiga 3/4x250x300 caps.1" Poliamida</v>
          </cell>
          <cell r="AF2794">
            <v>1000</v>
          </cell>
          <cell r="AG2794">
            <v>695</v>
          </cell>
          <cell r="AH2794">
            <v>-15</v>
          </cell>
          <cell r="AI2794">
            <v>-10.424999999999999</v>
          </cell>
          <cell r="AJ2794">
            <v>1.0149999999999999</v>
          </cell>
          <cell r="AK2794">
            <v>1015</v>
          </cell>
          <cell r="AL2794">
            <v>6512</v>
          </cell>
        </row>
        <row r="2795">
          <cell r="B2795">
            <v>42819</v>
          </cell>
          <cell r="E2795" t="str">
            <v>Tecnored S.A.</v>
          </cell>
          <cell r="F2795" t="str">
            <v>8707200685-0</v>
          </cell>
          <cell r="G2795" t="str">
            <v>Espiga 3/4x190x340 caps.1.3/8" Poliamida</v>
          </cell>
          <cell r="AF2795">
            <v>500</v>
          </cell>
          <cell r="AG2795">
            <v>416.5</v>
          </cell>
          <cell r="AH2795">
            <v>-10</v>
          </cell>
          <cell r="AI2795">
            <v>-8.33</v>
          </cell>
          <cell r="AJ2795">
            <v>1.02</v>
          </cell>
          <cell r="AK2795">
            <v>510</v>
          </cell>
          <cell r="AL2795">
            <v>6512</v>
          </cell>
        </row>
        <row r="2796">
          <cell r="B2796">
            <v>42810</v>
          </cell>
          <cell r="E2796" t="str">
            <v>Tecnored S.A.</v>
          </cell>
          <cell r="F2796" t="str">
            <v>9923220100-9</v>
          </cell>
          <cell r="G2796" t="str">
            <v>Perno Coche 5/8x95</v>
          </cell>
          <cell r="AF2796">
            <v>1900</v>
          </cell>
          <cell r="AG2796">
            <v>300.2</v>
          </cell>
          <cell r="AH2796">
            <v>-703</v>
          </cell>
          <cell r="AI2796">
            <v>-111.074</v>
          </cell>
          <cell r="AJ2796">
            <v>1.37</v>
          </cell>
          <cell r="AK2796">
            <v>2603</v>
          </cell>
          <cell r="AL2796">
            <v>3080</v>
          </cell>
        </row>
        <row r="2797">
          <cell r="B2797">
            <v>42887</v>
          </cell>
          <cell r="E2797" t="str">
            <v>Reposicion</v>
          </cell>
          <cell r="F2797" t="str">
            <v>A800225035-8</v>
          </cell>
          <cell r="G2797" t="str">
            <v>Soporte p/Red BT/Empalme 65x65x5x50</v>
          </cell>
          <cell r="AF2797">
            <v>3500</v>
          </cell>
          <cell r="AG2797">
            <v>875</v>
          </cell>
          <cell r="AH2797">
            <v>-870</v>
          </cell>
          <cell r="AI2797">
            <v>-217.5</v>
          </cell>
          <cell r="AJ2797">
            <v>1.2485714285714287</v>
          </cell>
          <cell r="AK2797">
            <v>4370</v>
          </cell>
          <cell r="AL2797">
            <v>3000</v>
          </cell>
        </row>
        <row r="2798">
          <cell r="B2798">
            <v>42853</v>
          </cell>
          <cell r="E2798" t="str">
            <v>Reposicion</v>
          </cell>
          <cell r="F2798" t="str">
            <v>8706200650-K</v>
          </cell>
          <cell r="G2798" t="str">
            <v>Espiga 3/4x155x210 caps.1.3/8" Poliamida</v>
          </cell>
          <cell r="AF2798">
            <v>1800</v>
          </cell>
          <cell r="AG2798">
            <v>1008.0000000000001</v>
          </cell>
          <cell r="AH2798">
            <v>83</v>
          </cell>
          <cell r="AI2798">
            <v>46.480000000000004</v>
          </cell>
          <cell r="AJ2798">
            <v>0.9538888888888889</v>
          </cell>
          <cell r="AK2798">
            <v>1717</v>
          </cell>
          <cell r="AL2798">
            <v>6518</v>
          </cell>
        </row>
        <row r="2799">
          <cell r="B2799">
            <v>42744</v>
          </cell>
          <cell r="E2799" t="str">
            <v>Ferrocarril Antofagasta Bolivia</v>
          </cell>
          <cell r="F2799" t="str">
            <v>2821628182-0</v>
          </cell>
          <cell r="G2799" t="str">
            <v>Perno Riel p/Eclisa G-5 7/8x130</v>
          </cell>
          <cell r="AF2799">
            <v>3000</v>
          </cell>
          <cell r="AG2799">
            <v>1485</v>
          </cell>
          <cell r="AH2799">
            <v>0</v>
          </cell>
          <cell r="AI2799">
            <v>0</v>
          </cell>
          <cell r="AJ2799">
            <v>1</v>
          </cell>
          <cell r="AK2799">
            <v>3000</v>
          </cell>
          <cell r="AL2799">
            <v>3202</v>
          </cell>
        </row>
        <row r="2800">
          <cell r="B2800">
            <v>42854</v>
          </cell>
          <cell r="E2800" t="str">
            <v>Reposicion</v>
          </cell>
          <cell r="F2800" t="str">
            <v>8706200600-3</v>
          </cell>
          <cell r="G2800" t="str">
            <v>Espiga 3/4x155x210 caps.1" Poliamida</v>
          </cell>
          <cell r="AF2800">
            <v>400</v>
          </cell>
          <cell r="AG2800">
            <v>202.8</v>
          </cell>
          <cell r="AH2800">
            <v>-91</v>
          </cell>
          <cell r="AI2800">
            <v>-46.137</v>
          </cell>
          <cell r="AJ2800">
            <v>1.2275</v>
          </cell>
          <cell r="AK2800">
            <v>491</v>
          </cell>
          <cell r="AL2800">
            <v>6460</v>
          </cell>
        </row>
        <row r="2801">
          <cell r="B2801">
            <v>42876</v>
          </cell>
          <cell r="E2801" t="str">
            <v>C y G Ltda</v>
          </cell>
          <cell r="F2801" t="str">
            <v>24A1224163-5</v>
          </cell>
          <cell r="G2801" t="str">
            <v>Perno Anclaje 3/4x870x130Hx80H</v>
          </cell>
          <cell r="AF2801">
            <v>24</v>
          </cell>
          <cell r="AG2801">
            <v>53.760000000000005</v>
          </cell>
          <cell r="AH2801">
            <v>0</v>
          </cell>
          <cell r="AI2801">
            <v>0</v>
          </cell>
          <cell r="AJ2801">
            <v>1</v>
          </cell>
          <cell r="AK2801">
            <v>24</v>
          </cell>
          <cell r="AL2801">
            <v>2008</v>
          </cell>
        </row>
        <row r="2802">
          <cell r="B2802">
            <v>42872</v>
          </cell>
          <cell r="E2802" t="str">
            <v>C y G Ltda</v>
          </cell>
          <cell r="F2802" t="str">
            <v>24A1224162-K</v>
          </cell>
          <cell r="G2802" t="str">
            <v>Perno Anclaje 3/4x700x100Hx100H</v>
          </cell>
          <cell r="AF2802">
            <v>126</v>
          </cell>
          <cell r="AG2802">
            <v>197.56800000000001</v>
          </cell>
          <cell r="AH2802">
            <v>-4</v>
          </cell>
          <cell r="AI2802">
            <v>-6.2720000000000002</v>
          </cell>
          <cell r="AJ2802">
            <v>1.0317460317460319</v>
          </cell>
          <cell r="AK2802">
            <v>130</v>
          </cell>
          <cell r="AL2802">
            <v>2309</v>
          </cell>
        </row>
        <row r="2803">
          <cell r="B2803">
            <v>42884</v>
          </cell>
          <cell r="E2803" t="str">
            <v>Tecnored S.A.</v>
          </cell>
          <cell r="F2803" t="str">
            <v>8707200200-6</v>
          </cell>
          <cell r="G2803" t="str">
            <v>Espiga 5/8x150x300 caps.1" Poliamida</v>
          </cell>
          <cell r="AF2803">
            <v>500</v>
          </cell>
          <cell r="AG2803">
            <v>260.5</v>
          </cell>
          <cell r="AH2803">
            <v>-55</v>
          </cell>
          <cell r="AI2803">
            <v>-28.655000000000001</v>
          </cell>
          <cell r="AJ2803">
            <v>1.1100000000000001</v>
          </cell>
          <cell r="AK2803">
            <v>555</v>
          </cell>
          <cell r="AL2803">
            <v>6459</v>
          </cell>
        </row>
        <row r="2804">
          <cell r="B2804">
            <v>42892</v>
          </cell>
          <cell r="E2804" t="str">
            <v>Copelec</v>
          </cell>
          <cell r="F2804" t="str">
            <v>8706200220-2</v>
          </cell>
          <cell r="G2804" t="str">
            <v>Espiga 5/8x200x250 caps.1" Poliamida</v>
          </cell>
          <cell r="AF2804">
            <v>1000</v>
          </cell>
          <cell r="AG2804">
            <v>436</v>
          </cell>
          <cell r="AH2804">
            <v>-56</v>
          </cell>
          <cell r="AI2804">
            <v>-24.416</v>
          </cell>
          <cell r="AJ2804">
            <v>1.056</v>
          </cell>
          <cell r="AK2804">
            <v>1056</v>
          </cell>
          <cell r="AL2804">
            <v>6458</v>
          </cell>
        </row>
        <row r="2805">
          <cell r="B2805">
            <v>42861</v>
          </cell>
          <cell r="E2805" t="str">
            <v>Office Hunter S.A.</v>
          </cell>
          <cell r="F2805" t="str">
            <v>9821900730-2</v>
          </cell>
          <cell r="G2805" t="str">
            <v>Portón Gv 60x40x2300</v>
          </cell>
          <cell r="AF2805">
            <v>24</v>
          </cell>
          <cell r="AG2805">
            <v>633.72</v>
          </cell>
          <cell r="AH2805">
            <v>-1</v>
          </cell>
          <cell r="AI2805">
            <v>-26.405000000000001</v>
          </cell>
          <cell r="AJ2805">
            <v>1.0416666666666667</v>
          </cell>
          <cell r="AK2805">
            <v>25</v>
          </cell>
          <cell r="AL2805">
            <v>5151</v>
          </cell>
        </row>
        <row r="2806">
          <cell r="B2806">
            <v>42670</v>
          </cell>
          <cell r="E2806" t="str">
            <v>Infraco SPA</v>
          </cell>
          <cell r="F2806" t="str">
            <v>7500200137-3</v>
          </cell>
          <cell r="G2806" t="str">
            <v>Brida Superior Multicable 4mm</v>
          </cell>
          <cell r="AF2806">
            <v>5300</v>
          </cell>
          <cell r="AG2806">
            <v>408.1</v>
          </cell>
          <cell r="AH2806">
            <v>98</v>
          </cell>
          <cell r="AI2806">
            <v>7.5460000000000003</v>
          </cell>
          <cell r="AJ2806">
            <v>0.9815094339622642</v>
          </cell>
          <cell r="AK2806">
            <v>5202</v>
          </cell>
          <cell r="AL2806">
            <v>2549</v>
          </cell>
        </row>
        <row r="2807">
          <cell r="B2807">
            <v>42896</v>
          </cell>
          <cell r="E2807" t="str">
            <v>Reposición</v>
          </cell>
          <cell r="F2807" t="str">
            <v>8707200200-6</v>
          </cell>
          <cell r="G2807" t="str">
            <v>Espiga 5/8x150x300 caps.1" Poliamida</v>
          </cell>
          <cell r="AF2807">
            <v>2000</v>
          </cell>
          <cell r="AG2807">
            <v>1042</v>
          </cell>
          <cell r="AH2807">
            <v>-312</v>
          </cell>
          <cell r="AI2807">
            <v>-162.55199999999999</v>
          </cell>
          <cell r="AJ2807">
            <v>1.1559999999999999</v>
          </cell>
          <cell r="AK2807">
            <v>2312</v>
          </cell>
          <cell r="AL2807">
            <v>6459</v>
          </cell>
        </row>
        <row r="2808">
          <cell r="B2808">
            <v>42891</v>
          </cell>
          <cell r="E2808" t="str">
            <v>Tecnored S.A.</v>
          </cell>
          <cell r="F2808" t="str">
            <v>7400200210-1</v>
          </cell>
          <cell r="G2808" t="str">
            <v>Barra Ojo Soldado 3/4x2.40mtrsx70H</v>
          </cell>
          <cell r="AF2808">
            <v>100</v>
          </cell>
          <cell r="AG2808">
            <v>580</v>
          </cell>
          <cell r="AH2808">
            <v>0</v>
          </cell>
          <cell r="AI2808">
            <v>0</v>
          </cell>
          <cell r="AJ2808">
            <v>1</v>
          </cell>
          <cell r="AK2808">
            <v>100</v>
          </cell>
          <cell r="AL2808">
            <v>2150</v>
          </cell>
        </row>
        <row r="2809">
          <cell r="B2809">
            <v>42897</v>
          </cell>
          <cell r="E2809" t="str">
            <v>Reposición</v>
          </cell>
          <cell r="F2809" t="str">
            <v>7400200310-8</v>
          </cell>
          <cell r="G2809" t="str">
            <v>Barra Ojo Soldado 3/4x2.40mtrs</v>
          </cell>
          <cell r="AF2809">
            <v>250</v>
          </cell>
          <cell r="AG2809">
            <v>1450</v>
          </cell>
          <cell r="AH2809">
            <v>-51</v>
          </cell>
          <cell r="AI2809">
            <v>-295.8</v>
          </cell>
          <cell r="AJ2809">
            <v>1.204</v>
          </cell>
          <cell r="AK2809">
            <v>301</v>
          </cell>
          <cell r="AL2809">
            <v>2150</v>
          </cell>
        </row>
        <row r="2810">
          <cell r="B2810">
            <v>42674</v>
          </cell>
          <cell r="E2810" t="str">
            <v>Infraco SPA</v>
          </cell>
          <cell r="F2810" t="str">
            <v>7500200137-3</v>
          </cell>
          <cell r="G2810" t="str">
            <v>Brida Superior Multicable 4mm</v>
          </cell>
          <cell r="AF2810">
            <v>5309</v>
          </cell>
          <cell r="AG2810">
            <v>408.79300000000001</v>
          </cell>
          <cell r="AH2810">
            <v>2911</v>
          </cell>
          <cell r="AI2810">
            <v>224.14699999999999</v>
          </cell>
          <cell r="AJ2810">
            <v>0.45168581653795442</v>
          </cell>
          <cell r="AK2810">
            <v>2398</v>
          </cell>
          <cell r="AL2810">
            <v>2549</v>
          </cell>
        </row>
        <row r="2811">
          <cell r="B2811">
            <v>42907</v>
          </cell>
          <cell r="E2811" t="str">
            <v>C y G Ltda</v>
          </cell>
          <cell r="F2811" t="str">
            <v>73032A8120-4</v>
          </cell>
          <cell r="G2811" t="str">
            <v>Golilla 100x100x12x21</v>
          </cell>
          <cell r="AF2811">
            <v>126</v>
          </cell>
          <cell r="AG2811">
            <v>157.5</v>
          </cell>
          <cell r="AH2811">
            <v>0</v>
          </cell>
          <cell r="AI2811">
            <v>0</v>
          </cell>
          <cell r="AJ2811">
            <v>1</v>
          </cell>
          <cell r="AK2811">
            <v>126</v>
          </cell>
          <cell r="AL2811">
            <v>2308</v>
          </cell>
        </row>
        <row r="2812">
          <cell r="B2812">
            <v>42908</v>
          </cell>
          <cell r="E2812" t="str">
            <v>Aragon S.A.</v>
          </cell>
          <cell r="F2812" t="str">
            <v>73032A8110-7</v>
          </cell>
          <cell r="G2812" t="str">
            <v>Golilla 100x100x10x27</v>
          </cell>
          <cell r="AF2812">
            <v>120</v>
          </cell>
          <cell r="AG2812">
            <v>88.2</v>
          </cell>
          <cell r="AH2812">
            <v>0</v>
          </cell>
          <cell r="AI2812">
            <v>0</v>
          </cell>
          <cell r="AJ2812">
            <v>1</v>
          </cell>
          <cell r="AK2812">
            <v>120</v>
          </cell>
          <cell r="AL2812">
            <v>2244</v>
          </cell>
        </row>
        <row r="2813">
          <cell r="B2813">
            <v>42745</v>
          </cell>
          <cell r="E2813" t="str">
            <v>Ferrocarril Antofagasta Bolivia</v>
          </cell>
          <cell r="F2813" t="str">
            <v>2821628182-0</v>
          </cell>
          <cell r="G2813" t="str">
            <v>Perno Riel p/Eclisa G-5 7/8x130</v>
          </cell>
          <cell r="AF2813">
            <v>4000</v>
          </cell>
          <cell r="AG2813">
            <v>1980</v>
          </cell>
          <cell r="AH2813">
            <v>-7</v>
          </cell>
          <cell r="AI2813">
            <v>-3.4649999999999999</v>
          </cell>
          <cell r="AJ2813">
            <v>1.0017499999999999</v>
          </cell>
          <cell r="AK2813">
            <v>4007</v>
          </cell>
          <cell r="AL2813">
            <v>3202</v>
          </cell>
        </row>
        <row r="2814">
          <cell r="B2814">
            <v>42862</v>
          </cell>
          <cell r="E2814" t="str">
            <v>Office Hunter S.A.</v>
          </cell>
          <cell r="F2814" t="str">
            <v>9821900730-2</v>
          </cell>
          <cell r="G2814" t="str">
            <v>Portón Gv 60x40x2300</v>
          </cell>
          <cell r="AF2814">
            <v>36</v>
          </cell>
          <cell r="AG2814">
            <v>950.58</v>
          </cell>
          <cell r="AH2814">
            <v>-1</v>
          </cell>
          <cell r="AI2814">
            <v>-26.405000000000001</v>
          </cell>
          <cell r="AJ2814">
            <v>1.0277777777777777</v>
          </cell>
          <cell r="AK2814">
            <v>37</v>
          </cell>
          <cell r="AL2814">
            <v>5151</v>
          </cell>
        </row>
        <row r="2815">
          <cell r="B2815">
            <v>42877</v>
          </cell>
          <cell r="E2815" t="str">
            <v>Cooperativa electrica los Angeles</v>
          </cell>
          <cell r="F2815" t="str">
            <v>9323020350-2</v>
          </cell>
          <cell r="G2815" t="str">
            <v>Perno Hex Cte 5/8x8x5A</v>
          </cell>
          <cell r="AF2815">
            <v>1000</v>
          </cell>
          <cell r="AG2815">
            <v>336.11999999999995</v>
          </cell>
          <cell r="AH2815">
            <v>0</v>
          </cell>
          <cell r="AI2815">
            <v>0</v>
          </cell>
          <cell r="AJ2815">
            <v>1</v>
          </cell>
          <cell r="AK2815">
            <v>1000</v>
          </cell>
          <cell r="AL2815">
            <v>2350</v>
          </cell>
        </row>
        <row r="2816">
          <cell r="B2816">
            <v>42868</v>
          </cell>
          <cell r="E2816" t="str">
            <v>Aragon S.A.</v>
          </cell>
          <cell r="F2816" t="str">
            <v>7401200050-6</v>
          </cell>
          <cell r="G2816" t="str">
            <v>Barra Ojo Soldado 3/4x3,0mtrs</v>
          </cell>
          <cell r="AF2816">
            <v>120</v>
          </cell>
          <cell r="AG2816">
            <v>770.64</v>
          </cell>
          <cell r="AH2816">
            <v>0</v>
          </cell>
          <cell r="AI2816">
            <v>0</v>
          </cell>
          <cell r="AJ2816">
            <v>1</v>
          </cell>
          <cell r="AK2816">
            <v>120</v>
          </cell>
          <cell r="AL2816">
            <v>2730</v>
          </cell>
        </row>
        <row r="2817">
          <cell r="B2817">
            <v>42885</v>
          </cell>
          <cell r="E2817" t="str">
            <v>Tecnored S.A.</v>
          </cell>
          <cell r="F2817" t="str">
            <v>8706200640-2</v>
          </cell>
          <cell r="G2817" t="str">
            <v>Espiga 3/4x185x240 caps.1.3/8" Poliamida</v>
          </cell>
          <cell r="AF2817">
            <v>1000</v>
          </cell>
          <cell r="AG2817">
            <v>624</v>
          </cell>
          <cell r="AH2817">
            <v>-1025</v>
          </cell>
          <cell r="AI2817">
            <v>-639.6</v>
          </cell>
          <cell r="AJ2817">
            <v>2.0249999999999999</v>
          </cell>
          <cell r="AK2817">
            <v>2025</v>
          </cell>
          <cell r="AL2817">
            <v>6461</v>
          </cell>
        </row>
        <row r="2818">
          <cell r="B2818">
            <v>42913</v>
          </cell>
          <cell r="E2818" t="str">
            <v>Tecnored S.A.</v>
          </cell>
          <cell r="F2818" t="str">
            <v>A800200168-4</v>
          </cell>
          <cell r="G2818" t="str">
            <v>Soporte 2 Vías p/Empalme s/Pasador</v>
          </cell>
          <cell r="AF2818">
            <v>200</v>
          </cell>
          <cell r="AG2818">
            <v>56.599999999999994</v>
          </cell>
          <cell r="AH2818">
            <v>-320</v>
          </cell>
          <cell r="AI2818">
            <v>-90.559999999999988</v>
          </cell>
          <cell r="AJ2818">
            <v>2.6</v>
          </cell>
          <cell r="AK2818">
            <v>520</v>
          </cell>
          <cell r="AL2818">
            <v>1943</v>
          </cell>
        </row>
        <row r="2819">
          <cell r="B2819">
            <v>42895</v>
          </cell>
          <cell r="E2819" t="str">
            <v>Reposición</v>
          </cell>
          <cell r="F2819" t="str">
            <v>9323020350-2</v>
          </cell>
          <cell r="G2819" t="str">
            <v>Perno Hex Cte 5/8x8x5A</v>
          </cell>
          <cell r="AF2819">
            <v>2000</v>
          </cell>
          <cell r="AG2819">
            <v>672.2399999999999</v>
          </cell>
          <cell r="AH2819">
            <v>-736</v>
          </cell>
          <cell r="AI2819">
            <v>-247.38431999999997</v>
          </cell>
          <cell r="AJ2819">
            <v>1.3680000000000001</v>
          </cell>
          <cell r="AK2819">
            <v>2736</v>
          </cell>
          <cell r="AL2819">
            <v>2350</v>
          </cell>
        </row>
        <row r="2820">
          <cell r="B2820">
            <v>42902</v>
          </cell>
          <cell r="E2820" t="str">
            <v>Grez y Ulloa S.A.</v>
          </cell>
          <cell r="F2820" t="str">
            <v>9323016430-2</v>
          </cell>
          <cell r="G2820" t="str">
            <v>Perno Hex Cte 1/2x7x4A</v>
          </cell>
          <cell r="AF2820">
            <v>300</v>
          </cell>
          <cell r="AG2820">
            <v>54</v>
          </cell>
          <cell r="AH2820">
            <v>-200</v>
          </cell>
          <cell r="AI2820">
            <v>-36</v>
          </cell>
          <cell r="AJ2820">
            <v>1.6666666666666667</v>
          </cell>
          <cell r="AK2820">
            <v>500</v>
          </cell>
          <cell r="AL2820">
            <v>2355</v>
          </cell>
        </row>
        <row r="2821">
          <cell r="B2821">
            <v>42903</v>
          </cell>
          <cell r="E2821" t="str">
            <v>Cooperativa Electrica charrua</v>
          </cell>
          <cell r="F2821" t="str">
            <v>9323016430-2</v>
          </cell>
          <cell r="G2821" t="str">
            <v>Perno Hex Cte 1/2x7x4A</v>
          </cell>
          <cell r="AF2821">
            <v>300</v>
          </cell>
          <cell r="AG2821">
            <v>54</v>
          </cell>
          <cell r="AH2821">
            <v>-138</v>
          </cell>
          <cell r="AI2821">
            <v>-24.84</v>
          </cell>
          <cell r="AJ2821">
            <v>1.46</v>
          </cell>
          <cell r="AK2821">
            <v>438</v>
          </cell>
          <cell r="AL2821">
            <v>2255</v>
          </cell>
        </row>
        <row r="2822">
          <cell r="B2822">
            <v>42904</v>
          </cell>
          <cell r="E2822" t="str">
            <v>SANDEN LTDA</v>
          </cell>
          <cell r="F2822" t="str">
            <v>9323016420-5</v>
          </cell>
          <cell r="G2822" t="str">
            <v>Perno Hex Cte 1/2x7x3A</v>
          </cell>
          <cell r="AF2822">
            <v>50</v>
          </cell>
          <cell r="AG2822">
            <v>8.6</v>
          </cell>
          <cell r="AH2822">
            <v>-50</v>
          </cell>
          <cell r="AI2822">
            <v>-8.6</v>
          </cell>
          <cell r="AJ2822">
            <v>2</v>
          </cell>
          <cell r="AK2822">
            <v>100</v>
          </cell>
          <cell r="AL2822">
            <v>2558</v>
          </cell>
        </row>
        <row r="2823">
          <cell r="B2823">
            <v>42818</v>
          </cell>
          <cell r="E2823" t="str">
            <v>Enel Distribucion Chile S.A.</v>
          </cell>
          <cell r="F2823" t="str">
            <v>A800227000-6</v>
          </cell>
          <cell r="G2823" t="str">
            <v>Soporte Susp. p/DAC Preensamblado</v>
          </cell>
          <cell r="AF2823">
            <v>2000</v>
          </cell>
          <cell r="AG2823">
            <v>680</v>
          </cell>
          <cell r="AH2823">
            <v>-2</v>
          </cell>
          <cell r="AI2823">
            <v>-0.68</v>
          </cell>
          <cell r="AJ2823">
            <v>1.0009999999999999</v>
          </cell>
          <cell r="AK2823">
            <v>2002</v>
          </cell>
          <cell r="AL2823">
            <v>5000</v>
          </cell>
        </row>
        <row r="2824">
          <cell r="B2824">
            <v>42880</v>
          </cell>
          <cell r="E2824" t="str">
            <v>Tecnored S.A.</v>
          </cell>
          <cell r="F2824" t="str">
            <v>8709200050-6</v>
          </cell>
          <cell r="G2824" t="str">
            <v>Espiga 3/4x200x350 caps.1" Poliamida</v>
          </cell>
          <cell r="AF2824">
            <v>500</v>
          </cell>
          <cell r="AG2824">
            <v>406</v>
          </cell>
          <cell r="AH2824">
            <v>-10</v>
          </cell>
          <cell r="AI2824">
            <v>-8.120000000000001</v>
          </cell>
          <cell r="AJ2824">
            <v>1.02</v>
          </cell>
          <cell r="AK2824">
            <v>510</v>
          </cell>
          <cell r="AL2824">
            <v>6460</v>
          </cell>
        </row>
        <row r="2825">
          <cell r="B2825">
            <v>42886</v>
          </cell>
          <cell r="E2825" t="str">
            <v>Tecnored S.A.</v>
          </cell>
          <cell r="F2825" t="str">
            <v>8707200685-0</v>
          </cell>
          <cell r="G2825" t="str">
            <v>Espiga 3/4x190x340 caps.1.3/8" Poliamida</v>
          </cell>
          <cell r="AF2825">
            <v>500</v>
          </cell>
          <cell r="AG2825">
            <v>416.5</v>
          </cell>
          <cell r="AH2825">
            <v>-502</v>
          </cell>
          <cell r="AI2825">
            <v>-418.166</v>
          </cell>
          <cell r="AJ2825">
            <v>2.004</v>
          </cell>
          <cell r="AK2825">
            <v>1002</v>
          </cell>
          <cell r="AL2825">
            <v>6456</v>
          </cell>
        </row>
        <row r="2826">
          <cell r="B2826">
            <v>42916</v>
          </cell>
          <cell r="E2826" t="str">
            <v>Reposición</v>
          </cell>
          <cell r="F2826" t="str">
            <v>A800200050-5</v>
          </cell>
          <cell r="G2826" t="str">
            <v>Soporte Remate Liviano</v>
          </cell>
          <cell r="AF2826">
            <v>3000</v>
          </cell>
          <cell r="AG2826">
            <v>780</v>
          </cell>
          <cell r="AH2826">
            <v>-650</v>
          </cell>
          <cell r="AI2826">
            <v>-169</v>
          </cell>
          <cell r="AJ2826">
            <v>1.2166666666666666</v>
          </cell>
          <cell r="AK2826">
            <v>3650</v>
          </cell>
          <cell r="AL2826">
            <v>2659</v>
          </cell>
        </row>
        <row r="2827">
          <cell r="B2827">
            <v>42909</v>
          </cell>
          <cell r="E2827" t="str">
            <v>Cooperativa Electrica charrua</v>
          </cell>
          <cell r="F2827" t="str">
            <v>9323016470-1</v>
          </cell>
          <cell r="G2827" t="str">
            <v>Perno Hex Cte 1/2x9x6A</v>
          </cell>
          <cell r="AF2827">
            <v>500</v>
          </cell>
          <cell r="AG2827">
            <v>115.5</v>
          </cell>
          <cell r="AH2827">
            <v>-595</v>
          </cell>
          <cell r="AI2827">
            <v>-137.44499999999999</v>
          </cell>
          <cell r="AJ2827">
            <v>2.19</v>
          </cell>
          <cell r="AK2827">
            <v>1095</v>
          </cell>
          <cell r="AL2827">
            <v>2251</v>
          </cell>
        </row>
        <row r="2828">
          <cell r="B2828">
            <v>42667</v>
          </cell>
          <cell r="E2828" t="str">
            <v>Infraco SPA</v>
          </cell>
          <cell r="F2828" t="str">
            <v>9421120090-6</v>
          </cell>
          <cell r="G2828" t="str">
            <v>Perno Cab Cuad 5/8x2.1/2</v>
          </cell>
          <cell r="AF2828">
            <v>5300</v>
          </cell>
          <cell r="AG2828">
            <v>784.4</v>
          </cell>
          <cell r="AH2828">
            <v>1929</v>
          </cell>
          <cell r="AI2828">
            <v>285.49199999999996</v>
          </cell>
          <cell r="AJ2828">
            <v>0.63603773584905665</v>
          </cell>
          <cell r="AK2828">
            <v>3371</v>
          </cell>
          <cell r="AL2828">
            <v>2549</v>
          </cell>
        </row>
        <row r="2829">
          <cell r="B2829">
            <v>42915</v>
          </cell>
          <cell r="E2829" t="str">
            <v>Reposición</v>
          </cell>
          <cell r="F2829" t="str">
            <v>A402200037-K</v>
          </cell>
          <cell r="G2829" t="str">
            <v>Prensa Paralela p/Par 44,5x9,5x151 Inf Red</v>
          </cell>
          <cell r="AF2829">
            <v>1700</v>
          </cell>
          <cell r="AG2829">
            <v>719.1</v>
          </cell>
          <cell r="AH2829">
            <v>-100</v>
          </cell>
          <cell r="AI2829">
            <v>-42.3</v>
          </cell>
          <cell r="AJ2829">
            <v>1.0588235294117647</v>
          </cell>
          <cell r="AK2829">
            <v>1800</v>
          </cell>
          <cell r="AL2829">
            <v>3776</v>
          </cell>
        </row>
        <row r="2830">
          <cell r="B2830">
            <v>42910</v>
          </cell>
          <cell r="E2830" t="str">
            <v>Cooperativa Electrica charrua</v>
          </cell>
          <cell r="F2830" t="str">
            <v>9323016500-7</v>
          </cell>
          <cell r="G2830" t="str">
            <v>Perno Hex Cte 1/2x10x7A</v>
          </cell>
          <cell r="AF2830">
            <v>1000</v>
          </cell>
          <cell r="AG2830">
            <v>255</v>
          </cell>
          <cell r="AH2830">
            <v>-33</v>
          </cell>
          <cell r="AI2830">
            <v>-8.4150000000000009</v>
          </cell>
          <cell r="AJ2830">
            <v>1.0329999999999999</v>
          </cell>
          <cell r="AK2830">
            <v>1033</v>
          </cell>
          <cell r="AL2830">
            <v>2250</v>
          </cell>
        </row>
        <row r="2831">
          <cell r="B2831">
            <v>42881</v>
          </cell>
          <cell r="E2831" t="str">
            <v>Tecnored S.A.</v>
          </cell>
          <cell r="F2831" t="str">
            <v>8706200700-K</v>
          </cell>
          <cell r="G2831" t="str">
            <v>Espiga 3/4x250x300 caps.1.3/8" Poliamida</v>
          </cell>
          <cell r="AF2831">
            <v>2500</v>
          </cell>
          <cell r="AG2831">
            <v>1895</v>
          </cell>
          <cell r="AH2831">
            <v>970</v>
          </cell>
          <cell r="AI2831">
            <v>735.26</v>
          </cell>
          <cell r="AJ2831">
            <v>0.61199999999999999</v>
          </cell>
          <cell r="AK2831">
            <v>1530</v>
          </cell>
          <cell r="AL2831">
            <v>6110</v>
          </cell>
        </row>
        <row r="2832">
          <cell r="B2832">
            <v>42732</v>
          </cell>
          <cell r="E2832" t="str">
            <v>CNT Telefonica del Sur S.A.</v>
          </cell>
          <cell r="F2832" t="str">
            <v>7500200136-5</v>
          </cell>
          <cell r="G2832" t="str">
            <v>Brida Inferior Multicable 4mm</v>
          </cell>
          <cell r="AF2832">
            <v>1000</v>
          </cell>
          <cell r="AG2832">
            <v>116</v>
          </cell>
          <cell r="AH2832">
            <v>0</v>
          </cell>
          <cell r="AI2832">
            <v>0</v>
          </cell>
          <cell r="AJ2832">
            <v>1</v>
          </cell>
          <cell r="AK2832">
            <v>1000</v>
          </cell>
          <cell r="AL2832">
            <v>2698</v>
          </cell>
        </row>
        <row r="2833">
          <cell r="B2833">
            <v>42917</v>
          </cell>
          <cell r="E2833" t="str">
            <v>Reposición</v>
          </cell>
          <cell r="F2833" t="str">
            <v>A800200055-6</v>
          </cell>
          <cell r="G2833" t="str">
            <v>Soporte Remate Mediano-14</v>
          </cell>
          <cell r="AF2833">
            <v>2000</v>
          </cell>
          <cell r="AG2833">
            <v>600</v>
          </cell>
          <cell r="AH2833">
            <v>-1625</v>
          </cell>
          <cell r="AI2833">
            <v>-487.5</v>
          </cell>
          <cell r="AJ2833">
            <v>1.8125</v>
          </cell>
          <cell r="AK2833">
            <v>3625</v>
          </cell>
          <cell r="AL2833">
            <v>2632</v>
          </cell>
        </row>
        <row r="2834">
          <cell r="B2834">
            <v>42914</v>
          </cell>
          <cell r="E2834" t="str">
            <v>Reposición</v>
          </cell>
          <cell r="F2834" t="str">
            <v>A402200036-6</v>
          </cell>
          <cell r="G2834" t="str">
            <v>Prensa Paralela p/Par 44,5x9,5x151 Sup Oval</v>
          </cell>
          <cell r="AF2834">
            <v>1700</v>
          </cell>
          <cell r="AG2834">
            <v>695.3</v>
          </cell>
          <cell r="AH2834">
            <v>-100</v>
          </cell>
          <cell r="AI2834">
            <v>-40.9</v>
          </cell>
          <cell r="AJ2834">
            <v>1.0588235294117647</v>
          </cell>
          <cell r="AK2834">
            <v>1800</v>
          </cell>
          <cell r="AL2834">
            <v>3776</v>
          </cell>
        </row>
        <row r="2835">
          <cell r="B2835">
            <v>42918</v>
          </cell>
          <cell r="E2835" t="str">
            <v>Reposición</v>
          </cell>
          <cell r="F2835" t="str">
            <v>7401200010-7</v>
          </cell>
          <cell r="G2835" t="str">
            <v>Barra Ojo 5/8x1,80mtrs</v>
          </cell>
          <cell r="AF2835">
            <v>711</v>
          </cell>
          <cell r="AG2835">
            <v>2159.1648</v>
          </cell>
          <cell r="AH2835">
            <v>48</v>
          </cell>
          <cell r="AI2835">
            <v>145.7664</v>
          </cell>
          <cell r="AJ2835">
            <v>0.9324894514767933</v>
          </cell>
          <cell r="AK2835">
            <v>663</v>
          </cell>
          <cell r="AL2835">
            <v>1710</v>
          </cell>
        </row>
        <row r="2836">
          <cell r="B2836">
            <v>42735</v>
          </cell>
          <cell r="E2836" t="str">
            <v>CNT Telefonica del Sur S.A.</v>
          </cell>
          <cell r="F2836" t="str">
            <v>7500200136-5</v>
          </cell>
          <cell r="G2836" t="str">
            <v>Brida Inferior Multicable 4mm</v>
          </cell>
          <cell r="AF2836">
            <v>1000</v>
          </cell>
          <cell r="AG2836">
            <v>116</v>
          </cell>
          <cell r="AH2836">
            <v>0</v>
          </cell>
          <cell r="AI2836">
            <v>0</v>
          </cell>
          <cell r="AJ2836">
            <v>1</v>
          </cell>
          <cell r="AK2836">
            <v>1000</v>
          </cell>
          <cell r="AL2836">
            <v>2698</v>
          </cell>
        </row>
        <row r="2837">
          <cell r="B2837">
            <v>42852</v>
          </cell>
          <cell r="E2837" t="str">
            <v>Reposición</v>
          </cell>
          <cell r="F2837" t="str">
            <v>8706200638-0</v>
          </cell>
          <cell r="G2837" t="str">
            <v>Espiga 3/4x183x233 caps 1.3/8" Poliamida</v>
          </cell>
          <cell r="AF2837">
            <v>500</v>
          </cell>
          <cell r="AG2837">
            <v>299</v>
          </cell>
          <cell r="AH2837">
            <v>-51</v>
          </cell>
          <cell r="AI2837">
            <v>-30.497999999999998</v>
          </cell>
          <cell r="AJ2837">
            <v>1.1020000000000001</v>
          </cell>
          <cell r="AK2837">
            <v>551</v>
          </cell>
          <cell r="AL2837">
            <v>5622</v>
          </cell>
        </row>
        <row r="2838">
          <cell r="B2838">
            <v>42766</v>
          </cell>
          <cell r="E2838" t="str">
            <v>GTD Teleductos S.A.</v>
          </cell>
          <cell r="F2838" t="str">
            <v>7500200136-5</v>
          </cell>
          <cell r="G2838" t="str">
            <v>Brida Inferior Multicable 4mm</v>
          </cell>
          <cell r="AF2838">
            <v>1000</v>
          </cell>
          <cell r="AG2838">
            <v>116</v>
          </cell>
          <cell r="AH2838">
            <v>0</v>
          </cell>
          <cell r="AI2838">
            <v>0</v>
          </cell>
          <cell r="AJ2838">
            <v>1</v>
          </cell>
          <cell r="AK2838">
            <v>1000</v>
          </cell>
          <cell r="AL2838">
            <v>2549</v>
          </cell>
        </row>
        <row r="2839">
          <cell r="B2839">
            <v>42768</v>
          </cell>
          <cell r="E2839" t="str">
            <v>GTD Teleductos S.A.</v>
          </cell>
          <cell r="F2839" t="str">
            <v>7500200136-5</v>
          </cell>
          <cell r="G2839" t="str">
            <v>Brida Inferior Multicable 4mm</v>
          </cell>
          <cell r="AF2839">
            <v>1000</v>
          </cell>
          <cell r="AG2839">
            <v>116</v>
          </cell>
          <cell r="AH2839">
            <v>-1344</v>
          </cell>
          <cell r="AI2839">
            <v>-155.904</v>
          </cell>
          <cell r="AJ2839">
            <v>2.3439999999999999</v>
          </cell>
          <cell r="AK2839">
            <v>2344</v>
          </cell>
          <cell r="AL2839">
            <v>2549</v>
          </cell>
        </row>
        <row r="2840">
          <cell r="B2840">
            <v>42770</v>
          </cell>
          <cell r="E2840" t="str">
            <v>GTD Teleductos S.A.</v>
          </cell>
          <cell r="F2840" t="str">
            <v>7500200136-5</v>
          </cell>
          <cell r="G2840" t="str">
            <v>Brida Inferior Multicable 4mm</v>
          </cell>
          <cell r="AF2840">
            <v>1000</v>
          </cell>
          <cell r="AG2840">
            <v>116</v>
          </cell>
          <cell r="AH2840">
            <v>-2426</v>
          </cell>
          <cell r="AI2840">
            <v>-281.416</v>
          </cell>
          <cell r="AJ2840">
            <v>3.4260000000000002</v>
          </cell>
          <cell r="AK2840">
            <v>3426</v>
          </cell>
          <cell r="AL2840">
            <v>2549</v>
          </cell>
        </row>
        <row r="2841">
          <cell r="B2841">
            <v>42923</v>
          </cell>
          <cell r="E2841" t="str">
            <v>Reposición</v>
          </cell>
          <cell r="F2841" t="str">
            <v>A800200055-6</v>
          </cell>
          <cell r="G2841" t="str">
            <v>Soporte Remate Mediano-14</v>
          </cell>
          <cell r="AF2841">
            <v>2000</v>
          </cell>
          <cell r="AG2841">
            <v>600</v>
          </cell>
          <cell r="AH2841">
            <v>-655</v>
          </cell>
          <cell r="AI2841">
            <v>-196.5</v>
          </cell>
          <cell r="AJ2841">
            <v>1.3274999999999999</v>
          </cell>
          <cell r="AK2841">
            <v>2655</v>
          </cell>
          <cell r="AL2841">
            <v>2632</v>
          </cell>
        </row>
        <row r="2842">
          <cell r="B2842">
            <v>42851</v>
          </cell>
          <cell r="E2842" t="str">
            <v>Reposición</v>
          </cell>
          <cell r="F2842" t="str">
            <v>8706200070-6</v>
          </cell>
          <cell r="G2842" t="str">
            <v>Espiga 3/4x220x270 caps.1" Poliamida</v>
          </cell>
          <cell r="AF2842">
            <v>417</v>
          </cell>
          <cell r="AG2842">
            <v>266.04599999999999</v>
          </cell>
          <cell r="AH2842">
            <v>-13</v>
          </cell>
          <cell r="AI2842">
            <v>-8.2940000000000005</v>
          </cell>
          <cell r="AJ2842">
            <v>1.0311750599520384</v>
          </cell>
          <cell r="AK2842">
            <v>430</v>
          </cell>
          <cell r="AL2842">
            <v>6281</v>
          </cell>
        </row>
        <row r="2843">
          <cell r="B2843">
            <v>42926</v>
          </cell>
          <cell r="E2843" t="str">
            <v>Reposición</v>
          </cell>
          <cell r="F2843" t="str">
            <v>8020210078-7</v>
          </cell>
          <cell r="G2843" t="str">
            <v>Cruceta Paso Ova 50x50x4x500-14 GV</v>
          </cell>
          <cell r="AF2843">
            <v>1000</v>
          </cell>
          <cell r="AG2843">
            <v>1237</v>
          </cell>
          <cell r="AH2843">
            <v>-324</v>
          </cell>
          <cell r="AI2843">
            <v>-400.78800000000001</v>
          </cell>
          <cell r="AJ2843">
            <v>1.3240000000000001</v>
          </cell>
          <cell r="AK2843">
            <v>1324</v>
          </cell>
          <cell r="AL2843">
            <v>1899</v>
          </cell>
        </row>
        <row r="2844">
          <cell r="B2844">
            <v>42882</v>
          </cell>
          <cell r="E2844" t="str">
            <v>Cia. Distrib. De Energía Electrica</v>
          </cell>
          <cell r="F2844" t="str">
            <v>8731232100-7</v>
          </cell>
          <cell r="G2844" t="str">
            <v>Espiga Punta Poste caps.1" Poliamida</v>
          </cell>
          <cell r="AF2844">
            <v>120</v>
          </cell>
          <cell r="AG2844">
            <v>114.6</v>
          </cell>
          <cell r="AH2844">
            <v>-87</v>
          </cell>
          <cell r="AI2844">
            <v>-83.084999999999994</v>
          </cell>
          <cell r="AJ2844">
            <v>1.7250000000000001</v>
          </cell>
          <cell r="AK2844">
            <v>207</v>
          </cell>
          <cell r="AL2844">
            <v>6596</v>
          </cell>
        </row>
        <row r="2845">
          <cell r="B2845">
            <v>42879</v>
          </cell>
          <cell r="E2845" t="str">
            <v>Cooperativa Electrica charrua</v>
          </cell>
          <cell r="F2845" t="str">
            <v>8731232100-7</v>
          </cell>
          <cell r="G2845" t="str">
            <v>Espiga Punta Poste caps.1" Poliamida</v>
          </cell>
          <cell r="AF2845">
            <v>200</v>
          </cell>
          <cell r="AG2845">
            <v>191</v>
          </cell>
          <cell r="AH2845">
            <v>-17</v>
          </cell>
          <cell r="AI2845">
            <v>-16.234999999999999</v>
          </cell>
          <cell r="AJ2845">
            <v>1.085</v>
          </cell>
          <cell r="AK2845">
            <v>217</v>
          </cell>
          <cell r="AL2845">
            <v>6300</v>
          </cell>
        </row>
        <row r="2846">
          <cell r="B2846">
            <v>42911</v>
          </cell>
          <cell r="E2846" t="str">
            <v>SANDEN LTDA</v>
          </cell>
          <cell r="F2846" t="str">
            <v>9323016560-0</v>
          </cell>
          <cell r="G2846" t="str">
            <v>Perno Hex Cte 1/2x12x9A</v>
          </cell>
          <cell r="AF2846">
            <v>200</v>
          </cell>
          <cell r="AG2846">
            <v>61.199999999999996</v>
          </cell>
          <cell r="AH2846">
            <v>-87</v>
          </cell>
          <cell r="AI2846">
            <v>-26.622</v>
          </cell>
          <cell r="AJ2846">
            <v>1.4350000000000001</v>
          </cell>
          <cell r="AK2846">
            <v>287</v>
          </cell>
          <cell r="AL2846">
            <v>2385</v>
          </cell>
        </row>
        <row r="2847">
          <cell r="B2847">
            <v>42912</v>
          </cell>
          <cell r="E2847" t="str">
            <v>Grez y Ulloa S.A.</v>
          </cell>
          <cell r="F2847" t="str">
            <v>9323016560-0</v>
          </cell>
          <cell r="G2847" t="str">
            <v>Perno Hex Cte 1/2x12x9A</v>
          </cell>
          <cell r="AF2847">
            <v>200</v>
          </cell>
          <cell r="AG2847">
            <v>61.199999999999996</v>
          </cell>
          <cell r="AH2847">
            <v>-50</v>
          </cell>
          <cell r="AI2847">
            <v>-15.299999999999999</v>
          </cell>
          <cell r="AJ2847">
            <v>1.25</v>
          </cell>
          <cell r="AK2847">
            <v>250</v>
          </cell>
          <cell r="AL2847">
            <v>2300</v>
          </cell>
        </row>
        <row r="2848">
          <cell r="B2848">
            <v>42671</v>
          </cell>
          <cell r="E2848" t="str">
            <v>Infraco SPA</v>
          </cell>
          <cell r="F2848" t="str">
            <v>9421120090-6</v>
          </cell>
          <cell r="G2848" t="str">
            <v>Perno Cab Cuad 5/8x2.1/2</v>
          </cell>
          <cell r="AF2848">
            <v>5300</v>
          </cell>
          <cell r="AG2848">
            <v>784.4</v>
          </cell>
          <cell r="AH2848">
            <v>0</v>
          </cell>
          <cell r="AI2848">
            <v>0</v>
          </cell>
          <cell r="AJ2848">
            <v>1</v>
          </cell>
          <cell r="AK2848">
            <v>5300</v>
          </cell>
          <cell r="AL2848">
            <v>2549</v>
          </cell>
        </row>
        <row r="2849">
          <cell r="B2849">
            <v>42870</v>
          </cell>
          <cell r="E2849" t="str">
            <v>Cooperativa Electrica charrua</v>
          </cell>
          <cell r="F2849" t="str">
            <v>A800200023-8</v>
          </cell>
          <cell r="G2849" t="str">
            <v>Soporte Paso 1/2x378x75H</v>
          </cell>
          <cell r="AF2849">
            <v>300</v>
          </cell>
          <cell r="AG2849">
            <v>120.30000000000001</v>
          </cell>
          <cell r="AH2849">
            <v>-169</v>
          </cell>
          <cell r="AI2849">
            <v>-67.769000000000005</v>
          </cell>
          <cell r="AJ2849">
            <v>1.5633333333333332</v>
          </cell>
          <cell r="AK2849">
            <v>469</v>
          </cell>
          <cell r="AL2849">
            <v>4001</v>
          </cell>
        </row>
        <row r="2850">
          <cell r="B2850">
            <v>42898</v>
          </cell>
          <cell r="E2850" t="str">
            <v>Reposición</v>
          </cell>
          <cell r="F2850" t="str">
            <v>8706200650-K</v>
          </cell>
          <cell r="G2850" t="str">
            <v>Espiga 3/4x155x210 caps.1.3/8" Poliamida</v>
          </cell>
          <cell r="AF2850">
            <v>1000</v>
          </cell>
          <cell r="AG2850">
            <v>560</v>
          </cell>
          <cell r="AH2850">
            <v>-127</v>
          </cell>
          <cell r="AI2850">
            <v>-71.12</v>
          </cell>
          <cell r="AJ2850">
            <v>1.127</v>
          </cell>
          <cell r="AK2850">
            <v>1127</v>
          </cell>
          <cell r="AL2850">
            <v>6518</v>
          </cell>
        </row>
        <row r="2851">
          <cell r="B2851">
            <v>42733</v>
          </cell>
          <cell r="E2851" t="str">
            <v>CNT Telefonica del Sur S.A.</v>
          </cell>
          <cell r="F2851" t="str">
            <v>7500200137-3</v>
          </cell>
          <cell r="G2851" t="str">
            <v>Brida Superior Multicable 4mm</v>
          </cell>
          <cell r="AF2851">
            <v>1000</v>
          </cell>
          <cell r="AG2851">
            <v>77</v>
          </cell>
          <cell r="AH2851">
            <v>0</v>
          </cell>
          <cell r="AI2851">
            <v>0</v>
          </cell>
          <cell r="AJ2851">
            <v>1</v>
          </cell>
          <cell r="AK2851">
            <v>1000</v>
          </cell>
          <cell r="AL2851">
            <v>2698</v>
          </cell>
        </row>
        <row r="2852">
          <cell r="B2852">
            <v>42925</v>
          </cell>
          <cell r="E2852" t="str">
            <v>SmartWork Spa</v>
          </cell>
          <cell r="F2852" t="str">
            <v>7023216100-9</v>
          </cell>
          <cell r="G2852" t="str">
            <v>Abrazadera U 1/2x100x200x200x55H</v>
          </cell>
          <cell r="AF2852">
            <v>180</v>
          </cell>
          <cell r="AG2852">
            <v>112.86</v>
          </cell>
          <cell r="AH2852">
            <v>-15</v>
          </cell>
          <cell r="AI2852">
            <v>-9.4049999999999994</v>
          </cell>
          <cell r="AJ2852">
            <v>1.0833333333333333</v>
          </cell>
          <cell r="AK2852">
            <v>195</v>
          </cell>
          <cell r="AL2852">
            <v>3508</v>
          </cell>
        </row>
        <row r="2853">
          <cell r="B2853">
            <v>42736</v>
          </cell>
          <cell r="E2853" t="str">
            <v>CNT Telefonica del Sur S.A.</v>
          </cell>
          <cell r="F2853" t="str">
            <v>7500200137-3</v>
          </cell>
          <cell r="G2853" t="str">
            <v>Brida Superior Multicable 4mm</v>
          </cell>
          <cell r="AF2853">
            <v>1000</v>
          </cell>
          <cell r="AG2853">
            <v>77</v>
          </cell>
          <cell r="AH2853">
            <v>560</v>
          </cell>
          <cell r="AI2853">
            <v>43.12</v>
          </cell>
          <cell r="AJ2853">
            <v>0.44</v>
          </cell>
          <cell r="AK2853">
            <v>440</v>
          </cell>
          <cell r="AL2853">
            <v>2698</v>
          </cell>
        </row>
        <row r="2854">
          <cell r="B2854">
            <v>42924</v>
          </cell>
          <cell r="E2854" t="str">
            <v>Reposición</v>
          </cell>
          <cell r="F2854" t="str">
            <v>8020210063-9</v>
          </cell>
          <cell r="G2854" t="str">
            <v>Cruceta Paso Ova 40x40x4x500</v>
          </cell>
          <cell r="AF2854">
            <v>500</v>
          </cell>
          <cell r="AG2854">
            <v>500</v>
          </cell>
          <cell r="AH2854">
            <v>-1152</v>
          </cell>
          <cell r="AI2854">
            <v>-1152</v>
          </cell>
          <cell r="AJ2854">
            <v>3.3039999999999998</v>
          </cell>
          <cell r="AK2854">
            <v>1652</v>
          </cell>
          <cell r="AL2854">
            <v>2098</v>
          </cell>
        </row>
        <row r="2855">
          <cell r="B2855">
            <v>42936</v>
          </cell>
          <cell r="E2855" t="str">
            <v>C y G Ltda</v>
          </cell>
          <cell r="F2855" t="str">
            <v>73032B8140-1</v>
          </cell>
          <cell r="G2855" t="str">
            <v>Golilla 140x140x18x27</v>
          </cell>
          <cell r="AF2855">
            <v>30</v>
          </cell>
          <cell r="AG2855">
            <v>84.51</v>
          </cell>
          <cell r="AH2855">
            <v>-3</v>
          </cell>
          <cell r="AI2855">
            <v>-8.4510000000000005</v>
          </cell>
          <cell r="AJ2855">
            <v>1.1000000000000001</v>
          </cell>
          <cell r="AK2855">
            <v>33</v>
          </cell>
          <cell r="AL2855">
            <v>2083</v>
          </cell>
        </row>
        <row r="2856">
          <cell r="B2856">
            <v>42937</v>
          </cell>
          <cell r="E2856" t="str">
            <v>MAGIN SPA</v>
          </cell>
          <cell r="F2856" t="str">
            <v>9821930190-1</v>
          </cell>
          <cell r="G2856" t="str">
            <v>Perfil Cuad 20x20x1,5x6000</v>
          </cell>
          <cell r="AF2856">
            <v>100</v>
          </cell>
          <cell r="AG2856">
            <v>498.00000000000006</v>
          </cell>
          <cell r="AH2856">
            <v>-2</v>
          </cell>
          <cell r="AI2856">
            <v>-9.9600000000000009</v>
          </cell>
          <cell r="AJ2856">
            <v>1.02</v>
          </cell>
          <cell r="AK2856">
            <v>102</v>
          </cell>
          <cell r="AL2856">
            <v>2037</v>
          </cell>
        </row>
        <row r="2857">
          <cell r="B2857">
            <v>42906</v>
          </cell>
          <cell r="E2857" t="str">
            <v>Barrios Constructora SPA</v>
          </cell>
          <cell r="F2857" t="str">
            <v>2821632150-4</v>
          </cell>
          <cell r="G2857" t="str">
            <v>Perno riel FFCC KJX 1x140</v>
          </cell>
          <cell r="AF2857">
            <v>400</v>
          </cell>
          <cell r="AG2857">
            <v>288</v>
          </cell>
          <cell r="AH2857">
            <v>-9</v>
          </cell>
          <cell r="AI2857">
            <v>-6.4799999999999995</v>
          </cell>
          <cell r="AJ2857">
            <v>1.0225</v>
          </cell>
          <cell r="AK2857">
            <v>409</v>
          </cell>
          <cell r="AL2857">
            <v>2750</v>
          </cell>
        </row>
        <row r="2858">
          <cell r="B2858">
            <v>42893</v>
          </cell>
          <cell r="E2858" t="str">
            <v>Reposición</v>
          </cell>
          <cell r="F2858" t="str">
            <v>9323020410-K</v>
          </cell>
          <cell r="G2858" t="str">
            <v>Perno Hex Cte 5/8x10x7A</v>
          </cell>
          <cell r="AF2858">
            <v>2000</v>
          </cell>
          <cell r="AG2858">
            <v>848</v>
          </cell>
          <cell r="AH2858">
            <v>620</v>
          </cell>
          <cell r="AI2858">
            <v>262.88</v>
          </cell>
          <cell r="AJ2858">
            <v>0.69</v>
          </cell>
          <cell r="AK2858">
            <v>1380</v>
          </cell>
          <cell r="AL2858">
            <v>2349</v>
          </cell>
        </row>
        <row r="2859">
          <cell r="B2859">
            <v>42889</v>
          </cell>
          <cell r="E2859" t="str">
            <v>Reposición</v>
          </cell>
          <cell r="F2859" t="str">
            <v>9323020370-7</v>
          </cell>
          <cell r="G2859" t="str">
            <v>Perno Hex Cte 5/8x9x6A</v>
          </cell>
          <cell r="AF2859">
            <v>1000</v>
          </cell>
          <cell r="AG2859">
            <v>373.77</v>
          </cell>
          <cell r="AH2859">
            <v>-980</v>
          </cell>
          <cell r="AI2859">
            <v>-366.2946</v>
          </cell>
          <cell r="AJ2859">
            <v>1.98</v>
          </cell>
          <cell r="AK2859">
            <v>1980</v>
          </cell>
          <cell r="AL2859">
            <v>2349</v>
          </cell>
        </row>
        <row r="2860">
          <cell r="B2860">
            <v>42940</v>
          </cell>
          <cell r="E2860" t="str">
            <v>C y G Ltda</v>
          </cell>
          <cell r="F2860" t="str">
            <v>73032B8120-8</v>
          </cell>
          <cell r="G2860" t="str">
            <v>Golilla 120x120x16x27</v>
          </cell>
          <cell r="AF2860">
            <v>347</v>
          </cell>
          <cell r="AG2860">
            <v>977.49900000000002</v>
          </cell>
          <cell r="AH2860">
            <v>0</v>
          </cell>
          <cell r="AI2860">
            <v>0</v>
          </cell>
          <cell r="AJ2860">
            <v>1</v>
          </cell>
          <cell r="AK2860">
            <v>347</v>
          </cell>
          <cell r="AL2860">
            <v>1966</v>
          </cell>
        </row>
        <row r="2861">
          <cell r="B2861">
            <v>42921</v>
          </cell>
          <cell r="E2861" t="str">
            <v>Tecnored S.A.</v>
          </cell>
          <cell r="F2861" t="str">
            <v>7400200210-1</v>
          </cell>
          <cell r="G2861" t="str">
            <v>Barra Ojo Soldado 3/4x2.40mtrsx70H</v>
          </cell>
          <cell r="AF2861">
            <v>100</v>
          </cell>
          <cell r="AG2861">
            <v>580</v>
          </cell>
          <cell r="AH2861">
            <v>-2</v>
          </cell>
          <cell r="AI2861">
            <v>-11.6</v>
          </cell>
          <cell r="AJ2861">
            <v>1.02</v>
          </cell>
          <cell r="AK2861">
            <v>102</v>
          </cell>
          <cell r="AL2861">
            <v>2150</v>
          </cell>
        </row>
        <row r="2862">
          <cell r="B2862">
            <v>42922</v>
          </cell>
          <cell r="E2862" t="str">
            <v>Reposición</v>
          </cell>
          <cell r="F2862" t="str">
            <v>7400200310-8</v>
          </cell>
          <cell r="G2862" t="str">
            <v>Barra Ojo Soldado 3/4x2.40mtrs</v>
          </cell>
          <cell r="AF2862">
            <v>500</v>
          </cell>
          <cell r="AG2862">
            <v>2900</v>
          </cell>
          <cell r="AH2862">
            <v>-246</v>
          </cell>
          <cell r="AI2862">
            <v>-1426.8</v>
          </cell>
          <cell r="AJ2862">
            <v>1.492</v>
          </cell>
          <cell r="AK2862">
            <v>746</v>
          </cell>
          <cell r="AL2862">
            <v>2150</v>
          </cell>
        </row>
        <row r="2863">
          <cell r="B2863">
            <v>42927</v>
          </cell>
          <cell r="E2863" t="str">
            <v>Reposición</v>
          </cell>
          <cell r="F2863" t="str">
            <v>9323016450-7</v>
          </cell>
          <cell r="G2863" t="str">
            <v>Perno Hex Cte 1/2x8x5A</v>
          </cell>
          <cell r="AF2863">
            <v>500</v>
          </cell>
          <cell r="AG2863">
            <v>104.5</v>
          </cell>
          <cell r="AH2863">
            <v>-468</v>
          </cell>
          <cell r="AI2863">
            <v>-97.811999999999998</v>
          </cell>
          <cell r="AJ2863">
            <v>1.9359999999999999</v>
          </cell>
          <cell r="AK2863">
            <v>968</v>
          </cell>
          <cell r="AL2863">
            <v>2224</v>
          </cell>
        </row>
        <row r="2864">
          <cell r="B2864">
            <v>42933</v>
          </cell>
          <cell r="E2864" t="str">
            <v>Copelec</v>
          </cell>
          <cell r="F2864" t="str">
            <v>9822810160-5</v>
          </cell>
          <cell r="G2864" t="str">
            <v>Separador p/Espiga Punta Poste</v>
          </cell>
          <cell r="AF2864">
            <v>54</v>
          </cell>
          <cell r="AG2864">
            <v>31.049999999999997</v>
          </cell>
          <cell r="AH2864">
            <v>-94</v>
          </cell>
          <cell r="AI2864">
            <v>-54.05</v>
          </cell>
          <cell r="AJ2864">
            <v>2.7407407407407409</v>
          </cell>
          <cell r="AK2864">
            <v>148</v>
          </cell>
          <cell r="AL2864">
            <v>4000</v>
          </cell>
        </row>
        <row r="2865">
          <cell r="B2865">
            <v>42890</v>
          </cell>
          <cell r="E2865" t="str">
            <v>Copelec</v>
          </cell>
          <cell r="F2865" t="str">
            <v>A800210084-4</v>
          </cell>
          <cell r="G2865" t="str">
            <v>Soporte L 50x50x5x50</v>
          </cell>
          <cell r="AF2865">
            <v>1000</v>
          </cell>
          <cell r="AG2865">
            <v>188.5</v>
          </cell>
          <cell r="AH2865">
            <v>85</v>
          </cell>
          <cell r="AI2865">
            <v>16.022500000000001</v>
          </cell>
          <cell r="AJ2865">
            <v>0.91500000000000004</v>
          </cell>
          <cell r="AK2865">
            <v>915</v>
          </cell>
          <cell r="AL2865">
            <v>3580</v>
          </cell>
        </row>
        <row r="2866">
          <cell r="B2866">
            <v>42942</v>
          </cell>
          <cell r="E2866" t="str">
            <v>SmartWork Spa</v>
          </cell>
          <cell r="F2866" t="str">
            <v>7023216100-9</v>
          </cell>
          <cell r="G2866" t="str">
            <v>Abrazadera U 1/2x100x200x200x55H</v>
          </cell>
          <cell r="AF2866">
            <v>198</v>
          </cell>
          <cell r="AG2866">
            <v>124.146</v>
          </cell>
          <cell r="AH2866">
            <v>-2</v>
          </cell>
          <cell r="AI2866">
            <v>-1.254</v>
          </cell>
          <cell r="AJ2866">
            <v>1.0101010101010102</v>
          </cell>
          <cell r="AK2866">
            <v>200</v>
          </cell>
          <cell r="AL2866">
            <v>3508</v>
          </cell>
        </row>
        <row r="2867">
          <cell r="B2867">
            <v>42941</v>
          </cell>
          <cell r="E2867" t="str">
            <v>Reposición</v>
          </cell>
          <cell r="F2867" t="str">
            <v>7500200136-5</v>
          </cell>
          <cell r="G2867" t="str">
            <v>Brida Inferior Multicable 4mm</v>
          </cell>
          <cell r="AF2867">
            <v>4000</v>
          </cell>
          <cell r="AG2867">
            <v>464</v>
          </cell>
          <cell r="AH2867">
            <v>-2005</v>
          </cell>
          <cell r="AI2867">
            <v>-232.58</v>
          </cell>
          <cell r="AJ2867">
            <v>1.50125</v>
          </cell>
          <cell r="AK2867">
            <v>6005</v>
          </cell>
          <cell r="AL2867">
            <v>2549</v>
          </cell>
        </row>
        <row r="2868">
          <cell r="B2868">
            <v>42734</v>
          </cell>
          <cell r="E2868" t="str">
            <v>CNT Telefonica del Sur S.A.</v>
          </cell>
          <cell r="F2868" t="str">
            <v>9421120090-6</v>
          </cell>
          <cell r="G2868" t="str">
            <v>Perno Cab Cuad 5/8x2.1/2</v>
          </cell>
          <cell r="AF2868">
            <v>1000</v>
          </cell>
          <cell r="AG2868">
            <v>148</v>
          </cell>
          <cell r="AH2868">
            <v>-857</v>
          </cell>
          <cell r="AI2868">
            <v>-126.836</v>
          </cell>
          <cell r="AJ2868">
            <v>1.857</v>
          </cell>
          <cell r="AK2868">
            <v>1857</v>
          </cell>
          <cell r="AL2868">
            <v>2549</v>
          </cell>
        </row>
        <row r="2869">
          <cell r="B2869">
            <v>42817</v>
          </cell>
          <cell r="E2869" t="str">
            <v>Cliente</v>
          </cell>
          <cell r="F2869" t="str">
            <v>9821970120-9</v>
          </cell>
          <cell r="G2869" t="str">
            <v>Accesorio Recup de Agua</v>
          </cell>
          <cell r="AF2869">
            <v>160</v>
          </cell>
          <cell r="AG2869">
            <v>59.68</v>
          </cell>
          <cell r="AH2869">
            <v>-6</v>
          </cell>
          <cell r="AI2869">
            <v>-2.238</v>
          </cell>
          <cell r="AJ2869">
            <v>1.0375000000000001</v>
          </cell>
          <cell r="AK2869">
            <v>166</v>
          </cell>
        </row>
        <row r="2870">
          <cell r="B2870">
            <v>42938</v>
          </cell>
          <cell r="E2870" t="str">
            <v>Reposición</v>
          </cell>
          <cell r="F2870" t="str">
            <v>7003216051-2</v>
          </cell>
          <cell r="G2870" t="str">
            <v>Abrazadera 1/2x9.1/2</v>
          </cell>
          <cell r="AF2870">
            <v>693</v>
          </cell>
          <cell r="AG2870">
            <v>419.26499999999999</v>
          </cell>
          <cell r="AH2870">
            <v>-389</v>
          </cell>
          <cell r="AI2870">
            <v>-235.345</v>
          </cell>
          <cell r="AJ2870">
            <v>1.5613275613275612</v>
          </cell>
          <cell r="AK2870">
            <v>1082</v>
          </cell>
          <cell r="AL2870">
            <v>1732</v>
          </cell>
        </row>
        <row r="2871">
          <cell r="B2871">
            <v>42930</v>
          </cell>
          <cell r="E2871" t="str">
            <v>Reposición</v>
          </cell>
          <cell r="F2871" t="str">
            <v>9323020350-2</v>
          </cell>
          <cell r="G2871" t="str">
            <v>Perno Hex Cte 5/8x8x5A</v>
          </cell>
          <cell r="AF2871">
            <v>1500</v>
          </cell>
          <cell r="AG2871">
            <v>504.17999999999995</v>
          </cell>
          <cell r="AH2871">
            <v>-398</v>
          </cell>
          <cell r="AI2871">
            <v>-133.77575999999999</v>
          </cell>
          <cell r="AJ2871">
            <v>1.2653333333333334</v>
          </cell>
          <cell r="AK2871">
            <v>1898</v>
          </cell>
          <cell r="AL2871">
            <v>2350</v>
          </cell>
        </row>
        <row r="2872">
          <cell r="B2872">
            <v>42767</v>
          </cell>
          <cell r="E2872" t="str">
            <v>GTD Teleductos S.A.</v>
          </cell>
          <cell r="F2872" t="str">
            <v>7500200137-3</v>
          </cell>
          <cell r="G2872" t="str">
            <v>Brida Superior Multicable 4mm</v>
          </cell>
          <cell r="AF2872">
            <v>1000</v>
          </cell>
          <cell r="AG2872">
            <v>77</v>
          </cell>
          <cell r="AH2872">
            <v>0</v>
          </cell>
          <cell r="AI2872">
            <v>0</v>
          </cell>
          <cell r="AJ2872">
            <v>1</v>
          </cell>
          <cell r="AK2872">
            <v>1000</v>
          </cell>
          <cell r="AL2872">
            <v>2549</v>
          </cell>
        </row>
        <row r="2873">
          <cell r="B2873">
            <v>42769</v>
          </cell>
          <cell r="E2873" t="str">
            <v>GTD Teleductos S.A.</v>
          </cell>
          <cell r="F2873" t="str">
            <v>7500200137-3</v>
          </cell>
          <cell r="G2873" t="str">
            <v>Brida Superior Multicable 4mm</v>
          </cell>
          <cell r="AF2873">
            <v>1000</v>
          </cell>
          <cell r="AG2873">
            <v>77</v>
          </cell>
          <cell r="AH2873">
            <v>0</v>
          </cell>
          <cell r="AI2873">
            <v>0</v>
          </cell>
          <cell r="AJ2873">
            <v>1</v>
          </cell>
          <cell r="AK2873">
            <v>1000</v>
          </cell>
          <cell r="AL2873">
            <v>2549</v>
          </cell>
        </row>
        <row r="2874">
          <cell r="B2874">
            <v>42737</v>
          </cell>
          <cell r="E2874" t="str">
            <v>CNT Telefonica del Sur S.A.</v>
          </cell>
          <cell r="F2874" t="str">
            <v>9421120090-6</v>
          </cell>
          <cell r="G2874" t="str">
            <v>Perno Cab Cuad 5/8x2.1/2</v>
          </cell>
          <cell r="AF2874">
            <v>1000</v>
          </cell>
          <cell r="AG2874">
            <v>148</v>
          </cell>
          <cell r="AH2874">
            <v>-1666</v>
          </cell>
          <cell r="AI2874">
            <v>-246.56799999999998</v>
          </cell>
          <cell r="AJ2874">
            <v>2.6659999999999999</v>
          </cell>
          <cell r="AK2874">
            <v>2666</v>
          </cell>
          <cell r="AL2874">
            <v>2698</v>
          </cell>
        </row>
        <row r="2875">
          <cell r="B2875">
            <v>42771</v>
          </cell>
          <cell r="E2875" t="str">
            <v>GTD Teleductos S.A.</v>
          </cell>
          <cell r="F2875" t="str">
            <v>7500200137-3</v>
          </cell>
          <cell r="G2875" t="str">
            <v>Brida Superior Multicable 4mm</v>
          </cell>
          <cell r="AF2875">
            <v>1500</v>
          </cell>
          <cell r="AG2875">
            <v>115.5</v>
          </cell>
          <cell r="AH2875">
            <v>-159</v>
          </cell>
          <cell r="AI2875">
            <v>-12.243</v>
          </cell>
          <cell r="AJ2875">
            <v>1.1060000000000001</v>
          </cell>
          <cell r="AK2875">
            <v>1659</v>
          </cell>
          <cell r="AL2875">
            <v>2549</v>
          </cell>
        </row>
        <row r="2876">
          <cell r="B2876">
            <v>42949</v>
          </cell>
          <cell r="E2876" t="str">
            <v>MAGIN SPA</v>
          </cell>
          <cell r="F2876" t="str">
            <v>9821960120-4</v>
          </cell>
          <cell r="G2876" t="str">
            <v>Poste AC 40x40x2x6000</v>
          </cell>
          <cell r="AF2876">
            <v>30</v>
          </cell>
          <cell r="AG2876">
            <v>415.79999999999995</v>
          </cell>
          <cell r="AH2876">
            <v>0</v>
          </cell>
          <cell r="AI2876">
            <v>0</v>
          </cell>
          <cell r="AJ2876">
            <v>1</v>
          </cell>
          <cell r="AK2876">
            <v>30</v>
          </cell>
          <cell r="AL2876">
            <v>2037</v>
          </cell>
        </row>
        <row r="2877">
          <cell r="B2877">
            <v>42932</v>
          </cell>
          <cell r="E2877" t="str">
            <v>Grez y Ulloa S.A.</v>
          </cell>
          <cell r="F2877" t="str">
            <v>A800200270-2</v>
          </cell>
          <cell r="G2877" t="str">
            <v>Soporte Paso 5/8x416</v>
          </cell>
          <cell r="AF2877">
            <v>20</v>
          </cell>
          <cell r="AG2877">
            <v>13.680000000000001</v>
          </cell>
          <cell r="AH2877">
            <v>0</v>
          </cell>
          <cell r="AI2877">
            <v>0</v>
          </cell>
          <cell r="AJ2877">
            <v>1</v>
          </cell>
          <cell r="AK2877">
            <v>20</v>
          </cell>
          <cell r="AL2877">
            <v>4000</v>
          </cell>
        </row>
        <row r="2878">
          <cell r="B2878">
            <v>42948</v>
          </cell>
          <cell r="E2878" t="str">
            <v>Reposición</v>
          </cell>
          <cell r="F2878" t="str">
            <v>A800200270-2</v>
          </cell>
          <cell r="G2878" t="str">
            <v>Soporte Paso 5/8x416</v>
          </cell>
          <cell r="AF2878">
            <v>400</v>
          </cell>
          <cell r="AG2878">
            <v>273.60000000000002</v>
          </cell>
          <cell r="AH2878">
            <v>-75</v>
          </cell>
          <cell r="AI2878">
            <v>-51.300000000000004</v>
          </cell>
          <cell r="AJ2878">
            <v>1.1875</v>
          </cell>
          <cell r="AK2878">
            <v>475</v>
          </cell>
          <cell r="AL2878">
            <v>4000</v>
          </cell>
        </row>
        <row r="2879">
          <cell r="B2879">
            <v>42941</v>
          </cell>
          <cell r="E2879" t="str">
            <v>Reposición</v>
          </cell>
          <cell r="F2879" t="str">
            <v>7500200136-5</v>
          </cell>
          <cell r="G2879" t="str">
            <v>Brida Inferior Multicable 4mm</v>
          </cell>
          <cell r="AF2879">
            <v>3500</v>
          </cell>
          <cell r="AG2879">
            <v>406</v>
          </cell>
          <cell r="AH2879">
            <v>-2505</v>
          </cell>
          <cell r="AI2879">
            <v>-290.58000000000004</v>
          </cell>
          <cell r="AJ2879">
            <v>1.7157142857142857</v>
          </cell>
          <cell r="AK2879">
            <v>6005</v>
          </cell>
          <cell r="AL2879">
            <v>2549</v>
          </cell>
        </row>
        <row r="2880">
          <cell r="B2880">
            <v>42955</v>
          </cell>
          <cell r="E2880" t="str">
            <v>Ingenieria electrica en Potencia SPA</v>
          </cell>
          <cell r="F2880" t="str">
            <v>A800228030-3</v>
          </cell>
          <cell r="G2880" t="str">
            <v>Soporte Cruceta Plana 190x6x200</v>
          </cell>
          <cell r="AF2880">
            <v>50</v>
          </cell>
          <cell r="AG2880">
            <v>105</v>
          </cell>
          <cell r="AH2880">
            <v>-4</v>
          </cell>
          <cell r="AI2880">
            <v>-8.4</v>
          </cell>
          <cell r="AJ2880">
            <v>1.08</v>
          </cell>
          <cell r="AK2880">
            <v>54</v>
          </cell>
          <cell r="AL2880">
            <v>2099</v>
          </cell>
        </row>
        <row r="2881">
          <cell r="B2881">
            <v>42946</v>
          </cell>
          <cell r="E2881" t="str">
            <v>Cooperativa Electrica Paillaco</v>
          </cell>
          <cell r="F2881" t="str">
            <v>9323024730-5</v>
          </cell>
          <cell r="G2881" t="str">
            <v>Perno Hex Cte 3/4x10x5A BSW</v>
          </cell>
          <cell r="AF2881">
            <v>100</v>
          </cell>
          <cell r="AG2881">
            <v>59.199999999999996</v>
          </cell>
          <cell r="AH2881">
            <v>-21</v>
          </cell>
          <cell r="AI2881">
            <v>-12.431999999999999</v>
          </cell>
          <cell r="AJ2881">
            <v>1.21</v>
          </cell>
          <cell r="AK2881">
            <v>121</v>
          </cell>
          <cell r="AL2881">
            <v>2244</v>
          </cell>
        </row>
        <row r="2882">
          <cell r="B2882">
            <v>42919</v>
          </cell>
          <cell r="E2882" t="str">
            <v>Aragon S.A.</v>
          </cell>
          <cell r="F2882" t="str">
            <v>8706200700-K</v>
          </cell>
          <cell r="G2882" t="str">
            <v>Espiga 3/4x250x300 caps.1.3/8" Poliamida</v>
          </cell>
          <cell r="AF2882">
            <v>1000</v>
          </cell>
          <cell r="AG2882">
            <v>758</v>
          </cell>
          <cell r="AH2882">
            <v>-500</v>
          </cell>
          <cell r="AI2882">
            <v>-379</v>
          </cell>
          <cell r="AJ2882">
            <v>1.5</v>
          </cell>
          <cell r="AK2882">
            <v>1500</v>
          </cell>
          <cell r="AL2882">
            <v>5713</v>
          </cell>
        </row>
        <row r="2883">
          <cell r="B2883">
            <v>42956</v>
          </cell>
          <cell r="E2883" t="str">
            <v>Reposición</v>
          </cell>
          <cell r="F2883" t="str">
            <v>7400200310-8</v>
          </cell>
          <cell r="G2883" t="str">
            <v>Barra Ojo Soldado 3/4x2.40mtrs</v>
          </cell>
          <cell r="AF2883">
            <v>300</v>
          </cell>
          <cell r="AG2883">
            <v>1740</v>
          </cell>
          <cell r="AH2883">
            <v>170</v>
          </cell>
          <cell r="AI2883">
            <v>986</v>
          </cell>
          <cell r="AJ2883">
            <v>0.43333333333333335</v>
          </cell>
          <cell r="AK2883">
            <v>130</v>
          </cell>
          <cell r="AL2883">
            <v>2150</v>
          </cell>
        </row>
        <row r="2884">
          <cell r="B2884">
            <v>42960</v>
          </cell>
          <cell r="E2884" t="str">
            <v>Tecnored S.A.</v>
          </cell>
          <cell r="F2884" t="str">
            <v>9822905220-9</v>
          </cell>
          <cell r="G2884" t="str">
            <v>Pletina Extensora 38x5x220</v>
          </cell>
          <cell r="AF2884">
            <v>50</v>
          </cell>
          <cell r="AG2884">
            <v>15.5</v>
          </cell>
          <cell r="AH2884">
            <v>-7</v>
          </cell>
          <cell r="AI2884">
            <v>-2.17</v>
          </cell>
          <cell r="AJ2884">
            <v>1.1399999999999999</v>
          </cell>
          <cell r="AK2884">
            <v>57</v>
          </cell>
          <cell r="AL2884">
            <v>2096</v>
          </cell>
        </row>
        <row r="2885">
          <cell r="B2885">
            <v>42950</v>
          </cell>
          <cell r="E2885" t="str">
            <v>Reposición</v>
          </cell>
          <cell r="F2885" t="str">
            <v>8706200700-K</v>
          </cell>
          <cell r="G2885" t="str">
            <v>Espiga 3/4x250x300 caps.1.3/8" Poliamida</v>
          </cell>
          <cell r="AF2885">
            <v>1000</v>
          </cell>
          <cell r="AG2885">
            <v>758</v>
          </cell>
          <cell r="AH2885">
            <v>-545</v>
          </cell>
          <cell r="AI2885">
            <v>-413.11</v>
          </cell>
          <cell r="AJ2885">
            <v>1.5449999999999999</v>
          </cell>
          <cell r="AK2885">
            <v>1545</v>
          </cell>
          <cell r="AL2885">
            <v>5713</v>
          </cell>
        </row>
        <row r="2886">
          <cell r="B2886">
            <v>42939</v>
          </cell>
          <cell r="E2886" t="str">
            <v>Reposición</v>
          </cell>
          <cell r="F2886" t="str">
            <v>7003216101-2</v>
          </cell>
          <cell r="G2886" t="str">
            <v>Abrazadera 1/2x10.1/2</v>
          </cell>
          <cell r="AF2886">
            <v>400</v>
          </cell>
          <cell r="AG2886">
            <v>288</v>
          </cell>
          <cell r="AH2886">
            <v>-90</v>
          </cell>
          <cell r="AI2886">
            <v>-64.8</v>
          </cell>
          <cell r="AJ2886">
            <v>1.2250000000000001</v>
          </cell>
          <cell r="AK2886">
            <v>490</v>
          </cell>
          <cell r="AL2886">
            <v>2372</v>
          </cell>
        </row>
        <row r="2887">
          <cell r="B2887">
            <v>42957</v>
          </cell>
          <cell r="E2887" t="str">
            <v>Reposición</v>
          </cell>
          <cell r="F2887" t="str">
            <v>A321420100-2</v>
          </cell>
          <cell r="G2887" t="str">
            <v>Vigueta Afianza L 50x50x6x600</v>
          </cell>
          <cell r="AF2887">
            <v>270</v>
          </cell>
          <cell r="AG2887">
            <v>729</v>
          </cell>
          <cell r="AH2887">
            <v>-8</v>
          </cell>
          <cell r="AI2887">
            <v>-21.6</v>
          </cell>
          <cell r="AJ2887">
            <v>1.0296296296296297</v>
          </cell>
          <cell r="AK2887">
            <v>278</v>
          </cell>
          <cell r="AL2887">
            <v>1381</v>
          </cell>
        </row>
        <row r="2888">
          <cell r="B2888">
            <v>42945</v>
          </cell>
          <cell r="E2888" t="str">
            <v>Reposición</v>
          </cell>
          <cell r="F2888" t="str">
            <v>7003220101-4</v>
          </cell>
          <cell r="G2888" t="str">
            <v>Abrazadera 5/8x10.1/2</v>
          </cell>
          <cell r="AF2888">
            <v>1000</v>
          </cell>
          <cell r="AG2888">
            <v>1200</v>
          </cell>
          <cell r="AH2888">
            <v>-85</v>
          </cell>
          <cell r="AI2888">
            <v>-102</v>
          </cell>
          <cell r="AJ2888">
            <v>1.085</v>
          </cell>
          <cell r="AK2888">
            <v>1085</v>
          </cell>
          <cell r="AL2888">
            <v>1700</v>
          </cell>
        </row>
        <row r="2889">
          <cell r="B2889">
            <v>42953</v>
          </cell>
          <cell r="E2889" t="str">
            <v>Reposición</v>
          </cell>
          <cell r="F2889" t="str">
            <v>8706200640-2</v>
          </cell>
          <cell r="G2889" t="str">
            <v>Espiga 3/4x185x240 caps.1.3/8" Poliamida</v>
          </cell>
          <cell r="AF2889">
            <v>1500</v>
          </cell>
          <cell r="AG2889">
            <v>936</v>
          </cell>
          <cell r="AH2889">
            <v>-210</v>
          </cell>
          <cell r="AI2889">
            <v>-131.04</v>
          </cell>
          <cell r="AJ2889">
            <v>1.1399999999999999</v>
          </cell>
          <cell r="AK2889">
            <v>1710</v>
          </cell>
          <cell r="AL2889">
            <v>6461</v>
          </cell>
        </row>
        <row r="2890">
          <cell r="B2890">
            <v>42951</v>
          </cell>
          <cell r="E2890" t="str">
            <v>Reposición</v>
          </cell>
          <cell r="F2890" t="str">
            <v>9421120090-6</v>
          </cell>
          <cell r="G2890" t="str">
            <v>Perno Cab Cuad 5/8x2.1/2</v>
          </cell>
          <cell r="AF2890">
            <v>3000</v>
          </cell>
          <cell r="AG2890">
            <v>444</v>
          </cell>
          <cell r="AH2890">
            <v>-603</v>
          </cell>
          <cell r="AI2890">
            <v>-89.244</v>
          </cell>
          <cell r="AJ2890">
            <v>1.2010000000000001</v>
          </cell>
          <cell r="AK2890">
            <v>3603</v>
          </cell>
          <cell r="AL2890">
            <v>2698</v>
          </cell>
        </row>
        <row r="2891">
          <cell r="B2891">
            <v>42934</v>
          </cell>
          <cell r="E2891" t="str">
            <v>Reposición</v>
          </cell>
          <cell r="F2891" t="str">
            <v>9822410110-4</v>
          </cell>
          <cell r="G2891" t="str">
            <v>Eslabón Angular p/Tirante perf.18</v>
          </cell>
          <cell r="AF2891">
            <v>1000</v>
          </cell>
          <cell r="AG2891">
            <v>495</v>
          </cell>
          <cell r="AH2891">
            <v>30</v>
          </cell>
          <cell r="AI2891">
            <v>14.85</v>
          </cell>
          <cell r="AJ2891">
            <v>0.97</v>
          </cell>
          <cell r="AK2891">
            <v>970</v>
          </cell>
          <cell r="AL2891">
            <v>2424</v>
          </cell>
        </row>
        <row r="2892">
          <cell r="B2892">
            <v>42972</v>
          </cell>
          <cell r="E2892" t="str">
            <v>Reposición</v>
          </cell>
          <cell r="F2892" t="str">
            <v>7500200137-3</v>
          </cell>
          <cell r="G2892" t="str">
            <v>Brida Superior Multicable 4mm</v>
          </cell>
          <cell r="AF2892">
            <v>2300</v>
          </cell>
          <cell r="AG2892">
            <v>177.1</v>
          </cell>
          <cell r="AH2892">
            <v>-100</v>
          </cell>
          <cell r="AI2892">
            <v>-7.7</v>
          </cell>
          <cell r="AJ2892">
            <v>1.0434782608695652</v>
          </cell>
          <cell r="AK2892">
            <v>2400</v>
          </cell>
          <cell r="AL2892">
            <v>2549</v>
          </cell>
        </row>
        <row r="2893">
          <cell r="B2893">
            <v>42928</v>
          </cell>
          <cell r="E2893" t="str">
            <v>Reposición</v>
          </cell>
          <cell r="F2893" t="str">
            <v>9323016470-1</v>
          </cell>
          <cell r="G2893" t="str">
            <v>Perno Hex Cte 1/2x9x6A</v>
          </cell>
          <cell r="AF2893">
            <v>1000</v>
          </cell>
          <cell r="AG2893">
            <v>231</v>
          </cell>
          <cell r="AH2893">
            <v>-266</v>
          </cell>
          <cell r="AI2893">
            <v>-61.446000000000005</v>
          </cell>
          <cell r="AJ2893">
            <v>1.266</v>
          </cell>
          <cell r="AK2893">
            <v>1266</v>
          </cell>
          <cell r="AL2893">
            <v>2251</v>
          </cell>
        </row>
        <row r="2894">
          <cell r="B2894">
            <v>42899</v>
          </cell>
          <cell r="E2894" t="str">
            <v>Cooperativa Electrica Paillaco</v>
          </cell>
          <cell r="F2894" t="str">
            <v>A800200100-5</v>
          </cell>
          <cell r="G2894" t="str">
            <v>Soporte Racks 10 aletas</v>
          </cell>
          <cell r="AF2894">
            <v>50</v>
          </cell>
          <cell r="AG2894">
            <v>200</v>
          </cell>
          <cell r="AH2894">
            <v>0</v>
          </cell>
          <cell r="AI2894">
            <v>0</v>
          </cell>
          <cell r="AJ2894">
            <v>1</v>
          </cell>
          <cell r="AK2894">
            <v>50</v>
          </cell>
          <cell r="AL2894">
            <v>2350</v>
          </cell>
        </row>
        <row r="2895">
          <cell r="B2895">
            <v>42929</v>
          </cell>
          <cell r="E2895" t="str">
            <v>Reposición</v>
          </cell>
          <cell r="F2895" t="str">
            <v>9323016500-7</v>
          </cell>
          <cell r="G2895" t="str">
            <v>Perno Hex Cte 1/2x10x7A</v>
          </cell>
          <cell r="AF2895">
            <v>1000</v>
          </cell>
          <cell r="AG2895">
            <v>255</v>
          </cell>
          <cell r="AH2895">
            <v>-550</v>
          </cell>
          <cell r="AI2895">
            <v>-140.25</v>
          </cell>
          <cell r="AJ2895">
            <v>1.55</v>
          </cell>
          <cell r="AK2895">
            <v>1550</v>
          </cell>
          <cell r="AL2895">
            <v>2250</v>
          </cell>
        </row>
        <row r="2896">
          <cell r="B2896">
            <v>42871</v>
          </cell>
          <cell r="E2896" t="str">
            <v>Reposición</v>
          </cell>
          <cell r="F2896" t="str">
            <v>9822410140-6</v>
          </cell>
          <cell r="G2896" t="str">
            <v>Eslabón Simple 12mm</v>
          </cell>
          <cell r="AF2896">
            <v>1900</v>
          </cell>
          <cell r="AG2896">
            <v>332.88</v>
          </cell>
          <cell r="AH2896">
            <v>-803</v>
          </cell>
          <cell r="AI2896">
            <v>-140.68559999999999</v>
          </cell>
          <cell r="AJ2896">
            <v>1.4226315789473685</v>
          </cell>
          <cell r="AK2896">
            <v>2703</v>
          </cell>
          <cell r="AL2896">
            <v>3601</v>
          </cell>
        </row>
        <row r="2897">
          <cell r="B2897">
            <v>42935</v>
          </cell>
          <cell r="E2897" t="str">
            <v>Reposición</v>
          </cell>
          <cell r="F2897" t="str">
            <v>9822410170-8</v>
          </cell>
          <cell r="G2897" t="str">
            <v>Eslabón Angular p/Tirante perf.21</v>
          </cell>
          <cell r="AF2897">
            <v>500</v>
          </cell>
          <cell r="AG2897">
            <v>250</v>
          </cell>
          <cell r="AH2897">
            <v>-310</v>
          </cell>
          <cell r="AI2897">
            <v>-155</v>
          </cell>
          <cell r="AJ2897">
            <v>1.62</v>
          </cell>
          <cell r="AK2897">
            <v>810</v>
          </cell>
          <cell r="AL2897">
            <v>3700</v>
          </cell>
        </row>
        <row r="2898">
          <cell r="B2898">
            <v>42894</v>
          </cell>
          <cell r="E2898" t="str">
            <v>Reposición</v>
          </cell>
          <cell r="F2898" t="str">
            <v>9323020430-4</v>
          </cell>
          <cell r="G2898" t="str">
            <v>Perno Hex Cte 5/8x11x8A</v>
          </cell>
          <cell r="AF2898">
            <v>1250</v>
          </cell>
          <cell r="AG2898">
            <v>591.25</v>
          </cell>
          <cell r="AH2898">
            <v>127</v>
          </cell>
          <cell r="AI2898">
            <v>60.070999999999998</v>
          </cell>
          <cell r="AJ2898">
            <v>0.89839999999999998</v>
          </cell>
          <cell r="AK2898">
            <v>1123</v>
          </cell>
          <cell r="AL2898">
            <v>2348</v>
          </cell>
        </row>
        <row r="2899">
          <cell r="B2899">
            <v>42986</v>
          </cell>
          <cell r="E2899" t="str">
            <v>Reposición</v>
          </cell>
          <cell r="F2899" t="str">
            <v>8020510090-7</v>
          </cell>
          <cell r="G2899" t="str">
            <v>Cruceta Paso c/Trebol 50x50x4x500-14 t/GTD</v>
          </cell>
          <cell r="AF2899">
            <v>1000</v>
          </cell>
          <cell r="AG2899">
            <v>1230</v>
          </cell>
          <cell r="AH2899">
            <v>-316</v>
          </cell>
          <cell r="AI2899">
            <v>-388.68</v>
          </cell>
          <cell r="AJ2899">
            <v>1.3160000000000001</v>
          </cell>
          <cell r="AK2899">
            <v>1316</v>
          </cell>
          <cell r="AL2899">
            <v>2586</v>
          </cell>
        </row>
        <row r="2900">
          <cell r="B2900">
            <v>42990</v>
          </cell>
          <cell r="E2900" t="str">
            <v>Reposición</v>
          </cell>
          <cell r="F2900" t="str">
            <v>7500200137-3</v>
          </cell>
          <cell r="G2900" t="str">
            <v>Brida Superior Multicable 4mm</v>
          </cell>
          <cell r="AF2900">
            <v>3900</v>
          </cell>
          <cell r="AG2900">
            <v>300.3</v>
          </cell>
          <cell r="AH2900">
            <v>-200</v>
          </cell>
          <cell r="AI2900">
            <v>-15.4</v>
          </cell>
          <cell r="AJ2900">
            <v>1.0512820512820513</v>
          </cell>
          <cell r="AK2900">
            <v>4100</v>
          </cell>
          <cell r="AL2900">
            <v>2549</v>
          </cell>
        </row>
        <row r="2901">
          <cell r="B2901">
            <v>42980</v>
          </cell>
          <cell r="E2901" t="str">
            <v>Ingenieria electrica en Potencia SPA</v>
          </cell>
          <cell r="F2901" t="str">
            <v>9323016580-5</v>
          </cell>
          <cell r="G2901" t="str">
            <v>Perno Hex Cte 1/2x13x6A</v>
          </cell>
          <cell r="AF2901">
            <v>50</v>
          </cell>
          <cell r="AG2901">
            <v>14.95</v>
          </cell>
          <cell r="AH2901">
            <v>-10</v>
          </cell>
          <cell r="AI2901">
            <v>-2.9899999999999998</v>
          </cell>
          <cell r="AJ2901">
            <v>1.2</v>
          </cell>
          <cell r="AK2901">
            <v>60</v>
          </cell>
          <cell r="AL2901">
            <v>2307</v>
          </cell>
        </row>
        <row r="2902">
          <cell r="B2902">
            <v>42982</v>
          </cell>
          <cell r="E2902" t="str">
            <v>Tecnored S.A.</v>
          </cell>
          <cell r="F2902" t="str">
            <v>8706200640-2</v>
          </cell>
          <cell r="G2902" t="str">
            <v>Espiga 3/4x185x240 caps.1.3/8" Poliamida</v>
          </cell>
          <cell r="AF2902">
            <v>1000</v>
          </cell>
          <cell r="AG2902">
            <v>624</v>
          </cell>
          <cell r="AH2902">
            <v>-20</v>
          </cell>
          <cell r="AI2902">
            <v>-12.48</v>
          </cell>
          <cell r="AJ2902">
            <v>1.02</v>
          </cell>
          <cell r="AK2902">
            <v>1020</v>
          </cell>
          <cell r="AL2902">
            <v>6461</v>
          </cell>
        </row>
        <row r="2903">
          <cell r="B2903">
            <v>42995</v>
          </cell>
          <cell r="E2903" t="str">
            <v>Reposición</v>
          </cell>
          <cell r="F2903" t="str">
            <v>5600304020-3</v>
          </cell>
          <cell r="G2903" t="str">
            <v>Chavetas Zinc 1/8x1.1/4</v>
          </cell>
          <cell r="AF2903">
            <v>20000</v>
          </cell>
          <cell r="AG2903">
            <v>60</v>
          </cell>
          <cell r="AH2903">
            <v>-224</v>
          </cell>
          <cell r="AI2903">
            <v>-0.67200000000000004</v>
          </cell>
          <cell r="AJ2903">
            <v>1.0112000000000001</v>
          </cell>
          <cell r="AK2903">
            <v>20224</v>
          </cell>
          <cell r="AL2903">
            <v>3165</v>
          </cell>
        </row>
        <row r="2904">
          <cell r="B2904">
            <v>42983</v>
          </cell>
          <cell r="E2904" t="str">
            <v>Cooperativa Electrica Paillaco</v>
          </cell>
          <cell r="F2904" t="str">
            <v>9700200550-K</v>
          </cell>
          <cell r="G2904" t="str">
            <v>Pasador 5/8x940mm</v>
          </cell>
          <cell r="AF2904">
            <v>50</v>
          </cell>
          <cell r="AG2904">
            <v>77.5</v>
          </cell>
          <cell r="AH2904">
            <v>-52</v>
          </cell>
          <cell r="AI2904">
            <v>-80.600000000000009</v>
          </cell>
          <cell r="AJ2904">
            <v>2.04</v>
          </cell>
          <cell r="AK2904">
            <v>102</v>
          </cell>
          <cell r="AL2904">
            <v>2350</v>
          </cell>
        </row>
        <row r="2905">
          <cell r="B2905">
            <v>42989</v>
          </cell>
          <cell r="E2905" t="str">
            <v>Tecnored S.A.</v>
          </cell>
          <cell r="F2905" t="str">
            <v>9323016498-1</v>
          </cell>
          <cell r="G2905" t="str">
            <v>Perno Hex Cte 1/2x13x187mmH</v>
          </cell>
          <cell r="AF2905">
            <v>500</v>
          </cell>
          <cell r="AG2905">
            <v>149.5</v>
          </cell>
          <cell r="AH2905">
            <v>-136</v>
          </cell>
          <cell r="AI2905">
            <v>-40.664000000000001</v>
          </cell>
          <cell r="AJ2905">
            <v>1.272</v>
          </cell>
          <cell r="AK2905">
            <v>636</v>
          </cell>
          <cell r="AL2905">
            <v>2508</v>
          </cell>
        </row>
        <row r="2906">
          <cell r="B2906">
            <v>42987</v>
          </cell>
          <cell r="E2906" t="str">
            <v>Reposición</v>
          </cell>
          <cell r="F2906" t="str">
            <v>9323020410-K</v>
          </cell>
          <cell r="G2906" t="str">
            <v>Perno Hex Cte 5/8x10x7A</v>
          </cell>
          <cell r="AF2906">
            <v>2000</v>
          </cell>
          <cell r="AG2906">
            <v>848</v>
          </cell>
          <cell r="AH2906">
            <v>-306</v>
          </cell>
          <cell r="AI2906">
            <v>-129.744</v>
          </cell>
          <cell r="AJ2906">
            <v>1.153</v>
          </cell>
          <cell r="AK2906">
            <v>2306</v>
          </cell>
          <cell r="AL2906">
            <v>2200</v>
          </cell>
        </row>
        <row r="2907">
          <cell r="B2907">
            <v>42988</v>
          </cell>
          <cell r="E2907" t="str">
            <v>Elecnor Chile S.A.</v>
          </cell>
          <cell r="F2907" t="str">
            <v>9323020410-K</v>
          </cell>
          <cell r="G2907" t="str">
            <v>Perno Hex Cte 5/8x10x7A</v>
          </cell>
          <cell r="AF2907">
            <v>3400</v>
          </cell>
          <cell r="AG2907">
            <v>1441.6</v>
          </cell>
          <cell r="AH2907">
            <v>0</v>
          </cell>
          <cell r="AI2907">
            <v>0</v>
          </cell>
          <cell r="AJ2907">
            <v>1</v>
          </cell>
          <cell r="AK2907">
            <v>3400</v>
          </cell>
          <cell r="AL2907">
            <v>2200</v>
          </cell>
        </row>
        <row r="2908">
          <cell r="B2908">
            <v>42991</v>
          </cell>
          <cell r="E2908" t="str">
            <v>Cooperativa electrica los Angeles</v>
          </cell>
          <cell r="F2908" t="str">
            <v>9822210335-5</v>
          </cell>
          <cell r="G2908" t="str">
            <v>Diagonal 50x8x635 Coopelan</v>
          </cell>
          <cell r="AF2908">
            <v>300</v>
          </cell>
          <cell r="AG2908">
            <v>597</v>
          </cell>
          <cell r="AH2908">
            <v>-198</v>
          </cell>
          <cell r="AI2908">
            <v>-394.02</v>
          </cell>
          <cell r="AJ2908">
            <v>1.66</v>
          </cell>
          <cell r="AK2908">
            <v>498</v>
          </cell>
          <cell r="AL2908">
            <v>2201</v>
          </cell>
        </row>
        <row r="2909">
          <cell r="B2909">
            <v>42944</v>
          </cell>
          <cell r="E2909" t="str">
            <v>Reposición</v>
          </cell>
          <cell r="F2909" t="str">
            <v>7003220051-4</v>
          </cell>
          <cell r="G2909" t="str">
            <v>Abrazadera 5/8x9.1/2</v>
          </cell>
          <cell r="AF2909">
            <v>400</v>
          </cell>
          <cell r="AG2909">
            <v>398</v>
          </cell>
          <cell r="AH2909">
            <v>-90</v>
          </cell>
          <cell r="AI2909">
            <v>-89.55</v>
          </cell>
          <cell r="AJ2909">
            <v>1.2250000000000001</v>
          </cell>
          <cell r="AK2909">
            <v>490</v>
          </cell>
          <cell r="AL2909">
            <v>2300</v>
          </cell>
        </row>
        <row r="2910">
          <cell r="B2910">
            <v>43000</v>
          </cell>
          <cell r="E2910" t="str">
            <v>C y G Ltda</v>
          </cell>
          <cell r="F2910" t="str">
            <v>2491232200-5</v>
          </cell>
          <cell r="G2910" t="str">
            <v>Perno Anclaje c/Gol Soldada 1x285x140H</v>
          </cell>
          <cell r="AF2910">
            <v>8</v>
          </cell>
          <cell r="AG2910">
            <v>13.2</v>
          </cell>
          <cell r="AH2910">
            <v>0</v>
          </cell>
          <cell r="AI2910">
            <v>0</v>
          </cell>
          <cell r="AJ2910">
            <v>1</v>
          </cell>
          <cell r="AK2910">
            <v>8</v>
          </cell>
          <cell r="AL2910">
            <v>2545</v>
          </cell>
        </row>
        <row r="2911">
          <cell r="B2911">
            <v>43001</v>
          </cell>
          <cell r="E2911" t="str">
            <v>Reposición</v>
          </cell>
          <cell r="F2911" t="str">
            <v>A800210084-4</v>
          </cell>
          <cell r="G2911" t="str">
            <v>Soporte L 50x50x5x50</v>
          </cell>
          <cell r="AF2911">
            <v>4500</v>
          </cell>
          <cell r="AG2911">
            <v>848.25</v>
          </cell>
          <cell r="AH2911">
            <v>-1140</v>
          </cell>
          <cell r="AI2911">
            <v>-214.89000000000001</v>
          </cell>
          <cell r="AJ2911">
            <v>1.2533333333333334</v>
          </cell>
          <cell r="AK2911">
            <v>5640</v>
          </cell>
          <cell r="AL2911">
            <v>3580</v>
          </cell>
        </row>
        <row r="2912">
          <cell r="B2912">
            <v>42981</v>
          </cell>
          <cell r="E2912" t="str">
            <v>Reposición</v>
          </cell>
          <cell r="F2912" t="str">
            <v>9323016500-7</v>
          </cell>
          <cell r="G2912" t="str">
            <v>Perno Hex Cte 1/2x10x7A</v>
          </cell>
          <cell r="AF2912">
            <v>1000</v>
          </cell>
          <cell r="AG2912">
            <v>255</v>
          </cell>
          <cell r="AH2912">
            <v>-250</v>
          </cell>
          <cell r="AI2912">
            <v>-63.75</v>
          </cell>
          <cell r="AJ2912">
            <v>1.25</v>
          </cell>
          <cell r="AK2912">
            <v>1250</v>
          </cell>
          <cell r="AL2912">
            <v>2250</v>
          </cell>
        </row>
        <row r="2913">
          <cell r="B2913">
            <v>42958</v>
          </cell>
          <cell r="E2913" t="str">
            <v>Reposición</v>
          </cell>
          <cell r="F2913" t="str">
            <v>9521220100-7</v>
          </cell>
          <cell r="G2913" t="str">
            <v>Grillete recto 14mm, perf.18</v>
          </cell>
          <cell r="AF2913">
            <v>2000</v>
          </cell>
          <cell r="AG2913">
            <v>644</v>
          </cell>
          <cell r="AH2913">
            <v>-5</v>
          </cell>
          <cell r="AI2913">
            <v>-1.61</v>
          </cell>
          <cell r="AJ2913">
            <v>1.0024999999999999</v>
          </cell>
          <cell r="AK2913">
            <v>2005</v>
          </cell>
          <cell r="AL2913">
            <v>5000</v>
          </cell>
        </row>
        <row r="2914">
          <cell r="B2914">
            <v>42968</v>
          </cell>
          <cell r="E2914" t="str">
            <v>Cooperativa electrica los Angeles</v>
          </cell>
          <cell r="F2914" t="str">
            <v>9521220100-7</v>
          </cell>
          <cell r="G2914" t="str">
            <v>Grillete recto 14mm, perf.18</v>
          </cell>
          <cell r="AF2914">
            <v>300</v>
          </cell>
          <cell r="AG2914">
            <v>96.600000000000009</v>
          </cell>
          <cell r="AH2914">
            <v>0</v>
          </cell>
          <cell r="AI2914">
            <v>0</v>
          </cell>
          <cell r="AJ2914">
            <v>1</v>
          </cell>
          <cell r="AK2914">
            <v>300</v>
          </cell>
          <cell r="AL2914">
            <v>5000</v>
          </cell>
        </row>
        <row r="2915">
          <cell r="B2915">
            <v>42998</v>
          </cell>
          <cell r="E2915" t="str">
            <v>Ingenieria electrica en Potencia SPA</v>
          </cell>
          <cell r="F2915" t="str">
            <v>A800200155-2</v>
          </cell>
          <cell r="G2915" t="str">
            <v>Soporte Paso Soldado 1/2x317</v>
          </cell>
          <cell r="AF2915">
            <v>50</v>
          </cell>
          <cell r="AG2915">
            <v>19</v>
          </cell>
          <cell r="AH2915">
            <v>-1</v>
          </cell>
          <cell r="AI2915">
            <v>-0.38</v>
          </cell>
          <cell r="AJ2915">
            <v>1.02</v>
          </cell>
          <cell r="AK2915">
            <v>51</v>
          </cell>
          <cell r="AL2915">
            <v>4000</v>
          </cell>
        </row>
        <row r="2916">
          <cell r="B2916">
            <v>42997</v>
          </cell>
          <cell r="E2916" t="str">
            <v>Ingenieria electrica en Potencia SPA</v>
          </cell>
          <cell r="F2916" t="str">
            <v>A800200158-7</v>
          </cell>
          <cell r="G2916" t="str">
            <v>Soporte Paso Soldado 1/2x374</v>
          </cell>
          <cell r="AF2916">
            <v>50</v>
          </cell>
          <cell r="AG2916">
            <v>21.75</v>
          </cell>
          <cell r="AH2916">
            <v>-4</v>
          </cell>
          <cell r="AI2916">
            <v>-1.74</v>
          </cell>
          <cell r="AJ2916">
            <v>1.08</v>
          </cell>
          <cell r="AK2916">
            <v>54</v>
          </cell>
          <cell r="AL2916">
            <v>3995</v>
          </cell>
        </row>
        <row r="2917">
          <cell r="B2917">
            <v>42999</v>
          </cell>
          <cell r="E2917" t="str">
            <v>Ingenieria electrica en Potencia SPA</v>
          </cell>
          <cell r="F2917" t="str">
            <v>A800200160-9</v>
          </cell>
          <cell r="G2917" t="str">
            <v>Soporte Paso Soldado 1/2x437</v>
          </cell>
          <cell r="AF2917">
            <v>50</v>
          </cell>
          <cell r="AG2917">
            <v>24.85</v>
          </cell>
          <cell r="AH2917">
            <v>-10</v>
          </cell>
          <cell r="AI2917">
            <v>-4.97</v>
          </cell>
          <cell r="AJ2917">
            <v>1.2</v>
          </cell>
          <cell r="AK2917">
            <v>60</v>
          </cell>
          <cell r="AL2917">
            <v>5000</v>
          </cell>
        </row>
        <row r="2918">
          <cell r="B2918">
            <v>42971</v>
          </cell>
          <cell r="E2918" t="str">
            <v>Cooperativa electrica los Angeles</v>
          </cell>
          <cell r="F2918" t="str">
            <v>9624000015-3</v>
          </cell>
          <cell r="G2918" t="str">
            <v>Perno Ojo 5/8x9x3H</v>
          </cell>
          <cell r="AF2918">
            <v>200</v>
          </cell>
          <cell r="AG2918">
            <v>120.8</v>
          </cell>
          <cell r="AH2918">
            <v>0</v>
          </cell>
          <cell r="AI2918">
            <v>0</v>
          </cell>
          <cell r="AJ2918">
            <v>1</v>
          </cell>
          <cell r="AK2918">
            <v>200</v>
          </cell>
          <cell r="AL2918">
            <v>3009</v>
          </cell>
        </row>
        <row r="2919">
          <cell r="B2919">
            <v>42961</v>
          </cell>
          <cell r="E2919" t="str">
            <v>Reposición</v>
          </cell>
          <cell r="F2919" t="str">
            <v>9624000015-3</v>
          </cell>
          <cell r="G2919" t="str">
            <v>Perno Ojo 5/8x9x3H</v>
          </cell>
          <cell r="AF2919">
            <v>500</v>
          </cell>
          <cell r="AG2919">
            <v>302</v>
          </cell>
          <cell r="AH2919">
            <v>-317</v>
          </cell>
          <cell r="AI2919">
            <v>-191.46799999999999</v>
          </cell>
          <cell r="AJ2919">
            <v>1.6339999999999999</v>
          </cell>
          <cell r="AK2919">
            <v>817</v>
          </cell>
          <cell r="AL2919">
            <v>3009</v>
          </cell>
        </row>
        <row r="2920">
          <cell r="B2920">
            <v>43002</v>
          </cell>
          <cell r="E2920" t="str">
            <v>Barrios Constructora SPA</v>
          </cell>
          <cell r="F2920" t="str">
            <v>6321532000-8</v>
          </cell>
          <cell r="G2920" t="str">
            <v>Tuerca Hex Bulldog 1"</v>
          </cell>
          <cell r="AF2920">
            <v>1720</v>
          </cell>
          <cell r="AG2920">
            <v>395.6</v>
          </cell>
          <cell r="AH2920">
            <v>-737</v>
          </cell>
          <cell r="AI2920">
            <v>-169.51000000000002</v>
          </cell>
          <cell r="AJ2920">
            <v>1.4284883720930233</v>
          </cell>
          <cell r="AK2920">
            <v>2457</v>
          </cell>
          <cell r="AL2920">
            <v>2750</v>
          </cell>
        </row>
        <row r="2921">
          <cell r="B2921">
            <v>42920</v>
          </cell>
          <cell r="E2921" t="str">
            <v>Barrios Constructora SPA</v>
          </cell>
          <cell r="F2921" t="str">
            <v>2821632150-4</v>
          </cell>
          <cell r="G2921" t="str">
            <v>Perno riel FFCC KJX 1x140</v>
          </cell>
          <cell r="AF2921">
            <v>1720</v>
          </cell>
          <cell r="AG2921">
            <v>1238.3999999999999</v>
          </cell>
          <cell r="AH2921">
            <v>-31</v>
          </cell>
          <cell r="AI2921">
            <v>-22.32</v>
          </cell>
          <cell r="AJ2921">
            <v>1.0180232558139535</v>
          </cell>
          <cell r="AK2921">
            <v>1751</v>
          </cell>
          <cell r="AL2921">
            <v>2750</v>
          </cell>
        </row>
        <row r="2922">
          <cell r="B2922">
            <v>42976</v>
          </cell>
          <cell r="E2922" t="str">
            <v>Reposición</v>
          </cell>
          <cell r="F2922" t="str">
            <v>9023720010-0</v>
          </cell>
          <cell r="G2922" t="str">
            <v>Tuerca Ojo 5/8</v>
          </cell>
          <cell r="AF2922">
            <v>875</v>
          </cell>
          <cell r="AG2922">
            <v>266</v>
          </cell>
          <cell r="AH2922">
            <v>78</v>
          </cell>
          <cell r="AI2922">
            <v>23.712</v>
          </cell>
          <cell r="AJ2922">
            <v>0.91085714285714281</v>
          </cell>
          <cell r="AK2922">
            <v>797</v>
          </cell>
          <cell r="AL2922">
            <v>4214</v>
          </cell>
        </row>
        <row r="2923">
          <cell r="B2923">
            <v>42993</v>
          </cell>
          <cell r="E2923" t="str">
            <v>Cooperativa electrica los Angeles</v>
          </cell>
          <cell r="F2923" t="str">
            <v>9323020326-K</v>
          </cell>
          <cell r="G2923" t="str">
            <v>Perno Hex Cte 5/8x7x4A</v>
          </cell>
          <cell r="AF2923">
            <v>100</v>
          </cell>
          <cell r="AG2923">
            <v>30.4</v>
          </cell>
          <cell r="AH2923">
            <v>-527</v>
          </cell>
          <cell r="AI2923">
            <v>-160.208</v>
          </cell>
          <cell r="AJ2923">
            <v>6.27</v>
          </cell>
          <cell r="AK2923">
            <v>627</v>
          </cell>
          <cell r="AL2923">
            <v>2351</v>
          </cell>
        </row>
        <row r="2924">
          <cell r="B2924">
            <v>43003</v>
          </cell>
          <cell r="E2924" t="str">
            <v>Paola Andrea Oses</v>
          </cell>
          <cell r="F2924" t="str">
            <v>9323016430-2</v>
          </cell>
          <cell r="G2924" t="str">
            <v>Perno Hex Cte 1/2x7x4A</v>
          </cell>
          <cell r="AF2924">
            <v>100</v>
          </cell>
          <cell r="AG2924">
            <v>18</v>
          </cell>
          <cell r="AH2924">
            <v>-400</v>
          </cell>
          <cell r="AI2924">
            <v>-72</v>
          </cell>
          <cell r="AJ2924">
            <v>5</v>
          </cell>
          <cell r="AK2924">
            <v>500</v>
          </cell>
          <cell r="AL2924">
            <v>1950</v>
          </cell>
        </row>
        <row r="2925">
          <cell r="B2925">
            <v>42996</v>
          </cell>
          <cell r="E2925" t="str">
            <v>Paola Andrea Oses</v>
          </cell>
          <cell r="F2925" t="str">
            <v>9323016400-0</v>
          </cell>
          <cell r="G2925" t="str">
            <v>Perno Hex Cte 1/2x6x3A</v>
          </cell>
          <cell r="AF2925">
            <v>100</v>
          </cell>
          <cell r="AG2925">
            <v>15.6</v>
          </cell>
          <cell r="AH2925">
            <v>-19</v>
          </cell>
          <cell r="AI2925">
            <v>-2.964</v>
          </cell>
          <cell r="AJ2925">
            <v>1.19</v>
          </cell>
          <cell r="AK2925">
            <v>119</v>
          </cell>
          <cell r="AL2925">
            <v>2596</v>
          </cell>
        </row>
        <row r="2926">
          <cell r="B2926">
            <v>42974</v>
          </cell>
          <cell r="E2926" t="str">
            <v>Comunicación y Telefonia Rural S.A.</v>
          </cell>
          <cell r="F2926" t="str">
            <v>A800210115-8</v>
          </cell>
          <cell r="G2926" t="str">
            <v>Soporte Susp. p/Cable Preensamblado</v>
          </cell>
          <cell r="AF2926">
            <v>200</v>
          </cell>
          <cell r="AG2926">
            <v>68</v>
          </cell>
          <cell r="AH2926">
            <v>0</v>
          </cell>
          <cell r="AI2926">
            <v>0</v>
          </cell>
          <cell r="AJ2926">
            <v>1</v>
          </cell>
          <cell r="AK2926">
            <v>200</v>
          </cell>
          <cell r="AL2926">
            <v>3500</v>
          </cell>
        </row>
        <row r="2927">
          <cell r="B2927">
            <v>42973</v>
          </cell>
          <cell r="E2927" t="str">
            <v>Comunicación y Telefonia Rural S.A.</v>
          </cell>
          <cell r="F2927" t="str">
            <v>A800210115-8</v>
          </cell>
          <cell r="G2927" t="str">
            <v>Soporte Susp. p/Cable Preensamblado</v>
          </cell>
          <cell r="AF2927">
            <v>100</v>
          </cell>
          <cell r="AG2927">
            <v>34</v>
          </cell>
          <cell r="AH2927">
            <v>0</v>
          </cell>
          <cell r="AI2927">
            <v>0</v>
          </cell>
          <cell r="AJ2927">
            <v>1</v>
          </cell>
          <cell r="AK2927">
            <v>100</v>
          </cell>
          <cell r="AL2927">
            <v>3500</v>
          </cell>
        </row>
        <row r="2928">
          <cell r="B2928">
            <v>42975</v>
          </cell>
          <cell r="E2928" t="str">
            <v>Comunicación y Telefonia Rural S.A.</v>
          </cell>
          <cell r="F2928" t="str">
            <v>A800210115-8</v>
          </cell>
          <cell r="G2928" t="str">
            <v>Soporte Susp. p/Cable Preensamblado</v>
          </cell>
          <cell r="AF2928">
            <v>200</v>
          </cell>
          <cell r="AG2928">
            <v>68</v>
          </cell>
          <cell r="AH2928">
            <v>-137</v>
          </cell>
          <cell r="AI2928">
            <v>-46.580000000000005</v>
          </cell>
          <cell r="AJ2928">
            <v>1.6850000000000001</v>
          </cell>
          <cell r="AK2928">
            <v>337</v>
          </cell>
          <cell r="AL2928">
            <v>3500</v>
          </cell>
        </row>
        <row r="2929">
          <cell r="B2929">
            <v>42979</v>
          </cell>
          <cell r="E2929" t="str">
            <v>Reposición</v>
          </cell>
          <cell r="F2929" t="str">
            <v>9624000110-9</v>
          </cell>
          <cell r="G2929" t="str">
            <v>Perno Ojo 5/8x7x3H</v>
          </cell>
          <cell r="AF2929">
            <v>200</v>
          </cell>
          <cell r="AG2929">
            <v>106.60000000000001</v>
          </cell>
          <cell r="AH2929">
            <v>24</v>
          </cell>
          <cell r="AI2929">
            <v>12.792000000000002</v>
          </cell>
          <cell r="AJ2929">
            <v>0.88</v>
          </cell>
          <cell r="AK2929">
            <v>176</v>
          </cell>
          <cell r="AL2929">
            <v>2850</v>
          </cell>
        </row>
        <row r="2930">
          <cell r="B2930">
            <v>43004</v>
          </cell>
          <cell r="E2930" t="str">
            <v>Reposición</v>
          </cell>
          <cell r="F2930" t="str">
            <v>8706200680-1</v>
          </cell>
          <cell r="G2930" t="str">
            <v>Espiga 3/4x200x250 caps.1.3/8" Poliamida</v>
          </cell>
          <cell r="AF2930">
            <v>948</v>
          </cell>
          <cell r="AG2930">
            <v>607.66800000000001</v>
          </cell>
          <cell r="AH2930">
            <v>-745</v>
          </cell>
          <cell r="AI2930">
            <v>-477.54500000000002</v>
          </cell>
          <cell r="AJ2930">
            <v>1.7858649789029535</v>
          </cell>
          <cell r="AK2930">
            <v>1693</v>
          </cell>
          <cell r="AL2930">
            <v>6460</v>
          </cell>
        </row>
        <row r="2931">
          <cell r="B2931">
            <v>43006</v>
          </cell>
          <cell r="E2931" t="str">
            <v>Elecnor Chile S.A.</v>
          </cell>
          <cell r="F2931" t="str">
            <v>9323020462-2</v>
          </cell>
          <cell r="G2931" t="str">
            <v>Perno Hex Cte 5/8x12x7A</v>
          </cell>
          <cell r="AF2931">
            <v>2550</v>
          </cell>
          <cell r="AG2931">
            <v>1213.8</v>
          </cell>
          <cell r="AH2931">
            <v>-225</v>
          </cell>
          <cell r="AI2931">
            <v>-107.1</v>
          </cell>
          <cell r="AJ2931">
            <v>1.088235294117647</v>
          </cell>
          <cell r="AK2931">
            <v>2775</v>
          </cell>
          <cell r="AL2931">
            <v>2205</v>
          </cell>
        </row>
        <row r="2932">
          <cell r="B2932">
            <v>42947</v>
          </cell>
          <cell r="E2932" t="str">
            <v>Minera Candelaria</v>
          </cell>
          <cell r="F2932" t="str">
            <v>34C2064000-2</v>
          </cell>
          <cell r="G2932" t="str">
            <v>Tuerca Hex Ref TRE 2"</v>
          </cell>
          <cell r="AF2932">
            <v>200</v>
          </cell>
          <cell r="AG2932">
            <v>287.59999999999997</v>
          </cell>
          <cell r="AH2932">
            <v>-300</v>
          </cell>
          <cell r="AI2932">
            <v>-431.4</v>
          </cell>
          <cell r="AJ2932">
            <v>2.5</v>
          </cell>
          <cell r="AK2932">
            <v>500</v>
          </cell>
          <cell r="AL2932">
            <v>27536</v>
          </cell>
        </row>
        <row r="2933">
          <cell r="B2933">
            <v>42952</v>
          </cell>
          <cell r="E2933" t="str">
            <v>Reposición</v>
          </cell>
          <cell r="F2933" t="str">
            <v>8709200100-6</v>
          </cell>
          <cell r="G2933" t="str">
            <v>Espiga 3/4x220x375 caps.1" Poliamida</v>
          </cell>
          <cell r="AF2933">
            <v>500</v>
          </cell>
          <cell r="AG2933">
            <v>430</v>
          </cell>
          <cell r="AH2933">
            <v>-252</v>
          </cell>
          <cell r="AI2933">
            <v>-216.72</v>
          </cell>
          <cell r="AJ2933">
            <v>1.504</v>
          </cell>
          <cell r="AK2933">
            <v>752</v>
          </cell>
          <cell r="AL2933">
            <v>6459</v>
          </cell>
        </row>
        <row r="2934">
          <cell r="B2934">
            <v>43010</v>
          </cell>
          <cell r="E2934" t="str">
            <v>C y G Ltda</v>
          </cell>
          <cell r="F2934" t="str">
            <v>X100600000-5</v>
          </cell>
          <cell r="G2934" t="str">
            <v>Servicio Soldadura Cañeria c/Flange</v>
          </cell>
          <cell r="AF2934">
            <v>2</v>
          </cell>
          <cell r="AG2934">
            <v>284</v>
          </cell>
          <cell r="AH2934">
            <v>-1</v>
          </cell>
          <cell r="AI2934">
            <v>-142</v>
          </cell>
          <cell r="AJ2934">
            <v>1.5</v>
          </cell>
          <cell r="AK2934">
            <v>3</v>
          </cell>
          <cell r="AL2934">
            <v>1878</v>
          </cell>
        </row>
        <row r="2935">
          <cell r="B2935">
            <v>43007</v>
          </cell>
          <cell r="E2935" t="str">
            <v>Cooperativa electrica los Angeles</v>
          </cell>
          <cell r="F2935" t="str">
            <v>9821800040-1</v>
          </cell>
          <cell r="G2935" t="str">
            <v>Pletina L p/Elemento Montaje 38x10x205x86</v>
          </cell>
          <cell r="AF2935">
            <v>500</v>
          </cell>
          <cell r="AG2935">
            <v>425.59999999999997</v>
          </cell>
          <cell r="AH2935">
            <v>-637</v>
          </cell>
          <cell r="AI2935">
            <v>-542.21439999999996</v>
          </cell>
          <cell r="AJ2935">
            <v>2.274</v>
          </cell>
          <cell r="AK2935">
            <v>1137</v>
          </cell>
          <cell r="AL2935">
            <v>4001</v>
          </cell>
        </row>
        <row r="2936">
          <cell r="B2936">
            <v>42954</v>
          </cell>
          <cell r="E2936" t="str">
            <v>Reposición</v>
          </cell>
          <cell r="F2936" t="str">
            <v>8706200210-5</v>
          </cell>
          <cell r="G2936" t="str">
            <v>Espiga 5/8x155x210 caps.1" Poliamida</v>
          </cell>
          <cell r="AF2936">
            <v>1000</v>
          </cell>
          <cell r="AG2936">
            <v>388</v>
          </cell>
          <cell r="AH2936">
            <v>0</v>
          </cell>
          <cell r="AI2936">
            <v>0</v>
          </cell>
          <cell r="AJ2936">
            <v>1</v>
          </cell>
          <cell r="AK2936">
            <v>1000</v>
          </cell>
          <cell r="AL2936">
            <v>6461</v>
          </cell>
        </row>
        <row r="2937">
          <cell r="B2937">
            <v>42964</v>
          </cell>
          <cell r="E2937" t="str">
            <v>Cooperativa electrica los Angeles</v>
          </cell>
          <cell r="F2937" t="str">
            <v>9923212100-5</v>
          </cell>
          <cell r="G2937" t="str">
            <v>Perno Coche 3/8x5x3A</v>
          </cell>
          <cell r="AF2937">
            <v>1000</v>
          </cell>
          <cell r="AG2937">
            <v>63.3</v>
          </cell>
          <cell r="AH2937">
            <v>-1299</v>
          </cell>
          <cell r="AI2937">
            <v>-82.226699999999994</v>
          </cell>
          <cell r="AJ2937">
            <v>2.2989999999999999</v>
          </cell>
          <cell r="AK2937">
            <v>2299</v>
          </cell>
          <cell r="AL2937">
            <v>4001</v>
          </cell>
        </row>
        <row r="2938">
          <cell r="B2938">
            <v>42994</v>
          </cell>
          <cell r="E2938" t="str">
            <v>Cooperativa electrica los Angeles</v>
          </cell>
          <cell r="F2938" t="str">
            <v>9323020490-8</v>
          </cell>
          <cell r="G2938" t="str">
            <v>Perno Hex Cte 5/8x14x3A</v>
          </cell>
          <cell r="AF2938">
            <v>100</v>
          </cell>
          <cell r="AG2938">
            <v>51.6</v>
          </cell>
          <cell r="AH2938">
            <v>-120</v>
          </cell>
          <cell r="AI2938">
            <v>-61.92</v>
          </cell>
          <cell r="AJ2938">
            <v>2.2000000000000002</v>
          </cell>
          <cell r="AK2938">
            <v>220</v>
          </cell>
          <cell r="AL2938">
            <v>2205</v>
          </cell>
        </row>
        <row r="2939">
          <cell r="B2939">
            <v>42963</v>
          </cell>
          <cell r="E2939" t="str">
            <v>Cooperativa electrica los Angeles</v>
          </cell>
          <cell r="F2939" t="str">
            <v>9821800050-9</v>
          </cell>
          <cell r="G2939" t="str">
            <v>Pletina Corta p/Elemento Montaje 32x6x172</v>
          </cell>
          <cell r="AF2939">
            <v>500</v>
          </cell>
          <cell r="AG2939">
            <v>132.5</v>
          </cell>
          <cell r="AH2939">
            <v>-330</v>
          </cell>
          <cell r="AI2939">
            <v>-87.45</v>
          </cell>
          <cell r="AJ2939">
            <v>1.66</v>
          </cell>
          <cell r="AK2939">
            <v>830</v>
          </cell>
          <cell r="AL2939">
            <v>4001</v>
          </cell>
        </row>
        <row r="2940">
          <cell r="B2940">
            <v>43008</v>
          </cell>
          <cell r="E2940" t="str">
            <v>Reposición</v>
          </cell>
          <cell r="F2940" t="str">
            <v>8706200210-5</v>
          </cell>
          <cell r="G2940" t="str">
            <v>Espiga 5/8x155x210 caps.1" Poliamida</v>
          </cell>
          <cell r="AF2940">
            <v>1000</v>
          </cell>
          <cell r="AG2940">
            <v>388</v>
          </cell>
          <cell r="AH2940">
            <v>-382</v>
          </cell>
          <cell r="AI2940">
            <v>-148.21600000000001</v>
          </cell>
          <cell r="AJ2940">
            <v>1.3819999999999999</v>
          </cell>
          <cell r="AK2940">
            <v>1382</v>
          </cell>
          <cell r="AL2940">
            <v>6461</v>
          </cell>
        </row>
        <row r="2941">
          <cell r="B2941">
            <v>43012</v>
          </cell>
          <cell r="E2941" t="str">
            <v>Comunicación y Telefonia Rural S.A.</v>
          </cell>
          <cell r="F2941" t="str">
            <v>9623000042-2</v>
          </cell>
          <cell r="G2941" t="str">
            <v>Perno Ojo Soldado 1/2x10x6H</v>
          </cell>
          <cell r="AF2941">
            <v>460</v>
          </cell>
          <cell r="AG2941">
            <v>193.24599999999998</v>
          </cell>
          <cell r="AH2941">
            <v>0</v>
          </cell>
          <cell r="AI2941">
            <v>0</v>
          </cell>
          <cell r="AJ2941">
            <v>1</v>
          </cell>
          <cell r="AK2941">
            <v>460</v>
          </cell>
          <cell r="AL2941">
            <v>2849</v>
          </cell>
        </row>
        <row r="2942">
          <cell r="B2942">
            <v>43013</v>
          </cell>
          <cell r="E2942" t="str">
            <v>Comunicación y Telefonia Rural S.A.</v>
          </cell>
          <cell r="F2942" t="str">
            <v>9623000042-2</v>
          </cell>
          <cell r="G2942" t="str">
            <v>Perno Ojo Soldado 1/2x10x6H</v>
          </cell>
          <cell r="AF2942">
            <v>46</v>
          </cell>
          <cell r="AG2942">
            <v>19.3246</v>
          </cell>
          <cell r="AH2942">
            <v>-20</v>
          </cell>
          <cell r="AI2942">
            <v>-8.4019999999999992</v>
          </cell>
          <cell r="AJ2942">
            <v>1.4347826086956521</v>
          </cell>
          <cell r="AK2942">
            <v>66</v>
          </cell>
          <cell r="AL2942">
            <v>2849</v>
          </cell>
        </row>
        <row r="2943">
          <cell r="B2943">
            <v>43014</v>
          </cell>
          <cell r="E2943" t="str">
            <v>Comunicación y Telefonia Rural S.A.</v>
          </cell>
          <cell r="F2943" t="str">
            <v>9623000042-2</v>
          </cell>
          <cell r="G2943" t="str">
            <v>Perno Ojo Soldado 1/2x10x6H</v>
          </cell>
          <cell r="AF2943">
            <v>230</v>
          </cell>
          <cell r="AG2943">
            <v>96.62299999999999</v>
          </cell>
          <cell r="AH2943">
            <v>-53</v>
          </cell>
          <cell r="AI2943">
            <v>-22.2653</v>
          </cell>
          <cell r="AJ2943">
            <v>1.2304347826086957</v>
          </cell>
          <cell r="AK2943">
            <v>283</v>
          </cell>
          <cell r="AL2943">
            <v>2849</v>
          </cell>
        </row>
        <row r="2944">
          <cell r="B2944">
            <v>42883</v>
          </cell>
          <cell r="E2944" t="str">
            <v>Cooperativa Electrica charrua</v>
          </cell>
          <cell r="F2944" t="str">
            <v>9521220100-7</v>
          </cell>
          <cell r="G2944" t="str">
            <v>Grillete recto 14mm, perf.18</v>
          </cell>
          <cell r="AF2944">
            <v>600</v>
          </cell>
          <cell r="AG2944">
            <v>193.20000000000002</v>
          </cell>
          <cell r="AH2944">
            <v>600</v>
          </cell>
          <cell r="AI2944">
            <v>193.20000000000002</v>
          </cell>
          <cell r="AJ2944">
            <v>0</v>
          </cell>
          <cell r="AK2944">
            <v>0</v>
          </cell>
        </row>
        <row r="2945">
          <cell r="B2945">
            <v>42730</v>
          </cell>
          <cell r="E2945" t="str">
            <v>CNT Telefonica del Sur S.A.</v>
          </cell>
          <cell r="F2945" t="str">
            <v>7500200137-3</v>
          </cell>
          <cell r="G2945" t="str">
            <v>Brida Superior Multicable 4mm</v>
          </cell>
          <cell r="AF2945">
            <v>1000</v>
          </cell>
          <cell r="AG2945">
            <v>77</v>
          </cell>
          <cell r="AH2945">
            <v>1000</v>
          </cell>
          <cell r="AI2945">
            <v>77</v>
          </cell>
          <cell r="AJ2945">
            <v>0</v>
          </cell>
          <cell r="AK2945">
            <v>0</v>
          </cell>
        </row>
        <row r="2946">
          <cell r="B2946">
            <v>43016</v>
          </cell>
          <cell r="E2946" t="str">
            <v>Reposición</v>
          </cell>
          <cell r="F2946" t="str">
            <v>9700216100-5</v>
          </cell>
          <cell r="G2946" t="str">
            <v>Pasador 1/2x80</v>
          </cell>
          <cell r="AF2946">
            <v>2000</v>
          </cell>
          <cell r="AG2946">
            <v>176</v>
          </cell>
          <cell r="AH2946">
            <v>-1010</v>
          </cell>
          <cell r="AI2946">
            <v>-88.88</v>
          </cell>
          <cell r="AJ2946">
            <v>1.5049999999999999</v>
          </cell>
          <cell r="AK2946">
            <v>3010</v>
          </cell>
          <cell r="AL2946">
            <v>2300</v>
          </cell>
        </row>
        <row r="2947">
          <cell r="B2947">
            <v>43027</v>
          </cell>
          <cell r="E2947" t="str">
            <v>Electricidad Maguni Ltda</v>
          </cell>
          <cell r="F2947" t="str">
            <v>A800210182-4</v>
          </cell>
          <cell r="G2947" t="str">
            <v xml:space="preserve">BRAZO TIPO C 23 KV GV     DMCE-0007 REV 2   </v>
          </cell>
          <cell r="AF2947">
            <v>6</v>
          </cell>
          <cell r="AG2947">
            <v>73.584000000000003</v>
          </cell>
          <cell r="AH2947">
            <v>0</v>
          </cell>
          <cell r="AI2947">
            <v>0</v>
          </cell>
          <cell r="AJ2947">
            <v>1</v>
          </cell>
          <cell r="AK2947">
            <v>6</v>
          </cell>
          <cell r="AL2947">
            <v>2543</v>
          </cell>
        </row>
        <row r="2948">
          <cell r="B2948">
            <v>43018</v>
          </cell>
          <cell r="E2948" t="str">
            <v>Comercializadora e Inver Galmar Ltda</v>
          </cell>
          <cell r="F2948" t="str">
            <v>C621000230-7</v>
          </cell>
          <cell r="G2948" t="str">
            <v>Fijación p/Cañería 1/2 - 1/2x9x3H</v>
          </cell>
          <cell r="AF2948">
            <v>500</v>
          </cell>
          <cell r="AG2948">
            <v>141</v>
          </cell>
          <cell r="AH2948">
            <v>-9</v>
          </cell>
          <cell r="AI2948">
            <v>-2.5379999999999998</v>
          </cell>
          <cell r="AJ2948">
            <v>1.018</v>
          </cell>
          <cell r="AK2948">
            <v>509</v>
          </cell>
          <cell r="AL2948">
            <v>2877</v>
          </cell>
        </row>
        <row r="2949">
          <cell r="B2949">
            <v>43028</v>
          </cell>
          <cell r="E2949" t="str">
            <v>Reposición</v>
          </cell>
          <cell r="F2949" t="str">
            <v>9323020370-7</v>
          </cell>
          <cell r="G2949" t="str">
            <v>Perno Hex Cte 5/8x9x6A</v>
          </cell>
          <cell r="AF2949">
            <v>2000</v>
          </cell>
          <cell r="AG2949">
            <v>747.54</v>
          </cell>
          <cell r="AH2949">
            <v>-489</v>
          </cell>
          <cell r="AI2949">
            <v>-182.77352999999999</v>
          </cell>
          <cell r="AJ2949">
            <v>1.2444999999999999</v>
          </cell>
          <cell r="AK2949">
            <v>2489</v>
          </cell>
          <cell r="AL2949">
            <v>2349</v>
          </cell>
        </row>
        <row r="2950">
          <cell r="B2950">
            <v>43023</v>
          </cell>
          <cell r="E2950" t="str">
            <v>Barrios Constructora SPA</v>
          </cell>
          <cell r="F2950" t="str">
            <v>2821632150-4</v>
          </cell>
          <cell r="G2950" t="str">
            <v>Perno riel FFCC KJX 1x140</v>
          </cell>
          <cell r="AF2950">
            <v>450</v>
          </cell>
          <cell r="AG2950">
            <v>324</v>
          </cell>
          <cell r="AH2950">
            <v>-47</v>
          </cell>
          <cell r="AI2950">
            <v>-33.839999999999996</v>
          </cell>
          <cell r="AJ2950">
            <v>1.1044444444444443</v>
          </cell>
          <cell r="AK2950">
            <v>497</v>
          </cell>
          <cell r="AL2950">
            <v>2750</v>
          </cell>
        </row>
        <row r="2951">
          <cell r="B2951">
            <v>43021</v>
          </cell>
          <cell r="E2951" t="str">
            <v>Transap S.A.</v>
          </cell>
          <cell r="F2951" t="str">
            <v>2821632140-7</v>
          </cell>
          <cell r="G2951" t="str">
            <v>Perno riel FFCC JDZ 1x130</v>
          </cell>
          <cell r="AF2951">
            <v>200</v>
          </cell>
          <cell r="AG2951">
            <v>137</v>
          </cell>
          <cell r="AH2951">
            <v>-5</v>
          </cell>
          <cell r="AI2951">
            <v>-3.4250000000000003</v>
          </cell>
          <cell r="AJ2951">
            <v>1.0249999999999999</v>
          </cell>
          <cell r="AK2951">
            <v>205</v>
          </cell>
          <cell r="AL2951">
            <v>2849</v>
          </cell>
        </row>
        <row r="2952">
          <cell r="B2952">
            <v>43031</v>
          </cell>
          <cell r="E2952" t="str">
            <v>Reposición</v>
          </cell>
          <cell r="F2952" t="str">
            <v>8706200680-1</v>
          </cell>
          <cell r="G2952" t="str">
            <v>Espiga 3/4x200x250 caps.1.3/8" Poliamida</v>
          </cell>
          <cell r="AG2952">
            <v>0</v>
          </cell>
          <cell r="AH2952">
            <v>-4123</v>
          </cell>
          <cell r="AI2952">
            <v>-2642.8429999999998</v>
          </cell>
          <cell r="AJ2952" t="str">
            <v/>
          </cell>
          <cell r="AK2952">
            <v>4123</v>
          </cell>
          <cell r="AL2952">
            <v>6460</v>
          </cell>
        </row>
        <row r="2953">
          <cell r="B2953">
            <v>42700</v>
          </cell>
          <cell r="E2953" t="str">
            <v>Reposición</v>
          </cell>
          <cell r="F2953" t="str">
            <v>3824028180-2</v>
          </cell>
          <cell r="G2953" t="str">
            <v>Tirafondo Nº2, 7/8x149</v>
          </cell>
          <cell r="AF2953">
            <v>5000</v>
          </cell>
          <cell r="AG2953">
            <v>2760.0000000000005</v>
          </cell>
          <cell r="AH2953">
            <v>-1585</v>
          </cell>
          <cell r="AI2953">
            <v>-874.92000000000007</v>
          </cell>
          <cell r="AJ2953">
            <v>1.3169999999999999</v>
          </cell>
          <cell r="AK2953">
            <v>6585</v>
          </cell>
          <cell r="AL2953">
            <v>2173</v>
          </cell>
        </row>
        <row r="2954">
          <cell r="B2954">
            <v>43019</v>
          </cell>
          <cell r="E2954" t="str">
            <v>Transap S.A.</v>
          </cell>
          <cell r="F2954" t="str">
            <v>2821628190-1</v>
          </cell>
          <cell r="G2954" t="str">
            <v>Perno riel FFCC BCY 7/8x115</v>
          </cell>
          <cell r="AF2954">
            <v>300</v>
          </cell>
          <cell r="AG2954">
            <v>133.5</v>
          </cell>
          <cell r="AH2954">
            <v>-35</v>
          </cell>
          <cell r="AI2954">
            <v>-15.575000000000001</v>
          </cell>
          <cell r="AJ2954">
            <v>1.1166666666666667</v>
          </cell>
          <cell r="AK2954">
            <v>335</v>
          </cell>
          <cell r="AL2954">
            <v>2849</v>
          </cell>
        </row>
        <row r="2955">
          <cell r="B2955">
            <v>43030</v>
          </cell>
          <cell r="E2955" t="str">
            <v>Reposición</v>
          </cell>
          <cell r="F2955" t="str">
            <v>9323020350-2</v>
          </cell>
          <cell r="G2955" t="str">
            <v>Perno Hex Cte 5/8x8x5A</v>
          </cell>
          <cell r="AF2955">
            <v>500</v>
          </cell>
          <cell r="AG2955">
            <v>168.05999999999997</v>
          </cell>
          <cell r="AH2955">
            <v>-396</v>
          </cell>
          <cell r="AI2955">
            <v>-133.10352</v>
          </cell>
          <cell r="AJ2955">
            <v>1.792</v>
          </cell>
          <cell r="AK2955">
            <v>896</v>
          </cell>
          <cell r="AL2955">
            <v>2350</v>
          </cell>
        </row>
        <row r="2956">
          <cell r="B2956">
            <v>43032</v>
          </cell>
          <cell r="E2956" t="str">
            <v>FINSO Chile</v>
          </cell>
          <cell r="F2956" t="str">
            <v>9821911148-7</v>
          </cell>
          <cell r="G2956" t="str">
            <v>Conector Pletina 50x50x60x3mm</v>
          </cell>
          <cell r="AF2956">
            <v>2268</v>
          </cell>
          <cell r="AG2956">
            <v>328.85999999999996</v>
          </cell>
          <cell r="AH2956">
            <v>-972</v>
          </cell>
          <cell r="AI2956">
            <v>-140.94</v>
          </cell>
          <cell r="AJ2956">
            <v>1.4285714285714286</v>
          </cell>
          <cell r="AK2956">
            <v>3240</v>
          </cell>
          <cell r="AL2956">
            <v>2503</v>
          </cell>
        </row>
        <row r="2957">
          <cell r="B2957">
            <v>43026</v>
          </cell>
          <cell r="E2957" t="str">
            <v>Comercializadora e Inver Galmar Ltda</v>
          </cell>
          <cell r="F2957" t="str">
            <v>C621000350-8</v>
          </cell>
          <cell r="G2957" t="str">
            <v>Fijación p/Cañería 1 - 1/2x300x100</v>
          </cell>
          <cell r="AF2957">
            <v>300</v>
          </cell>
          <cell r="AG2957">
            <v>105</v>
          </cell>
          <cell r="AH2957">
            <v>-210</v>
          </cell>
          <cell r="AI2957">
            <v>-73.5</v>
          </cell>
          <cell r="AJ2957">
            <v>1.7</v>
          </cell>
          <cell r="AK2957">
            <v>510</v>
          </cell>
          <cell r="AL2957">
            <v>1999</v>
          </cell>
        </row>
        <row r="2958">
          <cell r="B2958">
            <v>43029</v>
          </cell>
          <cell r="E2958" t="str">
            <v>Reposición</v>
          </cell>
          <cell r="F2958" t="str">
            <v>7401200010-7</v>
          </cell>
          <cell r="G2958" t="str">
            <v>Barra Ojo 5/8x1,80mtrs</v>
          </cell>
          <cell r="AF2958">
            <v>300</v>
          </cell>
          <cell r="AG2958">
            <v>911.04</v>
          </cell>
          <cell r="AH2958">
            <v>-69</v>
          </cell>
          <cell r="AI2958">
            <v>-209.53919999999999</v>
          </cell>
          <cell r="AJ2958">
            <v>1.23</v>
          </cell>
          <cell r="AK2958">
            <v>369</v>
          </cell>
          <cell r="AL2958">
            <v>1710</v>
          </cell>
        </row>
        <row r="2959">
          <cell r="B2959">
            <v>43039</v>
          </cell>
          <cell r="E2959" t="str">
            <v>MONLUX CHILE S.A.</v>
          </cell>
          <cell r="F2959" t="str">
            <v>EG10011011-7</v>
          </cell>
          <cell r="G2959" t="str">
            <v xml:space="preserve">PENCO MARCO BARRA 66 KV   , MARCO BARRA     </v>
          </cell>
          <cell r="AF2959">
            <v>1</v>
          </cell>
          <cell r="AG2959">
            <v>5659.4</v>
          </cell>
          <cell r="AH2959">
            <v>0</v>
          </cell>
          <cell r="AI2959">
            <v>0</v>
          </cell>
          <cell r="AJ2959">
            <v>1</v>
          </cell>
          <cell r="AK2959">
            <v>1</v>
          </cell>
          <cell r="AL2959">
            <v>3316</v>
          </cell>
        </row>
        <row r="2960">
          <cell r="B2960">
            <v>43035</v>
          </cell>
          <cell r="E2960" t="str">
            <v>Mondaca Gonzalez y Cia Ltda</v>
          </cell>
          <cell r="F2960" t="str">
            <v>2821028240-K</v>
          </cell>
          <cell r="G2960" t="str">
            <v>Perno Talón Aguja BCY 7/8x240</v>
          </cell>
          <cell r="AF2960">
            <v>100</v>
          </cell>
          <cell r="AG2960">
            <v>88</v>
          </cell>
          <cell r="AH2960">
            <v>-100</v>
          </cell>
          <cell r="AI2960">
            <v>-88</v>
          </cell>
          <cell r="AJ2960">
            <v>2</v>
          </cell>
          <cell r="AK2960">
            <v>200</v>
          </cell>
          <cell r="AL2960">
            <v>3670</v>
          </cell>
        </row>
        <row r="2961">
          <cell r="B2961">
            <v>43034</v>
          </cell>
          <cell r="E2961" t="str">
            <v>Cooperativa Electrica Paillaco</v>
          </cell>
          <cell r="F2961" t="str">
            <v>9822810120-6</v>
          </cell>
          <cell r="G2961" t="str">
            <v>Separador p/Soporte de 5 vías</v>
          </cell>
          <cell r="AF2961">
            <v>50</v>
          </cell>
          <cell r="AG2961">
            <v>300</v>
          </cell>
          <cell r="AH2961">
            <v>-58</v>
          </cell>
          <cell r="AI2961">
            <v>-348</v>
          </cell>
          <cell r="AJ2961">
            <v>2.16</v>
          </cell>
          <cell r="AK2961">
            <v>108</v>
          </cell>
          <cell r="AL2961">
            <v>2100</v>
          </cell>
        </row>
        <row r="2962">
          <cell r="B2962">
            <v>43042</v>
          </cell>
          <cell r="E2962" t="str">
            <v>Reposición</v>
          </cell>
          <cell r="F2962" t="str">
            <v>8706200650-K</v>
          </cell>
          <cell r="G2962" t="str">
            <v>Espiga 3/4x155x210 caps.1.3/8" Poliamida</v>
          </cell>
          <cell r="AF2962">
            <v>700</v>
          </cell>
          <cell r="AG2962">
            <v>392.00000000000006</v>
          </cell>
          <cell r="AH2962">
            <v>-1047</v>
          </cell>
          <cell r="AI2962">
            <v>-586.32000000000005</v>
          </cell>
          <cell r="AJ2962">
            <v>2.4957142857142856</v>
          </cell>
          <cell r="AK2962">
            <v>1747</v>
          </cell>
          <cell r="AL2962">
            <v>6518</v>
          </cell>
        </row>
        <row r="2963">
          <cell r="B2963">
            <v>43048</v>
          </cell>
          <cell r="E2963" t="str">
            <v>Comercializadora e Inver Galmar Ltda</v>
          </cell>
          <cell r="F2963" t="str">
            <v>6000100010-4</v>
          </cell>
          <cell r="G2963" t="str">
            <v>Taco de Madera 80x60x120</v>
          </cell>
          <cell r="AF2963">
            <v>400</v>
          </cell>
          <cell r="AG2963">
            <v>97.2</v>
          </cell>
          <cell r="AH2963">
            <v>0</v>
          </cell>
          <cell r="AI2963">
            <v>0</v>
          </cell>
          <cell r="AJ2963">
            <v>1</v>
          </cell>
          <cell r="AK2963">
            <v>400</v>
          </cell>
          <cell r="AL2963">
            <v>3292</v>
          </cell>
        </row>
        <row r="2964">
          <cell r="B2964">
            <v>43045</v>
          </cell>
          <cell r="E2964" t="str">
            <v>Reposición</v>
          </cell>
          <cell r="F2964" t="str">
            <v>8706200600-3</v>
          </cell>
          <cell r="G2964" t="str">
            <v>Espiga 3/4x155x210 caps.1" Poliamida</v>
          </cell>
          <cell r="AF2964">
            <v>800</v>
          </cell>
          <cell r="AG2964">
            <v>405.6</v>
          </cell>
          <cell r="AH2964">
            <v>0</v>
          </cell>
          <cell r="AI2964">
            <v>0</v>
          </cell>
          <cell r="AJ2964">
            <v>1</v>
          </cell>
          <cell r="AK2964">
            <v>800</v>
          </cell>
          <cell r="AL2964">
            <v>6460</v>
          </cell>
        </row>
        <row r="2965">
          <cell r="B2965">
            <v>43017</v>
          </cell>
          <cell r="E2965" t="str">
            <v>Reposición</v>
          </cell>
          <cell r="F2965" t="str">
            <v>9700212050-3</v>
          </cell>
          <cell r="G2965" t="str">
            <v>Pasador 3/8x72</v>
          </cell>
          <cell r="AF2965">
            <v>3000</v>
          </cell>
          <cell r="AG2965">
            <v>162</v>
          </cell>
          <cell r="AH2965">
            <v>-660</v>
          </cell>
          <cell r="AI2965">
            <v>-35.64</v>
          </cell>
          <cell r="AJ2965">
            <v>1.22</v>
          </cell>
          <cell r="AK2965">
            <v>3660</v>
          </cell>
          <cell r="AL2965">
            <v>2911</v>
          </cell>
        </row>
        <row r="2966">
          <cell r="B2966">
            <v>43050</v>
          </cell>
          <cell r="E2966" t="str">
            <v>Reposición</v>
          </cell>
          <cell r="F2966" t="str">
            <v>A800200050-5</v>
          </cell>
          <cell r="G2966" t="str">
            <v>Soporte Remate Liviano</v>
          </cell>
          <cell r="AF2966">
            <v>4000</v>
          </cell>
          <cell r="AG2966">
            <v>1040</v>
          </cell>
          <cell r="AH2966">
            <v>-11</v>
          </cell>
          <cell r="AI2966">
            <v>-2.8600000000000003</v>
          </cell>
          <cell r="AJ2966">
            <v>1.00275</v>
          </cell>
          <cell r="AK2966">
            <v>4011</v>
          </cell>
          <cell r="AL2966">
            <v>2911</v>
          </cell>
        </row>
        <row r="2967">
          <cell r="B2967">
            <v>43056</v>
          </cell>
          <cell r="E2967" t="str">
            <v xml:space="preserve">AGRIBALANCE SPA                                                                 </v>
          </cell>
          <cell r="F2967" t="str">
            <v>9821900751-5</v>
          </cell>
          <cell r="G2967" t="str">
            <v>Accesorio Recuperación de Agua</v>
          </cell>
          <cell r="AF2967">
            <v>180</v>
          </cell>
          <cell r="AG2967">
            <v>67.14</v>
          </cell>
          <cell r="AH2967">
            <v>0</v>
          </cell>
          <cell r="AI2967">
            <v>0</v>
          </cell>
          <cell r="AJ2967">
            <v>1</v>
          </cell>
          <cell r="AK2967">
            <v>180</v>
          </cell>
          <cell r="AL2967">
            <v>3031</v>
          </cell>
        </row>
        <row r="2968">
          <cell r="B2968">
            <v>43057</v>
          </cell>
          <cell r="E2968" t="str">
            <v xml:space="preserve">AGRIBALANCE SPA                                                                 </v>
          </cell>
          <cell r="F2968" t="str">
            <v>9821900754-K</v>
          </cell>
          <cell r="G2968" t="str">
            <v>Conjunto Sop. Diagonal Remate Exterior</v>
          </cell>
          <cell r="AF2968">
            <v>18</v>
          </cell>
          <cell r="AG2968">
            <v>39.96</v>
          </cell>
          <cell r="AH2968">
            <v>18</v>
          </cell>
          <cell r="AI2968">
            <v>39.96</v>
          </cell>
          <cell r="AJ2968">
            <v>0</v>
          </cell>
          <cell r="AK2968">
            <v>0</v>
          </cell>
          <cell r="AL2968">
            <v>3031</v>
          </cell>
        </row>
        <row r="2969">
          <cell r="B2969">
            <v>43058</v>
          </cell>
          <cell r="E2969" t="str">
            <v xml:space="preserve">AGRIBALANCE SPA                                                                 </v>
          </cell>
          <cell r="F2969" t="str">
            <v>9821900753-1</v>
          </cell>
          <cell r="G2969" t="str">
            <v>Conjunto Sop. Diagonal Remate Interior</v>
          </cell>
          <cell r="AF2969">
            <v>18</v>
          </cell>
          <cell r="AG2969">
            <v>45.36</v>
          </cell>
          <cell r="AH2969">
            <v>0</v>
          </cell>
          <cell r="AI2969">
            <v>0</v>
          </cell>
          <cell r="AJ2969">
            <v>1</v>
          </cell>
          <cell r="AK2969">
            <v>18</v>
          </cell>
          <cell r="AL2969">
            <v>3031</v>
          </cell>
        </row>
        <row r="2970">
          <cell r="B2970">
            <v>43059</v>
          </cell>
          <cell r="E2970" t="str">
            <v xml:space="preserve">AGRIBALANCE SPA                                                                 </v>
          </cell>
          <cell r="F2970" t="str">
            <v>9821900750-7</v>
          </cell>
          <cell r="G2970" t="str">
            <v>Sop. P/Frutilla en Altura</v>
          </cell>
          <cell r="AF2970">
            <v>180</v>
          </cell>
          <cell r="AG2970">
            <v>676.8</v>
          </cell>
          <cell r="AH2970">
            <v>-1</v>
          </cell>
          <cell r="AI2970">
            <v>-3.76</v>
          </cell>
          <cell r="AJ2970">
            <v>1.0055555555555555</v>
          </cell>
          <cell r="AK2970">
            <v>181</v>
          </cell>
          <cell r="AL2970">
            <v>3031</v>
          </cell>
        </row>
        <row r="2971">
          <cell r="B2971">
            <v>43049</v>
          </cell>
          <cell r="E2971" t="str">
            <v>Elecnor Chile S.A.</v>
          </cell>
          <cell r="F2971" t="str">
            <v>C621000350-8</v>
          </cell>
          <cell r="G2971" t="str">
            <v>Fijación p/Cañería 1 - 1/2x300x100</v>
          </cell>
          <cell r="AF2971">
            <v>500</v>
          </cell>
          <cell r="AG2971">
            <v>175</v>
          </cell>
          <cell r="AH2971">
            <v>7</v>
          </cell>
          <cell r="AI2971">
            <v>2.4499999999999997</v>
          </cell>
          <cell r="AJ2971">
            <v>0.98599999999999999</v>
          </cell>
          <cell r="AK2971">
            <v>493</v>
          </cell>
          <cell r="AL2971">
            <v>2284</v>
          </cell>
        </row>
        <row r="2972">
          <cell r="B2972">
            <v>43062</v>
          </cell>
          <cell r="E2972" t="str">
            <v>Reposición</v>
          </cell>
          <cell r="F2972" t="str">
            <v>8709200060-3</v>
          </cell>
          <cell r="G2972" t="str">
            <v>Espiga 3/4x200x350 caps.1.3/8" Poliamida C/H</v>
          </cell>
          <cell r="AF2972">
            <v>500</v>
          </cell>
          <cell r="AG2972">
            <v>422</v>
          </cell>
          <cell r="AH2972">
            <v>-300</v>
          </cell>
          <cell r="AI2972">
            <v>-253.2</v>
          </cell>
          <cell r="AJ2972">
            <v>1.6</v>
          </cell>
          <cell r="AK2972">
            <v>800</v>
          </cell>
          <cell r="AL2972">
            <v>6459</v>
          </cell>
        </row>
        <row r="2973">
          <cell r="B2973">
            <v>43025</v>
          </cell>
          <cell r="E2973" t="str">
            <v>Cooperativa Electrica Paillaco</v>
          </cell>
          <cell r="F2973" t="str">
            <v>A800210115-8</v>
          </cell>
          <cell r="G2973" t="str">
            <v>Soporte Susp. p/Cable Preensamblado</v>
          </cell>
          <cell r="AF2973">
            <v>300</v>
          </cell>
          <cell r="AG2973">
            <v>102.00000000000001</v>
          </cell>
          <cell r="AH2973">
            <v>-100</v>
          </cell>
          <cell r="AI2973">
            <v>-34</v>
          </cell>
          <cell r="AJ2973">
            <v>1.3333333333333333</v>
          </cell>
          <cell r="AK2973">
            <v>400</v>
          </cell>
          <cell r="AL2973">
            <v>3500</v>
          </cell>
        </row>
        <row r="2974">
          <cell r="B2974">
            <v>43070</v>
          </cell>
          <cell r="E2974" t="str">
            <v>C y G Ltda</v>
          </cell>
          <cell r="F2974" t="str">
            <v>24A1224160-K</v>
          </cell>
          <cell r="G2974" t="str">
            <v>Perno Anclaje 3/4x1000x130Hx80H</v>
          </cell>
          <cell r="AF2974">
            <v>48</v>
          </cell>
          <cell r="AG2974">
            <v>107.52000000000001</v>
          </cell>
          <cell r="AH2974">
            <v>0</v>
          </cell>
          <cell r="AI2974">
            <v>0</v>
          </cell>
          <cell r="AJ2974">
            <v>1</v>
          </cell>
          <cell r="AK2974">
            <v>48</v>
          </cell>
          <cell r="AL2974">
            <v>2310</v>
          </cell>
        </row>
        <row r="2975">
          <cell r="B2975">
            <v>43040</v>
          </cell>
          <cell r="E2975" t="str">
            <v>Reposición</v>
          </cell>
          <cell r="F2975" t="str">
            <v>9323020350-2</v>
          </cell>
          <cell r="G2975" t="str">
            <v>Perno Hex Cte 5/8x8x5A</v>
          </cell>
          <cell r="AF2975">
            <v>1000</v>
          </cell>
          <cell r="AG2975">
            <v>336.11999999999995</v>
          </cell>
          <cell r="AH2975">
            <v>-100</v>
          </cell>
          <cell r="AI2975">
            <v>-33.611999999999995</v>
          </cell>
          <cell r="AJ2975">
            <v>1.1000000000000001</v>
          </cell>
          <cell r="AK2975">
            <v>1100</v>
          </cell>
          <cell r="AL2975">
            <v>2002</v>
          </cell>
        </row>
        <row r="2976">
          <cell r="B2976">
            <v>43071</v>
          </cell>
          <cell r="E2976" t="str">
            <v xml:space="preserve">AGRIBALANCE SPA                                                                 </v>
          </cell>
          <cell r="F2976" t="str">
            <v>9821900751-5</v>
          </cell>
          <cell r="G2976" t="str">
            <v>Accesorio Recuperación de Agua</v>
          </cell>
          <cell r="AF2976">
            <v>180</v>
          </cell>
          <cell r="AG2976">
            <v>67.14</v>
          </cell>
          <cell r="AH2976">
            <v>-24</v>
          </cell>
          <cell r="AI2976">
            <v>-8.952</v>
          </cell>
          <cell r="AJ2976">
            <v>1.1333333333333333</v>
          </cell>
          <cell r="AK2976">
            <v>204</v>
          </cell>
          <cell r="AL2976">
            <v>3031</v>
          </cell>
        </row>
        <row r="2977">
          <cell r="B2977">
            <v>43055</v>
          </cell>
          <cell r="E2977" t="str">
            <v>Minera Candelaria</v>
          </cell>
          <cell r="F2977" t="str">
            <v>34C2064000-2</v>
          </cell>
          <cell r="G2977" t="str">
            <v>Tuerca Hex Ref TRE 2"</v>
          </cell>
          <cell r="AF2977">
            <v>500</v>
          </cell>
          <cell r="AG2977">
            <v>719</v>
          </cell>
          <cell r="AH2977">
            <v>32</v>
          </cell>
          <cell r="AI2977">
            <v>46.015999999999998</v>
          </cell>
          <cell r="AJ2977">
            <v>0.93600000000000005</v>
          </cell>
          <cell r="AK2977">
            <v>468</v>
          </cell>
          <cell r="AL2977">
            <v>27536</v>
          </cell>
        </row>
        <row r="2978">
          <cell r="B2978">
            <v>43054</v>
          </cell>
          <cell r="E2978" t="str">
            <v>Reposición</v>
          </cell>
          <cell r="F2978" t="str">
            <v>7401200010-7</v>
          </cell>
          <cell r="G2978" t="str">
            <v>Barra Ojo 5/8x1,80mtrs</v>
          </cell>
          <cell r="AF2978">
            <v>600</v>
          </cell>
          <cell r="AG2978">
            <v>1822.08</v>
          </cell>
          <cell r="AH2978">
            <v>-1</v>
          </cell>
          <cell r="AI2978">
            <v>-3.0367999999999999</v>
          </cell>
          <cell r="AJ2978">
            <v>1.0016666666666667</v>
          </cell>
          <cell r="AK2978">
            <v>601</v>
          </cell>
          <cell r="AL2978">
            <v>1710</v>
          </cell>
        </row>
        <row r="2979">
          <cell r="B2979">
            <v>43077</v>
          </cell>
          <cell r="E2979" t="str">
            <v>Reposición</v>
          </cell>
          <cell r="F2979" t="str">
            <v>9700212050-3</v>
          </cell>
          <cell r="G2979" t="str">
            <v>Pasador 3/8x72</v>
          </cell>
          <cell r="AF2979">
            <v>3000</v>
          </cell>
          <cell r="AG2979">
            <v>162</v>
          </cell>
          <cell r="AH2979">
            <v>-1505</v>
          </cell>
          <cell r="AI2979">
            <v>-81.27</v>
          </cell>
          <cell r="AJ2979">
            <v>1.5016666666666667</v>
          </cell>
          <cell r="AK2979">
            <v>4505</v>
          </cell>
          <cell r="AL2979">
            <v>2911</v>
          </cell>
        </row>
        <row r="2980">
          <cell r="B2980">
            <v>43060</v>
          </cell>
          <cell r="E2980" t="str">
            <v>Reposición</v>
          </cell>
          <cell r="F2980" t="str">
            <v>8706200210-5</v>
          </cell>
          <cell r="G2980" t="str">
            <v>Espiga 5/8x155x210 caps.1" Poliamida</v>
          </cell>
          <cell r="AF2980">
            <v>500</v>
          </cell>
          <cell r="AG2980">
            <v>194</v>
          </cell>
          <cell r="AH2980">
            <v>305</v>
          </cell>
          <cell r="AI2980">
            <v>118.34</v>
          </cell>
          <cell r="AJ2980">
            <v>0.39</v>
          </cell>
          <cell r="AK2980">
            <v>195</v>
          </cell>
          <cell r="AL2980">
            <v>6461</v>
          </cell>
        </row>
        <row r="2981">
          <cell r="B2981">
            <v>43075</v>
          </cell>
          <cell r="E2981" t="str">
            <v>Cliente</v>
          </cell>
          <cell r="F2981" t="str">
            <v>9323020330-8</v>
          </cell>
          <cell r="G2981" t="str">
            <v>Perno Hex Cte 5/8x7x5A</v>
          </cell>
          <cell r="AF2981">
            <v>585</v>
          </cell>
          <cell r="AG2981">
            <v>181.35</v>
          </cell>
          <cell r="AH2981">
            <v>-24</v>
          </cell>
          <cell r="AI2981">
            <v>-7.4399999999999995</v>
          </cell>
          <cell r="AJ2981">
            <v>1.0410256410256411</v>
          </cell>
          <cell r="AK2981">
            <v>609</v>
          </cell>
          <cell r="AL2981">
            <v>2351</v>
          </cell>
        </row>
        <row r="2982">
          <cell r="B2982">
            <v>43081</v>
          </cell>
          <cell r="E2982" t="str">
            <v>Juan Ruperto Cancino</v>
          </cell>
          <cell r="F2982" t="str">
            <v>A800200050-5</v>
          </cell>
          <cell r="G2982" t="str">
            <v>Soporte Remate Liviano</v>
          </cell>
          <cell r="AF2982">
            <v>1000</v>
          </cell>
          <cell r="AG2982">
            <v>260</v>
          </cell>
          <cell r="AH2982">
            <v>0</v>
          </cell>
          <cell r="AI2982">
            <v>0</v>
          </cell>
          <cell r="AJ2982">
            <v>1</v>
          </cell>
          <cell r="AK2982">
            <v>1000</v>
          </cell>
          <cell r="AL2982">
            <v>2149</v>
          </cell>
        </row>
        <row r="2983">
          <cell r="B2983">
            <v>43090</v>
          </cell>
          <cell r="E2983" t="str">
            <v>Elecnor Chile S.A.</v>
          </cell>
          <cell r="F2983" t="str">
            <v>6000100010-4</v>
          </cell>
          <cell r="G2983" t="str">
            <v>Taco de Madera 80x60x120</v>
          </cell>
          <cell r="AF2983">
            <v>400</v>
          </cell>
          <cell r="AG2983">
            <v>97.2</v>
          </cell>
          <cell r="AH2983">
            <v>101</v>
          </cell>
          <cell r="AI2983">
            <v>24.542999999999999</v>
          </cell>
          <cell r="AJ2983">
            <v>0.74750000000000005</v>
          </cell>
          <cell r="AK2983">
            <v>299</v>
          </cell>
          <cell r="AL2983">
            <v>3292</v>
          </cell>
        </row>
        <row r="2984">
          <cell r="B2984">
            <v>43119</v>
          </cell>
          <cell r="E2984" t="str">
            <v>Reposición</v>
          </cell>
          <cell r="F2984" t="str">
            <v>A800200050-5</v>
          </cell>
          <cell r="G2984" t="str">
            <v>Soporte Remate Liviano</v>
          </cell>
          <cell r="AF2984">
            <v>2000</v>
          </cell>
          <cell r="AG2984">
            <v>520</v>
          </cell>
          <cell r="AH2984">
            <v>-515</v>
          </cell>
          <cell r="AI2984">
            <v>-133.9</v>
          </cell>
          <cell r="AJ2984">
            <v>1.2575000000000001</v>
          </cell>
          <cell r="AK2984">
            <v>2515</v>
          </cell>
          <cell r="AL2984">
            <v>2911</v>
          </cell>
        </row>
        <row r="2985">
          <cell r="B2985">
            <v>43089</v>
          </cell>
          <cell r="E2985" t="str">
            <v>Juan Ruperto Cancino</v>
          </cell>
          <cell r="F2985" t="str">
            <v>A800200065-3</v>
          </cell>
          <cell r="G2985" t="str">
            <v>Soporte Remate Pesado</v>
          </cell>
          <cell r="AF2985">
            <v>800</v>
          </cell>
          <cell r="AG2985">
            <v>372</v>
          </cell>
          <cell r="AH2985">
            <v>-200</v>
          </cell>
          <cell r="AI2985">
            <v>-93</v>
          </cell>
          <cell r="AJ2985">
            <v>1.25</v>
          </cell>
          <cell r="AK2985">
            <v>1000</v>
          </cell>
          <cell r="AL2985">
            <v>2026</v>
          </cell>
        </row>
        <row r="2986">
          <cell r="B2986">
            <v>43120</v>
          </cell>
          <cell r="E2986" t="str">
            <v>Comercializadora e Inver Galmar Ltda</v>
          </cell>
          <cell r="F2986" t="str">
            <v>A800200065-3</v>
          </cell>
          <cell r="G2986" t="str">
            <v>Soporte Remate Pesado</v>
          </cell>
          <cell r="AF2986">
            <v>500</v>
          </cell>
          <cell r="AG2986">
            <v>232.5</v>
          </cell>
          <cell r="AH2986">
            <v>-550</v>
          </cell>
          <cell r="AI2986">
            <v>-255.75</v>
          </cell>
          <cell r="AJ2986">
            <v>2.1</v>
          </cell>
          <cell r="AK2986">
            <v>1050</v>
          </cell>
          <cell r="AL2986">
            <v>2026</v>
          </cell>
        </row>
        <row r="2987">
          <cell r="B2987">
            <v>43067</v>
          </cell>
          <cell r="E2987" t="str">
            <v>Juan Ruperto Cancino</v>
          </cell>
          <cell r="F2987" t="str">
            <v>9700220450-2</v>
          </cell>
          <cell r="G2987" t="str">
            <v>Pasador M16x102</v>
          </cell>
          <cell r="AF2987">
            <v>800</v>
          </cell>
          <cell r="AG2987">
            <v>152.80000000000001</v>
          </cell>
          <cell r="AH2987">
            <v>-256</v>
          </cell>
          <cell r="AI2987">
            <v>-48.896000000000001</v>
          </cell>
          <cell r="AJ2987">
            <v>1.32</v>
          </cell>
          <cell r="AK2987">
            <v>1056</v>
          </cell>
          <cell r="AL2987">
            <v>2026</v>
          </cell>
        </row>
        <row r="2988">
          <cell r="B2988">
            <v>43084</v>
          </cell>
          <cell r="E2988" t="str">
            <v>CLARO COMUNICACIONES SPA</v>
          </cell>
          <cell r="F2988" t="str">
            <v>6601200010-4</v>
          </cell>
          <cell r="G2988" t="str">
            <v xml:space="preserve">Soporte Extensión ADSS GV 240x50x8MM        </v>
          </cell>
          <cell r="AF2988">
            <v>1800</v>
          </cell>
          <cell r="AG2988">
            <v>1044</v>
          </cell>
          <cell r="AH2988">
            <v>34</v>
          </cell>
          <cell r="AI2988">
            <v>19.72</v>
          </cell>
          <cell r="AJ2988">
            <v>0.98111111111111116</v>
          </cell>
          <cell r="AK2988">
            <v>1766</v>
          </cell>
          <cell r="AL2988">
            <v>2500</v>
          </cell>
        </row>
        <row r="2989">
          <cell r="B2989">
            <v>43082</v>
          </cell>
          <cell r="E2989" t="str">
            <v>CLARO COMUNICACIONES SPA</v>
          </cell>
          <cell r="F2989" t="str">
            <v>7003220051-4</v>
          </cell>
          <cell r="G2989" t="str">
            <v>Abrazadera 5/8x9.1/2</v>
          </cell>
          <cell r="AF2989">
            <v>2800</v>
          </cell>
          <cell r="AG2989">
            <v>2786</v>
          </cell>
          <cell r="AH2989">
            <v>-312</v>
          </cell>
          <cell r="AI2989">
            <v>-310.44</v>
          </cell>
          <cell r="AJ2989">
            <v>1.1114285714285714</v>
          </cell>
          <cell r="AK2989">
            <v>3112</v>
          </cell>
          <cell r="AL2989">
            <v>1850</v>
          </cell>
        </row>
        <row r="2990">
          <cell r="B2990">
            <v>42978</v>
          </cell>
          <cell r="E2990" t="str">
            <v>Reposición</v>
          </cell>
          <cell r="F2990" t="str">
            <v>9624000125-7</v>
          </cell>
          <cell r="G2990" t="str">
            <v>Perno Ojo 5/8x10x3H</v>
          </cell>
          <cell r="AF2990">
            <v>500</v>
          </cell>
          <cell r="AG2990">
            <v>321</v>
          </cell>
          <cell r="AH2990">
            <v>196</v>
          </cell>
          <cell r="AI2990">
            <v>125.83200000000001</v>
          </cell>
          <cell r="AJ2990">
            <v>0.60799999999999998</v>
          </cell>
          <cell r="AK2990">
            <v>304</v>
          </cell>
          <cell r="AL2990">
            <v>2850</v>
          </cell>
        </row>
        <row r="2991">
          <cell r="B2991">
            <v>43046</v>
          </cell>
          <cell r="E2991" t="str">
            <v>Ferrocarril Del Pacifico S.A.</v>
          </cell>
          <cell r="F2991" t="str">
            <v>2821628190-1</v>
          </cell>
          <cell r="G2991" t="str">
            <v>Perno riel FFCC BCY 7/8x115</v>
          </cell>
          <cell r="AF2991">
            <v>256</v>
          </cell>
          <cell r="AG2991">
            <v>113.92</v>
          </cell>
          <cell r="AH2991">
            <v>0</v>
          </cell>
          <cell r="AI2991">
            <v>0</v>
          </cell>
          <cell r="AJ2991">
            <v>1</v>
          </cell>
          <cell r="AK2991">
            <v>256</v>
          </cell>
          <cell r="AL2991">
            <v>4337</v>
          </cell>
        </row>
        <row r="2992">
          <cell r="B2992">
            <v>43068</v>
          </cell>
          <cell r="E2992" t="str">
            <v>Reposición</v>
          </cell>
          <cell r="F2992" t="str">
            <v>2821628190-1</v>
          </cell>
          <cell r="G2992" t="str">
            <v>Perno riel FFCC BCY 7/8x115</v>
          </cell>
          <cell r="AF2992">
            <v>1000</v>
          </cell>
          <cell r="AG2992">
            <v>445</v>
          </cell>
          <cell r="AH2992">
            <v>-100</v>
          </cell>
          <cell r="AI2992">
            <v>-44.5</v>
          </cell>
          <cell r="AJ2992">
            <v>1.1000000000000001</v>
          </cell>
          <cell r="AK2992">
            <v>1100</v>
          </cell>
          <cell r="AL2992">
            <v>4337</v>
          </cell>
        </row>
        <row r="2993">
          <cell r="B2993">
            <v>43063</v>
          </cell>
          <cell r="E2993" t="str">
            <v>Cooperativa electrica los Angeles</v>
          </cell>
          <cell r="F2993" t="str">
            <v>9521200008-7</v>
          </cell>
          <cell r="G2993" t="str">
            <v>Grillete Forjado 16mm</v>
          </cell>
          <cell r="AF2993">
            <v>200</v>
          </cell>
          <cell r="AG2993">
            <v>100.89200000000001</v>
          </cell>
          <cell r="AH2993">
            <v>-249</v>
          </cell>
          <cell r="AI2993">
            <v>-125.61054</v>
          </cell>
          <cell r="AJ2993">
            <v>2.2450000000000001</v>
          </cell>
          <cell r="AK2993">
            <v>449</v>
          </cell>
          <cell r="AL2993">
            <v>5000</v>
          </cell>
        </row>
        <row r="2994">
          <cell r="B2994">
            <v>42900</v>
          </cell>
          <cell r="F2994" t="str">
            <v>6000100020-1</v>
          </cell>
          <cell r="G2994" t="str">
            <v>Aletas p/Soporte Rack 32x5x97mm</v>
          </cell>
          <cell r="AG2994">
            <v>0</v>
          </cell>
          <cell r="AH2994">
            <v>0</v>
          </cell>
          <cell r="AI2994">
            <v>0</v>
          </cell>
          <cell r="AJ2994" t="str">
            <v/>
          </cell>
          <cell r="AK2994">
            <v>0</v>
          </cell>
        </row>
        <row r="2995">
          <cell r="B2995">
            <v>43128</v>
          </cell>
          <cell r="E2995" t="str">
            <v>PROM ING LTDA</v>
          </cell>
          <cell r="F2995" t="str">
            <v>24A1228150-8</v>
          </cell>
          <cell r="G2995" t="str">
            <v>Perno Anclaje 7/8x1070x140Hx60H</v>
          </cell>
          <cell r="AF2995">
            <v>8</v>
          </cell>
          <cell r="AG2995">
            <v>27.76</v>
          </cell>
          <cell r="AH2995">
            <v>0</v>
          </cell>
          <cell r="AI2995">
            <v>0</v>
          </cell>
          <cell r="AJ2995">
            <v>1</v>
          </cell>
          <cell r="AK2995">
            <v>8</v>
          </cell>
          <cell r="AL2995">
            <v>2550</v>
          </cell>
        </row>
        <row r="2996">
          <cell r="B2996">
            <v>43121</v>
          </cell>
          <cell r="E2996" t="str">
            <v>Reposición</v>
          </cell>
          <cell r="F2996" t="str">
            <v>9700220450-2</v>
          </cell>
          <cell r="G2996" t="str">
            <v>Pasador M16x102</v>
          </cell>
          <cell r="AF2996">
            <v>800</v>
          </cell>
          <cell r="AG2996">
            <v>152.80000000000001</v>
          </cell>
          <cell r="AH2996">
            <v>-40</v>
          </cell>
          <cell r="AI2996">
            <v>-7.6400000000000006</v>
          </cell>
          <cell r="AJ2996">
            <v>1.05</v>
          </cell>
          <cell r="AK2996">
            <v>840</v>
          </cell>
          <cell r="AL2996">
            <v>2026</v>
          </cell>
        </row>
        <row r="2997">
          <cell r="B2997">
            <v>43009</v>
          </cell>
          <cell r="E2997" t="str">
            <v>Copelec</v>
          </cell>
          <cell r="F2997" t="str">
            <v>9624000015-3</v>
          </cell>
          <cell r="G2997" t="str">
            <v>Perno Ojo 5/8x9x3H</v>
          </cell>
          <cell r="AF2997">
            <v>500</v>
          </cell>
          <cell r="AG2997">
            <v>302</v>
          </cell>
          <cell r="AH2997">
            <v>-208</v>
          </cell>
          <cell r="AI2997">
            <v>-125.63199999999999</v>
          </cell>
          <cell r="AJ2997">
            <v>1.4159999999999999</v>
          </cell>
          <cell r="AK2997">
            <v>708</v>
          </cell>
          <cell r="AL2997">
            <v>2742</v>
          </cell>
        </row>
        <row r="2998">
          <cell r="B2998">
            <v>43069</v>
          </cell>
          <cell r="E2998" t="str">
            <v>Copelec</v>
          </cell>
          <cell r="F2998" t="str">
            <v>A800200250-8</v>
          </cell>
          <cell r="G2998" t="str">
            <v>Soporte Paso 5/8x378</v>
          </cell>
          <cell r="AF2998">
            <v>300</v>
          </cell>
          <cell r="AG2998">
            <v>194.238</v>
          </cell>
          <cell r="AH2998">
            <v>-208</v>
          </cell>
          <cell r="AI2998">
            <v>-134.67168000000001</v>
          </cell>
          <cell r="AJ2998">
            <v>1.6933333333333334</v>
          </cell>
          <cell r="AK2998">
            <v>508</v>
          </cell>
          <cell r="AL2998">
            <v>6000</v>
          </cell>
        </row>
        <row r="2999">
          <cell r="B2999">
            <v>43044</v>
          </cell>
          <cell r="E2999" t="str">
            <v>Grez y Ulloa S.A.</v>
          </cell>
          <cell r="F2999" t="str">
            <v>9624000015-3</v>
          </cell>
          <cell r="G2999" t="str">
            <v>Perno Ojo 5/8x9x3H</v>
          </cell>
          <cell r="AF2999">
            <v>500</v>
          </cell>
          <cell r="AG2999">
            <v>302</v>
          </cell>
          <cell r="AH2999">
            <v>297</v>
          </cell>
          <cell r="AI2999">
            <v>179.38800000000001</v>
          </cell>
          <cell r="AJ2999">
            <v>0.40600000000000003</v>
          </cell>
          <cell r="AK2999">
            <v>203</v>
          </cell>
          <cell r="AL2999">
            <v>2852</v>
          </cell>
        </row>
        <row r="3000">
          <cell r="B3000">
            <v>43135</v>
          </cell>
          <cell r="E3000" t="str">
            <v>CLARO COMUNICACIONES SPA</v>
          </cell>
          <cell r="F3000" t="str">
            <v>8020510080-K</v>
          </cell>
          <cell r="G3000" t="str">
            <v>Cruceta Paso c/Trebol 50x50x4x500-18</v>
          </cell>
          <cell r="AF3000">
            <v>500</v>
          </cell>
          <cell r="AG3000">
            <v>618.5</v>
          </cell>
          <cell r="AH3000">
            <v>0</v>
          </cell>
          <cell r="AI3000">
            <v>0</v>
          </cell>
          <cell r="AJ3000">
            <v>1</v>
          </cell>
          <cell r="AK3000">
            <v>500</v>
          </cell>
          <cell r="AL3000">
            <v>1899</v>
          </cell>
        </row>
        <row r="3001">
          <cell r="B3001">
            <v>43129</v>
          </cell>
          <cell r="E3001" t="str">
            <v>SmartWork Spa</v>
          </cell>
          <cell r="F3001" t="str">
            <v>1221220178-0</v>
          </cell>
          <cell r="G3001" t="str">
            <v>Perno Coche Especial s/CU 5/8x11x6H</v>
          </cell>
          <cell r="AF3001">
            <v>750</v>
          </cell>
          <cell r="AG3001">
            <v>321</v>
          </cell>
          <cell r="AH3001">
            <v>-8</v>
          </cell>
          <cell r="AI3001">
            <v>-3.4239999999999999</v>
          </cell>
          <cell r="AJ3001">
            <v>1.0106666666666666</v>
          </cell>
          <cell r="AK3001">
            <v>758</v>
          </cell>
          <cell r="AL3001">
            <v>2091</v>
          </cell>
        </row>
        <row r="3002">
          <cell r="B3002">
            <v>43076</v>
          </cell>
          <cell r="E3002" t="str">
            <v>Tecnored S.A.</v>
          </cell>
          <cell r="F3002" t="str">
            <v>9323016470-1</v>
          </cell>
          <cell r="G3002" t="str">
            <v>Perno Hex Cte 1/2x9x6A</v>
          </cell>
          <cell r="AF3002">
            <v>2000</v>
          </cell>
          <cell r="AG3002">
            <v>462</v>
          </cell>
          <cell r="AH3002">
            <v>-596</v>
          </cell>
          <cell r="AI3002">
            <v>-137.67600000000002</v>
          </cell>
          <cell r="AJ3002">
            <v>1.298</v>
          </cell>
          <cell r="AK3002">
            <v>2596</v>
          </cell>
          <cell r="AL3002">
            <v>2207</v>
          </cell>
        </row>
        <row r="3003">
          <cell r="B3003">
            <v>43091</v>
          </cell>
          <cell r="E3003" t="str">
            <v>CLARO COMUNICACIONES SPA</v>
          </cell>
          <cell r="F3003" t="str">
            <v>7003220051-4</v>
          </cell>
          <cell r="G3003" t="str">
            <v>Abrazadera 5/8x9.1/2</v>
          </cell>
          <cell r="AF3003">
            <v>4707</v>
          </cell>
          <cell r="AG3003">
            <v>4683.4650000000001</v>
          </cell>
          <cell r="AH3003">
            <v>310</v>
          </cell>
          <cell r="AI3003">
            <v>308.45</v>
          </cell>
          <cell r="AJ3003">
            <v>0.93414064159762056</v>
          </cell>
          <cell r="AK3003">
            <v>4397</v>
          </cell>
          <cell r="AL3003">
            <v>1880</v>
          </cell>
        </row>
        <row r="3004">
          <cell r="B3004">
            <v>43136</v>
          </cell>
          <cell r="E3004" t="str">
            <v>CLARO CHILE SPA</v>
          </cell>
          <cell r="F3004" t="str">
            <v>8020510080-K</v>
          </cell>
          <cell r="G3004" t="str">
            <v>Cruceta Paso c/Trebol 50x50x4x500-18</v>
          </cell>
          <cell r="AF3004">
            <v>4708</v>
          </cell>
          <cell r="AG3004">
            <v>5823.7960000000003</v>
          </cell>
          <cell r="AH3004">
            <v>-6</v>
          </cell>
          <cell r="AI3004">
            <v>-7.4220000000000006</v>
          </cell>
          <cell r="AJ3004">
            <v>1.0012744265080713</v>
          </cell>
          <cell r="AK3004">
            <v>4714</v>
          </cell>
          <cell r="AL3004">
            <v>1899</v>
          </cell>
        </row>
        <row r="3005">
          <cell r="B3005">
            <v>43066</v>
          </cell>
          <cell r="E3005" t="str">
            <v>Reposición</v>
          </cell>
          <cell r="F3005" t="str">
            <v>3824028180-2</v>
          </cell>
          <cell r="G3005" t="str">
            <v>Tirafondo Nº2, 7/8x149</v>
          </cell>
          <cell r="AF3005">
            <v>1500</v>
          </cell>
          <cell r="AG3005">
            <v>828.00000000000011</v>
          </cell>
          <cell r="AH3005">
            <v>-1577</v>
          </cell>
          <cell r="AI3005">
            <v>-870.50400000000002</v>
          </cell>
          <cell r="AJ3005">
            <v>2.0513333333333335</v>
          </cell>
          <cell r="AK3005">
            <v>3077</v>
          </cell>
          <cell r="AL3005">
            <v>2264</v>
          </cell>
        </row>
        <row r="3006">
          <cell r="B3006">
            <v>43126</v>
          </cell>
          <cell r="E3006" t="str">
            <v>Ferrocarril Antofagasta Bolivia</v>
          </cell>
          <cell r="F3006" t="str">
            <v>2821628182-0</v>
          </cell>
          <cell r="G3006" t="str">
            <v>Perno Riel p/Eclisa G-5 7/8x130</v>
          </cell>
          <cell r="AF3006">
            <v>200</v>
          </cell>
          <cell r="AG3006">
            <v>99</v>
          </cell>
          <cell r="AH3006">
            <v>-20</v>
          </cell>
          <cell r="AI3006">
            <v>-9.9</v>
          </cell>
          <cell r="AJ3006">
            <v>1.1000000000000001</v>
          </cell>
          <cell r="AK3006">
            <v>220</v>
          </cell>
          <cell r="AL3006">
            <v>2909</v>
          </cell>
        </row>
        <row r="3007">
          <cell r="B3007">
            <v>43150</v>
          </cell>
          <cell r="E3007" t="str">
            <v>PROM ING LTDA</v>
          </cell>
          <cell r="F3007" t="str">
            <v>7301285085-6</v>
          </cell>
          <cell r="G3007" t="str">
            <v>Golilla Plana Cua 85x85x12x24</v>
          </cell>
          <cell r="AF3007">
            <v>8</v>
          </cell>
          <cell r="AG3007">
            <v>5.84</v>
          </cell>
          <cell r="AH3007">
            <v>0</v>
          </cell>
          <cell r="AI3007">
            <v>0</v>
          </cell>
          <cell r="AJ3007">
            <v>1</v>
          </cell>
          <cell r="AK3007">
            <v>8</v>
          </cell>
          <cell r="AL3007">
            <v>3808</v>
          </cell>
        </row>
        <row r="3008">
          <cell r="B3008">
            <v>43085</v>
          </cell>
          <cell r="E3008" t="str">
            <v>Juan Ruperto Cancino</v>
          </cell>
          <cell r="F3008" t="str">
            <v>9323016625-9</v>
          </cell>
          <cell r="G3008" t="str">
            <v>Perno Hex Cte 1/2x14x10A</v>
          </cell>
          <cell r="AF3008">
            <v>200</v>
          </cell>
          <cell r="AG3008">
            <v>70</v>
          </cell>
          <cell r="AH3008">
            <v>-55</v>
          </cell>
          <cell r="AI3008">
            <v>-19.25</v>
          </cell>
          <cell r="AJ3008">
            <v>1.2749999999999999</v>
          </cell>
          <cell r="AK3008">
            <v>255</v>
          </cell>
          <cell r="AL3008">
            <v>2314</v>
          </cell>
        </row>
        <row r="3009">
          <cell r="B3009">
            <v>43148</v>
          </cell>
          <cell r="E3009" t="str">
            <v>Cooperativa electrica los Angeles</v>
          </cell>
          <cell r="F3009" t="str">
            <v>9700200750-2</v>
          </cell>
          <cell r="G3009" t="str">
            <v>Pasador 3/4x65</v>
          </cell>
          <cell r="AF3009">
            <v>200</v>
          </cell>
          <cell r="AG3009">
            <v>40.200000000000003</v>
          </cell>
          <cell r="AH3009">
            <v>-380</v>
          </cell>
          <cell r="AI3009">
            <v>-76.38000000000001</v>
          </cell>
          <cell r="AJ3009">
            <v>2.9</v>
          </cell>
          <cell r="AK3009">
            <v>580</v>
          </cell>
          <cell r="AL3009">
            <v>5000</v>
          </cell>
        </row>
        <row r="3010">
          <cell r="B3010">
            <v>43154</v>
          </cell>
          <cell r="E3010" t="str">
            <v>Juan Ruperto Cancino</v>
          </cell>
          <cell r="F3010" t="str">
            <v>C621000230-7</v>
          </cell>
          <cell r="G3010" t="str">
            <v>Fijación p/Cañería 1/2 - 1/2x9x3H</v>
          </cell>
          <cell r="AF3010">
            <v>50</v>
          </cell>
          <cell r="AG3010">
            <v>14.099999999999998</v>
          </cell>
          <cell r="AH3010">
            <v>-48</v>
          </cell>
          <cell r="AI3010">
            <v>-13.535999999999998</v>
          </cell>
          <cell r="AJ3010">
            <v>1.96</v>
          </cell>
          <cell r="AK3010">
            <v>98</v>
          </cell>
          <cell r="AL3010">
            <v>2125</v>
          </cell>
        </row>
        <row r="3011">
          <cell r="B3011">
            <v>43088</v>
          </cell>
          <cell r="E3011" t="str">
            <v>Juan Ruperto Cancino</v>
          </cell>
          <cell r="F3011" t="str">
            <v>9323016365-9</v>
          </cell>
          <cell r="G3011" t="str">
            <v>Perno Hex Cte 1/2x5x2A</v>
          </cell>
          <cell r="AF3011">
            <v>300</v>
          </cell>
          <cell r="AG3011">
            <v>38.1</v>
          </cell>
          <cell r="AH3011">
            <v>-32</v>
          </cell>
          <cell r="AI3011">
            <v>-4.0640000000000001</v>
          </cell>
          <cell r="AJ3011">
            <v>1.1066666666666667</v>
          </cell>
          <cell r="AK3011">
            <v>332</v>
          </cell>
          <cell r="AL3011">
            <v>2511</v>
          </cell>
        </row>
        <row r="3012">
          <cell r="B3012">
            <v>43138</v>
          </cell>
          <cell r="E3012" t="str">
            <v>Cooperativa electrica los Angeles</v>
          </cell>
          <cell r="F3012" t="str">
            <v>9624000015-3</v>
          </cell>
          <cell r="G3012" t="str">
            <v>Perno Ojo 5/8x9x3H</v>
          </cell>
          <cell r="AF3012">
            <v>300</v>
          </cell>
          <cell r="AG3012">
            <v>181.2</v>
          </cell>
          <cell r="AH3012">
            <v>50</v>
          </cell>
          <cell r="AI3012">
            <v>30.2</v>
          </cell>
          <cell r="AJ3012">
            <v>0.83333333333333337</v>
          </cell>
          <cell r="AK3012">
            <v>250</v>
          </cell>
          <cell r="AL3012">
            <v>3009</v>
          </cell>
        </row>
        <row r="3013">
          <cell r="B3013">
            <v>43083</v>
          </cell>
          <cell r="E3013" t="str">
            <v>CLARO COMUNICACIONES SPA</v>
          </cell>
          <cell r="F3013" t="str">
            <v>8020510085-0</v>
          </cell>
          <cell r="G3013" t="str">
            <v>Cruceta Remate Final Oval 50x50x4x500-18 V/O</v>
          </cell>
          <cell r="AF3013">
            <v>1135</v>
          </cell>
          <cell r="AG3013">
            <v>2140.6099999999997</v>
          </cell>
          <cell r="AH3013">
            <v>-35</v>
          </cell>
          <cell r="AI3013">
            <v>-66.009999999999991</v>
          </cell>
          <cell r="AJ3013">
            <v>1.0308370044052864</v>
          </cell>
          <cell r="AK3013">
            <v>1170</v>
          </cell>
          <cell r="AL3013">
            <v>1849</v>
          </cell>
        </row>
        <row r="3014">
          <cell r="B3014">
            <v>43151</v>
          </cell>
          <cell r="E3014" t="str">
            <v>RAMEK S.A.</v>
          </cell>
          <cell r="F3014" t="str">
            <v>9323016580-5</v>
          </cell>
          <cell r="G3014" t="str">
            <v>Perno Hex Cte 1/2x13x6A</v>
          </cell>
          <cell r="AF3014">
            <v>300</v>
          </cell>
          <cell r="AG3014">
            <v>89.7</v>
          </cell>
          <cell r="AH3014">
            <v>-3</v>
          </cell>
          <cell r="AI3014">
            <v>-0.89700000000000002</v>
          </cell>
          <cell r="AJ3014">
            <v>1.01</v>
          </cell>
          <cell r="AK3014">
            <v>303</v>
          </cell>
          <cell r="AL3014">
            <v>2307</v>
          </cell>
        </row>
        <row r="3015">
          <cell r="B3015">
            <v>43087</v>
          </cell>
          <cell r="E3015" t="str">
            <v>Juan Ruperto Cancino</v>
          </cell>
          <cell r="F3015" t="str">
            <v>9624000200-8</v>
          </cell>
          <cell r="G3015" t="str">
            <v>Perno Ojo 5/8x17x14H</v>
          </cell>
          <cell r="AF3015">
            <v>50</v>
          </cell>
          <cell r="AG3015">
            <v>41.099999999999994</v>
          </cell>
          <cell r="AH3015">
            <v>-1</v>
          </cell>
          <cell r="AI3015">
            <v>-0.82199999999999995</v>
          </cell>
          <cell r="AJ3015">
            <v>1.02</v>
          </cell>
          <cell r="AK3015">
            <v>51</v>
          </cell>
          <cell r="AL3015">
            <v>2586</v>
          </cell>
        </row>
        <row r="3016">
          <cell r="B3016">
            <v>43086</v>
          </cell>
          <cell r="E3016" t="str">
            <v>Juan Ruperto Cancino</v>
          </cell>
          <cell r="F3016" t="str">
            <v>9624000160-5</v>
          </cell>
          <cell r="G3016" t="str">
            <v>Perno Ojo 5/8x15x12H</v>
          </cell>
          <cell r="AF3016">
            <v>50</v>
          </cell>
          <cell r="AG3016">
            <v>38.85</v>
          </cell>
          <cell r="AH3016">
            <v>-149</v>
          </cell>
          <cell r="AI3016">
            <v>-115.77300000000001</v>
          </cell>
          <cell r="AJ3016">
            <v>3.98</v>
          </cell>
          <cell r="AK3016">
            <v>199</v>
          </cell>
          <cell r="AL3016">
            <v>2502</v>
          </cell>
        </row>
        <row r="3017">
          <cell r="B3017">
            <v>43146</v>
          </cell>
          <cell r="E3017" t="str">
            <v>Juan Ruperto Cancino</v>
          </cell>
          <cell r="F3017" t="str">
            <v>9700216100-5</v>
          </cell>
          <cell r="G3017" t="str">
            <v>Pasador 1/2x80</v>
          </cell>
          <cell r="AF3017">
            <v>2000</v>
          </cell>
          <cell r="AG3017">
            <v>176</v>
          </cell>
          <cell r="AH3017">
            <v>220</v>
          </cell>
          <cell r="AI3017">
            <v>19.36</v>
          </cell>
          <cell r="AJ3017">
            <v>0.89</v>
          </cell>
          <cell r="AK3017">
            <v>1780</v>
          </cell>
          <cell r="AL3017">
            <v>2001</v>
          </cell>
        </row>
        <row r="3018">
          <cell r="B3018">
            <v>43153</v>
          </cell>
          <cell r="E3018" t="str">
            <v>Copelec</v>
          </cell>
          <cell r="F3018" t="str">
            <v>8706200220-2</v>
          </cell>
          <cell r="G3018" t="str">
            <v>Espiga 5/8x200x250 caps.1" Poliamida</v>
          </cell>
          <cell r="AF3018">
            <v>500</v>
          </cell>
          <cell r="AG3018">
            <v>218</v>
          </cell>
          <cell r="AH3018">
            <v>-494</v>
          </cell>
          <cell r="AI3018">
            <v>-215.38399999999999</v>
          </cell>
          <cell r="AJ3018">
            <v>1.988</v>
          </cell>
          <cell r="AK3018">
            <v>994</v>
          </cell>
          <cell r="AL3018">
            <v>9595</v>
          </cell>
        </row>
        <row r="3019">
          <cell r="B3019">
            <v>43157</v>
          </cell>
          <cell r="E3019" t="str">
            <v>Aragon S.A.</v>
          </cell>
          <cell r="F3019" t="str">
            <v>73032A8110-7</v>
          </cell>
          <cell r="G3019" t="str">
            <v>Golilla 100x100x10x27</v>
          </cell>
          <cell r="AF3019">
            <v>750</v>
          </cell>
          <cell r="AG3019">
            <v>551.25</v>
          </cell>
          <cell r="AH3019">
            <v>0</v>
          </cell>
          <cell r="AI3019">
            <v>0</v>
          </cell>
          <cell r="AJ3019">
            <v>1</v>
          </cell>
          <cell r="AK3019">
            <v>750</v>
          </cell>
          <cell r="AL3019">
            <v>2666</v>
          </cell>
        </row>
        <row r="3020">
          <cell r="B3020">
            <v>43179</v>
          </cell>
          <cell r="E3020" t="str">
            <v>Aragon S.A.</v>
          </cell>
          <cell r="F3020" t="str">
            <v>7405200030-4</v>
          </cell>
          <cell r="G3020" t="str">
            <v>Barra Ojo Soldado 1x3000mm</v>
          </cell>
          <cell r="AF3020">
            <v>400</v>
          </cell>
          <cell r="AG3020">
            <v>5060</v>
          </cell>
          <cell r="AH3020">
            <v>50</v>
          </cell>
          <cell r="AI3020">
            <v>632.5</v>
          </cell>
          <cell r="AJ3020">
            <v>0.875</v>
          </cell>
          <cell r="AK3020">
            <v>350</v>
          </cell>
          <cell r="AL3020">
            <v>2666</v>
          </cell>
        </row>
        <row r="3021">
          <cell r="B3021">
            <v>43180</v>
          </cell>
          <cell r="E3021" t="str">
            <v>Aragon S.A.</v>
          </cell>
          <cell r="F3021" t="str">
            <v>7405200030-4</v>
          </cell>
          <cell r="G3021" t="str">
            <v>Barra Ojo Soldado 1x3000mm</v>
          </cell>
          <cell r="AF3021">
            <v>350</v>
          </cell>
          <cell r="AG3021">
            <v>4427.5</v>
          </cell>
          <cell r="AH3021">
            <v>-65</v>
          </cell>
          <cell r="AI3021">
            <v>-822.25</v>
          </cell>
          <cell r="AJ3021">
            <v>1.1857142857142857</v>
          </cell>
          <cell r="AK3021">
            <v>415</v>
          </cell>
          <cell r="AL3021">
            <v>2666</v>
          </cell>
        </row>
        <row r="3022">
          <cell r="B3022">
            <v>43137</v>
          </cell>
          <cell r="E3022" t="str">
            <v>CLARO CHILE SPA</v>
          </cell>
          <cell r="F3022" t="str">
            <v>8020510080-K</v>
          </cell>
          <cell r="G3022" t="str">
            <v>Cruceta Paso c/Trebol 50x50x4x500-18</v>
          </cell>
          <cell r="AF3022">
            <v>4707</v>
          </cell>
          <cell r="AG3022">
            <v>5822.5590000000002</v>
          </cell>
          <cell r="AH3022">
            <v>-396</v>
          </cell>
          <cell r="AI3022">
            <v>-489.85200000000003</v>
          </cell>
          <cell r="AJ3022">
            <v>1.0841300191204588</v>
          </cell>
          <cell r="AK3022">
            <v>5103</v>
          </cell>
          <cell r="AL3022">
            <v>1899</v>
          </cell>
        </row>
        <row r="3023">
          <cell r="B3023">
            <v>43149</v>
          </cell>
          <cell r="E3023" t="str">
            <v>MAGIN SPA</v>
          </cell>
          <cell r="F3023" t="str">
            <v>9821930190-1</v>
          </cell>
          <cell r="G3023" t="str">
            <v>Perfil Cuad 20x20x1,5x6000</v>
          </cell>
          <cell r="AF3023">
            <v>100</v>
          </cell>
          <cell r="AG3023">
            <v>498.00000000000006</v>
          </cell>
          <cell r="AH3023">
            <v>0</v>
          </cell>
          <cell r="AI3023">
            <v>0</v>
          </cell>
          <cell r="AJ3023">
            <v>1</v>
          </cell>
          <cell r="AK3023">
            <v>100</v>
          </cell>
          <cell r="AL3023">
            <v>2189</v>
          </cell>
        </row>
        <row r="3024">
          <cell r="B3024">
            <v>43104</v>
          </cell>
          <cell r="E3024" t="str">
            <v>CLARO CHILE SPA</v>
          </cell>
          <cell r="F3024" t="str">
            <v>6601200010-4</v>
          </cell>
          <cell r="G3024" t="str">
            <v xml:space="preserve">Soporte Extensión ADSS GV 240x50x8MM        </v>
          </cell>
          <cell r="AF3024">
            <v>2000</v>
          </cell>
          <cell r="AG3024">
            <v>1160</v>
          </cell>
          <cell r="AH3024">
            <v>0</v>
          </cell>
          <cell r="AI3024">
            <v>0</v>
          </cell>
          <cell r="AJ3024">
            <v>1</v>
          </cell>
          <cell r="AK3024">
            <v>2000</v>
          </cell>
          <cell r="AL3024">
            <v>2500</v>
          </cell>
        </row>
        <row r="3025">
          <cell r="B3025">
            <v>43159</v>
          </cell>
          <cell r="E3025" t="str">
            <v>Cooperativa electrica los Angeles</v>
          </cell>
          <cell r="F3025" t="str">
            <v>9822210335-5</v>
          </cell>
          <cell r="G3025" t="str">
            <v>Diagonal 50x8x635 Coopelan</v>
          </cell>
          <cell r="AF3025">
            <v>31</v>
          </cell>
          <cell r="AG3025">
            <v>61.69</v>
          </cell>
          <cell r="AH3025">
            <v>-5</v>
          </cell>
          <cell r="AI3025">
            <v>-9.9499999999999993</v>
          </cell>
          <cell r="AJ3025">
            <v>1.1612903225806452</v>
          </cell>
          <cell r="AK3025">
            <v>36</v>
          </cell>
          <cell r="AL3025">
            <v>2201</v>
          </cell>
        </row>
        <row r="3026">
          <cell r="B3026">
            <v>43105</v>
          </cell>
          <cell r="E3026" t="str">
            <v>CLARO CHILE SPA</v>
          </cell>
          <cell r="F3026" t="str">
            <v>7003220051-4</v>
          </cell>
          <cell r="G3026" t="str">
            <v>Abrazadera 5/8x9.1/2</v>
          </cell>
          <cell r="AF3026">
            <v>4707</v>
          </cell>
          <cell r="AG3026">
            <v>4683.4650000000001</v>
          </cell>
          <cell r="AH3026">
            <v>-464</v>
          </cell>
          <cell r="AI3026">
            <v>-461.68</v>
          </cell>
          <cell r="AJ3026">
            <v>1.0985765880603358</v>
          </cell>
          <cell r="AK3026">
            <v>5171</v>
          </cell>
          <cell r="AL3026">
            <v>1880</v>
          </cell>
        </row>
        <row r="3027">
          <cell r="B3027">
            <v>43160</v>
          </cell>
          <cell r="E3027" t="str">
            <v>C y G Ltda</v>
          </cell>
          <cell r="F3027" t="str">
            <v>9821980146-7</v>
          </cell>
          <cell r="G3027" t="str">
            <v xml:space="preserve">SOPORTE 1 GV              1 X 1             </v>
          </cell>
          <cell r="AF3027">
            <v>1</v>
          </cell>
          <cell r="AG3027">
            <v>53.63</v>
          </cell>
          <cell r="AH3027">
            <v>0</v>
          </cell>
          <cell r="AI3027">
            <v>0</v>
          </cell>
          <cell r="AJ3027">
            <v>1</v>
          </cell>
          <cell r="AK3027">
            <v>1</v>
          </cell>
          <cell r="AL3027">
            <v>2418</v>
          </cell>
        </row>
        <row r="3028">
          <cell r="B3028">
            <v>43161</v>
          </cell>
          <cell r="E3028" t="str">
            <v>C y G Ltda</v>
          </cell>
          <cell r="F3028" t="str">
            <v>9821980148-3</v>
          </cell>
          <cell r="G3028" t="str">
            <v xml:space="preserve">SOPORTE 2 GV              1 X 1             </v>
          </cell>
          <cell r="AF3028">
            <v>1</v>
          </cell>
          <cell r="AG3028">
            <v>115.48</v>
          </cell>
          <cell r="AH3028">
            <v>0</v>
          </cell>
          <cell r="AI3028">
            <v>0</v>
          </cell>
          <cell r="AJ3028">
            <v>1</v>
          </cell>
          <cell r="AK3028">
            <v>1</v>
          </cell>
          <cell r="AL3028">
            <v>2418</v>
          </cell>
        </row>
        <row r="3029">
          <cell r="B3029">
            <v>43162</v>
          </cell>
          <cell r="E3029" t="str">
            <v>C y G Ltda</v>
          </cell>
          <cell r="F3029" t="str">
            <v>9821980150-5</v>
          </cell>
          <cell r="G3029" t="str">
            <v xml:space="preserve">SOPORTE 3 GV              1 X 1             </v>
          </cell>
          <cell r="AF3029">
            <v>1</v>
          </cell>
          <cell r="AG3029">
            <v>26.11</v>
          </cell>
          <cell r="AH3029">
            <v>0</v>
          </cell>
          <cell r="AI3029">
            <v>0</v>
          </cell>
          <cell r="AJ3029">
            <v>1</v>
          </cell>
          <cell r="AK3029">
            <v>1</v>
          </cell>
          <cell r="AL3029">
            <v>2418</v>
          </cell>
        </row>
        <row r="3030">
          <cell r="B3030">
            <v>43163</v>
          </cell>
          <cell r="E3030" t="str">
            <v>C y G Ltda</v>
          </cell>
          <cell r="F3030" t="str">
            <v>9821980152-1</v>
          </cell>
          <cell r="G3030" t="str">
            <v xml:space="preserve">SOPORTE 4 GV              1 X 1             </v>
          </cell>
          <cell r="AF3030">
            <v>1</v>
          </cell>
          <cell r="AG3030">
            <v>127.62</v>
          </cell>
          <cell r="AH3030">
            <v>0</v>
          </cell>
          <cell r="AI3030">
            <v>0</v>
          </cell>
          <cell r="AJ3030">
            <v>1</v>
          </cell>
          <cell r="AK3030">
            <v>1</v>
          </cell>
          <cell r="AL3030">
            <v>2418</v>
          </cell>
        </row>
        <row r="3031">
          <cell r="B3031">
            <v>43074</v>
          </cell>
          <cell r="E3031" t="str">
            <v xml:space="preserve">AGRIBALANCE SPA                                                                 </v>
          </cell>
          <cell r="F3031" t="str">
            <v>9821900750-7</v>
          </cell>
          <cell r="G3031" t="str">
            <v>Sop. P/Frutilla en Altura</v>
          </cell>
          <cell r="AF3031">
            <v>180</v>
          </cell>
          <cell r="AG3031">
            <v>676.8</v>
          </cell>
          <cell r="AH3031">
            <v>-6</v>
          </cell>
          <cell r="AI3031">
            <v>-22.56</v>
          </cell>
          <cell r="AJ3031">
            <v>1.0333333333333334</v>
          </cell>
          <cell r="AK3031">
            <v>186</v>
          </cell>
          <cell r="AL3031">
            <v>3031</v>
          </cell>
        </row>
        <row r="3032">
          <cell r="B3032">
            <v>43174</v>
          </cell>
          <cell r="E3032" t="str">
            <v>C y G Ltda</v>
          </cell>
          <cell r="F3032" t="str">
            <v>9821980140-8</v>
          </cell>
          <cell r="G3032" t="str">
            <v xml:space="preserve">PARRILLA PA1 GV           900x560           </v>
          </cell>
          <cell r="AF3032">
            <v>7</v>
          </cell>
          <cell r="AG3032">
            <v>162.88999999999999</v>
          </cell>
          <cell r="AH3032">
            <v>0</v>
          </cell>
          <cell r="AI3032">
            <v>0</v>
          </cell>
          <cell r="AJ3032">
            <v>1</v>
          </cell>
          <cell r="AK3032">
            <v>7</v>
          </cell>
          <cell r="AL3032">
            <v>4100</v>
          </cell>
        </row>
        <row r="3033">
          <cell r="B3033">
            <v>43175</v>
          </cell>
          <cell r="E3033" t="str">
            <v>C y G Ltda</v>
          </cell>
          <cell r="F3033" t="str">
            <v>9821980142-4</v>
          </cell>
          <cell r="G3033" t="str">
            <v xml:space="preserve">PARRILLA PA2 GV           1050x780             </v>
          </cell>
          <cell r="AF3033">
            <v>14</v>
          </cell>
          <cell r="AG3033">
            <v>512.67999999999995</v>
          </cell>
          <cell r="AH3033">
            <v>0</v>
          </cell>
          <cell r="AI3033">
            <v>0</v>
          </cell>
          <cell r="AJ3033">
            <v>1</v>
          </cell>
          <cell r="AK3033">
            <v>14</v>
          </cell>
          <cell r="AL3033">
            <v>4125</v>
          </cell>
        </row>
        <row r="3034">
          <cell r="B3034">
            <v>43176</v>
          </cell>
          <cell r="E3034" t="str">
            <v>C y G Ltda</v>
          </cell>
          <cell r="F3034" t="str">
            <v>9821980144-0</v>
          </cell>
          <cell r="G3034" t="str">
            <v xml:space="preserve">PARRILLA PA3 GV           900x800            </v>
          </cell>
          <cell r="AF3034">
            <v>7</v>
          </cell>
          <cell r="AG3034">
            <v>224.14000000000001</v>
          </cell>
          <cell r="AH3034">
            <v>0</v>
          </cell>
          <cell r="AI3034">
            <v>0</v>
          </cell>
          <cell r="AJ3034">
            <v>1</v>
          </cell>
          <cell r="AK3034">
            <v>7</v>
          </cell>
          <cell r="AL3034">
            <v>4134</v>
          </cell>
        </row>
        <row r="3035">
          <cell r="B3035">
            <v>43177</v>
          </cell>
          <cell r="E3035" t="str">
            <v>C y G Ltda</v>
          </cell>
          <cell r="F3035" t="str">
            <v>9821980141-6</v>
          </cell>
          <cell r="G3035" t="str">
            <v>PARRILLA PA1 GV           900x570</v>
          </cell>
          <cell r="AF3035">
            <v>6</v>
          </cell>
          <cell r="AG3035">
            <v>139.62</v>
          </cell>
          <cell r="AH3035">
            <v>0</v>
          </cell>
          <cell r="AI3035">
            <v>0</v>
          </cell>
          <cell r="AJ3035">
            <v>1</v>
          </cell>
          <cell r="AK3035">
            <v>6</v>
          </cell>
          <cell r="AL3035">
            <v>4100</v>
          </cell>
        </row>
        <row r="3036">
          <cell r="B3036">
            <v>43079</v>
          </cell>
          <cell r="E3036" t="str">
            <v>Cooperativa electrica los Angeles</v>
          </cell>
          <cell r="F3036" t="str">
            <v>A800210083-6</v>
          </cell>
          <cell r="G3036" t="str">
            <v>Soporte Secc. Tripolar APR-160</v>
          </cell>
          <cell r="AF3036">
            <v>100</v>
          </cell>
          <cell r="AG3036">
            <v>104</v>
          </cell>
          <cell r="AH3036">
            <v>4</v>
          </cell>
          <cell r="AI3036">
            <v>4.16</v>
          </cell>
          <cell r="AJ3036">
            <v>0.96</v>
          </cell>
          <cell r="AK3036">
            <v>96</v>
          </cell>
          <cell r="AL3036">
            <v>4500</v>
          </cell>
        </row>
        <row r="3037">
          <cell r="B3037">
            <v>43125</v>
          </cell>
          <cell r="E3037" t="str">
            <v>Tecnored S.A.</v>
          </cell>
          <cell r="F3037" t="str">
            <v>7026263100-K</v>
          </cell>
          <cell r="G3037" t="str">
            <v>Abrazadera Pletina Universal 63x12x330</v>
          </cell>
          <cell r="AF3037">
            <v>170</v>
          </cell>
          <cell r="AG3037">
            <v>317.05</v>
          </cell>
          <cell r="AH3037">
            <v>-401</v>
          </cell>
          <cell r="AI3037">
            <v>-747.86500000000001</v>
          </cell>
          <cell r="AJ3037">
            <v>3.3588235294117648</v>
          </cell>
          <cell r="AK3037">
            <v>571</v>
          </cell>
          <cell r="AL3037">
            <v>1994</v>
          </cell>
        </row>
        <row r="3038">
          <cell r="B3038">
            <v>43095</v>
          </cell>
          <cell r="E3038" t="str">
            <v>CLARO CHILE SPA</v>
          </cell>
          <cell r="F3038" t="str">
            <v>8020515130-7</v>
          </cell>
          <cell r="G3038" t="str">
            <v>Cruceta Extra Larga 50x50x4x965-17 V/O</v>
          </cell>
          <cell r="AF3038">
            <v>313</v>
          </cell>
          <cell r="AG3038">
            <v>800.02800000000002</v>
          </cell>
          <cell r="AH3038">
            <v>0</v>
          </cell>
          <cell r="AI3038">
            <v>0</v>
          </cell>
          <cell r="AJ3038">
            <v>1</v>
          </cell>
          <cell r="AK3038">
            <v>313</v>
          </cell>
          <cell r="AL3038">
            <v>1850</v>
          </cell>
        </row>
        <row r="3039">
          <cell r="B3039">
            <v>43133</v>
          </cell>
          <cell r="E3039" t="str">
            <v>CLARO CHILE SPA</v>
          </cell>
          <cell r="F3039" t="str">
            <v>8020515130-7</v>
          </cell>
          <cell r="G3039" t="str">
            <v>Cruceta Extra Larga 50x50x4x965-17 V/O</v>
          </cell>
          <cell r="AF3039">
            <v>100</v>
          </cell>
          <cell r="AG3039">
            <v>255.6</v>
          </cell>
          <cell r="AH3039">
            <v>0</v>
          </cell>
          <cell r="AI3039">
            <v>0</v>
          </cell>
          <cell r="AJ3039">
            <v>1</v>
          </cell>
          <cell r="AK3039">
            <v>100</v>
          </cell>
          <cell r="AL3039">
            <v>1850</v>
          </cell>
        </row>
        <row r="3040">
          <cell r="B3040">
            <v>43134</v>
          </cell>
          <cell r="E3040" t="str">
            <v>CLARO CHILE SPA</v>
          </cell>
          <cell r="F3040" t="str">
            <v>8020515130-7</v>
          </cell>
          <cell r="G3040" t="str">
            <v>Cruceta Extra Larga 50x50x4x965-17 V/O</v>
          </cell>
          <cell r="AF3040">
            <v>100</v>
          </cell>
          <cell r="AG3040">
            <v>255.6</v>
          </cell>
          <cell r="AH3040">
            <v>0</v>
          </cell>
          <cell r="AI3040">
            <v>0</v>
          </cell>
          <cell r="AJ3040">
            <v>1</v>
          </cell>
          <cell r="AK3040">
            <v>100</v>
          </cell>
          <cell r="AL3040">
            <v>1850</v>
          </cell>
        </row>
        <row r="3041">
          <cell r="B3041">
            <v>43178</v>
          </cell>
          <cell r="E3041" t="str">
            <v>CLARO CHILE SPA</v>
          </cell>
          <cell r="F3041" t="str">
            <v>8020515130-7</v>
          </cell>
          <cell r="G3041" t="str">
            <v>Cruceta Extra Larga 50x50x4x965-17 V/O</v>
          </cell>
          <cell r="AF3041">
            <v>314</v>
          </cell>
          <cell r="AG3041">
            <v>802.58400000000006</v>
          </cell>
          <cell r="AH3041">
            <v>-48</v>
          </cell>
          <cell r="AI3041">
            <v>-122.688</v>
          </cell>
          <cell r="AJ3041">
            <v>1.1528662420382165</v>
          </cell>
          <cell r="AK3041">
            <v>362</v>
          </cell>
          <cell r="AL3041">
            <v>1850</v>
          </cell>
        </row>
        <row r="3042">
          <cell r="B3042">
            <v>43064</v>
          </cell>
          <cell r="E3042" t="str">
            <v>Cooperativa electrica los Angeles</v>
          </cell>
          <cell r="F3042" t="str">
            <v>A800200025-4</v>
          </cell>
          <cell r="G3042" t="str">
            <v>Soporte Paso 1/2x415</v>
          </cell>
          <cell r="AF3042">
            <v>100</v>
          </cell>
          <cell r="AG3042">
            <v>44</v>
          </cell>
          <cell r="AH3042">
            <v>-400</v>
          </cell>
          <cell r="AI3042">
            <v>-176</v>
          </cell>
          <cell r="AJ3042">
            <v>5</v>
          </cell>
          <cell r="AK3042">
            <v>500</v>
          </cell>
          <cell r="AL3042">
            <v>4000</v>
          </cell>
        </row>
        <row r="3043">
          <cell r="B3043">
            <v>43092</v>
          </cell>
          <cell r="E3043" t="str">
            <v>CLARO CHILE SPA</v>
          </cell>
          <cell r="F3043" t="str">
            <v>7003220101-4</v>
          </cell>
          <cell r="G3043" t="str">
            <v>Abrazadera 5/8x10.1/2</v>
          </cell>
          <cell r="AF3043">
            <v>4707</v>
          </cell>
          <cell r="AG3043">
            <v>5648.4</v>
          </cell>
          <cell r="AH3043">
            <v>0</v>
          </cell>
          <cell r="AI3043">
            <v>0</v>
          </cell>
          <cell r="AJ3043">
            <v>1</v>
          </cell>
          <cell r="AK3043">
            <v>4707</v>
          </cell>
          <cell r="AL3043">
            <v>1799</v>
          </cell>
        </row>
        <row r="3044">
          <cell r="B3044">
            <v>43181</v>
          </cell>
          <cell r="E3044" t="str">
            <v>Fernando Díaz de Arcaya</v>
          </cell>
          <cell r="F3044" t="str">
            <v>9821910223-2</v>
          </cell>
          <cell r="G3044" t="str">
            <v>Rejilla Estandar  Gv 1000x250</v>
          </cell>
          <cell r="AF3044">
            <v>215</v>
          </cell>
          <cell r="AG3044">
            <v>2829.4</v>
          </cell>
          <cell r="AH3044">
            <v>214</v>
          </cell>
          <cell r="AI3044">
            <v>2816.2400000000002</v>
          </cell>
          <cell r="AJ3044">
            <v>4.6511627906976744E-3</v>
          </cell>
          <cell r="AK3044">
            <v>1</v>
          </cell>
          <cell r="AL3044">
            <v>3000</v>
          </cell>
        </row>
        <row r="3045">
          <cell r="B3045">
            <v>43144</v>
          </cell>
          <cell r="E3045" t="str">
            <v>Cooperativa electrica los Angeles</v>
          </cell>
          <cell r="F3045" t="str">
            <v>A800200020-3</v>
          </cell>
          <cell r="G3045" t="str">
            <v>Soporte Paso 1/2x320</v>
          </cell>
          <cell r="AF3045">
            <v>100</v>
          </cell>
          <cell r="AG3045">
            <v>36</v>
          </cell>
          <cell r="AH3045">
            <v>-420</v>
          </cell>
          <cell r="AI3045">
            <v>-151.19999999999999</v>
          </cell>
          <cell r="AJ3045">
            <v>5.2</v>
          </cell>
          <cell r="AK3045">
            <v>520</v>
          </cell>
          <cell r="AL3045">
            <v>4000</v>
          </cell>
        </row>
        <row r="3046">
          <cell r="B3046">
            <v>43140</v>
          </cell>
          <cell r="E3046" t="str">
            <v>Ingenieria electrica en Potencia SPA</v>
          </cell>
          <cell r="F3046" t="str">
            <v>A800200158-7</v>
          </cell>
          <cell r="G3046" t="str">
            <v>Soporte Paso Soldado 1/2x374</v>
          </cell>
          <cell r="AF3046">
            <v>50</v>
          </cell>
          <cell r="AG3046">
            <v>21.75</v>
          </cell>
          <cell r="AH3046">
            <v>-10</v>
          </cell>
          <cell r="AI3046">
            <v>-4.3499999999999996</v>
          </cell>
          <cell r="AJ3046">
            <v>1.2</v>
          </cell>
          <cell r="AK3046">
            <v>60</v>
          </cell>
          <cell r="AL3046">
            <v>3995</v>
          </cell>
        </row>
        <row r="3047">
          <cell r="B3047">
            <v>43022</v>
          </cell>
          <cell r="E3047" t="str">
            <v>Reposición</v>
          </cell>
          <cell r="F3047" t="str">
            <v>6000100014-7</v>
          </cell>
          <cell r="G3047" t="str">
            <v>Golilla Descentrada 40x40x5x14</v>
          </cell>
          <cell r="AF3047">
            <v>1000</v>
          </cell>
          <cell r="AG3047">
            <v>53</v>
          </cell>
          <cell r="AH3047">
            <v>1000</v>
          </cell>
          <cell r="AI3047">
            <v>53</v>
          </cell>
          <cell r="AJ3047">
            <v>0</v>
          </cell>
          <cell r="AK3047">
            <v>0</v>
          </cell>
        </row>
        <row r="3048">
          <cell r="B3048">
            <v>43182</v>
          </cell>
          <cell r="E3048" t="str">
            <v>Sociedad electricidad Ind HSI by COM Ltda</v>
          </cell>
          <cell r="F3048" t="str">
            <v>6000100010-4</v>
          </cell>
          <cell r="G3048" t="str">
            <v>Taco de Madera 80x60x120</v>
          </cell>
          <cell r="AF3048">
            <v>200</v>
          </cell>
          <cell r="AG3048">
            <v>48.6</v>
          </cell>
          <cell r="AH3048">
            <v>-48</v>
          </cell>
          <cell r="AI3048">
            <v>-11.664</v>
          </cell>
          <cell r="AJ3048">
            <v>1.24</v>
          </cell>
          <cell r="AK3048">
            <v>248</v>
          </cell>
          <cell r="AL3048">
            <v>2377</v>
          </cell>
        </row>
        <row r="3049">
          <cell r="B3049">
            <v>43094</v>
          </cell>
          <cell r="E3049" t="str">
            <v>CLARO CHILE SPA</v>
          </cell>
          <cell r="F3049" t="str">
            <v>8020510085-0</v>
          </cell>
          <cell r="G3049" t="str">
            <v>Cruceta Remate Final Oval 50x50x4x500-18 V/O</v>
          </cell>
          <cell r="AF3049">
            <v>427</v>
          </cell>
          <cell r="AG3049">
            <v>805.322</v>
          </cell>
          <cell r="AH3049">
            <v>5</v>
          </cell>
          <cell r="AI3049">
            <v>9.43</v>
          </cell>
          <cell r="AJ3049">
            <v>0.98829039812646369</v>
          </cell>
          <cell r="AK3049">
            <v>422</v>
          </cell>
          <cell r="AL3049">
            <v>1849</v>
          </cell>
        </row>
        <row r="3050">
          <cell r="B3050">
            <v>43110</v>
          </cell>
          <cell r="E3050" t="str">
            <v>CLARO CHILE SPA</v>
          </cell>
          <cell r="F3050" t="str">
            <v>8020510085-0</v>
          </cell>
          <cell r="G3050" t="str">
            <v>Cruceta Remate Final Oval 50x50x4x500-18 V/O</v>
          </cell>
          <cell r="AF3050">
            <v>428</v>
          </cell>
          <cell r="AG3050">
            <v>807.20799999999997</v>
          </cell>
          <cell r="AH3050">
            <v>-2</v>
          </cell>
          <cell r="AI3050">
            <v>-3.7719999999999998</v>
          </cell>
          <cell r="AJ3050">
            <v>1.0046728971962617</v>
          </cell>
          <cell r="AK3050">
            <v>430</v>
          </cell>
          <cell r="AL3050">
            <v>1849</v>
          </cell>
        </row>
        <row r="3051">
          <cell r="B3051">
            <v>43073</v>
          </cell>
          <cell r="E3051" t="str">
            <v xml:space="preserve">AGRIBALANCE SPA                                                                 </v>
          </cell>
          <cell r="F3051" t="str">
            <v>9821900753-1</v>
          </cell>
          <cell r="G3051" t="str">
            <v>Conjunto Sop. Diagonal Remate Interior</v>
          </cell>
          <cell r="AF3051">
            <v>18</v>
          </cell>
          <cell r="AG3051">
            <v>45.36</v>
          </cell>
          <cell r="AH3051">
            <v>0</v>
          </cell>
          <cell r="AI3051">
            <v>0</v>
          </cell>
          <cell r="AJ3051">
            <v>1</v>
          </cell>
          <cell r="AK3051">
            <v>18</v>
          </cell>
          <cell r="AL3051">
            <v>3031</v>
          </cell>
        </row>
        <row r="3052">
          <cell r="B3052">
            <v>43164</v>
          </cell>
          <cell r="E3052" t="str">
            <v xml:space="preserve">AGRIBALANCE SPA                                                                 </v>
          </cell>
          <cell r="F3052" t="str">
            <v>9821900753-1</v>
          </cell>
          <cell r="G3052" t="str">
            <v>Conjunto Sop. Diagonal Remate Interior</v>
          </cell>
          <cell r="AF3052">
            <v>18</v>
          </cell>
          <cell r="AG3052">
            <v>45.36</v>
          </cell>
          <cell r="AH3052">
            <v>0</v>
          </cell>
          <cell r="AI3052">
            <v>0</v>
          </cell>
          <cell r="AJ3052">
            <v>1</v>
          </cell>
          <cell r="AK3052">
            <v>18</v>
          </cell>
          <cell r="AL3052">
            <v>3031</v>
          </cell>
        </row>
        <row r="3053">
          <cell r="B3053">
            <v>43171</v>
          </cell>
          <cell r="E3053" t="str">
            <v xml:space="preserve">AGRIBALANCE SPA                                                                 </v>
          </cell>
          <cell r="F3053" t="str">
            <v>9821900753-1</v>
          </cell>
          <cell r="G3053" t="str">
            <v>Conjunto Sop. Diagonal Remate Interior</v>
          </cell>
          <cell r="AF3053">
            <v>18</v>
          </cell>
          <cell r="AG3053">
            <v>45.36</v>
          </cell>
          <cell r="AH3053">
            <v>0</v>
          </cell>
          <cell r="AI3053">
            <v>0</v>
          </cell>
          <cell r="AJ3053">
            <v>1</v>
          </cell>
          <cell r="AK3053">
            <v>18</v>
          </cell>
          <cell r="AL3053">
            <v>3031</v>
          </cell>
        </row>
        <row r="3054">
          <cell r="B3054">
            <v>43165</v>
          </cell>
          <cell r="E3054" t="str">
            <v xml:space="preserve">AGRIBALANCE SPA                                                                 </v>
          </cell>
          <cell r="F3054" t="str">
            <v>9821900751-5</v>
          </cell>
          <cell r="G3054" t="str">
            <v>Accesorio Recuperación de Agua</v>
          </cell>
          <cell r="AF3054">
            <v>180</v>
          </cell>
          <cell r="AG3054">
            <v>67.14</v>
          </cell>
          <cell r="AH3054">
            <v>0</v>
          </cell>
          <cell r="AI3054">
            <v>0</v>
          </cell>
          <cell r="AJ3054">
            <v>1</v>
          </cell>
          <cell r="AK3054">
            <v>180</v>
          </cell>
          <cell r="AL3054">
            <v>3031</v>
          </cell>
        </row>
        <row r="3055">
          <cell r="B3055">
            <v>43169</v>
          </cell>
          <cell r="E3055" t="str">
            <v xml:space="preserve">AGRIBALANCE SPA                                                                 </v>
          </cell>
          <cell r="F3055" t="str">
            <v>9821900751-5</v>
          </cell>
          <cell r="G3055" t="str">
            <v>Accesorio Recuperación de Agua</v>
          </cell>
          <cell r="AF3055">
            <v>180</v>
          </cell>
          <cell r="AG3055">
            <v>67.14</v>
          </cell>
          <cell r="AH3055">
            <v>-118</v>
          </cell>
          <cell r="AI3055">
            <v>-44.014000000000003</v>
          </cell>
          <cell r="AJ3055">
            <v>1.6555555555555554</v>
          </cell>
          <cell r="AK3055">
            <v>298</v>
          </cell>
          <cell r="AL3055">
            <v>3031</v>
          </cell>
        </row>
        <row r="3056">
          <cell r="B3056">
            <v>43186</v>
          </cell>
          <cell r="E3056" t="str">
            <v>Cooperativa Electrica LLanquihue</v>
          </cell>
          <cell r="F3056" t="str">
            <v>A800210115-8</v>
          </cell>
          <cell r="G3056" t="str">
            <v>Soporte Susp. p/Cable Preensamblado</v>
          </cell>
          <cell r="AF3056">
            <v>100</v>
          </cell>
          <cell r="AG3056">
            <v>34</v>
          </cell>
          <cell r="AH3056">
            <v>-39</v>
          </cell>
          <cell r="AI3056">
            <v>-13.260000000000002</v>
          </cell>
          <cell r="AJ3056">
            <v>1.39</v>
          </cell>
          <cell r="AK3056">
            <v>139</v>
          </cell>
          <cell r="AL3056">
            <v>3500</v>
          </cell>
        </row>
        <row r="3057">
          <cell r="B3057">
            <v>43107</v>
          </cell>
          <cell r="E3057" t="str">
            <v>CLARO CHILE SPA</v>
          </cell>
          <cell r="F3057" t="str">
            <v>7003220101-4</v>
          </cell>
          <cell r="G3057" t="str">
            <v>Abrazadera 5/8x10.1/2</v>
          </cell>
          <cell r="AF3057">
            <v>4707</v>
          </cell>
          <cell r="AG3057">
            <v>5648.4</v>
          </cell>
          <cell r="AH3057">
            <v>-525</v>
          </cell>
          <cell r="AI3057">
            <v>-630</v>
          </cell>
          <cell r="AJ3057">
            <v>1.111536010197578</v>
          </cell>
          <cell r="AK3057">
            <v>5232</v>
          </cell>
          <cell r="AL3057">
            <v>1799</v>
          </cell>
        </row>
        <row r="3058">
          <cell r="B3058">
            <v>43172</v>
          </cell>
          <cell r="E3058" t="str">
            <v xml:space="preserve">AGRIBALANCE SPA                                                                 </v>
          </cell>
          <cell r="F3058" t="str">
            <v>9821900754-K</v>
          </cell>
          <cell r="G3058" t="str">
            <v>Soporte p/Diagonal Remate Exterior</v>
          </cell>
          <cell r="AF3058">
            <v>8</v>
          </cell>
          <cell r="AG3058">
            <v>17.760000000000002</v>
          </cell>
          <cell r="AH3058">
            <v>0</v>
          </cell>
          <cell r="AI3058">
            <v>0</v>
          </cell>
          <cell r="AJ3058">
            <v>1</v>
          </cell>
          <cell r="AK3058">
            <v>8</v>
          </cell>
          <cell r="AL3058">
            <v>3031</v>
          </cell>
        </row>
        <row r="3059">
          <cell r="B3059">
            <v>43096</v>
          </cell>
          <cell r="E3059" t="str">
            <v>CLARO CHILE SPA</v>
          </cell>
          <cell r="F3059" t="str">
            <v>7500200045-8</v>
          </cell>
          <cell r="G3059" t="str">
            <v>Brida Cruce mensajero perf. Ovalada</v>
          </cell>
          <cell r="AF3059">
            <v>784</v>
          </cell>
          <cell r="AG3059">
            <v>168.56</v>
          </cell>
          <cell r="AH3059">
            <v>-1</v>
          </cell>
          <cell r="AI3059">
            <v>-0.215</v>
          </cell>
          <cell r="AJ3059">
            <v>1.0012755102040816</v>
          </cell>
          <cell r="AK3059">
            <v>785</v>
          </cell>
          <cell r="AL3059">
            <v>1900</v>
          </cell>
        </row>
        <row r="3060">
          <cell r="B3060">
            <v>43097</v>
          </cell>
          <cell r="E3060" t="str">
            <v>CLARO CHILE SPA</v>
          </cell>
          <cell r="F3060" t="str">
            <v>7500200050-4</v>
          </cell>
          <cell r="G3060" t="str">
            <v xml:space="preserve">Brida Cruce mensajero perf. Redonda </v>
          </cell>
          <cell r="AF3060">
            <v>784</v>
          </cell>
          <cell r="AG3060">
            <v>172.48</v>
          </cell>
          <cell r="AH3060">
            <v>-1</v>
          </cell>
          <cell r="AI3060">
            <v>-0.22</v>
          </cell>
          <cell r="AJ3060">
            <v>1.0012755102040816</v>
          </cell>
          <cell r="AK3060">
            <v>785</v>
          </cell>
          <cell r="AL3060">
            <v>1900</v>
          </cell>
        </row>
        <row r="3061">
          <cell r="B3061">
            <v>43167</v>
          </cell>
          <cell r="E3061" t="str">
            <v xml:space="preserve">AGRIBALANCE SPA                                                                 </v>
          </cell>
          <cell r="F3061" t="str">
            <v>9821900750-7</v>
          </cell>
          <cell r="G3061" t="str">
            <v>Sop. P/Frutilla en Altura</v>
          </cell>
          <cell r="AF3061">
            <v>180</v>
          </cell>
          <cell r="AG3061">
            <v>676.8</v>
          </cell>
          <cell r="AH3061">
            <v>6</v>
          </cell>
          <cell r="AI3061">
            <v>22.56</v>
          </cell>
          <cell r="AJ3061">
            <v>0.96666666666666667</v>
          </cell>
          <cell r="AK3061">
            <v>174</v>
          </cell>
          <cell r="AL3061">
            <v>3031</v>
          </cell>
        </row>
        <row r="3062">
          <cell r="B3062">
            <v>43184</v>
          </cell>
          <cell r="E3062" t="str">
            <v>Cooperativa Electrica Paillaco</v>
          </cell>
          <cell r="F3062" t="str">
            <v>9521220100-7</v>
          </cell>
          <cell r="G3062" t="str">
            <v>Grillete recto 14mm, perf.18</v>
          </cell>
          <cell r="AF3062">
            <v>300</v>
          </cell>
          <cell r="AG3062">
            <v>96.600000000000009</v>
          </cell>
          <cell r="AH3062">
            <v>-540</v>
          </cell>
          <cell r="AI3062">
            <v>-173.88</v>
          </cell>
          <cell r="AJ3062">
            <v>2.8</v>
          </cell>
          <cell r="AK3062">
            <v>840</v>
          </cell>
          <cell r="AL3062">
            <v>2751</v>
          </cell>
        </row>
        <row r="3063">
          <cell r="B3063">
            <v>43108</v>
          </cell>
          <cell r="E3063" t="str">
            <v>CLARO CHILE SPA</v>
          </cell>
          <cell r="F3063" t="str">
            <v>7500200045-8</v>
          </cell>
          <cell r="G3063" t="str">
            <v>Brida Cruce mensajero perf. Ovalada</v>
          </cell>
          <cell r="AF3063">
            <v>784</v>
          </cell>
          <cell r="AG3063">
            <v>168.56</v>
          </cell>
          <cell r="AH3063">
            <v>46</v>
          </cell>
          <cell r="AI3063">
            <v>9.89</v>
          </cell>
          <cell r="AJ3063">
            <v>0.94132653061224492</v>
          </cell>
          <cell r="AK3063">
            <v>738</v>
          </cell>
          <cell r="AL3063">
            <v>1900</v>
          </cell>
        </row>
        <row r="3064">
          <cell r="B3064">
            <v>43109</v>
          </cell>
          <cell r="E3064" t="str">
            <v>CLARO CHILE SPA</v>
          </cell>
          <cell r="F3064" t="str">
            <v>7500200050-4</v>
          </cell>
          <cell r="G3064" t="str">
            <v xml:space="preserve">Brida Cruce mensajero perf. Redonda </v>
          </cell>
          <cell r="AF3064">
            <v>784</v>
          </cell>
          <cell r="AG3064">
            <v>172.48</v>
          </cell>
          <cell r="AH3064">
            <v>46</v>
          </cell>
          <cell r="AI3064">
            <v>10.119999999999999</v>
          </cell>
          <cell r="AJ3064">
            <v>0.94132653061224492</v>
          </cell>
          <cell r="AK3064">
            <v>738</v>
          </cell>
          <cell r="AL3064">
            <v>1900</v>
          </cell>
        </row>
        <row r="3065">
          <cell r="B3065">
            <v>43078</v>
          </cell>
          <cell r="E3065" t="str">
            <v>Reposición</v>
          </cell>
          <cell r="F3065" t="str">
            <v>9624000115-K</v>
          </cell>
          <cell r="G3065" t="str">
            <v>Perno Ojo 5/8x8x4H</v>
          </cell>
          <cell r="AF3065">
            <v>800</v>
          </cell>
          <cell r="AG3065">
            <v>428.8</v>
          </cell>
          <cell r="AH3065">
            <v>98</v>
          </cell>
          <cell r="AI3065">
            <v>52.528000000000006</v>
          </cell>
          <cell r="AJ3065">
            <v>0.87749999999999995</v>
          </cell>
          <cell r="AK3065">
            <v>702</v>
          </cell>
          <cell r="AL3065">
            <v>2750</v>
          </cell>
        </row>
        <row r="3066">
          <cell r="B3066">
            <v>43187</v>
          </cell>
          <cell r="E3066" t="str">
            <v>Cooperativa Electrica Rio Bueno</v>
          </cell>
          <cell r="F3066" t="str">
            <v>9521220100-7</v>
          </cell>
          <cell r="G3066" t="str">
            <v>Grillete recto 14mm, perf.18</v>
          </cell>
          <cell r="AF3066">
            <v>200</v>
          </cell>
          <cell r="AG3066">
            <v>64.400000000000006</v>
          </cell>
          <cell r="AH3066">
            <v>0</v>
          </cell>
          <cell r="AI3066">
            <v>0</v>
          </cell>
          <cell r="AJ3066">
            <v>1</v>
          </cell>
          <cell r="AK3066">
            <v>200</v>
          </cell>
          <cell r="AL3066">
            <v>2767</v>
          </cell>
        </row>
        <row r="3067">
          <cell r="B3067">
            <v>43192</v>
          </cell>
          <cell r="E3067" t="str">
            <v>SmartWork Spa</v>
          </cell>
          <cell r="F3067" t="str">
            <v>1221220178-0</v>
          </cell>
          <cell r="G3067" t="str">
            <v>Perno Coche Especial s/CU 5/8x11x6H</v>
          </cell>
          <cell r="AF3067">
            <v>380</v>
          </cell>
          <cell r="AG3067">
            <v>162.63999999999999</v>
          </cell>
          <cell r="AH3067">
            <v>-6</v>
          </cell>
          <cell r="AI3067">
            <v>-2.5680000000000001</v>
          </cell>
          <cell r="AJ3067">
            <v>1.0157894736842106</v>
          </cell>
          <cell r="AK3067">
            <v>386</v>
          </cell>
          <cell r="AL3067">
            <v>2091</v>
          </cell>
        </row>
        <row r="3068">
          <cell r="B3068">
            <v>43173</v>
          </cell>
          <cell r="E3068" t="str">
            <v>Tecnored S.A.</v>
          </cell>
          <cell r="F3068" t="str">
            <v>8706200790-5</v>
          </cell>
          <cell r="G3068" t="str">
            <v>Espiga 3/4x250x300 caps.1" Poliamida</v>
          </cell>
          <cell r="AF3068">
            <v>496</v>
          </cell>
          <cell r="AG3068">
            <v>344.71999999999997</v>
          </cell>
          <cell r="AH3068">
            <v>-494</v>
          </cell>
          <cell r="AI3068">
            <v>-343.33</v>
          </cell>
          <cell r="AJ3068">
            <v>1.9959677419354838</v>
          </cell>
          <cell r="AK3068">
            <v>990</v>
          </cell>
          <cell r="AL3068">
            <v>6512</v>
          </cell>
        </row>
        <row r="3069">
          <cell r="B3069">
            <v>43191</v>
          </cell>
          <cell r="E3069" t="str">
            <v>Copelec</v>
          </cell>
          <cell r="F3069" t="str">
            <v>9822906185-2</v>
          </cell>
          <cell r="G3069" t="str">
            <v>Pletina Unión 76x6x400</v>
          </cell>
          <cell r="AF3069">
            <v>100</v>
          </cell>
          <cell r="AG3069">
            <v>153</v>
          </cell>
          <cell r="AH3069">
            <v>-12</v>
          </cell>
          <cell r="AI3069">
            <v>-18.36</v>
          </cell>
          <cell r="AJ3069">
            <v>1.1200000000000001</v>
          </cell>
          <cell r="AK3069">
            <v>112</v>
          </cell>
          <cell r="AL3069">
            <v>2405</v>
          </cell>
        </row>
        <row r="3070">
          <cell r="B3070">
            <v>43170</v>
          </cell>
          <cell r="E3070" t="str">
            <v xml:space="preserve">AGRIBALANCE SPA                                                                 </v>
          </cell>
          <cell r="F3070" t="str">
            <v>9821900750-7</v>
          </cell>
          <cell r="G3070" t="str">
            <v>Sop. P/Frutilla en Altura</v>
          </cell>
          <cell r="AF3070">
            <v>180</v>
          </cell>
          <cell r="AG3070">
            <v>676.8</v>
          </cell>
          <cell r="AH3070">
            <v>-8</v>
          </cell>
          <cell r="AI3070">
            <v>-30.08</v>
          </cell>
          <cell r="AJ3070">
            <v>1.0444444444444445</v>
          </cell>
          <cell r="AK3070">
            <v>188</v>
          </cell>
          <cell r="AL3070">
            <v>3031</v>
          </cell>
        </row>
        <row r="3071">
          <cell r="B3071">
            <v>43196</v>
          </cell>
          <cell r="E3071" t="str">
            <v>Constructora Rodrigo Puentes</v>
          </cell>
          <cell r="F3071" t="str">
            <v>9821980200-5</v>
          </cell>
          <cell r="G3071" t="str">
            <v>Tensor 3/4x5220x100Hx100H</v>
          </cell>
          <cell r="AF3071">
            <v>1</v>
          </cell>
          <cell r="AG3071">
            <v>22.13</v>
          </cell>
          <cell r="AH3071">
            <v>0</v>
          </cell>
          <cell r="AI3071">
            <v>0</v>
          </cell>
          <cell r="AJ3071">
            <v>1</v>
          </cell>
          <cell r="AK3071">
            <v>1</v>
          </cell>
          <cell r="AL3071">
            <v>2999</v>
          </cell>
        </row>
        <row r="3072">
          <cell r="B3072">
            <v>43195</v>
          </cell>
          <cell r="E3072" t="str">
            <v>C y G Ltda</v>
          </cell>
          <cell r="F3072" t="str">
            <v>24A1224160-K</v>
          </cell>
          <cell r="G3072" t="str">
            <v>Perno Anclaje 3/4x1000x130Hx80H</v>
          </cell>
          <cell r="AF3072">
            <v>8</v>
          </cell>
          <cell r="AG3072">
            <v>17.920000000000002</v>
          </cell>
          <cell r="AH3072">
            <v>0</v>
          </cell>
          <cell r="AI3072">
            <v>0</v>
          </cell>
          <cell r="AJ3072">
            <v>1</v>
          </cell>
          <cell r="AK3072">
            <v>8</v>
          </cell>
          <cell r="AL3072">
            <v>2310</v>
          </cell>
        </row>
        <row r="3073">
          <cell r="B3073">
            <v>43190</v>
          </cell>
          <cell r="E3073" t="str">
            <v>Fernando Díaz de Arcaya</v>
          </cell>
          <cell r="F3073" t="str">
            <v>9821910224-0</v>
          </cell>
          <cell r="G3073" t="str">
            <v>Rejilla Estandar  Gv 1500x260</v>
          </cell>
          <cell r="AF3073">
            <v>143</v>
          </cell>
          <cell r="AG3073">
            <v>2796.6509999999998</v>
          </cell>
          <cell r="AH3073">
            <v>0</v>
          </cell>
          <cell r="AI3073">
            <v>0</v>
          </cell>
          <cell r="AJ3073">
            <v>1</v>
          </cell>
          <cell r="AK3073">
            <v>143</v>
          </cell>
          <cell r="AL3073">
            <v>3021</v>
          </cell>
        </row>
        <row r="3074">
          <cell r="B3074">
            <v>43185</v>
          </cell>
          <cell r="E3074" t="str">
            <v>Cooperativa Electrica Paillaco</v>
          </cell>
          <cell r="F3074" t="str">
            <v>9521220110-4</v>
          </cell>
          <cell r="G3074" t="str">
            <v>Grillete recto 14mm, perf.21</v>
          </cell>
          <cell r="AF3074">
            <v>900</v>
          </cell>
          <cell r="AG3074">
            <v>279</v>
          </cell>
          <cell r="AH3074">
            <v>-158</v>
          </cell>
          <cell r="AI3074">
            <v>-48.98</v>
          </cell>
          <cell r="AJ3074">
            <v>1.1755555555555555</v>
          </cell>
          <cell r="AK3074">
            <v>1058</v>
          </cell>
          <cell r="AL3074">
            <v>2858</v>
          </cell>
        </row>
        <row r="3075">
          <cell r="B3075">
            <v>43197</v>
          </cell>
          <cell r="E3075" t="str">
            <v>COMERCIAL CREO S.A.</v>
          </cell>
          <cell r="F3075" t="str">
            <v>9822908200-0</v>
          </cell>
          <cell r="G3075" t="str">
            <v>Pletina p/Perno J 50x8x150</v>
          </cell>
          <cell r="AF3075">
            <v>200</v>
          </cell>
          <cell r="AG3075">
            <v>92.800000000000011</v>
          </cell>
          <cell r="AH3075">
            <v>0</v>
          </cell>
          <cell r="AI3075">
            <v>0</v>
          </cell>
          <cell r="AJ3075">
            <v>1</v>
          </cell>
          <cell r="AK3075">
            <v>200</v>
          </cell>
          <cell r="AL3075">
            <v>2200</v>
          </cell>
        </row>
        <row r="3076">
          <cell r="B3076">
            <v>43113</v>
          </cell>
          <cell r="E3076" t="str">
            <v>CLARO CHILE SPA</v>
          </cell>
          <cell r="F3076" t="str">
            <v>6601200010-4</v>
          </cell>
          <cell r="G3076" t="str">
            <v xml:space="preserve">Soporte Extensión ADSS GV 240x50x8MM        </v>
          </cell>
          <cell r="AF3076">
            <v>7345</v>
          </cell>
          <cell r="AG3076">
            <v>4260.0999999999995</v>
          </cell>
          <cell r="AH3076">
            <v>-55</v>
          </cell>
          <cell r="AI3076">
            <v>-31.9</v>
          </cell>
          <cell r="AJ3076">
            <v>1.0074880871341048</v>
          </cell>
          <cell r="AK3076">
            <v>7400</v>
          </cell>
          <cell r="AL3076">
            <v>2500</v>
          </cell>
        </row>
        <row r="3077">
          <cell r="B3077">
            <v>43199</v>
          </cell>
          <cell r="E3077" t="str">
            <v>Reposición</v>
          </cell>
          <cell r="F3077" t="str">
            <v>8706200640-2</v>
          </cell>
          <cell r="G3077" t="str">
            <v>Espiga 3/4x185x240 caps.1.3/8" Poliamida</v>
          </cell>
          <cell r="AF3077">
            <v>1500</v>
          </cell>
          <cell r="AG3077">
            <v>936</v>
          </cell>
          <cell r="AH3077">
            <v>-578</v>
          </cell>
          <cell r="AI3077">
            <v>-360.67200000000003</v>
          </cell>
          <cell r="AJ3077">
            <v>1.3853333333333333</v>
          </cell>
          <cell r="AK3077">
            <v>2078</v>
          </cell>
          <cell r="AL3077">
            <v>6461</v>
          </cell>
        </row>
        <row r="3078">
          <cell r="B3078">
            <v>43123</v>
          </cell>
          <cell r="E3078" t="str">
            <v>Reposición</v>
          </cell>
          <cell r="F3078" t="str">
            <v>9624000110-9</v>
          </cell>
          <cell r="G3078" t="str">
            <v>Perno Ojo 5/8x7x3H</v>
          </cell>
          <cell r="AF3078">
            <v>700</v>
          </cell>
          <cell r="AG3078">
            <v>373.1</v>
          </cell>
          <cell r="AH3078">
            <v>-265</v>
          </cell>
          <cell r="AI3078">
            <v>-141.245</v>
          </cell>
          <cell r="AJ3078">
            <v>1.3785714285714286</v>
          </cell>
          <cell r="AK3078">
            <v>965</v>
          </cell>
          <cell r="AL3078">
            <v>2850</v>
          </cell>
        </row>
        <row r="3079">
          <cell r="B3079">
            <v>43203</v>
          </cell>
          <cell r="E3079" t="str">
            <v>Copelec</v>
          </cell>
          <cell r="F3079" t="str">
            <v>8706200220-2</v>
          </cell>
          <cell r="G3079" t="str">
            <v>Espiga 5/8x200x250 caps.1" Poliamida</v>
          </cell>
          <cell r="AF3079">
            <v>500</v>
          </cell>
          <cell r="AG3079">
            <v>218</v>
          </cell>
          <cell r="AH3079">
            <v>-823</v>
          </cell>
          <cell r="AI3079">
            <v>-358.82799999999997</v>
          </cell>
          <cell r="AJ3079">
            <v>2.6459999999999999</v>
          </cell>
          <cell r="AK3079">
            <v>1323</v>
          </cell>
          <cell r="AL3079">
            <v>9595</v>
          </cell>
        </row>
        <row r="3080">
          <cell r="B3080">
            <v>43211</v>
          </cell>
          <cell r="E3080" t="str">
            <v>Reposición</v>
          </cell>
          <cell r="F3080" t="str">
            <v>7303250150-5</v>
          </cell>
          <cell r="G3080" t="str">
            <v>Golilla 50x50x5x21</v>
          </cell>
          <cell r="AF3080">
            <v>20000</v>
          </cell>
          <cell r="AG3080">
            <v>1719.9999999999998</v>
          </cell>
          <cell r="AH3080">
            <v>3538</v>
          </cell>
          <cell r="AI3080">
            <v>304.26799999999997</v>
          </cell>
          <cell r="AJ3080">
            <v>0.82310000000000005</v>
          </cell>
          <cell r="AK3080">
            <v>16462</v>
          </cell>
          <cell r="AL3080">
            <v>3235</v>
          </cell>
        </row>
        <row r="3081">
          <cell r="B3081">
            <v>43200</v>
          </cell>
          <cell r="E3081" t="str">
            <v>Nealux SPA</v>
          </cell>
          <cell r="F3081" t="str">
            <v>2433216230-2</v>
          </cell>
          <cell r="G3081" t="str">
            <v>Perno Anclaje Pata Partida 1/2x6.1/2x2H</v>
          </cell>
          <cell r="AF3081">
            <v>200</v>
          </cell>
          <cell r="AG3081">
            <v>23.26</v>
          </cell>
          <cell r="AH3081">
            <v>-76</v>
          </cell>
          <cell r="AI3081">
            <v>-8.8388000000000009</v>
          </cell>
          <cell r="AJ3081">
            <v>1.38</v>
          </cell>
          <cell r="AK3081">
            <v>276</v>
          </cell>
          <cell r="AL3081">
            <v>4277</v>
          </cell>
        </row>
        <row r="3082">
          <cell r="B3082">
            <v>43205</v>
          </cell>
          <cell r="E3082" t="str">
            <v>Tecnored S.A.</v>
          </cell>
          <cell r="F3082" t="str">
            <v>9323016498-1</v>
          </cell>
          <cell r="G3082" t="str">
            <v>Perno Hex Cte 1/2x13x187mmH</v>
          </cell>
          <cell r="AF3082">
            <v>1800</v>
          </cell>
          <cell r="AG3082">
            <v>538.19999999999993</v>
          </cell>
          <cell r="AH3082">
            <v>32</v>
          </cell>
          <cell r="AI3082">
            <v>9.5679999999999996</v>
          </cell>
          <cell r="AJ3082">
            <v>0.98222222222222222</v>
          </cell>
          <cell r="AK3082">
            <v>1768</v>
          </cell>
          <cell r="AL3082">
            <v>2541</v>
          </cell>
        </row>
        <row r="3083">
          <cell r="B3083">
            <v>43207</v>
          </cell>
          <cell r="E3083" t="str">
            <v>Tecnored S.A.</v>
          </cell>
          <cell r="F3083" t="str">
            <v>7401200010-7</v>
          </cell>
          <cell r="G3083" t="str">
            <v>Barra Ojo 5/8x1,80mtrs</v>
          </cell>
          <cell r="AF3083">
            <v>500</v>
          </cell>
          <cell r="AG3083">
            <v>1518.3999999999999</v>
          </cell>
          <cell r="AH3083">
            <v>0</v>
          </cell>
          <cell r="AI3083">
            <v>0</v>
          </cell>
          <cell r="AJ3083">
            <v>1</v>
          </cell>
          <cell r="AK3083">
            <v>500</v>
          </cell>
          <cell r="AL3083">
            <v>1699</v>
          </cell>
        </row>
        <row r="3084">
          <cell r="B3084">
            <v>43214</v>
          </cell>
          <cell r="E3084" t="str">
            <v>Fernando Díaz de Arcaya</v>
          </cell>
          <cell r="F3084" t="str">
            <v>2491232510-1</v>
          </cell>
          <cell r="G3084" t="str">
            <v xml:space="preserve">Perno Anclaje Tipo L 1x1700x300x400H </v>
          </cell>
          <cell r="AF3084">
            <v>48</v>
          </cell>
          <cell r="AG3084">
            <v>398.35199999999998</v>
          </cell>
          <cell r="AH3084">
            <v>0</v>
          </cell>
          <cell r="AI3084">
            <v>0</v>
          </cell>
          <cell r="AJ3084">
            <v>1</v>
          </cell>
          <cell r="AK3084">
            <v>48</v>
          </cell>
          <cell r="AL3084">
            <v>2584</v>
          </cell>
        </row>
        <row r="3085">
          <cell r="B3085">
            <v>43210</v>
          </cell>
          <cell r="E3085" t="str">
            <v>Tecnored S.A.</v>
          </cell>
          <cell r="F3085" t="str">
            <v>7303240110-1</v>
          </cell>
          <cell r="G3085" t="str">
            <v>Golilla 40x40x5x21</v>
          </cell>
          <cell r="AF3085">
            <v>1500</v>
          </cell>
          <cell r="AG3085">
            <v>66.900000000000006</v>
          </cell>
          <cell r="AH3085">
            <v>-4300</v>
          </cell>
          <cell r="AI3085">
            <v>-191.78</v>
          </cell>
          <cell r="AJ3085">
            <v>3.8666666666666667</v>
          </cell>
          <cell r="AK3085">
            <v>5800</v>
          </cell>
          <cell r="AL3085">
            <v>2242</v>
          </cell>
        </row>
        <row r="3086">
          <cell r="B3086">
            <v>43221</v>
          </cell>
          <cell r="E3086" t="str">
            <v>Reposición</v>
          </cell>
          <cell r="F3086" t="str">
            <v>7303240110-1</v>
          </cell>
          <cell r="G3086" t="str">
            <v>Golilla 40x40x5x21</v>
          </cell>
          <cell r="AF3086">
            <v>20000</v>
          </cell>
          <cell r="AG3086">
            <v>892</v>
          </cell>
          <cell r="AH3086">
            <v>11033</v>
          </cell>
          <cell r="AI3086">
            <v>492.0718</v>
          </cell>
          <cell r="AJ3086">
            <v>0.44835000000000003</v>
          </cell>
          <cell r="AK3086">
            <v>8967</v>
          </cell>
          <cell r="AL3086">
            <v>2242</v>
          </cell>
        </row>
        <row r="3087">
          <cell r="B3087">
            <v>43217</v>
          </cell>
          <cell r="E3087" t="str">
            <v>Cooperativa electrica los Angeles</v>
          </cell>
          <cell r="F3087" t="str">
            <v>7401200010-7</v>
          </cell>
          <cell r="G3087" t="str">
            <v>Barra Ojo 5/8x1,80mtrs</v>
          </cell>
          <cell r="AF3087">
            <v>300</v>
          </cell>
          <cell r="AG3087">
            <v>911.04</v>
          </cell>
          <cell r="AH3087">
            <v>0</v>
          </cell>
          <cell r="AI3087">
            <v>0</v>
          </cell>
          <cell r="AJ3087">
            <v>1</v>
          </cell>
          <cell r="AK3087">
            <v>300</v>
          </cell>
          <cell r="AL3087">
            <v>2349</v>
          </cell>
        </row>
        <row r="3088">
          <cell r="B3088">
            <v>43223</v>
          </cell>
          <cell r="E3088" t="str">
            <v>Nealux SPA</v>
          </cell>
          <cell r="F3088" t="str">
            <v>9100219045-7</v>
          </cell>
          <cell r="G3088" t="str">
            <v>Gancho p/Regleta 4.1/2</v>
          </cell>
          <cell r="AF3088">
            <v>15</v>
          </cell>
          <cell r="AG3088">
            <v>4.4399999999999995</v>
          </cell>
          <cell r="AH3088">
            <v>0</v>
          </cell>
          <cell r="AI3088">
            <v>0</v>
          </cell>
          <cell r="AJ3088">
            <v>1</v>
          </cell>
          <cell r="AK3088">
            <v>15</v>
          </cell>
          <cell r="AL3088">
            <v>4054</v>
          </cell>
        </row>
        <row r="3089">
          <cell r="B3089">
            <v>43183</v>
          </cell>
          <cell r="E3089" t="str">
            <v>Sociedad electricidad Ind HSI by COM Ltda</v>
          </cell>
          <cell r="F3089" t="str">
            <v>9023716000-1</v>
          </cell>
          <cell r="G3089" t="str">
            <v>Tuerca Ojo 1/2</v>
          </cell>
          <cell r="AF3089">
            <v>130</v>
          </cell>
          <cell r="AG3089">
            <v>39</v>
          </cell>
          <cell r="AH3089">
            <v>0</v>
          </cell>
          <cell r="AI3089">
            <v>0</v>
          </cell>
          <cell r="AJ3089">
            <v>1</v>
          </cell>
          <cell r="AK3089">
            <v>130</v>
          </cell>
          <cell r="AL3089">
            <v>2671</v>
          </cell>
        </row>
        <row r="3090">
          <cell r="B3090">
            <v>43225</v>
          </cell>
          <cell r="E3090" t="str">
            <v>Reposición</v>
          </cell>
          <cell r="F3090" t="str">
            <v>8020210075-2</v>
          </cell>
          <cell r="G3090" t="str">
            <v>Cruceta Paso Ova 50x50x4x500-18 GV</v>
          </cell>
          <cell r="AF3090">
            <v>162</v>
          </cell>
          <cell r="AG3090">
            <v>211.73399999999998</v>
          </cell>
          <cell r="AH3090">
            <v>0</v>
          </cell>
          <cell r="AI3090">
            <v>0</v>
          </cell>
          <cell r="AJ3090">
            <v>1</v>
          </cell>
          <cell r="AK3090">
            <v>162</v>
          </cell>
          <cell r="AL3090">
            <v>1838</v>
          </cell>
        </row>
        <row r="3091">
          <cell r="B3091">
            <v>43198</v>
          </cell>
          <cell r="E3091" t="str">
            <v>Copelec</v>
          </cell>
          <cell r="F3091" t="str">
            <v>A800210084-4</v>
          </cell>
          <cell r="G3091" t="str">
            <v>Soporte L 50x50x5x50</v>
          </cell>
          <cell r="AF3091">
            <v>930</v>
          </cell>
          <cell r="AG3091">
            <v>175.30500000000001</v>
          </cell>
          <cell r="AH3091">
            <v>-400</v>
          </cell>
          <cell r="AI3091">
            <v>-75.400000000000006</v>
          </cell>
          <cell r="AJ3091">
            <v>1.4301075268817205</v>
          </cell>
          <cell r="AK3091">
            <v>1330</v>
          </cell>
          <cell r="AL3091">
            <v>3580</v>
          </cell>
        </row>
        <row r="3092">
          <cell r="B3092">
            <v>43189</v>
          </cell>
          <cell r="E3092" t="str">
            <v>Excedindus Comer. e Indust. Ltda.</v>
          </cell>
          <cell r="F3092" t="str">
            <v>2721020048-2</v>
          </cell>
          <cell r="G3092" t="str">
            <v>Perno riel NA 5/8x3</v>
          </cell>
          <cell r="AF3092">
            <v>750</v>
          </cell>
          <cell r="AG3092">
            <v>106.49999999999999</v>
          </cell>
          <cell r="AH3092">
            <v>-30</v>
          </cell>
          <cell r="AI3092">
            <v>-4.26</v>
          </cell>
          <cell r="AJ3092">
            <v>1.04</v>
          </cell>
          <cell r="AK3092">
            <v>780</v>
          </cell>
          <cell r="AL3092">
            <v>2211</v>
          </cell>
        </row>
        <row r="3093">
          <cell r="B3093">
            <v>43206</v>
          </cell>
          <cell r="E3093" t="str">
            <v>Tecnored S.A.</v>
          </cell>
          <cell r="F3093" t="str">
            <v>9323016400-0</v>
          </cell>
          <cell r="G3093" t="str">
            <v>Perno Hex Cte 1/2x6x3A</v>
          </cell>
          <cell r="AF3093">
            <v>500</v>
          </cell>
          <cell r="AG3093">
            <v>78</v>
          </cell>
          <cell r="AH3093">
            <v>-101</v>
          </cell>
          <cell r="AI3093">
            <v>-15.756</v>
          </cell>
          <cell r="AJ3093">
            <v>1.202</v>
          </cell>
          <cell r="AK3093">
            <v>601</v>
          </cell>
          <cell r="AL3093">
            <v>2166</v>
          </cell>
        </row>
        <row r="3094">
          <cell r="B3094">
            <v>43222</v>
          </cell>
          <cell r="E3094" t="str">
            <v>Reposición</v>
          </cell>
          <cell r="F3094" t="str">
            <v>7401200010-7</v>
          </cell>
          <cell r="G3094" t="str">
            <v>Barra Ojo 5/8x1,80mtrs</v>
          </cell>
          <cell r="AF3094">
            <v>1000</v>
          </cell>
          <cell r="AG3094">
            <v>3036.7999999999997</v>
          </cell>
          <cell r="AH3094">
            <v>-273</v>
          </cell>
          <cell r="AI3094">
            <v>-829.04639999999995</v>
          </cell>
          <cell r="AJ3094">
            <v>1.2729999999999999</v>
          </cell>
          <cell r="AK3094">
            <v>1273</v>
          </cell>
          <cell r="AL3094">
            <v>2349</v>
          </cell>
        </row>
        <row r="3095">
          <cell r="B3095">
            <v>43218</v>
          </cell>
          <cell r="E3095" t="str">
            <v>Infraco SPA</v>
          </cell>
          <cell r="F3095" t="str">
            <v>8020210080-9</v>
          </cell>
          <cell r="G3095" t="str">
            <v>Cruceta Paso c/Trebol 50x50x4x500-18 GV</v>
          </cell>
          <cell r="AF3095">
            <v>2000</v>
          </cell>
          <cell r="AG3095">
            <v>2598</v>
          </cell>
          <cell r="AH3095">
            <v>0</v>
          </cell>
          <cell r="AI3095">
            <v>0</v>
          </cell>
          <cell r="AJ3095">
            <v>1</v>
          </cell>
          <cell r="AK3095">
            <v>2000</v>
          </cell>
          <cell r="AL3095">
            <v>1845</v>
          </cell>
        </row>
        <row r="3096">
          <cell r="B3096">
            <v>43215</v>
          </cell>
          <cell r="E3096" t="str">
            <v>Paola Andrea Oses</v>
          </cell>
          <cell r="F3096" t="str">
            <v>9323016650-K</v>
          </cell>
          <cell r="G3096" t="str">
            <v>Perno Hex Cte 1/2x15x12A</v>
          </cell>
          <cell r="AF3096">
            <v>300</v>
          </cell>
          <cell r="AG3096">
            <v>112.5</v>
          </cell>
          <cell r="AH3096">
            <v>-250</v>
          </cell>
          <cell r="AI3096">
            <v>-93.75</v>
          </cell>
          <cell r="AJ3096">
            <v>1.8333333333333333</v>
          </cell>
          <cell r="AK3096">
            <v>550</v>
          </cell>
          <cell r="AL3096">
            <v>2456</v>
          </cell>
        </row>
        <row r="3097">
          <cell r="B3097">
            <v>43212</v>
          </cell>
          <cell r="E3097" t="str">
            <v>Aragon S.A.</v>
          </cell>
          <cell r="F3097" t="str">
            <v>7400200312-4</v>
          </cell>
          <cell r="G3097" t="str">
            <v>Barra Ojo Soldado 3/4x3,2mtrs</v>
          </cell>
          <cell r="AF3097">
            <v>150</v>
          </cell>
          <cell r="AG3097">
            <v>1125</v>
          </cell>
          <cell r="AH3097">
            <v>-3</v>
          </cell>
          <cell r="AI3097">
            <v>-22.5</v>
          </cell>
          <cell r="AJ3097">
            <v>1.02</v>
          </cell>
          <cell r="AK3097">
            <v>153</v>
          </cell>
          <cell r="AL3097">
            <v>2500</v>
          </cell>
        </row>
        <row r="3098">
          <cell r="B3098">
            <v>43219</v>
          </cell>
          <cell r="E3098" t="str">
            <v>Infraco SPA</v>
          </cell>
          <cell r="F3098" t="str">
            <v>8020210080-9</v>
          </cell>
          <cell r="G3098" t="str">
            <v>Cruceta Paso c/Trebol 50x50x4x500-18 GV</v>
          </cell>
          <cell r="AF3098">
            <v>3500</v>
          </cell>
          <cell r="AG3098">
            <v>4546.5</v>
          </cell>
          <cell r="AH3098">
            <v>0</v>
          </cell>
          <cell r="AI3098">
            <v>0</v>
          </cell>
          <cell r="AJ3098">
            <v>1</v>
          </cell>
          <cell r="AK3098">
            <v>3500</v>
          </cell>
          <cell r="AL3098">
            <v>1845</v>
          </cell>
        </row>
        <row r="3099">
          <cell r="B3099">
            <v>43224</v>
          </cell>
          <cell r="E3099" t="str">
            <v>Fernando Díaz de Arcaya</v>
          </cell>
          <cell r="F3099" t="str">
            <v>9821980205-6</v>
          </cell>
          <cell r="G3099" t="str">
            <v>Canastillo 1/2</v>
          </cell>
          <cell r="AF3099">
            <v>12</v>
          </cell>
          <cell r="AG3099">
            <v>24.132000000000001</v>
          </cell>
          <cell r="AH3099">
            <v>0</v>
          </cell>
          <cell r="AI3099">
            <v>0</v>
          </cell>
          <cell r="AJ3099">
            <v>1</v>
          </cell>
          <cell r="AK3099">
            <v>12</v>
          </cell>
          <cell r="AL3099">
            <v>2585</v>
          </cell>
        </row>
        <row r="3100">
          <cell r="B3100">
            <v>43208</v>
          </cell>
          <cell r="E3100" t="str">
            <v>Reposición</v>
          </cell>
          <cell r="F3100" t="str">
            <v>9624000130-3</v>
          </cell>
          <cell r="G3100" t="str">
            <v>Perno Ojo 5/8x11x3H</v>
          </cell>
          <cell r="AF3100">
            <v>500</v>
          </cell>
          <cell r="AG3100">
            <v>352</v>
          </cell>
          <cell r="AH3100">
            <v>-27</v>
          </cell>
          <cell r="AI3100">
            <v>-19.007999999999999</v>
          </cell>
          <cell r="AJ3100">
            <v>1.054</v>
          </cell>
          <cell r="AK3100">
            <v>527</v>
          </cell>
          <cell r="AL3100">
            <v>2472</v>
          </cell>
        </row>
        <row r="3101">
          <cell r="B3101">
            <v>43226</v>
          </cell>
          <cell r="E3101" t="str">
            <v>Reposición</v>
          </cell>
          <cell r="F3101" t="str">
            <v>8706200680-1</v>
          </cell>
          <cell r="G3101" t="str">
            <v>Espiga 3/4x200x250 caps.1.3/8" Poliamida</v>
          </cell>
          <cell r="AF3101">
            <v>4000</v>
          </cell>
          <cell r="AG3101">
            <v>2564</v>
          </cell>
          <cell r="AH3101">
            <v>424</v>
          </cell>
          <cell r="AI3101">
            <v>271.78399999999999</v>
          </cell>
          <cell r="AJ3101">
            <v>0.89400000000000002</v>
          </cell>
          <cell r="AK3101">
            <v>3576</v>
          </cell>
          <cell r="AL3101">
            <v>6460</v>
          </cell>
        </row>
        <row r="3102">
          <cell r="B3102">
            <v>43213</v>
          </cell>
          <cell r="E3102" t="str">
            <v>Fernando Díaz de Arcaya</v>
          </cell>
          <cell r="F3102" t="str">
            <v>9821910224-0</v>
          </cell>
          <cell r="G3102" t="str">
            <v>Rejilla Estandar  Gv 1500x260</v>
          </cell>
          <cell r="AF3102">
            <v>86</v>
          </cell>
          <cell r="AG3102">
            <v>1681.9019999999998</v>
          </cell>
          <cell r="AH3102">
            <v>-2</v>
          </cell>
          <cell r="AI3102">
            <v>-39.113999999999997</v>
          </cell>
          <cell r="AJ3102">
            <v>1.0232558139534884</v>
          </cell>
          <cell r="AK3102">
            <v>88</v>
          </cell>
          <cell r="AL3102">
            <v>3021</v>
          </cell>
        </row>
        <row r="3103">
          <cell r="B3103">
            <v>43147</v>
          </cell>
          <cell r="E3103" t="str">
            <v>Grez y Ulloa S.A.</v>
          </cell>
          <cell r="F3103" t="str">
            <v>9700216100-5</v>
          </cell>
          <cell r="G3103" t="str">
            <v>Pasador 1/2x80</v>
          </cell>
          <cell r="AF3103">
            <v>2000</v>
          </cell>
          <cell r="AG3103">
            <v>176</v>
          </cell>
          <cell r="AH3103">
            <v>-250</v>
          </cell>
          <cell r="AI3103">
            <v>-22</v>
          </cell>
          <cell r="AJ3103">
            <v>1.125</v>
          </cell>
          <cell r="AK3103">
            <v>2250</v>
          </cell>
          <cell r="AL3103">
            <v>2300</v>
          </cell>
        </row>
        <row r="3104">
          <cell r="B3104">
            <v>43166</v>
          </cell>
          <cell r="E3104" t="str">
            <v>Copelec</v>
          </cell>
          <cell r="F3104" t="str">
            <v>9822710230-6</v>
          </cell>
          <cell r="G3104" t="str">
            <v>Espaciador p/Tir. Recto 910x700x600</v>
          </cell>
          <cell r="AF3104">
            <v>20</v>
          </cell>
          <cell r="AG3104">
            <v>256</v>
          </cell>
          <cell r="AH3104">
            <v>0</v>
          </cell>
          <cell r="AI3104">
            <v>0</v>
          </cell>
          <cell r="AJ3104">
            <v>1</v>
          </cell>
          <cell r="AK3104">
            <v>20</v>
          </cell>
          <cell r="AL3104">
            <v>3500</v>
          </cell>
        </row>
        <row r="3105">
          <cell r="B3105">
            <v>43237</v>
          </cell>
          <cell r="E3105" t="str">
            <v>Soc. Perez y Medina Ltda</v>
          </cell>
          <cell r="F3105" t="str">
            <v>9323024780-1</v>
          </cell>
          <cell r="G3105" t="str">
            <v>Perno Hex Cte 3/4x12x5A</v>
          </cell>
          <cell r="AF3105">
            <v>300</v>
          </cell>
          <cell r="AG3105">
            <v>201</v>
          </cell>
          <cell r="AH3105">
            <v>-207</v>
          </cell>
          <cell r="AI3105">
            <v>-138.69</v>
          </cell>
          <cell r="AJ3105">
            <v>1.69</v>
          </cell>
          <cell r="AK3105">
            <v>507</v>
          </cell>
          <cell r="AL3105">
            <v>2223</v>
          </cell>
        </row>
        <row r="3106">
          <cell r="B3106">
            <v>43220</v>
          </cell>
          <cell r="E3106" t="str">
            <v>Infraco SPA</v>
          </cell>
          <cell r="F3106" t="str">
            <v>8020210080-9</v>
          </cell>
          <cell r="G3106" t="str">
            <v>Cruceta Paso c/Trebol 50x50x4x500-18 GV</v>
          </cell>
          <cell r="AF3106">
            <v>3700</v>
          </cell>
          <cell r="AG3106">
            <v>4806.3</v>
          </cell>
          <cell r="AH3106">
            <v>-1295</v>
          </cell>
          <cell r="AI3106">
            <v>-1682.2049999999999</v>
          </cell>
          <cell r="AJ3106">
            <v>1.35</v>
          </cell>
          <cell r="AK3106">
            <v>4995</v>
          </cell>
          <cell r="AL3106">
            <v>1845</v>
          </cell>
        </row>
        <row r="3107">
          <cell r="B3107">
            <v>43240</v>
          </cell>
          <cell r="E3107" t="str">
            <v>Reposición</v>
          </cell>
          <cell r="F3107" t="str">
            <v>9323024660-0</v>
          </cell>
          <cell r="G3107" t="str">
            <v>Perno Hex Cte 3/4x9x5A</v>
          </cell>
          <cell r="AF3107">
            <v>1500</v>
          </cell>
          <cell r="AG3107">
            <v>804</v>
          </cell>
          <cell r="AH3107">
            <v>71</v>
          </cell>
          <cell r="AI3107">
            <v>38.056000000000004</v>
          </cell>
          <cell r="AJ3107">
            <v>0.95266666666666666</v>
          </cell>
          <cell r="AK3107">
            <v>1429</v>
          </cell>
          <cell r="AL3107">
            <v>2223</v>
          </cell>
        </row>
        <row r="3108">
          <cell r="B3108">
            <v>43216</v>
          </cell>
          <cell r="E3108" t="str">
            <v>Cooperativa electrica los Angeles</v>
          </cell>
          <cell r="F3108" t="str">
            <v>9624000015-3</v>
          </cell>
          <cell r="G3108" t="str">
            <v>Perno Ojo 5/8x9x3H</v>
          </cell>
          <cell r="AF3108">
            <v>300</v>
          </cell>
          <cell r="AG3108">
            <v>181.2</v>
          </cell>
          <cell r="AH3108">
            <v>-100</v>
          </cell>
          <cell r="AI3108">
            <v>-60.4</v>
          </cell>
          <cell r="AJ3108">
            <v>1.3333333333333333</v>
          </cell>
          <cell r="AK3108">
            <v>400</v>
          </cell>
          <cell r="AL3108">
            <v>3009</v>
          </cell>
        </row>
        <row r="3109">
          <cell r="B3109">
            <v>43242</v>
          </cell>
          <cell r="E3109" t="str">
            <v>SANDEN LTDA</v>
          </cell>
          <cell r="F3109" t="str">
            <v>C621000230-7</v>
          </cell>
          <cell r="G3109" t="str">
            <v>Fijación p/Cañería 1/2 - 1/2x9x3H</v>
          </cell>
          <cell r="AF3109">
            <v>200</v>
          </cell>
          <cell r="AG3109">
            <v>56.399999999999991</v>
          </cell>
          <cell r="AH3109">
            <v>-1780</v>
          </cell>
          <cell r="AI3109">
            <v>-501.96</v>
          </cell>
          <cell r="AJ3109">
            <v>9.9</v>
          </cell>
          <cell r="AK3109">
            <v>1980</v>
          </cell>
          <cell r="AL3109">
            <v>3270</v>
          </cell>
        </row>
        <row r="3110">
          <cell r="B3110">
            <v>43239</v>
          </cell>
          <cell r="E3110" t="str">
            <v>REposición</v>
          </cell>
          <cell r="F3110" t="str">
            <v>9624000015-3</v>
          </cell>
          <cell r="G3110" t="str">
            <v>Perno Ojo 5/8x9x3H</v>
          </cell>
          <cell r="AF3110">
            <v>1000</v>
          </cell>
          <cell r="AG3110">
            <v>604</v>
          </cell>
          <cell r="AH3110">
            <v>-424</v>
          </cell>
          <cell r="AI3110">
            <v>-256.096</v>
          </cell>
          <cell r="AJ3110">
            <v>1.4239999999999999</v>
          </cell>
          <cell r="AK3110">
            <v>1424</v>
          </cell>
          <cell r="AL3110">
            <v>3009</v>
          </cell>
        </row>
        <row r="3111">
          <cell r="B3111">
            <v>43111</v>
          </cell>
          <cell r="E3111" t="str">
            <v>CLARO CHILE SPA</v>
          </cell>
          <cell r="F3111" t="str">
            <v>9921020100-5</v>
          </cell>
          <cell r="G3111" t="str">
            <v>Perno Cuello Ret 5/8x45</v>
          </cell>
          <cell r="AF3111">
            <v>1570</v>
          </cell>
          <cell r="AG3111">
            <v>164.85</v>
          </cell>
          <cell r="AH3111">
            <v>-1250</v>
          </cell>
          <cell r="AI3111">
            <v>-131.25</v>
          </cell>
          <cell r="AJ3111">
            <v>1.7961783439490446</v>
          </cell>
          <cell r="AK3111">
            <v>2820</v>
          </cell>
          <cell r="AL3111">
            <v>1900</v>
          </cell>
        </row>
        <row r="3112">
          <cell r="B3112">
            <v>43238</v>
          </cell>
          <cell r="E3112" t="str">
            <v>Tecnored S.A.</v>
          </cell>
          <cell r="F3112" t="str">
            <v>8709200050-6</v>
          </cell>
          <cell r="G3112" t="str">
            <v>Espiga 3/4x200x350 caps.1" Poliamida</v>
          </cell>
          <cell r="AF3112">
            <v>300</v>
          </cell>
          <cell r="AG3112">
            <v>243.60000000000002</v>
          </cell>
          <cell r="AH3112">
            <v>-233</v>
          </cell>
          <cell r="AI3112">
            <v>-189.19600000000003</v>
          </cell>
          <cell r="AJ3112">
            <v>1.7766666666666666</v>
          </cell>
          <cell r="AK3112">
            <v>533</v>
          </cell>
          <cell r="AL3112">
            <v>6460</v>
          </cell>
        </row>
        <row r="3113">
          <cell r="B3113">
            <v>43249</v>
          </cell>
          <cell r="E3113" t="str">
            <v>Reposición</v>
          </cell>
          <cell r="F3113" t="str">
            <v>7400200310-8</v>
          </cell>
          <cell r="G3113" t="str">
            <v>Barra Ojo Soldado 3/4x2.40mtrs</v>
          </cell>
          <cell r="AF3113">
            <v>140</v>
          </cell>
          <cell r="AG3113">
            <v>812</v>
          </cell>
          <cell r="AH3113">
            <v>-92</v>
          </cell>
          <cell r="AI3113">
            <v>-533.6</v>
          </cell>
          <cell r="AJ3113">
            <v>1.6571428571428573</v>
          </cell>
          <cell r="AK3113">
            <v>232</v>
          </cell>
          <cell r="AL3113">
            <v>2500</v>
          </cell>
        </row>
        <row r="3114">
          <cell r="B3114">
            <v>43244</v>
          </cell>
          <cell r="E3114" t="str">
            <v>Tecnored S.A.</v>
          </cell>
          <cell r="F3114" t="str">
            <v>8731232100-7</v>
          </cell>
          <cell r="G3114" t="str">
            <v>Espiga Punta Poste caps.1" Poliamida</v>
          </cell>
          <cell r="AF3114">
            <v>80</v>
          </cell>
          <cell r="AG3114">
            <v>76.399999999999991</v>
          </cell>
          <cell r="AH3114">
            <v>-25</v>
          </cell>
          <cell r="AI3114">
            <v>-23.875</v>
          </cell>
          <cell r="AJ3114">
            <v>1.3125</v>
          </cell>
          <cell r="AK3114">
            <v>105</v>
          </cell>
          <cell r="AL3114">
            <v>6402</v>
          </cell>
        </row>
        <row r="3115">
          <cell r="B3115">
            <v>43236</v>
          </cell>
          <cell r="E3115" t="str">
            <v>Tecnored S.A.</v>
          </cell>
          <cell r="F3115" t="str">
            <v>9624000168-0</v>
          </cell>
          <cell r="G3115" t="str">
            <v>Perno Ojo 5/8x406x187mm</v>
          </cell>
          <cell r="AF3115">
            <v>200</v>
          </cell>
          <cell r="AG3115">
            <v>168.79999999999998</v>
          </cell>
          <cell r="AH3115">
            <v>-50</v>
          </cell>
          <cell r="AI3115">
            <v>-42.199999999999996</v>
          </cell>
          <cell r="AJ3115">
            <v>1.25</v>
          </cell>
          <cell r="AK3115">
            <v>250</v>
          </cell>
          <cell r="AL3115">
            <v>2748</v>
          </cell>
        </row>
        <row r="3116">
          <cell r="B3116">
            <v>43247</v>
          </cell>
          <cell r="E3116" t="str">
            <v>Copelec</v>
          </cell>
          <cell r="F3116" t="str">
            <v>9323020326-K</v>
          </cell>
          <cell r="G3116" t="str">
            <v>Perno Hex Cte 5/8x7x4A</v>
          </cell>
          <cell r="AF3116">
            <v>500</v>
          </cell>
          <cell r="AG3116">
            <v>152</v>
          </cell>
          <cell r="AH3116">
            <v>-95</v>
          </cell>
          <cell r="AI3116">
            <v>-28.88</v>
          </cell>
          <cell r="AJ3116">
            <v>1.19</v>
          </cell>
          <cell r="AK3116">
            <v>595</v>
          </cell>
          <cell r="AL3116">
            <v>2421</v>
          </cell>
        </row>
        <row r="3117">
          <cell r="B3117">
            <v>43194</v>
          </cell>
          <cell r="E3117" t="str">
            <v>Tecnored S.A.</v>
          </cell>
          <cell r="F3117" t="str">
            <v>A800210192-1</v>
          </cell>
          <cell r="G3117" t="str">
            <v>Brazo Soporte p/Caja Blindada 750x500x150</v>
          </cell>
          <cell r="AF3117">
            <v>50</v>
          </cell>
          <cell r="AG3117">
            <v>328.5</v>
          </cell>
          <cell r="AH3117">
            <v>0</v>
          </cell>
          <cell r="AI3117">
            <v>0</v>
          </cell>
          <cell r="AJ3117">
            <v>1</v>
          </cell>
          <cell r="AK3117">
            <v>50</v>
          </cell>
          <cell r="AL3117">
            <v>3500</v>
          </cell>
        </row>
        <row r="3118">
          <cell r="B3118">
            <v>43243</v>
          </cell>
          <cell r="E3118" t="str">
            <v>Tecnored S.A.</v>
          </cell>
          <cell r="F3118" t="str">
            <v>A800200169-2</v>
          </cell>
          <cell r="G3118" t="str">
            <v>Cuerpo p/Soporte Preformado</v>
          </cell>
          <cell r="AF3118">
            <v>1000</v>
          </cell>
          <cell r="AG3118">
            <v>310</v>
          </cell>
          <cell r="AH3118">
            <v>-310</v>
          </cell>
          <cell r="AI3118">
            <v>-96.1</v>
          </cell>
          <cell r="AJ3118">
            <v>1.31</v>
          </cell>
          <cell r="AK3118">
            <v>1310</v>
          </cell>
          <cell r="AL3118">
            <v>3499</v>
          </cell>
        </row>
        <row r="3119">
          <cell r="B3119">
            <v>43246</v>
          </cell>
          <cell r="E3119" t="str">
            <v>Tecnored S.A.</v>
          </cell>
          <cell r="F3119" t="str">
            <v>9700200419-8</v>
          </cell>
          <cell r="G3119" t="str">
            <v>Pasador Cab. Chica 5/8x2</v>
          </cell>
          <cell r="AF3119">
            <v>1000</v>
          </cell>
          <cell r="AG3119">
            <v>95</v>
          </cell>
          <cell r="AH3119">
            <v>-1045</v>
          </cell>
          <cell r="AI3119">
            <v>-99.275000000000006</v>
          </cell>
          <cell r="AJ3119">
            <v>2.0449999999999999</v>
          </cell>
          <cell r="AK3119">
            <v>2045</v>
          </cell>
          <cell r="AL3119">
            <v>3499</v>
          </cell>
        </row>
        <row r="3120">
          <cell r="B3120">
            <v>43201</v>
          </cell>
          <cell r="E3120" t="str">
            <v>Reposición</v>
          </cell>
          <cell r="F3120" t="str">
            <v>9023720010-0</v>
          </cell>
          <cell r="G3120" t="str">
            <v>Tuerca Ojo 5/8</v>
          </cell>
          <cell r="AF3120">
            <v>700</v>
          </cell>
          <cell r="AG3120">
            <v>212.79999999999998</v>
          </cell>
          <cell r="AH3120">
            <v>-130</v>
          </cell>
          <cell r="AI3120">
            <v>-39.519999999999996</v>
          </cell>
          <cell r="AJ3120">
            <v>1.1857142857142857</v>
          </cell>
          <cell r="AK3120">
            <v>830</v>
          </cell>
          <cell r="AL3120">
            <v>4214</v>
          </cell>
        </row>
        <row r="3121">
          <cell r="B3121">
            <v>43248</v>
          </cell>
          <cell r="E3121" t="str">
            <v>Reposición</v>
          </cell>
          <cell r="F3121" t="str">
            <v>7401200010-7</v>
          </cell>
          <cell r="G3121" t="str">
            <v>Barra Ojo 5/8x1,80mtrs</v>
          </cell>
          <cell r="AF3121">
            <v>1000</v>
          </cell>
          <cell r="AG3121">
            <v>3036.7999999999997</v>
          </cell>
          <cell r="AH3121">
            <v>-2584</v>
          </cell>
          <cell r="AI3121">
            <v>-7847.0911999999998</v>
          </cell>
          <cell r="AJ3121">
            <v>3.5840000000000001</v>
          </cell>
          <cell r="AK3121">
            <v>3584</v>
          </cell>
          <cell r="AL3121">
            <v>2349</v>
          </cell>
        </row>
        <row r="3122">
          <cell r="B3122">
            <v>43252</v>
          </cell>
          <cell r="E3122" t="str">
            <v>Reposición</v>
          </cell>
          <cell r="F3122" t="str">
            <v>A800200055-6</v>
          </cell>
          <cell r="G3122" t="str">
            <v>Soporte Remate Mediano-14</v>
          </cell>
          <cell r="AF3122">
            <v>4000</v>
          </cell>
          <cell r="AG3122">
            <v>1200</v>
          </cell>
          <cell r="AH3122">
            <v>-2875</v>
          </cell>
          <cell r="AI3122">
            <v>-862.5</v>
          </cell>
          <cell r="AJ3122">
            <v>1.71875</v>
          </cell>
          <cell r="AK3122">
            <v>6875</v>
          </cell>
          <cell r="AL3122">
            <v>2251</v>
          </cell>
        </row>
        <row r="3123">
          <cell r="B3123">
            <v>43250</v>
          </cell>
          <cell r="E3123" t="str">
            <v>Soc. Perez y Medina Ltda</v>
          </cell>
          <cell r="F3123" t="str">
            <v>3824028200-0</v>
          </cell>
          <cell r="G3123" t="str">
            <v>Tirafondo Nº5, 7/8x150</v>
          </cell>
          <cell r="AF3123">
            <v>2000</v>
          </cell>
          <cell r="AG3123">
            <v>1110</v>
          </cell>
          <cell r="AH3123">
            <v>-583</v>
          </cell>
          <cell r="AI3123">
            <v>-323.56500000000005</v>
          </cell>
          <cell r="AJ3123">
            <v>1.2915000000000001</v>
          </cell>
          <cell r="AK3123">
            <v>2583</v>
          </cell>
          <cell r="AL3123">
            <v>2045</v>
          </cell>
        </row>
        <row r="3124">
          <cell r="B3124">
            <v>43245</v>
          </cell>
          <cell r="E3124" t="str">
            <v>Tecnored S.A.</v>
          </cell>
          <cell r="F3124" t="str">
            <v>A800200169-2</v>
          </cell>
          <cell r="G3124" t="str">
            <v>Cuerpo p/Soporte Preformado</v>
          </cell>
          <cell r="AF3124">
            <v>580</v>
          </cell>
          <cell r="AG3124">
            <v>179.8</v>
          </cell>
          <cell r="AH3124">
            <v>-755</v>
          </cell>
          <cell r="AI3124">
            <v>-234.05</v>
          </cell>
          <cell r="AJ3124">
            <v>2.3017241379310347</v>
          </cell>
          <cell r="AK3124">
            <v>1335</v>
          </cell>
          <cell r="AL3124">
            <v>3499</v>
          </cell>
        </row>
        <row r="3125">
          <cell r="B3125">
            <v>43258</v>
          </cell>
          <cell r="E3125" t="str">
            <v>Tecnored S.A.</v>
          </cell>
          <cell r="F3125" t="str">
            <v>7303240095-4</v>
          </cell>
          <cell r="G3125" t="str">
            <v>Golilla 40x40x5x14</v>
          </cell>
          <cell r="AF3125">
            <v>20000</v>
          </cell>
          <cell r="AG3125">
            <v>1064</v>
          </cell>
          <cell r="AH3125">
            <v>-5329</v>
          </cell>
          <cell r="AI3125">
            <v>-283.50279999999998</v>
          </cell>
          <cell r="AJ3125">
            <v>1.2664500000000001</v>
          </cell>
          <cell r="AK3125">
            <v>25329</v>
          </cell>
          <cell r="AL3125">
            <v>1879</v>
          </cell>
        </row>
        <row r="3126">
          <cell r="B3126">
            <v>43241</v>
          </cell>
          <cell r="E3126" t="str">
            <v>Minera Candelaria</v>
          </cell>
          <cell r="F3126" t="str">
            <v>34C2064000-2</v>
          </cell>
          <cell r="G3126" t="str">
            <v>Tuerca Hex Ref TRE 2"</v>
          </cell>
          <cell r="AF3126">
            <v>500</v>
          </cell>
          <cell r="AG3126">
            <v>719</v>
          </cell>
          <cell r="AH3126">
            <v>42</v>
          </cell>
          <cell r="AI3126">
            <v>60.396000000000001</v>
          </cell>
          <cell r="AJ3126">
            <v>0.91600000000000004</v>
          </cell>
          <cell r="AK3126">
            <v>458</v>
          </cell>
          <cell r="AL3126">
            <v>27536</v>
          </cell>
        </row>
        <row r="3127">
          <cell r="B3127">
            <v>43260</v>
          </cell>
          <cell r="E3127" t="str">
            <v>Tecnored S.A.</v>
          </cell>
          <cell r="F3127" t="str">
            <v>8709200060-3</v>
          </cell>
          <cell r="G3127" t="str">
            <v>Espiga 3/4x200x350 caps.1.3/8" Poliamida C/H</v>
          </cell>
          <cell r="AF3127">
            <v>150</v>
          </cell>
          <cell r="AG3127">
            <v>126.6</v>
          </cell>
          <cell r="AH3127">
            <v>-163</v>
          </cell>
          <cell r="AI3127">
            <v>-137.572</v>
          </cell>
          <cell r="AJ3127">
            <v>2.0866666666666664</v>
          </cell>
          <cell r="AK3127">
            <v>313</v>
          </cell>
          <cell r="AL3127">
            <v>6459</v>
          </cell>
        </row>
        <row r="3128">
          <cell r="B3128">
            <v>43263</v>
          </cell>
          <cell r="E3128" t="str">
            <v>RAMEK S.A.</v>
          </cell>
          <cell r="F3128" t="str">
            <v>9323016580-5</v>
          </cell>
          <cell r="G3128" t="str">
            <v>Perno Hex Cte 1/2x13x6A</v>
          </cell>
          <cell r="AF3128">
            <v>1000</v>
          </cell>
          <cell r="AG3128">
            <v>299</v>
          </cell>
          <cell r="AH3128">
            <v>-377</v>
          </cell>
          <cell r="AI3128">
            <v>-112.723</v>
          </cell>
          <cell r="AJ3128">
            <v>1.377</v>
          </cell>
          <cell r="AK3128">
            <v>1377</v>
          </cell>
          <cell r="AL3128">
            <v>2307</v>
          </cell>
        </row>
        <row r="3129">
          <cell r="B3129">
            <v>43251</v>
          </cell>
          <cell r="E3129" t="str">
            <v>ICIL Icafal S.A.</v>
          </cell>
          <cell r="F3129" t="str">
            <v>2821632150-4</v>
          </cell>
          <cell r="G3129" t="str">
            <v>Perno riel FFCC KJX 1x140</v>
          </cell>
          <cell r="AF3129">
            <v>2000</v>
          </cell>
          <cell r="AG3129">
            <v>1440</v>
          </cell>
          <cell r="AH3129">
            <v>-534</v>
          </cell>
          <cell r="AI3129">
            <v>-384.47999999999996</v>
          </cell>
          <cell r="AJ3129">
            <v>1.2669999999999999</v>
          </cell>
          <cell r="AK3129">
            <v>2534</v>
          </cell>
          <cell r="AL3129">
            <v>3000</v>
          </cell>
        </row>
        <row r="3130">
          <cell r="B3130">
            <v>43270</v>
          </cell>
          <cell r="E3130" t="str">
            <v>Reposición</v>
          </cell>
          <cell r="F3130" t="str">
            <v>9822410110-4</v>
          </cell>
          <cell r="G3130" t="str">
            <v>Eslabón Angular p/Tirante perf.18</v>
          </cell>
          <cell r="AF3130">
            <v>1500</v>
          </cell>
          <cell r="AG3130">
            <v>742.5</v>
          </cell>
          <cell r="AH3130">
            <v>-446</v>
          </cell>
          <cell r="AI3130">
            <v>-220.77</v>
          </cell>
          <cell r="AJ3130">
            <v>1.2973333333333332</v>
          </cell>
          <cell r="AK3130">
            <v>1946</v>
          </cell>
          <cell r="AL3130">
            <v>2424</v>
          </cell>
        </row>
        <row r="3131">
          <cell r="B3131">
            <v>43281</v>
          </cell>
          <cell r="E3131" t="str">
            <v>Ferrocarril Del Pacifico S.A.</v>
          </cell>
          <cell r="F3131" t="str">
            <v>2821032260-6</v>
          </cell>
          <cell r="G3131" t="str">
            <v>Perno Talón Aguja DJKZ  1x260</v>
          </cell>
          <cell r="AF3131">
            <v>120</v>
          </cell>
          <cell r="AG3131">
            <v>150</v>
          </cell>
          <cell r="AH3131">
            <v>-31</v>
          </cell>
          <cell r="AI3131">
            <v>-38.75</v>
          </cell>
          <cell r="AJ3131">
            <v>1.2583333333333333</v>
          </cell>
          <cell r="AK3131">
            <v>151</v>
          </cell>
          <cell r="AL3131">
            <v>3340</v>
          </cell>
        </row>
        <row r="3132">
          <cell r="B3132">
            <v>43257</v>
          </cell>
          <cell r="E3132" t="str">
            <v>Tecnored S.A.</v>
          </cell>
          <cell r="F3132" t="str">
            <v>9822210284-7</v>
          </cell>
          <cell r="G3132" t="str">
            <v>Diagonal p/Cruceta 40x40x5x2133mm</v>
          </cell>
          <cell r="AF3132">
            <v>40</v>
          </cell>
          <cell r="AG3132">
            <v>253.4</v>
          </cell>
          <cell r="AH3132">
            <v>-73</v>
          </cell>
          <cell r="AI3132">
            <v>-462.45499999999998</v>
          </cell>
          <cell r="AJ3132">
            <v>2.8250000000000002</v>
          </cell>
          <cell r="AK3132">
            <v>113</v>
          </cell>
          <cell r="AL3132">
            <v>1783</v>
          </cell>
        </row>
        <row r="3133">
          <cell r="B3133">
            <v>43288</v>
          </cell>
          <cell r="E3133" t="str">
            <v>Tecnored S.A.</v>
          </cell>
          <cell r="F3133" t="str">
            <v>7303263065-8</v>
          </cell>
          <cell r="G3133" t="str">
            <v>Golilla 63x63x6x18 p/Tirante poste Mozo</v>
          </cell>
          <cell r="AF3133">
            <v>80</v>
          </cell>
          <cell r="AG3133">
            <v>13.040000000000001</v>
          </cell>
          <cell r="AH3133">
            <v>-20</v>
          </cell>
          <cell r="AI3133">
            <v>-3.2600000000000002</v>
          </cell>
          <cell r="AJ3133">
            <v>1.25</v>
          </cell>
          <cell r="AK3133">
            <v>100</v>
          </cell>
          <cell r="AL3133">
            <v>4802</v>
          </cell>
        </row>
        <row r="3134">
          <cell r="B3134">
            <v>43265</v>
          </cell>
          <cell r="E3134" t="str">
            <v>Tecnored S.A.</v>
          </cell>
          <cell r="F3134" t="str">
            <v>9821900620-9</v>
          </cell>
          <cell r="G3134" t="str">
            <v>Anclaje p/Tirante a Poste Mozo</v>
          </cell>
          <cell r="AF3134">
            <v>40</v>
          </cell>
          <cell r="AG3134">
            <v>94</v>
          </cell>
          <cell r="AH3134">
            <v>-10</v>
          </cell>
          <cell r="AI3134">
            <v>-23.5</v>
          </cell>
          <cell r="AJ3134">
            <v>1.25</v>
          </cell>
          <cell r="AK3134">
            <v>50</v>
          </cell>
          <cell r="AL3134">
            <v>4802</v>
          </cell>
        </row>
        <row r="3135">
          <cell r="B3135">
            <v>43259</v>
          </cell>
          <cell r="E3135" t="str">
            <v>Reposición</v>
          </cell>
          <cell r="F3135" t="str">
            <v>9822410140-6</v>
          </cell>
          <cell r="G3135" t="str">
            <v>Eslabón Simple 12mm</v>
          </cell>
          <cell r="AF3135">
            <v>3000</v>
          </cell>
          <cell r="AG3135">
            <v>525.6</v>
          </cell>
          <cell r="AH3135">
            <v>-253</v>
          </cell>
          <cell r="AI3135">
            <v>-44.325600000000001</v>
          </cell>
          <cell r="AJ3135">
            <v>1.0843333333333334</v>
          </cell>
          <cell r="AK3135">
            <v>3253</v>
          </cell>
          <cell r="AL3135">
            <v>3710</v>
          </cell>
        </row>
        <row r="3136">
          <cell r="B3136">
            <v>43268</v>
          </cell>
          <cell r="E3136" t="str">
            <v>SmartWork Spa</v>
          </cell>
          <cell r="F3136" t="str">
            <v>1221220225-6</v>
          </cell>
          <cell r="G3136" t="str">
            <v>Perno Coche Especial s/CU 5/8x14x5H</v>
          </cell>
          <cell r="AF3136">
            <v>200</v>
          </cell>
          <cell r="AG3136">
            <v>108.91999999999999</v>
          </cell>
          <cell r="AH3136">
            <v>-24</v>
          </cell>
          <cell r="AI3136">
            <v>-13.070399999999999</v>
          </cell>
          <cell r="AJ3136">
            <v>1.1200000000000001</v>
          </cell>
          <cell r="AK3136">
            <v>224</v>
          </cell>
          <cell r="AL3136">
            <v>2533</v>
          </cell>
        </row>
        <row r="3137">
          <cell r="B3137">
            <v>43267</v>
          </cell>
          <cell r="E3137" t="str">
            <v>Tecnored S.A.</v>
          </cell>
          <cell r="F3137" t="str">
            <v>7401200008-5</v>
          </cell>
          <cell r="G3137" t="str">
            <v>Barra Ojo 5/8x1.30mtrs</v>
          </cell>
          <cell r="AF3137">
            <v>150</v>
          </cell>
          <cell r="AG3137">
            <v>390</v>
          </cell>
          <cell r="AH3137">
            <v>-43</v>
          </cell>
          <cell r="AI3137">
            <v>-111.8</v>
          </cell>
          <cell r="AJ3137">
            <v>1.2866666666666666</v>
          </cell>
          <cell r="AK3137">
            <v>193</v>
          </cell>
          <cell r="AL3137">
            <v>2296</v>
          </cell>
        </row>
        <row r="3138">
          <cell r="B3138">
            <v>43285</v>
          </cell>
          <cell r="E3138" t="str">
            <v>CNT Telefonica del Sur S.A.</v>
          </cell>
          <cell r="F3138" t="str">
            <v>9421120090-6</v>
          </cell>
          <cell r="G3138" t="str">
            <v>Perno Cab Cuad 5/8x2.1/2</v>
          </cell>
          <cell r="AF3138">
            <v>1000</v>
          </cell>
          <cell r="AG3138">
            <v>148</v>
          </cell>
          <cell r="AH3138">
            <v>-33</v>
          </cell>
          <cell r="AI3138">
            <v>-4.8839999999999995</v>
          </cell>
          <cell r="AJ3138">
            <v>1.0329999999999999</v>
          </cell>
          <cell r="AK3138">
            <v>1033</v>
          </cell>
          <cell r="AL3138">
            <v>2501</v>
          </cell>
        </row>
        <row r="3139">
          <cell r="B3139">
            <v>43287</v>
          </cell>
          <cell r="E3139" t="str">
            <v>Carlos Montino</v>
          </cell>
          <cell r="F3139" t="str">
            <v>9323020167-4</v>
          </cell>
          <cell r="G3139" t="str">
            <v>Perno Hex Cte 5/8x3x1.1/2A</v>
          </cell>
          <cell r="AF3139">
            <v>350</v>
          </cell>
          <cell r="AG3139">
            <v>51.519999999999996</v>
          </cell>
          <cell r="AH3139">
            <v>0</v>
          </cell>
          <cell r="AI3139">
            <v>0</v>
          </cell>
          <cell r="AJ3139">
            <v>1</v>
          </cell>
          <cell r="AK3139">
            <v>350</v>
          </cell>
          <cell r="AL3139">
            <v>2717</v>
          </cell>
        </row>
        <row r="3140">
          <cell r="B3140">
            <v>43290</v>
          </cell>
          <cell r="E3140" t="str">
            <v>Reposición</v>
          </cell>
          <cell r="F3140" t="str">
            <v>A800200055-6</v>
          </cell>
          <cell r="G3140" t="str">
            <v>Soporte Remate Mediano-14</v>
          </cell>
          <cell r="AF3140">
            <v>3000</v>
          </cell>
          <cell r="AG3140">
            <v>900</v>
          </cell>
          <cell r="AH3140">
            <v>-466</v>
          </cell>
          <cell r="AI3140">
            <v>-139.79999999999998</v>
          </cell>
          <cell r="AJ3140">
            <v>1.1553333333333333</v>
          </cell>
          <cell r="AK3140">
            <v>3466</v>
          </cell>
          <cell r="AL3140">
            <v>2251</v>
          </cell>
        </row>
        <row r="3141">
          <cell r="B3141">
            <v>43296</v>
          </cell>
          <cell r="E3141" t="str">
            <v>Lari Obras y Servicios Spa</v>
          </cell>
          <cell r="F3141" t="str">
            <v>8721200110-2</v>
          </cell>
          <cell r="G3141" t="str">
            <v>Adaptador p/Espiga Punta Poste</v>
          </cell>
          <cell r="AF3141">
            <v>50</v>
          </cell>
          <cell r="AG3141">
            <v>64.5</v>
          </cell>
          <cell r="AH3141">
            <v>-3</v>
          </cell>
          <cell r="AI3141">
            <v>-3.87</v>
          </cell>
          <cell r="AJ3141">
            <v>1.06</v>
          </cell>
          <cell r="AK3141">
            <v>53</v>
          </cell>
          <cell r="AL3141">
            <v>3500</v>
          </cell>
        </row>
        <row r="3142">
          <cell r="B3142">
            <v>43295</v>
          </cell>
          <cell r="E3142" t="str">
            <v>Reposición</v>
          </cell>
          <cell r="F3142" t="str">
            <v>7003216101-2</v>
          </cell>
          <cell r="G3142" t="str">
            <v>Abrazadera 1/2x10.1/2</v>
          </cell>
          <cell r="AF3142">
            <v>1000</v>
          </cell>
          <cell r="AG3142">
            <v>720</v>
          </cell>
          <cell r="AH3142">
            <v>-200</v>
          </cell>
          <cell r="AI3142">
            <v>-144</v>
          </cell>
          <cell r="AJ3142">
            <v>1.2</v>
          </cell>
          <cell r="AK3142">
            <v>1200</v>
          </cell>
          <cell r="AL3142">
            <v>2372</v>
          </cell>
        </row>
        <row r="3143">
          <cell r="B3143">
            <v>43289</v>
          </cell>
          <cell r="E3143" t="str">
            <v>CNT Telefonica del Sur S.A.</v>
          </cell>
          <cell r="F3143" t="str">
            <v>9624000125-7</v>
          </cell>
          <cell r="G3143" t="str">
            <v>Perno Ojo 5/8x10x3H</v>
          </cell>
          <cell r="AF3143">
            <v>1000</v>
          </cell>
          <cell r="AG3143">
            <v>642</v>
          </cell>
          <cell r="AH3143">
            <v>120</v>
          </cell>
          <cell r="AI3143">
            <v>77.040000000000006</v>
          </cell>
          <cell r="AJ3143">
            <v>0.88</v>
          </cell>
          <cell r="AK3143">
            <v>880</v>
          </cell>
          <cell r="AL3143">
            <v>2751</v>
          </cell>
        </row>
        <row r="3144">
          <cell r="B3144">
            <v>43255</v>
          </cell>
          <cell r="E3144" t="str">
            <v>Ferrocarril Del Pacifico S.A.</v>
          </cell>
          <cell r="F3144" t="str">
            <v>3824028180-2</v>
          </cell>
          <cell r="G3144" t="str">
            <v>Tirafondo Nº2, 7/8x149</v>
          </cell>
          <cell r="AF3144">
            <v>3800</v>
          </cell>
          <cell r="AG3144">
            <v>2097.6000000000004</v>
          </cell>
          <cell r="AH3144">
            <v>-9</v>
          </cell>
          <cell r="AI3144">
            <v>-4.968</v>
          </cell>
          <cell r="AJ3144">
            <v>1.0023684210526316</v>
          </cell>
          <cell r="AK3144">
            <v>3809</v>
          </cell>
          <cell r="AL3144">
            <v>2000</v>
          </cell>
        </row>
        <row r="3145">
          <cell r="B3145">
            <v>43043</v>
          </cell>
          <cell r="E3145" t="str">
            <v>Reposición</v>
          </cell>
          <cell r="F3145" t="str">
            <v>9521200007-9</v>
          </cell>
          <cell r="G3145" t="str">
            <v>Grillete 12mm, ojo chico</v>
          </cell>
          <cell r="AF3145">
            <v>1000</v>
          </cell>
          <cell r="AG3145">
            <v>223</v>
          </cell>
          <cell r="AH3145">
            <v>-973</v>
          </cell>
          <cell r="AI3145">
            <v>-216.97900000000001</v>
          </cell>
          <cell r="AJ3145">
            <v>1.9730000000000001</v>
          </cell>
          <cell r="AK3145">
            <v>1973</v>
          </cell>
          <cell r="AL3145">
            <v>5000</v>
          </cell>
        </row>
        <row r="3146">
          <cell r="B3146">
            <v>43264</v>
          </cell>
          <cell r="E3146" t="str">
            <v>Copelec</v>
          </cell>
          <cell r="F3146" t="str">
            <v>9822410140-6</v>
          </cell>
          <cell r="G3146" t="str">
            <v>Eslabón Simple 12mm</v>
          </cell>
          <cell r="AF3146">
            <v>1000</v>
          </cell>
          <cell r="AG3146">
            <v>175.2</v>
          </cell>
          <cell r="AH3146">
            <v>0</v>
          </cell>
          <cell r="AI3146">
            <v>0</v>
          </cell>
          <cell r="AJ3146">
            <v>1</v>
          </cell>
          <cell r="AK3146">
            <v>1000</v>
          </cell>
          <cell r="AL3146">
            <v>3710</v>
          </cell>
        </row>
        <row r="3147">
          <cell r="B3147">
            <v>43297</v>
          </cell>
          <cell r="E3147" t="str">
            <v>Reposición</v>
          </cell>
          <cell r="F3147" t="str">
            <v>8706200640-2</v>
          </cell>
          <cell r="G3147" t="str">
            <v>Espiga 3/4x185x240 caps.1.3/8" Poliamida</v>
          </cell>
          <cell r="AF3147">
            <v>2000</v>
          </cell>
          <cell r="AG3147">
            <v>1248</v>
          </cell>
          <cell r="AH3147">
            <v>-253</v>
          </cell>
          <cell r="AI3147">
            <v>-157.87199999999999</v>
          </cell>
          <cell r="AJ3147">
            <v>1.1265000000000001</v>
          </cell>
          <cell r="AK3147">
            <v>2253</v>
          </cell>
          <cell r="AL3147">
            <v>6461</v>
          </cell>
        </row>
        <row r="3148">
          <cell r="B3148">
            <v>43284</v>
          </cell>
          <cell r="E3148" t="str">
            <v>Reposición</v>
          </cell>
          <cell r="F3148" t="str">
            <v>7003216051-2</v>
          </cell>
          <cell r="G3148" t="str">
            <v>Abrazadera 1/2x9.1/2</v>
          </cell>
          <cell r="AF3148">
            <v>1000</v>
          </cell>
          <cell r="AG3148">
            <v>605</v>
          </cell>
          <cell r="AH3148">
            <v>-560</v>
          </cell>
          <cell r="AI3148">
            <v>-338.8</v>
          </cell>
          <cell r="AJ3148">
            <v>1.56</v>
          </cell>
          <cell r="AK3148">
            <v>1560</v>
          </cell>
          <cell r="AL3148">
            <v>1732</v>
          </cell>
        </row>
        <row r="3149">
          <cell r="B3149">
            <v>43127</v>
          </cell>
          <cell r="E3149" t="str">
            <v>Reposición</v>
          </cell>
          <cell r="F3149" t="str">
            <v>9100200030-5</v>
          </cell>
          <cell r="G3149" t="str">
            <v>Gancho p/Cruceta Remate 5/8x255</v>
          </cell>
          <cell r="AG3149">
            <v>0</v>
          </cell>
          <cell r="AH3149">
            <v>0</v>
          </cell>
          <cell r="AI3149">
            <v>0</v>
          </cell>
          <cell r="AJ3149" t="str">
            <v/>
          </cell>
          <cell r="AK3149">
            <v>0</v>
          </cell>
        </row>
        <row r="3150">
          <cell r="B3150">
            <v>43061</v>
          </cell>
          <cell r="F3150" t="str">
            <v>9624000138-9</v>
          </cell>
          <cell r="G3150" t="str">
            <v>Perno Ojo 5/8x11x8H</v>
          </cell>
          <cell r="AG3150">
            <v>0</v>
          </cell>
          <cell r="AH3150">
            <v>0</v>
          </cell>
          <cell r="AI3150">
            <v>0</v>
          </cell>
          <cell r="AJ3150" t="str">
            <v/>
          </cell>
          <cell r="AK3150">
            <v>0</v>
          </cell>
        </row>
        <row r="3151">
          <cell r="B3151">
            <v>43286</v>
          </cell>
          <cell r="E3151" t="str">
            <v>Comercial Electroson Ltda</v>
          </cell>
          <cell r="F3151" t="str">
            <v>9700216100-5</v>
          </cell>
          <cell r="G3151" t="str">
            <v>Pasador 1/2x80</v>
          </cell>
          <cell r="AF3151">
            <v>2000</v>
          </cell>
          <cell r="AG3151">
            <v>176</v>
          </cell>
          <cell r="AH3151">
            <v>-478</v>
          </cell>
          <cell r="AI3151">
            <v>-42.064</v>
          </cell>
          <cell r="AJ3151">
            <v>1.2390000000000001</v>
          </cell>
          <cell r="AK3151">
            <v>2478</v>
          </cell>
          <cell r="AL3151">
            <v>2205</v>
          </cell>
        </row>
        <row r="3152">
          <cell r="B3152">
            <v>43301</v>
          </cell>
          <cell r="E3152" t="str">
            <v>C y G Ltda</v>
          </cell>
          <cell r="F3152" t="str">
            <v>9821980240-4</v>
          </cell>
          <cell r="G3152" t="str">
            <v>Inserto Gv 1x1</v>
          </cell>
          <cell r="AF3152">
            <v>2</v>
          </cell>
          <cell r="AG3152">
            <v>124.14</v>
          </cell>
          <cell r="AH3152">
            <v>0</v>
          </cell>
          <cell r="AI3152">
            <v>0</v>
          </cell>
          <cell r="AJ3152">
            <v>1</v>
          </cell>
          <cell r="AK3152">
            <v>2</v>
          </cell>
          <cell r="AL3152">
            <v>2514</v>
          </cell>
        </row>
        <row r="3153">
          <cell r="B3153">
            <v>43294</v>
          </cell>
          <cell r="E3153" t="str">
            <v>Tecnored S.A.</v>
          </cell>
          <cell r="F3153" t="str">
            <v>8706200790-5</v>
          </cell>
          <cell r="G3153" t="str">
            <v>Espiga 3/4x250x300 caps.1" Poliamida</v>
          </cell>
          <cell r="AF3153">
            <v>200</v>
          </cell>
          <cell r="AG3153">
            <v>139</v>
          </cell>
          <cell r="AH3153">
            <v>-29</v>
          </cell>
          <cell r="AI3153">
            <v>-20.154999999999998</v>
          </cell>
          <cell r="AJ3153">
            <v>1.145</v>
          </cell>
          <cell r="AK3153">
            <v>229</v>
          </cell>
          <cell r="AL3153">
            <v>6512</v>
          </cell>
        </row>
        <row r="3154">
          <cell r="B3154">
            <v>43291</v>
          </cell>
          <cell r="E3154" t="str">
            <v>Soc. Perez y Medina Ltda</v>
          </cell>
          <cell r="F3154" t="str">
            <v>3824028200-0</v>
          </cell>
          <cell r="G3154" t="str">
            <v>Tirafondo Nº5, 7/8x150</v>
          </cell>
          <cell r="AF3154">
            <v>1050</v>
          </cell>
          <cell r="AG3154">
            <v>582.75</v>
          </cell>
          <cell r="AH3154">
            <v>0</v>
          </cell>
          <cell r="AI3154">
            <v>0</v>
          </cell>
          <cell r="AJ3154">
            <v>1</v>
          </cell>
          <cell r="AK3154">
            <v>1050</v>
          </cell>
          <cell r="AL3154">
            <v>2045</v>
          </cell>
        </row>
        <row r="3155">
          <cell r="B3155">
            <v>43292</v>
          </cell>
          <cell r="E3155" t="str">
            <v>Soc. Perez y Medina Ltda</v>
          </cell>
          <cell r="F3155" t="str">
            <v>3824028200-0</v>
          </cell>
          <cell r="G3155" t="str">
            <v>Tirafondo Nº5, 7/8x150</v>
          </cell>
          <cell r="AF3155">
            <v>3000</v>
          </cell>
          <cell r="AG3155">
            <v>1665.0000000000002</v>
          </cell>
          <cell r="AH3155">
            <v>0</v>
          </cell>
          <cell r="AI3155">
            <v>0</v>
          </cell>
          <cell r="AJ3155">
            <v>1</v>
          </cell>
          <cell r="AK3155">
            <v>3000</v>
          </cell>
          <cell r="AL3155">
            <v>2045</v>
          </cell>
        </row>
        <row r="3156">
          <cell r="B3156">
            <v>43300</v>
          </cell>
          <cell r="E3156" t="str">
            <v>Enel Distribucion Chile S.A.</v>
          </cell>
          <cell r="F3156" t="str">
            <v>8706200638-0</v>
          </cell>
          <cell r="G3156" t="str">
            <v>Espiga 3/4x183x233 caps 1.3/8" Poliamida</v>
          </cell>
          <cell r="AF3156">
            <v>6000</v>
          </cell>
          <cell r="AG3156">
            <v>3588</v>
          </cell>
          <cell r="AH3156">
            <v>-337</v>
          </cell>
          <cell r="AI3156">
            <v>-201.52599999999998</v>
          </cell>
          <cell r="AJ3156">
            <v>1.0561666666666667</v>
          </cell>
          <cell r="AK3156">
            <v>6337</v>
          </cell>
          <cell r="AL3156">
            <v>5622</v>
          </cell>
        </row>
        <row r="3157">
          <cell r="B3157">
            <v>43114</v>
          </cell>
          <cell r="E3157" t="str">
            <v>CLARO CHILE SPA</v>
          </cell>
          <cell r="F3157" t="str">
            <v>6601200010-4</v>
          </cell>
          <cell r="G3157" t="str">
            <v xml:space="preserve">Soporte Extensión ADSS GV 240x50x8MM        </v>
          </cell>
          <cell r="AF3157">
            <v>2000</v>
          </cell>
          <cell r="AG3157">
            <v>1160</v>
          </cell>
          <cell r="AH3157">
            <v>70</v>
          </cell>
          <cell r="AI3157">
            <v>40.599999999999994</v>
          </cell>
          <cell r="AJ3157">
            <v>0.96499999999999997</v>
          </cell>
          <cell r="AK3157">
            <v>1930</v>
          </cell>
          <cell r="AL3157">
            <v>2500</v>
          </cell>
        </row>
        <row r="3158">
          <cell r="B3158">
            <v>43193</v>
          </cell>
          <cell r="E3158" t="str">
            <v>CLARO CHILE SPA</v>
          </cell>
          <cell r="F3158" t="str">
            <v>6601200010-4</v>
          </cell>
          <cell r="G3158" t="str">
            <v xml:space="preserve">Soporte Extensión ADSS GV 240x50x8MM        </v>
          </cell>
          <cell r="AF3158">
            <v>7345</v>
          </cell>
          <cell r="AG3158">
            <v>4260.0999999999995</v>
          </cell>
          <cell r="AH3158">
            <v>664</v>
          </cell>
          <cell r="AI3158">
            <v>385.11999999999995</v>
          </cell>
          <cell r="AJ3158">
            <v>0.90959836623553436</v>
          </cell>
          <cell r="AK3158">
            <v>6681</v>
          </cell>
          <cell r="AL3158">
            <v>2500</v>
          </cell>
        </row>
        <row r="3159">
          <cell r="B3159">
            <v>43293</v>
          </cell>
          <cell r="E3159" t="str">
            <v>Soc. Perez y Medina Ltda</v>
          </cell>
          <cell r="F3159" t="str">
            <v>3824028200-0</v>
          </cell>
          <cell r="G3159" t="str">
            <v>Tirafondo Nº5, 7/8x150</v>
          </cell>
          <cell r="AF3159">
            <v>3000</v>
          </cell>
          <cell r="AG3159">
            <v>1665.0000000000002</v>
          </cell>
          <cell r="AH3159">
            <v>186</v>
          </cell>
          <cell r="AI3159">
            <v>103.23</v>
          </cell>
          <cell r="AJ3159">
            <v>0.93799999999999994</v>
          </cell>
          <cell r="AK3159">
            <v>2814</v>
          </cell>
          <cell r="AL3159">
            <v>2045</v>
          </cell>
        </row>
        <row r="3160">
          <cell r="B3160">
            <v>43271</v>
          </cell>
          <cell r="E3160" t="str">
            <v>Ferrocarril Del Pacifico S.A.</v>
          </cell>
          <cell r="F3160" t="str">
            <v>3824028180-2</v>
          </cell>
          <cell r="G3160" t="str">
            <v>Tirafondo Nº2, 7/8x149</v>
          </cell>
          <cell r="AF3160">
            <v>30766</v>
          </cell>
          <cell r="AG3160">
            <v>16982.832000000002</v>
          </cell>
          <cell r="AH3160">
            <v>-3352</v>
          </cell>
          <cell r="AI3160">
            <v>-1850.3040000000001</v>
          </cell>
          <cell r="AJ3160">
            <v>1.1089514399011897</v>
          </cell>
          <cell r="AK3160">
            <v>34118</v>
          </cell>
          <cell r="AL3160">
            <v>2000</v>
          </cell>
        </row>
        <row r="3161">
          <cell r="B3161">
            <v>43155</v>
          </cell>
          <cell r="F3161" t="str">
            <v>7405200030-4</v>
          </cell>
          <cell r="G3161" t="str">
            <v>Barra Ojo Soldado 1x3000mm</v>
          </cell>
          <cell r="AG3161">
            <v>0</v>
          </cell>
          <cell r="AH3161">
            <v>0</v>
          </cell>
          <cell r="AI3161">
            <v>0</v>
          </cell>
          <cell r="AJ3161" t="str">
            <v/>
          </cell>
          <cell r="AK3161">
            <v>0</v>
          </cell>
        </row>
        <row r="3162">
          <cell r="B3162">
            <v>43041</v>
          </cell>
          <cell r="F3162" t="str">
            <v>9821970100-4</v>
          </cell>
          <cell r="G3162" t="str">
            <v>Soporte P/Frutilla en Altura</v>
          </cell>
          <cell r="AG3162">
            <v>0</v>
          </cell>
          <cell r="AH3162">
            <v>0</v>
          </cell>
          <cell r="AI3162">
            <v>0</v>
          </cell>
          <cell r="AJ3162" t="str">
            <v/>
          </cell>
          <cell r="AK3162">
            <v>0</v>
          </cell>
        </row>
        <row r="3163">
          <cell r="B3163">
            <v>43122</v>
          </cell>
          <cell r="F3163" t="str">
            <v>9700220450-2</v>
          </cell>
          <cell r="G3163" t="str">
            <v>Pasador M16x102</v>
          </cell>
          <cell r="AG3163">
            <v>0</v>
          </cell>
          <cell r="AH3163">
            <v>0</v>
          </cell>
          <cell r="AI3163">
            <v>0</v>
          </cell>
          <cell r="AJ3163" t="str">
            <v/>
          </cell>
          <cell r="AK3163">
            <v>0</v>
          </cell>
        </row>
        <row r="3164">
          <cell r="B3164">
            <v>43156</v>
          </cell>
          <cell r="F3164" t="str">
            <v>7405200030-4</v>
          </cell>
          <cell r="G3164" t="str">
            <v>Barra Ojo Soldado 1x3000mm</v>
          </cell>
          <cell r="AG3164">
            <v>0</v>
          </cell>
          <cell r="AH3164">
            <v>0</v>
          </cell>
          <cell r="AI3164">
            <v>0</v>
          </cell>
          <cell r="AJ3164" t="str">
            <v/>
          </cell>
          <cell r="AK3164">
            <v>0</v>
          </cell>
        </row>
        <row r="3165">
          <cell r="B3165">
            <v>43303</v>
          </cell>
          <cell r="E3165" t="str">
            <v>Lari Obras y Servicios Spa</v>
          </cell>
          <cell r="F3165" t="str">
            <v>8721200110-2</v>
          </cell>
          <cell r="G3165" t="str">
            <v>Adaptador p/Espiga Punta Poste</v>
          </cell>
          <cell r="AF3165">
            <v>50</v>
          </cell>
          <cell r="AG3165">
            <v>64.5</v>
          </cell>
          <cell r="AH3165">
            <v>-5</v>
          </cell>
          <cell r="AI3165">
            <v>-6.45</v>
          </cell>
          <cell r="AJ3165">
            <v>1.1000000000000001</v>
          </cell>
          <cell r="AK3165">
            <v>55</v>
          </cell>
          <cell r="AL3165">
            <v>3000</v>
          </cell>
        </row>
        <row r="3166">
          <cell r="B3166">
            <v>43272</v>
          </cell>
          <cell r="E3166" t="str">
            <v>GTD Teleductos S.A.</v>
          </cell>
          <cell r="F3166" t="str">
            <v>9921020100-5</v>
          </cell>
          <cell r="G3166" t="str">
            <v>Perno Cuello Ret 5/8x45</v>
          </cell>
          <cell r="AF3166">
            <v>3000</v>
          </cell>
          <cell r="AG3166">
            <v>315</v>
          </cell>
          <cell r="AH3166">
            <v>0</v>
          </cell>
          <cell r="AI3166">
            <v>0</v>
          </cell>
          <cell r="AJ3166">
            <v>1</v>
          </cell>
          <cell r="AK3166">
            <v>3000</v>
          </cell>
          <cell r="AL3166">
            <v>2000</v>
          </cell>
        </row>
        <row r="3167">
          <cell r="B3167">
            <v>43228</v>
          </cell>
          <cell r="E3167" t="str">
            <v>Reposición</v>
          </cell>
          <cell r="F3167" t="str">
            <v>8706200650-K</v>
          </cell>
          <cell r="G3167" t="str">
            <v>Espiga 3/4x155x210 caps.1.3/8" Poliamida</v>
          </cell>
          <cell r="AF3167">
            <v>3000</v>
          </cell>
          <cell r="AG3167">
            <v>1680.0000000000002</v>
          </cell>
          <cell r="AH3167">
            <v>-16</v>
          </cell>
          <cell r="AI3167">
            <v>-8.9600000000000009</v>
          </cell>
          <cell r="AJ3167">
            <v>1.0053333333333334</v>
          </cell>
          <cell r="AK3167">
            <v>3016</v>
          </cell>
          <cell r="AL3167">
            <v>6518</v>
          </cell>
        </row>
        <row r="3168">
          <cell r="B3168">
            <v>43329</v>
          </cell>
          <cell r="E3168" t="str">
            <v>Comercial Electroson Ltda</v>
          </cell>
          <cell r="F3168" t="str">
            <v>A800200050-5</v>
          </cell>
          <cell r="G3168" t="str">
            <v>Soporte Remate Liviano</v>
          </cell>
          <cell r="AF3168">
            <v>2500</v>
          </cell>
          <cell r="AG3168">
            <v>650</v>
          </cell>
          <cell r="AH3168">
            <v>0</v>
          </cell>
          <cell r="AI3168">
            <v>0</v>
          </cell>
          <cell r="AJ3168">
            <v>1</v>
          </cell>
          <cell r="AK3168">
            <v>2500</v>
          </cell>
          <cell r="AL3168">
            <v>2405</v>
          </cell>
        </row>
        <row r="3169">
          <cell r="B3169">
            <v>43330</v>
          </cell>
          <cell r="E3169" t="str">
            <v>Comercial Electroson Ltda</v>
          </cell>
          <cell r="F3169" t="str">
            <v>A800200050-5</v>
          </cell>
          <cell r="G3169" t="str">
            <v>Soporte Remate Liviano</v>
          </cell>
          <cell r="AF3169">
            <v>2500</v>
          </cell>
          <cell r="AG3169">
            <v>650</v>
          </cell>
          <cell r="AH3169">
            <v>-2773</v>
          </cell>
          <cell r="AI3169">
            <v>-720.98</v>
          </cell>
          <cell r="AJ3169">
            <v>2.1092</v>
          </cell>
          <cell r="AK3169">
            <v>5273</v>
          </cell>
          <cell r="AL3169">
            <v>2405</v>
          </cell>
        </row>
        <row r="3170">
          <cell r="B3170">
            <v>43314</v>
          </cell>
          <cell r="E3170" t="str">
            <v>MAGIN SPA</v>
          </cell>
          <cell r="F3170" t="str">
            <v>9821930190-1</v>
          </cell>
          <cell r="G3170" t="str">
            <v>Perfil Cuad 20x20x1,5x6000</v>
          </cell>
          <cell r="AF3170">
            <v>100</v>
          </cell>
          <cell r="AG3170">
            <v>498.00000000000006</v>
          </cell>
          <cell r="AH3170">
            <v>-50</v>
          </cell>
          <cell r="AI3170">
            <v>-249.00000000000003</v>
          </cell>
          <cell r="AJ3170">
            <v>1.5</v>
          </cell>
          <cell r="AK3170">
            <v>150</v>
          </cell>
          <cell r="AL3170">
            <v>2480</v>
          </cell>
        </row>
        <row r="3171">
          <cell r="B3171">
            <v>43312</v>
          </cell>
          <cell r="E3171" t="str">
            <v>Ferrocarril Del Pacifico S.A.</v>
          </cell>
          <cell r="F3171" t="str">
            <v>2821628190-1</v>
          </cell>
          <cell r="G3171" t="str">
            <v>Perno riel FFCC BCY 7/8x115</v>
          </cell>
          <cell r="AF3171">
            <v>660</v>
          </cell>
          <cell r="AG3171">
            <v>293.7</v>
          </cell>
          <cell r="AH3171">
            <v>215</v>
          </cell>
          <cell r="AI3171">
            <v>95.674999999999997</v>
          </cell>
          <cell r="AJ3171">
            <v>0.6742424242424242</v>
          </cell>
          <cell r="AK3171">
            <v>445</v>
          </cell>
          <cell r="AL3171">
            <v>2876</v>
          </cell>
        </row>
        <row r="3172">
          <cell r="B3172">
            <v>43227</v>
          </cell>
          <cell r="E3172" t="str">
            <v>Reposición</v>
          </cell>
          <cell r="F3172" t="str">
            <v>8707200685-0</v>
          </cell>
          <cell r="G3172" t="str">
            <v>Espiga 3/4x190x340 caps.1.3/8" Poliamida</v>
          </cell>
          <cell r="AF3172">
            <v>1000</v>
          </cell>
          <cell r="AG3172">
            <v>833</v>
          </cell>
          <cell r="AH3172">
            <v>-38</v>
          </cell>
          <cell r="AI3172">
            <v>-31.654</v>
          </cell>
          <cell r="AJ3172">
            <v>1.038</v>
          </cell>
          <cell r="AK3172">
            <v>1038</v>
          </cell>
          <cell r="AL3172">
            <v>6456</v>
          </cell>
        </row>
        <row r="3173">
          <cell r="B3173">
            <v>43332</v>
          </cell>
          <cell r="E3173" t="str">
            <v>Reposición</v>
          </cell>
          <cell r="F3173" t="str">
            <v>5600304020-3</v>
          </cell>
          <cell r="G3173" t="str">
            <v>Chavetas Zinc 1/8x1.1/4</v>
          </cell>
          <cell r="AF3173">
            <v>33000</v>
          </cell>
          <cell r="AG3173">
            <v>99</v>
          </cell>
          <cell r="AH3173">
            <v>-6227</v>
          </cell>
          <cell r="AI3173">
            <v>-18.681000000000001</v>
          </cell>
          <cell r="AJ3173">
            <v>1.1886969696969698</v>
          </cell>
          <cell r="AK3173">
            <v>39227</v>
          </cell>
          <cell r="AL3173">
            <v>2405</v>
          </cell>
        </row>
        <row r="3174">
          <cell r="B3174">
            <v>43313</v>
          </cell>
          <cell r="E3174" t="str">
            <v>Ferrocarril Del Pacifico S.A.</v>
          </cell>
          <cell r="F3174" t="str">
            <v>2821624230-2</v>
          </cell>
          <cell r="G3174" t="str">
            <v>Perno riel FFCC U 3/4x100</v>
          </cell>
          <cell r="AF3174">
            <v>480</v>
          </cell>
          <cell r="AG3174">
            <v>144</v>
          </cell>
          <cell r="AH3174">
            <v>-77</v>
          </cell>
          <cell r="AI3174">
            <v>-23.099999999999998</v>
          </cell>
          <cell r="AJ3174">
            <v>1.1604166666666667</v>
          </cell>
          <cell r="AK3174">
            <v>557</v>
          </cell>
          <cell r="AL3174">
            <v>3646</v>
          </cell>
        </row>
        <row r="3175">
          <cell r="B3175">
            <v>43311</v>
          </cell>
          <cell r="E3175" t="str">
            <v>Ferrocarril Del Pacifico S.A.</v>
          </cell>
          <cell r="F3175" t="str">
            <v>2821628190-1</v>
          </cell>
          <cell r="G3175" t="str">
            <v>Perno riel FFCC BCY 7/8x115</v>
          </cell>
          <cell r="AF3175">
            <v>1500</v>
          </cell>
          <cell r="AG3175">
            <v>667.5</v>
          </cell>
          <cell r="AH3175">
            <v>0</v>
          </cell>
          <cell r="AI3175">
            <v>0</v>
          </cell>
          <cell r="AJ3175">
            <v>1</v>
          </cell>
          <cell r="AK3175">
            <v>1500</v>
          </cell>
          <cell r="AL3175">
            <v>2851</v>
          </cell>
        </row>
        <row r="3176">
          <cell r="B3176">
            <v>43326</v>
          </cell>
          <cell r="E3176" t="str">
            <v>Reposición</v>
          </cell>
          <cell r="F3176" t="str">
            <v>9323020430-4</v>
          </cell>
          <cell r="G3176" t="str">
            <v>Perno Hex Cte 5/8x11x8A</v>
          </cell>
          <cell r="AF3176">
            <v>1000</v>
          </cell>
          <cell r="AG3176">
            <v>473</v>
          </cell>
          <cell r="AH3176">
            <v>-549</v>
          </cell>
          <cell r="AI3176">
            <v>-259.67699999999996</v>
          </cell>
          <cell r="AJ3176">
            <v>1.5489999999999999</v>
          </cell>
          <cell r="AK3176">
            <v>1549</v>
          </cell>
          <cell r="AL3176">
            <v>2348</v>
          </cell>
        </row>
        <row r="3177">
          <cell r="B3177">
            <v>43308</v>
          </cell>
          <cell r="E3177" t="str">
            <v>Reposición</v>
          </cell>
          <cell r="F3177" t="str">
            <v>9624000143-5</v>
          </cell>
          <cell r="G3177" t="str">
            <v>Perno Ojo 5/8x12x6H</v>
          </cell>
          <cell r="AF3177">
            <v>400</v>
          </cell>
          <cell r="AG3177">
            <v>272.8</v>
          </cell>
          <cell r="AH3177">
            <v>-76</v>
          </cell>
          <cell r="AI3177">
            <v>-51.832000000000001</v>
          </cell>
          <cell r="AJ3177">
            <v>1.19</v>
          </cell>
          <cell r="AK3177">
            <v>476</v>
          </cell>
          <cell r="AL3177">
            <v>2702</v>
          </cell>
        </row>
        <row r="3178">
          <cell r="B3178">
            <v>43344</v>
          </cell>
          <cell r="E3178" t="str">
            <v>Cooperativa electrica los Angeles</v>
          </cell>
          <cell r="F3178" t="str">
            <v>9822910162-5</v>
          </cell>
          <cell r="G3178" t="str">
            <v>PLETINA UNION ALARGADA    10x75x475 COOPELAN</v>
          </cell>
          <cell r="AF3178">
            <v>500</v>
          </cell>
          <cell r="AG3178">
            <v>1350</v>
          </cell>
          <cell r="AH3178">
            <v>-2</v>
          </cell>
          <cell r="AI3178">
            <v>-5.4</v>
          </cell>
          <cell r="AJ3178">
            <v>1.004</v>
          </cell>
          <cell r="AK3178">
            <v>502</v>
          </cell>
          <cell r="AL3178">
            <v>2400</v>
          </cell>
        </row>
        <row r="3179">
          <cell r="B3179">
            <v>43319</v>
          </cell>
          <cell r="E3179" t="str">
            <v>Copelec</v>
          </cell>
          <cell r="F3179" t="str">
            <v>9323020326-K</v>
          </cell>
          <cell r="G3179" t="str">
            <v>Perno Hex Cte 5/8x7x4A</v>
          </cell>
          <cell r="AF3179">
            <v>300</v>
          </cell>
          <cell r="AG3179">
            <v>91.2</v>
          </cell>
          <cell r="AH3179">
            <v>-10</v>
          </cell>
          <cell r="AI3179">
            <v>-3.04</v>
          </cell>
          <cell r="AJ3179">
            <v>1.0333333333333334</v>
          </cell>
          <cell r="AK3179">
            <v>310</v>
          </cell>
          <cell r="AL3179">
            <v>2421</v>
          </cell>
        </row>
        <row r="3180">
          <cell r="B3180">
            <v>43347</v>
          </cell>
          <cell r="E3180" t="str">
            <v>ICIL Icafal S.A.</v>
          </cell>
          <cell r="F3180" t="str">
            <v>A800210110-7</v>
          </cell>
          <cell r="G3180" t="str">
            <v>Brazo Horizontal 50x50x240</v>
          </cell>
          <cell r="AF3180">
            <v>3</v>
          </cell>
          <cell r="AG3180">
            <v>2.94</v>
          </cell>
          <cell r="AH3180">
            <v>0</v>
          </cell>
          <cell r="AI3180">
            <v>0</v>
          </cell>
          <cell r="AJ3180">
            <v>1</v>
          </cell>
          <cell r="AK3180">
            <v>3</v>
          </cell>
          <cell r="AL3180">
            <v>3800</v>
          </cell>
        </row>
        <row r="3181">
          <cell r="B3181">
            <v>43282</v>
          </cell>
          <cell r="E3181" t="str">
            <v>Ferrocarril Del Pacifico S.A.</v>
          </cell>
          <cell r="F3181" t="str">
            <v>2821028240-K</v>
          </cell>
          <cell r="G3181" t="str">
            <v>Perno Talón Aguja BCY 7/8x240</v>
          </cell>
          <cell r="AF3181">
            <v>90</v>
          </cell>
          <cell r="AG3181">
            <v>79.2</v>
          </cell>
          <cell r="AH3181">
            <v>-3</v>
          </cell>
          <cell r="AI3181">
            <v>-2.64</v>
          </cell>
          <cell r="AJ3181">
            <v>1.0333333333333334</v>
          </cell>
          <cell r="AK3181">
            <v>93</v>
          </cell>
          <cell r="AL3181">
            <v>3500</v>
          </cell>
        </row>
        <row r="3182">
          <cell r="B3182">
            <v>43345</v>
          </cell>
          <cell r="E3182" t="str">
            <v>Ferrocarril Del Pacifico S.A.</v>
          </cell>
          <cell r="F3182" t="str">
            <v>2821632140-7</v>
          </cell>
          <cell r="G3182" t="str">
            <v>Perno riel FFCC JDZ 1x130</v>
          </cell>
          <cell r="AF3182">
            <v>80</v>
          </cell>
          <cell r="AG3182">
            <v>54.800000000000004</v>
          </cell>
          <cell r="AH3182">
            <v>0</v>
          </cell>
          <cell r="AI3182">
            <v>0</v>
          </cell>
          <cell r="AJ3182">
            <v>1</v>
          </cell>
          <cell r="AK3182">
            <v>80</v>
          </cell>
          <cell r="AL3182">
            <v>2995</v>
          </cell>
        </row>
        <row r="3183">
          <cell r="B3183">
            <v>43348</v>
          </cell>
          <cell r="E3183" t="str">
            <v>Cooperativa Electrica charrua</v>
          </cell>
          <cell r="F3183" t="str">
            <v>9822910160-9</v>
          </cell>
          <cell r="G3183" t="str">
            <v xml:space="preserve">PLETINA UNION ALARGADA    10x75x475         </v>
          </cell>
          <cell r="AF3183">
            <v>100</v>
          </cell>
          <cell r="AG3183">
            <v>270</v>
          </cell>
          <cell r="AH3183">
            <v>0</v>
          </cell>
          <cell r="AI3183">
            <v>0</v>
          </cell>
          <cell r="AJ3183">
            <v>1</v>
          </cell>
          <cell r="AK3183">
            <v>100</v>
          </cell>
          <cell r="AL3183">
            <v>2000</v>
          </cell>
        </row>
        <row r="3184">
          <cell r="B3184">
            <v>43349</v>
          </cell>
          <cell r="E3184" t="str">
            <v>Reposición</v>
          </cell>
          <cell r="F3184" t="str">
            <v>9323020326-K</v>
          </cell>
          <cell r="G3184" t="str">
            <v>Perno Hex Cte 5/8x7x4A</v>
          </cell>
          <cell r="AF3184">
            <v>1000</v>
          </cell>
          <cell r="AG3184">
            <v>304</v>
          </cell>
          <cell r="AH3184">
            <v>-70</v>
          </cell>
          <cell r="AI3184">
            <v>-21.28</v>
          </cell>
          <cell r="AJ3184">
            <v>1.07</v>
          </cell>
          <cell r="AK3184">
            <v>1070</v>
          </cell>
          <cell r="AL3184">
            <v>2421</v>
          </cell>
        </row>
        <row r="3185">
          <cell r="B3185">
            <v>43359</v>
          </cell>
          <cell r="E3185" t="str">
            <v>Equans Mantención y Montaje Electrico</v>
          </cell>
          <cell r="F3185" t="str">
            <v>9821980300-1</v>
          </cell>
          <cell r="G3185" t="str">
            <v>INSERTO BORDE I-1   1X1</v>
          </cell>
          <cell r="AF3185">
            <v>1</v>
          </cell>
          <cell r="AG3185">
            <v>316.86</v>
          </cell>
          <cell r="AH3185">
            <v>0</v>
          </cell>
          <cell r="AI3185">
            <v>0</v>
          </cell>
          <cell r="AJ3185">
            <v>1</v>
          </cell>
          <cell r="AK3185">
            <v>1</v>
          </cell>
          <cell r="AL3185">
            <v>2725</v>
          </cell>
        </row>
        <row r="3186">
          <cell r="B3186">
            <v>43337</v>
          </cell>
          <cell r="E3186" t="str">
            <v>Cooperativa electrica los Angeles</v>
          </cell>
          <cell r="F3186" t="str">
            <v>9822210340-1</v>
          </cell>
          <cell r="G3186" t="str">
            <v>Diagonal P/Refuerzo 50x8x1035</v>
          </cell>
          <cell r="AF3186">
            <v>100</v>
          </cell>
          <cell r="AG3186">
            <v>325</v>
          </cell>
          <cell r="AH3186">
            <v>-35</v>
          </cell>
          <cell r="AI3186">
            <v>-113.75</v>
          </cell>
          <cell r="AJ3186">
            <v>1.35</v>
          </cell>
          <cell r="AK3186">
            <v>135</v>
          </cell>
          <cell r="AL3186">
            <v>2246</v>
          </cell>
        </row>
        <row r="3187">
          <cell r="B3187">
            <v>43341</v>
          </cell>
          <cell r="E3187" t="str">
            <v>Sociedad Comercial Pacifico</v>
          </cell>
          <cell r="F3187" t="str">
            <v>9323016400-0</v>
          </cell>
          <cell r="G3187" t="str">
            <v>Perno Hex Cte 1/2x6x3A</v>
          </cell>
          <cell r="AF3187">
            <v>2000</v>
          </cell>
          <cell r="AG3187">
            <v>312</v>
          </cell>
          <cell r="AH3187">
            <v>-481</v>
          </cell>
          <cell r="AI3187">
            <v>-75.036000000000001</v>
          </cell>
          <cell r="AJ3187">
            <v>1.2404999999999999</v>
          </cell>
          <cell r="AK3187">
            <v>2481</v>
          </cell>
          <cell r="AL3187">
            <v>2448</v>
          </cell>
        </row>
        <row r="3188">
          <cell r="B3188">
            <v>43373</v>
          </cell>
          <cell r="E3188" t="str">
            <v>MAGIN SPA</v>
          </cell>
          <cell r="F3188" t="str">
            <v>9821960120-4</v>
          </cell>
          <cell r="G3188" t="str">
            <v>Perfil Cuad 40x40x2x6000</v>
          </cell>
          <cell r="AF3188">
            <v>50</v>
          </cell>
          <cell r="AG3188">
            <v>693</v>
          </cell>
          <cell r="AH3188">
            <v>0</v>
          </cell>
          <cell r="AI3188">
            <v>0</v>
          </cell>
          <cell r="AJ3188">
            <v>1</v>
          </cell>
          <cell r="AK3188">
            <v>50</v>
          </cell>
          <cell r="AL3188">
            <v>2250</v>
          </cell>
        </row>
        <row r="3189">
          <cell r="B3189">
            <v>43315</v>
          </cell>
          <cell r="E3189" t="str">
            <v>ICIL Icafal S.A.</v>
          </cell>
          <cell r="F3189" t="str">
            <v>A800210100-K</v>
          </cell>
          <cell r="G3189" t="str">
            <v>Soporte Vertical 80x35x5x920mm</v>
          </cell>
          <cell r="AF3189">
            <v>8</v>
          </cell>
          <cell r="AG3189">
            <v>41.44</v>
          </cell>
          <cell r="AH3189">
            <v>0</v>
          </cell>
          <cell r="AI3189">
            <v>0</v>
          </cell>
          <cell r="AJ3189">
            <v>1</v>
          </cell>
          <cell r="AK3189">
            <v>8</v>
          </cell>
          <cell r="AL3189">
            <v>3000</v>
          </cell>
        </row>
        <row r="3190">
          <cell r="B3190">
            <v>43356</v>
          </cell>
          <cell r="E3190" t="str">
            <v>Reposición</v>
          </cell>
          <cell r="F3190" t="str">
            <v>9822410110-4</v>
          </cell>
          <cell r="G3190" t="str">
            <v>Eslabón Angular p/Tirante perf.18</v>
          </cell>
          <cell r="AF3190">
            <v>1350</v>
          </cell>
          <cell r="AG3190">
            <v>668.25</v>
          </cell>
          <cell r="AH3190">
            <v>-80</v>
          </cell>
          <cell r="AI3190">
            <v>-39.6</v>
          </cell>
          <cell r="AJ3190">
            <v>1.0592592592592593</v>
          </cell>
          <cell r="AK3190">
            <v>1430</v>
          </cell>
          <cell r="AL3190">
            <v>2424</v>
          </cell>
        </row>
        <row r="3191">
          <cell r="B3191">
            <v>43357</v>
          </cell>
          <cell r="E3191" t="str">
            <v>Reposición</v>
          </cell>
          <cell r="F3191" t="str">
            <v>9822410170-8</v>
          </cell>
          <cell r="G3191" t="str">
            <v>Eslabón Angular p/Tirante perf.21</v>
          </cell>
          <cell r="AF3191">
            <v>400</v>
          </cell>
          <cell r="AG3191">
            <v>200</v>
          </cell>
          <cell r="AH3191">
            <v>-97</v>
          </cell>
          <cell r="AI3191">
            <v>-48.5</v>
          </cell>
          <cell r="AJ3191">
            <v>1.2424999999999999</v>
          </cell>
          <cell r="AK3191">
            <v>497</v>
          </cell>
          <cell r="AL3191">
            <v>3700</v>
          </cell>
        </row>
        <row r="3192">
          <cell r="B3192">
            <v>43336</v>
          </cell>
          <cell r="E3192" t="str">
            <v>Reposición</v>
          </cell>
          <cell r="F3192" t="str">
            <v>9323020350-2</v>
          </cell>
          <cell r="G3192" t="str">
            <v>Perno Hex Cte 5/8x8x5A</v>
          </cell>
          <cell r="AF3192">
            <v>2000</v>
          </cell>
          <cell r="AG3192">
            <v>672.2399999999999</v>
          </cell>
          <cell r="AH3192">
            <v>-36</v>
          </cell>
          <cell r="AI3192">
            <v>-12.10032</v>
          </cell>
          <cell r="AJ3192">
            <v>1.018</v>
          </cell>
          <cell r="AK3192">
            <v>2036</v>
          </cell>
          <cell r="AL3192">
            <v>2350</v>
          </cell>
        </row>
        <row r="3193">
          <cell r="B3193">
            <v>43304</v>
          </cell>
          <cell r="E3193" t="str">
            <v>Consorcio TRIA ASCH SPA</v>
          </cell>
          <cell r="F3193" t="str">
            <v>2821628190-1</v>
          </cell>
          <cell r="G3193" t="str">
            <v>Perno riel FFCC BCY 7/8x115</v>
          </cell>
          <cell r="AF3193">
            <v>500</v>
          </cell>
          <cell r="AG3193">
            <v>222.5</v>
          </cell>
          <cell r="AH3193">
            <v>0</v>
          </cell>
          <cell r="AI3193">
            <v>0</v>
          </cell>
          <cell r="AJ3193">
            <v>1</v>
          </cell>
          <cell r="AK3193">
            <v>500</v>
          </cell>
          <cell r="AL3193">
            <v>2851</v>
          </cell>
        </row>
        <row r="3194">
          <cell r="B3194">
            <v>43339</v>
          </cell>
          <cell r="E3194" t="str">
            <v>Comercial Electroson Ltda</v>
          </cell>
          <cell r="F3194" t="str">
            <v>9700212050-3</v>
          </cell>
          <cell r="G3194" t="str">
            <v>Pasador 3/8x72</v>
          </cell>
          <cell r="AF3194">
            <v>5000</v>
          </cell>
          <cell r="AG3194">
            <v>270</v>
          </cell>
          <cell r="AH3194">
            <v>0</v>
          </cell>
          <cell r="AI3194">
            <v>0</v>
          </cell>
          <cell r="AJ3194">
            <v>1</v>
          </cell>
          <cell r="AK3194">
            <v>5000</v>
          </cell>
          <cell r="AL3194">
            <v>2405</v>
          </cell>
        </row>
        <row r="3195">
          <cell r="B3195">
            <v>43302</v>
          </cell>
          <cell r="E3195" t="str">
            <v>ICIL Icafal S.A.</v>
          </cell>
          <cell r="F3195" t="str">
            <v>9100219045-7</v>
          </cell>
          <cell r="G3195" t="str">
            <v>Gancho p/Regleta 4.1/2</v>
          </cell>
          <cell r="AF3195">
            <v>360</v>
          </cell>
          <cell r="AG3195">
            <v>106.55999999999999</v>
          </cell>
          <cell r="AH3195">
            <v>6</v>
          </cell>
          <cell r="AI3195">
            <v>1.7759999999999998</v>
          </cell>
          <cell r="AJ3195">
            <v>0.98333333333333328</v>
          </cell>
          <cell r="AK3195">
            <v>354</v>
          </cell>
          <cell r="AL3195">
            <v>3800</v>
          </cell>
        </row>
        <row r="3196">
          <cell r="B3196">
            <v>43376</v>
          </cell>
          <cell r="E3196" t="str">
            <v>Reposición</v>
          </cell>
          <cell r="F3196" t="str">
            <v>8020210063-9</v>
          </cell>
          <cell r="G3196" t="str">
            <v>Cruceta Paso Ova 40x40x4x500</v>
          </cell>
          <cell r="AF3196">
            <v>640</v>
          </cell>
          <cell r="AG3196">
            <v>640</v>
          </cell>
          <cell r="AH3196">
            <v>-10</v>
          </cell>
          <cell r="AI3196">
            <v>-10</v>
          </cell>
          <cell r="AJ3196">
            <v>1.015625</v>
          </cell>
          <cell r="AK3196">
            <v>650</v>
          </cell>
          <cell r="AL3196">
            <v>2098</v>
          </cell>
        </row>
        <row r="3197">
          <cell r="B3197">
            <v>43346</v>
          </cell>
          <cell r="E3197" t="str">
            <v>Reposición</v>
          </cell>
          <cell r="F3197" t="str">
            <v>9323020370-7</v>
          </cell>
          <cell r="G3197" t="str">
            <v>Perno Hex Cte 5/8x9x6A</v>
          </cell>
          <cell r="AF3197">
            <v>1000</v>
          </cell>
          <cell r="AG3197">
            <v>373.77</v>
          </cell>
          <cell r="AH3197">
            <v>-29</v>
          </cell>
          <cell r="AI3197">
            <v>-10.83933</v>
          </cell>
          <cell r="AJ3197">
            <v>1.0289999999999999</v>
          </cell>
          <cell r="AK3197">
            <v>1029</v>
          </cell>
          <cell r="AL3197">
            <v>2349</v>
          </cell>
        </row>
        <row r="3198">
          <cell r="B3198">
            <v>43366</v>
          </cell>
          <cell r="E3198" t="str">
            <v>Reposición</v>
          </cell>
          <cell r="F3198" t="str">
            <v>9323016470-1</v>
          </cell>
          <cell r="G3198" t="str">
            <v>Perno Hex Cte 1/2x9x6A</v>
          </cell>
          <cell r="AF3198">
            <v>1000</v>
          </cell>
          <cell r="AG3198">
            <v>231</v>
          </cell>
          <cell r="AH3198">
            <v>-65</v>
          </cell>
          <cell r="AI3198">
            <v>-15.015000000000001</v>
          </cell>
          <cell r="AJ3198">
            <v>1.0649999999999999</v>
          </cell>
          <cell r="AK3198">
            <v>1065</v>
          </cell>
          <cell r="AL3198">
            <v>2207</v>
          </cell>
        </row>
        <row r="3199">
          <cell r="B3199">
            <v>43365</v>
          </cell>
          <cell r="E3199" t="str">
            <v>Reposición</v>
          </cell>
          <cell r="F3199" t="str">
            <v>9323016450-7</v>
          </cell>
          <cell r="G3199" t="str">
            <v>Perno Hex Cte 1/2x8x5A</v>
          </cell>
          <cell r="AF3199">
            <v>1000</v>
          </cell>
          <cell r="AG3199">
            <v>209</v>
          </cell>
          <cell r="AH3199">
            <v>-32</v>
          </cell>
          <cell r="AI3199">
            <v>-6.6879999999999997</v>
          </cell>
          <cell r="AJ3199">
            <v>1.032</v>
          </cell>
          <cell r="AK3199">
            <v>1032</v>
          </cell>
          <cell r="AL3199">
            <v>2224</v>
          </cell>
        </row>
        <row r="3200">
          <cell r="B3200">
            <v>43352</v>
          </cell>
          <cell r="E3200" t="str">
            <v>Equans Mantención y Montaje Electrico</v>
          </cell>
          <cell r="F3200" t="str">
            <v>9821980260-9</v>
          </cell>
          <cell r="G3200" t="str">
            <v xml:space="preserve">TAPA T1                   1 X 1             </v>
          </cell>
          <cell r="AF3200">
            <v>40</v>
          </cell>
          <cell r="AG3200">
            <v>1103.1999999999998</v>
          </cell>
          <cell r="AH3200">
            <v>0</v>
          </cell>
          <cell r="AI3200">
            <v>0</v>
          </cell>
          <cell r="AJ3200">
            <v>1</v>
          </cell>
          <cell r="AK3200">
            <v>40</v>
          </cell>
          <cell r="AL3200">
            <v>3531</v>
          </cell>
        </row>
        <row r="3201">
          <cell r="B3201">
            <v>43353</v>
          </cell>
          <cell r="E3201" t="str">
            <v>Equans Mantención y Montaje Electrico</v>
          </cell>
          <cell r="F3201" t="str">
            <v>9821980270-6</v>
          </cell>
          <cell r="G3201" t="str">
            <v xml:space="preserve">TAPA T2                   1 X 1             </v>
          </cell>
          <cell r="AF3201">
            <v>2</v>
          </cell>
          <cell r="AG3201">
            <v>45.38</v>
          </cell>
          <cell r="AH3201">
            <v>0</v>
          </cell>
          <cell r="AI3201">
            <v>0</v>
          </cell>
          <cell r="AJ3201">
            <v>1</v>
          </cell>
          <cell r="AK3201">
            <v>2</v>
          </cell>
          <cell r="AL3201">
            <v>3491</v>
          </cell>
        </row>
        <row r="3202">
          <cell r="B3202">
            <v>43354</v>
          </cell>
          <cell r="E3202" t="str">
            <v>Equans Mantención y Montaje Electrico</v>
          </cell>
          <cell r="F3202" t="str">
            <v>9821980280-3</v>
          </cell>
          <cell r="G3202" t="str">
            <v xml:space="preserve">TAPA T3                   1 X 1             </v>
          </cell>
          <cell r="AF3202">
            <v>1</v>
          </cell>
          <cell r="AG3202">
            <v>47.83</v>
          </cell>
          <cell r="AH3202">
            <v>0</v>
          </cell>
          <cell r="AI3202">
            <v>0</v>
          </cell>
          <cell r="AJ3202">
            <v>1</v>
          </cell>
          <cell r="AK3202">
            <v>1</v>
          </cell>
          <cell r="AL3202">
            <v>3587</v>
          </cell>
        </row>
        <row r="3203">
          <cell r="B3203">
            <v>43355</v>
          </cell>
          <cell r="E3203" t="str">
            <v>Equans Mantención y Montaje Electrico</v>
          </cell>
          <cell r="F3203" t="str">
            <v>9821980290-0</v>
          </cell>
          <cell r="G3203" t="str">
            <v xml:space="preserve">TAPA T4                   1 X 1             </v>
          </cell>
          <cell r="AF3203">
            <v>4</v>
          </cell>
          <cell r="AG3203">
            <v>102.64</v>
          </cell>
          <cell r="AH3203">
            <v>0</v>
          </cell>
          <cell r="AI3203">
            <v>0</v>
          </cell>
          <cell r="AJ3203">
            <v>1</v>
          </cell>
          <cell r="AK3203">
            <v>4</v>
          </cell>
          <cell r="AL3203">
            <v>3638</v>
          </cell>
        </row>
        <row r="3204">
          <cell r="B3204">
            <v>43372</v>
          </cell>
          <cell r="E3204" t="str">
            <v>C y G Ltda</v>
          </cell>
          <cell r="F3204" t="str">
            <v>9821980230-7</v>
          </cell>
          <cell r="G3204" t="str">
            <v xml:space="preserve">REJILLA TIPO S1           1 X 1             </v>
          </cell>
          <cell r="AF3204">
            <v>6</v>
          </cell>
          <cell r="AG3204">
            <v>381.54</v>
          </cell>
          <cell r="AH3204">
            <v>0</v>
          </cell>
          <cell r="AI3204">
            <v>0</v>
          </cell>
          <cell r="AJ3204">
            <v>1</v>
          </cell>
          <cell r="AK3204">
            <v>6</v>
          </cell>
          <cell r="AL3204">
            <v>2554</v>
          </cell>
        </row>
        <row r="3205">
          <cell r="B3205">
            <v>43305</v>
          </cell>
          <cell r="E3205" t="str">
            <v>Consorcio TRIA ASCH SPA</v>
          </cell>
          <cell r="F3205" t="str">
            <v>2821628190-1</v>
          </cell>
          <cell r="G3205" t="str">
            <v>Perno riel FFCC BCY 7/8x115</v>
          </cell>
          <cell r="AF3205">
            <v>500</v>
          </cell>
          <cell r="AG3205">
            <v>222.5</v>
          </cell>
          <cell r="AH3205">
            <v>62</v>
          </cell>
          <cell r="AI3205">
            <v>27.59</v>
          </cell>
          <cell r="AJ3205">
            <v>0.876</v>
          </cell>
          <cell r="AK3205">
            <v>438</v>
          </cell>
          <cell r="AL3205">
            <v>2851</v>
          </cell>
        </row>
        <row r="3206">
          <cell r="B3206">
            <v>43262</v>
          </cell>
          <cell r="E3206" t="str">
            <v>Consorcio TRIA ASCH SPA</v>
          </cell>
          <cell r="F3206" t="str">
            <v>2821632140-7</v>
          </cell>
          <cell r="G3206" t="str">
            <v>Perno riel FFCC JDZ 1x130</v>
          </cell>
          <cell r="AF3206">
            <v>1500</v>
          </cell>
          <cell r="AG3206">
            <v>1027.5</v>
          </cell>
          <cell r="AH3206">
            <v>-282</v>
          </cell>
          <cell r="AI3206">
            <v>-193.17000000000002</v>
          </cell>
          <cell r="AJ3206">
            <v>1.1879999999999999</v>
          </cell>
          <cell r="AK3206">
            <v>1782</v>
          </cell>
          <cell r="AL3206">
            <v>2851</v>
          </cell>
        </row>
        <row r="3207">
          <cell r="B3207">
            <v>43371</v>
          </cell>
          <cell r="E3207" t="str">
            <v>Ferrocarril Del Pacifico S.A.</v>
          </cell>
          <cell r="F3207" t="str">
            <v>2821632140-7</v>
          </cell>
          <cell r="G3207" t="str">
            <v>Perno riel FFCC JDZ 1x130</v>
          </cell>
          <cell r="AF3207">
            <v>200</v>
          </cell>
          <cell r="AG3207">
            <v>137</v>
          </cell>
          <cell r="AH3207">
            <v>200</v>
          </cell>
          <cell r="AI3207">
            <v>137</v>
          </cell>
          <cell r="AJ3207">
            <v>0</v>
          </cell>
          <cell r="AK3207">
            <v>0</v>
          </cell>
          <cell r="AL3207">
            <v>2851</v>
          </cell>
        </row>
        <row r="3208">
          <cell r="B3208">
            <v>43334</v>
          </cell>
          <cell r="E3208" t="str">
            <v>Cooperativa electrica los Angeles</v>
          </cell>
          <cell r="F3208" t="str">
            <v>9624000015-3</v>
          </cell>
          <cell r="G3208" t="str">
            <v>Perno Ojo 5/8x9x3H</v>
          </cell>
          <cell r="AF3208">
            <v>300</v>
          </cell>
          <cell r="AG3208">
            <v>181.2</v>
          </cell>
          <cell r="AH3208">
            <v>0</v>
          </cell>
          <cell r="AI3208">
            <v>0</v>
          </cell>
          <cell r="AJ3208">
            <v>1</v>
          </cell>
          <cell r="AK3208">
            <v>300</v>
          </cell>
          <cell r="AL3208">
            <v>3009</v>
          </cell>
        </row>
        <row r="3209">
          <cell r="B3209">
            <v>43253</v>
          </cell>
          <cell r="E3209" t="str">
            <v>CTA SPA</v>
          </cell>
          <cell r="F3209" t="str">
            <v>2821632140-7</v>
          </cell>
          <cell r="G3209" t="str">
            <v>Perno riel FFCC JDZ 1x130</v>
          </cell>
          <cell r="AF3209">
            <v>500</v>
          </cell>
          <cell r="AG3209">
            <v>342.5</v>
          </cell>
          <cell r="AH3209">
            <v>0</v>
          </cell>
          <cell r="AI3209">
            <v>0</v>
          </cell>
          <cell r="AJ3209">
            <v>1</v>
          </cell>
          <cell r="AK3209">
            <v>500</v>
          </cell>
          <cell r="AL3209">
            <v>2851</v>
          </cell>
        </row>
        <row r="3210">
          <cell r="B3210">
            <v>43369</v>
          </cell>
          <cell r="E3210" t="str">
            <v>Entel Chile S.A.</v>
          </cell>
          <cell r="F3210" t="str">
            <v>7003200300-K</v>
          </cell>
          <cell r="G3210" t="str">
            <v>Abrazadera U p/Cruceta 5/8x300x450x100H</v>
          </cell>
          <cell r="AF3210">
            <v>20</v>
          </cell>
          <cell r="AG3210">
            <v>39.900000000000006</v>
          </cell>
          <cell r="AH3210">
            <v>0</v>
          </cell>
          <cell r="AI3210">
            <v>0</v>
          </cell>
          <cell r="AJ3210">
            <v>1</v>
          </cell>
          <cell r="AK3210">
            <v>20</v>
          </cell>
          <cell r="AL3210">
            <v>2000</v>
          </cell>
        </row>
        <row r="3211">
          <cell r="B3211">
            <v>43370</v>
          </cell>
          <cell r="E3211" t="str">
            <v>Entel Chile S.A.</v>
          </cell>
          <cell r="F3211" t="str">
            <v>8020215131-4</v>
          </cell>
          <cell r="G3211" t="str">
            <v xml:space="preserve">CRUC.EXT LARGA GV ESP.    65x65x1040-18     </v>
          </cell>
          <cell r="AF3211">
            <v>20</v>
          </cell>
          <cell r="AG3211">
            <v>102</v>
          </cell>
          <cell r="AH3211">
            <v>0</v>
          </cell>
          <cell r="AI3211">
            <v>0</v>
          </cell>
          <cell r="AJ3211">
            <v>1</v>
          </cell>
          <cell r="AK3211">
            <v>20</v>
          </cell>
          <cell r="AL3211">
            <v>2000</v>
          </cell>
        </row>
        <row r="3212">
          <cell r="B3212">
            <v>43367</v>
          </cell>
          <cell r="E3212" t="str">
            <v>Entel Chile S.A.</v>
          </cell>
          <cell r="F3212" t="str">
            <v>8020210141-4</v>
          </cell>
          <cell r="G3212" t="str">
            <v>Cruceta Remate Final 65x65x6x575 GV</v>
          </cell>
          <cell r="AF3212">
            <v>20</v>
          </cell>
          <cell r="AG3212">
            <v>71.92</v>
          </cell>
          <cell r="AH3212">
            <v>0</v>
          </cell>
          <cell r="AI3212">
            <v>0</v>
          </cell>
          <cell r="AJ3212">
            <v>1</v>
          </cell>
          <cell r="AK3212">
            <v>20</v>
          </cell>
          <cell r="AL3212">
            <v>2050</v>
          </cell>
        </row>
        <row r="3213">
          <cell r="B3213">
            <v>43383</v>
          </cell>
          <cell r="E3213" t="str">
            <v>Ricardo Idini y Cia Ltda</v>
          </cell>
          <cell r="F3213" t="str">
            <v>9321016450-0</v>
          </cell>
          <cell r="G3213" t="str">
            <v>Perno Hex Cte Gv UNC 1/2x8x5A</v>
          </cell>
          <cell r="AF3213">
            <v>500</v>
          </cell>
          <cell r="AG3213">
            <v>104.5</v>
          </cell>
          <cell r="AH3213">
            <v>-34</v>
          </cell>
          <cell r="AI3213">
            <v>-7.1059999999999999</v>
          </cell>
          <cell r="AJ3213">
            <v>1.0680000000000001</v>
          </cell>
          <cell r="AK3213">
            <v>534</v>
          </cell>
          <cell r="AL3213">
            <v>2430</v>
          </cell>
        </row>
        <row r="3214">
          <cell r="B3214">
            <v>43368</v>
          </cell>
          <cell r="E3214" t="str">
            <v>Entel Chile S.A.</v>
          </cell>
          <cell r="F3214" t="str">
            <v>9822110122-7</v>
          </cell>
          <cell r="G3214" t="str">
            <v>Fe Angulo C/Gancho Riostra 80x80x8x575 GV</v>
          </cell>
          <cell r="AF3214">
            <v>20</v>
          </cell>
          <cell r="AG3214">
            <v>123.80000000000001</v>
          </cell>
          <cell r="AH3214">
            <v>0</v>
          </cell>
          <cell r="AI3214">
            <v>0</v>
          </cell>
          <cell r="AJ3214">
            <v>1</v>
          </cell>
          <cell r="AK3214">
            <v>20</v>
          </cell>
          <cell r="AL3214">
            <v>1959</v>
          </cell>
        </row>
        <row r="3215">
          <cell r="B3215">
            <v>43351</v>
          </cell>
          <cell r="E3215" t="str">
            <v>Equans Mantención y Montaje Electrico</v>
          </cell>
          <cell r="F3215" t="str">
            <v>9821980250-1</v>
          </cell>
          <cell r="G3215" t="str">
            <v xml:space="preserve">SOPORTE SP1               1 X 1             </v>
          </cell>
          <cell r="AF3215">
            <v>1</v>
          </cell>
          <cell r="AG3215">
            <v>16.84</v>
          </cell>
          <cell r="AH3215">
            <v>0</v>
          </cell>
          <cell r="AI3215">
            <v>0</v>
          </cell>
          <cell r="AJ3215">
            <v>1</v>
          </cell>
          <cell r="AK3215">
            <v>1</v>
          </cell>
          <cell r="AL3215">
            <v>2583</v>
          </cell>
        </row>
        <row r="3216">
          <cell r="B3216">
            <v>43340</v>
          </cell>
          <cell r="E3216" t="str">
            <v>Cooperativa electrica los Angeles</v>
          </cell>
          <cell r="F3216" t="str">
            <v>9822710230-6</v>
          </cell>
          <cell r="G3216" t="str">
            <v>Espaciador p/Tir. Recto 910x700x600</v>
          </cell>
          <cell r="AF3216">
            <v>30</v>
          </cell>
          <cell r="AG3216">
            <v>384</v>
          </cell>
          <cell r="AH3216">
            <v>0</v>
          </cell>
          <cell r="AI3216">
            <v>0</v>
          </cell>
          <cell r="AJ3216">
            <v>1</v>
          </cell>
          <cell r="AK3216">
            <v>30</v>
          </cell>
          <cell r="AL3216">
            <v>3710</v>
          </cell>
        </row>
        <row r="3217">
          <cell r="B3217">
            <v>43361</v>
          </cell>
          <cell r="E3217" t="str">
            <v>Reposición</v>
          </cell>
          <cell r="F3217" t="str">
            <v>8706200700-K</v>
          </cell>
          <cell r="G3217" t="str">
            <v>Espiga 3/4x250x300 caps.1.3/8" Poliamida</v>
          </cell>
          <cell r="AF3217">
            <v>1000</v>
          </cell>
          <cell r="AG3217">
            <v>758</v>
          </cell>
          <cell r="AH3217">
            <v>-26</v>
          </cell>
          <cell r="AI3217">
            <v>-19.707999999999998</v>
          </cell>
          <cell r="AJ3217">
            <v>1.026</v>
          </cell>
          <cell r="AK3217">
            <v>1026</v>
          </cell>
          <cell r="AL3217">
            <v>5713</v>
          </cell>
        </row>
        <row r="3218">
          <cell r="B3218">
            <v>43375</v>
          </cell>
          <cell r="E3218" t="str">
            <v>Reposición</v>
          </cell>
          <cell r="F3218" t="str">
            <v>7401200030-1</v>
          </cell>
          <cell r="G3218" t="str">
            <v>Barra Ojo 5/8x2,40mtrs</v>
          </cell>
          <cell r="AF3218">
            <v>500</v>
          </cell>
          <cell r="AG3218">
            <v>2021.1999999999998</v>
          </cell>
          <cell r="AH3218">
            <v>58</v>
          </cell>
          <cell r="AI3218">
            <v>234.45919999999998</v>
          </cell>
          <cell r="AJ3218">
            <v>0.88400000000000001</v>
          </cell>
          <cell r="AK3218">
            <v>442</v>
          </cell>
          <cell r="AL3218">
            <v>2099</v>
          </cell>
        </row>
        <row r="3219">
          <cell r="B3219">
            <v>43390</v>
          </cell>
          <cell r="E3219" t="str">
            <v>Aragon S.A.</v>
          </cell>
          <cell r="F3219" t="str">
            <v>7400200312-4</v>
          </cell>
          <cell r="G3219" t="str">
            <v>Barra Ojo Soldado 3/4x3,2mtrs</v>
          </cell>
          <cell r="AF3219">
            <v>415</v>
          </cell>
          <cell r="AG3219">
            <v>3112.5</v>
          </cell>
          <cell r="AH3219">
            <v>-45</v>
          </cell>
          <cell r="AI3219">
            <v>-337.5</v>
          </cell>
          <cell r="AJ3219">
            <v>1.1084337349397591</v>
          </cell>
          <cell r="AK3219">
            <v>460</v>
          </cell>
          <cell r="AL3219">
            <v>2324</v>
          </cell>
        </row>
        <row r="3220">
          <cell r="B3220">
            <v>43338</v>
          </cell>
          <cell r="E3220" t="str">
            <v>Reposición</v>
          </cell>
          <cell r="F3220" t="str">
            <v>8706200220-2</v>
          </cell>
          <cell r="G3220" t="str">
            <v>Espiga 5/8x200x250 caps.1" Poliamida</v>
          </cell>
          <cell r="AF3220">
            <v>1000</v>
          </cell>
          <cell r="AG3220">
            <v>436</v>
          </cell>
          <cell r="AH3220">
            <v>0</v>
          </cell>
          <cell r="AI3220">
            <v>0</v>
          </cell>
          <cell r="AJ3220">
            <v>1</v>
          </cell>
          <cell r="AK3220">
            <v>1000</v>
          </cell>
          <cell r="AL3220">
            <v>9595</v>
          </cell>
        </row>
        <row r="3221">
          <cell r="B3221">
            <v>43362</v>
          </cell>
          <cell r="E3221" t="str">
            <v>Reposición</v>
          </cell>
          <cell r="F3221" t="str">
            <v>8707200200-6</v>
          </cell>
          <cell r="G3221" t="str">
            <v>Espiga 5/8x150x300 caps.1" Poliamida</v>
          </cell>
          <cell r="AF3221">
            <v>1000</v>
          </cell>
          <cell r="AG3221">
            <v>521</v>
          </cell>
          <cell r="AH3221">
            <v>6</v>
          </cell>
          <cell r="AI3221">
            <v>3.1260000000000003</v>
          </cell>
          <cell r="AJ3221">
            <v>0.99399999999999999</v>
          </cell>
          <cell r="AK3221">
            <v>994</v>
          </cell>
          <cell r="AL3221">
            <v>6459</v>
          </cell>
        </row>
        <row r="3222">
          <cell r="B3222">
            <v>43307</v>
          </cell>
          <cell r="E3222" t="str">
            <v>Emp Transporte Ferroviario S.A.</v>
          </cell>
          <cell r="F3222" t="str">
            <v>2821632145-8</v>
          </cell>
          <cell r="G3222" t="str">
            <v>Perno riel FFCC JDZ 1x156</v>
          </cell>
          <cell r="AF3222">
            <v>550</v>
          </cell>
          <cell r="AG3222">
            <v>377.85</v>
          </cell>
          <cell r="AH3222">
            <v>483</v>
          </cell>
          <cell r="AI3222">
            <v>331.82100000000003</v>
          </cell>
          <cell r="AJ3222">
            <v>0.12181818181818181</v>
          </cell>
          <cell r="AK3222">
            <v>67</v>
          </cell>
          <cell r="AL3222">
            <v>2850</v>
          </cell>
        </row>
        <row r="3223">
          <cell r="B3223">
            <v>43358</v>
          </cell>
          <cell r="E3223" t="str">
            <v>Cooperativa electrica los Angeles</v>
          </cell>
          <cell r="F3223" t="str">
            <v>9822910148-K</v>
          </cell>
          <cell r="G3223" t="str">
            <v>PLETINA UNION GV          10x76x295 COOPELAN</v>
          </cell>
          <cell r="AF3223">
            <v>100</v>
          </cell>
          <cell r="AG3223">
            <v>270</v>
          </cell>
          <cell r="AH3223">
            <v>-5</v>
          </cell>
          <cell r="AI3223">
            <v>-13.5</v>
          </cell>
          <cell r="AJ3223">
            <v>1.05</v>
          </cell>
          <cell r="AK3223">
            <v>105</v>
          </cell>
          <cell r="AL3223">
            <v>2200</v>
          </cell>
        </row>
        <row r="3224">
          <cell r="B3224">
            <v>43396</v>
          </cell>
          <cell r="E3224" t="str">
            <v>Copelec</v>
          </cell>
          <cell r="F3224" t="str">
            <v>73032A8080-1</v>
          </cell>
          <cell r="G3224" t="str">
            <v>Golilla 100x100x6x21</v>
          </cell>
          <cell r="AF3224">
            <v>300</v>
          </cell>
          <cell r="AG3224">
            <v>135</v>
          </cell>
          <cell r="AH3224">
            <v>0</v>
          </cell>
          <cell r="AI3224">
            <v>0</v>
          </cell>
          <cell r="AJ3224">
            <v>1</v>
          </cell>
          <cell r="AK3224">
            <v>300</v>
          </cell>
          <cell r="AL3224">
            <v>2100</v>
          </cell>
        </row>
        <row r="3225">
          <cell r="B3225">
            <v>43391</v>
          </cell>
          <cell r="E3225" t="str">
            <v>Reposición</v>
          </cell>
          <cell r="F3225" t="str">
            <v>7500200137-3</v>
          </cell>
          <cell r="G3225" t="str">
            <v>Brida Superior Multicable 4mm</v>
          </cell>
          <cell r="AF3225">
            <v>1000</v>
          </cell>
          <cell r="AG3225">
            <v>77</v>
          </cell>
          <cell r="AH3225">
            <v>-148</v>
          </cell>
          <cell r="AI3225">
            <v>-11.395999999999999</v>
          </cell>
          <cell r="AJ3225">
            <v>1.1479999999999999</v>
          </cell>
          <cell r="AK3225">
            <v>1148</v>
          </cell>
          <cell r="AL3225">
            <v>2501</v>
          </cell>
        </row>
        <row r="3226">
          <cell r="B3226">
            <v>43392</v>
          </cell>
          <cell r="E3226" t="str">
            <v>Reposición</v>
          </cell>
          <cell r="F3226" t="str">
            <v>7500200136-5</v>
          </cell>
          <cell r="G3226" t="str">
            <v>Brida Inferior Multicable 4mm</v>
          </cell>
          <cell r="AF3226">
            <v>1000</v>
          </cell>
          <cell r="AG3226">
            <v>116</v>
          </cell>
          <cell r="AH3226">
            <v>-329</v>
          </cell>
          <cell r="AI3226">
            <v>-38.164000000000001</v>
          </cell>
          <cell r="AJ3226">
            <v>1.329</v>
          </cell>
          <cell r="AK3226">
            <v>1329</v>
          </cell>
          <cell r="AL3226">
            <v>2501</v>
          </cell>
        </row>
        <row r="3227">
          <cell r="B3227" t="str">
            <v>_43307</v>
          </cell>
          <cell r="E3227" t="str">
            <v>Emp Transporte Ferroviario S.A.</v>
          </cell>
          <cell r="F3227" t="str">
            <v>2821632145-8</v>
          </cell>
          <cell r="G3227" t="str">
            <v>Perno riel FFCC JDZ 1x156 NG</v>
          </cell>
          <cell r="AF3227">
            <v>500</v>
          </cell>
          <cell r="AG3227">
            <v>392</v>
          </cell>
          <cell r="AH3227">
            <v>10</v>
          </cell>
          <cell r="AI3227">
            <v>7.84</v>
          </cell>
          <cell r="AJ3227">
            <v>0.98</v>
          </cell>
          <cell r="AK3227">
            <v>490</v>
          </cell>
          <cell r="AL3227">
            <v>2850</v>
          </cell>
        </row>
        <row r="3228">
          <cell r="B3228">
            <v>43309</v>
          </cell>
          <cell r="E3228" t="str">
            <v>Emp Transporte Ferroviario S.A.</v>
          </cell>
          <cell r="F3228" t="str">
            <v>3528010070-4</v>
          </cell>
          <cell r="G3228" t="str">
            <v>Golilla Plana Red Esp. 44x27x4(1")</v>
          </cell>
          <cell r="AF3228">
            <v>2300</v>
          </cell>
          <cell r="AG3228">
            <v>69</v>
          </cell>
          <cell r="AH3228">
            <v>-686</v>
          </cell>
          <cell r="AI3228">
            <v>-20.58</v>
          </cell>
          <cell r="AJ3228">
            <v>1.2982608695652174</v>
          </cell>
          <cell r="AK3228">
            <v>2986</v>
          </cell>
          <cell r="AL3228">
            <v>4333</v>
          </cell>
        </row>
        <row r="3229">
          <cell r="B3229">
            <v>43401</v>
          </cell>
          <cell r="E3229" t="str">
            <v>MONLUX CHILE S.A.</v>
          </cell>
          <cell r="F3229" t="str">
            <v>EG10011014-K</v>
          </cell>
          <cell r="G3229" t="str">
            <v>PENCO PLATAFORMA OPERAC</v>
          </cell>
          <cell r="AF3229">
            <v>1</v>
          </cell>
          <cell r="AG3229">
            <v>236.1</v>
          </cell>
          <cell r="AH3229">
            <v>0</v>
          </cell>
          <cell r="AI3229">
            <v>0</v>
          </cell>
          <cell r="AJ3229">
            <v>1</v>
          </cell>
          <cell r="AK3229">
            <v>1</v>
          </cell>
          <cell r="AL3229">
            <v>2710</v>
          </cell>
        </row>
        <row r="3230">
          <cell r="B3230">
            <v>43397</v>
          </cell>
          <cell r="E3230" t="str">
            <v>Cooperativa Electrica Paillaco</v>
          </cell>
          <cell r="F3230" t="str">
            <v>73032A8104-2</v>
          </cell>
          <cell r="G3230" t="str">
            <v>Golilla 100x100x10x21</v>
          </cell>
          <cell r="AF3230">
            <v>100</v>
          </cell>
          <cell r="AG3230">
            <v>72.5</v>
          </cell>
          <cell r="AH3230">
            <v>-50</v>
          </cell>
          <cell r="AI3230">
            <v>-36.25</v>
          </cell>
          <cell r="AJ3230">
            <v>1.5</v>
          </cell>
          <cell r="AK3230">
            <v>150</v>
          </cell>
          <cell r="AL3230">
            <v>2510</v>
          </cell>
        </row>
        <row r="3231">
          <cell r="B3231">
            <v>43408</v>
          </cell>
          <cell r="E3231" t="str">
            <v>Reposición</v>
          </cell>
          <cell r="F3231" t="str">
            <v>A800200065-3</v>
          </cell>
          <cell r="G3231" t="str">
            <v>Soporte Remate Pesado</v>
          </cell>
          <cell r="AF3231">
            <v>700</v>
          </cell>
          <cell r="AG3231">
            <v>325.5</v>
          </cell>
          <cell r="AH3231">
            <v>-1142</v>
          </cell>
          <cell r="AI3231">
            <v>-531.03</v>
          </cell>
          <cell r="AJ3231">
            <v>2.6314285714285712</v>
          </cell>
          <cell r="AK3231">
            <v>1842</v>
          </cell>
          <cell r="AL3231">
            <v>2026</v>
          </cell>
        </row>
        <row r="3232">
          <cell r="B3232">
            <v>43410</v>
          </cell>
          <cell r="E3232" t="str">
            <v>Comercializadora e Inver Galmar Ltda</v>
          </cell>
          <cell r="F3232" t="str">
            <v>8731244100-2</v>
          </cell>
          <cell r="G3232" t="str">
            <v>Espiga Punta Poste caps.1.3/8" Poliamida</v>
          </cell>
          <cell r="AF3232">
            <v>30</v>
          </cell>
          <cell r="AG3232">
            <v>53.849999999999994</v>
          </cell>
          <cell r="AH3232">
            <v>0</v>
          </cell>
          <cell r="AI3232">
            <v>0</v>
          </cell>
          <cell r="AJ3232">
            <v>1</v>
          </cell>
          <cell r="AK3232">
            <v>30</v>
          </cell>
          <cell r="AL3232">
            <v>6902</v>
          </cell>
        </row>
        <row r="3233">
          <cell r="B3233">
            <v>43394</v>
          </cell>
          <cell r="E3233" t="str">
            <v>Reposición</v>
          </cell>
          <cell r="F3233" t="str">
            <v>8731244100-2</v>
          </cell>
          <cell r="G3233" t="str">
            <v>Espiga Punta Poste caps.1.3/8" Poliamida</v>
          </cell>
          <cell r="AF3233">
            <v>300</v>
          </cell>
          <cell r="AG3233">
            <v>538.5</v>
          </cell>
          <cell r="AH3233">
            <v>9</v>
          </cell>
          <cell r="AI3233">
            <v>16.155000000000001</v>
          </cell>
          <cell r="AJ3233">
            <v>0.97</v>
          </cell>
          <cell r="AK3233">
            <v>291</v>
          </cell>
          <cell r="AL3233">
            <v>6902</v>
          </cell>
        </row>
        <row r="3234">
          <cell r="B3234">
            <v>43395</v>
          </cell>
          <cell r="E3234" t="str">
            <v>Reposición</v>
          </cell>
          <cell r="F3234" t="str">
            <v>8731232100-7</v>
          </cell>
          <cell r="G3234" t="str">
            <v>Espiga Punta Poste caps.1" Poliamida</v>
          </cell>
          <cell r="AF3234">
            <v>300</v>
          </cell>
          <cell r="AG3234">
            <v>286.5</v>
          </cell>
          <cell r="AH3234">
            <v>105</v>
          </cell>
          <cell r="AI3234">
            <v>100.27499999999999</v>
          </cell>
          <cell r="AJ3234">
            <v>0.65</v>
          </cell>
          <cell r="AK3234">
            <v>195</v>
          </cell>
          <cell r="AL3234">
            <v>6301</v>
          </cell>
        </row>
        <row r="3235">
          <cell r="B3235">
            <v>43416</v>
          </cell>
          <cell r="E3235" t="str">
            <v>Cooperativa Electrica charrua</v>
          </cell>
          <cell r="F3235" t="str">
            <v>8731232100-7</v>
          </cell>
          <cell r="G3235" t="str">
            <v>Espiga Punta Poste caps.1" Poliamida</v>
          </cell>
          <cell r="AF3235">
            <v>45</v>
          </cell>
          <cell r="AG3235">
            <v>42.975000000000001</v>
          </cell>
          <cell r="AH3235">
            <v>-68</v>
          </cell>
          <cell r="AI3235">
            <v>-64.94</v>
          </cell>
          <cell r="AJ3235">
            <v>2.5111111111111111</v>
          </cell>
          <cell r="AK3235">
            <v>113</v>
          </cell>
          <cell r="AL3235">
            <v>6301</v>
          </cell>
        </row>
        <row r="3236">
          <cell r="B3236">
            <v>43327</v>
          </cell>
          <cell r="E3236" t="str">
            <v>Grez y Ulloa S.A.</v>
          </cell>
          <cell r="F3236" t="str">
            <v>9624000015-3</v>
          </cell>
          <cell r="G3236" t="str">
            <v>Perno Ojo 5/8x9x3H</v>
          </cell>
          <cell r="AF3236">
            <v>400</v>
          </cell>
          <cell r="AG3236">
            <v>241.6</v>
          </cell>
          <cell r="AH3236">
            <v>-877</v>
          </cell>
          <cell r="AI3236">
            <v>-529.70799999999997</v>
          </cell>
          <cell r="AJ3236">
            <v>3.1924999999999999</v>
          </cell>
          <cell r="AK3236">
            <v>1277</v>
          </cell>
          <cell r="AL3236">
            <v>2852</v>
          </cell>
        </row>
        <row r="3237">
          <cell r="B3237">
            <v>43402</v>
          </cell>
          <cell r="E3237" t="str">
            <v>Reposición</v>
          </cell>
          <cell r="F3237" t="str">
            <v>9624000015-3</v>
          </cell>
          <cell r="G3237" t="str">
            <v>Perno Ojo 5/8x9x3H</v>
          </cell>
          <cell r="AF3237">
            <v>1500</v>
          </cell>
          <cell r="AG3237">
            <v>906</v>
          </cell>
          <cell r="AH3237">
            <v>1100</v>
          </cell>
          <cell r="AI3237">
            <v>664.4</v>
          </cell>
          <cell r="AJ3237">
            <v>0.26666666666666666</v>
          </cell>
          <cell r="AK3237">
            <v>400</v>
          </cell>
          <cell r="AL3237">
            <v>2852</v>
          </cell>
        </row>
        <row r="3238">
          <cell r="B3238">
            <v>43393</v>
          </cell>
          <cell r="E3238" t="str">
            <v>Reposición</v>
          </cell>
          <cell r="F3238" t="str">
            <v>9700212050-3</v>
          </cell>
          <cell r="G3238" t="str">
            <v>Pasador 3/8x72</v>
          </cell>
          <cell r="AF3238">
            <v>4000</v>
          </cell>
          <cell r="AG3238">
            <v>216</v>
          </cell>
          <cell r="AH3238">
            <v>65</v>
          </cell>
          <cell r="AI3238">
            <v>3.51</v>
          </cell>
          <cell r="AJ3238">
            <v>0.98375000000000001</v>
          </cell>
          <cell r="AK3238">
            <v>3935</v>
          </cell>
          <cell r="AL3238">
            <v>2405</v>
          </cell>
        </row>
        <row r="3239">
          <cell r="B3239">
            <v>43386</v>
          </cell>
          <cell r="E3239" t="str">
            <v>Soc Met Arrigoni</v>
          </cell>
          <cell r="F3239" t="str">
            <v>3824028240-K</v>
          </cell>
          <cell r="G3239" t="str">
            <v>Tirafondo p/Panel 7/8x270</v>
          </cell>
          <cell r="AF3239">
            <v>700</v>
          </cell>
          <cell r="AG3239">
            <v>616</v>
          </cell>
          <cell r="AH3239">
            <v>-307</v>
          </cell>
          <cell r="AI3239">
            <v>-270.16000000000003</v>
          </cell>
          <cell r="AJ3239">
            <v>1.4385714285714286</v>
          </cell>
          <cell r="AK3239">
            <v>1007</v>
          </cell>
          <cell r="AL3239">
            <v>3000</v>
          </cell>
        </row>
        <row r="3240">
          <cell r="B3240">
            <v>43415</v>
          </cell>
          <cell r="E3240" t="str">
            <v>Alex Saavedra</v>
          </cell>
          <cell r="F3240" t="str">
            <v>9822910160-9</v>
          </cell>
          <cell r="G3240" t="str">
            <v xml:space="preserve">PLETINA UNION ALARGADA    10x75x475         </v>
          </cell>
          <cell r="AF3240">
            <v>150</v>
          </cell>
          <cell r="AG3240">
            <v>405</v>
          </cell>
          <cell r="AH3240">
            <v>-191</v>
          </cell>
          <cell r="AI3240">
            <v>-515.70000000000005</v>
          </cell>
          <cell r="AJ3240">
            <v>2.2733333333333334</v>
          </cell>
          <cell r="AK3240">
            <v>341</v>
          </cell>
          <cell r="AL3240">
            <v>2037</v>
          </cell>
        </row>
        <row r="3241">
          <cell r="B3241">
            <v>43387</v>
          </cell>
          <cell r="E3241" t="str">
            <v>Lari Obras y Servicios Spa</v>
          </cell>
          <cell r="F3241" t="str">
            <v>9822710220-9</v>
          </cell>
          <cell r="G3241" t="str">
            <v>ESPACIADOR DE LINEA B.T.  50 x 35 x 5 - 6 VI</v>
          </cell>
          <cell r="AF3241">
            <v>50</v>
          </cell>
          <cell r="AG3241">
            <v>600</v>
          </cell>
          <cell r="AH3241">
            <v>0</v>
          </cell>
          <cell r="AI3241">
            <v>0</v>
          </cell>
          <cell r="AJ3241">
            <v>1</v>
          </cell>
          <cell r="AK3241">
            <v>50</v>
          </cell>
          <cell r="AL3241">
            <v>3250</v>
          </cell>
        </row>
        <row r="3242">
          <cell r="B3242">
            <v>43377</v>
          </cell>
          <cell r="E3242" t="str">
            <v>Minera Mantos de Oro</v>
          </cell>
          <cell r="F3242" t="str">
            <v>34C2064000-2</v>
          </cell>
          <cell r="G3242" t="str">
            <v>Tuerca Hex Ref TRE 2"</v>
          </cell>
          <cell r="AF3242">
            <v>500</v>
          </cell>
          <cell r="AG3242">
            <v>719</v>
          </cell>
          <cell r="AH3242">
            <v>113</v>
          </cell>
          <cell r="AI3242">
            <v>162.494</v>
          </cell>
          <cell r="AJ3242">
            <v>0.77400000000000002</v>
          </cell>
          <cell r="AK3242">
            <v>387</v>
          </cell>
          <cell r="AL3242">
            <v>27931</v>
          </cell>
        </row>
        <row r="3243">
          <cell r="B3243">
            <v>43306</v>
          </cell>
          <cell r="E3243" t="str">
            <v>Consorcio TRIA ASCH SPA</v>
          </cell>
          <cell r="F3243" t="str">
            <v>2821628190-1</v>
          </cell>
          <cell r="G3243" t="str">
            <v>Perno riel FFCC BCY 7/8x115</v>
          </cell>
          <cell r="AF3243">
            <v>500</v>
          </cell>
          <cell r="AG3243">
            <v>222.5</v>
          </cell>
          <cell r="AH3243">
            <v>-469</v>
          </cell>
          <cell r="AI3243">
            <v>-208.70500000000001</v>
          </cell>
          <cell r="AJ3243">
            <v>1.9379999999999999</v>
          </cell>
          <cell r="AK3243">
            <v>969</v>
          </cell>
          <cell r="AL3243">
            <v>2851</v>
          </cell>
        </row>
        <row r="3244">
          <cell r="B3244">
            <v>43331</v>
          </cell>
          <cell r="E3244" t="str">
            <v>Reposición</v>
          </cell>
          <cell r="F3244" t="str">
            <v>9323020350-2</v>
          </cell>
          <cell r="G3244" t="str">
            <v>Perno Hex Cte 5/8x8x5A</v>
          </cell>
          <cell r="AF3244">
            <v>1000</v>
          </cell>
          <cell r="AG3244">
            <v>336.11999999999995</v>
          </cell>
          <cell r="AH3244">
            <v>-1024</v>
          </cell>
          <cell r="AI3244">
            <v>-344.18687999999997</v>
          </cell>
          <cell r="AJ3244">
            <v>2.024</v>
          </cell>
          <cell r="AK3244">
            <v>2024</v>
          </cell>
          <cell r="AL3244">
            <v>2350</v>
          </cell>
        </row>
        <row r="3245">
          <cell r="B3245">
            <v>43423</v>
          </cell>
          <cell r="E3245" t="str">
            <v>Juan Ruperto Cancino</v>
          </cell>
          <cell r="F3245" t="str">
            <v>6000110151-2</v>
          </cell>
          <cell r="G3245" t="str">
            <v>Taco de Madera p/Fijación</v>
          </cell>
          <cell r="AF3245">
            <v>200</v>
          </cell>
          <cell r="AG3245">
            <v>140</v>
          </cell>
          <cell r="AH3245">
            <v>-2</v>
          </cell>
          <cell r="AI3245">
            <v>-1.4</v>
          </cell>
          <cell r="AJ3245">
            <v>1.01</v>
          </cell>
          <cell r="AK3245">
            <v>202</v>
          </cell>
          <cell r="AL3245">
            <v>1785</v>
          </cell>
        </row>
        <row r="3246">
          <cell r="B3246">
            <v>43399</v>
          </cell>
          <cell r="E3246" t="str">
            <v>ELECONCE SPA</v>
          </cell>
          <cell r="F3246" t="str">
            <v>A800210113-1</v>
          </cell>
          <cell r="G3246" t="str">
            <v>Soporte Met. Montaje Seccionador</v>
          </cell>
          <cell r="AF3246">
            <v>50</v>
          </cell>
          <cell r="AG3246">
            <v>140</v>
          </cell>
          <cell r="AH3246">
            <v>0</v>
          </cell>
          <cell r="AI3246">
            <v>0</v>
          </cell>
          <cell r="AJ3246">
            <v>1</v>
          </cell>
          <cell r="AK3246">
            <v>50</v>
          </cell>
          <cell r="AL3246">
            <v>3000</v>
          </cell>
        </row>
        <row r="3247">
          <cell r="B3247">
            <v>43400</v>
          </cell>
          <cell r="E3247" t="str">
            <v>ELECONCE SPA</v>
          </cell>
          <cell r="F3247" t="str">
            <v>A800210113-1</v>
          </cell>
          <cell r="G3247" t="str">
            <v>Soporte Met. Montaje Seccionador</v>
          </cell>
          <cell r="AF3247">
            <v>50</v>
          </cell>
          <cell r="AG3247">
            <v>140</v>
          </cell>
          <cell r="AH3247">
            <v>-17</v>
          </cell>
          <cell r="AI3247">
            <v>-47.599999999999994</v>
          </cell>
          <cell r="AJ3247">
            <v>1.34</v>
          </cell>
          <cell r="AK3247">
            <v>67</v>
          </cell>
          <cell r="AL3247">
            <v>3000</v>
          </cell>
        </row>
        <row r="3248">
          <cell r="B3248">
            <v>43404</v>
          </cell>
          <cell r="E3248" t="str">
            <v>Juan Ruperto Cancino</v>
          </cell>
          <cell r="F3248" t="str">
            <v>9323016560-0</v>
          </cell>
          <cell r="G3248" t="str">
            <v>Perno Hex Cte 1/2x12x9A</v>
          </cell>
          <cell r="AF3248">
            <v>500</v>
          </cell>
          <cell r="AG3248">
            <v>153</v>
          </cell>
          <cell r="AH3248">
            <v>0</v>
          </cell>
          <cell r="AI3248">
            <v>0</v>
          </cell>
          <cell r="AJ3248">
            <v>1</v>
          </cell>
          <cell r="AK3248">
            <v>500</v>
          </cell>
          <cell r="AL3248">
            <v>2277</v>
          </cell>
        </row>
        <row r="3249">
          <cell r="B3249">
            <v>43405</v>
          </cell>
          <cell r="E3249" t="str">
            <v>Juan Ruperto Cancino</v>
          </cell>
          <cell r="F3249" t="str">
            <v>9323016560-0</v>
          </cell>
          <cell r="G3249" t="str">
            <v>Perno Hex Cte 1/2x12x9A</v>
          </cell>
          <cell r="AF3249">
            <v>500</v>
          </cell>
          <cell r="AG3249">
            <v>153</v>
          </cell>
          <cell r="AH3249">
            <v>-176</v>
          </cell>
          <cell r="AI3249">
            <v>-53.856000000000002</v>
          </cell>
          <cell r="AJ3249">
            <v>1.3520000000000001</v>
          </cell>
          <cell r="AK3249">
            <v>676</v>
          </cell>
          <cell r="AL3249">
            <v>2277</v>
          </cell>
        </row>
        <row r="3250">
          <cell r="B3250">
            <v>43424</v>
          </cell>
          <cell r="E3250" t="str">
            <v>Grez y Ulloa S.A.</v>
          </cell>
          <cell r="F3250" t="str">
            <v>9323016560-0</v>
          </cell>
          <cell r="G3250" t="str">
            <v>Perno Hex Cte 1/2x12x9A</v>
          </cell>
          <cell r="AF3250">
            <v>250</v>
          </cell>
          <cell r="AG3250">
            <v>76.5</v>
          </cell>
          <cell r="AH3250">
            <v>0</v>
          </cell>
          <cell r="AI3250">
            <v>0</v>
          </cell>
          <cell r="AJ3250">
            <v>1</v>
          </cell>
          <cell r="AK3250">
            <v>250</v>
          </cell>
          <cell r="AL3250">
            <v>2251</v>
          </cell>
        </row>
        <row r="3251">
          <cell r="B3251">
            <v>43411</v>
          </cell>
          <cell r="E3251" t="str">
            <v>Cooperativa electrica los Angeles</v>
          </cell>
          <cell r="F3251" t="str">
            <v>A800210083-6</v>
          </cell>
          <cell r="G3251" t="str">
            <v>Soporte Secc. Tripolar APR-160</v>
          </cell>
          <cell r="AF3251">
            <v>100</v>
          </cell>
          <cell r="AG3251">
            <v>104</v>
          </cell>
          <cell r="AH3251">
            <v>-136</v>
          </cell>
          <cell r="AI3251">
            <v>-141.44</v>
          </cell>
          <cell r="AJ3251">
            <v>2.36</v>
          </cell>
          <cell r="AK3251">
            <v>236</v>
          </cell>
          <cell r="AL3251">
            <v>4500</v>
          </cell>
        </row>
        <row r="3252">
          <cell r="B3252">
            <v>43417</v>
          </cell>
          <cell r="E3252" t="str">
            <v>Cooperativa Electrica charrua</v>
          </cell>
          <cell r="F3252" t="str">
            <v>9700200615-8</v>
          </cell>
          <cell r="G3252" t="str">
            <v>Pasador 5/8x60</v>
          </cell>
          <cell r="AF3252">
            <v>2000</v>
          </cell>
          <cell r="AG3252">
            <v>256</v>
          </cell>
          <cell r="AH3252">
            <v>-177</v>
          </cell>
          <cell r="AI3252">
            <v>-22.655999999999999</v>
          </cell>
          <cell r="AJ3252">
            <v>1.0885</v>
          </cell>
          <cell r="AK3252">
            <v>2177</v>
          </cell>
          <cell r="AL3252">
            <v>3079</v>
          </cell>
        </row>
        <row r="3253">
          <cell r="B3253">
            <v>43409</v>
          </cell>
          <cell r="E3253" t="str">
            <v>Enel Distribucion Chile S.A.</v>
          </cell>
          <cell r="F3253" t="str">
            <v>8707200670-2</v>
          </cell>
          <cell r="G3253" t="str">
            <v>Espiga 3/4x183x333 caps.1.3/8" Poliamida</v>
          </cell>
          <cell r="AF3253">
            <v>2800</v>
          </cell>
          <cell r="AG3253">
            <v>2296</v>
          </cell>
          <cell r="AH3253">
            <v>0</v>
          </cell>
          <cell r="AI3253">
            <v>0</v>
          </cell>
          <cell r="AJ3253">
            <v>1</v>
          </cell>
          <cell r="AK3253">
            <v>2800</v>
          </cell>
          <cell r="AL3253">
            <v>4979</v>
          </cell>
        </row>
        <row r="3254">
          <cell r="B3254">
            <v>43378</v>
          </cell>
          <cell r="E3254" t="str">
            <v>Reposición</v>
          </cell>
          <cell r="F3254" t="str">
            <v>7004200010-6</v>
          </cell>
          <cell r="G3254" t="str">
            <v>Pletina Abrazadera Poste Tubular</v>
          </cell>
          <cell r="AF3254">
            <v>400</v>
          </cell>
          <cell r="AG3254">
            <v>194</v>
          </cell>
          <cell r="AH3254">
            <v>-16</v>
          </cell>
          <cell r="AI3254">
            <v>-7.76</v>
          </cell>
          <cell r="AJ3254">
            <v>1.04</v>
          </cell>
          <cell r="AK3254">
            <v>416</v>
          </cell>
          <cell r="AL3254">
            <v>3000</v>
          </cell>
        </row>
        <row r="3255">
          <cell r="B3255">
            <v>43418</v>
          </cell>
          <cell r="E3255" t="str">
            <v>Reposición</v>
          </cell>
          <cell r="F3255" t="str">
            <v>73032A8050-K</v>
          </cell>
          <cell r="G3255" t="str">
            <v>Golilla 100x100x5x18</v>
          </cell>
          <cell r="AF3255">
            <v>2500</v>
          </cell>
          <cell r="AG3255">
            <v>966</v>
          </cell>
          <cell r="AH3255">
            <v>-155</v>
          </cell>
          <cell r="AI3255">
            <v>-59.892000000000003</v>
          </cell>
          <cell r="AJ3255">
            <v>1.0620000000000001</v>
          </cell>
          <cell r="AK3255">
            <v>2655</v>
          </cell>
          <cell r="AL3255">
            <v>2253</v>
          </cell>
        </row>
        <row r="3256">
          <cell r="B3256">
            <v>43363</v>
          </cell>
          <cell r="E3256" t="str">
            <v>Comercial Electroson Ltda</v>
          </cell>
          <cell r="F3256" t="str">
            <v>9700216100-5</v>
          </cell>
          <cell r="G3256" t="str">
            <v>Pasador 1/2x80</v>
          </cell>
          <cell r="AF3256">
            <v>1000</v>
          </cell>
          <cell r="AG3256">
            <v>88</v>
          </cell>
          <cell r="AH3256">
            <v>-845</v>
          </cell>
          <cell r="AI3256">
            <v>-74.36</v>
          </cell>
          <cell r="AJ3256">
            <v>1.845</v>
          </cell>
          <cell r="AK3256">
            <v>1845</v>
          </cell>
          <cell r="AL3256">
            <v>2205</v>
          </cell>
        </row>
        <row r="3257">
          <cell r="B3257">
            <v>43403</v>
          </cell>
          <cell r="E3257" t="str">
            <v>Grez y Ulloa S.A.</v>
          </cell>
          <cell r="F3257" t="str">
            <v>9700216100-5</v>
          </cell>
          <cell r="G3257" t="str">
            <v>Pasador 1/2x80</v>
          </cell>
          <cell r="AF3257">
            <v>1500</v>
          </cell>
          <cell r="AG3257">
            <v>132</v>
          </cell>
          <cell r="AH3257">
            <v>-969</v>
          </cell>
          <cell r="AI3257">
            <v>-85.271999999999991</v>
          </cell>
          <cell r="AJ3257">
            <v>1.6459999999999999</v>
          </cell>
          <cell r="AK3257">
            <v>2469</v>
          </cell>
          <cell r="AL3257">
            <v>2448</v>
          </cell>
        </row>
        <row r="3258">
          <cell r="B3258">
            <v>43406</v>
          </cell>
          <cell r="E3258" t="str">
            <v>Reposición</v>
          </cell>
          <cell r="F3258" t="str">
            <v>7303240095-4</v>
          </cell>
          <cell r="G3258" t="str">
            <v>Golilla 40x40x5x14</v>
          </cell>
          <cell r="AF3258">
            <v>15000</v>
          </cell>
          <cell r="AG3258">
            <v>798</v>
          </cell>
          <cell r="AH3258">
            <v>-891</v>
          </cell>
          <cell r="AI3258">
            <v>-47.401199999999996</v>
          </cell>
          <cell r="AJ3258">
            <v>1.0593999999999999</v>
          </cell>
          <cell r="AK3258">
            <v>15891</v>
          </cell>
          <cell r="AL3258">
            <v>2105</v>
          </cell>
        </row>
        <row r="3259">
          <cell r="B3259">
            <v>43407</v>
          </cell>
          <cell r="E3259" t="str">
            <v>Aragon S.A.</v>
          </cell>
          <cell r="F3259" t="str">
            <v>9822410170-8</v>
          </cell>
          <cell r="G3259" t="str">
            <v>Eslabón Angular p/Tirante perf.21</v>
          </cell>
          <cell r="AF3259">
            <v>1000</v>
          </cell>
          <cell r="AG3259">
            <v>500</v>
          </cell>
          <cell r="AH3259">
            <v>11</v>
          </cell>
          <cell r="AI3259">
            <v>5.5</v>
          </cell>
          <cell r="AJ3259">
            <v>0.98899999999999999</v>
          </cell>
          <cell r="AK3259">
            <v>989</v>
          </cell>
          <cell r="AL3259">
            <v>2600</v>
          </cell>
        </row>
        <row r="3260">
          <cell r="B3260">
            <v>43420</v>
          </cell>
          <cell r="E3260" t="str">
            <v>Reposición</v>
          </cell>
          <cell r="F3260" t="str">
            <v>9323016530-9</v>
          </cell>
          <cell r="G3260" t="str">
            <v>Perno Hex Cte 1/2x11x8A</v>
          </cell>
          <cell r="AF3260">
            <v>200</v>
          </cell>
          <cell r="AG3260">
            <v>55.800000000000004</v>
          </cell>
          <cell r="AH3260">
            <v>-7</v>
          </cell>
          <cell r="AI3260">
            <v>-1.9530000000000003</v>
          </cell>
          <cell r="AJ3260">
            <v>1.0349999999999999</v>
          </cell>
          <cell r="AK3260">
            <v>207</v>
          </cell>
          <cell r="AL3260">
            <v>2365</v>
          </cell>
        </row>
        <row r="3261">
          <cell r="B3261">
            <v>43419</v>
          </cell>
          <cell r="E3261" t="str">
            <v>Soc Comercial Olate Yañez Ltda</v>
          </cell>
          <cell r="F3261" t="str">
            <v>9624000200-8</v>
          </cell>
          <cell r="G3261" t="str">
            <v>Perno Ojo 5/8x17x14H</v>
          </cell>
          <cell r="AF3261">
            <v>100</v>
          </cell>
          <cell r="AG3261">
            <v>82.199999999999989</v>
          </cell>
          <cell r="AH3261">
            <v>-99</v>
          </cell>
          <cell r="AI3261">
            <v>-81.378</v>
          </cell>
          <cell r="AJ3261">
            <v>1.99</v>
          </cell>
          <cell r="AK3261">
            <v>199</v>
          </cell>
          <cell r="AL3261">
            <v>3000</v>
          </cell>
        </row>
        <row r="3262">
          <cell r="B3262">
            <v>43381</v>
          </cell>
          <cell r="F3262" t="str">
            <v>9100200040-2</v>
          </cell>
          <cell r="G3262" t="str">
            <v>Gancho p/Cruceta Riostra 50x5x230mm</v>
          </cell>
          <cell r="AG3262">
            <v>0</v>
          </cell>
          <cell r="AH3262">
            <v>0</v>
          </cell>
          <cell r="AI3262">
            <v>0</v>
          </cell>
          <cell r="AJ3262" t="str">
            <v/>
          </cell>
          <cell r="AK3262">
            <v>0</v>
          </cell>
        </row>
        <row r="3263">
          <cell r="B3263">
            <v>43322</v>
          </cell>
          <cell r="E3263" t="str">
            <v>Reposición</v>
          </cell>
          <cell r="F3263" t="str">
            <v>9822410140-6</v>
          </cell>
          <cell r="G3263" t="str">
            <v>Eslabón Simple 12mm</v>
          </cell>
          <cell r="AF3263">
            <v>1000</v>
          </cell>
          <cell r="AG3263">
            <v>175.2</v>
          </cell>
          <cell r="AH3263">
            <v>-1090</v>
          </cell>
          <cell r="AI3263">
            <v>-190.96799999999999</v>
          </cell>
          <cell r="AJ3263">
            <v>2.09</v>
          </cell>
          <cell r="AK3263">
            <v>2090</v>
          </cell>
          <cell r="AL3263">
            <v>3710</v>
          </cell>
        </row>
        <row r="3264">
          <cell r="B3264">
            <v>43436</v>
          </cell>
          <cell r="E3264" t="str">
            <v>Reposición</v>
          </cell>
          <cell r="F3264" t="str">
            <v>9822410110-4</v>
          </cell>
          <cell r="G3264" t="str">
            <v>Eslabón Angular p/Tirante perf.18</v>
          </cell>
          <cell r="AF3264">
            <v>1200</v>
          </cell>
          <cell r="AG3264">
            <v>594</v>
          </cell>
          <cell r="AH3264">
            <v>242</v>
          </cell>
          <cell r="AI3264">
            <v>119.78999999999999</v>
          </cell>
          <cell r="AJ3264">
            <v>0.79833333333333334</v>
          </cell>
          <cell r="AK3264">
            <v>958</v>
          </cell>
          <cell r="AL3264">
            <v>2424</v>
          </cell>
        </row>
        <row r="3265">
          <cell r="B3265">
            <v>43433</v>
          </cell>
          <cell r="E3265" t="str">
            <v>Reposición</v>
          </cell>
          <cell r="F3265" t="str">
            <v>9323016450-7</v>
          </cell>
          <cell r="G3265" t="str">
            <v>Perno Hex Cte 1/2x8x5A</v>
          </cell>
          <cell r="AF3265">
            <v>1000</v>
          </cell>
          <cell r="AG3265">
            <v>209</v>
          </cell>
          <cell r="AH3265">
            <v>-68</v>
          </cell>
          <cell r="AI3265">
            <v>-14.212</v>
          </cell>
          <cell r="AJ3265">
            <v>1.0680000000000001</v>
          </cell>
          <cell r="AK3265">
            <v>1068</v>
          </cell>
          <cell r="AL3265">
            <v>2224</v>
          </cell>
        </row>
        <row r="3266">
          <cell r="B3266">
            <v>43335</v>
          </cell>
          <cell r="E3266" t="str">
            <v>Copelec</v>
          </cell>
          <cell r="F3266" t="str">
            <v>A800200200-1</v>
          </cell>
          <cell r="G3266" t="str">
            <v>Soporte Paso 5/8x321</v>
          </cell>
          <cell r="AF3266">
            <v>200</v>
          </cell>
          <cell r="AG3266">
            <v>106.89200000000001</v>
          </cell>
          <cell r="AH3266">
            <v>-345</v>
          </cell>
          <cell r="AI3266">
            <v>-184.38870000000003</v>
          </cell>
          <cell r="AJ3266">
            <v>2.7250000000000001</v>
          </cell>
          <cell r="AK3266">
            <v>545</v>
          </cell>
          <cell r="AL3266">
            <v>5000</v>
          </cell>
        </row>
        <row r="3267">
          <cell r="B3267">
            <v>43421</v>
          </cell>
          <cell r="E3267" t="str">
            <v>Reposición</v>
          </cell>
          <cell r="F3267" t="str">
            <v>9521220100-7</v>
          </cell>
          <cell r="G3267" t="str">
            <v>Grillete recto 14mm, perf.18</v>
          </cell>
          <cell r="AF3267">
            <v>1750</v>
          </cell>
          <cell r="AG3267">
            <v>563.5</v>
          </cell>
          <cell r="AH3267">
            <v>62</v>
          </cell>
          <cell r="AI3267">
            <v>19.964000000000002</v>
          </cell>
          <cell r="AJ3267">
            <v>0.96457142857142852</v>
          </cell>
          <cell r="AK3267">
            <v>1688</v>
          </cell>
          <cell r="AL3267">
            <v>2639</v>
          </cell>
        </row>
        <row r="3268">
          <cell r="B3268">
            <v>43440</v>
          </cell>
          <cell r="E3268" t="str">
            <v>Reposición</v>
          </cell>
          <cell r="F3268" t="str">
            <v>7303240105-5</v>
          </cell>
          <cell r="G3268" t="str">
            <v>Golilla 40x40x5x18</v>
          </cell>
          <cell r="AF3268">
            <v>10000</v>
          </cell>
          <cell r="AG3268">
            <v>480</v>
          </cell>
          <cell r="AH3268">
            <v>-3701</v>
          </cell>
          <cell r="AI3268">
            <v>-177.648</v>
          </cell>
          <cell r="AJ3268">
            <v>1.3701000000000001</v>
          </cell>
          <cell r="AK3268">
            <v>13701</v>
          </cell>
          <cell r="AL3268">
            <v>2583</v>
          </cell>
        </row>
        <row r="3269">
          <cell r="B3269">
            <v>43434</v>
          </cell>
          <cell r="E3269" t="str">
            <v>Reposición</v>
          </cell>
          <cell r="F3269" t="str">
            <v>9323016470-1</v>
          </cell>
          <cell r="G3269" t="str">
            <v>Perno Hex Cte 1/2x9x6A</v>
          </cell>
          <cell r="AF3269">
            <v>1000</v>
          </cell>
          <cell r="AG3269">
            <v>231</v>
          </cell>
          <cell r="AH3269">
            <v>-9</v>
          </cell>
          <cell r="AI3269">
            <v>-2.0790000000000002</v>
          </cell>
          <cell r="AJ3269">
            <v>1.0089999999999999</v>
          </cell>
          <cell r="AK3269">
            <v>1009</v>
          </cell>
          <cell r="AL3269">
            <v>2207</v>
          </cell>
        </row>
        <row r="3270">
          <cell r="B3270">
            <v>43439</v>
          </cell>
          <cell r="E3270" t="str">
            <v>Reposición</v>
          </cell>
          <cell r="F3270" t="str">
            <v>8706200680-1</v>
          </cell>
          <cell r="G3270" t="str">
            <v>Espiga 3/4x200x250 caps.1.3/8" Poliamida</v>
          </cell>
          <cell r="AF3270">
            <v>1200</v>
          </cell>
          <cell r="AG3270">
            <v>769.2</v>
          </cell>
          <cell r="AH3270">
            <v>-224</v>
          </cell>
          <cell r="AI3270">
            <v>-143.584</v>
          </cell>
          <cell r="AJ3270">
            <v>1.1866666666666668</v>
          </cell>
          <cell r="AK3270">
            <v>1424</v>
          </cell>
          <cell r="AL3270">
            <v>6460</v>
          </cell>
        </row>
        <row r="3271">
          <cell r="B3271">
            <v>43438</v>
          </cell>
          <cell r="E3271" t="str">
            <v>Reposición</v>
          </cell>
          <cell r="F3271" t="str">
            <v>8709200050-6</v>
          </cell>
          <cell r="G3271" t="str">
            <v>Espiga 3/4x200x350 caps.1" Poliamida</v>
          </cell>
          <cell r="AF3271">
            <v>200</v>
          </cell>
          <cell r="AG3271">
            <v>162.4</v>
          </cell>
          <cell r="AH3271">
            <v>-6</v>
          </cell>
          <cell r="AI3271">
            <v>-4.8719999999999999</v>
          </cell>
          <cell r="AJ3271">
            <v>1.03</v>
          </cell>
          <cell r="AK3271">
            <v>206</v>
          </cell>
          <cell r="AL3271">
            <v>6460</v>
          </cell>
        </row>
        <row r="3272">
          <cell r="B3272">
            <v>43382</v>
          </cell>
          <cell r="E3272" t="str">
            <v>Reposición</v>
          </cell>
          <cell r="F3272" t="str">
            <v>2821628190-1</v>
          </cell>
          <cell r="G3272" t="str">
            <v>Perno riel FFCC BCY 7/8x115</v>
          </cell>
          <cell r="AF3272">
            <v>600</v>
          </cell>
          <cell r="AG3272">
            <v>267</v>
          </cell>
          <cell r="AH3272">
            <v>-41</v>
          </cell>
          <cell r="AI3272">
            <v>-18.245000000000001</v>
          </cell>
          <cell r="AJ3272">
            <v>1.0683333333333334</v>
          </cell>
          <cell r="AK3272">
            <v>641</v>
          </cell>
          <cell r="AL3272">
            <v>2851</v>
          </cell>
        </row>
        <row r="3273">
          <cell r="B3273">
            <v>43428</v>
          </cell>
          <cell r="E3273" t="str">
            <v>Copelec</v>
          </cell>
          <cell r="F3273" t="str">
            <v>73032A8080-1</v>
          </cell>
          <cell r="G3273" t="str">
            <v>Golilla 100x100x6x21</v>
          </cell>
          <cell r="AF3273">
            <v>300</v>
          </cell>
          <cell r="AG3273">
            <v>135</v>
          </cell>
          <cell r="AH3273">
            <v>0</v>
          </cell>
          <cell r="AI3273">
            <v>0</v>
          </cell>
          <cell r="AJ3273">
            <v>1</v>
          </cell>
          <cell r="AK3273">
            <v>300</v>
          </cell>
          <cell r="AL3273">
            <v>2100</v>
          </cell>
        </row>
        <row r="3274">
          <cell r="B3274">
            <v>43444</v>
          </cell>
          <cell r="E3274" t="str">
            <v>EMP ELECTRICA MAGALLANES</v>
          </cell>
          <cell r="F3274" t="str">
            <v>A800200105-6</v>
          </cell>
          <cell r="G3274" t="str">
            <v>Soporte de Paso 8 Aletas</v>
          </cell>
          <cell r="AF3274">
            <v>100</v>
          </cell>
          <cell r="AG3274">
            <v>302</v>
          </cell>
          <cell r="AH3274">
            <v>-13</v>
          </cell>
          <cell r="AI3274">
            <v>-39.26</v>
          </cell>
          <cell r="AJ3274">
            <v>1.1299999999999999</v>
          </cell>
          <cell r="AK3274">
            <v>113</v>
          </cell>
          <cell r="AL3274">
            <v>3313</v>
          </cell>
        </row>
        <row r="3275">
          <cell r="B3275">
            <v>43443</v>
          </cell>
          <cell r="E3275" t="str">
            <v>Reposición</v>
          </cell>
          <cell r="F3275" t="str">
            <v>7400200310-8</v>
          </cell>
          <cell r="G3275" t="str">
            <v>Barra Ojo Soldado 3/4x2.40mtrs</v>
          </cell>
          <cell r="AF3275">
            <v>500</v>
          </cell>
          <cell r="AG3275">
            <v>2900</v>
          </cell>
          <cell r="AH3275">
            <v>34</v>
          </cell>
          <cell r="AI3275">
            <v>197.2</v>
          </cell>
          <cell r="AJ3275">
            <v>0.93200000000000005</v>
          </cell>
          <cell r="AK3275">
            <v>466</v>
          </cell>
          <cell r="AL3275">
            <v>2150</v>
          </cell>
        </row>
        <row r="3276">
          <cell r="B3276">
            <v>43441</v>
          </cell>
          <cell r="E3276" t="str">
            <v>Excedindus Comer. e Indust. Ltda.</v>
          </cell>
          <cell r="F3276" t="str">
            <v>2721024064-6</v>
          </cell>
          <cell r="G3276" t="str">
            <v>Perno riel 3/4x4 NG</v>
          </cell>
          <cell r="AF3276">
            <v>509</v>
          </cell>
          <cell r="AG3276">
            <v>135.39400000000001</v>
          </cell>
          <cell r="AH3276">
            <v>-8</v>
          </cell>
          <cell r="AI3276">
            <v>-2.1280000000000001</v>
          </cell>
          <cell r="AJ3276">
            <v>1.0157170923379175</v>
          </cell>
          <cell r="AK3276">
            <v>517</v>
          </cell>
          <cell r="AL3276">
            <v>2000</v>
          </cell>
        </row>
        <row r="3277">
          <cell r="B3277">
            <v>43442</v>
          </cell>
          <cell r="E3277" t="str">
            <v>Excedindus Comer. e Indust. Ltda.</v>
          </cell>
          <cell r="F3277" t="str">
            <v>2721024068-9</v>
          </cell>
          <cell r="G3277" t="str">
            <v>Perno riel NA 3/4x4.1/4 NG</v>
          </cell>
          <cell r="AF3277">
            <v>379</v>
          </cell>
          <cell r="AG3277">
            <v>106.87799999999999</v>
          </cell>
          <cell r="AH3277">
            <v>-278</v>
          </cell>
          <cell r="AI3277">
            <v>-78.395999999999987</v>
          </cell>
          <cell r="AJ3277">
            <v>1.7335092348284959</v>
          </cell>
          <cell r="AK3277">
            <v>657</v>
          </cell>
          <cell r="AL3277">
            <v>2000</v>
          </cell>
        </row>
        <row r="3278">
          <cell r="B3278">
            <v>43447</v>
          </cell>
          <cell r="E3278" t="str">
            <v>Excedindus Comer. e Indust. Ltda.</v>
          </cell>
          <cell r="F3278" t="str">
            <v>2721024072-7</v>
          </cell>
          <cell r="G3278" t="str">
            <v>Perno riel NA 3/4x4.1/2 NG</v>
          </cell>
          <cell r="AF3278">
            <v>245</v>
          </cell>
          <cell r="AG3278">
            <v>72.03</v>
          </cell>
          <cell r="AH3278">
            <v>-5</v>
          </cell>
          <cell r="AI3278">
            <v>-1.47</v>
          </cell>
          <cell r="AJ3278">
            <v>1.0204081632653061</v>
          </cell>
          <cell r="AK3278">
            <v>250</v>
          </cell>
          <cell r="AL3278">
            <v>2000</v>
          </cell>
        </row>
        <row r="3279">
          <cell r="B3279">
            <v>43448</v>
          </cell>
          <cell r="E3279" t="str">
            <v>EMP ELECTRICA MAGALLANES</v>
          </cell>
          <cell r="F3279" t="str">
            <v>A321020100-8</v>
          </cell>
          <cell r="G3279" t="str">
            <v>Viga Porta Transf. U 125x60x5x2320</v>
          </cell>
          <cell r="AF3279">
            <v>50</v>
          </cell>
          <cell r="AG3279">
            <v>1116</v>
          </cell>
          <cell r="AH3279">
            <v>-2</v>
          </cell>
          <cell r="AI3279">
            <v>-44.64</v>
          </cell>
          <cell r="AJ3279">
            <v>1.04</v>
          </cell>
          <cell r="AK3279">
            <v>52</v>
          </cell>
          <cell r="AL3279">
            <v>2000</v>
          </cell>
        </row>
        <row r="3280">
          <cell r="B3280">
            <v>43432</v>
          </cell>
          <cell r="E3280" t="str">
            <v>INGENIERÍA ELECTRICA LTDA</v>
          </cell>
          <cell r="F3280" t="str">
            <v>A800200020-3</v>
          </cell>
          <cell r="G3280" t="str">
            <v>Soporte Paso 1/2x320</v>
          </cell>
          <cell r="AF3280">
            <v>200</v>
          </cell>
          <cell r="AG3280">
            <v>72</v>
          </cell>
          <cell r="AH3280">
            <v>-3</v>
          </cell>
          <cell r="AI3280">
            <v>-1.08</v>
          </cell>
          <cell r="AJ3280">
            <v>1.0149999999999999</v>
          </cell>
          <cell r="AK3280">
            <v>203</v>
          </cell>
          <cell r="AL3280">
            <v>4000</v>
          </cell>
        </row>
        <row r="3281">
          <cell r="B3281">
            <v>43452</v>
          </cell>
          <cell r="E3281" t="str">
            <v>Reposición</v>
          </cell>
          <cell r="F3281" t="str">
            <v>9822910148-K</v>
          </cell>
          <cell r="G3281" t="str">
            <v>PLETINA UNION GV          10x76x295 COOPELAN</v>
          </cell>
          <cell r="AF3281">
            <v>500</v>
          </cell>
          <cell r="AG3281">
            <v>1350</v>
          </cell>
          <cell r="AH3281">
            <v>-438</v>
          </cell>
          <cell r="AI3281">
            <v>-1182.6000000000001</v>
          </cell>
          <cell r="AJ3281">
            <v>1.8759999999999999</v>
          </cell>
          <cell r="AK3281">
            <v>938</v>
          </cell>
          <cell r="AL3281">
            <v>2200</v>
          </cell>
        </row>
        <row r="3282">
          <cell r="B3282">
            <v>43451</v>
          </cell>
          <cell r="E3282" t="str">
            <v>Reposición</v>
          </cell>
          <cell r="F3282" t="str">
            <v>9323016400-0</v>
          </cell>
          <cell r="G3282" t="str">
            <v>Perno Hex Cte 1/2x6x3A</v>
          </cell>
          <cell r="AF3282">
            <v>2000</v>
          </cell>
          <cell r="AG3282">
            <v>312</v>
          </cell>
          <cell r="AH3282">
            <v>-42</v>
          </cell>
          <cell r="AI3282">
            <v>-6.5519999999999996</v>
          </cell>
          <cell r="AJ3282">
            <v>1.0209999999999999</v>
          </cell>
          <cell r="AK3282">
            <v>2042</v>
          </cell>
          <cell r="AL3282">
            <v>2448</v>
          </cell>
        </row>
        <row r="3283">
          <cell r="B3283">
            <v>43430</v>
          </cell>
          <cell r="E3283" t="str">
            <v>Reposición</v>
          </cell>
          <cell r="F3283" t="str">
            <v>7401200030-1</v>
          </cell>
          <cell r="G3283" t="str">
            <v>Barra Ojo 5/8x2,40mtrs</v>
          </cell>
          <cell r="AF3283">
            <v>400</v>
          </cell>
          <cell r="AG3283">
            <v>1616.9599999999998</v>
          </cell>
          <cell r="AH3283">
            <v>9</v>
          </cell>
          <cell r="AI3283">
            <v>36.381599999999999</v>
          </cell>
          <cell r="AJ3283">
            <v>0.97750000000000004</v>
          </cell>
          <cell r="AK3283">
            <v>391</v>
          </cell>
          <cell r="AL3283">
            <v>2099</v>
          </cell>
        </row>
        <row r="3284">
          <cell r="B3284">
            <v>43447</v>
          </cell>
          <cell r="E3284" t="str">
            <v>Excedindus Comer. e Indust. Ltda.</v>
          </cell>
          <cell r="F3284" t="str">
            <v>2721024072-7</v>
          </cell>
          <cell r="G3284" t="str">
            <v>Perno riel NA 3/4x4.1/2 NG</v>
          </cell>
          <cell r="AF3284">
            <v>249</v>
          </cell>
          <cell r="AG3284">
            <v>73.205999999999989</v>
          </cell>
          <cell r="AH3284">
            <v>-1</v>
          </cell>
          <cell r="AI3284">
            <v>-0.29399999999999998</v>
          </cell>
          <cell r="AJ3284">
            <v>1.0040160642570282</v>
          </cell>
          <cell r="AK3284">
            <v>250</v>
          </cell>
          <cell r="AL3284">
            <v>2000</v>
          </cell>
        </row>
        <row r="3285">
          <cell r="B3285">
            <v>43461</v>
          </cell>
          <cell r="E3285" t="str">
            <v>Excedindus Comer. e Indust. Ltda.</v>
          </cell>
          <cell r="F3285" t="str">
            <v>2721024064-6</v>
          </cell>
          <cell r="G3285" t="str">
            <v>Perno riel 3/4x4 NG</v>
          </cell>
          <cell r="AF3285">
            <v>491</v>
          </cell>
          <cell r="AG3285">
            <v>130.60599999999999</v>
          </cell>
          <cell r="AH3285">
            <v>-28</v>
          </cell>
          <cell r="AI3285">
            <v>-7.4480000000000004</v>
          </cell>
          <cell r="AJ3285">
            <v>1.0570264765784114</v>
          </cell>
          <cell r="AK3285">
            <v>519</v>
          </cell>
          <cell r="AL3285">
            <v>2000</v>
          </cell>
        </row>
        <row r="3286">
          <cell r="B3286">
            <v>43459</v>
          </cell>
          <cell r="E3286" t="str">
            <v>Reposición</v>
          </cell>
          <cell r="F3286" t="str">
            <v>9323016365-9</v>
          </cell>
          <cell r="G3286" t="str">
            <v>Perno Hex Cte 1/2x5x2A</v>
          </cell>
          <cell r="AF3286">
            <v>500</v>
          </cell>
          <cell r="AG3286">
            <v>63.5</v>
          </cell>
          <cell r="AH3286">
            <v>-3</v>
          </cell>
          <cell r="AI3286">
            <v>-0.38100000000000001</v>
          </cell>
          <cell r="AJ3286">
            <v>1.006</v>
          </cell>
          <cell r="AK3286">
            <v>503</v>
          </cell>
          <cell r="AL3286">
            <v>2511</v>
          </cell>
        </row>
        <row r="3287">
          <cell r="B3287">
            <v>43446</v>
          </cell>
          <cell r="E3287" t="str">
            <v>Reposición</v>
          </cell>
          <cell r="F3287" t="str">
            <v>7401200008-5</v>
          </cell>
          <cell r="G3287" t="str">
            <v>Barra Ojo 5/8x1.30mtrs</v>
          </cell>
          <cell r="AF3287">
            <v>200</v>
          </cell>
          <cell r="AG3287">
            <v>520</v>
          </cell>
          <cell r="AH3287">
            <v>-17</v>
          </cell>
          <cell r="AI3287">
            <v>-44.2</v>
          </cell>
          <cell r="AJ3287">
            <v>1.085</v>
          </cell>
          <cell r="AK3287">
            <v>217</v>
          </cell>
          <cell r="AL3287">
            <v>2201</v>
          </cell>
        </row>
        <row r="3288">
          <cell r="B3288">
            <v>43445</v>
          </cell>
          <cell r="F3288" t="str">
            <v>6000100025-2</v>
          </cell>
          <cell r="G3288" t="str">
            <v>Aletas p/Soporte de Paso 8 Aletas 38x5x105mm</v>
          </cell>
          <cell r="AG3288">
            <v>0</v>
          </cell>
          <cell r="AH3288">
            <v>0</v>
          </cell>
          <cell r="AI3288">
            <v>0</v>
          </cell>
          <cell r="AJ3288" t="str">
            <v/>
          </cell>
          <cell r="AK3288">
            <v>0</v>
          </cell>
        </row>
        <row r="3289">
          <cell r="B3289">
            <v>43273</v>
          </cell>
          <cell r="E3289" t="str">
            <v>CNT Telefonica del Sur S.A.</v>
          </cell>
          <cell r="F3289" t="str">
            <v>9921020100-5</v>
          </cell>
          <cell r="G3289" t="str">
            <v>Perno Cuello Ret 5/8x45</v>
          </cell>
          <cell r="AF3289">
            <v>3000</v>
          </cell>
          <cell r="AG3289">
            <v>315</v>
          </cell>
          <cell r="AH3289">
            <v>1500</v>
          </cell>
          <cell r="AI3289">
            <v>157.5</v>
          </cell>
          <cell r="AJ3289">
            <v>0.5</v>
          </cell>
          <cell r="AK3289">
            <v>1500</v>
          </cell>
          <cell r="AL3289">
            <v>2029</v>
          </cell>
        </row>
        <row r="3290">
          <cell r="B3290">
            <v>43435</v>
          </cell>
          <cell r="E3290" t="str">
            <v>Reposición</v>
          </cell>
          <cell r="F3290" t="str">
            <v>9521200005-2</v>
          </cell>
          <cell r="G3290" t="str">
            <v>Grillete 12mm, ojo grande</v>
          </cell>
          <cell r="AF3290">
            <v>1000</v>
          </cell>
          <cell r="AG3290">
            <v>340</v>
          </cell>
          <cell r="AH3290">
            <v>-2</v>
          </cell>
          <cell r="AI3290">
            <v>-0.68</v>
          </cell>
          <cell r="AJ3290">
            <v>1.002</v>
          </cell>
          <cell r="AK3290">
            <v>1002</v>
          </cell>
          <cell r="AL3290">
            <v>3436</v>
          </cell>
        </row>
        <row r="3291">
          <cell r="B3291">
            <v>43465</v>
          </cell>
          <cell r="E3291" t="str">
            <v>Tecnored S.A.</v>
          </cell>
          <cell r="F3291" t="str">
            <v>A800210103-4</v>
          </cell>
          <cell r="G3291" t="str">
            <v>Soporte de Paso en un Plano 940x590x700mm</v>
          </cell>
          <cell r="AF3291">
            <v>30</v>
          </cell>
          <cell r="AG3291">
            <v>531</v>
          </cell>
          <cell r="AH3291">
            <v>0</v>
          </cell>
          <cell r="AI3291">
            <v>0</v>
          </cell>
          <cell r="AJ3291">
            <v>1</v>
          </cell>
          <cell r="AK3291">
            <v>30</v>
          </cell>
          <cell r="AL3291">
            <v>2500</v>
          </cell>
        </row>
        <row r="3292">
          <cell r="B3292">
            <v>43431</v>
          </cell>
          <cell r="E3292" t="str">
            <v>Reposición</v>
          </cell>
          <cell r="F3292" t="str">
            <v>7401200010-7</v>
          </cell>
          <cell r="G3292" t="str">
            <v>Barra Ojo 5/8x1,80mtrs</v>
          </cell>
          <cell r="AF3292">
            <v>400</v>
          </cell>
          <cell r="AG3292">
            <v>1214.72</v>
          </cell>
          <cell r="AH3292">
            <v>-34</v>
          </cell>
          <cell r="AI3292">
            <v>-103.2512</v>
          </cell>
          <cell r="AJ3292">
            <v>1.085</v>
          </cell>
          <cell r="AK3292">
            <v>434</v>
          </cell>
          <cell r="AL3292">
            <v>2349</v>
          </cell>
        </row>
        <row r="3293">
          <cell r="B3293">
            <v>43454</v>
          </cell>
          <cell r="E3293" t="str">
            <v>Reposición</v>
          </cell>
          <cell r="F3293" t="str">
            <v>9700200615-8</v>
          </cell>
          <cell r="G3293" t="str">
            <v>Pasador 5/8x60</v>
          </cell>
          <cell r="AF3293">
            <v>2000</v>
          </cell>
          <cell r="AG3293">
            <v>256</v>
          </cell>
          <cell r="AH3293">
            <v>-546</v>
          </cell>
          <cell r="AI3293">
            <v>-69.888000000000005</v>
          </cell>
          <cell r="AJ3293">
            <v>1.2729999999999999</v>
          </cell>
          <cell r="AK3293">
            <v>2546</v>
          </cell>
          <cell r="AL3293">
            <v>3079</v>
          </cell>
        </row>
        <row r="3294">
          <cell r="B3294">
            <v>43455</v>
          </cell>
          <cell r="E3294" t="str">
            <v>Reposición</v>
          </cell>
          <cell r="F3294" t="str">
            <v>9323020350-2</v>
          </cell>
          <cell r="G3294" t="str">
            <v>Perno Hex Cte 5/8x8x5A</v>
          </cell>
          <cell r="AF3294">
            <v>1000</v>
          </cell>
          <cell r="AG3294">
            <v>336.11999999999995</v>
          </cell>
          <cell r="AH3294">
            <v>0</v>
          </cell>
          <cell r="AI3294">
            <v>0</v>
          </cell>
          <cell r="AJ3294">
            <v>1</v>
          </cell>
          <cell r="AK3294">
            <v>1000</v>
          </cell>
          <cell r="AL3294">
            <v>2350</v>
          </cell>
        </row>
        <row r="3295">
          <cell r="B3295">
            <v>43466</v>
          </cell>
          <cell r="E3295" t="str">
            <v xml:space="preserve">MONDACA GONZALEZ Y CIA.LTDA.                                                    </v>
          </cell>
          <cell r="F3295" t="str">
            <v>3528010070-4</v>
          </cell>
          <cell r="G3295" t="str">
            <v>Golilla Plana Red Esp. 44x27x4(1")</v>
          </cell>
          <cell r="AF3295">
            <v>1400</v>
          </cell>
          <cell r="AG3295">
            <v>42</v>
          </cell>
          <cell r="AH3295">
            <v>-96</v>
          </cell>
          <cell r="AI3295">
            <v>-2.88</v>
          </cell>
          <cell r="AJ3295">
            <v>1.0685714285714285</v>
          </cell>
          <cell r="AK3295">
            <v>1496</v>
          </cell>
          <cell r="AL3295">
            <v>3000</v>
          </cell>
        </row>
        <row r="3296">
          <cell r="B3296">
            <v>43457</v>
          </cell>
          <cell r="E3296" t="str">
            <v xml:space="preserve">MONDACA GONZALEZ Y CIA.LTDA.                                                    </v>
          </cell>
          <cell r="F3296" t="str">
            <v>2821632140-7</v>
          </cell>
          <cell r="G3296" t="str">
            <v>Perno riel FFCC JDZ 1x130</v>
          </cell>
          <cell r="AF3296">
            <v>700</v>
          </cell>
          <cell r="AG3296">
            <v>479.50000000000006</v>
          </cell>
          <cell r="AH3296">
            <v>0</v>
          </cell>
          <cell r="AI3296">
            <v>0</v>
          </cell>
          <cell r="AJ3296">
            <v>1</v>
          </cell>
          <cell r="AK3296">
            <v>700</v>
          </cell>
          <cell r="AL3296">
            <v>3000</v>
          </cell>
        </row>
        <row r="3297">
          <cell r="B3297">
            <v>43458</v>
          </cell>
          <cell r="E3297" t="str">
            <v xml:space="preserve">MONDACA GONZALEZ Y CIA.LTDA.                                                    </v>
          </cell>
          <cell r="F3297" t="str">
            <v>2821632140-7</v>
          </cell>
          <cell r="G3297" t="str">
            <v>Perno riel FFCC JDZ 1x130</v>
          </cell>
          <cell r="AF3297">
            <v>800</v>
          </cell>
          <cell r="AG3297">
            <v>548</v>
          </cell>
          <cell r="AH3297">
            <v>-104</v>
          </cell>
          <cell r="AI3297">
            <v>-71.240000000000009</v>
          </cell>
          <cell r="AJ3297">
            <v>1.1299999999999999</v>
          </cell>
          <cell r="AK3297">
            <v>904</v>
          </cell>
          <cell r="AL3297">
            <v>3000</v>
          </cell>
        </row>
        <row r="3298">
          <cell r="B3298">
            <v>43463</v>
          </cell>
          <cell r="E3298" t="str">
            <v>Reposición</v>
          </cell>
          <cell r="F3298" t="str">
            <v>9822910148-K</v>
          </cell>
          <cell r="G3298" t="str">
            <v>PLETINA UNION GV          10x76x295 COOPELAN</v>
          </cell>
          <cell r="AF3298">
            <v>700</v>
          </cell>
          <cell r="AG3298">
            <v>1890.0000000000002</v>
          </cell>
          <cell r="AH3298">
            <v>-65</v>
          </cell>
          <cell r="AI3298">
            <v>-175.5</v>
          </cell>
          <cell r="AJ3298">
            <v>1.0928571428571427</v>
          </cell>
          <cell r="AK3298">
            <v>765</v>
          </cell>
          <cell r="AL3298">
            <v>2200</v>
          </cell>
        </row>
        <row r="3299">
          <cell r="B3299">
            <v>43449</v>
          </cell>
          <cell r="E3299" t="str">
            <v>Lari Obras y Servicios Spa</v>
          </cell>
          <cell r="F3299" t="str">
            <v>9822710220-9</v>
          </cell>
          <cell r="G3299" t="str">
            <v>ESPACIADOR DE LINEA B.T.  50 x 35 x 5 - 6 VI</v>
          </cell>
          <cell r="AF3299">
            <v>20</v>
          </cell>
          <cell r="AG3299">
            <v>240</v>
          </cell>
          <cell r="AH3299">
            <v>0</v>
          </cell>
          <cell r="AI3299">
            <v>0</v>
          </cell>
          <cell r="AJ3299">
            <v>1</v>
          </cell>
          <cell r="AK3299">
            <v>20</v>
          </cell>
          <cell r="AL3299">
            <v>3250</v>
          </cell>
        </row>
        <row r="3300">
          <cell r="B3300">
            <v>43469</v>
          </cell>
          <cell r="E3300" t="str">
            <v>MAGIN SPA</v>
          </cell>
          <cell r="F3300" t="str">
            <v>9821930190-1</v>
          </cell>
          <cell r="G3300" t="str">
            <v>Perfil Cuad 20x20x1,5x6000</v>
          </cell>
          <cell r="AF3300">
            <v>100</v>
          </cell>
          <cell r="AG3300">
            <v>498.00000000000006</v>
          </cell>
          <cell r="AH3300">
            <v>0</v>
          </cell>
          <cell r="AI3300">
            <v>0</v>
          </cell>
          <cell r="AJ3300">
            <v>1</v>
          </cell>
          <cell r="AK3300">
            <v>100</v>
          </cell>
          <cell r="AL3300">
            <v>2480</v>
          </cell>
        </row>
        <row r="3301">
          <cell r="B3301">
            <v>43470</v>
          </cell>
          <cell r="E3301" t="str">
            <v>Tecnored S.A.</v>
          </cell>
          <cell r="F3301" t="str">
            <v>9822210215-4</v>
          </cell>
          <cell r="G3301" t="str">
            <v>Diagonal 32x6x800 c/Perf 14-14</v>
          </cell>
          <cell r="AF3301">
            <v>2000</v>
          </cell>
          <cell r="AG3301">
            <v>2412</v>
          </cell>
          <cell r="AH3301">
            <v>-5</v>
          </cell>
          <cell r="AI3301">
            <v>-6.0299999999999994</v>
          </cell>
          <cell r="AJ3301">
            <v>1.0024999999999999</v>
          </cell>
          <cell r="AK3301">
            <v>2005</v>
          </cell>
          <cell r="AL3301">
            <v>1837</v>
          </cell>
        </row>
        <row r="3302">
          <cell r="B3302">
            <v>43471</v>
          </cell>
          <cell r="E3302" t="str">
            <v>Cooperativa Electrica Paillaco</v>
          </cell>
          <cell r="F3302" t="str">
            <v>A800210189-1</v>
          </cell>
          <cell r="G3302" t="str">
            <v>BRAZO TIPO C 25 KV GV     960x710x660</v>
          </cell>
          <cell r="AF3302">
            <v>50</v>
          </cell>
          <cell r="AG3302">
            <v>1095</v>
          </cell>
          <cell r="AH3302">
            <v>0</v>
          </cell>
          <cell r="AI3302">
            <v>0</v>
          </cell>
          <cell r="AJ3302">
            <v>1</v>
          </cell>
          <cell r="AK3302">
            <v>50</v>
          </cell>
          <cell r="AL3302">
            <v>2625</v>
          </cell>
        </row>
        <row r="3303">
          <cell r="B3303">
            <v>43468</v>
          </cell>
          <cell r="E3303" t="str">
            <v>MAGIN SPA</v>
          </cell>
          <cell r="F3303" t="str">
            <v>9821960120-4</v>
          </cell>
          <cell r="G3303" t="str">
            <v>Perfil Cuad 40x40x2x6000</v>
          </cell>
          <cell r="AF3303">
            <v>50</v>
          </cell>
          <cell r="AG3303">
            <v>693</v>
          </cell>
          <cell r="AH3303">
            <v>0</v>
          </cell>
          <cell r="AI3303">
            <v>0</v>
          </cell>
          <cell r="AJ3303">
            <v>1</v>
          </cell>
          <cell r="AK3303">
            <v>50</v>
          </cell>
          <cell r="AL3303">
            <v>2250</v>
          </cell>
        </row>
        <row r="3304">
          <cell r="B3304">
            <v>43480</v>
          </cell>
          <cell r="E3304" t="str">
            <v>C y G Ltda</v>
          </cell>
          <cell r="F3304" t="str">
            <v>9821980305-2</v>
          </cell>
          <cell r="G3304" t="str">
            <v>Base Fijacion Deconect 45 grados</v>
          </cell>
          <cell r="AF3304">
            <v>4</v>
          </cell>
          <cell r="AG3304">
            <v>240.4</v>
          </cell>
          <cell r="AH3304">
            <v>0</v>
          </cell>
          <cell r="AI3304">
            <v>0</v>
          </cell>
          <cell r="AJ3304">
            <v>1</v>
          </cell>
          <cell r="AK3304">
            <v>4</v>
          </cell>
          <cell r="AL3304">
            <v>3786</v>
          </cell>
        </row>
        <row r="3305">
          <cell r="B3305">
            <v>43484</v>
          </cell>
          <cell r="E3305" t="str">
            <v>Reposición</v>
          </cell>
          <cell r="F3305" t="str">
            <v>A800225035-8</v>
          </cell>
          <cell r="G3305" t="str">
            <v>Soporte p/Red BT/Empalme 65x65x5x50</v>
          </cell>
          <cell r="AF3305">
            <v>3500</v>
          </cell>
          <cell r="AG3305">
            <v>875</v>
          </cell>
          <cell r="AH3305">
            <v>-503</v>
          </cell>
          <cell r="AI3305">
            <v>-125.75</v>
          </cell>
          <cell r="AJ3305">
            <v>1.1437142857142857</v>
          </cell>
          <cell r="AK3305">
            <v>4003</v>
          </cell>
          <cell r="AL3305">
            <v>3000</v>
          </cell>
        </row>
        <row r="3306">
          <cell r="B3306">
            <v>43437</v>
          </cell>
          <cell r="E3306" t="str">
            <v>Cooperativa Electrica Paillaco</v>
          </cell>
          <cell r="F3306" t="str">
            <v>9521220120-1</v>
          </cell>
          <cell r="G3306" t="str">
            <v>Grillete recto 16mm, perf.18</v>
          </cell>
          <cell r="AF3306">
            <v>200</v>
          </cell>
          <cell r="AG3306">
            <v>91.2</v>
          </cell>
          <cell r="AH3306">
            <v>-637</v>
          </cell>
          <cell r="AI3306">
            <v>-290.47200000000004</v>
          </cell>
          <cell r="AJ3306">
            <v>4.1849999999999996</v>
          </cell>
          <cell r="AK3306">
            <v>837</v>
          </cell>
          <cell r="AL3306">
            <v>2699</v>
          </cell>
        </row>
        <row r="3307">
          <cell r="B3307">
            <v>43450</v>
          </cell>
          <cell r="E3307" t="str">
            <v>Lari Obras y Servicios Spa</v>
          </cell>
          <cell r="F3307" t="str">
            <v>9624000200-8</v>
          </cell>
          <cell r="G3307" t="str">
            <v>Perno Ojo 5/8x17x14H</v>
          </cell>
          <cell r="AF3307">
            <v>350</v>
          </cell>
          <cell r="AG3307">
            <v>287.7</v>
          </cell>
          <cell r="AH3307">
            <v>-220</v>
          </cell>
          <cell r="AI3307">
            <v>-180.84</v>
          </cell>
          <cell r="AJ3307">
            <v>1.6285714285714286</v>
          </cell>
          <cell r="AK3307">
            <v>570</v>
          </cell>
          <cell r="AL3307">
            <v>2585</v>
          </cell>
        </row>
        <row r="3308">
          <cell r="B3308">
            <v>43364</v>
          </cell>
          <cell r="E3308" t="str">
            <v>Tecnored S.A.</v>
          </cell>
          <cell r="F3308" t="str">
            <v>9700220450-2</v>
          </cell>
          <cell r="G3308" t="str">
            <v>Pasador M16x102</v>
          </cell>
          <cell r="AF3308">
            <v>1500</v>
          </cell>
          <cell r="AG3308">
            <v>286.5</v>
          </cell>
          <cell r="AH3308">
            <v>0</v>
          </cell>
          <cell r="AI3308">
            <v>0</v>
          </cell>
          <cell r="AJ3308">
            <v>1</v>
          </cell>
          <cell r="AK3308">
            <v>1500</v>
          </cell>
          <cell r="AL3308">
            <v>2169</v>
          </cell>
        </row>
        <row r="3309">
          <cell r="B3309">
            <v>43456</v>
          </cell>
          <cell r="E3309" t="str">
            <v>Reposición</v>
          </cell>
          <cell r="F3309" t="str">
            <v>9323020370-7</v>
          </cell>
          <cell r="G3309" t="str">
            <v>Perno Hex Cte 5/8x9x6A</v>
          </cell>
          <cell r="AF3309">
            <v>1500</v>
          </cell>
          <cell r="AG3309">
            <v>560.65499999999997</v>
          </cell>
          <cell r="AH3309">
            <v>-464</v>
          </cell>
          <cell r="AI3309">
            <v>-173.42928000000001</v>
          </cell>
          <cell r="AJ3309">
            <v>1.3093333333333332</v>
          </cell>
          <cell r="AK3309">
            <v>1964</v>
          </cell>
          <cell r="AL3309">
            <v>2349</v>
          </cell>
        </row>
        <row r="3310">
          <cell r="B3310">
            <v>43274</v>
          </cell>
          <cell r="E3310" t="str">
            <v>CNT Telefonica del Sur S.A.</v>
          </cell>
          <cell r="F3310" t="str">
            <v>9921020100-5</v>
          </cell>
          <cell r="G3310" t="str">
            <v>Perno Cuello Ret 5/8x45</v>
          </cell>
          <cell r="AF3310">
            <v>1500</v>
          </cell>
          <cell r="AG3310">
            <v>157.5</v>
          </cell>
          <cell r="AH3310">
            <v>0</v>
          </cell>
          <cell r="AI3310">
            <v>0</v>
          </cell>
          <cell r="AJ3310">
            <v>1</v>
          </cell>
          <cell r="AK3310">
            <v>1500</v>
          </cell>
          <cell r="AL3310">
            <v>2029</v>
          </cell>
        </row>
        <row r="3311">
          <cell r="B3311">
            <v>43474</v>
          </cell>
          <cell r="E3311" t="str">
            <v>Cooperativa Electrica Paillaco</v>
          </cell>
          <cell r="F3311" t="str">
            <v>9521220125-2</v>
          </cell>
          <cell r="G3311" t="str">
            <v>Grillete recto 16mm, perf.21</v>
          </cell>
          <cell r="AF3311">
            <v>200</v>
          </cell>
          <cell r="AG3311">
            <v>91.2</v>
          </cell>
          <cell r="AH3311">
            <v>-47</v>
          </cell>
          <cell r="AI3311">
            <v>-21.432000000000002</v>
          </cell>
          <cell r="AJ3311">
            <v>1.2350000000000001</v>
          </cell>
          <cell r="AK3311">
            <v>247</v>
          </cell>
          <cell r="AL3311">
            <v>3004</v>
          </cell>
        </row>
        <row r="3312">
          <cell r="B3312">
            <v>43464</v>
          </cell>
          <cell r="E3312" t="str">
            <v>Reposición</v>
          </cell>
          <cell r="F3312" t="str">
            <v>9822910150-1</v>
          </cell>
          <cell r="G3312" t="str">
            <v>Pletina Corta 10x75x365</v>
          </cell>
          <cell r="AF3312">
            <v>500</v>
          </cell>
          <cell r="AG3312">
            <v>1035</v>
          </cell>
          <cell r="AH3312">
            <v>-44</v>
          </cell>
          <cell r="AI3312">
            <v>-91.08</v>
          </cell>
          <cell r="AJ3312">
            <v>1.0880000000000001</v>
          </cell>
          <cell r="AK3312">
            <v>544</v>
          </cell>
          <cell r="AL3312">
            <v>2300</v>
          </cell>
        </row>
        <row r="3313">
          <cell r="B3313">
            <v>43275</v>
          </cell>
          <cell r="E3313" t="str">
            <v>GTD Teleductos S.A.</v>
          </cell>
          <cell r="F3313" t="str">
            <v>9921020100-5</v>
          </cell>
          <cell r="G3313" t="str">
            <v>Perno Cuello Ret 5/8x45</v>
          </cell>
          <cell r="AF3313">
            <v>1500</v>
          </cell>
          <cell r="AG3313">
            <v>157.5</v>
          </cell>
          <cell r="AH3313">
            <v>-1060</v>
          </cell>
          <cell r="AI3313">
            <v>-111.3</v>
          </cell>
          <cell r="AJ3313">
            <v>1.7066666666666668</v>
          </cell>
          <cell r="AK3313">
            <v>2560</v>
          </cell>
          <cell r="AL3313">
            <v>2029</v>
          </cell>
        </row>
        <row r="3314">
          <cell r="B3314">
            <v>43488</v>
          </cell>
          <cell r="E3314" t="str">
            <v>Reposición</v>
          </cell>
          <cell r="F3314" t="str">
            <v>7303240105-5</v>
          </cell>
          <cell r="G3314" t="str">
            <v>Golilla 40x40x5x18</v>
          </cell>
          <cell r="AF3314">
            <v>10000</v>
          </cell>
          <cell r="AG3314">
            <v>480</v>
          </cell>
          <cell r="AH3314">
            <v>2848</v>
          </cell>
          <cell r="AI3314">
            <v>136.70400000000001</v>
          </cell>
          <cell r="AJ3314">
            <v>0.71519999999999995</v>
          </cell>
          <cell r="AK3314">
            <v>7152</v>
          </cell>
          <cell r="AL3314">
            <v>2583</v>
          </cell>
        </row>
        <row r="3315">
          <cell r="B3315">
            <v>43462</v>
          </cell>
          <cell r="E3315" t="str">
            <v>Reposición</v>
          </cell>
          <cell r="F3315" t="str">
            <v>3824028180-2</v>
          </cell>
          <cell r="G3315" t="str">
            <v>Tirafondo Nº2, 7/8x149</v>
          </cell>
          <cell r="AF3315">
            <v>15000</v>
          </cell>
          <cell r="AG3315">
            <v>8280</v>
          </cell>
          <cell r="AH3315">
            <v>15000</v>
          </cell>
          <cell r="AI3315">
            <v>8280</v>
          </cell>
          <cell r="AJ3315">
            <v>0</v>
          </cell>
          <cell r="AK3315">
            <v>0</v>
          </cell>
          <cell r="AL3315">
            <v>2000</v>
          </cell>
        </row>
        <row r="3316">
          <cell r="B3316">
            <v>43472</v>
          </cell>
          <cell r="E3316" t="str">
            <v>Cooperativa Electrica Paillaco</v>
          </cell>
          <cell r="F3316" t="str">
            <v>A800210189-1</v>
          </cell>
          <cell r="G3316" t="str">
            <v>BRAZO TIPO C 25 KV GV     960x710x660</v>
          </cell>
          <cell r="AF3316">
            <v>50</v>
          </cell>
          <cell r="AG3316">
            <v>1095</v>
          </cell>
          <cell r="AH3316">
            <v>0</v>
          </cell>
          <cell r="AI3316">
            <v>0</v>
          </cell>
          <cell r="AJ3316">
            <v>1</v>
          </cell>
          <cell r="AK3316">
            <v>50</v>
          </cell>
          <cell r="AL3316">
            <v>2625</v>
          </cell>
        </row>
        <row r="3317">
          <cell r="B3317">
            <v>43473</v>
          </cell>
          <cell r="E3317" t="str">
            <v>Cooperativa Electrica Rio Bueno</v>
          </cell>
          <cell r="F3317" t="str">
            <v>9822710240-3</v>
          </cell>
          <cell r="G3317" t="str">
            <v>Espaciador p/Tir. Recto 910x700x600-50</v>
          </cell>
          <cell r="AF3317">
            <v>20</v>
          </cell>
          <cell r="AG3317">
            <v>139.19999999999999</v>
          </cell>
          <cell r="AH3317">
            <v>0</v>
          </cell>
          <cell r="AI3317">
            <v>0</v>
          </cell>
          <cell r="AJ3317">
            <v>1</v>
          </cell>
          <cell r="AK3317">
            <v>20</v>
          </cell>
          <cell r="AL3317">
            <v>4043</v>
          </cell>
        </row>
        <row r="3318">
          <cell r="B3318">
            <v>43477</v>
          </cell>
          <cell r="E3318" t="str">
            <v>Reposición</v>
          </cell>
          <cell r="F3318" t="str">
            <v>9323020410-K</v>
          </cell>
          <cell r="G3318" t="str">
            <v>Perno Hex Cte 5/8x10x7A</v>
          </cell>
          <cell r="AF3318">
            <v>1000</v>
          </cell>
          <cell r="AG3318">
            <v>424</v>
          </cell>
          <cell r="AH3318">
            <v>-593</v>
          </cell>
          <cell r="AI3318">
            <v>-251.43199999999999</v>
          </cell>
          <cell r="AJ3318">
            <v>1.593</v>
          </cell>
          <cell r="AK3318">
            <v>1593</v>
          </cell>
          <cell r="AL3318">
            <v>2200</v>
          </cell>
        </row>
        <row r="3319">
          <cell r="B3319">
            <v>43475</v>
          </cell>
          <cell r="E3319" t="str">
            <v>Copelec</v>
          </cell>
          <cell r="F3319" t="str">
            <v>8706200210-5</v>
          </cell>
          <cell r="G3319" t="str">
            <v>Espiga 5/8x155x210 caps.1" Poliamida</v>
          </cell>
          <cell r="AF3319">
            <v>1000</v>
          </cell>
          <cell r="AG3319">
            <v>388</v>
          </cell>
          <cell r="AH3319">
            <v>-1256</v>
          </cell>
          <cell r="AI3319">
            <v>-487.32800000000003</v>
          </cell>
          <cell r="AJ3319">
            <v>2.2559999999999998</v>
          </cell>
          <cell r="AK3319">
            <v>2256</v>
          </cell>
          <cell r="AL3319">
            <v>8101</v>
          </cell>
        </row>
        <row r="3320">
          <cell r="B3320">
            <v>43490</v>
          </cell>
          <cell r="E3320" t="str">
            <v>Emp Transporte Ferroviario S.A.</v>
          </cell>
          <cell r="F3320" t="str">
            <v>2821032260-6</v>
          </cell>
          <cell r="G3320" t="str">
            <v>Perno Talón Aguja DJKZ  1x260</v>
          </cell>
          <cell r="AF3320">
            <v>18</v>
          </cell>
          <cell r="AG3320">
            <v>22.5</v>
          </cell>
          <cell r="AH3320">
            <v>0</v>
          </cell>
          <cell r="AI3320">
            <v>0</v>
          </cell>
          <cell r="AJ3320">
            <v>1</v>
          </cell>
          <cell r="AK3320">
            <v>18</v>
          </cell>
          <cell r="AL3320">
            <v>3520</v>
          </cell>
        </row>
        <row r="3321">
          <cell r="B3321">
            <v>43478</v>
          </cell>
          <cell r="E3321" t="str">
            <v>Cooperativa electrica los Angeles</v>
          </cell>
          <cell r="F3321" t="str">
            <v>9023720010-0</v>
          </cell>
          <cell r="G3321" t="str">
            <v>Tuerca Ojo 5/8</v>
          </cell>
          <cell r="AF3321">
            <v>290</v>
          </cell>
          <cell r="AG3321">
            <v>88.16</v>
          </cell>
          <cell r="AH3321">
            <v>-359</v>
          </cell>
          <cell r="AI3321">
            <v>-109.136</v>
          </cell>
          <cell r="AJ3321">
            <v>2.2379310344827585</v>
          </cell>
          <cell r="AK3321">
            <v>649</v>
          </cell>
          <cell r="AL3321">
            <v>3223</v>
          </cell>
        </row>
        <row r="3322">
          <cell r="B3322">
            <v>43486</v>
          </cell>
          <cell r="E3322" t="str">
            <v>Reposición</v>
          </cell>
          <cell r="F3322" t="str">
            <v>9624000015-3</v>
          </cell>
          <cell r="G3322" t="str">
            <v>Perno Ojo 5/8x9x3H</v>
          </cell>
          <cell r="AF3322">
            <v>1500</v>
          </cell>
          <cell r="AG3322">
            <v>906</v>
          </cell>
          <cell r="AH3322">
            <v>-20</v>
          </cell>
          <cell r="AI3322">
            <v>-12.08</v>
          </cell>
          <cell r="AJ3322">
            <v>1.0133333333333334</v>
          </cell>
          <cell r="AK3322">
            <v>1520</v>
          </cell>
          <cell r="AL3322">
            <v>2852</v>
          </cell>
        </row>
        <row r="3323">
          <cell r="B3323">
            <v>43495</v>
          </cell>
          <cell r="E3323" t="str">
            <v>Reposición</v>
          </cell>
          <cell r="F3323" t="str">
            <v>9822210262-6</v>
          </cell>
          <cell r="G3323" t="str">
            <v xml:space="preserve">DIAGONAL GV PERF.14-18(2)32x6x935 M-2368-A4                      </v>
          </cell>
          <cell r="AF3323">
            <v>600</v>
          </cell>
          <cell r="AG3323">
            <v>840</v>
          </cell>
          <cell r="AH3323">
            <v>0</v>
          </cell>
          <cell r="AI3323">
            <v>0</v>
          </cell>
          <cell r="AJ3323">
            <v>1</v>
          </cell>
          <cell r="AK3323">
            <v>600</v>
          </cell>
          <cell r="AL3323">
            <v>1838</v>
          </cell>
        </row>
        <row r="3324">
          <cell r="B3324">
            <v>43492</v>
          </cell>
          <cell r="E3324" t="str">
            <v>Reposición</v>
          </cell>
          <cell r="F3324" t="str">
            <v>9822910160-9</v>
          </cell>
          <cell r="G3324" t="str">
            <v xml:space="preserve">PLETINA UNION ALARGADA    10x75x475         </v>
          </cell>
          <cell r="AG3324">
            <v>0</v>
          </cell>
          <cell r="AH3324">
            <v>-264</v>
          </cell>
          <cell r="AI3324">
            <v>-712.80000000000007</v>
          </cell>
          <cell r="AJ3324" t="str">
            <v/>
          </cell>
          <cell r="AK3324">
            <v>264</v>
          </cell>
          <cell r="AL3324">
            <v>2037</v>
          </cell>
        </row>
        <row r="3325">
          <cell r="B3325">
            <v>43483</v>
          </cell>
          <cell r="E3325" t="str">
            <v>Tecnored S.A.</v>
          </cell>
          <cell r="F3325" t="str">
            <v>A800210113-1</v>
          </cell>
          <cell r="G3325" t="str">
            <v>Soporte Met. Montaje Seccionador</v>
          </cell>
          <cell r="AF3325">
            <v>100</v>
          </cell>
          <cell r="AG3325">
            <v>280</v>
          </cell>
          <cell r="AH3325">
            <v>-17</v>
          </cell>
          <cell r="AI3325">
            <v>-47.599999999999994</v>
          </cell>
          <cell r="AJ3325">
            <v>1.17</v>
          </cell>
          <cell r="AK3325">
            <v>117</v>
          </cell>
          <cell r="AL3325">
            <v>3000</v>
          </cell>
        </row>
        <row r="3326">
          <cell r="B3326">
            <v>43422</v>
          </cell>
          <cell r="E3326" t="str">
            <v>Reposición</v>
          </cell>
          <cell r="F3326" t="str">
            <v>9624000110-9</v>
          </cell>
          <cell r="G3326" t="str">
            <v>Perno Ojo 5/8x7x3H</v>
          </cell>
          <cell r="AF3326">
            <v>1000</v>
          </cell>
          <cell r="AG3326">
            <v>533</v>
          </cell>
          <cell r="AH3326">
            <v>-73</v>
          </cell>
          <cell r="AI3326">
            <v>-38.908999999999999</v>
          </cell>
          <cell r="AJ3326">
            <v>1.073</v>
          </cell>
          <cell r="AK3326">
            <v>1073</v>
          </cell>
          <cell r="AL3326">
            <v>2850</v>
          </cell>
        </row>
        <row r="3327">
          <cell r="B3327">
            <v>43489</v>
          </cell>
          <cell r="E3327" t="str">
            <v>Emp Transporte Ferroviario S.A.</v>
          </cell>
          <cell r="F3327" t="str">
            <v>2821632145-8</v>
          </cell>
          <cell r="G3327" t="str">
            <v>Perno riel FFCC JDZ 1x156 NG</v>
          </cell>
          <cell r="AF3327">
            <v>400</v>
          </cell>
          <cell r="AG3327">
            <v>313.60000000000002</v>
          </cell>
          <cell r="AH3327">
            <v>-9</v>
          </cell>
          <cell r="AI3327">
            <v>-7.056</v>
          </cell>
          <cell r="AJ3327">
            <v>1.0225</v>
          </cell>
          <cell r="AK3327">
            <v>409</v>
          </cell>
          <cell r="AL3327">
            <v>2628</v>
          </cell>
        </row>
        <row r="3328">
          <cell r="B3328">
            <v>43494</v>
          </cell>
          <cell r="E3328" t="str">
            <v>Emp Transporte Ferroviario S.A.</v>
          </cell>
          <cell r="F3328" t="str">
            <v>2821632170-9</v>
          </cell>
          <cell r="G3328" t="str">
            <v>Perno riel FFCC Cuad 1x5.1/2</v>
          </cell>
          <cell r="AF3328">
            <v>30</v>
          </cell>
          <cell r="AG3328">
            <v>22.05</v>
          </cell>
          <cell r="AH3328">
            <v>-4</v>
          </cell>
          <cell r="AI3328">
            <v>-2.94</v>
          </cell>
          <cell r="AJ3328">
            <v>1.1333333333333333</v>
          </cell>
          <cell r="AK3328">
            <v>34</v>
          </cell>
          <cell r="AL3328">
            <v>3500</v>
          </cell>
        </row>
        <row r="3329">
          <cell r="B3329">
            <v>43497</v>
          </cell>
          <cell r="E3329" t="str">
            <v>Reposición</v>
          </cell>
          <cell r="F3329" t="str">
            <v>9822210140-9</v>
          </cell>
          <cell r="G3329" t="str">
            <v xml:space="preserve">DIAGONAL C/PERF 14-18    32 x 5 x 900                            </v>
          </cell>
          <cell r="AF3329">
            <v>570</v>
          </cell>
          <cell r="AG3329">
            <v>646.38</v>
          </cell>
          <cell r="AH3329">
            <v>0</v>
          </cell>
          <cell r="AI3329">
            <v>0</v>
          </cell>
          <cell r="AJ3329">
            <v>1</v>
          </cell>
          <cell r="AK3329">
            <v>570</v>
          </cell>
          <cell r="AL3329">
            <v>1780</v>
          </cell>
        </row>
        <row r="3330">
          <cell r="B3330">
            <v>43493</v>
          </cell>
          <cell r="E3330" t="str">
            <v>Reposición</v>
          </cell>
          <cell r="F3330" t="str">
            <v>9700220450-2</v>
          </cell>
          <cell r="G3330" t="str">
            <v>Pasador M16x102</v>
          </cell>
          <cell r="AF3330">
            <v>1500</v>
          </cell>
          <cell r="AG3330">
            <v>286.5</v>
          </cell>
          <cell r="AH3330">
            <v>0</v>
          </cell>
          <cell r="AI3330">
            <v>0</v>
          </cell>
          <cell r="AJ3330">
            <v>1</v>
          </cell>
          <cell r="AK3330">
            <v>1500</v>
          </cell>
          <cell r="AL3330">
            <v>2169</v>
          </cell>
        </row>
        <row r="3331">
          <cell r="B3331">
            <v>43481</v>
          </cell>
          <cell r="E3331" t="str">
            <v>Reposición</v>
          </cell>
          <cell r="F3331" t="str">
            <v>7401200010-7</v>
          </cell>
          <cell r="G3331" t="str">
            <v>Barra Ojo 5/8x1,80mtrs</v>
          </cell>
          <cell r="AF3331">
            <v>700</v>
          </cell>
          <cell r="AG3331">
            <v>2125.7599999999998</v>
          </cell>
          <cell r="AH3331">
            <v>333</v>
          </cell>
          <cell r="AI3331">
            <v>1011.2544</v>
          </cell>
          <cell r="AJ3331">
            <v>0.52428571428571424</v>
          </cell>
          <cell r="AK3331">
            <v>367</v>
          </cell>
          <cell r="AL3331">
            <v>2349</v>
          </cell>
        </row>
        <row r="3332">
          <cell r="B3332">
            <v>43491</v>
          </cell>
          <cell r="E3332" t="str">
            <v>Consorcio Globe ICF S.A.</v>
          </cell>
          <cell r="F3332" t="str">
            <v>2821632150-4</v>
          </cell>
          <cell r="G3332" t="str">
            <v>Perno riel FFCC KJX 1x140</v>
          </cell>
          <cell r="AF3332">
            <v>54</v>
          </cell>
          <cell r="AG3332">
            <v>38.879999999999995</v>
          </cell>
          <cell r="AH3332">
            <v>0</v>
          </cell>
          <cell r="AI3332">
            <v>0</v>
          </cell>
          <cell r="AJ3332">
            <v>1</v>
          </cell>
          <cell r="AK3332">
            <v>54</v>
          </cell>
          <cell r="AL3332">
            <v>2916</v>
          </cell>
        </row>
        <row r="3333">
          <cell r="B3333">
            <v>43476</v>
          </cell>
          <cell r="E3333" t="str">
            <v>Cooperativa Electrica Paillaco</v>
          </cell>
          <cell r="F3333" t="str">
            <v>9822410150-3</v>
          </cell>
          <cell r="G3333" t="str">
            <v>Eslabón Simple 16mm</v>
          </cell>
          <cell r="AF3333">
            <v>400</v>
          </cell>
          <cell r="AG3333">
            <v>160</v>
          </cell>
          <cell r="AH3333">
            <v>-590</v>
          </cell>
          <cell r="AI3333">
            <v>-236</v>
          </cell>
          <cell r="AJ3333">
            <v>2.4750000000000001</v>
          </cell>
          <cell r="AK3333">
            <v>990</v>
          </cell>
          <cell r="AL3333">
            <v>2740</v>
          </cell>
        </row>
        <row r="3334">
          <cell r="B3334">
            <v>43496</v>
          </cell>
          <cell r="E3334" t="str">
            <v>Tecnored S.A.</v>
          </cell>
          <cell r="F3334" t="str">
            <v>9323016498-1</v>
          </cell>
          <cell r="G3334" t="str">
            <v>Perno Hex Cte 1/2x13x187mmH</v>
          </cell>
          <cell r="AF3334">
            <v>2000</v>
          </cell>
          <cell r="AG3334">
            <v>598</v>
          </cell>
          <cell r="AH3334">
            <v>-3045</v>
          </cell>
          <cell r="AI3334">
            <v>-910.45499999999993</v>
          </cell>
          <cell r="AJ3334">
            <v>2.5225</v>
          </cell>
          <cell r="AK3334">
            <v>5045</v>
          </cell>
          <cell r="AL3334">
            <v>2541</v>
          </cell>
        </row>
        <row r="3335">
          <cell r="B3335">
            <v>43500</v>
          </cell>
          <cell r="E3335" t="str">
            <v>Reposición</v>
          </cell>
          <cell r="F3335" t="str">
            <v>9822210220-0</v>
          </cell>
          <cell r="G3335" t="str">
            <v xml:space="preserve">DIAGONAL C/PERF 14 - 18  32 x 6 x 800                            </v>
          </cell>
          <cell r="AF3335">
            <v>1000</v>
          </cell>
          <cell r="AG3335">
            <v>1206</v>
          </cell>
          <cell r="AH3335">
            <v>-1012</v>
          </cell>
          <cell r="AI3335">
            <v>-1220.472</v>
          </cell>
          <cell r="AJ3335">
            <v>2.012</v>
          </cell>
          <cell r="AK3335">
            <v>2012</v>
          </cell>
          <cell r="AL3335">
            <v>1749</v>
          </cell>
        </row>
        <row r="3336">
          <cell r="B3336">
            <v>43504</v>
          </cell>
          <cell r="E3336" t="str">
            <v xml:space="preserve">CONSTRUCTORA BELMAR Y RIBBA LTDA.                                               </v>
          </cell>
          <cell r="F3336" t="str">
            <v>9100219020-1</v>
          </cell>
          <cell r="G3336" t="str">
            <v>Gancho T/Araña</v>
          </cell>
          <cell r="AF3336">
            <v>7</v>
          </cell>
          <cell r="AG3336">
            <v>14.525000000000002</v>
          </cell>
          <cell r="AH3336">
            <v>-5</v>
          </cell>
          <cell r="AI3336">
            <v>-10.375</v>
          </cell>
          <cell r="AJ3336">
            <v>1.7142857142857142</v>
          </cell>
          <cell r="AK3336">
            <v>12</v>
          </cell>
          <cell r="AL3336">
            <v>2506</v>
          </cell>
        </row>
        <row r="3337">
          <cell r="B3337">
            <v>43453</v>
          </cell>
          <cell r="E3337" t="str">
            <v>Tierra Reforzada S.A.</v>
          </cell>
          <cell r="F3337" t="str">
            <v>9821911140-1</v>
          </cell>
          <cell r="G3337" t="str">
            <v>Ancla 1x1</v>
          </cell>
          <cell r="AF3337">
            <v>10000</v>
          </cell>
          <cell r="AG3337">
            <v>770</v>
          </cell>
          <cell r="AH3337">
            <v>5140</v>
          </cell>
          <cell r="AI3337">
            <v>395.78</v>
          </cell>
          <cell r="AJ3337">
            <v>0.48599999999999999</v>
          </cell>
          <cell r="AK3337">
            <v>4860</v>
          </cell>
          <cell r="AL3337">
            <v>9025</v>
          </cell>
        </row>
        <row r="3338">
          <cell r="B3338">
            <v>43509</v>
          </cell>
          <cell r="E3338" t="str">
            <v>Reposición</v>
          </cell>
          <cell r="F3338" t="str">
            <v>9822410110-4</v>
          </cell>
          <cell r="G3338" t="str">
            <v>Eslabón Angular p/Tirante perf.18</v>
          </cell>
          <cell r="AF3338">
            <v>750</v>
          </cell>
          <cell r="AG3338">
            <v>371.25</v>
          </cell>
          <cell r="AH3338">
            <v>-194</v>
          </cell>
          <cell r="AI3338">
            <v>-96.03</v>
          </cell>
          <cell r="AJ3338">
            <v>1.2586666666666666</v>
          </cell>
          <cell r="AK3338">
            <v>944</v>
          </cell>
          <cell r="AL3338">
            <v>2424</v>
          </cell>
        </row>
        <row r="3339">
          <cell r="B3339">
            <v>43508</v>
          </cell>
          <cell r="E3339" t="str">
            <v>Reposición</v>
          </cell>
          <cell r="F3339" t="str">
            <v>9822410170-8</v>
          </cell>
          <cell r="G3339" t="str">
            <v>Eslabón Angular p/Tirante perf.21</v>
          </cell>
          <cell r="AF3339">
            <v>750</v>
          </cell>
          <cell r="AG3339">
            <v>375</v>
          </cell>
          <cell r="AH3339">
            <v>-201</v>
          </cell>
          <cell r="AI3339">
            <v>-100.5</v>
          </cell>
          <cell r="AJ3339">
            <v>1.268</v>
          </cell>
          <cell r="AK3339">
            <v>951</v>
          </cell>
          <cell r="AL3339">
            <v>2600</v>
          </cell>
        </row>
        <row r="3340">
          <cell r="B3340">
            <v>43510</v>
          </cell>
          <cell r="E3340" t="str">
            <v>Reposición</v>
          </cell>
          <cell r="F3340" t="str">
            <v>9822210215-4</v>
          </cell>
          <cell r="G3340" t="str">
            <v>Diagonal 32x6x800 c/Perf 14-14</v>
          </cell>
          <cell r="AF3340">
            <v>2000</v>
          </cell>
          <cell r="AG3340">
            <v>2412</v>
          </cell>
          <cell r="AH3340">
            <v>-16</v>
          </cell>
          <cell r="AI3340">
            <v>-19.295999999999999</v>
          </cell>
          <cell r="AJ3340">
            <v>1.008</v>
          </cell>
          <cell r="AK3340">
            <v>2016</v>
          </cell>
          <cell r="AL3340">
            <v>1837</v>
          </cell>
        </row>
        <row r="3341">
          <cell r="B3341">
            <v>43518</v>
          </cell>
          <cell r="E3341" t="str">
            <v>Reposición</v>
          </cell>
          <cell r="F3341" t="str">
            <v>9822210218-9</v>
          </cell>
          <cell r="G3341" t="str">
            <v>Diagonal 32x6x900 c/Perf 14-14</v>
          </cell>
          <cell r="AF3341">
            <v>1200</v>
          </cell>
          <cell r="AG3341">
            <v>1617.6000000000001</v>
          </cell>
          <cell r="AH3341">
            <v>0</v>
          </cell>
          <cell r="AI3341">
            <v>0</v>
          </cell>
          <cell r="AJ3341">
            <v>1</v>
          </cell>
          <cell r="AK3341">
            <v>1200</v>
          </cell>
          <cell r="AL3341">
            <v>1837</v>
          </cell>
        </row>
        <row r="3342">
          <cell r="B3342">
            <v>43502</v>
          </cell>
          <cell r="E3342" t="str">
            <v>Reposición</v>
          </cell>
          <cell r="F3342" t="str">
            <v>9700212050-3</v>
          </cell>
          <cell r="G3342" t="str">
            <v>Pasador 3/8x72</v>
          </cell>
          <cell r="AF3342">
            <v>4000</v>
          </cell>
          <cell r="AG3342">
            <v>216</v>
          </cell>
          <cell r="AH3342">
            <v>-307</v>
          </cell>
          <cell r="AI3342">
            <v>-16.577999999999999</v>
          </cell>
          <cell r="AJ3342">
            <v>1.0767500000000001</v>
          </cell>
          <cell r="AK3342">
            <v>4307</v>
          </cell>
          <cell r="AL3342">
            <v>2405</v>
          </cell>
        </row>
        <row r="3343">
          <cell r="B3343">
            <v>43487</v>
          </cell>
          <cell r="E3343" t="str">
            <v>Minera Candelaria</v>
          </cell>
          <cell r="F3343" t="str">
            <v>34C2064000-2</v>
          </cell>
          <cell r="G3343" t="str">
            <v>Tuerca Hex Ref TRE 2"</v>
          </cell>
          <cell r="AG3343">
            <v>0</v>
          </cell>
          <cell r="AH3343">
            <v>0</v>
          </cell>
          <cell r="AI3343">
            <v>0</v>
          </cell>
          <cell r="AJ3343" t="str">
            <v/>
          </cell>
          <cell r="AK3343">
            <v>0</v>
          </cell>
        </row>
        <row r="3344">
          <cell r="B3344">
            <v>43485</v>
          </cell>
          <cell r="E3344" t="str">
            <v>EMP ELECTRICA MAGALLANES</v>
          </cell>
          <cell r="F3344" t="str">
            <v>9521200007-9</v>
          </cell>
          <cell r="G3344" t="str">
            <v>Grillete 12mm, ojo chico</v>
          </cell>
          <cell r="AF3344">
            <v>2000</v>
          </cell>
          <cell r="AG3344">
            <v>446</v>
          </cell>
          <cell r="AH3344">
            <v>487</v>
          </cell>
          <cell r="AI3344">
            <v>108.601</v>
          </cell>
          <cell r="AJ3344">
            <v>0.75649999999999995</v>
          </cell>
          <cell r="AK3344">
            <v>1513</v>
          </cell>
          <cell r="AL3344">
            <v>2949</v>
          </cell>
        </row>
        <row r="3345">
          <cell r="B3345">
            <v>43512</v>
          </cell>
          <cell r="E3345" t="str">
            <v>Servicios Aliados</v>
          </cell>
          <cell r="F3345" t="str">
            <v>9821980340-0</v>
          </cell>
          <cell r="G3345" t="str">
            <v xml:space="preserve">FUNDACION REFUERZO        P/POSTE GV 1X1    </v>
          </cell>
          <cell r="AF3345">
            <v>15</v>
          </cell>
          <cell r="AG3345">
            <v>1058.94</v>
          </cell>
          <cell r="AH3345">
            <v>0</v>
          </cell>
          <cell r="AI3345">
            <v>0</v>
          </cell>
          <cell r="AJ3345">
            <v>1</v>
          </cell>
          <cell r="AK3345">
            <v>15</v>
          </cell>
          <cell r="AL3345">
            <v>2399</v>
          </cell>
        </row>
        <row r="3346">
          <cell r="B3346">
            <v>43505</v>
          </cell>
          <cell r="E3346" t="str">
            <v>Reposición</v>
          </cell>
          <cell r="F3346" t="str">
            <v>8020210120-1</v>
          </cell>
          <cell r="G3346" t="str">
            <v>Cruceta Remate Final Oval 50x50x4x500-14</v>
          </cell>
          <cell r="AF3346">
            <v>300</v>
          </cell>
          <cell r="AG3346">
            <v>522</v>
          </cell>
          <cell r="AH3346">
            <v>-5</v>
          </cell>
          <cell r="AI3346">
            <v>-8.6999999999999993</v>
          </cell>
          <cell r="AJ3346">
            <v>1.0166666666666666</v>
          </cell>
          <cell r="AK3346">
            <v>305</v>
          </cell>
          <cell r="AL3346">
            <v>1998</v>
          </cell>
        </row>
        <row r="3347">
          <cell r="B3347">
            <v>43503</v>
          </cell>
          <cell r="E3347" t="str">
            <v>Tecnored S.A.</v>
          </cell>
          <cell r="F3347" t="str">
            <v>9521220110-4</v>
          </cell>
          <cell r="G3347" t="str">
            <v>Grillete recto 14mm, perf.21</v>
          </cell>
          <cell r="AF3347">
            <v>2000</v>
          </cell>
          <cell r="AG3347">
            <v>620</v>
          </cell>
          <cell r="AH3347">
            <v>-634</v>
          </cell>
          <cell r="AI3347">
            <v>-196.54</v>
          </cell>
          <cell r="AJ3347">
            <v>1.3169999999999999</v>
          </cell>
          <cell r="AK3347">
            <v>2634</v>
          </cell>
          <cell r="AL3347">
            <v>3000</v>
          </cell>
        </row>
        <row r="3348">
          <cell r="B3348">
            <v>43523</v>
          </cell>
          <cell r="E3348" t="str">
            <v>Tecnored S.A.</v>
          </cell>
          <cell r="F3348" t="str">
            <v>A802316030-8</v>
          </cell>
          <cell r="G3348" t="str">
            <v>Soporte Metálico de Montaje</v>
          </cell>
          <cell r="AF3348">
            <v>200</v>
          </cell>
          <cell r="AG3348">
            <v>560</v>
          </cell>
          <cell r="AH3348">
            <v>-1</v>
          </cell>
          <cell r="AI3348">
            <v>-2.8</v>
          </cell>
          <cell r="AJ3348">
            <v>1.0049999999999999</v>
          </cell>
          <cell r="AK3348">
            <v>201</v>
          </cell>
          <cell r="AL3348">
            <v>2500</v>
          </cell>
        </row>
        <row r="3349">
          <cell r="B3349">
            <v>43507</v>
          </cell>
          <cell r="E3349" t="str">
            <v>Compañía General de Electricidad</v>
          </cell>
          <cell r="F3349" t="str">
            <v>9822200230-3</v>
          </cell>
          <cell r="G3349" t="str">
            <v>Diagonal L 50x50x6x1455</v>
          </cell>
          <cell r="AF3349">
            <v>600</v>
          </cell>
          <cell r="AG3349">
            <v>3902.3999999999996</v>
          </cell>
          <cell r="AH3349">
            <v>143</v>
          </cell>
          <cell r="AI3349">
            <v>930.07199999999989</v>
          </cell>
          <cell r="AJ3349">
            <v>0.76166666666666671</v>
          </cell>
          <cell r="AK3349">
            <v>457</v>
          </cell>
          <cell r="AL3349">
            <v>2059</v>
          </cell>
        </row>
        <row r="3350">
          <cell r="B3350">
            <v>43520</v>
          </cell>
          <cell r="E3350" t="str">
            <v>Tecnored S.A.</v>
          </cell>
          <cell r="F3350" t="str">
            <v>9323016560-0</v>
          </cell>
          <cell r="G3350" t="str">
            <v>Perno Hex Cte 1/2x12x9A</v>
          </cell>
          <cell r="AF3350">
            <v>400</v>
          </cell>
          <cell r="AG3350">
            <v>122.39999999999999</v>
          </cell>
          <cell r="AH3350">
            <v>-105</v>
          </cell>
          <cell r="AI3350">
            <v>-32.130000000000003</v>
          </cell>
          <cell r="AJ3350">
            <v>1.2625</v>
          </cell>
          <cell r="AK3350">
            <v>505</v>
          </cell>
          <cell r="AL3350">
            <v>5000</v>
          </cell>
        </row>
        <row r="3351">
          <cell r="B3351">
            <v>43276</v>
          </cell>
          <cell r="E3351" t="str">
            <v>GTD Teleductos S.A.</v>
          </cell>
          <cell r="F3351" t="str">
            <v>9921020100-5</v>
          </cell>
          <cell r="G3351" t="str">
            <v>Perno Cuello Ret 5/8x45</v>
          </cell>
          <cell r="AF3351">
            <v>1500</v>
          </cell>
          <cell r="AG3351">
            <v>157.5</v>
          </cell>
          <cell r="AH3351">
            <v>0</v>
          </cell>
          <cell r="AI3351">
            <v>0</v>
          </cell>
          <cell r="AJ3351">
            <v>1</v>
          </cell>
          <cell r="AK3351">
            <v>1500</v>
          </cell>
          <cell r="AL3351">
            <v>2029</v>
          </cell>
        </row>
        <row r="3352">
          <cell r="B3352">
            <v>43506</v>
          </cell>
          <cell r="E3352" t="str">
            <v>Compañía General de Electricidad</v>
          </cell>
          <cell r="F3352" t="str">
            <v>A800228030-3</v>
          </cell>
          <cell r="G3352" t="str">
            <v>Soporte Cruceta Plana 190x6x200</v>
          </cell>
          <cell r="AF3352">
            <v>600</v>
          </cell>
          <cell r="AG3352">
            <v>1260</v>
          </cell>
          <cell r="AH3352">
            <v>-76</v>
          </cell>
          <cell r="AI3352">
            <v>-159.6</v>
          </cell>
          <cell r="AJ3352">
            <v>1.1266666666666667</v>
          </cell>
          <cell r="AK3352">
            <v>676</v>
          </cell>
          <cell r="AL3352">
            <v>2059</v>
          </cell>
        </row>
        <row r="3353">
          <cell r="B3353">
            <v>43545</v>
          </cell>
          <cell r="E3353" t="str">
            <v>Electricidad Maguni Ltda</v>
          </cell>
          <cell r="F3353" t="str">
            <v>A800210189-1</v>
          </cell>
          <cell r="G3353" t="str">
            <v>BRAZO TIPO C 25 KV GV     960x710x660</v>
          </cell>
          <cell r="AF3353">
            <v>6</v>
          </cell>
          <cell r="AG3353">
            <v>131.39999999999998</v>
          </cell>
          <cell r="AH3353">
            <v>0</v>
          </cell>
          <cell r="AI3353">
            <v>0</v>
          </cell>
          <cell r="AJ3353">
            <v>1</v>
          </cell>
          <cell r="AK3353">
            <v>6</v>
          </cell>
          <cell r="AL3353">
            <v>2802</v>
          </cell>
        </row>
        <row r="3354">
          <cell r="B3354">
            <v>43531</v>
          </cell>
          <cell r="E3354" t="str">
            <v>Reposición</v>
          </cell>
          <cell r="F3354" t="str">
            <v>8706200680-1</v>
          </cell>
          <cell r="G3354" t="str">
            <v>Espiga 3/4x200x250 caps.1.3/8" Poliamida</v>
          </cell>
          <cell r="AF3354">
            <v>1000</v>
          </cell>
          <cell r="AG3354">
            <v>641</v>
          </cell>
          <cell r="AH3354">
            <v>-246</v>
          </cell>
          <cell r="AI3354">
            <v>-157.68600000000001</v>
          </cell>
          <cell r="AJ3354">
            <v>1.246</v>
          </cell>
          <cell r="AK3354">
            <v>1246</v>
          </cell>
          <cell r="AL3354">
            <v>6460</v>
          </cell>
        </row>
        <row r="3355">
          <cell r="B3355">
            <v>43530</v>
          </cell>
          <cell r="E3355" t="str">
            <v>Tecnored S.A.</v>
          </cell>
          <cell r="F3355" t="str">
            <v>A321400229-8</v>
          </cell>
          <cell r="G3355" t="str">
            <v>Vigueta Tipo Z 40x30x4x480mm</v>
          </cell>
          <cell r="AF3355">
            <v>200</v>
          </cell>
          <cell r="AG3355">
            <v>320</v>
          </cell>
          <cell r="AH3355">
            <v>-1</v>
          </cell>
          <cell r="AI3355">
            <v>-1.6</v>
          </cell>
          <cell r="AJ3355">
            <v>1.0049999999999999</v>
          </cell>
          <cell r="AK3355">
            <v>201</v>
          </cell>
          <cell r="AL3355">
            <v>5000</v>
          </cell>
        </row>
        <row r="3356">
          <cell r="B3356">
            <v>43524</v>
          </cell>
          <cell r="E3356" t="str">
            <v>Barrios Constructora SPA</v>
          </cell>
          <cell r="F3356" t="str">
            <v>2721024064-6</v>
          </cell>
          <cell r="G3356" t="str">
            <v>Perno riel 3/4x4 NG</v>
          </cell>
          <cell r="AF3356">
            <v>1000</v>
          </cell>
          <cell r="AG3356">
            <v>266</v>
          </cell>
          <cell r="AH3356">
            <v>-72</v>
          </cell>
          <cell r="AI3356">
            <v>-19.152000000000001</v>
          </cell>
          <cell r="AJ3356">
            <v>1.0720000000000001</v>
          </cell>
          <cell r="AK3356">
            <v>1072</v>
          </cell>
          <cell r="AL3356">
            <v>3315</v>
          </cell>
        </row>
        <row r="3357">
          <cell r="B3357">
            <v>43527</v>
          </cell>
          <cell r="E3357" t="str">
            <v>Reposición</v>
          </cell>
          <cell r="F3357" t="str">
            <v>8706200600-3</v>
          </cell>
          <cell r="G3357" t="str">
            <v>Espiga 3/4x155x210 caps.1" Poliamida</v>
          </cell>
          <cell r="AF3357">
            <v>500</v>
          </cell>
          <cell r="AG3357">
            <v>253.5</v>
          </cell>
          <cell r="AH3357">
            <v>-2</v>
          </cell>
          <cell r="AI3357">
            <v>-1.014</v>
          </cell>
          <cell r="AJ3357">
            <v>1.004</v>
          </cell>
          <cell r="AK3357">
            <v>502</v>
          </cell>
          <cell r="AL3357">
            <v>6460</v>
          </cell>
        </row>
        <row r="3358">
          <cell r="B3358">
            <v>43498</v>
          </cell>
          <cell r="E3358" t="str">
            <v>Tecnored S.A.</v>
          </cell>
          <cell r="F3358" t="str">
            <v>A800200020-3</v>
          </cell>
          <cell r="G3358" t="str">
            <v>Soporte Paso 1/2x320</v>
          </cell>
          <cell r="AF3358">
            <v>1000</v>
          </cell>
          <cell r="AG3358">
            <v>360</v>
          </cell>
          <cell r="AH3358">
            <v>-121</v>
          </cell>
          <cell r="AI3358">
            <v>-43.559999999999995</v>
          </cell>
          <cell r="AJ3358">
            <v>1.121</v>
          </cell>
          <cell r="AK3358">
            <v>1121</v>
          </cell>
          <cell r="AL3358">
            <v>3501</v>
          </cell>
        </row>
        <row r="3359">
          <cell r="B3359">
            <v>43534</v>
          </cell>
          <cell r="E3359" t="str">
            <v>Barrios Constructora SPA</v>
          </cell>
          <cell r="F3359" t="str">
            <v>2821632150-4</v>
          </cell>
          <cell r="G3359" t="str">
            <v>Perno riel FFCC KJX 1x140</v>
          </cell>
          <cell r="AF3359">
            <v>1000</v>
          </cell>
          <cell r="AG3359">
            <v>720</v>
          </cell>
          <cell r="AH3359">
            <v>0</v>
          </cell>
          <cell r="AI3359">
            <v>0</v>
          </cell>
          <cell r="AJ3359">
            <v>1</v>
          </cell>
          <cell r="AK3359">
            <v>1000</v>
          </cell>
          <cell r="AL3359">
            <v>2850</v>
          </cell>
        </row>
        <row r="3360">
          <cell r="B3360">
            <v>43535</v>
          </cell>
          <cell r="E3360" t="str">
            <v>Barrios Constructora SPA</v>
          </cell>
          <cell r="F3360" t="str">
            <v>2821632150-4</v>
          </cell>
          <cell r="G3360" t="str">
            <v>Perno riel FFCC KJX 1x140</v>
          </cell>
          <cell r="AF3360">
            <v>1000</v>
          </cell>
          <cell r="AG3360">
            <v>720</v>
          </cell>
          <cell r="AH3360">
            <v>-18</v>
          </cell>
          <cell r="AI3360">
            <v>-12.959999999999999</v>
          </cell>
          <cell r="AJ3360">
            <v>1.018</v>
          </cell>
          <cell r="AK3360">
            <v>1018</v>
          </cell>
          <cell r="AL3360">
            <v>2850</v>
          </cell>
        </row>
        <row r="3361">
          <cell r="B3361">
            <v>43525</v>
          </cell>
          <cell r="E3361" t="str">
            <v>Tecnored S.A.</v>
          </cell>
          <cell r="F3361" t="str">
            <v>A800210110-7</v>
          </cell>
          <cell r="G3361" t="str">
            <v>Brazo Horizontal 50x50x240</v>
          </cell>
          <cell r="AF3361">
            <v>30</v>
          </cell>
          <cell r="AG3361">
            <v>29.4</v>
          </cell>
          <cell r="AH3361">
            <v>-8</v>
          </cell>
          <cell r="AI3361">
            <v>-7.84</v>
          </cell>
          <cell r="AJ3361">
            <v>1.2666666666666666</v>
          </cell>
          <cell r="AK3361">
            <v>38</v>
          </cell>
          <cell r="AL3361">
            <v>2000</v>
          </cell>
        </row>
        <row r="3362">
          <cell r="B3362">
            <v>43511</v>
          </cell>
          <cell r="E3362" t="str">
            <v xml:space="preserve">CONSTRUCTORA BELMAR Y RIBBA LTDA.                                               </v>
          </cell>
          <cell r="F3362" t="str">
            <v>9821710100-K</v>
          </cell>
          <cell r="G3362" t="str">
            <v>Regleta p/Suspensión de Cable</v>
          </cell>
          <cell r="AF3362">
            <v>96</v>
          </cell>
          <cell r="AG3362">
            <v>111.35999999999999</v>
          </cell>
          <cell r="AH3362">
            <v>0</v>
          </cell>
          <cell r="AI3362">
            <v>0</v>
          </cell>
          <cell r="AJ3362">
            <v>1</v>
          </cell>
          <cell r="AK3362">
            <v>96</v>
          </cell>
          <cell r="AL3362">
            <v>2844</v>
          </cell>
        </row>
        <row r="3363">
          <cell r="B3363">
            <v>43513</v>
          </cell>
          <cell r="E3363" t="str">
            <v>Reposición</v>
          </cell>
          <cell r="F3363" t="str">
            <v>9821710100-K</v>
          </cell>
          <cell r="G3363" t="str">
            <v>Regleta p/Suspensión de Cable</v>
          </cell>
          <cell r="AF3363">
            <v>250</v>
          </cell>
          <cell r="AG3363">
            <v>290</v>
          </cell>
          <cell r="AH3363">
            <v>-34</v>
          </cell>
          <cell r="AI3363">
            <v>-39.44</v>
          </cell>
          <cell r="AJ3363">
            <v>1.1359999999999999</v>
          </cell>
          <cell r="AK3363">
            <v>284</v>
          </cell>
          <cell r="AL3363">
            <v>2844</v>
          </cell>
        </row>
        <row r="3364">
          <cell r="B3364">
            <v>43547</v>
          </cell>
          <cell r="E3364" t="str">
            <v>Reposición</v>
          </cell>
          <cell r="F3364" t="str">
            <v>9822210340-1</v>
          </cell>
          <cell r="G3364" t="str">
            <v>Diagonal P/Refuerzo 50x8x1035</v>
          </cell>
          <cell r="AF3364">
            <v>200</v>
          </cell>
          <cell r="AG3364">
            <v>650</v>
          </cell>
          <cell r="AH3364">
            <v>-4</v>
          </cell>
          <cell r="AI3364">
            <v>-13</v>
          </cell>
          <cell r="AJ3364">
            <v>1.02</v>
          </cell>
          <cell r="AK3364">
            <v>204</v>
          </cell>
          <cell r="AL3364">
            <v>2246</v>
          </cell>
        </row>
        <row r="3365">
          <cell r="B3365">
            <v>43555</v>
          </cell>
          <cell r="E3365" t="str">
            <v>Comercializadora e Inver Galmar Ltda</v>
          </cell>
          <cell r="F3365" t="str">
            <v>9822210100-K</v>
          </cell>
          <cell r="G3365" t="str">
            <v>DIAGONAL C/PERF 14-18    32 x 5 x 800</v>
          </cell>
          <cell r="AF3365">
            <v>800</v>
          </cell>
          <cell r="AG3365">
            <v>796.80000000000007</v>
          </cell>
          <cell r="AH3365">
            <v>0</v>
          </cell>
          <cell r="AI3365">
            <v>0</v>
          </cell>
          <cell r="AJ3365">
            <v>1</v>
          </cell>
          <cell r="AK3365">
            <v>800</v>
          </cell>
          <cell r="AL3365">
            <v>1780</v>
          </cell>
        </row>
        <row r="3366">
          <cell r="B3366">
            <v>43556</v>
          </cell>
          <cell r="E3366" t="str">
            <v>Cooperativa Electrica Paillaco</v>
          </cell>
          <cell r="F3366" t="str">
            <v>9822210100-K</v>
          </cell>
          <cell r="G3366" t="str">
            <v>DIAGONAL C/PERF 14-18    32 x 5 x 800</v>
          </cell>
          <cell r="AF3366">
            <v>500</v>
          </cell>
          <cell r="AG3366">
            <v>498.00000000000006</v>
          </cell>
          <cell r="AH3366">
            <v>-2</v>
          </cell>
          <cell r="AI3366">
            <v>-1.9920000000000002</v>
          </cell>
          <cell r="AJ3366">
            <v>1.004</v>
          </cell>
          <cell r="AK3366">
            <v>502</v>
          </cell>
          <cell r="AL3366">
            <v>1780</v>
          </cell>
        </row>
        <row r="3367">
          <cell r="B3367">
            <v>43563</v>
          </cell>
          <cell r="E3367" t="str">
            <v>Reposición</v>
          </cell>
          <cell r="F3367" t="str">
            <v>9822210100-K</v>
          </cell>
          <cell r="G3367" t="str">
            <v>DIAGONAL C/PERF 14-18    32 x 5 x 800</v>
          </cell>
          <cell r="AF3367">
            <v>200</v>
          </cell>
          <cell r="AG3367">
            <v>199.20000000000002</v>
          </cell>
          <cell r="AH3367">
            <v>-52</v>
          </cell>
          <cell r="AI3367">
            <v>-51.792000000000009</v>
          </cell>
          <cell r="AJ3367">
            <v>1.26</v>
          </cell>
          <cell r="AK3367">
            <v>252</v>
          </cell>
          <cell r="AL3367">
            <v>1780</v>
          </cell>
        </row>
        <row r="3368">
          <cell r="B3368">
            <v>43564</v>
          </cell>
          <cell r="E3368" t="str">
            <v>Reposición</v>
          </cell>
          <cell r="F3368" t="str">
            <v>9822210140-9</v>
          </cell>
          <cell r="G3368" t="str">
            <v xml:space="preserve">DIAGONAL C/PERF 14-18    32 x 5 x 900                            </v>
          </cell>
          <cell r="AF3368">
            <v>200</v>
          </cell>
          <cell r="AG3368">
            <v>226.79999999999998</v>
          </cell>
          <cell r="AH3368">
            <v>-16</v>
          </cell>
          <cell r="AI3368">
            <v>-18.143999999999998</v>
          </cell>
          <cell r="AJ3368">
            <v>1.08</v>
          </cell>
          <cell r="AK3368">
            <v>216</v>
          </cell>
          <cell r="AL3368">
            <v>1780</v>
          </cell>
        </row>
        <row r="3369">
          <cell r="B3369">
            <v>43561</v>
          </cell>
          <cell r="E3369" t="str">
            <v>Reposición</v>
          </cell>
          <cell r="F3369" t="str">
            <v>73032A8060-7</v>
          </cell>
          <cell r="G3369" t="str">
            <v>Golilla 100x100x5x21</v>
          </cell>
          <cell r="AF3369">
            <v>300</v>
          </cell>
          <cell r="AG3369">
            <v>116.75999999999999</v>
          </cell>
          <cell r="AH3369">
            <v>0</v>
          </cell>
          <cell r="AI3369">
            <v>0</v>
          </cell>
          <cell r="AJ3369">
            <v>1</v>
          </cell>
          <cell r="AK3369">
            <v>300</v>
          </cell>
          <cell r="AL3369">
            <v>2826</v>
          </cell>
        </row>
        <row r="3370">
          <cell r="B3370">
            <v>43519</v>
          </cell>
          <cell r="E3370" t="str">
            <v>Reposición</v>
          </cell>
          <cell r="F3370" t="str">
            <v>9521220100-7</v>
          </cell>
          <cell r="G3370" t="str">
            <v>Grillete recto 14mm, perf.18</v>
          </cell>
          <cell r="AF3370">
            <v>1500</v>
          </cell>
          <cell r="AG3370">
            <v>483</v>
          </cell>
          <cell r="AH3370">
            <v>-394</v>
          </cell>
          <cell r="AI3370">
            <v>-126.86800000000001</v>
          </cell>
          <cell r="AJ3370">
            <v>1.2626666666666666</v>
          </cell>
          <cell r="AK3370">
            <v>1894</v>
          </cell>
          <cell r="AL3370">
            <v>2751</v>
          </cell>
        </row>
        <row r="3371">
          <cell r="B3371">
            <v>43548</v>
          </cell>
          <cell r="E3371" t="str">
            <v>Reposición</v>
          </cell>
          <cell r="F3371" t="str">
            <v>A321420100-2</v>
          </cell>
          <cell r="G3371" t="str">
            <v>Vigueta Afianza L 50x50x6x600</v>
          </cell>
          <cell r="AF3371">
            <v>350</v>
          </cell>
          <cell r="AG3371">
            <v>945.00000000000011</v>
          </cell>
          <cell r="AH3371">
            <v>-39</v>
          </cell>
          <cell r="AI3371">
            <v>-105.30000000000001</v>
          </cell>
          <cell r="AJ3371">
            <v>1.1114285714285714</v>
          </cell>
          <cell r="AK3371">
            <v>389</v>
          </cell>
          <cell r="AL3371">
            <v>1750</v>
          </cell>
        </row>
        <row r="3372">
          <cell r="B3372">
            <v>43554</v>
          </cell>
          <cell r="E3372" t="str">
            <v>Comercializadora e Inver Galmar Ltda</v>
          </cell>
          <cell r="F3372" t="str">
            <v>C621000230-7</v>
          </cell>
          <cell r="G3372" t="str">
            <v>Fijación p/Cañería 1/2 - 1/2x9x3H</v>
          </cell>
          <cell r="AF3372">
            <v>1000</v>
          </cell>
          <cell r="AG3372">
            <v>282</v>
          </cell>
          <cell r="AH3372">
            <v>-54</v>
          </cell>
          <cell r="AI3372">
            <v>-15.227999999999998</v>
          </cell>
          <cell r="AJ3372">
            <v>1.054</v>
          </cell>
          <cell r="AK3372">
            <v>1054</v>
          </cell>
          <cell r="AL3372">
            <v>2452</v>
          </cell>
        </row>
        <row r="3373">
          <cell r="B3373">
            <v>43543</v>
          </cell>
          <cell r="E3373" t="str">
            <v>ICIL Icafal S.A.</v>
          </cell>
          <cell r="F3373" t="str">
            <v>2821632140-7</v>
          </cell>
          <cell r="G3373" t="str">
            <v>Perno riel FFCC JDZ 1x130</v>
          </cell>
          <cell r="AF3373">
            <v>1500</v>
          </cell>
          <cell r="AG3373">
            <v>1027.5</v>
          </cell>
          <cell r="AH3373">
            <v>-138</v>
          </cell>
          <cell r="AI3373">
            <v>-94.53</v>
          </cell>
          <cell r="AJ3373">
            <v>1.0920000000000001</v>
          </cell>
          <cell r="AK3373">
            <v>1638</v>
          </cell>
          <cell r="AL3373">
            <v>2992</v>
          </cell>
        </row>
        <row r="3374">
          <cell r="B3374">
            <v>43515</v>
          </cell>
          <cell r="E3374" t="str">
            <v>Reposición</v>
          </cell>
          <cell r="F3374" t="str">
            <v>7303250150-5</v>
          </cell>
          <cell r="G3374" t="str">
            <v>Golilla 50x50x5x21</v>
          </cell>
          <cell r="AF3374">
            <v>10000</v>
          </cell>
          <cell r="AG3374">
            <v>859.99999999999989</v>
          </cell>
          <cell r="AH3374">
            <v>55</v>
          </cell>
          <cell r="AI3374">
            <v>4.7299999999999995</v>
          </cell>
          <cell r="AJ3374">
            <v>0.99450000000000005</v>
          </cell>
          <cell r="AK3374">
            <v>9945</v>
          </cell>
          <cell r="AL3374">
            <v>3235</v>
          </cell>
        </row>
        <row r="3375">
          <cell r="B3375">
            <v>43559</v>
          </cell>
          <cell r="E3375" t="str">
            <v>EMP ELECTRICA MAGALLANES</v>
          </cell>
          <cell r="F3375" t="str">
            <v>9822910160-9</v>
          </cell>
          <cell r="G3375" t="str">
            <v xml:space="preserve">PLETINA UNION ALARGADA    10x75x475         </v>
          </cell>
          <cell r="AF3375">
            <v>250</v>
          </cell>
          <cell r="AG3375">
            <v>675</v>
          </cell>
          <cell r="AH3375">
            <v>0</v>
          </cell>
          <cell r="AI3375">
            <v>0</v>
          </cell>
          <cell r="AJ3375">
            <v>1</v>
          </cell>
          <cell r="AK3375">
            <v>250</v>
          </cell>
          <cell r="AL3375">
            <v>1900</v>
          </cell>
        </row>
        <row r="3376">
          <cell r="B3376">
            <v>43546</v>
          </cell>
          <cell r="E3376" t="str">
            <v>Aldo Pastenes</v>
          </cell>
          <cell r="F3376" t="str">
            <v>8020210227-5</v>
          </cell>
          <cell r="G3376" t="str">
            <v>Cruceta BTAT 50x50x6x630-18</v>
          </cell>
          <cell r="AF3376">
            <v>20</v>
          </cell>
          <cell r="AG3376">
            <v>61.1</v>
          </cell>
          <cell r="AH3376">
            <v>-1</v>
          </cell>
          <cell r="AI3376">
            <v>-3.0550000000000002</v>
          </cell>
          <cell r="AJ3376">
            <v>1.05</v>
          </cell>
          <cell r="AK3376">
            <v>21</v>
          </cell>
          <cell r="AL3376">
            <v>3000</v>
          </cell>
        </row>
        <row r="3377">
          <cell r="B3377">
            <v>43570</v>
          </cell>
          <cell r="E3377" t="str">
            <v>Aldo Pastenes</v>
          </cell>
          <cell r="F3377" t="str">
            <v>7003200310-7</v>
          </cell>
          <cell r="G3377" t="str">
            <v>ABRAZ ESP 5/8x390x355x150H</v>
          </cell>
          <cell r="AF3377">
            <v>20</v>
          </cell>
          <cell r="AG3377">
            <v>37.04</v>
          </cell>
          <cell r="AH3377">
            <v>0</v>
          </cell>
          <cell r="AI3377">
            <v>0</v>
          </cell>
          <cell r="AJ3377">
            <v>1</v>
          </cell>
          <cell r="AK3377">
            <v>20</v>
          </cell>
          <cell r="AL3377">
            <v>3000</v>
          </cell>
        </row>
        <row r="3378">
          <cell r="B3378">
            <v>43533</v>
          </cell>
          <cell r="E3378" t="str">
            <v>Barrios Constructora SPA</v>
          </cell>
          <cell r="F3378" t="str">
            <v>3824028240-K</v>
          </cell>
          <cell r="G3378" t="str">
            <v>Tirafondo p/Panel 7/8x270</v>
          </cell>
          <cell r="AF3378">
            <v>1300</v>
          </cell>
          <cell r="AG3378">
            <v>1144</v>
          </cell>
          <cell r="AH3378">
            <v>-324</v>
          </cell>
          <cell r="AI3378">
            <v>-285.12</v>
          </cell>
          <cell r="AJ3378">
            <v>1.2492307692307691</v>
          </cell>
          <cell r="AK3378">
            <v>1624</v>
          </cell>
          <cell r="AL3378">
            <v>2384</v>
          </cell>
        </row>
        <row r="3379">
          <cell r="B3379">
            <v>43562</v>
          </cell>
          <cell r="E3379" t="str">
            <v>Barrios Constructora SPA</v>
          </cell>
          <cell r="F3379" t="str">
            <v>3824028240-K</v>
          </cell>
          <cell r="G3379" t="str">
            <v>Tirafondo p/Panel 7/8x270</v>
          </cell>
          <cell r="AF3379">
            <v>700</v>
          </cell>
          <cell r="AG3379">
            <v>616</v>
          </cell>
          <cell r="AH3379">
            <v>0</v>
          </cell>
          <cell r="AI3379">
            <v>0</v>
          </cell>
          <cell r="AJ3379">
            <v>1</v>
          </cell>
          <cell r="AK3379">
            <v>700</v>
          </cell>
          <cell r="AL3379">
            <v>2384</v>
          </cell>
        </row>
        <row r="3380">
          <cell r="B3380">
            <v>43429</v>
          </cell>
          <cell r="E3380" t="str">
            <v>Reposición</v>
          </cell>
          <cell r="F3380" t="str">
            <v>9521220100-7</v>
          </cell>
          <cell r="G3380" t="str">
            <v>Grillete recto 14mm, perf.18</v>
          </cell>
          <cell r="AF3380">
            <v>300</v>
          </cell>
          <cell r="AG3380">
            <v>96.600000000000009</v>
          </cell>
          <cell r="AH3380">
            <v>7</v>
          </cell>
          <cell r="AI3380">
            <v>2.254</v>
          </cell>
          <cell r="AJ3380">
            <v>0.97666666666666668</v>
          </cell>
          <cell r="AK3380">
            <v>293</v>
          </cell>
          <cell r="AL3380">
            <v>2751</v>
          </cell>
        </row>
        <row r="3381">
          <cell r="B3381">
            <v>43560</v>
          </cell>
          <cell r="E3381" t="str">
            <v>Reposición</v>
          </cell>
          <cell r="F3381" t="str">
            <v>9822910160-9</v>
          </cell>
          <cell r="G3381" t="str">
            <v xml:space="preserve">PLETINA UNION ALARGADA    10x75x475         </v>
          </cell>
          <cell r="AF3381">
            <v>250</v>
          </cell>
          <cell r="AG3381">
            <v>675</v>
          </cell>
          <cell r="AH3381">
            <v>-155</v>
          </cell>
          <cell r="AI3381">
            <v>-418.5</v>
          </cell>
          <cell r="AJ3381">
            <v>1.62</v>
          </cell>
          <cell r="AK3381">
            <v>405</v>
          </cell>
          <cell r="AL3381">
            <v>1900</v>
          </cell>
        </row>
        <row r="3382">
          <cell r="B3382">
            <v>43569</v>
          </cell>
          <cell r="E3382" t="str">
            <v>Reposición</v>
          </cell>
          <cell r="F3382" t="str">
            <v>7003216101-2</v>
          </cell>
          <cell r="G3382" t="str">
            <v>Abrazadera 1/2x10.1/2</v>
          </cell>
          <cell r="AF3382">
            <v>1000</v>
          </cell>
          <cell r="AG3382">
            <v>720</v>
          </cell>
          <cell r="AH3382">
            <v>-43</v>
          </cell>
          <cell r="AI3382">
            <v>-30.959999999999997</v>
          </cell>
          <cell r="AJ3382">
            <v>1.0429999999999999</v>
          </cell>
          <cell r="AK3382">
            <v>1043</v>
          </cell>
          <cell r="AL3382">
            <v>2372</v>
          </cell>
        </row>
        <row r="3383">
          <cell r="B3383">
            <v>43521</v>
          </cell>
          <cell r="E3383" t="str">
            <v>ICIL Icafal S.A.</v>
          </cell>
          <cell r="F3383" t="str">
            <v>2821628140-5</v>
          </cell>
          <cell r="G3383" t="str">
            <v>Perno riel FFCC KZ 7/8x98 1045</v>
          </cell>
          <cell r="AF3383">
            <v>3000</v>
          </cell>
          <cell r="AG3383">
            <v>966</v>
          </cell>
          <cell r="AH3383">
            <v>350</v>
          </cell>
          <cell r="AI3383">
            <v>112.7</v>
          </cell>
          <cell r="AJ3383">
            <v>0.8833333333333333</v>
          </cell>
          <cell r="AK3383">
            <v>2650</v>
          </cell>
          <cell r="AL3383">
            <v>2801</v>
          </cell>
        </row>
        <row r="3384">
          <cell r="B3384">
            <v>43557</v>
          </cell>
          <cell r="E3384" t="str">
            <v>Reposición</v>
          </cell>
          <cell r="F3384" t="str">
            <v>9822410150-3</v>
          </cell>
          <cell r="G3384" t="str">
            <v>Eslabón Simple 16mm</v>
          </cell>
          <cell r="AF3384">
            <v>1000</v>
          </cell>
          <cell r="AG3384">
            <v>400</v>
          </cell>
          <cell r="AH3384">
            <v>-168</v>
          </cell>
          <cell r="AI3384">
            <v>-67.2</v>
          </cell>
          <cell r="AJ3384">
            <v>1.1679999999999999</v>
          </cell>
          <cell r="AK3384">
            <v>1168</v>
          </cell>
          <cell r="AL3384">
            <v>2740</v>
          </cell>
        </row>
        <row r="3385">
          <cell r="B3385">
            <v>43539</v>
          </cell>
          <cell r="E3385" t="str">
            <v>Barrios Constructora SPA</v>
          </cell>
          <cell r="F3385" t="str">
            <v>2821628140-5</v>
          </cell>
          <cell r="G3385" t="str">
            <v>Perno riel FFCC KZ 7/8x98 1045</v>
          </cell>
          <cell r="AF3385">
            <v>5000</v>
          </cell>
          <cell r="AG3385">
            <v>1610</v>
          </cell>
          <cell r="AH3385">
            <v>3280</v>
          </cell>
          <cell r="AI3385">
            <v>1056.1600000000001</v>
          </cell>
          <cell r="AJ3385">
            <v>0.34399999999999997</v>
          </cell>
          <cell r="AK3385">
            <v>1720</v>
          </cell>
          <cell r="AL3385">
            <v>2950</v>
          </cell>
        </row>
        <row r="3386">
          <cell r="B3386">
            <v>43558</v>
          </cell>
          <cell r="E3386" t="str">
            <v>Cooperativa Electrica Rio Bueno</v>
          </cell>
          <cell r="F3386" t="str">
            <v>9822810140-0</v>
          </cell>
          <cell r="G3386" t="str">
            <v>Separador P/Elemento Montaje Desc.Fus.</v>
          </cell>
          <cell r="AF3386">
            <v>100</v>
          </cell>
          <cell r="AG3386">
            <v>128</v>
          </cell>
          <cell r="AH3386">
            <v>-35</v>
          </cell>
          <cell r="AI3386">
            <v>-44.800000000000004</v>
          </cell>
          <cell r="AJ3386">
            <v>1.35</v>
          </cell>
          <cell r="AK3386">
            <v>135</v>
          </cell>
          <cell r="AL3386">
            <v>3250</v>
          </cell>
        </row>
        <row r="3387">
          <cell r="B3387">
            <v>43544</v>
          </cell>
          <cell r="E3387" t="str">
            <v>Reposición</v>
          </cell>
          <cell r="F3387" t="str">
            <v>A800210083-6</v>
          </cell>
          <cell r="G3387" t="str">
            <v>Soporte Secc. Tripolar APR-160</v>
          </cell>
          <cell r="AF3387">
            <v>400</v>
          </cell>
          <cell r="AG3387">
            <v>416</v>
          </cell>
          <cell r="AH3387">
            <v>-48</v>
          </cell>
          <cell r="AI3387">
            <v>-49.92</v>
          </cell>
          <cell r="AJ3387">
            <v>1.1200000000000001</v>
          </cell>
          <cell r="AK3387">
            <v>448</v>
          </cell>
          <cell r="AL3387">
            <v>2500</v>
          </cell>
        </row>
        <row r="3388">
          <cell r="B3388">
            <v>43574</v>
          </cell>
          <cell r="E3388" t="str">
            <v>Reposición</v>
          </cell>
          <cell r="F3388" t="str">
            <v>7401200030-1</v>
          </cell>
          <cell r="G3388" t="str">
            <v>Barra Ojo 5/8x2,40mtrs</v>
          </cell>
          <cell r="AF3388">
            <v>400</v>
          </cell>
          <cell r="AG3388">
            <v>1616.9599999999998</v>
          </cell>
          <cell r="AH3388">
            <v>-27</v>
          </cell>
          <cell r="AI3388">
            <v>-109.14479999999999</v>
          </cell>
          <cell r="AJ3388">
            <v>1.0674999999999999</v>
          </cell>
          <cell r="AK3388">
            <v>427</v>
          </cell>
          <cell r="AL3388">
            <v>2099</v>
          </cell>
        </row>
        <row r="3389">
          <cell r="B3389">
            <v>43587</v>
          </cell>
          <cell r="E3389" t="str">
            <v>Reposición</v>
          </cell>
          <cell r="F3389" t="str">
            <v>A321420105-3</v>
          </cell>
          <cell r="G3389" t="str">
            <v>Vigueta Afianza L 65x65x5x690</v>
          </cell>
          <cell r="AF3389">
            <v>200</v>
          </cell>
          <cell r="AG3389">
            <v>680</v>
          </cell>
          <cell r="AH3389">
            <v>-204</v>
          </cell>
          <cell r="AI3389">
            <v>-693.6</v>
          </cell>
          <cell r="AJ3389">
            <v>2.02</v>
          </cell>
          <cell r="AK3389">
            <v>404</v>
          </cell>
          <cell r="AL3389">
            <v>1751</v>
          </cell>
        </row>
        <row r="3390">
          <cell r="B3390">
            <v>43514</v>
          </cell>
          <cell r="E3390" t="str">
            <v>Reposición</v>
          </cell>
          <cell r="F3390" t="str">
            <v>7303240095-4</v>
          </cell>
          <cell r="G3390" t="str">
            <v>Golilla 40x40x5x14</v>
          </cell>
          <cell r="AF3390">
            <v>15000</v>
          </cell>
          <cell r="AG3390">
            <v>798</v>
          </cell>
          <cell r="AH3390">
            <v>-859</v>
          </cell>
          <cell r="AI3390">
            <v>-45.698799999999999</v>
          </cell>
          <cell r="AJ3390">
            <v>1.0572666666666666</v>
          </cell>
          <cell r="AK3390">
            <v>15859</v>
          </cell>
          <cell r="AL3390">
            <v>2105</v>
          </cell>
        </row>
        <row r="3391">
          <cell r="B3391">
            <v>43596</v>
          </cell>
          <cell r="E3391" t="str">
            <v>Reposición</v>
          </cell>
          <cell r="F3391" t="str">
            <v>5600304020-3</v>
          </cell>
          <cell r="G3391" t="str">
            <v>Chavetas Zinc 1/8x1.1/4</v>
          </cell>
          <cell r="AF3391">
            <v>16500</v>
          </cell>
          <cell r="AG3391">
            <v>49.5</v>
          </cell>
          <cell r="AH3391">
            <v>68</v>
          </cell>
          <cell r="AI3391">
            <v>0.20400000000000001</v>
          </cell>
          <cell r="AJ3391">
            <v>0.99587878787878792</v>
          </cell>
          <cell r="AK3391">
            <v>16432</v>
          </cell>
          <cell r="AL3391">
            <v>2483</v>
          </cell>
        </row>
        <row r="3392">
          <cell r="B3392">
            <v>43595</v>
          </cell>
          <cell r="E3392" t="str">
            <v>Reposición</v>
          </cell>
          <cell r="F3392" t="str">
            <v>9822210340-1</v>
          </cell>
          <cell r="G3392" t="str">
            <v>Diagonal P/Refuerzo 50x8x1035</v>
          </cell>
          <cell r="AF3392">
            <v>200</v>
          </cell>
          <cell r="AG3392">
            <v>650</v>
          </cell>
          <cell r="AH3392">
            <v>-5</v>
          </cell>
          <cell r="AI3392">
            <v>-16.25</v>
          </cell>
          <cell r="AJ3392">
            <v>1.0249999999999999</v>
          </cell>
          <cell r="AK3392">
            <v>205</v>
          </cell>
          <cell r="AL3392">
            <v>2246</v>
          </cell>
        </row>
        <row r="3393">
          <cell r="B3393">
            <v>43526</v>
          </cell>
          <cell r="E3393" t="str">
            <v>Reposición</v>
          </cell>
          <cell r="F3393" t="str">
            <v>8706200700-K</v>
          </cell>
          <cell r="G3393" t="str">
            <v>Espiga 3/4x250x300 caps.1.3/8" Poliamida</v>
          </cell>
          <cell r="AF3393">
            <v>1000</v>
          </cell>
          <cell r="AG3393">
            <v>758</v>
          </cell>
          <cell r="AH3393">
            <v>-24</v>
          </cell>
          <cell r="AI3393">
            <v>-18.192</v>
          </cell>
          <cell r="AJ3393">
            <v>1.024</v>
          </cell>
          <cell r="AK3393">
            <v>1024</v>
          </cell>
          <cell r="AL3393">
            <v>5713</v>
          </cell>
        </row>
        <row r="3394">
          <cell r="B3394">
            <v>43575</v>
          </cell>
          <cell r="E3394" t="str">
            <v>Reposición</v>
          </cell>
          <cell r="F3394" t="str">
            <v>3824028200-0</v>
          </cell>
          <cell r="G3394" t="str">
            <v>Tirafondo Nº5, 7/8x150</v>
          </cell>
          <cell r="AF3394">
            <v>5000</v>
          </cell>
          <cell r="AG3394">
            <v>2775.0000000000005</v>
          </cell>
          <cell r="AH3394">
            <v>3350</v>
          </cell>
          <cell r="AI3394">
            <v>1859.2500000000002</v>
          </cell>
          <cell r="AJ3394">
            <v>0.33</v>
          </cell>
          <cell r="AK3394">
            <v>1650</v>
          </cell>
          <cell r="AL3394">
            <v>2045</v>
          </cell>
        </row>
        <row r="3395">
          <cell r="B3395">
            <v>43528</v>
          </cell>
          <cell r="E3395" t="str">
            <v>Reposición</v>
          </cell>
          <cell r="F3395" t="str">
            <v>8706200640-2</v>
          </cell>
          <cell r="G3395" t="str">
            <v>Espiga 3/4x185x240 caps.1.3/8" Poliamida</v>
          </cell>
          <cell r="AF3395">
            <v>1600</v>
          </cell>
          <cell r="AG3395">
            <v>998.4</v>
          </cell>
          <cell r="AH3395">
            <v>159</v>
          </cell>
          <cell r="AI3395">
            <v>99.215999999999994</v>
          </cell>
          <cell r="AJ3395">
            <v>0.90062500000000001</v>
          </cell>
          <cell r="AK3395">
            <v>1441</v>
          </cell>
          <cell r="AL3395">
            <v>6461</v>
          </cell>
        </row>
        <row r="3396">
          <cell r="B3396">
            <v>43590</v>
          </cell>
          <cell r="E3396" t="str">
            <v>Reposición</v>
          </cell>
          <cell r="F3396" t="str">
            <v>8706200600-3</v>
          </cell>
          <cell r="G3396" t="str">
            <v>Espiga 3/4x155x210 caps.1" Poliamida</v>
          </cell>
          <cell r="AF3396">
            <v>600</v>
          </cell>
          <cell r="AG3396">
            <v>304.2</v>
          </cell>
          <cell r="AH3396">
            <v>3</v>
          </cell>
          <cell r="AI3396">
            <v>1.5209999999999999</v>
          </cell>
          <cell r="AJ3396">
            <v>0.995</v>
          </cell>
          <cell r="AK3396">
            <v>597</v>
          </cell>
          <cell r="AL3396">
            <v>6460</v>
          </cell>
        </row>
        <row r="3397">
          <cell r="B3397">
            <v>43517</v>
          </cell>
          <cell r="E3397" t="str">
            <v>Reposición</v>
          </cell>
          <cell r="F3397" t="str">
            <v>9624000110-9</v>
          </cell>
          <cell r="G3397" t="str">
            <v>Perno Ojo 5/8x7x3H</v>
          </cell>
          <cell r="AF3397">
            <v>1000</v>
          </cell>
          <cell r="AG3397">
            <v>533</v>
          </cell>
          <cell r="AH3397">
            <v>-652</v>
          </cell>
          <cell r="AI3397">
            <v>-347.51600000000002</v>
          </cell>
          <cell r="AJ3397">
            <v>1.6519999999999999</v>
          </cell>
          <cell r="AK3397">
            <v>1652</v>
          </cell>
          <cell r="AL3397">
            <v>2850</v>
          </cell>
        </row>
        <row r="3398">
          <cell r="B3398">
            <v>43522</v>
          </cell>
          <cell r="E3398" t="str">
            <v>Barrios Constructora SPA</v>
          </cell>
          <cell r="F3398" t="str">
            <v>2821628140-5</v>
          </cell>
          <cell r="G3398" t="str">
            <v>Perno riel FFCC KZ 7/8x98 1045</v>
          </cell>
          <cell r="AF3398">
            <v>5000</v>
          </cell>
          <cell r="AG3398">
            <v>1610</v>
          </cell>
          <cell r="AH3398">
            <v>5000</v>
          </cell>
          <cell r="AI3398">
            <v>1610</v>
          </cell>
          <cell r="AJ3398">
            <v>0</v>
          </cell>
          <cell r="AK3398">
            <v>0</v>
          </cell>
          <cell r="AL3398">
            <v>2801</v>
          </cell>
        </row>
        <row r="3399">
          <cell r="B3399">
            <v>43552</v>
          </cell>
          <cell r="E3399" t="str">
            <v>Transap S.A.</v>
          </cell>
          <cell r="F3399" t="str">
            <v>2821632140-7</v>
          </cell>
          <cell r="G3399" t="str">
            <v>Perno riel FFCC JDZ 1x130</v>
          </cell>
          <cell r="AF3399">
            <v>500</v>
          </cell>
          <cell r="AG3399">
            <v>342.5</v>
          </cell>
          <cell r="AH3399">
            <v>-163</v>
          </cell>
          <cell r="AI3399">
            <v>-111.65500000000002</v>
          </cell>
          <cell r="AJ3399">
            <v>1.3260000000000001</v>
          </cell>
          <cell r="AK3399">
            <v>663</v>
          </cell>
          <cell r="AL3399">
            <v>2846</v>
          </cell>
        </row>
        <row r="3400">
          <cell r="B3400">
            <v>43529</v>
          </cell>
          <cell r="E3400" t="str">
            <v>Reposición</v>
          </cell>
          <cell r="F3400" t="str">
            <v>8707200200-6</v>
          </cell>
          <cell r="G3400" t="str">
            <v>Espiga 5/8x150x300 caps.1" Poliamida</v>
          </cell>
          <cell r="AF3400">
            <v>700</v>
          </cell>
          <cell r="AG3400">
            <v>364.7</v>
          </cell>
          <cell r="AH3400">
            <v>0</v>
          </cell>
          <cell r="AI3400">
            <v>0</v>
          </cell>
          <cell r="AJ3400">
            <v>1</v>
          </cell>
          <cell r="AK3400">
            <v>700</v>
          </cell>
          <cell r="AL3400">
            <v>6459</v>
          </cell>
        </row>
        <row r="3401">
          <cell r="B3401">
            <v>43611</v>
          </cell>
          <cell r="E3401" t="str">
            <v>Cooperativa Electrica charrua</v>
          </cell>
          <cell r="F3401" t="str">
            <v>9822210220-0</v>
          </cell>
          <cell r="G3401" t="str">
            <v xml:space="preserve">DIAGONAL C/PERF 14 - 18  32 x 6 x 800                            </v>
          </cell>
          <cell r="AF3401">
            <v>650</v>
          </cell>
          <cell r="AG3401">
            <v>783.9</v>
          </cell>
          <cell r="AH3401">
            <v>-225</v>
          </cell>
          <cell r="AI3401">
            <v>-271.34999999999997</v>
          </cell>
          <cell r="AJ3401">
            <v>1.3461538461538463</v>
          </cell>
          <cell r="AK3401">
            <v>875</v>
          </cell>
          <cell r="AL3401">
            <v>1780</v>
          </cell>
        </row>
        <row r="3402">
          <cell r="B3402">
            <v>43572</v>
          </cell>
          <cell r="E3402" t="str">
            <v>Comercializadora e Inver Galmar Ltda</v>
          </cell>
          <cell r="F3402" t="str">
            <v>9821800010-K</v>
          </cell>
          <cell r="G3402" t="str">
            <v>Pletina Elemento Montaje Cruc.Madera ( L )</v>
          </cell>
          <cell r="AF3402">
            <v>200</v>
          </cell>
          <cell r="AG3402">
            <v>144</v>
          </cell>
          <cell r="AH3402">
            <v>-1</v>
          </cell>
          <cell r="AI3402">
            <v>-0.72</v>
          </cell>
          <cell r="AJ3402">
            <v>1.0049999999999999</v>
          </cell>
          <cell r="AK3402">
            <v>201</v>
          </cell>
          <cell r="AL3402">
            <v>6037</v>
          </cell>
        </row>
        <row r="3403">
          <cell r="B3403">
            <v>43573</v>
          </cell>
          <cell r="E3403" t="str">
            <v>Comercializadora e Inver Galmar Ltda</v>
          </cell>
          <cell r="F3403" t="str">
            <v>9821800020-7</v>
          </cell>
          <cell r="G3403" t="str">
            <v>Pletina 32x6x180 p/Elemento Montaje</v>
          </cell>
          <cell r="AF3403">
            <v>200</v>
          </cell>
          <cell r="AG3403">
            <v>48</v>
          </cell>
          <cell r="AH3403">
            <v>-5</v>
          </cell>
          <cell r="AI3403">
            <v>-1.2</v>
          </cell>
          <cell r="AJ3403">
            <v>1.0249999999999999</v>
          </cell>
          <cell r="AK3403">
            <v>205</v>
          </cell>
          <cell r="AL3403">
            <v>925</v>
          </cell>
        </row>
        <row r="3404">
          <cell r="B3404">
            <v>43613</v>
          </cell>
          <cell r="E3404" t="str">
            <v>Reposición</v>
          </cell>
          <cell r="F3404" t="str">
            <v>9822210100-K</v>
          </cell>
          <cell r="G3404" t="str">
            <v>DIAGONAL C/PERF 14-18    32 x 5 x 800</v>
          </cell>
          <cell r="AF3404">
            <v>1000</v>
          </cell>
          <cell r="AG3404">
            <v>996.00000000000011</v>
          </cell>
          <cell r="AH3404">
            <v>-78</v>
          </cell>
          <cell r="AI3404">
            <v>-77.688000000000002</v>
          </cell>
          <cell r="AJ3404">
            <v>1.0780000000000001</v>
          </cell>
          <cell r="AK3404">
            <v>1078</v>
          </cell>
          <cell r="AL3404">
            <v>1780</v>
          </cell>
        </row>
        <row r="3405">
          <cell r="B3405">
            <v>43592</v>
          </cell>
          <cell r="E3405" t="str">
            <v>Cooperativa Electrica charrua</v>
          </cell>
          <cell r="F3405" t="str">
            <v>9323016430-2</v>
          </cell>
          <cell r="G3405" t="str">
            <v>Perno Hex Cte 1/2x7x4A</v>
          </cell>
          <cell r="AF3405">
            <v>300</v>
          </cell>
          <cell r="AG3405">
            <v>54</v>
          </cell>
          <cell r="AH3405">
            <v>0</v>
          </cell>
          <cell r="AI3405">
            <v>0</v>
          </cell>
          <cell r="AJ3405">
            <v>1</v>
          </cell>
          <cell r="AK3405">
            <v>300</v>
          </cell>
          <cell r="AL3405">
            <v>2155</v>
          </cell>
        </row>
        <row r="3406">
          <cell r="B3406">
            <v>43597</v>
          </cell>
          <cell r="E3406" t="str">
            <v>Paola Andrea Oses</v>
          </cell>
          <cell r="F3406" t="str">
            <v>9323016430-2</v>
          </cell>
          <cell r="G3406" t="str">
            <v>Perno Hex Cte 1/2x7x4A</v>
          </cell>
          <cell r="AF3406">
            <v>300</v>
          </cell>
          <cell r="AG3406">
            <v>54</v>
          </cell>
          <cell r="AH3406">
            <v>0</v>
          </cell>
          <cell r="AI3406">
            <v>0</v>
          </cell>
          <cell r="AJ3406">
            <v>1</v>
          </cell>
          <cell r="AK3406">
            <v>300</v>
          </cell>
          <cell r="AL3406">
            <v>2122</v>
          </cell>
        </row>
        <row r="3407">
          <cell r="B3407">
            <v>43277</v>
          </cell>
          <cell r="E3407" t="str">
            <v>GTD Teleductos S.A.</v>
          </cell>
          <cell r="F3407" t="str">
            <v>9921020100-5</v>
          </cell>
          <cell r="G3407" t="str">
            <v>Perno Cuello Ret 5/8x45</v>
          </cell>
          <cell r="AF3407">
            <v>1500</v>
          </cell>
          <cell r="AG3407">
            <v>157.5</v>
          </cell>
          <cell r="AH3407">
            <v>0</v>
          </cell>
          <cell r="AI3407">
            <v>0</v>
          </cell>
          <cell r="AJ3407">
            <v>1</v>
          </cell>
          <cell r="AK3407">
            <v>1500</v>
          </cell>
          <cell r="AL3407">
            <v>2000</v>
          </cell>
        </row>
        <row r="3408">
          <cell r="B3408">
            <v>43586</v>
          </cell>
          <cell r="E3408" t="str">
            <v>Reposición</v>
          </cell>
          <cell r="F3408" t="str">
            <v>8706200220-2</v>
          </cell>
          <cell r="G3408" t="str">
            <v>Espiga 5/8x200x250 caps.1" Poliamida</v>
          </cell>
          <cell r="AF3408">
            <v>1000</v>
          </cell>
          <cell r="AG3408">
            <v>436</v>
          </cell>
          <cell r="AH3408">
            <v>-94</v>
          </cell>
          <cell r="AI3408">
            <v>-40.984000000000002</v>
          </cell>
          <cell r="AJ3408">
            <v>1.0940000000000001</v>
          </cell>
          <cell r="AK3408">
            <v>1094</v>
          </cell>
          <cell r="AL3408">
            <v>9595</v>
          </cell>
        </row>
        <row r="3409">
          <cell r="B3409">
            <v>43588</v>
          </cell>
          <cell r="E3409" t="str">
            <v>Reposición</v>
          </cell>
          <cell r="F3409" t="str">
            <v>2821632140-7</v>
          </cell>
          <cell r="G3409" t="str">
            <v>Perno riel FFCC JDZ 1x130</v>
          </cell>
          <cell r="AF3409">
            <v>1500</v>
          </cell>
          <cell r="AG3409">
            <v>1027.5</v>
          </cell>
          <cell r="AH3409">
            <v>730</v>
          </cell>
          <cell r="AI3409">
            <v>500.05</v>
          </cell>
          <cell r="AJ3409">
            <v>0.51333333333333331</v>
          </cell>
          <cell r="AK3409">
            <v>770</v>
          </cell>
          <cell r="AL3409">
            <v>2846</v>
          </cell>
        </row>
        <row r="3410">
          <cell r="B3410">
            <v>43577</v>
          </cell>
          <cell r="E3410" t="str">
            <v xml:space="preserve">AGRIBALANCE SPA                                                                 </v>
          </cell>
          <cell r="F3410" t="str">
            <v>9821900750-7</v>
          </cell>
          <cell r="G3410" t="str">
            <v>Sop. P/Frutilla en Altura</v>
          </cell>
          <cell r="AF3410">
            <v>180</v>
          </cell>
          <cell r="AG3410">
            <v>676.8</v>
          </cell>
          <cell r="AH3410">
            <v>0</v>
          </cell>
          <cell r="AI3410">
            <v>0</v>
          </cell>
          <cell r="AJ3410">
            <v>1</v>
          </cell>
          <cell r="AK3410">
            <v>180</v>
          </cell>
          <cell r="AL3410">
            <v>3204</v>
          </cell>
        </row>
        <row r="3411">
          <cell r="B3411">
            <v>43608</v>
          </cell>
          <cell r="E3411" t="str">
            <v>Reposición</v>
          </cell>
          <cell r="F3411" t="str">
            <v>9323016430-2</v>
          </cell>
          <cell r="G3411" t="str">
            <v>Perno Hex Cte 1/2x7x4A</v>
          </cell>
          <cell r="AF3411">
            <v>1400</v>
          </cell>
          <cell r="AG3411">
            <v>252</v>
          </cell>
          <cell r="AH3411">
            <v>-23</v>
          </cell>
          <cell r="AI3411">
            <v>-4.1399999999999997</v>
          </cell>
          <cell r="AJ3411">
            <v>1.0164285714285715</v>
          </cell>
          <cell r="AK3411">
            <v>1423</v>
          </cell>
          <cell r="AL3411">
            <v>2122</v>
          </cell>
        </row>
        <row r="3412">
          <cell r="B3412">
            <v>43615</v>
          </cell>
          <cell r="E3412" t="str">
            <v>Aragon S.A.</v>
          </cell>
          <cell r="F3412" t="str">
            <v>7405200030-4</v>
          </cell>
          <cell r="G3412" t="str">
            <v>Barra Ojo Soldado 1x3000mm</v>
          </cell>
          <cell r="AF3412">
            <v>80</v>
          </cell>
          <cell r="AG3412">
            <v>1012</v>
          </cell>
          <cell r="AH3412">
            <v>0</v>
          </cell>
          <cell r="AI3412">
            <v>0</v>
          </cell>
          <cell r="AJ3412">
            <v>1</v>
          </cell>
          <cell r="AK3412">
            <v>80</v>
          </cell>
          <cell r="AL3412">
            <v>2569</v>
          </cell>
        </row>
        <row r="3413">
          <cell r="B3413">
            <v>43585</v>
          </cell>
          <cell r="E3413" t="str">
            <v>Soc. Perez y Medina Ltda</v>
          </cell>
          <cell r="F3413" t="str">
            <v>2821032260-6</v>
          </cell>
          <cell r="G3413" t="str">
            <v>Perno Talón Aguja DJKZ  1x260</v>
          </cell>
          <cell r="AF3413">
            <v>25</v>
          </cell>
          <cell r="AG3413">
            <v>31.25</v>
          </cell>
          <cell r="AH3413">
            <v>-19</v>
          </cell>
          <cell r="AI3413">
            <v>-23.75</v>
          </cell>
          <cell r="AJ3413">
            <v>1.76</v>
          </cell>
          <cell r="AK3413">
            <v>44</v>
          </cell>
          <cell r="AL3413">
            <v>5000</v>
          </cell>
        </row>
        <row r="3414">
          <cell r="B3414">
            <v>43623</v>
          </cell>
          <cell r="E3414" t="str">
            <v>Enel Distribucion Chile S.A.</v>
          </cell>
          <cell r="F3414" t="str">
            <v>9624000020-K</v>
          </cell>
          <cell r="G3414" t="str">
            <v>Perno Ojo 5/8x9x6H</v>
          </cell>
          <cell r="AF3414">
            <v>200</v>
          </cell>
          <cell r="AG3414">
            <v>115.8</v>
          </cell>
          <cell r="AH3414">
            <v>-109</v>
          </cell>
          <cell r="AI3414">
            <v>-63.110999999999997</v>
          </cell>
          <cell r="AJ3414">
            <v>1.5449999999999999</v>
          </cell>
          <cell r="AK3414">
            <v>309</v>
          </cell>
          <cell r="AL3414">
            <v>2500</v>
          </cell>
        </row>
        <row r="3415">
          <cell r="B3415">
            <v>43625</v>
          </cell>
          <cell r="E3415" t="str">
            <v>Reposición</v>
          </cell>
          <cell r="F3415" t="str">
            <v>9822210140-9</v>
          </cell>
          <cell r="G3415" t="str">
            <v xml:space="preserve">DIAGONAL C/PERF 14-18    32 x 5 x 900                            </v>
          </cell>
          <cell r="AF3415">
            <v>800</v>
          </cell>
          <cell r="AG3415">
            <v>907.19999999999993</v>
          </cell>
          <cell r="AH3415">
            <v>-22</v>
          </cell>
          <cell r="AI3415">
            <v>-24.947999999999997</v>
          </cell>
          <cell r="AJ3415">
            <v>1.0275000000000001</v>
          </cell>
          <cell r="AK3415">
            <v>822</v>
          </cell>
          <cell r="AL3415">
            <v>1780</v>
          </cell>
        </row>
        <row r="3416">
          <cell r="B3416">
            <v>43549</v>
          </cell>
          <cell r="E3416" t="str">
            <v>Comercial Electroson Ltda</v>
          </cell>
          <cell r="F3416" t="str">
            <v>9023720010-0</v>
          </cell>
          <cell r="G3416" t="str">
            <v>Tuerca Ojo 5/8</v>
          </cell>
          <cell r="AF3416">
            <v>800</v>
          </cell>
          <cell r="AG3416">
            <v>243.2</v>
          </cell>
          <cell r="AH3416">
            <v>-180</v>
          </cell>
          <cell r="AI3416">
            <v>-54.72</v>
          </cell>
          <cell r="AJ3416">
            <v>1.2250000000000001</v>
          </cell>
          <cell r="AK3416">
            <v>980</v>
          </cell>
          <cell r="AL3416">
            <v>3289</v>
          </cell>
        </row>
        <row r="3417">
          <cell r="B3417">
            <v>43593</v>
          </cell>
          <cell r="E3417" t="str">
            <v>Cooperativa Electrica charrua</v>
          </cell>
          <cell r="F3417" t="str">
            <v>9822210285-5</v>
          </cell>
          <cell r="G3417" t="str">
            <v>Diagonal L 50x50x5x1710</v>
          </cell>
          <cell r="AF3417">
            <v>50</v>
          </cell>
          <cell r="AG3417">
            <v>325</v>
          </cell>
          <cell r="AH3417">
            <v>-84</v>
          </cell>
          <cell r="AI3417">
            <v>-546</v>
          </cell>
          <cell r="AJ3417">
            <v>2.68</v>
          </cell>
          <cell r="AK3417">
            <v>134</v>
          </cell>
          <cell r="AL3417">
            <v>1780</v>
          </cell>
        </row>
        <row r="3418">
          <cell r="B3418">
            <v>43581</v>
          </cell>
          <cell r="E3418" t="str">
            <v xml:space="preserve">AGRIBALANCE SPA                                                                 </v>
          </cell>
          <cell r="F3418" t="str">
            <v>9821900750-7</v>
          </cell>
          <cell r="G3418" t="str">
            <v>Sop. P/Frutilla en Altura</v>
          </cell>
          <cell r="AF3418">
            <v>180</v>
          </cell>
          <cell r="AG3418">
            <v>676.8</v>
          </cell>
          <cell r="AH3418">
            <v>30</v>
          </cell>
          <cell r="AI3418">
            <v>112.8</v>
          </cell>
          <cell r="AJ3418">
            <v>0.83333333333333337</v>
          </cell>
          <cell r="AK3418">
            <v>150</v>
          </cell>
          <cell r="AL3418">
            <v>3204</v>
          </cell>
        </row>
        <row r="3419">
          <cell r="B3419">
            <v>43278</v>
          </cell>
          <cell r="E3419" t="str">
            <v>GTD Teleductos S.A.</v>
          </cell>
          <cell r="F3419" t="str">
            <v>9921020100-5</v>
          </cell>
          <cell r="G3419" t="str">
            <v>Perno Cuello Ret 5/8x45</v>
          </cell>
          <cell r="AF3419">
            <v>1500</v>
          </cell>
          <cell r="AG3419">
            <v>157.5</v>
          </cell>
          <cell r="AH3419">
            <v>0</v>
          </cell>
          <cell r="AI3419">
            <v>0</v>
          </cell>
          <cell r="AJ3419">
            <v>1</v>
          </cell>
          <cell r="AK3419">
            <v>1500</v>
          </cell>
          <cell r="AL3419">
            <v>2000</v>
          </cell>
        </row>
        <row r="3420">
          <cell r="B3420">
            <v>43609</v>
          </cell>
          <cell r="E3420" t="str">
            <v>Cooperativa Electrica charrua</v>
          </cell>
          <cell r="F3420" t="str">
            <v>9822710205-5</v>
          </cell>
          <cell r="G3420" t="str">
            <v>Espaciador p/Línea B.T. 50x35x5</v>
          </cell>
          <cell r="AF3420">
            <v>10</v>
          </cell>
          <cell r="AG3420">
            <v>116.5</v>
          </cell>
          <cell r="AH3420">
            <v>0</v>
          </cell>
          <cell r="AI3420">
            <v>0</v>
          </cell>
          <cell r="AJ3420">
            <v>1</v>
          </cell>
          <cell r="AK3420">
            <v>10</v>
          </cell>
          <cell r="AL3420">
            <v>3500</v>
          </cell>
        </row>
        <row r="3421">
          <cell r="B3421">
            <v>43279</v>
          </cell>
          <cell r="E3421" t="str">
            <v>GTD Teleductos S.A.</v>
          </cell>
          <cell r="F3421" t="str">
            <v>9921020100-5</v>
          </cell>
          <cell r="G3421" t="str">
            <v>Perno Cuello Ret 5/8x45</v>
          </cell>
          <cell r="AF3421">
            <v>1500</v>
          </cell>
          <cell r="AG3421">
            <v>157.5</v>
          </cell>
          <cell r="AH3421">
            <v>204</v>
          </cell>
          <cell r="AI3421">
            <v>21.419999999999998</v>
          </cell>
          <cell r="AJ3421">
            <v>0.86399999999999999</v>
          </cell>
          <cell r="AK3421">
            <v>1296</v>
          </cell>
          <cell r="AL3421">
            <v>2000</v>
          </cell>
        </row>
        <row r="3422">
          <cell r="B3422">
            <v>43612</v>
          </cell>
          <cell r="E3422" t="str">
            <v>Compañía General de Electricidad</v>
          </cell>
          <cell r="F3422" t="str">
            <v>8709200160-K</v>
          </cell>
          <cell r="G3422" t="str">
            <v>Espiga 3/4x155x295 caps.1" Poliamida c/HOR</v>
          </cell>
          <cell r="AF3422">
            <v>2000</v>
          </cell>
          <cell r="AG3422">
            <v>1424</v>
          </cell>
          <cell r="AH3422">
            <v>496</v>
          </cell>
          <cell r="AI3422">
            <v>353.15199999999999</v>
          </cell>
          <cell r="AJ3422">
            <v>0.752</v>
          </cell>
          <cell r="AK3422">
            <v>1504</v>
          </cell>
          <cell r="AL3422">
            <v>6228</v>
          </cell>
        </row>
        <row r="3423">
          <cell r="B3423">
            <v>43516</v>
          </cell>
          <cell r="E3423" t="str">
            <v>Comercial Electroson Ltda</v>
          </cell>
          <cell r="F3423" t="str">
            <v>9023720010-0</v>
          </cell>
          <cell r="G3423" t="str">
            <v>Tuerca Ojo 5/8</v>
          </cell>
          <cell r="AF3423">
            <v>700</v>
          </cell>
          <cell r="AG3423">
            <v>212.79999999999998</v>
          </cell>
          <cell r="AH3423">
            <v>700</v>
          </cell>
          <cell r="AI3423">
            <v>212.79999999999998</v>
          </cell>
          <cell r="AJ3423">
            <v>0</v>
          </cell>
          <cell r="AK3423">
            <v>0</v>
          </cell>
          <cell r="AL3423">
            <v>3289</v>
          </cell>
        </row>
        <row r="3424">
          <cell r="B3424">
            <v>43532</v>
          </cell>
          <cell r="E3424" t="str">
            <v>Reposición</v>
          </cell>
          <cell r="F3424" t="str">
            <v>9100200030-5</v>
          </cell>
          <cell r="G3424" t="str">
            <v>Gancho p/Cruceta Remate 5/8x255</v>
          </cell>
          <cell r="AF3424">
            <v>300</v>
          </cell>
          <cell r="AG3424">
            <v>120</v>
          </cell>
          <cell r="AH3424">
            <v>300</v>
          </cell>
          <cell r="AI3424">
            <v>120</v>
          </cell>
          <cell r="AJ3424">
            <v>0</v>
          </cell>
          <cell r="AK3424">
            <v>0</v>
          </cell>
        </row>
        <row r="3425">
          <cell r="B3425">
            <v>43598</v>
          </cell>
          <cell r="E3425" t="str">
            <v xml:space="preserve">MONDACA GONZALEZ Y CIA.LTDA.                                                    </v>
          </cell>
          <cell r="F3425" t="str">
            <v>2821628190-1</v>
          </cell>
          <cell r="G3425" t="str">
            <v>Perno riel FFCC BCY 7/8x115</v>
          </cell>
          <cell r="AF3425">
            <v>700</v>
          </cell>
          <cell r="AG3425">
            <v>311.5</v>
          </cell>
          <cell r="AH3425">
            <v>418</v>
          </cell>
          <cell r="AI3425">
            <v>186.01</v>
          </cell>
          <cell r="AJ3425">
            <v>0.40285714285714286</v>
          </cell>
          <cell r="AK3425">
            <v>282</v>
          </cell>
          <cell r="AL3425">
            <v>3000</v>
          </cell>
        </row>
        <row r="3426">
          <cell r="B3426">
            <v>43610</v>
          </cell>
          <cell r="E3426" t="str">
            <v>Barrios Constructora SPA</v>
          </cell>
          <cell r="F3426" t="str">
            <v>2821628190-1</v>
          </cell>
          <cell r="G3426" t="str">
            <v>Perno riel FFCC BCY 7/8x115</v>
          </cell>
          <cell r="AF3426">
            <v>1000</v>
          </cell>
          <cell r="AG3426">
            <v>445</v>
          </cell>
          <cell r="AH3426">
            <v>1000</v>
          </cell>
          <cell r="AI3426">
            <v>445</v>
          </cell>
          <cell r="AJ3426">
            <v>0</v>
          </cell>
          <cell r="AK3426">
            <v>0</v>
          </cell>
          <cell r="AL3426">
            <v>3000</v>
          </cell>
        </row>
        <row r="3427">
          <cell r="B3427">
            <v>43632</v>
          </cell>
          <cell r="E3427" t="str">
            <v>Barrios Constructora SPA</v>
          </cell>
          <cell r="F3427" t="str">
            <v>3528010066-6</v>
          </cell>
          <cell r="G3427" t="str">
            <v>Golilla Plana Red Esp. 44x24x4(7/8")</v>
          </cell>
          <cell r="AF3427">
            <v>1700</v>
          </cell>
          <cell r="AG3427">
            <v>54.4</v>
          </cell>
          <cell r="AH3427">
            <v>1520</v>
          </cell>
          <cell r="AI3427">
            <v>48.64</v>
          </cell>
          <cell r="AJ3427">
            <v>0.10588235294117647</v>
          </cell>
          <cell r="AK3427">
            <v>180</v>
          </cell>
          <cell r="AL3427">
            <v>3000</v>
          </cell>
        </row>
        <row r="3428">
          <cell r="B3428">
            <v>43616</v>
          </cell>
          <cell r="E3428" t="str">
            <v>Aragon S.A.</v>
          </cell>
          <cell r="F3428" t="str">
            <v>73032A8110-7</v>
          </cell>
          <cell r="G3428" t="str">
            <v>Golilla 100x100x10x27</v>
          </cell>
          <cell r="AF3428">
            <v>80</v>
          </cell>
          <cell r="AG3428">
            <v>58.8</v>
          </cell>
          <cell r="AH3428">
            <v>0</v>
          </cell>
          <cell r="AI3428">
            <v>0</v>
          </cell>
          <cell r="AJ3428">
            <v>1</v>
          </cell>
          <cell r="AK3428">
            <v>80</v>
          </cell>
          <cell r="AL3428">
            <v>3412</v>
          </cell>
        </row>
        <row r="3429">
          <cell r="B3429">
            <v>43614</v>
          </cell>
          <cell r="E3429" t="str">
            <v>Enel Distribucion Chile S.A.</v>
          </cell>
          <cell r="F3429" t="str">
            <v>73032A8060-7</v>
          </cell>
          <cell r="G3429" t="str">
            <v>Golilla 100x100x5x21</v>
          </cell>
          <cell r="AF3429">
            <v>3000</v>
          </cell>
          <cell r="AG3429">
            <v>1167.5999999999999</v>
          </cell>
          <cell r="AH3429">
            <v>-760</v>
          </cell>
          <cell r="AI3429">
            <v>-295.79199999999997</v>
          </cell>
          <cell r="AJ3429">
            <v>1.2533333333333334</v>
          </cell>
          <cell r="AK3429">
            <v>3760</v>
          </cell>
          <cell r="AL3429">
            <v>2183</v>
          </cell>
        </row>
        <row r="3430">
          <cell r="B3430">
            <v>43578</v>
          </cell>
          <cell r="E3430" t="str">
            <v xml:space="preserve">AGRIBALANCE SPA                                                                 </v>
          </cell>
          <cell r="F3430" t="str">
            <v>9821900751-5</v>
          </cell>
          <cell r="G3430" t="str">
            <v>Accesorio Recuperación de Agua</v>
          </cell>
          <cell r="AF3430">
            <v>180</v>
          </cell>
          <cell r="AG3430">
            <v>67.14</v>
          </cell>
          <cell r="AH3430">
            <v>19</v>
          </cell>
          <cell r="AI3430">
            <v>7.0869999999999997</v>
          </cell>
          <cell r="AJ3430">
            <v>0.89444444444444449</v>
          </cell>
          <cell r="AK3430">
            <v>161</v>
          </cell>
          <cell r="AL3430">
            <v>3204</v>
          </cell>
        </row>
        <row r="3431">
          <cell r="B3431">
            <v>43628</v>
          </cell>
          <cell r="E3431" t="str">
            <v>Tecnored S.A.</v>
          </cell>
          <cell r="F3431" t="str">
            <v>9323020430-4</v>
          </cell>
          <cell r="G3431" t="str">
            <v>Perno Hex Cte 5/8x11x8A</v>
          </cell>
          <cell r="AF3431">
            <v>1200</v>
          </cell>
          <cell r="AG3431">
            <v>567.6</v>
          </cell>
          <cell r="AH3431">
            <v>1060</v>
          </cell>
          <cell r="AI3431">
            <v>501.38</v>
          </cell>
          <cell r="AJ3431">
            <v>0.11666666666666667</v>
          </cell>
          <cell r="AK3431">
            <v>140</v>
          </cell>
          <cell r="AL3431">
            <v>2150</v>
          </cell>
        </row>
        <row r="3432">
          <cell r="F3432" t="e">
            <v>#N/A</v>
          </cell>
          <cell r="AG3432" t="e">
            <v>#N/A</v>
          </cell>
          <cell r="AH3432">
            <v>0</v>
          </cell>
          <cell r="AI3432" t="e">
            <v>#N/A</v>
          </cell>
          <cell r="AJ3432" t="str">
            <v/>
          </cell>
          <cell r="AK3432">
            <v>0</v>
          </cell>
        </row>
        <row r="3433">
          <cell r="F3433" t="e">
            <v>#N/A</v>
          </cell>
          <cell r="AG3433" t="e">
            <v>#N/A</v>
          </cell>
          <cell r="AH3433">
            <v>0</v>
          </cell>
          <cell r="AI3433" t="e">
            <v>#N/A</v>
          </cell>
          <cell r="AJ3433" t="str">
            <v/>
          </cell>
          <cell r="AK3433">
            <v>0</v>
          </cell>
        </row>
        <row r="3434">
          <cell r="F3434" t="e">
            <v>#N/A</v>
          </cell>
          <cell r="AG3434" t="e">
            <v>#N/A</v>
          </cell>
          <cell r="AH3434">
            <v>0</v>
          </cell>
          <cell r="AI3434" t="e">
            <v>#N/A</v>
          </cell>
          <cell r="AJ3434" t="str">
            <v/>
          </cell>
          <cell r="AK3434">
            <v>0</v>
          </cell>
        </row>
        <row r="3435">
          <cell r="F3435" t="e">
            <v>#N/A</v>
          </cell>
          <cell r="AG3435" t="e">
            <v>#N/A</v>
          </cell>
          <cell r="AH3435">
            <v>0</v>
          </cell>
          <cell r="AI3435" t="e">
            <v>#N/A</v>
          </cell>
          <cell r="AJ3435" t="str">
            <v/>
          </cell>
          <cell r="AK3435">
            <v>0</v>
          </cell>
        </row>
        <row r="3436">
          <cell r="F3436" t="e">
            <v>#N/A</v>
          </cell>
          <cell r="AG3436" t="e">
            <v>#N/A</v>
          </cell>
          <cell r="AH3436">
            <v>0</v>
          </cell>
          <cell r="AI3436" t="e">
            <v>#N/A</v>
          </cell>
          <cell r="AJ3436" t="str">
            <v/>
          </cell>
          <cell r="AK3436">
            <v>0</v>
          </cell>
        </row>
        <row r="3437">
          <cell r="F3437" t="e">
            <v>#N/A</v>
          </cell>
          <cell r="AG3437" t="e">
            <v>#N/A</v>
          </cell>
          <cell r="AH3437">
            <v>0</v>
          </cell>
          <cell r="AI3437" t="e">
            <v>#N/A</v>
          </cell>
          <cell r="AJ3437" t="str">
            <v/>
          </cell>
          <cell r="AK3437">
            <v>0</v>
          </cell>
        </row>
        <row r="3438">
          <cell r="F3438" t="e">
            <v>#N/A</v>
          </cell>
          <cell r="AG3438" t="e">
            <v>#N/A</v>
          </cell>
          <cell r="AH3438">
            <v>0</v>
          </cell>
          <cell r="AI3438" t="e">
            <v>#N/A</v>
          </cell>
          <cell r="AJ3438" t="str">
            <v/>
          </cell>
          <cell r="AK3438">
            <v>0</v>
          </cell>
        </row>
        <row r="3439">
          <cell r="F3439" t="e">
            <v>#N/A</v>
          </cell>
          <cell r="AG3439" t="e">
            <v>#N/A</v>
          </cell>
          <cell r="AH3439">
            <v>0</v>
          </cell>
          <cell r="AI3439" t="e">
            <v>#N/A</v>
          </cell>
          <cell r="AJ3439" t="str">
            <v/>
          </cell>
          <cell r="AK3439">
            <v>0</v>
          </cell>
        </row>
        <row r="3440">
          <cell r="F3440" t="e">
            <v>#N/A</v>
          </cell>
          <cell r="AG3440" t="e">
            <v>#N/A</v>
          </cell>
          <cell r="AH3440">
            <v>0</v>
          </cell>
          <cell r="AI3440" t="e">
            <v>#N/A</v>
          </cell>
          <cell r="AJ3440" t="str">
            <v/>
          </cell>
          <cell r="AK3440">
            <v>0</v>
          </cell>
        </row>
        <row r="3441">
          <cell r="F3441" t="e">
            <v>#N/A</v>
          </cell>
          <cell r="AG3441" t="e">
            <v>#N/A</v>
          </cell>
          <cell r="AH3441">
            <v>0</v>
          </cell>
          <cell r="AI3441" t="e">
            <v>#N/A</v>
          </cell>
          <cell r="AJ3441" t="str">
            <v/>
          </cell>
          <cell r="AK3441">
            <v>0</v>
          </cell>
        </row>
        <row r="3442">
          <cell r="F3442" t="e">
            <v>#N/A</v>
          </cell>
          <cell r="AG3442" t="e">
            <v>#N/A</v>
          </cell>
          <cell r="AH3442">
            <v>0</v>
          </cell>
          <cell r="AI3442" t="e">
            <v>#N/A</v>
          </cell>
          <cell r="AJ3442" t="str">
            <v/>
          </cell>
          <cell r="AK3442">
            <v>0</v>
          </cell>
        </row>
        <row r="3443">
          <cell r="F3443" t="e">
            <v>#N/A</v>
          </cell>
          <cell r="AG3443" t="e">
            <v>#N/A</v>
          </cell>
          <cell r="AH3443">
            <v>0</v>
          </cell>
          <cell r="AI3443" t="e">
            <v>#N/A</v>
          </cell>
          <cell r="AJ3443" t="str">
            <v/>
          </cell>
          <cell r="AK3443">
            <v>0</v>
          </cell>
        </row>
        <row r="3444">
          <cell r="F3444" t="e">
            <v>#N/A</v>
          </cell>
          <cell r="AG3444" t="e">
            <v>#N/A</v>
          </cell>
          <cell r="AH3444">
            <v>0</v>
          </cell>
          <cell r="AI3444" t="e">
            <v>#N/A</v>
          </cell>
          <cell r="AJ3444" t="str">
            <v/>
          </cell>
          <cell r="AK3444">
            <v>0</v>
          </cell>
        </row>
        <row r="3445">
          <cell r="F3445" t="e">
            <v>#N/A</v>
          </cell>
          <cell r="AG3445" t="e">
            <v>#N/A</v>
          </cell>
          <cell r="AH3445">
            <v>0</v>
          </cell>
          <cell r="AI3445" t="e">
            <v>#N/A</v>
          </cell>
          <cell r="AJ3445" t="str">
            <v/>
          </cell>
          <cell r="AK3445">
            <v>0</v>
          </cell>
        </row>
        <row r="3446">
          <cell r="F3446" t="e">
            <v>#N/A</v>
          </cell>
          <cell r="AG3446" t="e">
            <v>#N/A</v>
          </cell>
          <cell r="AH3446">
            <v>0</v>
          </cell>
          <cell r="AI3446" t="e">
            <v>#N/A</v>
          </cell>
          <cell r="AJ3446" t="str">
            <v/>
          </cell>
          <cell r="AK3446">
            <v>0</v>
          </cell>
        </row>
        <row r="3447">
          <cell r="F3447" t="e">
            <v>#N/A</v>
          </cell>
          <cell r="AG3447" t="e">
            <v>#N/A</v>
          </cell>
          <cell r="AH3447">
            <v>0</v>
          </cell>
          <cell r="AI3447" t="e">
            <v>#N/A</v>
          </cell>
          <cell r="AJ3447" t="str">
            <v/>
          </cell>
          <cell r="AK3447">
            <v>0</v>
          </cell>
        </row>
        <row r="3448">
          <cell r="F3448" t="e">
            <v>#N/A</v>
          </cell>
          <cell r="AG3448" t="e">
            <v>#N/A</v>
          </cell>
          <cell r="AH3448">
            <v>0</v>
          </cell>
          <cell r="AI3448" t="e">
            <v>#N/A</v>
          </cell>
          <cell r="AJ3448" t="str">
            <v/>
          </cell>
          <cell r="AK3448">
            <v>0</v>
          </cell>
        </row>
        <row r="3449">
          <cell r="F3449" t="e">
            <v>#N/A</v>
          </cell>
          <cell r="AG3449" t="e">
            <v>#N/A</v>
          </cell>
          <cell r="AH3449">
            <v>0</v>
          </cell>
          <cell r="AI3449" t="e">
            <v>#N/A</v>
          </cell>
          <cell r="AJ3449" t="str">
            <v/>
          </cell>
          <cell r="AK3449">
            <v>0</v>
          </cell>
        </row>
        <row r="3450">
          <cell r="F3450" t="e">
            <v>#N/A</v>
          </cell>
          <cell r="AG3450" t="e">
            <v>#N/A</v>
          </cell>
          <cell r="AH3450">
            <v>0</v>
          </cell>
          <cell r="AI3450" t="e">
            <v>#N/A</v>
          </cell>
          <cell r="AJ3450" t="str">
            <v/>
          </cell>
          <cell r="AK3450">
            <v>0</v>
          </cell>
        </row>
        <row r="3451">
          <cell r="F3451" t="e">
            <v>#N/A</v>
          </cell>
          <cell r="AG3451" t="e">
            <v>#N/A</v>
          </cell>
          <cell r="AH3451">
            <v>0</v>
          </cell>
          <cell r="AI3451" t="e">
            <v>#N/A</v>
          </cell>
          <cell r="AJ3451" t="str">
            <v/>
          </cell>
          <cell r="AK3451">
            <v>0</v>
          </cell>
        </row>
        <row r="3452">
          <cell r="F3452" t="e">
            <v>#N/A</v>
          </cell>
          <cell r="AG3452" t="e">
            <v>#N/A</v>
          </cell>
          <cell r="AH3452">
            <v>0</v>
          </cell>
          <cell r="AI3452" t="e">
            <v>#N/A</v>
          </cell>
          <cell r="AJ3452" t="str">
            <v/>
          </cell>
          <cell r="AK3452">
            <v>0</v>
          </cell>
        </row>
        <row r="3453">
          <cell r="F3453" t="e">
            <v>#N/A</v>
          </cell>
          <cell r="AG3453" t="e">
            <v>#N/A</v>
          </cell>
          <cell r="AH3453">
            <v>0</v>
          </cell>
          <cell r="AI3453" t="e">
            <v>#N/A</v>
          </cell>
          <cell r="AJ3453" t="str">
            <v/>
          </cell>
          <cell r="AK3453">
            <v>0</v>
          </cell>
        </row>
        <row r="3454">
          <cell r="F3454" t="e">
            <v>#N/A</v>
          </cell>
          <cell r="AG3454" t="e">
            <v>#N/A</v>
          </cell>
          <cell r="AH3454">
            <v>0</v>
          </cell>
          <cell r="AI3454" t="e">
            <v>#N/A</v>
          </cell>
          <cell r="AJ3454" t="str">
            <v/>
          </cell>
          <cell r="AK3454">
            <v>0</v>
          </cell>
        </row>
        <row r="3455">
          <cell r="F3455" t="e">
            <v>#N/A</v>
          </cell>
          <cell r="AG3455" t="e">
            <v>#N/A</v>
          </cell>
          <cell r="AH3455">
            <v>0</v>
          </cell>
          <cell r="AI3455" t="e">
            <v>#N/A</v>
          </cell>
          <cell r="AJ3455" t="str">
            <v/>
          </cell>
          <cell r="AK3455">
            <v>0</v>
          </cell>
        </row>
        <row r="3456">
          <cell r="F3456" t="e">
            <v>#N/A</v>
          </cell>
          <cell r="AG3456" t="e">
            <v>#N/A</v>
          </cell>
          <cell r="AH3456">
            <v>0</v>
          </cell>
          <cell r="AI3456" t="e">
            <v>#N/A</v>
          </cell>
          <cell r="AJ3456" t="str">
            <v/>
          </cell>
          <cell r="AK3456">
            <v>0</v>
          </cell>
        </row>
        <row r="3457">
          <cell r="F3457" t="e">
            <v>#N/A</v>
          </cell>
          <cell r="AG3457" t="e">
            <v>#N/A</v>
          </cell>
          <cell r="AH3457">
            <v>0</v>
          </cell>
          <cell r="AI3457" t="e">
            <v>#N/A</v>
          </cell>
          <cell r="AJ3457" t="str">
            <v/>
          </cell>
          <cell r="AK3457">
            <v>0</v>
          </cell>
        </row>
        <row r="3458">
          <cell r="F3458" t="e">
            <v>#N/A</v>
          </cell>
          <cell r="AG3458" t="e">
            <v>#N/A</v>
          </cell>
          <cell r="AH3458">
            <v>0</v>
          </cell>
          <cell r="AI3458" t="e">
            <v>#N/A</v>
          </cell>
          <cell r="AJ3458" t="str">
            <v/>
          </cell>
          <cell r="AK3458">
            <v>0</v>
          </cell>
        </row>
        <row r="3459">
          <cell r="F3459" t="e">
            <v>#N/A</v>
          </cell>
          <cell r="AG3459" t="e">
            <v>#N/A</v>
          </cell>
          <cell r="AH3459">
            <v>0</v>
          </cell>
          <cell r="AI3459" t="e">
            <v>#N/A</v>
          </cell>
          <cell r="AJ3459" t="str">
            <v/>
          </cell>
          <cell r="AK3459">
            <v>0</v>
          </cell>
        </row>
        <row r="3460">
          <cell r="F3460" t="e">
            <v>#N/A</v>
          </cell>
          <cell r="AG3460" t="e">
            <v>#N/A</v>
          </cell>
          <cell r="AH3460">
            <v>0</v>
          </cell>
          <cell r="AI3460" t="e">
            <v>#N/A</v>
          </cell>
          <cell r="AJ3460" t="str">
            <v/>
          </cell>
          <cell r="AK3460">
            <v>0</v>
          </cell>
        </row>
        <row r="3461">
          <cell r="F3461" t="e">
            <v>#N/A</v>
          </cell>
          <cell r="AG3461" t="e">
            <v>#N/A</v>
          </cell>
          <cell r="AH3461">
            <v>0</v>
          </cell>
          <cell r="AI3461" t="e">
            <v>#N/A</v>
          </cell>
          <cell r="AJ3461" t="str">
            <v/>
          </cell>
          <cell r="AK3461">
            <v>0</v>
          </cell>
        </row>
        <row r="3462">
          <cell r="F3462" t="e">
            <v>#N/A</v>
          </cell>
          <cell r="AG3462" t="e">
            <v>#N/A</v>
          </cell>
          <cell r="AH3462">
            <v>0</v>
          </cell>
          <cell r="AI3462" t="e">
            <v>#N/A</v>
          </cell>
          <cell r="AJ3462" t="str">
            <v/>
          </cell>
          <cell r="AK3462">
            <v>0</v>
          </cell>
        </row>
        <row r="3463">
          <cell r="F3463" t="e">
            <v>#N/A</v>
          </cell>
          <cell r="AG3463" t="e">
            <v>#N/A</v>
          </cell>
          <cell r="AH3463">
            <v>0</v>
          </cell>
          <cell r="AI3463" t="e">
            <v>#N/A</v>
          </cell>
          <cell r="AJ3463" t="str">
            <v/>
          </cell>
          <cell r="AK3463">
            <v>0</v>
          </cell>
        </row>
        <row r="3464">
          <cell r="F3464" t="e">
            <v>#N/A</v>
          </cell>
          <cell r="AG3464" t="e">
            <v>#N/A</v>
          </cell>
          <cell r="AH3464">
            <v>0</v>
          </cell>
          <cell r="AI3464" t="e">
            <v>#N/A</v>
          </cell>
          <cell r="AJ3464" t="str">
            <v/>
          </cell>
          <cell r="AK3464">
            <v>0</v>
          </cell>
        </row>
        <row r="3465">
          <cell r="F3465" t="e">
            <v>#N/A</v>
          </cell>
          <cell r="AG3465" t="e">
            <v>#N/A</v>
          </cell>
          <cell r="AH3465">
            <v>0</v>
          </cell>
          <cell r="AI3465" t="e">
            <v>#N/A</v>
          </cell>
          <cell r="AJ3465" t="str">
            <v/>
          </cell>
          <cell r="AK3465">
            <v>0</v>
          </cell>
        </row>
        <row r="3466">
          <cell r="F3466" t="e">
            <v>#N/A</v>
          </cell>
          <cell r="AG3466" t="e">
            <v>#N/A</v>
          </cell>
          <cell r="AH3466">
            <v>0</v>
          </cell>
          <cell r="AI3466" t="e">
            <v>#N/A</v>
          </cell>
          <cell r="AJ3466" t="str">
            <v/>
          </cell>
          <cell r="AK3466">
            <v>0</v>
          </cell>
        </row>
        <row r="3467">
          <cell r="F3467" t="e">
            <v>#N/A</v>
          </cell>
          <cell r="AG3467" t="e">
            <v>#N/A</v>
          </cell>
          <cell r="AH3467">
            <v>0</v>
          </cell>
          <cell r="AI3467" t="e">
            <v>#N/A</v>
          </cell>
          <cell r="AJ3467" t="str">
            <v/>
          </cell>
          <cell r="AK3467">
            <v>0</v>
          </cell>
        </row>
        <row r="3468">
          <cell r="F3468" t="e">
            <v>#N/A</v>
          </cell>
          <cell r="AG3468" t="e">
            <v>#N/A</v>
          </cell>
          <cell r="AH3468">
            <v>0</v>
          </cell>
          <cell r="AI3468" t="e">
            <v>#N/A</v>
          </cell>
          <cell r="AJ3468" t="str">
            <v/>
          </cell>
          <cell r="AK3468">
            <v>0</v>
          </cell>
        </row>
        <row r="3469">
          <cell r="F3469" t="e">
            <v>#N/A</v>
          </cell>
          <cell r="AG3469" t="e">
            <v>#N/A</v>
          </cell>
          <cell r="AH3469">
            <v>0</v>
          </cell>
          <cell r="AI3469" t="e">
            <v>#N/A</v>
          </cell>
          <cell r="AJ3469" t="str">
            <v/>
          </cell>
          <cell r="AK3469">
            <v>0</v>
          </cell>
        </row>
        <row r="3470">
          <cell r="F3470" t="e">
            <v>#N/A</v>
          </cell>
          <cell r="AG3470" t="e">
            <v>#N/A</v>
          </cell>
          <cell r="AH3470">
            <v>0</v>
          </cell>
          <cell r="AI3470" t="e">
            <v>#N/A</v>
          </cell>
          <cell r="AJ3470" t="str">
            <v/>
          </cell>
          <cell r="AK3470">
            <v>0</v>
          </cell>
        </row>
        <row r="3471">
          <cell r="F3471" t="e">
            <v>#N/A</v>
          </cell>
          <cell r="AG3471" t="e">
            <v>#N/A</v>
          </cell>
          <cell r="AH3471">
            <v>0</v>
          </cell>
          <cell r="AI3471" t="e">
            <v>#N/A</v>
          </cell>
          <cell r="AJ3471" t="str">
            <v/>
          </cell>
          <cell r="AK3471">
            <v>0</v>
          </cell>
        </row>
        <row r="3472">
          <cell r="F3472" t="e">
            <v>#N/A</v>
          </cell>
          <cell r="AG3472" t="e">
            <v>#N/A</v>
          </cell>
          <cell r="AH3472">
            <v>0</v>
          </cell>
          <cell r="AI3472" t="e">
            <v>#N/A</v>
          </cell>
          <cell r="AJ3472" t="str">
            <v/>
          </cell>
          <cell r="AK3472">
            <v>0</v>
          </cell>
        </row>
        <row r="3473">
          <cell r="F3473" t="e">
            <v>#N/A</v>
          </cell>
          <cell r="AG3473" t="e">
            <v>#N/A</v>
          </cell>
          <cell r="AH3473">
            <v>0</v>
          </cell>
          <cell r="AI3473" t="e">
            <v>#N/A</v>
          </cell>
          <cell r="AJ3473" t="str">
            <v/>
          </cell>
          <cell r="AK3473">
            <v>0</v>
          </cell>
        </row>
        <row r="3474">
          <cell r="F3474" t="e">
            <v>#N/A</v>
          </cell>
          <cell r="AG3474" t="e">
            <v>#N/A</v>
          </cell>
          <cell r="AH3474">
            <v>0</v>
          </cell>
          <cell r="AI3474" t="e">
            <v>#N/A</v>
          </cell>
          <cell r="AJ3474" t="str">
            <v/>
          </cell>
          <cell r="AK3474">
            <v>0</v>
          </cell>
        </row>
        <row r="3475">
          <cell r="F3475" t="e">
            <v>#N/A</v>
          </cell>
          <cell r="AG3475" t="e">
            <v>#N/A</v>
          </cell>
          <cell r="AH3475">
            <v>0</v>
          </cell>
          <cell r="AI3475" t="e">
            <v>#N/A</v>
          </cell>
          <cell r="AJ3475" t="str">
            <v/>
          </cell>
          <cell r="AK3475">
            <v>0</v>
          </cell>
        </row>
        <row r="3476">
          <cell r="F3476" t="e">
            <v>#N/A</v>
          </cell>
          <cell r="AG3476" t="e">
            <v>#N/A</v>
          </cell>
          <cell r="AH3476">
            <v>0</v>
          </cell>
          <cell r="AI3476" t="e">
            <v>#N/A</v>
          </cell>
          <cell r="AJ3476" t="str">
            <v/>
          </cell>
          <cell r="AK3476">
            <v>0</v>
          </cell>
        </row>
        <row r="3477">
          <cell r="F3477" t="e">
            <v>#N/A</v>
          </cell>
          <cell r="AG3477" t="e">
            <v>#N/A</v>
          </cell>
          <cell r="AH3477">
            <v>0</v>
          </cell>
          <cell r="AI3477" t="e">
            <v>#N/A</v>
          </cell>
          <cell r="AJ3477" t="str">
            <v/>
          </cell>
          <cell r="AK3477">
            <v>0</v>
          </cell>
        </row>
        <row r="3478">
          <cell r="F3478" t="e">
            <v>#N/A</v>
          </cell>
          <cell r="AG3478" t="e">
            <v>#N/A</v>
          </cell>
          <cell r="AH3478">
            <v>0</v>
          </cell>
          <cell r="AI3478" t="e">
            <v>#N/A</v>
          </cell>
          <cell r="AJ3478" t="str">
            <v/>
          </cell>
          <cell r="AK3478">
            <v>0</v>
          </cell>
        </row>
        <row r="3479">
          <cell r="F3479" t="e">
            <v>#N/A</v>
          </cell>
          <cell r="AG3479" t="e">
            <v>#N/A</v>
          </cell>
          <cell r="AH3479">
            <v>0</v>
          </cell>
          <cell r="AI3479" t="e">
            <v>#N/A</v>
          </cell>
          <cell r="AJ3479" t="str">
            <v/>
          </cell>
          <cell r="AK3479">
            <v>0</v>
          </cell>
        </row>
        <row r="3480">
          <cell r="F3480" t="e">
            <v>#N/A</v>
          </cell>
          <cell r="AG3480" t="e">
            <v>#N/A</v>
          </cell>
          <cell r="AH3480">
            <v>0</v>
          </cell>
          <cell r="AI3480" t="e">
            <v>#N/A</v>
          </cell>
          <cell r="AJ3480" t="str">
            <v/>
          </cell>
          <cell r="AK3480">
            <v>0</v>
          </cell>
        </row>
        <row r="3481">
          <cell r="F3481" t="e">
            <v>#N/A</v>
          </cell>
          <cell r="AG3481" t="e">
            <v>#N/A</v>
          </cell>
          <cell r="AH3481">
            <v>0</v>
          </cell>
          <cell r="AI3481" t="e">
            <v>#N/A</v>
          </cell>
          <cell r="AJ3481" t="str">
            <v/>
          </cell>
          <cell r="AK3481">
            <v>0</v>
          </cell>
        </row>
        <row r="3482">
          <cell r="F3482" t="e">
            <v>#N/A</v>
          </cell>
          <cell r="AG3482" t="e">
            <v>#N/A</v>
          </cell>
          <cell r="AH3482">
            <v>0</v>
          </cell>
          <cell r="AI3482" t="e">
            <v>#N/A</v>
          </cell>
          <cell r="AJ3482" t="str">
            <v/>
          </cell>
          <cell r="AK3482">
            <v>0</v>
          </cell>
        </row>
        <row r="3483">
          <cell r="F3483" t="e">
            <v>#N/A</v>
          </cell>
          <cell r="AG3483" t="e">
            <v>#N/A</v>
          </cell>
          <cell r="AH3483">
            <v>0</v>
          </cell>
          <cell r="AI3483" t="e">
            <v>#N/A</v>
          </cell>
          <cell r="AJ3483" t="str">
            <v/>
          </cell>
          <cell r="AK3483">
            <v>0</v>
          </cell>
        </row>
        <row r="3484">
          <cell r="F3484" t="e">
            <v>#N/A</v>
          </cell>
          <cell r="AG3484" t="e">
            <v>#N/A</v>
          </cell>
          <cell r="AH3484">
            <v>0</v>
          </cell>
          <cell r="AI3484" t="e">
            <v>#N/A</v>
          </cell>
          <cell r="AJ3484" t="str">
            <v/>
          </cell>
          <cell r="AK3484">
            <v>0</v>
          </cell>
        </row>
        <row r="3485">
          <cell r="F3485" t="e">
            <v>#N/A</v>
          </cell>
          <cell r="AG3485" t="e">
            <v>#N/A</v>
          </cell>
          <cell r="AH3485">
            <v>0</v>
          </cell>
          <cell r="AI3485" t="e">
            <v>#N/A</v>
          </cell>
          <cell r="AJ3485" t="str">
            <v/>
          </cell>
          <cell r="AK3485">
            <v>0</v>
          </cell>
        </row>
        <row r="3486">
          <cell r="F3486" t="e">
            <v>#N/A</v>
          </cell>
          <cell r="AG3486" t="e">
            <v>#N/A</v>
          </cell>
          <cell r="AH3486">
            <v>0</v>
          </cell>
          <cell r="AI3486" t="e">
            <v>#N/A</v>
          </cell>
          <cell r="AJ3486" t="str">
            <v/>
          </cell>
          <cell r="AK3486">
            <v>0</v>
          </cell>
        </row>
        <row r="3487">
          <cell r="F3487" t="e">
            <v>#N/A</v>
          </cell>
          <cell r="AG3487" t="e">
            <v>#N/A</v>
          </cell>
          <cell r="AH3487">
            <v>0</v>
          </cell>
          <cell r="AI3487" t="e">
            <v>#N/A</v>
          </cell>
          <cell r="AJ3487" t="str">
            <v/>
          </cell>
          <cell r="AK3487">
            <v>0</v>
          </cell>
        </row>
        <row r="3488">
          <cell r="F3488" t="e">
            <v>#N/A</v>
          </cell>
          <cell r="AG3488" t="e">
            <v>#N/A</v>
          </cell>
          <cell r="AH3488">
            <v>0</v>
          </cell>
          <cell r="AI3488" t="e">
            <v>#N/A</v>
          </cell>
          <cell r="AJ3488" t="str">
            <v/>
          </cell>
          <cell r="AK3488">
            <v>0</v>
          </cell>
        </row>
        <row r="3489">
          <cell r="F3489" t="e">
            <v>#N/A</v>
          </cell>
          <cell r="AG3489" t="e">
            <v>#N/A</v>
          </cell>
          <cell r="AH3489">
            <v>0</v>
          </cell>
          <cell r="AI3489" t="e">
            <v>#N/A</v>
          </cell>
          <cell r="AJ3489" t="str">
            <v/>
          </cell>
          <cell r="AK3489">
            <v>0</v>
          </cell>
        </row>
        <row r="3490">
          <cell r="F3490" t="e">
            <v>#N/A</v>
          </cell>
          <cell r="AG3490" t="e">
            <v>#N/A</v>
          </cell>
          <cell r="AH3490">
            <v>0</v>
          </cell>
          <cell r="AI3490" t="e">
            <v>#N/A</v>
          </cell>
          <cell r="AJ3490" t="str">
            <v/>
          </cell>
          <cell r="AK3490">
            <v>0</v>
          </cell>
        </row>
        <row r="3491">
          <cell r="F3491" t="e">
            <v>#N/A</v>
          </cell>
          <cell r="AG3491" t="e">
            <v>#N/A</v>
          </cell>
          <cell r="AH3491">
            <v>0</v>
          </cell>
          <cell r="AI3491" t="e">
            <v>#N/A</v>
          </cell>
          <cell r="AJ3491" t="str">
            <v/>
          </cell>
          <cell r="AK3491">
            <v>0</v>
          </cell>
        </row>
        <row r="3492">
          <cell r="F3492" t="e">
            <v>#N/A</v>
          </cell>
          <cell r="AG3492" t="e">
            <v>#N/A</v>
          </cell>
          <cell r="AH3492">
            <v>0</v>
          </cell>
          <cell r="AI3492" t="e">
            <v>#N/A</v>
          </cell>
          <cell r="AJ3492" t="str">
            <v/>
          </cell>
          <cell r="AK3492">
            <v>0</v>
          </cell>
        </row>
        <row r="3493">
          <cell r="F3493" t="e">
            <v>#N/A</v>
          </cell>
          <cell r="AG3493" t="e">
            <v>#N/A</v>
          </cell>
          <cell r="AH3493">
            <v>0</v>
          </cell>
          <cell r="AI3493" t="e">
            <v>#N/A</v>
          </cell>
          <cell r="AJ3493" t="str">
            <v/>
          </cell>
          <cell r="AK3493">
            <v>0</v>
          </cell>
        </row>
        <row r="3494">
          <cell r="F3494" t="e">
            <v>#N/A</v>
          </cell>
          <cell r="AG3494" t="e">
            <v>#N/A</v>
          </cell>
          <cell r="AH3494">
            <v>0</v>
          </cell>
          <cell r="AI3494" t="e">
            <v>#N/A</v>
          </cell>
          <cell r="AJ3494" t="str">
            <v/>
          </cell>
          <cell r="AK3494">
            <v>0</v>
          </cell>
        </row>
        <row r="3495">
          <cell r="F3495" t="e">
            <v>#N/A</v>
          </cell>
          <cell r="AG3495" t="e">
            <v>#N/A</v>
          </cell>
          <cell r="AH3495">
            <v>0</v>
          </cell>
          <cell r="AI3495" t="e">
            <v>#N/A</v>
          </cell>
          <cell r="AJ3495" t="str">
            <v/>
          </cell>
          <cell r="AK3495">
            <v>0</v>
          </cell>
        </row>
        <row r="3496">
          <cell r="F3496" t="e">
            <v>#N/A</v>
          </cell>
          <cell r="AG3496" t="e">
            <v>#N/A</v>
          </cell>
          <cell r="AH3496">
            <v>0</v>
          </cell>
          <cell r="AI3496" t="e">
            <v>#N/A</v>
          </cell>
          <cell r="AJ3496" t="str">
            <v/>
          </cell>
          <cell r="AK3496">
            <v>0</v>
          </cell>
        </row>
        <row r="3497">
          <cell r="F3497" t="e">
            <v>#N/A</v>
          </cell>
          <cell r="AG3497" t="e">
            <v>#N/A</v>
          </cell>
          <cell r="AH3497">
            <v>0</v>
          </cell>
          <cell r="AI3497" t="e">
            <v>#N/A</v>
          </cell>
          <cell r="AJ3497" t="str">
            <v/>
          </cell>
          <cell r="AK3497">
            <v>0</v>
          </cell>
        </row>
        <row r="3498">
          <cell r="F3498" t="e">
            <v>#N/A</v>
          </cell>
          <cell r="AG3498" t="e">
            <v>#N/A</v>
          </cell>
          <cell r="AH3498">
            <v>0</v>
          </cell>
          <cell r="AI3498" t="e">
            <v>#N/A</v>
          </cell>
          <cell r="AJ3498" t="str">
            <v/>
          </cell>
          <cell r="AK3498">
            <v>0</v>
          </cell>
        </row>
        <row r="3499">
          <cell r="F3499" t="e">
            <v>#N/A</v>
          </cell>
          <cell r="AG3499" t="e">
            <v>#N/A</v>
          </cell>
          <cell r="AH3499">
            <v>0</v>
          </cell>
          <cell r="AI3499" t="e">
            <v>#N/A</v>
          </cell>
          <cell r="AJ3499" t="str">
            <v/>
          </cell>
          <cell r="AK3499">
            <v>0</v>
          </cell>
        </row>
        <row r="3500">
          <cell r="F3500" t="e">
            <v>#N/A</v>
          </cell>
          <cell r="AG3500" t="e">
            <v>#N/A</v>
          </cell>
          <cell r="AH3500">
            <v>0</v>
          </cell>
          <cell r="AI3500" t="e">
            <v>#N/A</v>
          </cell>
          <cell r="AJ3500" t="str">
            <v/>
          </cell>
          <cell r="AK3500">
            <v>0</v>
          </cell>
        </row>
        <row r="3501">
          <cell r="F3501" t="e">
            <v>#N/A</v>
          </cell>
          <cell r="AG3501" t="e">
            <v>#N/A</v>
          </cell>
          <cell r="AH3501">
            <v>0</v>
          </cell>
          <cell r="AI3501" t="e">
            <v>#N/A</v>
          </cell>
          <cell r="AJ3501" t="str">
            <v/>
          </cell>
          <cell r="AK3501">
            <v>0</v>
          </cell>
        </row>
        <row r="3502">
          <cell r="F3502" t="e">
            <v>#N/A</v>
          </cell>
          <cell r="AG3502" t="e">
            <v>#N/A</v>
          </cell>
          <cell r="AH3502">
            <v>0</v>
          </cell>
          <cell r="AI3502" t="e">
            <v>#N/A</v>
          </cell>
          <cell r="AJ3502" t="str">
            <v/>
          </cell>
          <cell r="AK3502">
            <v>0</v>
          </cell>
        </row>
        <row r="3503">
          <cell r="F3503" t="e">
            <v>#N/A</v>
          </cell>
          <cell r="AG3503" t="e">
            <v>#N/A</v>
          </cell>
          <cell r="AH3503">
            <v>0</v>
          </cell>
          <cell r="AI3503" t="e">
            <v>#N/A</v>
          </cell>
          <cell r="AJ3503" t="str">
            <v/>
          </cell>
          <cell r="AK3503">
            <v>0</v>
          </cell>
        </row>
        <row r="3504">
          <cell r="F3504" t="e">
            <v>#N/A</v>
          </cell>
          <cell r="AG3504" t="e">
            <v>#N/A</v>
          </cell>
          <cell r="AH3504">
            <v>0</v>
          </cell>
          <cell r="AI3504" t="e">
            <v>#N/A</v>
          </cell>
          <cell r="AJ3504" t="str">
            <v/>
          </cell>
          <cell r="AK3504">
            <v>0</v>
          </cell>
        </row>
        <row r="3505">
          <cell r="F3505" t="e">
            <v>#N/A</v>
          </cell>
          <cell r="AG3505" t="e">
            <v>#N/A</v>
          </cell>
          <cell r="AH3505">
            <v>0</v>
          </cell>
          <cell r="AI3505" t="e">
            <v>#N/A</v>
          </cell>
          <cell r="AJ3505" t="str">
            <v/>
          </cell>
          <cell r="AK3505">
            <v>0</v>
          </cell>
        </row>
        <row r="3506">
          <cell r="F3506" t="e">
            <v>#N/A</v>
          </cell>
          <cell r="AG3506" t="e">
            <v>#N/A</v>
          </cell>
          <cell r="AH3506">
            <v>0</v>
          </cell>
          <cell r="AI3506" t="e">
            <v>#N/A</v>
          </cell>
          <cell r="AJ3506" t="str">
            <v/>
          </cell>
          <cell r="AK3506">
            <v>0</v>
          </cell>
        </row>
        <row r="3507">
          <cell r="F3507" t="e">
            <v>#N/A</v>
          </cell>
          <cell r="AG3507" t="e">
            <v>#N/A</v>
          </cell>
          <cell r="AH3507">
            <v>0</v>
          </cell>
          <cell r="AI3507" t="e">
            <v>#N/A</v>
          </cell>
          <cell r="AJ3507" t="str">
            <v/>
          </cell>
          <cell r="AK3507">
            <v>0</v>
          </cell>
        </row>
        <row r="3508">
          <cell r="F3508" t="e">
            <v>#N/A</v>
          </cell>
          <cell r="AG3508" t="e">
            <v>#N/A</v>
          </cell>
          <cell r="AH3508">
            <v>0</v>
          </cell>
          <cell r="AI3508" t="e">
            <v>#N/A</v>
          </cell>
          <cell r="AJ3508" t="str">
            <v/>
          </cell>
          <cell r="AK3508">
            <v>0</v>
          </cell>
        </row>
        <row r="3509">
          <cell r="F3509" t="e">
            <v>#N/A</v>
          </cell>
          <cell r="AG3509" t="e">
            <v>#N/A</v>
          </cell>
          <cell r="AH3509">
            <v>0</v>
          </cell>
          <cell r="AI3509" t="e">
            <v>#N/A</v>
          </cell>
          <cell r="AJ3509" t="str">
            <v/>
          </cell>
          <cell r="AK3509">
            <v>0</v>
          </cell>
        </row>
        <row r="3510">
          <cell r="F3510" t="e">
            <v>#N/A</v>
          </cell>
          <cell r="AG3510" t="e">
            <v>#N/A</v>
          </cell>
          <cell r="AH3510">
            <v>0</v>
          </cell>
          <cell r="AI3510" t="e">
            <v>#N/A</v>
          </cell>
          <cell r="AJ3510" t="str">
            <v/>
          </cell>
          <cell r="AK3510">
            <v>0</v>
          </cell>
        </row>
        <row r="3511">
          <cell r="F3511" t="e">
            <v>#N/A</v>
          </cell>
          <cell r="AG3511" t="e">
            <v>#N/A</v>
          </cell>
          <cell r="AH3511">
            <v>0</v>
          </cell>
          <cell r="AI3511" t="e">
            <v>#N/A</v>
          </cell>
          <cell r="AJ3511" t="str">
            <v/>
          </cell>
          <cell r="AK3511">
            <v>0</v>
          </cell>
        </row>
        <row r="3512">
          <cell r="F3512" t="e">
            <v>#N/A</v>
          </cell>
          <cell r="AG3512" t="e">
            <v>#N/A</v>
          </cell>
          <cell r="AH3512">
            <v>0</v>
          </cell>
          <cell r="AI3512" t="e">
            <v>#N/A</v>
          </cell>
          <cell r="AJ3512" t="str">
            <v/>
          </cell>
          <cell r="AK3512">
            <v>0</v>
          </cell>
        </row>
        <row r="3513">
          <cell r="F3513" t="e">
            <v>#N/A</v>
          </cell>
          <cell r="AG3513" t="e">
            <v>#N/A</v>
          </cell>
          <cell r="AH3513">
            <v>0</v>
          </cell>
          <cell r="AI3513" t="e">
            <v>#N/A</v>
          </cell>
          <cell r="AJ3513" t="str">
            <v/>
          </cell>
          <cell r="AK3513">
            <v>0</v>
          </cell>
        </row>
        <row r="3514">
          <cell r="F3514" t="e">
            <v>#N/A</v>
          </cell>
          <cell r="AG3514" t="e">
            <v>#N/A</v>
          </cell>
          <cell r="AH3514">
            <v>0</v>
          </cell>
          <cell r="AI3514" t="e">
            <v>#N/A</v>
          </cell>
          <cell r="AJ3514" t="str">
            <v/>
          </cell>
          <cell r="AK3514">
            <v>0</v>
          </cell>
        </row>
        <row r="3515">
          <cell r="F3515" t="e">
            <v>#N/A</v>
          </cell>
          <cell r="AG3515" t="e">
            <v>#N/A</v>
          </cell>
          <cell r="AH3515">
            <v>0</v>
          </cell>
          <cell r="AI3515" t="e">
            <v>#N/A</v>
          </cell>
          <cell r="AJ3515" t="str">
            <v/>
          </cell>
          <cell r="AK3515">
            <v>0</v>
          </cell>
        </row>
        <row r="3516">
          <cell r="F3516" t="e">
            <v>#N/A</v>
          </cell>
          <cell r="AG3516" t="e">
            <v>#N/A</v>
          </cell>
          <cell r="AH3516">
            <v>0</v>
          </cell>
          <cell r="AI3516" t="e">
            <v>#N/A</v>
          </cell>
          <cell r="AJ3516" t="str">
            <v/>
          </cell>
          <cell r="AK3516">
            <v>0</v>
          </cell>
        </row>
        <row r="3517">
          <cell r="F3517" t="e">
            <v>#N/A</v>
          </cell>
          <cell r="AG3517" t="e">
            <v>#N/A</v>
          </cell>
          <cell r="AH3517">
            <v>0</v>
          </cell>
          <cell r="AI3517" t="e">
            <v>#N/A</v>
          </cell>
          <cell r="AJ3517" t="str">
            <v/>
          </cell>
          <cell r="AK3517">
            <v>0</v>
          </cell>
        </row>
        <row r="3518">
          <cell r="F3518" t="e">
            <v>#N/A</v>
          </cell>
          <cell r="AG3518" t="e">
            <v>#N/A</v>
          </cell>
          <cell r="AH3518">
            <v>0</v>
          </cell>
          <cell r="AI3518" t="e">
            <v>#N/A</v>
          </cell>
          <cell r="AJ3518" t="str">
            <v/>
          </cell>
          <cell r="AK3518">
            <v>0</v>
          </cell>
        </row>
        <row r="3519">
          <cell r="F3519" t="e">
            <v>#N/A</v>
          </cell>
          <cell r="AG3519" t="e">
            <v>#N/A</v>
          </cell>
          <cell r="AH3519">
            <v>0</v>
          </cell>
          <cell r="AI3519" t="e">
            <v>#N/A</v>
          </cell>
          <cell r="AJ3519" t="str">
            <v/>
          </cell>
          <cell r="AK3519">
            <v>0</v>
          </cell>
        </row>
        <row r="3520">
          <cell r="F3520" t="e">
            <v>#N/A</v>
          </cell>
          <cell r="AG3520" t="e">
            <v>#N/A</v>
          </cell>
          <cell r="AH3520">
            <v>0</v>
          </cell>
          <cell r="AI3520" t="e">
            <v>#N/A</v>
          </cell>
          <cell r="AJ3520" t="str">
            <v/>
          </cell>
          <cell r="AK3520">
            <v>0</v>
          </cell>
        </row>
        <row r="3521">
          <cell r="F3521" t="e">
            <v>#N/A</v>
          </cell>
          <cell r="AG3521" t="e">
            <v>#N/A</v>
          </cell>
          <cell r="AH3521">
            <v>0</v>
          </cell>
          <cell r="AI3521" t="e">
            <v>#N/A</v>
          </cell>
          <cell r="AJ3521" t="str">
            <v/>
          </cell>
          <cell r="AK3521">
            <v>0</v>
          </cell>
        </row>
        <row r="3522">
          <cell r="F3522" t="e">
            <v>#N/A</v>
          </cell>
          <cell r="AG3522" t="e">
            <v>#N/A</v>
          </cell>
          <cell r="AH3522">
            <v>0</v>
          </cell>
          <cell r="AI3522" t="e">
            <v>#N/A</v>
          </cell>
          <cell r="AJ3522" t="str">
            <v/>
          </cell>
          <cell r="AK3522">
            <v>0</v>
          </cell>
        </row>
        <row r="3523">
          <cell r="F3523" t="e">
            <v>#N/A</v>
          </cell>
          <cell r="AG3523" t="e">
            <v>#N/A</v>
          </cell>
          <cell r="AH3523">
            <v>0</v>
          </cell>
          <cell r="AI3523" t="e">
            <v>#N/A</v>
          </cell>
          <cell r="AJ3523" t="str">
            <v/>
          </cell>
          <cell r="AK3523">
            <v>0</v>
          </cell>
        </row>
        <row r="3524">
          <cell r="F3524" t="e">
            <v>#N/A</v>
          </cell>
          <cell r="AG3524" t="e">
            <v>#N/A</v>
          </cell>
          <cell r="AH3524">
            <v>0</v>
          </cell>
          <cell r="AI3524" t="e">
            <v>#N/A</v>
          </cell>
          <cell r="AJ3524" t="str">
            <v/>
          </cell>
          <cell r="AK3524">
            <v>0</v>
          </cell>
        </row>
        <row r="3525">
          <cell r="F3525" t="e">
            <v>#N/A</v>
          </cell>
          <cell r="AG3525" t="e">
            <v>#N/A</v>
          </cell>
          <cell r="AH3525">
            <v>0</v>
          </cell>
          <cell r="AI3525" t="e">
            <v>#N/A</v>
          </cell>
          <cell r="AJ3525" t="str">
            <v/>
          </cell>
          <cell r="AK3525">
            <v>0</v>
          </cell>
        </row>
        <row r="3526">
          <cell r="F3526" t="e">
            <v>#N/A</v>
          </cell>
          <cell r="AG3526" t="e">
            <v>#N/A</v>
          </cell>
          <cell r="AH3526">
            <v>0</v>
          </cell>
          <cell r="AI3526" t="e">
            <v>#N/A</v>
          </cell>
          <cell r="AJ3526" t="str">
            <v/>
          </cell>
          <cell r="AK3526">
            <v>0</v>
          </cell>
        </row>
        <row r="3527">
          <cell r="F3527" t="e">
            <v>#N/A</v>
          </cell>
          <cell r="AG3527" t="e">
            <v>#N/A</v>
          </cell>
          <cell r="AH3527">
            <v>0</v>
          </cell>
          <cell r="AI3527" t="e">
            <v>#N/A</v>
          </cell>
          <cell r="AJ3527" t="str">
            <v/>
          </cell>
          <cell r="AK3527">
            <v>0</v>
          </cell>
        </row>
        <row r="3528">
          <cell r="F3528" t="e">
            <v>#N/A</v>
          </cell>
          <cell r="AG3528" t="e">
            <v>#N/A</v>
          </cell>
          <cell r="AH3528">
            <v>0</v>
          </cell>
          <cell r="AI3528" t="e">
            <v>#N/A</v>
          </cell>
          <cell r="AJ3528" t="str">
            <v/>
          </cell>
          <cell r="AK3528">
            <v>0</v>
          </cell>
        </row>
        <row r="3529">
          <cell r="F3529" t="e">
            <v>#N/A</v>
          </cell>
          <cell r="AG3529" t="e">
            <v>#N/A</v>
          </cell>
          <cell r="AH3529">
            <v>0</v>
          </cell>
          <cell r="AI3529" t="e">
            <v>#N/A</v>
          </cell>
          <cell r="AJ3529" t="str">
            <v/>
          </cell>
          <cell r="AK3529">
            <v>0</v>
          </cell>
        </row>
        <row r="3530">
          <cell r="F3530" t="e">
            <v>#N/A</v>
          </cell>
          <cell r="AG3530" t="e">
            <v>#N/A</v>
          </cell>
          <cell r="AH3530">
            <v>0</v>
          </cell>
          <cell r="AI3530" t="e">
            <v>#N/A</v>
          </cell>
          <cell r="AJ3530" t="str">
            <v/>
          </cell>
          <cell r="AK3530">
            <v>0</v>
          </cell>
        </row>
        <row r="3531">
          <cell r="F3531" t="e">
            <v>#N/A</v>
          </cell>
          <cell r="AG3531" t="e">
            <v>#N/A</v>
          </cell>
          <cell r="AH3531">
            <v>0</v>
          </cell>
          <cell r="AI3531" t="e">
            <v>#N/A</v>
          </cell>
          <cell r="AJ3531" t="str">
            <v/>
          </cell>
          <cell r="AK3531">
            <v>0</v>
          </cell>
        </row>
        <row r="3532">
          <cell r="F3532" t="e">
            <v>#N/A</v>
          </cell>
          <cell r="AG3532" t="e">
            <v>#N/A</v>
          </cell>
          <cell r="AH3532">
            <v>0</v>
          </cell>
          <cell r="AI3532" t="e">
            <v>#N/A</v>
          </cell>
          <cell r="AJ3532" t="str">
            <v/>
          </cell>
          <cell r="AK3532">
            <v>0</v>
          </cell>
        </row>
        <row r="3533">
          <cell r="F3533" t="e">
            <v>#N/A</v>
          </cell>
          <cell r="AG3533" t="e">
            <v>#N/A</v>
          </cell>
          <cell r="AH3533">
            <v>0</v>
          </cell>
          <cell r="AI3533" t="e">
            <v>#N/A</v>
          </cell>
          <cell r="AJ3533" t="str">
            <v/>
          </cell>
          <cell r="AK3533">
            <v>0</v>
          </cell>
        </row>
        <row r="3534">
          <cell r="F3534" t="e">
            <v>#N/A</v>
          </cell>
          <cell r="AG3534" t="e">
            <v>#N/A</v>
          </cell>
          <cell r="AH3534">
            <v>0</v>
          </cell>
          <cell r="AI3534" t="e">
            <v>#N/A</v>
          </cell>
          <cell r="AJ3534" t="str">
            <v/>
          </cell>
          <cell r="AK3534">
            <v>0</v>
          </cell>
        </row>
        <row r="3535">
          <cell r="F3535" t="e">
            <v>#N/A</v>
          </cell>
          <cell r="AG3535" t="e">
            <v>#N/A</v>
          </cell>
          <cell r="AH3535">
            <v>0</v>
          </cell>
          <cell r="AI3535" t="e">
            <v>#N/A</v>
          </cell>
          <cell r="AJ3535" t="str">
            <v/>
          </cell>
          <cell r="AK3535">
            <v>0</v>
          </cell>
        </row>
        <row r="3536">
          <cell r="F3536" t="e">
            <v>#N/A</v>
          </cell>
          <cell r="AG3536" t="e">
            <v>#N/A</v>
          </cell>
          <cell r="AH3536">
            <v>0</v>
          </cell>
          <cell r="AI3536" t="e">
            <v>#N/A</v>
          </cell>
          <cell r="AJ3536" t="str">
            <v/>
          </cell>
          <cell r="AK3536">
            <v>0</v>
          </cell>
        </row>
        <row r="3537">
          <cell r="F3537" t="e">
            <v>#N/A</v>
          </cell>
          <cell r="AG3537" t="e">
            <v>#N/A</v>
          </cell>
          <cell r="AH3537">
            <v>0</v>
          </cell>
          <cell r="AI3537" t="e">
            <v>#N/A</v>
          </cell>
          <cell r="AJ3537" t="str">
            <v/>
          </cell>
          <cell r="AK3537">
            <v>0</v>
          </cell>
        </row>
        <row r="3538">
          <cell r="F3538" t="e">
            <v>#N/A</v>
          </cell>
          <cell r="AG3538" t="e">
            <v>#N/A</v>
          </cell>
          <cell r="AH3538">
            <v>0</v>
          </cell>
          <cell r="AI3538" t="e">
            <v>#N/A</v>
          </cell>
          <cell r="AJ3538" t="str">
            <v/>
          </cell>
          <cell r="AK3538">
            <v>0</v>
          </cell>
        </row>
        <row r="3539">
          <cell r="F3539" t="e">
            <v>#N/A</v>
          </cell>
          <cell r="AG3539" t="e">
            <v>#N/A</v>
          </cell>
          <cell r="AH3539">
            <v>0</v>
          </cell>
          <cell r="AI3539" t="e">
            <v>#N/A</v>
          </cell>
          <cell r="AJ3539" t="str">
            <v/>
          </cell>
          <cell r="AK3539">
            <v>0</v>
          </cell>
        </row>
        <row r="3540">
          <cell r="F3540" t="e">
            <v>#N/A</v>
          </cell>
          <cell r="AG3540" t="e">
            <v>#N/A</v>
          </cell>
          <cell r="AH3540">
            <v>0</v>
          </cell>
          <cell r="AI3540" t="e">
            <v>#N/A</v>
          </cell>
          <cell r="AJ3540" t="str">
            <v/>
          </cell>
          <cell r="AK3540">
            <v>0</v>
          </cell>
        </row>
        <row r="3541">
          <cell r="F3541" t="e">
            <v>#N/A</v>
          </cell>
          <cell r="AG3541" t="e">
            <v>#N/A</v>
          </cell>
          <cell r="AH3541">
            <v>0</v>
          </cell>
          <cell r="AI3541" t="e">
            <v>#N/A</v>
          </cell>
          <cell r="AJ3541" t="str">
            <v/>
          </cell>
          <cell r="AK3541">
            <v>0</v>
          </cell>
        </row>
        <row r="3542">
          <cell r="F3542" t="e">
            <v>#N/A</v>
          </cell>
          <cell r="AG3542" t="e">
            <v>#N/A</v>
          </cell>
          <cell r="AH3542">
            <v>0</v>
          </cell>
          <cell r="AI3542" t="e">
            <v>#N/A</v>
          </cell>
          <cell r="AJ3542" t="str">
            <v/>
          </cell>
          <cell r="AK3542">
            <v>0</v>
          </cell>
        </row>
        <row r="3543">
          <cell r="F3543" t="e">
            <v>#N/A</v>
          </cell>
          <cell r="AG3543" t="e">
            <v>#N/A</v>
          </cell>
          <cell r="AH3543">
            <v>0</v>
          </cell>
          <cell r="AI3543" t="e">
            <v>#N/A</v>
          </cell>
          <cell r="AJ3543" t="str">
            <v/>
          </cell>
          <cell r="AK3543">
            <v>0</v>
          </cell>
        </row>
        <row r="3544">
          <cell r="F3544" t="e">
            <v>#N/A</v>
          </cell>
          <cell r="AG3544" t="e">
            <v>#N/A</v>
          </cell>
          <cell r="AH3544">
            <v>0</v>
          </cell>
          <cell r="AI3544" t="e">
            <v>#N/A</v>
          </cell>
          <cell r="AJ3544" t="str">
            <v/>
          </cell>
          <cell r="AK3544">
            <v>0</v>
          </cell>
        </row>
        <row r="3545">
          <cell r="F3545" t="e">
            <v>#N/A</v>
          </cell>
          <cell r="AG3545" t="e">
            <v>#N/A</v>
          </cell>
          <cell r="AH3545">
            <v>0</v>
          </cell>
          <cell r="AI3545" t="e">
            <v>#N/A</v>
          </cell>
          <cell r="AJ3545" t="str">
            <v/>
          </cell>
          <cell r="AK3545">
            <v>0</v>
          </cell>
        </row>
        <row r="3546">
          <cell r="F3546" t="e">
            <v>#N/A</v>
          </cell>
          <cell r="AG3546" t="e">
            <v>#N/A</v>
          </cell>
          <cell r="AH3546">
            <v>0</v>
          </cell>
          <cell r="AI3546" t="e">
            <v>#N/A</v>
          </cell>
          <cell r="AJ3546" t="str">
            <v/>
          </cell>
          <cell r="AK3546">
            <v>0</v>
          </cell>
        </row>
        <row r="3547">
          <cell r="F3547" t="e">
            <v>#N/A</v>
          </cell>
          <cell r="AG3547" t="e">
            <v>#N/A</v>
          </cell>
          <cell r="AH3547">
            <v>0</v>
          </cell>
          <cell r="AI3547" t="e">
            <v>#N/A</v>
          </cell>
          <cell r="AJ3547" t="str">
            <v/>
          </cell>
          <cell r="AK3547">
            <v>0</v>
          </cell>
        </row>
        <row r="3548">
          <cell r="F3548" t="e">
            <v>#N/A</v>
          </cell>
          <cell r="AG3548" t="e">
            <v>#N/A</v>
          </cell>
          <cell r="AH3548">
            <v>0</v>
          </cell>
          <cell r="AI3548" t="e">
            <v>#N/A</v>
          </cell>
          <cell r="AJ3548" t="str">
            <v/>
          </cell>
          <cell r="AK3548">
            <v>0</v>
          </cell>
        </row>
        <row r="3549">
          <cell r="F3549" t="e">
            <v>#N/A</v>
          </cell>
          <cell r="AG3549" t="e">
            <v>#N/A</v>
          </cell>
          <cell r="AH3549">
            <v>0</v>
          </cell>
          <cell r="AI3549" t="e">
            <v>#N/A</v>
          </cell>
          <cell r="AJ3549" t="str">
            <v/>
          </cell>
          <cell r="AK3549">
            <v>0</v>
          </cell>
        </row>
        <row r="3550">
          <cell r="F3550" t="e">
            <v>#N/A</v>
          </cell>
          <cell r="AG3550" t="e">
            <v>#N/A</v>
          </cell>
          <cell r="AH3550">
            <v>0</v>
          </cell>
          <cell r="AI3550" t="e">
            <v>#N/A</v>
          </cell>
          <cell r="AJ3550" t="str">
            <v/>
          </cell>
          <cell r="AK3550">
            <v>0</v>
          </cell>
        </row>
        <row r="3551">
          <cell r="F3551" t="e">
            <v>#N/A</v>
          </cell>
          <cell r="AG3551" t="e">
            <v>#N/A</v>
          </cell>
          <cell r="AH3551">
            <v>0</v>
          </cell>
          <cell r="AI3551" t="e">
            <v>#N/A</v>
          </cell>
          <cell r="AJ3551" t="str">
            <v/>
          </cell>
          <cell r="AK3551">
            <v>0</v>
          </cell>
        </row>
        <row r="3552">
          <cell r="F3552" t="e">
            <v>#N/A</v>
          </cell>
          <cell r="AG3552" t="e">
            <v>#N/A</v>
          </cell>
          <cell r="AH3552">
            <v>0</v>
          </cell>
          <cell r="AI3552" t="e">
            <v>#N/A</v>
          </cell>
          <cell r="AJ3552" t="str">
            <v/>
          </cell>
          <cell r="AK3552">
            <v>0</v>
          </cell>
        </row>
        <row r="3553">
          <cell r="F3553" t="e">
            <v>#N/A</v>
          </cell>
          <cell r="AG3553" t="e">
            <v>#N/A</v>
          </cell>
          <cell r="AH3553">
            <v>0</v>
          </cell>
          <cell r="AI3553" t="e">
            <v>#N/A</v>
          </cell>
          <cell r="AJ3553" t="str">
            <v/>
          </cell>
          <cell r="AK3553">
            <v>0</v>
          </cell>
        </row>
        <row r="3554">
          <cell r="F3554" t="e">
            <v>#N/A</v>
          </cell>
          <cell r="AG3554" t="e">
            <v>#N/A</v>
          </cell>
          <cell r="AH3554">
            <v>0</v>
          </cell>
          <cell r="AI3554" t="e">
            <v>#N/A</v>
          </cell>
          <cell r="AJ3554" t="str">
            <v/>
          </cell>
          <cell r="AK3554">
            <v>0</v>
          </cell>
        </row>
        <row r="3555">
          <cell r="F3555" t="e">
            <v>#N/A</v>
          </cell>
          <cell r="AG3555" t="e">
            <v>#N/A</v>
          </cell>
          <cell r="AH3555">
            <v>0</v>
          </cell>
          <cell r="AI3555" t="e">
            <v>#N/A</v>
          </cell>
          <cell r="AJ3555" t="str">
            <v/>
          </cell>
          <cell r="AK3555">
            <v>0</v>
          </cell>
        </row>
        <row r="3556">
          <cell r="F3556" t="e">
            <v>#N/A</v>
          </cell>
          <cell r="AG3556" t="e">
            <v>#N/A</v>
          </cell>
          <cell r="AH3556">
            <v>0</v>
          </cell>
          <cell r="AI3556" t="e">
            <v>#N/A</v>
          </cell>
          <cell r="AJ3556" t="str">
            <v/>
          </cell>
          <cell r="AK3556">
            <v>0</v>
          </cell>
        </row>
        <row r="3557">
          <cell r="F3557" t="e">
            <v>#N/A</v>
          </cell>
          <cell r="AG3557" t="e">
            <v>#N/A</v>
          </cell>
          <cell r="AH3557">
            <v>0</v>
          </cell>
          <cell r="AI3557" t="e">
            <v>#N/A</v>
          </cell>
          <cell r="AJ3557" t="str">
            <v/>
          </cell>
          <cell r="AK3557">
            <v>0</v>
          </cell>
        </row>
        <row r="3558">
          <cell r="F3558" t="e">
            <v>#N/A</v>
          </cell>
          <cell r="AG3558" t="e">
            <v>#N/A</v>
          </cell>
          <cell r="AH3558">
            <v>0</v>
          </cell>
          <cell r="AI3558" t="e">
            <v>#N/A</v>
          </cell>
          <cell r="AJ3558" t="str">
            <v/>
          </cell>
          <cell r="AK3558">
            <v>0</v>
          </cell>
        </row>
        <row r="3559">
          <cell r="F3559" t="e">
            <v>#N/A</v>
          </cell>
          <cell r="AG3559" t="e">
            <v>#N/A</v>
          </cell>
          <cell r="AH3559">
            <v>0</v>
          </cell>
          <cell r="AI3559" t="e">
            <v>#N/A</v>
          </cell>
          <cell r="AJ3559" t="str">
            <v/>
          </cell>
          <cell r="AK3559">
            <v>0</v>
          </cell>
        </row>
        <row r="3560">
          <cell r="F3560" t="e">
            <v>#N/A</v>
          </cell>
          <cell r="AG3560" t="e">
            <v>#N/A</v>
          </cell>
          <cell r="AH3560">
            <v>0</v>
          </cell>
          <cell r="AI3560" t="e">
            <v>#N/A</v>
          </cell>
          <cell r="AJ3560" t="str">
            <v/>
          </cell>
          <cell r="AK3560">
            <v>0</v>
          </cell>
        </row>
        <row r="3561">
          <cell r="F3561" t="e">
            <v>#N/A</v>
          </cell>
          <cell r="AG3561" t="e">
            <v>#N/A</v>
          </cell>
          <cell r="AH3561">
            <v>0</v>
          </cell>
          <cell r="AI3561" t="e">
            <v>#N/A</v>
          </cell>
          <cell r="AJ3561" t="str">
            <v/>
          </cell>
          <cell r="AK3561">
            <v>0</v>
          </cell>
        </row>
        <row r="3562">
          <cell r="F3562" t="e">
            <v>#N/A</v>
          </cell>
          <cell r="AG3562" t="e">
            <v>#N/A</v>
          </cell>
          <cell r="AH3562">
            <v>0</v>
          </cell>
          <cell r="AI3562" t="e">
            <v>#N/A</v>
          </cell>
          <cell r="AJ3562" t="str">
            <v/>
          </cell>
          <cell r="AK3562">
            <v>0</v>
          </cell>
        </row>
        <row r="3563">
          <cell r="F3563" t="e">
            <v>#N/A</v>
          </cell>
          <cell r="AG3563" t="e">
            <v>#N/A</v>
          </cell>
          <cell r="AH3563">
            <v>0</v>
          </cell>
          <cell r="AI3563" t="e">
            <v>#N/A</v>
          </cell>
          <cell r="AJ3563" t="str">
            <v/>
          </cell>
          <cell r="AK3563">
            <v>0</v>
          </cell>
        </row>
        <row r="3564">
          <cell r="F3564" t="e">
            <v>#N/A</v>
          </cell>
          <cell r="AG3564" t="e">
            <v>#N/A</v>
          </cell>
          <cell r="AH3564">
            <v>0</v>
          </cell>
          <cell r="AI3564" t="e">
            <v>#N/A</v>
          </cell>
          <cell r="AJ3564" t="str">
            <v/>
          </cell>
          <cell r="AK3564">
            <v>0</v>
          </cell>
        </row>
        <row r="3565">
          <cell r="F3565" t="e">
            <v>#N/A</v>
          </cell>
          <cell r="AG3565" t="e">
            <v>#N/A</v>
          </cell>
          <cell r="AH3565">
            <v>0</v>
          </cell>
          <cell r="AI3565" t="e">
            <v>#N/A</v>
          </cell>
          <cell r="AJ3565" t="str">
            <v/>
          </cell>
          <cell r="AK3565">
            <v>0</v>
          </cell>
        </row>
        <row r="3566">
          <cell r="F3566" t="e">
            <v>#N/A</v>
          </cell>
          <cell r="AG3566" t="e">
            <v>#N/A</v>
          </cell>
          <cell r="AH3566">
            <v>0</v>
          </cell>
          <cell r="AI3566" t="e">
            <v>#N/A</v>
          </cell>
          <cell r="AJ3566" t="str">
            <v/>
          </cell>
          <cell r="AK3566">
            <v>0</v>
          </cell>
        </row>
        <row r="3567">
          <cell r="F3567" t="e">
            <v>#N/A</v>
          </cell>
          <cell r="AG3567" t="e">
            <v>#N/A</v>
          </cell>
          <cell r="AH3567">
            <v>0</v>
          </cell>
          <cell r="AI3567" t="e">
            <v>#N/A</v>
          </cell>
          <cell r="AJ3567" t="str">
            <v/>
          </cell>
          <cell r="AK3567">
            <v>0</v>
          </cell>
        </row>
        <row r="3568">
          <cell r="F3568" t="e">
            <v>#N/A</v>
          </cell>
          <cell r="AG3568" t="e">
            <v>#N/A</v>
          </cell>
          <cell r="AH3568">
            <v>0</v>
          </cell>
          <cell r="AI3568" t="e">
            <v>#N/A</v>
          </cell>
          <cell r="AJ3568" t="str">
            <v/>
          </cell>
          <cell r="AK3568">
            <v>0</v>
          </cell>
        </row>
        <row r="3569">
          <cell r="F3569" t="e">
            <v>#N/A</v>
          </cell>
          <cell r="AG3569" t="e">
            <v>#N/A</v>
          </cell>
          <cell r="AH3569">
            <v>0</v>
          </cell>
          <cell r="AI3569" t="e">
            <v>#N/A</v>
          </cell>
          <cell r="AJ3569" t="str">
            <v/>
          </cell>
          <cell r="AK3569">
            <v>0</v>
          </cell>
        </row>
        <row r="3570">
          <cell r="F3570" t="e">
            <v>#N/A</v>
          </cell>
          <cell r="AG3570" t="e">
            <v>#N/A</v>
          </cell>
          <cell r="AH3570">
            <v>0</v>
          </cell>
          <cell r="AI3570" t="e">
            <v>#N/A</v>
          </cell>
          <cell r="AJ3570" t="str">
            <v/>
          </cell>
          <cell r="AK3570">
            <v>0</v>
          </cell>
        </row>
        <row r="3571">
          <cell r="F3571" t="e">
            <v>#N/A</v>
          </cell>
          <cell r="AG3571" t="e">
            <v>#N/A</v>
          </cell>
          <cell r="AH3571">
            <v>0</v>
          </cell>
          <cell r="AI3571" t="e">
            <v>#N/A</v>
          </cell>
          <cell r="AJ3571" t="str">
            <v/>
          </cell>
          <cell r="AK3571">
            <v>0</v>
          </cell>
        </row>
        <row r="3572">
          <cell r="F3572" t="e">
            <v>#N/A</v>
          </cell>
          <cell r="AG3572" t="e">
            <v>#N/A</v>
          </cell>
          <cell r="AH3572">
            <v>0</v>
          </cell>
          <cell r="AI3572" t="e">
            <v>#N/A</v>
          </cell>
          <cell r="AJ3572" t="str">
            <v/>
          </cell>
          <cell r="AK3572">
            <v>0</v>
          </cell>
        </row>
        <row r="3573">
          <cell r="F3573" t="e">
            <v>#N/A</v>
          </cell>
          <cell r="AG3573" t="e">
            <v>#N/A</v>
          </cell>
          <cell r="AH3573">
            <v>0</v>
          </cell>
          <cell r="AI3573" t="e">
            <v>#N/A</v>
          </cell>
          <cell r="AJ3573" t="str">
            <v/>
          </cell>
          <cell r="AK3573">
            <v>0</v>
          </cell>
        </row>
        <row r="3574">
          <cell r="F3574" t="e">
            <v>#N/A</v>
          </cell>
          <cell r="AG3574" t="e">
            <v>#N/A</v>
          </cell>
          <cell r="AH3574">
            <v>0</v>
          </cell>
          <cell r="AI3574" t="e">
            <v>#N/A</v>
          </cell>
          <cell r="AJ3574" t="str">
            <v/>
          </cell>
          <cell r="AK3574">
            <v>0</v>
          </cell>
        </row>
        <row r="3575">
          <cell r="F3575" t="e">
            <v>#N/A</v>
          </cell>
          <cell r="AG3575" t="e">
            <v>#N/A</v>
          </cell>
          <cell r="AH3575">
            <v>0</v>
          </cell>
          <cell r="AI3575" t="e">
            <v>#N/A</v>
          </cell>
          <cell r="AJ3575" t="str">
            <v/>
          </cell>
          <cell r="AK3575">
            <v>0</v>
          </cell>
        </row>
        <row r="3576">
          <cell r="F3576" t="e">
            <v>#N/A</v>
          </cell>
          <cell r="AG3576" t="e">
            <v>#N/A</v>
          </cell>
          <cell r="AH3576">
            <v>0</v>
          </cell>
          <cell r="AI3576" t="e">
            <v>#N/A</v>
          </cell>
          <cell r="AJ3576" t="str">
            <v/>
          </cell>
          <cell r="AK3576">
            <v>0</v>
          </cell>
        </row>
        <row r="3577">
          <cell r="F3577" t="e">
            <v>#N/A</v>
          </cell>
          <cell r="AG3577" t="e">
            <v>#N/A</v>
          </cell>
          <cell r="AH3577">
            <v>0</v>
          </cell>
          <cell r="AI3577" t="e">
            <v>#N/A</v>
          </cell>
          <cell r="AJ3577" t="str">
            <v/>
          </cell>
          <cell r="AK3577">
            <v>0</v>
          </cell>
        </row>
        <row r="3578">
          <cell r="F3578" t="e">
            <v>#N/A</v>
          </cell>
          <cell r="AG3578" t="e">
            <v>#N/A</v>
          </cell>
          <cell r="AH3578">
            <v>0</v>
          </cell>
          <cell r="AI3578" t="e">
            <v>#N/A</v>
          </cell>
          <cell r="AJ3578" t="str">
            <v/>
          </cell>
          <cell r="AK3578">
            <v>0</v>
          </cell>
        </row>
        <row r="3579">
          <cell r="F3579" t="e">
            <v>#N/A</v>
          </cell>
          <cell r="AG3579" t="e">
            <v>#N/A</v>
          </cell>
          <cell r="AH3579">
            <v>0</v>
          </cell>
          <cell r="AI3579" t="e">
            <v>#N/A</v>
          </cell>
          <cell r="AJ3579" t="str">
            <v/>
          </cell>
          <cell r="AK3579">
            <v>0</v>
          </cell>
        </row>
        <row r="3580">
          <cell r="F3580" t="e">
            <v>#N/A</v>
          </cell>
          <cell r="AG3580" t="e">
            <v>#N/A</v>
          </cell>
          <cell r="AH3580">
            <v>0</v>
          </cell>
          <cell r="AI3580" t="e">
            <v>#N/A</v>
          </cell>
          <cell r="AJ3580" t="str">
            <v/>
          </cell>
          <cell r="AK3580">
            <v>0</v>
          </cell>
        </row>
        <row r="3581">
          <cell r="F3581" t="e">
            <v>#N/A</v>
          </cell>
          <cell r="AG3581" t="e">
            <v>#N/A</v>
          </cell>
          <cell r="AH3581">
            <v>0</v>
          </cell>
          <cell r="AI3581" t="e">
            <v>#N/A</v>
          </cell>
          <cell r="AJ3581" t="str">
            <v/>
          </cell>
          <cell r="AK3581">
            <v>0</v>
          </cell>
        </row>
        <row r="3582">
          <cell r="F3582" t="e">
            <v>#N/A</v>
          </cell>
          <cell r="AG3582" t="e">
            <v>#N/A</v>
          </cell>
          <cell r="AH3582">
            <v>0</v>
          </cell>
          <cell r="AI3582" t="e">
            <v>#N/A</v>
          </cell>
          <cell r="AJ3582" t="str">
            <v/>
          </cell>
          <cell r="AK3582">
            <v>0</v>
          </cell>
        </row>
        <row r="3583">
          <cell r="F3583" t="e">
            <v>#N/A</v>
          </cell>
          <cell r="AG3583" t="e">
            <v>#N/A</v>
          </cell>
          <cell r="AH3583">
            <v>0</v>
          </cell>
          <cell r="AI3583" t="e">
            <v>#N/A</v>
          </cell>
          <cell r="AJ3583" t="str">
            <v/>
          </cell>
          <cell r="AK3583">
            <v>0</v>
          </cell>
        </row>
        <row r="3584">
          <cell r="F3584" t="e">
            <v>#N/A</v>
          </cell>
          <cell r="AG3584" t="e">
            <v>#N/A</v>
          </cell>
          <cell r="AH3584">
            <v>0</v>
          </cell>
          <cell r="AI3584" t="e">
            <v>#N/A</v>
          </cell>
          <cell r="AJ3584" t="str">
            <v/>
          </cell>
          <cell r="AK3584">
            <v>0</v>
          </cell>
        </row>
        <row r="3585">
          <cell r="F3585" t="e">
            <v>#N/A</v>
          </cell>
          <cell r="AG3585" t="e">
            <v>#N/A</v>
          </cell>
          <cell r="AH3585">
            <v>0</v>
          </cell>
          <cell r="AI3585" t="e">
            <v>#N/A</v>
          </cell>
          <cell r="AJ3585" t="str">
            <v/>
          </cell>
          <cell r="AK3585">
            <v>0</v>
          </cell>
        </row>
        <row r="3586">
          <cell r="F3586" t="e">
            <v>#N/A</v>
          </cell>
          <cell r="AG3586" t="e">
            <v>#N/A</v>
          </cell>
          <cell r="AH3586">
            <v>0</v>
          </cell>
          <cell r="AI3586" t="e">
            <v>#N/A</v>
          </cell>
          <cell r="AJ3586" t="str">
            <v/>
          </cell>
          <cell r="AK3586">
            <v>0</v>
          </cell>
        </row>
        <row r="3587">
          <cell r="F3587" t="e">
            <v>#N/A</v>
          </cell>
          <cell r="AG3587" t="e">
            <v>#N/A</v>
          </cell>
          <cell r="AH3587">
            <v>0</v>
          </cell>
          <cell r="AI3587" t="e">
            <v>#N/A</v>
          </cell>
          <cell r="AJ3587" t="str">
            <v/>
          </cell>
          <cell r="AK3587">
            <v>0</v>
          </cell>
        </row>
        <row r="3588">
          <cell r="F3588" t="e">
            <v>#N/A</v>
          </cell>
          <cell r="AG3588" t="e">
            <v>#N/A</v>
          </cell>
          <cell r="AH3588">
            <v>0</v>
          </cell>
          <cell r="AI3588" t="e">
            <v>#N/A</v>
          </cell>
          <cell r="AJ3588" t="str">
            <v/>
          </cell>
          <cell r="AK3588">
            <v>0</v>
          </cell>
        </row>
        <row r="3589">
          <cell r="F3589" t="e">
            <v>#N/A</v>
          </cell>
          <cell r="AG3589" t="e">
            <v>#N/A</v>
          </cell>
          <cell r="AH3589">
            <v>0</v>
          </cell>
          <cell r="AI3589" t="e">
            <v>#N/A</v>
          </cell>
          <cell r="AJ3589" t="str">
            <v/>
          </cell>
          <cell r="AK3589">
            <v>0</v>
          </cell>
        </row>
        <row r="3590">
          <cell r="F3590" t="e">
            <v>#N/A</v>
          </cell>
          <cell r="AG3590" t="e">
            <v>#N/A</v>
          </cell>
          <cell r="AH3590">
            <v>0</v>
          </cell>
          <cell r="AI3590" t="e">
            <v>#N/A</v>
          </cell>
          <cell r="AJ3590" t="str">
            <v/>
          </cell>
          <cell r="AK3590">
            <v>0</v>
          </cell>
        </row>
        <row r="3591">
          <cell r="F3591" t="e">
            <v>#N/A</v>
          </cell>
          <cell r="AG3591" t="e">
            <v>#N/A</v>
          </cell>
          <cell r="AH3591">
            <v>0</v>
          </cell>
          <cell r="AI3591" t="e">
            <v>#N/A</v>
          </cell>
          <cell r="AJ3591" t="str">
            <v/>
          </cell>
          <cell r="AK3591">
            <v>0</v>
          </cell>
        </row>
        <row r="3592">
          <cell r="F3592" t="e">
            <v>#N/A</v>
          </cell>
          <cell r="AG3592" t="e">
            <v>#N/A</v>
          </cell>
          <cell r="AH3592">
            <v>0</v>
          </cell>
          <cell r="AI3592" t="e">
            <v>#N/A</v>
          </cell>
          <cell r="AJ3592" t="str">
            <v/>
          </cell>
          <cell r="AK3592">
            <v>0</v>
          </cell>
        </row>
        <row r="3593">
          <cell r="F3593" t="e">
            <v>#N/A</v>
          </cell>
          <cell r="AG3593" t="e">
            <v>#N/A</v>
          </cell>
          <cell r="AH3593">
            <v>0</v>
          </cell>
          <cell r="AI3593" t="e">
            <v>#N/A</v>
          </cell>
          <cell r="AJ3593" t="str">
            <v/>
          </cell>
          <cell r="AK3593">
            <v>0</v>
          </cell>
        </row>
        <row r="3594">
          <cell r="F3594" t="e">
            <v>#N/A</v>
          </cell>
          <cell r="AG3594" t="e">
            <v>#N/A</v>
          </cell>
          <cell r="AH3594">
            <v>0</v>
          </cell>
          <cell r="AI3594" t="e">
            <v>#N/A</v>
          </cell>
          <cell r="AJ3594" t="str">
            <v/>
          </cell>
          <cell r="AK3594">
            <v>0</v>
          </cell>
        </row>
        <row r="3595">
          <cell r="F3595" t="e">
            <v>#N/A</v>
          </cell>
          <cell r="AG3595" t="e">
            <v>#N/A</v>
          </cell>
          <cell r="AH3595">
            <v>0</v>
          </cell>
          <cell r="AI3595" t="e">
            <v>#N/A</v>
          </cell>
          <cell r="AJ3595" t="str">
            <v/>
          </cell>
          <cell r="AK3595">
            <v>0</v>
          </cell>
        </row>
        <row r="3596">
          <cell r="F3596" t="e">
            <v>#N/A</v>
          </cell>
          <cell r="AG3596" t="e">
            <v>#N/A</v>
          </cell>
          <cell r="AH3596">
            <v>0</v>
          </cell>
          <cell r="AI3596" t="e">
            <v>#N/A</v>
          </cell>
          <cell r="AJ3596" t="str">
            <v/>
          </cell>
          <cell r="AK3596">
            <v>0</v>
          </cell>
        </row>
        <row r="3597">
          <cell r="F3597" t="e">
            <v>#N/A</v>
          </cell>
          <cell r="AG3597" t="e">
            <v>#N/A</v>
          </cell>
          <cell r="AH3597">
            <v>0</v>
          </cell>
          <cell r="AI3597" t="e">
            <v>#N/A</v>
          </cell>
          <cell r="AJ3597" t="str">
            <v/>
          </cell>
          <cell r="AK3597">
            <v>0</v>
          </cell>
        </row>
        <row r="3598">
          <cell r="F3598" t="e">
            <v>#N/A</v>
          </cell>
          <cell r="AG3598" t="e">
            <v>#N/A</v>
          </cell>
          <cell r="AH3598">
            <v>0</v>
          </cell>
          <cell r="AI3598" t="e">
            <v>#N/A</v>
          </cell>
          <cell r="AJ3598" t="str">
            <v/>
          </cell>
          <cell r="AK3598">
            <v>0</v>
          </cell>
        </row>
        <row r="3599">
          <cell r="F3599" t="e">
            <v>#N/A</v>
          </cell>
          <cell r="AG3599" t="e">
            <v>#N/A</v>
          </cell>
          <cell r="AH3599">
            <v>0</v>
          </cell>
          <cell r="AI3599" t="e">
            <v>#N/A</v>
          </cell>
          <cell r="AJ3599" t="str">
            <v/>
          </cell>
          <cell r="AK3599">
            <v>0</v>
          </cell>
        </row>
        <row r="3600">
          <cell r="F3600" t="e">
            <v>#N/A</v>
          </cell>
          <cell r="AG3600" t="e">
            <v>#N/A</v>
          </cell>
          <cell r="AH3600">
            <v>0</v>
          </cell>
          <cell r="AI3600" t="e">
            <v>#N/A</v>
          </cell>
          <cell r="AJ3600" t="str">
            <v/>
          </cell>
          <cell r="AK3600">
            <v>0</v>
          </cell>
        </row>
        <row r="3601">
          <cell r="F3601" t="e">
            <v>#N/A</v>
          </cell>
          <cell r="AG3601" t="e">
            <v>#N/A</v>
          </cell>
          <cell r="AH3601">
            <v>0</v>
          </cell>
          <cell r="AI3601" t="e">
            <v>#N/A</v>
          </cell>
          <cell r="AJ3601" t="str">
            <v/>
          </cell>
          <cell r="AK3601">
            <v>0</v>
          </cell>
        </row>
        <row r="3602">
          <cell r="F3602" t="e">
            <v>#N/A</v>
          </cell>
          <cell r="AG3602" t="e">
            <v>#N/A</v>
          </cell>
          <cell r="AH3602">
            <v>0</v>
          </cell>
          <cell r="AI3602" t="e">
            <v>#N/A</v>
          </cell>
          <cell r="AJ3602" t="str">
            <v/>
          </cell>
          <cell r="AK3602">
            <v>0</v>
          </cell>
        </row>
        <row r="3603">
          <cell r="F3603" t="e">
            <v>#N/A</v>
          </cell>
          <cell r="AG3603" t="e">
            <v>#N/A</v>
          </cell>
          <cell r="AH3603">
            <v>0</v>
          </cell>
          <cell r="AI3603" t="e">
            <v>#N/A</v>
          </cell>
          <cell r="AJ3603" t="str">
            <v/>
          </cell>
          <cell r="AK3603">
            <v>0</v>
          </cell>
        </row>
        <row r="3604">
          <cell r="F3604" t="e">
            <v>#N/A</v>
          </cell>
          <cell r="AG3604" t="e">
            <v>#N/A</v>
          </cell>
          <cell r="AH3604">
            <v>0</v>
          </cell>
          <cell r="AI3604" t="e">
            <v>#N/A</v>
          </cell>
          <cell r="AJ3604" t="str">
            <v/>
          </cell>
          <cell r="AK3604">
            <v>0</v>
          </cell>
        </row>
        <row r="3605">
          <cell r="F3605" t="e">
            <v>#N/A</v>
          </cell>
          <cell r="AG3605" t="e">
            <v>#N/A</v>
          </cell>
          <cell r="AH3605">
            <v>0</v>
          </cell>
          <cell r="AI3605" t="e">
            <v>#N/A</v>
          </cell>
          <cell r="AJ3605" t="str">
            <v/>
          </cell>
          <cell r="AK3605">
            <v>0</v>
          </cell>
        </row>
        <row r="3606">
          <cell r="F3606" t="e">
            <v>#N/A</v>
          </cell>
          <cell r="AG3606" t="e">
            <v>#N/A</v>
          </cell>
          <cell r="AH3606">
            <v>0</v>
          </cell>
          <cell r="AI3606" t="e">
            <v>#N/A</v>
          </cell>
          <cell r="AJ3606" t="str">
            <v/>
          </cell>
          <cell r="AK3606">
            <v>0</v>
          </cell>
        </row>
        <row r="3607">
          <cell r="F3607" t="e">
            <v>#N/A</v>
          </cell>
          <cell r="AG3607" t="e">
            <v>#N/A</v>
          </cell>
          <cell r="AH3607">
            <v>0</v>
          </cell>
          <cell r="AI3607" t="e">
            <v>#N/A</v>
          </cell>
          <cell r="AJ3607" t="str">
            <v/>
          </cell>
          <cell r="AK3607">
            <v>0</v>
          </cell>
        </row>
        <row r="3608">
          <cell r="F3608" t="e">
            <v>#N/A</v>
          </cell>
          <cell r="AG3608" t="e">
            <v>#N/A</v>
          </cell>
          <cell r="AH3608">
            <v>0</v>
          </cell>
          <cell r="AI3608" t="e">
            <v>#N/A</v>
          </cell>
          <cell r="AJ3608" t="str">
            <v/>
          </cell>
          <cell r="AK3608">
            <v>0</v>
          </cell>
        </row>
        <row r="3609">
          <cell r="F3609" t="e">
            <v>#N/A</v>
          </cell>
          <cell r="AG3609" t="e">
            <v>#N/A</v>
          </cell>
          <cell r="AH3609">
            <v>0</v>
          </cell>
          <cell r="AI3609" t="e">
            <v>#N/A</v>
          </cell>
          <cell r="AJ3609" t="str">
            <v/>
          </cell>
          <cell r="AK3609">
            <v>0</v>
          </cell>
        </row>
        <row r="3610">
          <cell r="F3610" t="e">
            <v>#N/A</v>
          </cell>
          <cell r="AG3610" t="e">
            <v>#N/A</v>
          </cell>
          <cell r="AH3610">
            <v>0</v>
          </cell>
          <cell r="AI3610" t="e">
            <v>#N/A</v>
          </cell>
          <cell r="AJ3610" t="str">
            <v/>
          </cell>
          <cell r="AK3610">
            <v>0</v>
          </cell>
        </row>
        <row r="3611">
          <cell r="F3611" t="e">
            <v>#N/A</v>
          </cell>
          <cell r="AG3611" t="e">
            <v>#N/A</v>
          </cell>
          <cell r="AH3611">
            <v>0</v>
          </cell>
          <cell r="AI3611" t="e">
            <v>#N/A</v>
          </cell>
          <cell r="AJ3611" t="str">
            <v/>
          </cell>
          <cell r="AK3611">
            <v>0</v>
          </cell>
        </row>
        <row r="3612">
          <cell r="F3612" t="e">
            <v>#N/A</v>
          </cell>
          <cell r="AG3612" t="e">
            <v>#N/A</v>
          </cell>
          <cell r="AH3612">
            <v>0</v>
          </cell>
          <cell r="AI3612" t="e">
            <v>#N/A</v>
          </cell>
          <cell r="AJ3612" t="str">
            <v/>
          </cell>
          <cell r="AK3612">
            <v>0</v>
          </cell>
        </row>
        <row r="3613">
          <cell r="F3613" t="e">
            <v>#N/A</v>
          </cell>
          <cell r="AG3613" t="e">
            <v>#N/A</v>
          </cell>
          <cell r="AH3613">
            <v>0</v>
          </cell>
          <cell r="AI3613" t="e">
            <v>#N/A</v>
          </cell>
          <cell r="AJ3613" t="str">
            <v/>
          </cell>
          <cell r="AK3613">
            <v>0</v>
          </cell>
        </row>
        <row r="3614">
          <cell r="F3614" t="e">
            <v>#N/A</v>
          </cell>
          <cell r="AG3614" t="e">
            <v>#N/A</v>
          </cell>
          <cell r="AH3614">
            <v>0</v>
          </cell>
          <cell r="AI3614" t="e">
            <v>#N/A</v>
          </cell>
          <cell r="AJ3614" t="str">
            <v/>
          </cell>
          <cell r="AK3614">
            <v>0</v>
          </cell>
        </row>
        <row r="3615">
          <cell r="F3615" t="e">
            <v>#N/A</v>
          </cell>
          <cell r="AG3615" t="e">
            <v>#N/A</v>
          </cell>
          <cell r="AH3615">
            <v>0</v>
          </cell>
          <cell r="AI3615" t="e">
            <v>#N/A</v>
          </cell>
          <cell r="AJ3615" t="str">
            <v/>
          </cell>
          <cell r="AK3615">
            <v>0</v>
          </cell>
        </row>
        <row r="3616">
          <cell r="F3616" t="e">
            <v>#N/A</v>
          </cell>
          <cell r="AG3616" t="e">
            <v>#N/A</v>
          </cell>
          <cell r="AH3616">
            <v>0</v>
          </cell>
          <cell r="AI3616" t="e">
            <v>#N/A</v>
          </cell>
          <cell r="AJ3616" t="str">
            <v/>
          </cell>
          <cell r="AK3616">
            <v>0</v>
          </cell>
        </row>
        <row r="3617">
          <cell r="F3617" t="e">
            <v>#N/A</v>
          </cell>
          <cell r="AG3617" t="e">
            <v>#N/A</v>
          </cell>
          <cell r="AH3617">
            <v>0</v>
          </cell>
          <cell r="AI3617" t="e">
            <v>#N/A</v>
          </cell>
          <cell r="AJ3617" t="str">
            <v/>
          </cell>
          <cell r="AK3617">
            <v>0</v>
          </cell>
        </row>
        <row r="3618">
          <cell r="F3618" t="e">
            <v>#N/A</v>
          </cell>
          <cell r="AG3618" t="e">
            <v>#N/A</v>
          </cell>
          <cell r="AH3618">
            <v>0</v>
          </cell>
          <cell r="AI3618" t="e">
            <v>#N/A</v>
          </cell>
          <cell r="AJ3618" t="str">
            <v/>
          </cell>
          <cell r="AK3618">
            <v>0</v>
          </cell>
        </row>
        <row r="3619">
          <cell r="F3619" t="e">
            <v>#N/A</v>
          </cell>
          <cell r="AG3619" t="e">
            <v>#N/A</v>
          </cell>
          <cell r="AH3619">
            <v>0</v>
          </cell>
          <cell r="AI3619" t="e">
            <v>#N/A</v>
          </cell>
          <cell r="AJ3619" t="str">
            <v/>
          </cell>
          <cell r="AK3619">
            <v>0</v>
          </cell>
        </row>
        <row r="3620">
          <cell r="F3620" t="e">
            <v>#N/A</v>
          </cell>
          <cell r="AG3620" t="e">
            <v>#N/A</v>
          </cell>
          <cell r="AH3620">
            <v>0</v>
          </cell>
          <cell r="AI3620" t="e">
            <v>#N/A</v>
          </cell>
          <cell r="AJ3620" t="str">
            <v/>
          </cell>
          <cell r="AK3620">
            <v>0</v>
          </cell>
        </row>
        <row r="3621">
          <cell r="F3621" t="e">
            <v>#N/A</v>
          </cell>
          <cell r="AG3621" t="e">
            <v>#N/A</v>
          </cell>
          <cell r="AH3621">
            <v>0</v>
          </cell>
          <cell r="AI3621" t="e">
            <v>#N/A</v>
          </cell>
          <cell r="AJ3621" t="str">
            <v/>
          </cell>
          <cell r="AK3621">
            <v>0</v>
          </cell>
        </row>
        <row r="3622">
          <cell r="F3622" t="e">
            <v>#N/A</v>
          </cell>
          <cell r="AG3622" t="e">
            <v>#N/A</v>
          </cell>
          <cell r="AH3622">
            <v>0</v>
          </cell>
          <cell r="AI3622" t="e">
            <v>#N/A</v>
          </cell>
          <cell r="AJ3622" t="str">
            <v/>
          </cell>
          <cell r="AK3622">
            <v>0</v>
          </cell>
        </row>
        <row r="3623">
          <cell r="F3623" t="e">
            <v>#N/A</v>
          </cell>
          <cell r="AG3623" t="e">
            <v>#N/A</v>
          </cell>
          <cell r="AH3623">
            <v>0</v>
          </cell>
          <cell r="AI3623" t="e">
            <v>#N/A</v>
          </cell>
          <cell r="AJ3623" t="str">
            <v/>
          </cell>
          <cell r="AK3623">
            <v>0</v>
          </cell>
        </row>
        <row r="3624">
          <cell r="F3624" t="e">
            <v>#N/A</v>
          </cell>
          <cell r="AG3624" t="e">
            <v>#N/A</v>
          </cell>
          <cell r="AH3624">
            <v>0</v>
          </cell>
          <cell r="AI3624" t="e">
            <v>#N/A</v>
          </cell>
          <cell r="AJ3624" t="str">
            <v/>
          </cell>
          <cell r="AK3624">
            <v>0</v>
          </cell>
        </row>
        <row r="3625">
          <cell r="F3625" t="e">
            <v>#N/A</v>
          </cell>
          <cell r="AG3625" t="e">
            <v>#N/A</v>
          </cell>
          <cell r="AH3625">
            <v>0</v>
          </cell>
          <cell r="AI3625" t="e">
            <v>#N/A</v>
          </cell>
          <cell r="AJ3625" t="str">
            <v/>
          </cell>
          <cell r="AK3625">
            <v>0</v>
          </cell>
        </row>
        <row r="3626">
          <cell r="F3626" t="e">
            <v>#N/A</v>
          </cell>
          <cell r="AG3626" t="e">
            <v>#N/A</v>
          </cell>
          <cell r="AH3626">
            <v>0</v>
          </cell>
          <cell r="AI3626" t="e">
            <v>#N/A</v>
          </cell>
          <cell r="AJ3626" t="str">
            <v/>
          </cell>
          <cell r="AK3626">
            <v>0</v>
          </cell>
        </row>
        <row r="3627">
          <cell r="F3627" t="e">
            <v>#N/A</v>
          </cell>
          <cell r="AG3627" t="e">
            <v>#N/A</v>
          </cell>
          <cell r="AH3627">
            <v>0</v>
          </cell>
          <cell r="AI3627" t="e">
            <v>#N/A</v>
          </cell>
          <cell r="AJ3627" t="str">
            <v/>
          </cell>
          <cell r="AK3627">
            <v>0</v>
          </cell>
        </row>
        <row r="3628">
          <cell r="F3628" t="e">
            <v>#N/A</v>
          </cell>
          <cell r="AG3628" t="e">
            <v>#N/A</v>
          </cell>
          <cell r="AH3628">
            <v>0</v>
          </cell>
          <cell r="AI3628" t="e">
            <v>#N/A</v>
          </cell>
          <cell r="AJ3628" t="str">
            <v/>
          </cell>
          <cell r="AK3628">
            <v>0</v>
          </cell>
        </row>
        <row r="3629">
          <cell r="F3629" t="e">
            <v>#N/A</v>
          </cell>
          <cell r="AG3629" t="e">
            <v>#N/A</v>
          </cell>
          <cell r="AH3629">
            <v>0</v>
          </cell>
          <cell r="AI3629" t="e">
            <v>#N/A</v>
          </cell>
          <cell r="AJ3629" t="str">
            <v/>
          </cell>
          <cell r="AK3629">
            <v>0</v>
          </cell>
        </row>
        <row r="3630">
          <cell r="F3630" t="e">
            <v>#N/A</v>
          </cell>
          <cell r="AG3630" t="e">
            <v>#N/A</v>
          </cell>
          <cell r="AH3630">
            <v>0</v>
          </cell>
          <cell r="AI3630" t="e">
            <v>#N/A</v>
          </cell>
          <cell r="AJ3630" t="str">
            <v/>
          </cell>
          <cell r="AK3630">
            <v>0</v>
          </cell>
        </row>
        <row r="3631">
          <cell r="F3631" t="e">
            <v>#N/A</v>
          </cell>
          <cell r="AG3631" t="e">
            <v>#N/A</v>
          </cell>
          <cell r="AH3631">
            <v>0</v>
          </cell>
          <cell r="AI3631" t="e">
            <v>#N/A</v>
          </cell>
          <cell r="AJ3631" t="str">
            <v/>
          </cell>
          <cell r="AK3631">
            <v>0</v>
          </cell>
        </row>
        <row r="3632">
          <cell r="F3632" t="e">
            <v>#N/A</v>
          </cell>
          <cell r="AG3632" t="e">
            <v>#N/A</v>
          </cell>
          <cell r="AH3632">
            <v>0</v>
          </cell>
          <cell r="AI3632" t="e">
            <v>#N/A</v>
          </cell>
          <cell r="AJ3632" t="str">
            <v/>
          </cell>
          <cell r="AK3632">
            <v>0</v>
          </cell>
        </row>
        <row r="3633">
          <cell r="F3633" t="e">
            <v>#N/A</v>
          </cell>
          <cell r="AG3633" t="e">
            <v>#N/A</v>
          </cell>
          <cell r="AH3633">
            <v>0</v>
          </cell>
          <cell r="AI3633" t="e">
            <v>#N/A</v>
          </cell>
          <cell r="AJ3633" t="str">
            <v/>
          </cell>
          <cell r="AK3633">
            <v>0</v>
          </cell>
        </row>
        <row r="3634">
          <cell r="F3634" t="e">
            <v>#N/A</v>
          </cell>
          <cell r="AG3634" t="e">
            <v>#N/A</v>
          </cell>
          <cell r="AH3634">
            <v>0</v>
          </cell>
          <cell r="AI3634" t="e">
            <v>#N/A</v>
          </cell>
          <cell r="AJ3634" t="str">
            <v/>
          </cell>
          <cell r="AK3634">
            <v>0</v>
          </cell>
        </row>
        <row r="3635">
          <cell r="F3635" t="e">
            <v>#N/A</v>
          </cell>
          <cell r="AG3635" t="e">
            <v>#N/A</v>
          </cell>
          <cell r="AH3635">
            <v>0</v>
          </cell>
          <cell r="AI3635" t="e">
            <v>#N/A</v>
          </cell>
          <cell r="AJ3635" t="str">
            <v/>
          </cell>
          <cell r="AK3635">
            <v>0</v>
          </cell>
        </row>
        <row r="3636">
          <cell r="F3636" t="e">
            <v>#N/A</v>
          </cell>
          <cell r="AG3636" t="e">
            <v>#N/A</v>
          </cell>
          <cell r="AH3636">
            <v>0</v>
          </cell>
          <cell r="AI3636" t="e">
            <v>#N/A</v>
          </cell>
          <cell r="AJ3636" t="str">
            <v/>
          </cell>
          <cell r="AK3636">
            <v>0</v>
          </cell>
        </row>
        <row r="3637">
          <cell r="F3637" t="e">
            <v>#N/A</v>
          </cell>
          <cell r="AG3637" t="e">
            <v>#N/A</v>
          </cell>
          <cell r="AH3637">
            <v>0</v>
          </cell>
          <cell r="AI3637" t="e">
            <v>#N/A</v>
          </cell>
          <cell r="AJ3637" t="str">
            <v/>
          </cell>
          <cell r="AK3637">
            <v>0</v>
          </cell>
        </row>
        <row r="3638">
          <cell r="F3638" t="e">
            <v>#N/A</v>
          </cell>
          <cell r="AG3638" t="e">
            <v>#N/A</v>
          </cell>
          <cell r="AH3638">
            <v>0</v>
          </cell>
          <cell r="AI3638" t="e">
            <v>#N/A</v>
          </cell>
          <cell r="AJ3638" t="str">
            <v/>
          </cell>
          <cell r="AK3638">
            <v>0</v>
          </cell>
        </row>
        <row r="3639">
          <cell r="F3639" t="e">
            <v>#N/A</v>
          </cell>
          <cell r="AG3639" t="e">
            <v>#N/A</v>
          </cell>
          <cell r="AH3639">
            <v>0</v>
          </cell>
          <cell r="AI3639" t="e">
            <v>#N/A</v>
          </cell>
          <cell r="AJ3639" t="str">
            <v/>
          </cell>
          <cell r="AK3639">
            <v>0</v>
          </cell>
        </row>
        <row r="3640">
          <cell r="F3640" t="e">
            <v>#N/A</v>
          </cell>
          <cell r="AG3640" t="e">
            <v>#N/A</v>
          </cell>
          <cell r="AH3640">
            <v>0</v>
          </cell>
          <cell r="AI3640" t="e">
            <v>#N/A</v>
          </cell>
          <cell r="AJ3640" t="str">
            <v/>
          </cell>
          <cell r="AK3640">
            <v>0</v>
          </cell>
        </row>
        <row r="3641">
          <cell r="F3641" t="e">
            <v>#N/A</v>
          </cell>
          <cell r="AG3641" t="e">
            <v>#N/A</v>
          </cell>
          <cell r="AH3641">
            <v>0</v>
          </cell>
          <cell r="AI3641" t="e">
            <v>#N/A</v>
          </cell>
          <cell r="AJ3641" t="str">
            <v/>
          </cell>
          <cell r="AK3641">
            <v>0</v>
          </cell>
        </row>
        <row r="3642">
          <cell r="F3642" t="e">
            <v>#N/A</v>
          </cell>
          <cell r="AG3642" t="e">
            <v>#N/A</v>
          </cell>
          <cell r="AH3642">
            <v>0</v>
          </cell>
          <cell r="AI3642" t="e">
            <v>#N/A</v>
          </cell>
          <cell r="AJ3642" t="str">
            <v/>
          </cell>
          <cell r="AK3642">
            <v>0</v>
          </cell>
        </row>
        <row r="3643">
          <cell r="F3643" t="e">
            <v>#N/A</v>
          </cell>
          <cell r="AG3643" t="e">
            <v>#N/A</v>
          </cell>
          <cell r="AH3643">
            <v>0</v>
          </cell>
          <cell r="AI3643" t="e">
            <v>#N/A</v>
          </cell>
          <cell r="AJ3643" t="str">
            <v/>
          </cell>
          <cell r="AK3643">
            <v>0</v>
          </cell>
        </row>
        <row r="3644">
          <cell r="F3644" t="e">
            <v>#N/A</v>
          </cell>
          <cell r="AG3644" t="e">
            <v>#N/A</v>
          </cell>
          <cell r="AH3644">
            <v>0</v>
          </cell>
          <cell r="AI3644" t="e">
            <v>#N/A</v>
          </cell>
          <cell r="AJ3644" t="str">
            <v/>
          </cell>
          <cell r="AK3644">
            <v>0</v>
          </cell>
        </row>
        <row r="3645">
          <cell r="F3645" t="e">
            <v>#N/A</v>
          </cell>
          <cell r="AG3645" t="e">
            <v>#N/A</v>
          </cell>
          <cell r="AH3645">
            <v>0</v>
          </cell>
          <cell r="AI3645" t="e">
            <v>#N/A</v>
          </cell>
          <cell r="AJ3645" t="str">
            <v/>
          </cell>
          <cell r="AK3645">
            <v>0</v>
          </cell>
        </row>
        <row r="3646">
          <cell r="F3646" t="e">
            <v>#N/A</v>
          </cell>
          <cell r="AG3646" t="e">
            <v>#N/A</v>
          </cell>
          <cell r="AH3646">
            <v>0</v>
          </cell>
          <cell r="AI3646" t="e">
            <v>#N/A</v>
          </cell>
          <cell r="AJ3646" t="str">
            <v/>
          </cell>
          <cell r="AK3646">
            <v>0</v>
          </cell>
        </row>
        <row r="3647">
          <cell r="F3647" t="e">
            <v>#N/A</v>
          </cell>
          <cell r="AG3647" t="e">
            <v>#N/A</v>
          </cell>
          <cell r="AH3647">
            <v>0</v>
          </cell>
          <cell r="AI3647" t="e">
            <v>#N/A</v>
          </cell>
          <cell r="AJ3647" t="str">
            <v/>
          </cell>
          <cell r="AK3647">
            <v>0</v>
          </cell>
        </row>
        <row r="3648">
          <cell r="F3648" t="e">
            <v>#N/A</v>
          </cell>
          <cell r="AG3648" t="e">
            <v>#N/A</v>
          </cell>
          <cell r="AH3648">
            <v>0</v>
          </cell>
          <cell r="AI3648" t="e">
            <v>#N/A</v>
          </cell>
          <cell r="AJ3648" t="str">
            <v/>
          </cell>
          <cell r="AK3648">
            <v>0</v>
          </cell>
        </row>
        <row r="3649">
          <cell r="F3649" t="e">
            <v>#N/A</v>
          </cell>
          <cell r="AG3649" t="e">
            <v>#N/A</v>
          </cell>
          <cell r="AH3649">
            <v>0</v>
          </cell>
          <cell r="AI3649" t="e">
            <v>#N/A</v>
          </cell>
          <cell r="AJ3649" t="str">
            <v/>
          </cell>
          <cell r="AK3649">
            <v>0</v>
          </cell>
        </row>
        <row r="3650">
          <cell r="F3650" t="e">
            <v>#N/A</v>
          </cell>
          <cell r="AG3650" t="e">
            <v>#N/A</v>
          </cell>
          <cell r="AH3650">
            <v>0</v>
          </cell>
          <cell r="AI3650" t="e">
            <v>#N/A</v>
          </cell>
          <cell r="AJ3650" t="str">
            <v/>
          </cell>
          <cell r="AK3650">
            <v>0</v>
          </cell>
        </row>
        <row r="3651">
          <cell r="F3651" t="e">
            <v>#N/A</v>
          </cell>
          <cell r="AG3651" t="e">
            <v>#N/A</v>
          </cell>
          <cell r="AH3651">
            <v>0</v>
          </cell>
          <cell r="AI3651" t="e">
            <v>#N/A</v>
          </cell>
          <cell r="AJ3651" t="str">
            <v/>
          </cell>
          <cell r="AK3651">
            <v>0</v>
          </cell>
        </row>
        <row r="3652">
          <cell r="F3652" t="e">
            <v>#N/A</v>
          </cell>
          <cell r="AG3652" t="e">
            <v>#N/A</v>
          </cell>
          <cell r="AH3652">
            <v>0</v>
          </cell>
          <cell r="AI3652" t="e">
            <v>#N/A</v>
          </cell>
          <cell r="AJ3652" t="str">
            <v/>
          </cell>
          <cell r="AK3652">
            <v>0</v>
          </cell>
        </row>
        <row r="3653">
          <cell r="F3653" t="e">
            <v>#N/A</v>
          </cell>
          <cell r="AG3653" t="e">
            <v>#N/A</v>
          </cell>
          <cell r="AH3653">
            <v>0</v>
          </cell>
          <cell r="AI3653" t="e">
            <v>#N/A</v>
          </cell>
          <cell r="AJ3653" t="str">
            <v/>
          </cell>
          <cell r="AK3653">
            <v>0</v>
          </cell>
        </row>
        <row r="3654">
          <cell r="F3654" t="e">
            <v>#N/A</v>
          </cell>
          <cell r="AG3654" t="e">
            <v>#N/A</v>
          </cell>
          <cell r="AH3654">
            <v>0</v>
          </cell>
          <cell r="AI3654" t="e">
            <v>#N/A</v>
          </cell>
          <cell r="AJ3654" t="str">
            <v/>
          </cell>
          <cell r="AK3654">
            <v>0</v>
          </cell>
        </row>
        <row r="3655">
          <cell r="F3655" t="e">
            <v>#N/A</v>
          </cell>
          <cell r="AG3655" t="e">
            <v>#N/A</v>
          </cell>
          <cell r="AH3655">
            <v>0</v>
          </cell>
          <cell r="AI3655" t="e">
            <v>#N/A</v>
          </cell>
          <cell r="AJ3655" t="str">
            <v/>
          </cell>
          <cell r="AK3655">
            <v>0</v>
          </cell>
        </row>
        <row r="3656">
          <cell r="F3656" t="e">
            <v>#N/A</v>
          </cell>
          <cell r="AG3656" t="e">
            <v>#N/A</v>
          </cell>
          <cell r="AH3656">
            <v>0</v>
          </cell>
          <cell r="AI3656" t="e">
            <v>#N/A</v>
          </cell>
          <cell r="AJ3656" t="str">
            <v/>
          </cell>
          <cell r="AK3656">
            <v>0</v>
          </cell>
        </row>
        <row r="3657">
          <cell r="F3657" t="e">
            <v>#N/A</v>
          </cell>
          <cell r="AG3657" t="e">
            <v>#N/A</v>
          </cell>
          <cell r="AH3657">
            <v>0</v>
          </cell>
          <cell r="AI3657" t="e">
            <v>#N/A</v>
          </cell>
          <cell r="AJ3657" t="str">
            <v/>
          </cell>
          <cell r="AK3657">
            <v>0</v>
          </cell>
        </row>
        <row r="3658">
          <cell r="F3658" t="e">
            <v>#N/A</v>
          </cell>
          <cell r="AG3658" t="e">
            <v>#N/A</v>
          </cell>
          <cell r="AH3658">
            <v>0</v>
          </cell>
          <cell r="AI3658" t="e">
            <v>#N/A</v>
          </cell>
          <cell r="AJ3658" t="str">
            <v/>
          </cell>
          <cell r="AK3658">
            <v>0</v>
          </cell>
        </row>
        <row r="3659">
          <cell r="F3659" t="e">
            <v>#N/A</v>
          </cell>
          <cell r="AG3659" t="e">
            <v>#N/A</v>
          </cell>
          <cell r="AH3659">
            <v>0</v>
          </cell>
          <cell r="AI3659" t="e">
            <v>#N/A</v>
          </cell>
          <cell r="AJ3659" t="str">
            <v/>
          </cell>
          <cell r="AK3659">
            <v>0</v>
          </cell>
        </row>
        <row r="3660">
          <cell r="F3660" t="e">
            <v>#N/A</v>
          </cell>
          <cell r="AG3660" t="e">
            <v>#N/A</v>
          </cell>
          <cell r="AH3660">
            <v>0</v>
          </cell>
          <cell r="AI3660" t="e">
            <v>#N/A</v>
          </cell>
          <cell r="AJ3660" t="str">
            <v/>
          </cell>
          <cell r="AK3660">
            <v>0</v>
          </cell>
        </row>
        <row r="3661">
          <cell r="F3661" t="e">
            <v>#N/A</v>
          </cell>
          <cell r="AG3661" t="e">
            <v>#N/A</v>
          </cell>
          <cell r="AH3661">
            <v>0</v>
          </cell>
          <cell r="AI3661" t="e">
            <v>#N/A</v>
          </cell>
          <cell r="AJ3661" t="str">
            <v/>
          </cell>
          <cell r="AK3661">
            <v>0</v>
          </cell>
        </row>
        <row r="3662">
          <cell r="F3662" t="e">
            <v>#N/A</v>
          </cell>
          <cell r="AG3662" t="e">
            <v>#N/A</v>
          </cell>
          <cell r="AH3662">
            <v>0</v>
          </cell>
          <cell r="AI3662" t="e">
            <v>#N/A</v>
          </cell>
          <cell r="AJ3662" t="str">
            <v/>
          </cell>
          <cell r="AK3662">
            <v>0</v>
          </cell>
        </row>
        <row r="3663">
          <cell r="F3663" t="e">
            <v>#N/A</v>
          </cell>
          <cell r="AG3663" t="e">
            <v>#N/A</v>
          </cell>
          <cell r="AH3663">
            <v>0</v>
          </cell>
          <cell r="AI3663" t="e">
            <v>#N/A</v>
          </cell>
          <cell r="AJ3663" t="str">
            <v/>
          </cell>
          <cell r="AK3663">
            <v>0</v>
          </cell>
        </row>
        <row r="3664">
          <cell r="F3664" t="e">
            <v>#N/A</v>
          </cell>
          <cell r="AG3664" t="e">
            <v>#N/A</v>
          </cell>
          <cell r="AH3664">
            <v>0</v>
          </cell>
          <cell r="AI3664" t="e">
            <v>#N/A</v>
          </cell>
          <cell r="AJ3664" t="str">
            <v/>
          </cell>
          <cell r="AK3664">
            <v>0</v>
          </cell>
        </row>
        <row r="3665">
          <cell r="F3665" t="e">
            <v>#N/A</v>
          </cell>
          <cell r="AG3665" t="e">
            <v>#N/A</v>
          </cell>
          <cell r="AH3665">
            <v>0</v>
          </cell>
          <cell r="AI3665" t="e">
            <v>#N/A</v>
          </cell>
          <cell r="AJ3665" t="str">
            <v/>
          </cell>
          <cell r="AK3665">
            <v>0</v>
          </cell>
        </row>
        <row r="3666">
          <cell r="F3666" t="e">
            <v>#N/A</v>
          </cell>
          <cell r="AG3666" t="e">
            <v>#N/A</v>
          </cell>
          <cell r="AH3666">
            <v>0</v>
          </cell>
          <cell r="AI3666" t="e">
            <v>#N/A</v>
          </cell>
          <cell r="AJ3666" t="str">
            <v/>
          </cell>
          <cell r="AK3666">
            <v>0</v>
          </cell>
        </row>
        <row r="3667">
          <cell r="F3667" t="e">
            <v>#N/A</v>
          </cell>
          <cell r="AG3667" t="e">
            <v>#N/A</v>
          </cell>
          <cell r="AH3667">
            <v>0</v>
          </cell>
          <cell r="AI3667" t="e">
            <v>#N/A</v>
          </cell>
          <cell r="AJ3667" t="str">
            <v/>
          </cell>
          <cell r="AK3667">
            <v>0</v>
          </cell>
        </row>
        <row r="3668">
          <cell r="F3668" t="e">
            <v>#N/A</v>
          </cell>
          <cell r="AG3668" t="e">
            <v>#N/A</v>
          </cell>
          <cell r="AH3668">
            <v>0</v>
          </cell>
          <cell r="AI3668" t="e">
            <v>#N/A</v>
          </cell>
          <cell r="AJ3668" t="str">
            <v/>
          </cell>
          <cell r="AK3668">
            <v>0</v>
          </cell>
        </row>
        <row r="3669">
          <cell r="F3669" t="e">
            <v>#N/A</v>
          </cell>
          <cell r="AG3669" t="e">
            <v>#N/A</v>
          </cell>
          <cell r="AH3669">
            <v>0</v>
          </cell>
          <cell r="AI3669" t="e">
            <v>#N/A</v>
          </cell>
          <cell r="AJ3669" t="str">
            <v/>
          </cell>
          <cell r="AK3669">
            <v>0</v>
          </cell>
        </row>
        <row r="3670">
          <cell r="F3670" t="e">
            <v>#N/A</v>
          </cell>
          <cell r="AG3670" t="e">
            <v>#N/A</v>
          </cell>
          <cell r="AH3670">
            <v>0</v>
          </cell>
          <cell r="AI3670" t="e">
            <v>#N/A</v>
          </cell>
          <cell r="AJ3670" t="str">
            <v/>
          </cell>
          <cell r="AK3670">
            <v>0</v>
          </cell>
        </row>
        <row r="3671">
          <cell r="F3671" t="e">
            <v>#N/A</v>
          </cell>
          <cell r="AG3671" t="e">
            <v>#N/A</v>
          </cell>
          <cell r="AH3671">
            <v>0</v>
          </cell>
          <cell r="AI3671" t="e">
            <v>#N/A</v>
          </cell>
          <cell r="AJ3671" t="str">
            <v/>
          </cell>
          <cell r="AK3671">
            <v>0</v>
          </cell>
        </row>
        <row r="3672">
          <cell r="F3672" t="e">
            <v>#N/A</v>
          </cell>
          <cell r="AG3672" t="e">
            <v>#N/A</v>
          </cell>
          <cell r="AH3672">
            <v>0</v>
          </cell>
          <cell r="AI3672" t="e">
            <v>#N/A</v>
          </cell>
          <cell r="AJ3672" t="str">
            <v/>
          </cell>
          <cell r="AK3672">
            <v>0</v>
          </cell>
        </row>
        <row r="3673">
          <cell r="F3673" t="e">
            <v>#N/A</v>
          </cell>
          <cell r="AG3673" t="e">
            <v>#N/A</v>
          </cell>
          <cell r="AH3673">
            <v>0</v>
          </cell>
          <cell r="AI3673" t="e">
            <v>#N/A</v>
          </cell>
          <cell r="AJ3673" t="str">
            <v/>
          </cell>
          <cell r="AK3673">
            <v>0</v>
          </cell>
        </row>
        <row r="3674">
          <cell r="F3674" t="e">
            <v>#N/A</v>
          </cell>
          <cell r="AG3674" t="e">
            <v>#N/A</v>
          </cell>
          <cell r="AH3674">
            <v>0</v>
          </cell>
          <cell r="AI3674" t="e">
            <v>#N/A</v>
          </cell>
          <cell r="AJ3674" t="str">
            <v/>
          </cell>
          <cell r="AK3674">
            <v>0</v>
          </cell>
        </row>
        <row r="3675">
          <cell r="F3675" t="e">
            <v>#N/A</v>
          </cell>
          <cell r="AG3675" t="e">
            <v>#N/A</v>
          </cell>
          <cell r="AH3675">
            <v>0</v>
          </cell>
          <cell r="AI3675" t="e">
            <v>#N/A</v>
          </cell>
          <cell r="AJ3675" t="str">
            <v/>
          </cell>
          <cell r="AK3675">
            <v>0</v>
          </cell>
        </row>
        <row r="3676">
          <cell r="F3676" t="e">
            <v>#N/A</v>
          </cell>
          <cell r="AG3676" t="e">
            <v>#N/A</v>
          </cell>
          <cell r="AH3676">
            <v>0</v>
          </cell>
          <cell r="AI3676" t="e">
            <v>#N/A</v>
          </cell>
          <cell r="AJ3676" t="str">
            <v/>
          </cell>
          <cell r="AK3676">
            <v>0</v>
          </cell>
        </row>
        <row r="3677">
          <cell r="F3677" t="e">
            <v>#N/A</v>
          </cell>
          <cell r="AG3677" t="e">
            <v>#N/A</v>
          </cell>
          <cell r="AH3677">
            <v>0</v>
          </cell>
          <cell r="AI3677" t="e">
            <v>#N/A</v>
          </cell>
          <cell r="AJ3677" t="str">
            <v/>
          </cell>
          <cell r="AK3677">
            <v>0</v>
          </cell>
        </row>
        <row r="3678">
          <cell r="F3678" t="e">
            <v>#N/A</v>
          </cell>
          <cell r="AG3678" t="e">
            <v>#N/A</v>
          </cell>
          <cell r="AH3678">
            <v>0</v>
          </cell>
          <cell r="AI3678" t="e">
            <v>#N/A</v>
          </cell>
          <cell r="AJ3678" t="str">
            <v/>
          </cell>
          <cell r="AK3678">
            <v>0</v>
          </cell>
        </row>
        <row r="3679">
          <cell r="F3679" t="e">
            <v>#N/A</v>
          </cell>
          <cell r="AG3679" t="e">
            <v>#N/A</v>
          </cell>
          <cell r="AH3679">
            <v>0</v>
          </cell>
          <cell r="AI3679" t="e">
            <v>#N/A</v>
          </cell>
          <cell r="AJ3679" t="str">
            <v/>
          </cell>
          <cell r="AK3679">
            <v>0</v>
          </cell>
        </row>
        <row r="3680">
          <cell r="F3680" t="e">
            <v>#N/A</v>
          </cell>
          <cell r="AG3680" t="e">
            <v>#N/A</v>
          </cell>
          <cell r="AH3680">
            <v>0</v>
          </cell>
          <cell r="AI3680" t="e">
            <v>#N/A</v>
          </cell>
          <cell r="AJ3680" t="str">
            <v/>
          </cell>
          <cell r="AK3680">
            <v>0</v>
          </cell>
        </row>
        <row r="3681">
          <cell r="F3681" t="e">
            <v>#N/A</v>
          </cell>
          <cell r="AG3681" t="e">
            <v>#N/A</v>
          </cell>
          <cell r="AH3681">
            <v>0</v>
          </cell>
          <cell r="AI3681" t="e">
            <v>#N/A</v>
          </cell>
          <cell r="AJ3681" t="str">
            <v/>
          </cell>
          <cell r="AK3681">
            <v>0</v>
          </cell>
        </row>
        <row r="3682">
          <cell r="F3682" t="e">
            <v>#N/A</v>
          </cell>
          <cell r="AG3682" t="e">
            <v>#N/A</v>
          </cell>
          <cell r="AH3682">
            <v>0</v>
          </cell>
          <cell r="AI3682" t="e">
            <v>#N/A</v>
          </cell>
          <cell r="AJ3682" t="str">
            <v/>
          </cell>
          <cell r="AK3682">
            <v>0</v>
          </cell>
        </row>
        <row r="3683">
          <cell r="F3683" t="e">
            <v>#N/A</v>
          </cell>
          <cell r="AG3683" t="e">
            <v>#N/A</v>
          </cell>
          <cell r="AH3683">
            <v>0</v>
          </cell>
          <cell r="AI3683" t="e">
            <v>#N/A</v>
          </cell>
          <cell r="AJ3683" t="str">
            <v/>
          </cell>
          <cell r="AK3683">
            <v>0</v>
          </cell>
        </row>
        <row r="3684">
          <cell r="F3684" t="e">
            <v>#N/A</v>
          </cell>
          <cell r="AG3684" t="e">
            <v>#N/A</v>
          </cell>
          <cell r="AH3684">
            <v>0</v>
          </cell>
          <cell r="AI3684" t="e">
            <v>#N/A</v>
          </cell>
          <cell r="AJ3684" t="str">
            <v/>
          </cell>
          <cell r="AK3684">
            <v>0</v>
          </cell>
        </row>
        <row r="3685">
          <cell r="F3685" t="e">
            <v>#N/A</v>
          </cell>
          <cell r="AG3685" t="e">
            <v>#N/A</v>
          </cell>
          <cell r="AH3685">
            <v>0</v>
          </cell>
          <cell r="AI3685" t="e">
            <v>#N/A</v>
          </cell>
          <cell r="AJ3685" t="str">
            <v/>
          </cell>
          <cell r="AK3685">
            <v>0</v>
          </cell>
        </row>
        <row r="3686">
          <cell r="F3686" t="e">
            <v>#N/A</v>
          </cell>
          <cell r="AG3686" t="e">
            <v>#N/A</v>
          </cell>
          <cell r="AH3686">
            <v>0</v>
          </cell>
          <cell r="AI3686" t="e">
            <v>#N/A</v>
          </cell>
          <cell r="AJ3686" t="str">
            <v/>
          </cell>
          <cell r="AK3686">
            <v>0</v>
          </cell>
        </row>
        <row r="3687">
          <cell r="F3687" t="e">
            <v>#N/A</v>
          </cell>
          <cell r="AG3687" t="e">
            <v>#N/A</v>
          </cell>
          <cell r="AH3687">
            <v>0</v>
          </cell>
          <cell r="AI3687" t="e">
            <v>#N/A</v>
          </cell>
          <cell r="AJ3687" t="str">
            <v/>
          </cell>
          <cell r="AK3687">
            <v>0</v>
          </cell>
        </row>
        <row r="3688">
          <cell r="F3688" t="e">
            <v>#N/A</v>
          </cell>
          <cell r="AG3688" t="e">
            <v>#N/A</v>
          </cell>
          <cell r="AH3688">
            <v>0</v>
          </cell>
          <cell r="AI3688" t="e">
            <v>#N/A</v>
          </cell>
          <cell r="AJ3688" t="str">
            <v/>
          </cell>
          <cell r="AK3688">
            <v>0</v>
          </cell>
        </row>
        <row r="3689">
          <cell r="F3689" t="e">
            <v>#N/A</v>
          </cell>
          <cell r="AG3689" t="e">
            <v>#N/A</v>
          </cell>
          <cell r="AH3689">
            <v>0</v>
          </cell>
          <cell r="AI3689" t="e">
            <v>#N/A</v>
          </cell>
          <cell r="AJ3689" t="str">
            <v/>
          </cell>
          <cell r="AK3689">
            <v>0</v>
          </cell>
        </row>
        <row r="3690">
          <cell r="F3690" t="e">
            <v>#N/A</v>
          </cell>
          <cell r="AG3690" t="e">
            <v>#N/A</v>
          </cell>
          <cell r="AH3690">
            <v>0</v>
          </cell>
          <cell r="AI3690" t="e">
            <v>#N/A</v>
          </cell>
          <cell r="AJ3690" t="str">
            <v/>
          </cell>
          <cell r="AK3690">
            <v>0</v>
          </cell>
        </row>
        <row r="3691">
          <cell r="F3691" t="e">
            <v>#N/A</v>
          </cell>
          <cell r="AG3691" t="e">
            <v>#N/A</v>
          </cell>
          <cell r="AH3691">
            <v>0</v>
          </cell>
          <cell r="AI3691" t="e">
            <v>#N/A</v>
          </cell>
          <cell r="AJ3691" t="str">
            <v/>
          </cell>
          <cell r="AK3691">
            <v>0</v>
          </cell>
        </row>
        <row r="3692">
          <cell r="F3692" t="e">
            <v>#N/A</v>
          </cell>
          <cell r="AG3692" t="e">
            <v>#N/A</v>
          </cell>
          <cell r="AH3692">
            <v>0</v>
          </cell>
          <cell r="AI3692" t="e">
            <v>#N/A</v>
          </cell>
          <cell r="AJ3692" t="str">
            <v/>
          </cell>
          <cell r="AK3692">
            <v>0</v>
          </cell>
        </row>
        <row r="3693">
          <cell r="F3693" t="e">
            <v>#N/A</v>
          </cell>
          <cell r="AG3693" t="e">
            <v>#N/A</v>
          </cell>
          <cell r="AH3693">
            <v>0</v>
          </cell>
          <cell r="AI3693" t="e">
            <v>#N/A</v>
          </cell>
          <cell r="AJ3693" t="str">
            <v/>
          </cell>
          <cell r="AK3693">
            <v>0</v>
          </cell>
        </row>
        <row r="3694">
          <cell r="F3694" t="e">
            <v>#N/A</v>
          </cell>
          <cell r="AG3694" t="e">
            <v>#N/A</v>
          </cell>
          <cell r="AH3694">
            <v>0</v>
          </cell>
          <cell r="AI3694" t="e">
            <v>#N/A</v>
          </cell>
          <cell r="AJ3694" t="str">
            <v/>
          </cell>
          <cell r="AK3694">
            <v>0</v>
          </cell>
        </row>
        <row r="3695">
          <cell r="F3695" t="e">
            <v>#N/A</v>
          </cell>
          <cell r="AG3695" t="e">
            <v>#N/A</v>
          </cell>
          <cell r="AH3695">
            <v>0</v>
          </cell>
          <cell r="AI3695" t="e">
            <v>#N/A</v>
          </cell>
          <cell r="AJ3695" t="str">
            <v/>
          </cell>
          <cell r="AK3695">
            <v>0</v>
          </cell>
        </row>
        <row r="3696">
          <cell r="F3696" t="e">
            <v>#N/A</v>
          </cell>
          <cell r="AG3696" t="e">
            <v>#N/A</v>
          </cell>
          <cell r="AH3696">
            <v>0</v>
          </cell>
          <cell r="AI3696" t="e">
            <v>#N/A</v>
          </cell>
          <cell r="AJ3696" t="str">
            <v/>
          </cell>
          <cell r="AK3696">
            <v>0</v>
          </cell>
        </row>
        <row r="3697">
          <cell r="F3697" t="e">
            <v>#N/A</v>
          </cell>
          <cell r="AG3697" t="e">
            <v>#N/A</v>
          </cell>
          <cell r="AH3697">
            <v>0</v>
          </cell>
          <cell r="AI3697" t="e">
            <v>#N/A</v>
          </cell>
          <cell r="AJ3697" t="str">
            <v/>
          </cell>
          <cell r="AK3697">
            <v>0</v>
          </cell>
        </row>
        <row r="3698">
          <cell r="F3698" t="e">
            <v>#N/A</v>
          </cell>
          <cell r="AG3698" t="e">
            <v>#N/A</v>
          </cell>
          <cell r="AH3698">
            <v>0</v>
          </cell>
          <cell r="AI3698" t="e">
            <v>#N/A</v>
          </cell>
          <cell r="AJ3698" t="str">
            <v/>
          </cell>
          <cell r="AK3698">
            <v>0</v>
          </cell>
        </row>
        <row r="3699">
          <cell r="F3699" t="e">
            <v>#N/A</v>
          </cell>
          <cell r="AG3699" t="e">
            <v>#N/A</v>
          </cell>
          <cell r="AH3699">
            <v>0</v>
          </cell>
          <cell r="AI3699" t="e">
            <v>#N/A</v>
          </cell>
          <cell r="AJ3699" t="str">
            <v/>
          </cell>
          <cell r="AK3699">
            <v>0</v>
          </cell>
        </row>
        <row r="3700">
          <cell r="F3700" t="e">
            <v>#N/A</v>
          </cell>
          <cell r="AG3700" t="e">
            <v>#N/A</v>
          </cell>
          <cell r="AH3700">
            <v>0</v>
          </cell>
          <cell r="AI3700" t="e">
            <v>#N/A</v>
          </cell>
          <cell r="AJ3700" t="str">
            <v/>
          </cell>
          <cell r="AK3700">
            <v>0</v>
          </cell>
        </row>
        <row r="3701">
          <cell r="F3701" t="e">
            <v>#N/A</v>
          </cell>
          <cell r="AG3701" t="e">
            <v>#N/A</v>
          </cell>
          <cell r="AH3701">
            <v>0</v>
          </cell>
          <cell r="AI3701" t="e">
            <v>#N/A</v>
          </cell>
          <cell r="AJ3701" t="str">
            <v/>
          </cell>
          <cell r="AK3701">
            <v>0</v>
          </cell>
        </row>
        <row r="3702">
          <cell r="F3702" t="e">
            <v>#N/A</v>
          </cell>
          <cell r="AG3702" t="e">
            <v>#N/A</v>
          </cell>
          <cell r="AH3702">
            <v>0</v>
          </cell>
          <cell r="AI3702" t="e">
            <v>#N/A</v>
          </cell>
          <cell r="AJ3702" t="str">
            <v/>
          </cell>
          <cell r="AK3702">
            <v>0</v>
          </cell>
        </row>
        <row r="3703">
          <cell r="F3703" t="e">
            <v>#N/A</v>
          </cell>
          <cell r="AG3703" t="e">
            <v>#N/A</v>
          </cell>
          <cell r="AH3703">
            <v>0</v>
          </cell>
          <cell r="AI3703" t="e">
            <v>#N/A</v>
          </cell>
          <cell r="AJ3703" t="str">
            <v/>
          </cell>
          <cell r="AK3703">
            <v>0</v>
          </cell>
        </row>
        <row r="3704">
          <cell r="F3704" t="e">
            <v>#N/A</v>
          </cell>
          <cell r="AG3704" t="e">
            <v>#N/A</v>
          </cell>
          <cell r="AH3704">
            <v>0</v>
          </cell>
          <cell r="AI3704" t="e">
            <v>#N/A</v>
          </cell>
          <cell r="AJ3704" t="str">
            <v/>
          </cell>
          <cell r="AK3704">
            <v>0</v>
          </cell>
        </row>
        <row r="3705">
          <cell r="F3705" t="e">
            <v>#N/A</v>
          </cell>
          <cell r="AG3705" t="e">
            <v>#N/A</v>
          </cell>
          <cell r="AH3705">
            <v>0</v>
          </cell>
          <cell r="AI3705" t="e">
            <v>#N/A</v>
          </cell>
          <cell r="AJ3705" t="str">
            <v/>
          </cell>
          <cell r="AK3705">
            <v>0</v>
          </cell>
        </row>
        <row r="3706">
          <cell r="F3706" t="e">
            <v>#N/A</v>
          </cell>
          <cell r="AG3706" t="e">
            <v>#N/A</v>
          </cell>
          <cell r="AH3706">
            <v>0</v>
          </cell>
          <cell r="AI3706" t="e">
            <v>#N/A</v>
          </cell>
          <cell r="AJ3706" t="str">
            <v/>
          </cell>
          <cell r="AK3706">
            <v>0</v>
          </cell>
        </row>
        <row r="3707">
          <cell r="F3707" t="e">
            <v>#N/A</v>
          </cell>
          <cell r="AG3707" t="e">
            <v>#N/A</v>
          </cell>
          <cell r="AH3707">
            <v>0</v>
          </cell>
          <cell r="AI3707" t="e">
            <v>#N/A</v>
          </cell>
          <cell r="AJ3707" t="str">
            <v/>
          </cell>
          <cell r="AK3707">
            <v>0</v>
          </cell>
        </row>
        <row r="3708">
          <cell r="F3708" t="e">
            <v>#N/A</v>
          </cell>
          <cell r="AG3708" t="e">
            <v>#N/A</v>
          </cell>
          <cell r="AH3708">
            <v>0</v>
          </cell>
          <cell r="AI3708" t="e">
            <v>#N/A</v>
          </cell>
          <cell r="AJ3708" t="str">
            <v/>
          </cell>
          <cell r="AK3708">
            <v>0</v>
          </cell>
        </row>
        <row r="3709">
          <cell r="F3709" t="e">
            <v>#N/A</v>
          </cell>
          <cell r="AG3709" t="e">
            <v>#N/A</v>
          </cell>
          <cell r="AH3709">
            <v>0</v>
          </cell>
          <cell r="AI3709" t="e">
            <v>#N/A</v>
          </cell>
          <cell r="AJ3709" t="str">
            <v/>
          </cell>
          <cell r="AK3709">
            <v>0</v>
          </cell>
        </row>
        <row r="3710">
          <cell r="F3710" t="e">
            <v>#N/A</v>
          </cell>
          <cell r="AG3710" t="e">
            <v>#N/A</v>
          </cell>
          <cell r="AH3710">
            <v>0</v>
          </cell>
          <cell r="AI3710" t="e">
            <v>#N/A</v>
          </cell>
          <cell r="AJ3710" t="str">
            <v/>
          </cell>
          <cell r="AK3710">
            <v>0</v>
          </cell>
        </row>
        <row r="3711">
          <cell r="F3711" t="e">
            <v>#N/A</v>
          </cell>
          <cell r="AG3711" t="e">
            <v>#N/A</v>
          </cell>
          <cell r="AH3711">
            <v>0</v>
          </cell>
          <cell r="AI3711" t="e">
            <v>#N/A</v>
          </cell>
          <cell r="AJ3711" t="str">
            <v/>
          </cell>
          <cell r="AK3711">
            <v>0</v>
          </cell>
        </row>
        <row r="3712">
          <cell r="F3712" t="e">
            <v>#N/A</v>
          </cell>
          <cell r="AG3712" t="e">
            <v>#N/A</v>
          </cell>
          <cell r="AH3712">
            <v>0</v>
          </cell>
          <cell r="AI3712" t="e">
            <v>#N/A</v>
          </cell>
          <cell r="AJ3712" t="str">
            <v/>
          </cell>
          <cell r="AK3712">
            <v>0</v>
          </cell>
        </row>
        <row r="3713">
          <cell r="F3713" t="e">
            <v>#N/A</v>
          </cell>
          <cell r="AG3713" t="e">
            <v>#N/A</v>
          </cell>
          <cell r="AH3713">
            <v>0</v>
          </cell>
          <cell r="AI3713" t="e">
            <v>#N/A</v>
          </cell>
          <cell r="AJ3713" t="str">
            <v/>
          </cell>
          <cell r="AK3713">
            <v>0</v>
          </cell>
        </row>
        <row r="3714">
          <cell r="F3714" t="e">
            <v>#N/A</v>
          </cell>
          <cell r="AG3714" t="e">
            <v>#N/A</v>
          </cell>
          <cell r="AH3714">
            <v>0</v>
          </cell>
          <cell r="AI3714" t="e">
            <v>#N/A</v>
          </cell>
          <cell r="AJ3714" t="str">
            <v/>
          </cell>
          <cell r="AK3714">
            <v>0</v>
          </cell>
        </row>
        <row r="3715">
          <cell r="F3715" t="e">
            <v>#N/A</v>
          </cell>
          <cell r="AG3715" t="e">
            <v>#N/A</v>
          </cell>
          <cell r="AH3715">
            <v>0</v>
          </cell>
          <cell r="AI3715" t="e">
            <v>#N/A</v>
          </cell>
          <cell r="AJ3715" t="str">
            <v/>
          </cell>
          <cell r="AK3715">
            <v>0</v>
          </cell>
        </row>
        <row r="3716">
          <cell r="F3716" t="e">
            <v>#N/A</v>
          </cell>
          <cell r="AG3716" t="e">
            <v>#N/A</v>
          </cell>
          <cell r="AH3716">
            <v>0</v>
          </cell>
          <cell r="AI3716" t="e">
            <v>#N/A</v>
          </cell>
          <cell r="AJ3716" t="str">
            <v/>
          </cell>
          <cell r="AK3716">
            <v>0</v>
          </cell>
        </row>
        <row r="3717">
          <cell r="F3717" t="e">
            <v>#N/A</v>
          </cell>
          <cell r="AG3717" t="e">
            <v>#N/A</v>
          </cell>
          <cell r="AH3717">
            <v>0</v>
          </cell>
          <cell r="AI3717" t="e">
            <v>#N/A</v>
          </cell>
          <cell r="AJ3717" t="str">
            <v/>
          </cell>
          <cell r="AK3717">
            <v>0</v>
          </cell>
        </row>
        <row r="3718">
          <cell r="F3718" t="e">
            <v>#N/A</v>
          </cell>
          <cell r="AG3718" t="e">
            <v>#N/A</v>
          </cell>
          <cell r="AH3718">
            <v>0</v>
          </cell>
          <cell r="AI3718" t="e">
            <v>#N/A</v>
          </cell>
          <cell r="AJ3718" t="str">
            <v/>
          </cell>
          <cell r="AK3718">
            <v>0</v>
          </cell>
        </row>
        <row r="3719">
          <cell r="F3719" t="e">
            <v>#N/A</v>
          </cell>
          <cell r="AG3719" t="e">
            <v>#N/A</v>
          </cell>
          <cell r="AH3719">
            <v>0</v>
          </cell>
          <cell r="AI3719" t="e">
            <v>#N/A</v>
          </cell>
          <cell r="AJ3719" t="str">
            <v/>
          </cell>
          <cell r="AK3719">
            <v>0</v>
          </cell>
        </row>
        <row r="3720">
          <cell r="F3720" t="e">
            <v>#N/A</v>
          </cell>
          <cell r="AG3720" t="e">
            <v>#N/A</v>
          </cell>
          <cell r="AH3720">
            <v>0</v>
          </cell>
          <cell r="AI3720" t="e">
            <v>#N/A</v>
          </cell>
          <cell r="AJ3720" t="str">
            <v/>
          </cell>
          <cell r="AK3720">
            <v>0</v>
          </cell>
        </row>
        <row r="3721">
          <cell r="F3721" t="e">
            <v>#N/A</v>
          </cell>
          <cell r="AG3721" t="e">
            <v>#N/A</v>
          </cell>
          <cell r="AH3721">
            <v>0</v>
          </cell>
          <cell r="AI3721" t="e">
            <v>#N/A</v>
          </cell>
          <cell r="AJ3721" t="str">
            <v/>
          </cell>
          <cell r="AK3721">
            <v>0</v>
          </cell>
        </row>
        <row r="3722">
          <cell r="F3722" t="e">
            <v>#N/A</v>
          </cell>
          <cell r="AG3722" t="e">
            <v>#N/A</v>
          </cell>
          <cell r="AH3722">
            <v>0</v>
          </cell>
          <cell r="AI3722" t="e">
            <v>#N/A</v>
          </cell>
          <cell r="AJ3722" t="str">
            <v/>
          </cell>
          <cell r="AK3722">
            <v>0</v>
          </cell>
        </row>
        <row r="3723">
          <cell r="F3723" t="e">
            <v>#N/A</v>
          </cell>
          <cell r="AG3723" t="e">
            <v>#N/A</v>
          </cell>
          <cell r="AH3723">
            <v>0</v>
          </cell>
          <cell r="AI3723" t="e">
            <v>#N/A</v>
          </cell>
          <cell r="AJ3723" t="str">
            <v/>
          </cell>
          <cell r="AK3723">
            <v>0</v>
          </cell>
        </row>
        <row r="3724">
          <cell r="F3724" t="e">
            <v>#N/A</v>
          </cell>
          <cell r="AG3724" t="e">
            <v>#N/A</v>
          </cell>
          <cell r="AH3724">
            <v>0</v>
          </cell>
          <cell r="AI3724" t="e">
            <v>#N/A</v>
          </cell>
          <cell r="AJ3724" t="str">
            <v/>
          </cell>
          <cell r="AK3724">
            <v>0</v>
          </cell>
        </row>
        <row r="3725">
          <cell r="F3725" t="e">
            <v>#N/A</v>
          </cell>
          <cell r="AG3725" t="e">
            <v>#N/A</v>
          </cell>
          <cell r="AH3725">
            <v>0</v>
          </cell>
          <cell r="AI3725" t="e">
            <v>#N/A</v>
          </cell>
          <cell r="AJ3725" t="str">
            <v/>
          </cell>
          <cell r="AK3725">
            <v>0</v>
          </cell>
        </row>
        <row r="3726">
          <cell r="F3726" t="e">
            <v>#N/A</v>
          </cell>
          <cell r="AG3726" t="e">
            <v>#N/A</v>
          </cell>
          <cell r="AH3726">
            <v>0</v>
          </cell>
          <cell r="AI3726" t="e">
            <v>#N/A</v>
          </cell>
          <cell r="AJ3726" t="str">
            <v/>
          </cell>
          <cell r="AK3726">
            <v>0</v>
          </cell>
        </row>
        <row r="3727">
          <cell r="F3727" t="e">
            <v>#N/A</v>
          </cell>
          <cell r="AG3727" t="e">
            <v>#N/A</v>
          </cell>
          <cell r="AH3727">
            <v>0</v>
          </cell>
          <cell r="AI3727" t="e">
            <v>#N/A</v>
          </cell>
          <cell r="AJ3727" t="str">
            <v/>
          </cell>
          <cell r="AK3727">
            <v>0</v>
          </cell>
        </row>
        <row r="3728">
          <cell r="F3728" t="e">
            <v>#N/A</v>
          </cell>
          <cell r="AG3728" t="e">
            <v>#N/A</v>
          </cell>
          <cell r="AH3728">
            <v>0</v>
          </cell>
          <cell r="AI3728" t="e">
            <v>#N/A</v>
          </cell>
          <cell r="AJ3728" t="str">
            <v/>
          </cell>
          <cell r="AK3728">
            <v>0</v>
          </cell>
        </row>
        <row r="3729">
          <cell r="F3729" t="e">
            <v>#N/A</v>
          </cell>
          <cell r="AG3729" t="e">
            <v>#N/A</v>
          </cell>
          <cell r="AH3729">
            <v>0</v>
          </cell>
          <cell r="AI3729" t="e">
            <v>#N/A</v>
          </cell>
          <cell r="AJ3729" t="str">
            <v/>
          </cell>
          <cell r="AK3729">
            <v>0</v>
          </cell>
        </row>
        <row r="3730">
          <cell r="F3730" t="e">
            <v>#N/A</v>
          </cell>
          <cell r="AG3730" t="e">
            <v>#N/A</v>
          </cell>
          <cell r="AH3730">
            <v>0</v>
          </cell>
          <cell r="AI3730" t="e">
            <v>#N/A</v>
          </cell>
          <cell r="AJ3730" t="str">
            <v/>
          </cell>
          <cell r="AK3730">
            <v>0</v>
          </cell>
        </row>
        <row r="3731">
          <cell r="F3731" t="e">
            <v>#N/A</v>
          </cell>
          <cell r="AG3731" t="e">
            <v>#N/A</v>
          </cell>
          <cell r="AH3731">
            <v>0</v>
          </cell>
          <cell r="AI3731" t="e">
            <v>#N/A</v>
          </cell>
          <cell r="AJ3731" t="str">
            <v/>
          </cell>
          <cell r="AK3731">
            <v>0</v>
          </cell>
        </row>
        <row r="3732">
          <cell r="F3732" t="e">
            <v>#N/A</v>
          </cell>
          <cell r="AG3732" t="e">
            <v>#N/A</v>
          </cell>
          <cell r="AH3732">
            <v>0</v>
          </cell>
          <cell r="AI3732" t="e">
            <v>#N/A</v>
          </cell>
          <cell r="AJ3732" t="str">
            <v/>
          </cell>
          <cell r="AK3732">
            <v>0</v>
          </cell>
        </row>
        <row r="3733">
          <cell r="F3733" t="e">
            <v>#N/A</v>
          </cell>
          <cell r="AG3733" t="e">
            <v>#N/A</v>
          </cell>
          <cell r="AH3733">
            <v>0</v>
          </cell>
          <cell r="AI3733" t="e">
            <v>#N/A</v>
          </cell>
          <cell r="AJ3733" t="str">
            <v/>
          </cell>
          <cell r="AK3733">
            <v>0</v>
          </cell>
        </row>
        <row r="3734">
          <cell r="F3734" t="e">
            <v>#N/A</v>
          </cell>
          <cell r="AG3734" t="e">
            <v>#N/A</v>
          </cell>
          <cell r="AH3734">
            <v>0</v>
          </cell>
          <cell r="AI3734" t="e">
            <v>#N/A</v>
          </cell>
          <cell r="AJ3734" t="str">
            <v/>
          </cell>
          <cell r="AK3734">
            <v>0</v>
          </cell>
        </row>
        <row r="3735">
          <cell r="F3735" t="e">
            <v>#N/A</v>
          </cell>
          <cell r="AG3735" t="e">
            <v>#N/A</v>
          </cell>
          <cell r="AH3735">
            <v>0</v>
          </cell>
          <cell r="AI3735" t="e">
            <v>#N/A</v>
          </cell>
          <cell r="AJ3735" t="str">
            <v/>
          </cell>
          <cell r="AK3735">
            <v>0</v>
          </cell>
        </row>
        <row r="3736">
          <cell r="F3736" t="e">
            <v>#N/A</v>
          </cell>
          <cell r="AG3736" t="e">
            <v>#N/A</v>
          </cell>
          <cell r="AH3736">
            <v>0</v>
          </cell>
          <cell r="AI3736" t="e">
            <v>#N/A</v>
          </cell>
          <cell r="AJ3736" t="str">
            <v/>
          </cell>
          <cell r="AK3736">
            <v>0</v>
          </cell>
        </row>
        <row r="3737">
          <cell r="F3737" t="e">
            <v>#N/A</v>
          </cell>
          <cell r="AG3737" t="e">
            <v>#N/A</v>
          </cell>
          <cell r="AH3737">
            <v>0</v>
          </cell>
          <cell r="AI3737" t="e">
            <v>#N/A</v>
          </cell>
          <cell r="AJ3737" t="str">
            <v/>
          </cell>
          <cell r="AK3737">
            <v>0</v>
          </cell>
        </row>
        <row r="3738">
          <cell r="F3738" t="e">
            <v>#N/A</v>
          </cell>
          <cell r="AG3738" t="e">
            <v>#N/A</v>
          </cell>
          <cell r="AH3738">
            <v>0</v>
          </cell>
          <cell r="AI3738" t="e">
            <v>#N/A</v>
          </cell>
          <cell r="AJ3738" t="str">
            <v/>
          </cell>
          <cell r="AK3738">
            <v>0</v>
          </cell>
        </row>
        <row r="3739">
          <cell r="F3739" t="e">
            <v>#N/A</v>
          </cell>
          <cell r="AG3739" t="e">
            <v>#N/A</v>
          </cell>
          <cell r="AH3739">
            <v>0</v>
          </cell>
          <cell r="AI3739" t="e">
            <v>#N/A</v>
          </cell>
          <cell r="AJ3739" t="str">
            <v/>
          </cell>
          <cell r="AK3739">
            <v>0</v>
          </cell>
        </row>
        <row r="3740">
          <cell r="F3740" t="e">
            <v>#N/A</v>
          </cell>
          <cell r="AG3740" t="e">
            <v>#N/A</v>
          </cell>
          <cell r="AH3740">
            <v>0</v>
          </cell>
          <cell r="AI3740" t="e">
            <v>#N/A</v>
          </cell>
          <cell r="AJ3740" t="str">
            <v/>
          </cell>
          <cell r="AK3740">
            <v>0</v>
          </cell>
        </row>
        <row r="3741">
          <cell r="F3741" t="e">
            <v>#N/A</v>
          </cell>
          <cell r="AG3741" t="e">
            <v>#N/A</v>
          </cell>
          <cell r="AH3741">
            <v>0</v>
          </cell>
          <cell r="AI3741" t="e">
            <v>#N/A</v>
          </cell>
          <cell r="AJ3741" t="str">
            <v/>
          </cell>
          <cell r="AK3741">
            <v>0</v>
          </cell>
        </row>
        <row r="3742">
          <cell r="F3742" t="e">
            <v>#N/A</v>
          </cell>
          <cell r="AG3742" t="e">
            <v>#N/A</v>
          </cell>
          <cell r="AH3742">
            <v>0</v>
          </cell>
          <cell r="AI3742" t="e">
            <v>#N/A</v>
          </cell>
          <cell r="AJ3742" t="str">
            <v/>
          </cell>
          <cell r="AK3742">
            <v>0</v>
          </cell>
        </row>
        <row r="3743">
          <cell r="F3743" t="e">
            <v>#N/A</v>
          </cell>
          <cell r="AG3743" t="e">
            <v>#N/A</v>
          </cell>
          <cell r="AH3743">
            <v>0</v>
          </cell>
          <cell r="AI3743" t="e">
            <v>#N/A</v>
          </cell>
          <cell r="AJ3743" t="str">
            <v/>
          </cell>
          <cell r="AK3743">
            <v>0</v>
          </cell>
        </row>
        <row r="3744">
          <cell r="F3744" t="e">
            <v>#N/A</v>
          </cell>
          <cell r="AG3744" t="e">
            <v>#N/A</v>
          </cell>
          <cell r="AH3744">
            <v>0</v>
          </cell>
          <cell r="AI3744" t="e">
            <v>#N/A</v>
          </cell>
          <cell r="AJ3744" t="str">
            <v/>
          </cell>
          <cell r="AK3744">
            <v>0</v>
          </cell>
        </row>
        <row r="3745">
          <cell r="F3745" t="e">
            <v>#N/A</v>
          </cell>
          <cell r="AG3745" t="e">
            <v>#N/A</v>
          </cell>
          <cell r="AH3745">
            <v>0</v>
          </cell>
          <cell r="AI3745" t="e">
            <v>#N/A</v>
          </cell>
          <cell r="AJ3745" t="str">
            <v/>
          </cell>
          <cell r="AK3745">
            <v>0</v>
          </cell>
        </row>
        <row r="3746">
          <cell r="F3746" t="e">
            <v>#N/A</v>
          </cell>
          <cell r="AG3746" t="e">
            <v>#N/A</v>
          </cell>
          <cell r="AH3746">
            <v>0</v>
          </cell>
          <cell r="AI3746" t="e">
            <v>#N/A</v>
          </cell>
          <cell r="AJ3746" t="str">
            <v/>
          </cell>
          <cell r="AK3746">
            <v>0</v>
          </cell>
        </row>
        <row r="3747">
          <cell r="F3747" t="e">
            <v>#N/A</v>
          </cell>
          <cell r="AG3747" t="e">
            <v>#N/A</v>
          </cell>
          <cell r="AH3747">
            <v>0</v>
          </cell>
          <cell r="AI3747" t="e">
            <v>#N/A</v>
          </cell>
          <cell r="AJ3747" t="str">
            <v/>
          </cell>
          <cell r="AK3747">
            <v>0</v>
          </cell>
        </row>
        <row r="3748">
          <cell r="F3748" t="e">
            <v>#N/A</v>
          </cell>
          <cell r="AG3748" t="e">
            <v>#N/A</v>
          </cell>
          <cell r="AH3748">
            <v>0</v>
          </cell>
          <cell r="AI3748" t="e">
            <v>#N/A</v>
          </cell>
          <cell r="AJ3748" t="str">
            <v/>
          </cell>
          <cell r="AK3748">
            <v>0</v>
          </cell>
        </row>
        <row r="3749">
          <cell r="F3749" t="e">
            <v>#N/A</v>
          </cell>
          <cell r="AG3749" t="e">
            <v>#N/A</v>
          </cell>
          <cell r="AH3749">
            <v>0</v>
          </cell>
          <cell r="AI3749" t="e">
            <v>#N/A</v>
          </cell>
          <cell r="AJ3749" t="str">
            <v/>
          </cell>
          <cell r="AK3749">
            <v>0</v>
          </cell>
        </row>
        <row r="3750">
          <cell r="F3750" t="e">
            <v>#N/A</v>
          </cell>
          <cell r="AG3750" t="e">
            <v>#N/A</v>
          </cell>
          <cell r="AH3750">
            <v>0</v>
          </cell>
          <cell r="AI3750" t="e">
            <v>#N/A</v>
          </cell>
          <cell r="AJ3750" t="str">
            <v/>
          </cell>
          <cell r="AK3750">
            <v>0</v>
          </cell>
        </row>
        <row r="3751">
          <cell r="F3751" t="e">
            <v>#N/A</v>
          </cell>
          <cell r="AG3751" t="e">
            <v>#N/A</v>
          </cell>
          <cell r="AH3751">
            <v>0</v>
          </cell>
          <cell r="AI3751" t="e">
            <v>#N/A</v>
          </cell>
          <cell r="AJ3751" t="str">
            <v/>
          </cell>
          <cell r="AK3751">
            <v>0</v>
          </cell>
        </row>
        <row r="3752">
          <cell r="F3752" t="e">
            <v>#N/A</v>
          </cell>
          <cell r="AG3752" t="e">
            <v>#N/A</v>
          </cell>
          <cell r="AH3752">
            <v>0</v>
          </cell>
          <cell r="AI3752" t="e">
            <v>#N/A</v>
          </cell>
          <cell r="AJ3752" t="str">
            <v/>
          </cell>
          <cell r="AK3752">
            <v>0</v>
          </cell>
        </row>
        <row r="3753">
          <cell r="F3753" t="e">
            <v>#N/A</v>
          </cell>
          <cell r="AG3753" t="e">
            <v>#N/A</v>
          </cell>
          <cell r="AH3753">
            <v>0</v>
          </cell>
          <cell r="AI3753" t="e">
            <v>#N/A</v>
          </cell>
          <cell r="AJ3753" t="str">
            <v/>
          </cell>
          <cell r="AK3753">
            <v>0</v>
          </cell>
        </row>
        <row r="3754">
          <cell r="F3754" t="e">
            <v>#N/A</v>
          </cell>
          <cell r="AG3754" t="e">
            <v>#N/A</v>
          </cell>
          <cell r="AH3754">
            <v>0</v>
          </cell>
          <cell r="AI3754" t="e">
            <v>#N/A</v>
          </cell>
          <cell r="AJ3754" t="str">
            <v/>
          </cell>
          <cell r="AK3754">
            <v>0</v>
          </cell>
        </row>
        <row r="3755">
          <cell r="F3755" t="e">
            <v>#N/A</v>
          </cell>
          <cell r="AG3755" t="e">
            <v>#N/A</v>
          </cell>
          <cell r="AH3755">
            <v>0</v>
          </cell>
          <cell r="AI3755" t="e">
            <v>#N/A</v>
          </cell>
          <cell r="AJ3755" t="str">
            <v/>
          </cell>
          <cell r="AK3755">
            <v>0</v>
          </cell>
        </row>
        <row r="3756">
          <cell r="F3756" t="e">
            <v>#N/A</v>
          </cell>
          <cell r="AG3756" t="e">
            <v>#N/A</v>
          </cell>
          <cell r="AH3756">
            <v>0</v>
          </cell>
          <cell r="AI3756" t="e">
            <v>#N/A</v>
          </cell>
          <cell r="AJ3756" t="str">
            <v/>
          </cell>
          <cell r="AK3756">
            <v>0</v>
          </cell>
        </row>
        <row r="3757">
          <cell r="F3757" t="e">
            <v>#N/A</v>
          </cell>
          <cell r="AG3757" t="e">
            <v>#N/A</v>
          </cell>
          <cell r="AH3757">
            <v>0</v>
          </cell>
          <cell r="AI3757" t="e">
            <v>#N/A</v>
          </cell>
          <cell r="AJ3757" t="str">
            <v/>
          </cell>
          <cell r="AK3757">
            <v>0</v>
          </cell>
        </row>
        <row r="3758">
          <cell r="F3758" t="e">
            <v>#N/A</v>
          </cell>
          <cell r="AG3758" t="e">
            <v>#N/A</v>
          </cell>
          <cell r="AH3758">
            <v>0</v>
          </cell>
          <cell r="AI3758" t="e">
            <v>#N/A</v>
          </cell>
          <cell r="AJ3758" t="str">
            <v/>
          </cell>
          <cell r="AK3758">
            <v>0</v>
          </cell>
        </row>
        <row r="3759">
          <cell r="F3759" t="e">
            <v>#N/A</v>
          </cell>
          <cell r="AG3759" t="e">
            <v>#N/A</v>
          </cell>
          <cell r="AH3759">
            <v>0</v>
          </cell>
          <cell r="AI3759" t="e">
            <v>#N/A</v>
          </cell>
          <cell r="AJ3759" t="str">
            <v/>
          </cell>
          <cell r="AK3759">
            <v>0</v>
          </cell>
        </row>
        <row r="3760">
          <cell r="F3760" t="e">
            <v>#N/A</v>
          </cell>
          <cell r="AG3760" t="e">
            <v>#N/A</v>
          </cell>
          <cell r="AH3760">
            <v>0</v>
          </cell>
          <cell r="AI3760" t="e">
            <v>#N/A</v>
          </cell>
          <cell r="AJ3760" t="str">
            <v/>
          </cell>
          <cell r="AK3760">
            <v>0</v>
          </cell>
        </row>
        <row r="3761">
          <cell r="F3761" t="e">
            <v>#N/A</v>
          </cell>
          <cell r="AG3761" t="e">
            <v>#N/A</v>
          </cell>
          <cell r="AH3761">
            <v>0</v>
          </cell>
          <cell r="AI3761" t="e">
            <v>#N/A</v>
          </cell>
          <cell r="AJ3761" t="str">
            <v/>
          </cell>
          <cell r="AK3761">
            <v>0</v>
          </cell>
        </row>
        <row r="3762">
          <cell r="F3762" t="e">
            <v>#N/A</v>
          </cell>
          <cell r="AG3762" t="e">
            <v>#N/A</v>
          </cell>
          <cell r="AH3762">
            <v>0</v>
          </cell>
          <cell r="AI3762" t="e">
            <v>#N/A</v>
          </cell>
          <cell r="AJ3762" t="str">
            <v/>
          </cell>
          <cell r="AK3762">
            <v>0</v>
          </cell>
        </row>
        <row r="3763">
          <cell r="F3763" t="e">
            <v>#N/A</v>
          </cell>
          <cell r="AG3763" t="e">
            <v>#N/A</v>
          </cell>
          <cell r="AH3763">
            <v>0</v>
          </cell>
          <cell r="AI3763" t="e">
            <v>#N/A</v>
          </cell>
          <cell r="AJ3763" t="str">
            <v/>
          </cell>
          <cell r="AK3763">
            <v>0</v>
          </cell>
        </row>
        <row r="3764">
          <cell r="F3764" t="e">
            <v>#N/A</v>
          </cell>
          <cell r="AG3764" t="e">
            <v>#N/A</v>
          </cell>
          <cell r="AH3764">
            <v>0</v>
          </cell>
          <cell r="AI3764" t="e">
            <v>#N/A</v>
          </cell>
          <cell r="AJ3764" t="str">
            <v/>
          </cell>
          <cell r="AK3764">
            <v>0</v>
          </cell>
        </row>
        <row r="3765">
          <cell r="F3765" t="e">
            <v>#N/A</v>
          </cell>
          <cell r="AG3765" t="e">
            <v>#N/A</v>
          </cell>
          <cell r="AH3765">
            <v>0</v>
          </cell>
          <cell r="AI3765" t="e">
            <v>#N/A</v>
          </cell>
          <cell r="AJ3765" t="str">
            <v/>
          </cell>
          <cell r="AK3765">
            <v>0</v>
          </cell>
        </row>
        <row r="3766">
          <cell r="F3766" t="e">
            <v>#N/A</v>
          </cell>
          <cell r="AG3766" t="e">
            <v>#N/A</v>
          </cell>
          <cell r="AH3766">
            <v>0</v>
          </cell>
          <cell r="AI3766" t="e">
            <v>#N/A</v>
          </cell>
          <cell r="AJ3766" t="str">
            <v/>
          </cell>
          <cell r="AK3766">
            <v>0</v>
          </cell>
        </row>
        <row r="3767">
          <cell r="F3767" t="e">
            <v>#N/A</v>
          </cell>
          <cell r="AG3767" t="e">
            <v>#N/A</v>
          </cell>
          <cell r="AH3767">
            <v>0</v>
          </cell>
          <cell r="AI3767" t="e">
            <v>#N/A</v>
          </cell>
          <cell r="AJ3767" t="str">
            <v/>
          </cell>
          <cell r="AK3767">
            <v>0</v>
          </cell>
        </row>
        <row r="3768">
          <cell r="F3768" t="e">
            <v>#N/A</v>
          </cell>
          <cell r="AG3768" t="e">
            <v>#N/A</v>
          </cell>
          <cell r="AH3768">
            <v>0</v>
          </cell>
          <cell r="AI3768" t="e">
            <v>#N/A</v>
          </cell>
          <cell r="AJ3768" t="str">
            <v/>
          </cell>
          <cell r="AK3768">
            <v>0</v>
          </cell>
        </row>
        <row r="3769">
          <cell r="F3769" t="e">
            <v>#N/A</v>
          </cell>
          <cell r="AG3769" t="e">
            <v>#N/A</v>
          </cell>
          <cell r="AH3769">
            <v>0</v>
          </cell>
          <cell r="AI3769" t="e">
            <v>#N/A</v>
          </cell>
          <cell r="AJ3769" t="str">
            <v/>
          </cell>
          <cell r="AK3769">
            <v>0</v>
          </cell>
        </row>
        <row r="3770">
          <cell r="F3770" t="e">
            <v>#N/A</v>
          </cell>
          <cell r="AG3770" t="e">
            <v>#N/A</v>
          </cell>
          <cell r="AH3770">
            <v>0</v>
          </cell>
          <cell r="AI3770" t="e">
            <v>#N/A</v>
          </cell>
          <cell r="AJ3770" t="str">
            <v/>
          </cell>
          <cell r="AK3770">
            <v>0</v>
          </cell>
        </row>
        <row r="3771">
          <cell r="F3771" t="e">
            <v>#N/A</v>
          </cell>
          <cell r="AG3771" t="e">
            <v>#N/A</v>
          </cell>
          <cell r="AH3771">
            <v>0</v>
          </cell>
          <cell r="AI3771" t="e">
            <v>#N/A</v>
          </cell>
          <cell r="AJ3771" t="str">
            <v/>
          </cell>
          <cell r="AK3771">
            <v>0</v>
          </cell>
        </row>
        <row r="3772">
          <cell r="F3772" t="e">
            <v>#N/A</v>
          </cell>
          <cell r="AG3772" t="e">
            <v>#N/A</v>
          </cell>
          <cell r="AH3772">
            <v>0</v>
          </cell>
          <cell r="AI3772" t="e">
            <v>#N/A</v>
          </cell>
          <cell r="AJ3772" t="str">
            <v/>
          </cell>
          <cell r="AK3772">
            <v>0</v>
          </cell>
        </row>
        <row r="3773">
          <cell r="F3773" t="e">
            <v>#N/A</v>
          </cell>
          <cell r="AG3773" t="e">
            <v>#N/A</v>
          </cell>
          <cell r="AH3773">
            <v>0</v>
          </cell>
          <cell r="AI3773" t="e">
            <v>#N/A</v>
          </cell>
          <cell r="AJ3773" t="str">
            <v/>
          </cell>
          <cell r="AK3773">
            <v>0</v>
          </cell>
        </row>
        <row r="3774">
          <cell r="F3774" t="e">
            <v>#N/A</v>
          </cell>
          <cell r="AG3774" t="e">
            <v>#N/A</v>
          </cell>
          <cell r="AH3774">
            <v>0</v>
          </cell>
          <cell r="AI3774" t="e">
            <v>#N/A</v>
          </cell>
          <cell r="AJ3774" t="str">
            <v/>
          </cell>
          <cell r="AK3774">
            <v>0</v>
          </cell>
        </row>
        <row r="3775">
          <cell r="F3775" t="e">
            <v>#N/A</v>
          </cell>
          <cell r="AG3775" t="e">
            <v>#N/A</v>
          </cell>
          <cell r="AH3775">
            <v>0</v>
          </cell>
          <cell r="AI3775" t="e">
            <v>#N/A</v>
          </cell>
          <cell r="AJ3775" t="str">
            <v/>
          </cell>
          <cell r="AK3775">
            <v>0</v>
          </cell>
        </row>
        <row r="3776">
          <cell r="F3776" t="e">
            <v>#N/A</v>
          </cell>
          <cell r="AG3776" t="e">
            <v>#N/A</v>
          </cell>
          <cell r="AH3776">
            <v>0</v>
          </cell>
          <cell r="AI3776" t="e">
            <v>#N/A</v>
          </cell>
          <cell r="AJ3776" t="str">
            <v/>
          </cell>
          <cell r="AK3776">
            <v>0</v>
          </cell>
        </row>
        <row r="3777">
          <cell r="F3777" t="e">
            <v>#N/A</v>
          </cell>
          <cell r="AG3777" t="e">
            <v>#N/A</v>
          </cell>
          <cell r="AH3777">
            <v>0</v>
          </cell>
          <cell r="AI3777" t="e">
            <v>#N/A</v>
          </cell>
          <cell r="AJ3777" t="str">
            <v/>
          </cell>
          <cell r="AK3777">
            <v>0</v>
          </cell>
        </row>
        <row r="3778">
          <cell r="F3778" t="e">
            <v>#N/A</v>
          </cell>
          <cell r="AG3778" t="e">
            <v>#N/A</v>
          </cell>
          <cell r="AH3778">
            <v>0</v>
          </cell>
          <cell r="AI3778" t="e">
            <v>#N/A</v>
          </cell>
          <cell r="AJ3778" t="str">
            <v/>
          </cell>
          <cell r="AK3778">
            <v>0</v>
          </cell>
        </row>
        <row r="3779">
          <cell r="F3779" t="e">
            <v>#N/A</v>
          </cell>
          <cell r="AG3779" t="e">
            <v>#N/A</v>
          </cell>
          <cell r="AH3779">
            <v>0</v>
          </cell>
          <cell r="AI3779" t="e">
            <v>#N/A</v>
          </cell>
          <cell r="AJ3779" t="str">
            <v/>
          </cell>
          <cell r="AK3779">
            <v>0</v>
          </cell>
        </row>
        <row r="3780">
          <cell r="F3780" t="e">
            <v>#N/A</v>
          </cell>
          <cell r="AG3780" t="e">
            <v>#N/A</v>
          </cell>
          <cell r="AH3780">
            <v>0</v>
          </cell>
          <cell r="AI3780" t="e">
            <v>#N/A</v>
          </cell>
          <cell r="AJ3780" t="str">
            <v/>
          </cell>
          <cell r="AK3780">
            <v>0</v>
          </cell>
        </row>
        <row r="3781">
          <cell r="F3781" t="e">
            <v>#N/A</v>
          </cell>
          <cell r="AG3781" t="e">
            <v>#N/A</v>
          </cell>
          <cell r="AH3781">
            <v>0</v>
          </cell>
          <cell r="AI3781" t="e">
            <v>#N/A</v>
          </cell>
          <cell r="AJ3781" t="str">
            <v/>
          </cell>
          <cell r="AK3781">
            <v>0</v>
          </cell>
        </row>
        <row r="3782">
          <cell r="F3782" t="e">
            <v>#N/A</v>
          </cell>
          <cell r="AG3782" t="e">
            <v>#N/A</v>
          </cell>
          <cell r="AH3782">
            <v>0</v>
          </cell>
          <cell r="AI3782" t="e">
            <v>#N/A</v>
          </cell>
          <cell r="AJ3782" t="str">
            <v/>
          </cell>
          <cell r="AK3782">
            <v>0</v>
          </cell>
        </row>
        <row r="3783">
          <cell r="F3783" t="e">
            <v>#N/A</v>
          </cell>
          <cell r="AG3783" t="e">
            <v>#N/A</v>
          </cell>
          <cell r="AH3783">
            <v>0</v>
          </cell>
          <cell r="AI3783" t="e">
            <v>#N/A</v>
          </cell>
          <cell r="AJ3783" t="str">
            <v/>
          </cell>
          <cell r="AK3783">
            <v>0</v>
          </cell>
        </row>
        <row r="3784">
          <cell r="F3784" t="e">
            <v>#N/A</v>
          </cell>
          <cell r="AG3784" t="e">
            <v>#N/A</v>
          </cell>
          <cell r="AH3784">
            <v>0</v>
          </cell>
          <cell r="AI3784" t="e">
            <v>#N/A</v>
          </cell>
          <cell r="AJ3784" t="str">
            <v/>
          </cell>
          <cell r="AK3784">
            <v>0</v>
          </cell>
        </row>
        <row r="3785">
          <cell r="F3785" t="e">
            <v>#N/A</v>
          </cell>
          <cell r="AG3785" t="e">
            <v>#N/A</v>
          </cell>
          <cell r="AH3785">
            <v>0</v>
          </cell>
          <cell r="AI3785" t="e">
            <v>#N/A</v>
          </cell>
          <cell r="AJ3785" t="str">
            <v/>
          </cell>
          <cell r="AK3785">
            <v>0</v>
          </cell>
        </row>
        <row r="3786">
          <cell r="F3786" t="e">
            <v>#N/A</v>
          </cell>
          <cell r="AG3786" t="e">
            <v>#N/A</v>
          </cell>
          <cell r="AH3786">
            <v>0</v>
          </cell>
          <cell r="AI3786" t="e">
            <v>#N/A</v>
          </cell>
          <cell r="AJ3786" t="str">
            <v/>
          </cell>
          <cell r="AK3786">
            <v>0</v>
          </cell>
        </row>
        <row r="3787">
          <cell r="F3787" t="e">
            <v>#N/A</v>
          </cell>
          <cell r="AG3787" t="e">
            <v>#N/A</v>
          </cell>
          <cell r="AH3787">
            <v>0</v>
          </cell>
          <cell r="AI3787" t="e">
            <v>#N/A</v>
          </cell>
          <cell r="AJ3787" t="str">
            <v/>
          </cell>
          <cell r="AK3787">
            <v>0</v>
          </cell>
        </row>
        <row r="3788">
          <cell r="F3788" t="e">
            <v>#N/A</v>
          </cell>
          <cell r="AG3788" t="e">
            <v>#N/A</v>
          </cell>
          <cell r="AH3788">
            <v>0</v>
          </cell>
          <cell r="AI3788" t="e">
            <v>#N/A</v>
          </cell>
          <cell r="AJ3788" t="str">
            <v/>
          </cell>
          <cell r="AK3788">
            <v>0</v>
          </cell>
        </row>
        <row r="3789">
          <cell r="F3789" t="e">
            <v>#N/A</v>
          </cell>
          <cell r="AG3789" t="e">
            <v>#N/A</v>
          </cell>
          <cell r="AH3789">
            <v>0</v>
          </cell>
          <cell r="AI3789" t="e">
            <v>#N/A</v>
          </cell>
          <cell r="AJ3789" t="str">
            <v/>
          </cell>
          <cell r="AK3789">
            <v>0</v>
          </cell>
        </row>
        <row r="3790">
          <cell r="F3790" t="e">
            <v>#N/A</v>
          </cell>
          <cell r="AG3790" t="e">
            <v>#N/A</v>
          </cell>
          <cell r="AH3790">
            <v>0</v>
          </cell>
          <cell r="AI3790" t="e">
            <v>#N/A</v>
          </cell>
          <cell r="AJ3790" t="str">
            <v/>
          </cell>
          <cell r="AK3790">
            <v>0</v>
          </cell>
        </row>
        <row r="3791">
          <cell r="F3791" t="e">
            <v>#N/A</v>
          </cell>
          <cell r="AG3791" t="e">
            <v>#N/A</v>
          </cell>
          <cell r="AH3791">
            <v>0</v>
          </cell>
          <cell r="AI3791" t="e">
            <v>#N/A</v>
          </cell>
          <cell r="AJ3791" t="str">
            <v/>
          </cell>
          <cell r="AK3791">
            <v>0</v>
          </cell>
        </row>
        <row r="3792">
          <cell r="F3792" t="e">
            <v>#N/A</v>
          </cell>
          <cell r="AG3792" t="e">
            <v>#N/A</v>
          </cell>
          <cell r="AH3792">
            <v>0</v>
          </cell>
          <cell r="AI3792" t="e">
            <v>#N/A</v>
          </cell>
          <cell r="AJ3792" t="str">
            <v/>
          </cell>
          <cell r="AK3792">
            <v>0</v>
          </cell>
        </row>
        <row r="3793">
          <cell r="F3793" t="e">
            <v>#N/A</v>
          </cell>
          <cell r="AG3793" t="e">
            <v>#N/A</v>
          </cell>
          <cell r="AH3793">
            <v>0</v>
          </cell>
          <cell r="AI3793" t="e">
            <v>#N/A</v>
          </cell>
          <cell r="AJ3793" t="str">
            <v/>
          </cell>
          <cell r="AK3793">
            <v>0</v>
          </cell>
        </row>
        <row r="3794">
          <cell r="F3794" t="e">
            <v>#N/A</v>
          </cell>
          <cell r="AG3794" t="e">
            <v>#N/A</v>
          </cell>
          <cell r="AH3794">
            <v>0</v>
          </cell>
          <cell r="AI3794" t="e">
            <v>#N/A</v>
          </cell>
          <cell r="AJ3794" t="str">
            <v/>
          </cell>
          <cell r="AK3794">
            <v>0</v>
          </cell>
        </row>
        <row r="3795">
          <cell r="F3795" t="e">
            <v>#N/A</v>
          </cell>
          <cell r="AG3795" t="e">
            <v>#N/A</v>
          </cell>
          <cell r="AH3795">
            <v>0</v>
          </cell>
          <cell r="AI3795" t="e">
            <v>#N/A</v>
          </cell>
          <cell r="AJ3795" t="str">
            <v/>
          </cell>
          <cell r="AK3795">
            <v>0</v>
          </cell>
        </row>
        <row r="3796">
          <cell r="F3796" t="e">
            <v>#N/A</v>
          </cell>
          <cell r="AG3796" t="e">
            <v>#N/A</v>
          </cell>
          <cell r="AH3796">
            <v>0</v>
          </cell>
          <cell r="AI3796" t="e">
            <v>#N/A</v>
          </cell>
          <cell r="AJ3796" t="str">
            <v/>
          </cell>
          <cell r="AK3796">
            <v>0</v>
          </cell>
        </row>
        <row r="3797">
          <cell r="F3797" t="e">
            <v>#N/A</v>
          </cell>
          <cell r="AG3797" t="e">
            <v>#N/A</v>
          </cell>
          <cell r="AH3797">
            <v>0</v>
          </cell>
          <cell r="AI3797" t="e">
            <v>#N/A</v>
          </cell>
          <cell r="AJ3797" t="str">
            <v/>
          </cell>
          <cell r="AK3797">
            <v>0</v>
          </cell>
        </row>
        <row r="3798">
          <cell r="F3798" t="e">
            <v>#N/A</v>
          </cell>
          <cell r="AG3798" t="e">
            <v>#N/A</v>
          </cell>
          <cell r="AH3798">
            <v>0</v>
          </cell>
          <cell r="AI3798" t="e">
            <v>#N/A</v>
          </cell>
          <cell r="AJ3798" t="str">
            <v/>
          </cell>
          <cell r="AK3798">
            <v>0</v>
          </cell>
        </row>
        <row r="3799">
          <cell r="F3799" t="e">
            <v>#N/A</v>
          </cell>
          <cell r="AG3799" t="e">
            <v>#N/A</v>
          </cell>
          <cell r="AH3799">
            <v>0</v>
          </cell>
          <cell r="AI3799" t="e">
            <v>#N/A</v>
          </cell>
          <cell r="AJ3799" t="str">
            <v/>
          </cell>
          <cell r="AK3799">
            <v>0</v>
          </cell>
        </row>
        <row r="3800">
          <cell r="F3800" t="e">
            <v>#N/A</v>
          </cell>
          <cell r="AG3800" t="e">
            <v>#N/A</v>
          </cell>
          <cell r="AH3800">
            <v>0</v>
          </cell>
          <cell r="AI3800" t="e">
            <v>#N/A</v>
          </cell>
          <cell r="AJ3800" t="str">
            <v/>
          </cell>
          <cell r="AK3800">
            <v>0</v>
          </cell>
        </row>
        <row r="3801">
          <cell r="F3801" t="e">
            <v>#N/A</v>
          </cell>
          <cell r="AG3801" t="e">
            <v>#N/A</v>
          </cell>
          <cell r="AH3801">
            <v>0</v>
          </cell>
          <cell r="AI3801" t="e">
            <v>#N/A</v>
          </cell>
          <cell r="AJ3801" t="str">
            <v/>
          </cell>
          <cell r="AK3801">
            <v>0</v>
          </cell>
        </row>
        <row r="3802">
          <cell r="F3802" t="e">
            <v>#N/A</v>
          </cell>
          <cell r="AG3802" t="e">
            <v>#N/A</v>
          </cell>
          <cell r="AH3802">
            <v>0</v>
          </cell>
          <cell r="AI3802" t="e">
            <v>#N/A</v>
          </cell>
          <cell r="AJ3802" t="str">
            <v/>
          </cell>
          <cell r="AK3802">
            <v>0</v>
          </cell>
        </row>
        <row r="3803">
          <cell r="F3803" t="e">
            <v>#N/A</v>
          </cell>
          <cell r="AG3803" t="e">
            <v>#N/A</v>
          </cell>
          <cell r="AH3803">
            <v>0</v>
          </cell>
          <cell r="AI3803" t="e">
            <v>#N/A</v>
          </cell>
          <cell r="AJ3803" t="str">
            <v/>
          </cell>
          <cell r="AK3803">
            <v>0</v>
          </cell>
        </row>
        <row r="3804">
          <cell r="F3804" t="e">
            <v>#N/A</v>
          </cell>
          <cell r="AG3804" t="e">
            <v>#N/A</v>
          </cell>
          <cell r="AH3804">
            <v>0</v>
          </cell>
          <cell r="AI3804" t="e">
            <v>#N/A</v>
          </cell>
          <cell r="AJ3804" t="str">
            <v/>
          </cell>
          <cell r="AK3804">
            <v>0</v>
          </cell>
        </row>
        <row r="3805">
          <cell r="F3805" t="e">
            <v>#N/A</v>
          </cell>
          <cell r="AG3805" t="e">
            <v>#N/A</v>
          </cell>
          <cell r="AH3805">
            <v>0</v>
          </cell>
          <cell r="AI3805" t="e">
            <v>#N/A</v>
          </cell>
          <cell r="AJ3805" t="str">
            <v/>
          </cell>
          <cell r="AK3805">
            <v>0</v>
          </cell>
        </row>
        <row r="3806">
          <cell r="F3806" t="e">
            <v>#N/A</v>
          </cell>
          <cell r="AG3806" t="e">
            <v>#N/A</v>
          </cell>
          <cell r="AH3806">
            <v>0</v>
          </cell>
          <cell r="AI3806" t="e">
            <v>#N/A</v>
          </cell>
          <cell r="AJ3806" t="str">
            <v/>
          </cell>
          <cell r="AK3806">
            <v>0</v>
          </cell>
        </row>
        <row r="3807">
          <cell r="F3807" t="e">
            <v>#N/A</v>
          </cell>
          <cell r="AG3807" t="e">
            <v>#N/A</v>
          </cell>
          <cell r="AH3807">
            <v>0</v>
          </cell>
          <cell r="AI3807" t="e">
            <v>#N/A</v>
          </cell>
          <cell r="AJ3807" t="str">
            <v/>
          </cell>
          <cell r="AK3807">
            <v>0</v>
          </cell>
        </row>
        <row r="3808">
          <cell r="F3808" t="e">
            <v>#N/A</v>
          </cell>
          <cell r="AG3808" t="e">
            <v>#N/A</v>
          </cell>
          <cell r="AH3808">
            <v>0</v>
          </cell>
          <cell r="AI3808" t="e">
            <v>#N/A</v>
          </cell>
          <cell r="AJ3808" t="str">
            <v/>
          </cell>
          <cell r="AK3808">
            <v>0</v>
          </cell>
        </row>
        <row r="3809">
          <cell r="F3809" t="e">
            <v>#N/A</v>
          </cell>
          <cell r="AG3809" t="e">
            <v>#N/A</v>
          </cell>
          <cell r="AH3809">
            <v>0</v>
          </cell>
          <cell r="AI3809" t="e">
            <v>#N/A</v>
          </cell>
          <cell r="AJ3809" t="str">
            <v/>
          </cell>
          <cell r="AK3809">
            <v>0</v>
          </cell>
        </row>
        <row r="3810">
          <cell r="F3810" t="e">
            <v>#N/A</v>
          </cell>
          <cell r="AG3810" t="e">
            <v>#N/A</v>
          </cell>
          <cell r="AH3810">
            <v>0</v>
          </cell>
          <cell r="AI3810" t="e">
            <v>#N/A</v>
          </cell>
          <cell r="AJ3810" t="str">
            <v/>
          </cell>
          <cell r="AK3810">
            <v>0</v>
          </cell>
        </row>
        <row r="3811">
          <cell r="F3811" t="e">
            <v>#N/A</v>
          </cell>
          <cell r="AG3811" t="e">
            <v>#N/A</v>
          </cell>
          <cell r="AH3811">
            <v>0</v>
          </cell>
          <cell r="AI3811" t="e">
            <v>#N/A</v>
          </cell>
          <cell r="AJ3811" t="str">
            <v/>
          </cell>
          <cell r="AK3811">
            <v>0</v>
          </cell>
        </row>
        <row r="3812">
          <cell r="F3812" t="e">
            <v>#N/A</v>
          </cell>
          <cell r="AG3812" t="e">
            <v>#N/A</v>
          </cell>
          <cell r="AH3812">
            <v>0</v>
          </cell>
          <cell r="AI3812" t="e">
            <v>#N/A</v>
          </cell>
          <cell r="AJ3812" t="str">
            <v/>
          </cell>
          <cell r="AK3812">
            <v>0</v>
          </cell>
        </row>
        <row r="3813">
          <cell r="F3813" t="e">
            <v>#N/A</v>
          </cell>
          <cell r="AG3813" t="e">
            <v>#N/A</v>
          </cell>
          <cell r="AH3813">
            <v>0</v>
          </cell>
          <cell r="AI3813" t="e">
            <v>#N/A</v>
          </cell>
          <cell r="AJ3813" t="str">
            <v/>
          </cell>
          <cell r="AK3813">
            <v>0</v>
          </cell>
        </row>
        <row r="3814">
          <cell r="F3814" t="e">
            <v>#N/A</v>
          </cell>
          <cell r="AG3814" t="e">
            <v>#N/A</v>
          </cell>
          <cell r="AH3814">
            <v>0</v>
          </cell>
          <cell r="AI3814" t="e">
            <v>#N/A</v>
          </cell>
          <cell r="AJ3814" t="str">
            <v/>
          </cell>
          <cell r="AK3814">
            <v>0</v>
          </cell>
        </row>
        <row r="3815">
          <cell r="F3815" t="e">
            <v>#N/A</v>
          </cell>
          <cell r="AG3815" t="e">
            <v>#N/A</v>
          </cell>
          <cell r="AH3815">
            <v>0</v>
          </cell>
          <cell r="AI3815" t="e">
            <v>#N/A</v>
          </cell>
          <cell r="AJ3815" t="str">
            <v/>
          </cell>
          <cell r="AK3815">
            <v>0</v>
          </cell>
        </row>
        <row r="3816">
          <cell r="F3816" t="e">
            <v>#N/A</v>
          </cell>
          <cell r="AG3816" t="e">
            <v>#N/A</v>
          </cell>
          <cell r="AH3816">
            <v>0</v>
          </cell>
          <cell r="AI3816" t="e">
            <v>#N/A</v>
          </cell>
          <cell r="AJ3816" t="str">
            <v/>
          </cell>
          <cell r="AK3816">
            <v>0</v>
          </cell>
        </row>
        <row r="3817">
          <cell r="F3817" t="e">
            <v>#N/A</v>
          </cell>
          <cell r="AG3817" t="e">
            <v>#N/A</v>
          </cell>
          <cell r="AH3817">
            <v>0</v>
          </cell>
          <cell r="AI3817" t="e">
            <v>#N/A</v>
          </cell>
          <cell r="AJ3817" t="str">
            <v/>
          </cell>
          <cell r="AK3817">
            <v>0</v>
          </cell>
        </row>
        <row r="3818">
          <cell r="F3818" t="e">
            <v>#N/A</v>
          </cell>
          <cell r="AG3818" t="e">
            <v>#N/A</v>
          </cell>
          <cell r="AH3818">
            <v>0</v>
          </cell>
          <cell r="AI3818" t="e">
            <v>#N/A</v>
          </cell>
          <cell r="AJ3818" t="str">
            <v/>
          </cell>
          <cell r="AK3818">
            <v>0</v>
          </cell>
        </row>
        <row r="3819">
          <cell r="F3819" t="e">
            <v>#N/A</v>
          </cell>
          <cell r="AG3819" t="e">
            <v>#N/A</v>
          </cell>
          <cell r="AH3819">
            <v>0</v>
          </cell>
          <cell r="AI3819" t="e">
            <v>#N/A</v>
          </cell>
          <cell r="AJ3819" t="str">
            <v/>
          </cell>
          <cell r="AK3819">
            <v>0</v>
          </cell>
        </row>
        <row r="3820">
          <cell r="F3820" t="e">
            <v>#N/A</v>
          </cell>
          <cell r="AG3820" t="e">
            <v>#N/A</v>
          </cell>
          <cell r="AH3820">
            <v>0</v>
          </cell>
          <cell r="AI3820" t="e">
            <v>#N/A</v>
          </cell>
          <cell r="AJ3820" t="str">
            <v/>
          </cell>
          <cell r="AK3820">
            <v>0</v>
          </cell>
        </row>
        <row r="3821">
          <cell r="F3821" t="e">
            <v>#N/A</v>
          </cell>
          <cell r="AG3821" t="e">
            <v>#N/A</v>
          </cell>
          <cell r="AH3821">
            <v>0</v>
          </cell>
          <cell r="AI3821" t="e">
            <v>#N/A</v>
          </cell>
          <cell r="AJ3821" t="str">
            <v/>
          </cell>
          <cell r="AK3821">
            <v>0</v>
          </cell>
        </row>
        <row r="3822">
          <cell r="F3822" t="e">
            <v>#N/A</v>
          </cell>
          <cell r="AG3822" t="e">
            <v>#N/A</v>
          </cell>
          <cell r="AH3822">
            <v>0</v>
          </cell>
          <cell r="AI3822" t="e">
            <v>#N/A</v>
          </cell>
          <cell r="AJ3822" t="str">
            <v/>
          </cell>
          <cell r="AK3822">
            <v>0</v>
          </cell>
        </row>
        <row r="3823">
          <cell r="F3823" t="e">
            <v>#N/A</v>
          </cell>
          <cell r="AG3823" t="e">
            <v>#N/A</v>
          </cell>
          <cell r="AH3823">
            <v>0</v>
          </cell>
          <cell r="AI3823" t="e">
            <v>#N/A</v>
          </cell>
          <cell r="AJ3823" t="str">
            <v/>
          </cell>
          <cell r="AK3823">
            <v>0</v>
          </cell>
        </row>
        <row r="3824">
          <cell r="F3824" t="e">
            <v>#N/A</v>
          </cell>
          <cell r="AG3824" t="e">
            <v>#N/A</v>
          </cell>
          <cell r="AH3824">
            <v>0</v>
          </cell>
          <cell r="AI3824" t="e">
            <v>#N/A</v>
          </cell>
          <cell r="AJ3824" t="str">
            <v/>
          </cell>
          <cell r="AK3824">
            <v>0</v>
          </cell>
        </row>
        <row r="3825">
          <cell r="F3825" t="e">
            <v>#N/A</v>
          </cell>
          <cell r="AG3825" t="e">
            <v>#N/A</v>
          </cell>
          <cell r="AH3825">
            <v>0</v>
          </cell>
          <cell r="AI3825" t="e">
            <v>#N/A</v>
          </cell>
          <cell r="AJ3825" t="str">
            <v/>
          </cell>
          <cell r="AK3825">
            <v>0</v>
          </cell>
        </row>
        <row r="3826">
          <cell r="F3826" t="e">
            <v>#N/A</v>
          </cell>
          <cell r="AG3826" t="e">
            <v>#N/A</v>
          </cell>
          <cell r="AH3826">
            <v>0</v>
          </cell>
          <cell r="AI3826" t="e">
            <v>#N/A</v>
          </cell>
          <cell r="AJ3826" t="str">
            <v/>
          </cell>
          <cell r="AK3826">
            <v>0</v>
          </cell>
        </row>
        <row r="3827">
          <cell r="F3827" t="e">
            <v>#N/A</v>
          </cell>
          <cell r="AG3827" t="e">
            <v>#N/A</v>
          </cell>
          <cell r="AH3827">
            <v>0</v>
          </cell>
          <cell r="AI3827" t="e">
            <v>#N/A</v>
          </cell>
          <cell r="AJ3827" t="str">
            <v/>
          </cell>
          <cell r="AK3827">
            <v>0</v>
          </cell>
        </row>
        <row r="3828">
          <cell r="F3828" t="e">
            <v>#N/A</v>
          </cell>
          <cell r="AG3828" t="e">
            <v>#N/A</v>
          </cell>
          <cell r="AH3828">
            <v>0</v>
          </cell>
          <cell r="AI3828" t="e">
            <v>#N/A</v>
          </cell>
          <cell r="AJ3828" t="str">
            <v/>
          </cell>
          <cell r="AK3828">
            <v>0</v>
          </cell>
        </row>
        <row r="3829">
          <cell r="F3829" t="e">
            <v>#N/A</v>
          </cell>
          <cell r="AG3829" t="e">
            <v>#N/A</v>
          </cell>
          <cell r="AH3829">
            <v>0</v>
          </cell>
          <cell r="AI3829" t="e">
            <v>#N/A</v>
          </cell>
          <cell r="AJ3829" t="str">
            <v/>
          </cell>
          <cell r="AK3829">
            <v>0</v>
          </cell>
        </row>
        <row r="3830">
          <cell r="F3830" t="e">
            <v>#N/A</v>
          </cell>
          <cell r="AG3830" t="e">
            <v>#N/A</v>
          </cell>
          <cell r="AH3830">
            <v>0</v>
          </cell>
          <cell r="AI3830" t="e">
            <v>#N/A</v>
          </cell>
          <cell r="AJ3830" t="str">
            <v/>
          </cell>
          <cell r="AK3830">
            <v>0</v>
          </cell>
        </row>
        <row r="3831">
          <cell r="F3831" t="e">
            <v>#N/A</v>
          </cell>
          <cell r="AG3831" t="e">
            <v>#N/A</v>
          </cell>
          <cell r="AH3831">
            <v>0</v>
          </cell>
          <cell r="AI3831" t="e">
            <v>#N/A</v>
          </cell>
          <cell r="AJ3831" t="str">
            <v/>
          </cell>
          <cell r="AK3831">
            <v>0</v>
          </cell>
        </row>
        <row r="3832">
          <cell r="F3832" t="e">
            <v>#N/A</v>
          </cell>
          <cell r="AG3832" t="e">
            <v>#N/A</v>
          </cell>
          <cell r="AH3832">
            <v>0</v>
          </cell>
          <cell r="AI3832" t="e">
            <v>#N/A</v>
          </cell>
          <cell r="AJ3832" t="str">
            <v/>
          </cell>
          <cell r="AK3832">
            <v>0</v>
          </cell>
        </row>
        <row r="3833">
          <cell r="F3833" t="e">
            <v>#N/A</v>
          </cell>
          <cell r="AG3833" t="e">
            <v>#N/A</v>
          </cell>
          <cell r="AH3833">
            <v>0</v>
          </cell>
          <cell r="AI3833" t="e">
            <v>#N/A</v>
          </cell>
          <cell r="AJ3833" t="str">
            <v/>
          </cell>
          <cell r="AK3833">
            <v>0</v>
          </cell>
        </row>
        <row r="3834">
          <cell r="F3834" t="e">
            <v>#N/A</v>
          </cell>
          <cell r="AG3834" t="e">
            <v>#N/A</v>
          </cell>
          <cell r="AH3834">
            <v>0</v>
          </cell>
          <cell r="AI3834" t="e">
            <v>#N/A</v>
          </cell>
          <cell r="AJ3834" t="str">
            <v/>
          </cell>
          <cell r="AK3834">
            <v>0</v>
          </cell>
        </row>
        <row r="3835">
          <cell r="F3835" t="e">
            <v>#N/A</v>
          </cell>
          <cell r="AG3835" t="e">
            <v>#N/A</v>
          </cell>
          <cell r="AH3835">
            <v>0</v>
          </cell>
          <cell r="AI3835" t="e">
            <v>#N/A</v>
          </cell>
          <cell r="AJ3835" t="str">
            <v/>
          </cell>
          <cell r="AK3835">
            <v>0</v>
          </cell>
        </row>
        <row r="3836">
          <cell r="F3836" t="e">
            <v>#N/A</v>
          </cell>
          <cell r="AG3836" t="e">
            <v>#N/A</v>
          </cell>
          <cell r="AH3836">
            <v>0</v>
          </cell>
          <cell r="AI3836" t="e">
            <v>#N/A</v>
          </cell>
          <cell r="AJ3836" t="str">
            <v/>
          </cell>
          <cell r="AK3836">
            <v>0</v>
          </cell>
        </row>
        <row r="3837">
          <cell r="F3837" t="e">
            <v>#N/A</v>
          </cell>
          <cell r="AG3837" t="e">
            <v>#N/A</v>
          </cell>
          <cell r="AH3837">
            <v>0</v>
          </cell>
          <cell r="AI3837" t="e">
            <v>#N/A</v>
          </cell>
          <cell r="AJ3837" t="str">
            <v/>
          </cell>
          <cell r="AK3837">
            <v>0</v>
          </cell>
        </row>
        <row r="3838">
          <cell r="F3838" t="e">
            <v>#N/A</v>
          </cell>
          <cell r="AG3838" t="e">
            <v>#N/A</v>
          </cell>
          <cell r="AH3838">
            <v>0</v>
          </cell>
          <cell r="AI3838" t="e">
            <v>#N/A</v>
          </cell>
          <cell r="AJ3838" t="str">
            <v/>
          </cell>
          <cell r="AK3838">
            <v>0</v>
          </cell>
        </row>
        <row r="3839">
          <cell r="F3839" t="e">
            <v>#N/A</v>
          </cell>
          <cell r="AG3839" t="e">
            <v>#N/A</v>
          </cell>
          <cell r="AH3839">
            <v>0</v>
          </cell>
          <cell r="AI3839" t="e">
            <v>#N/A</v>
          </cell>
          <cell r="AJ3839" t="str">
            <v/>
          </cell>
          <cell r="AK3839">
            <v>0</v>
          </cell>
        </row>
        <row r="3840">
          <cell r="F3840" t="e">
            <v>#N/A</v>
          </cell>
          <cell r="AG3840" t="e">
            <v>#N/A</v>
          </cell>
          <cell r="AH3840">
            <v>0</v>
          </cell>
          <cell r="AI3840" t="e">
            <v>#N/A</v>
          </cell>
          <cell r="AJ3840" t="str">
            <v/>
          </cell>
          <cell r="AK3840">
            <v>0</v>
          </cell>
        </row>
        <row r="3841">
          <cell r="F3841" t="e">
            <v>#N/A</v>
          </cell>
          <cell r="AG3841" t="e">
            <v>#N/A</v>
          </cell>
          <cell r="AH3841">
            <v>0</v>
          </cell>
          <cell r="AI3841" t="e">
            <v>#N/A</v>
          </cell>
          <cell r="AJ3841" t="str">
            <v/>
          </cell>
          <cell r="AK3841">
            <v>0</v>
          </cell>
        </row>
        <row r="3842">
          <cell r="F3842" t="e">
            <v>#N/A</v>
          </cell>
          <cell r="AG3842" t="e">
            <v>#N/A</v>
          </cell>
          <cell r="AH3842">
            <v>0</v>
          </cell>
          <cell r="AI3842" t="e">
            <v>#N/A</v>
          </cell>
          <cell r="AJ3842" t="str">
            <v/>
          </cell>
          <cell r="AK3842">
            <v>0</v>
          </cell>
        </row>
        <row r="3843">
          <cell r="F3843" t="e">
            <v>#N/A</v>
          </cell>
          <cell r="AG3843" t="e">
            <v>#N/A</v>
          </cell>
          <cell r="AH3843">
            <v>0</v>
          </cell>
          <cell r="AI3843" t="e">
            <v>#N/A</v>
          </cell>
          <cell r="AJ3843" t="str">
            <v/>
          </cell>
          <cell r="AK3843">
            <v>0</v>
          </cell>
        </row>
        <row r="3844">
          <cell r="F3844" t="e">
            <v>#N/A</v>
          </cell>
          <cell r="AG3844" t="e">
            <v>#N/A</v>
          </cell>
          <cell r="AH3844">
            <v>0</v>
          </cell>
          <cell r="AI3844" t="e">
            <v>#N/A</v>
          </cell>
          <cell r="AJ3844" t="str">
            <v/>
          </cell>
          <cell r="AK3844">
            <v>0</v>
          </cell>
        </row>
        <row r="3845">
          <cell r="F3845" t="e">
            <v>#N/A</v>
          </cell>
          <cell r="AG3845" t="e">
            <v>#N/A</v>
          </cell>
          <cell r="AH3845">
            <v>0</v>
          </cell>
          <cell r="AI3845" t="e">
            <v>#N/A</v>
          </cell>
          <cell r="AJ3845" t="str">
            <v/>
          </cell>
          <cell r="AK3845">
            <v>0</v>
          </cell>
        </row>
        <row r="3846">
          <cell r="F3846" t="e">
            <v>#N/A</v>
          </cell>
          <cell r="AG3846" t="e">
            <v>#N/A</v>
          </cell>
          <cell r="AH3846">
            <v>0</v>
          </cell>
          <cell r="AI3846" t="e">
            <v>#N/A</v>
          </cell>
          <cell r="AJ3846" t="str">
            <v/>
          </cell>
          <cell r="AK3846">
            <v>0</v>
          </cell>
        </row>
        <row r="3847">
          <cell r="F3847" t="e">
            <v>#N/A</v>
          </cell>
          <cell r="AG3847" t="e">
            <v>#N/A</v>
          </cell>
          <cell r="AH3847">
            <v>0</v>
          </cell>
          <cell r="AI3847" t="e">
            <v>#N/A</v>
          </cell>
          <cell r="AJ3847" t="str">
            <v/>
          </cell>
          <cell r="AK3847">
            <v>0</v>
          </cell>
        </row>
        <row r="3848">
          <cell r="F3848" t="e">
            <v>#N/A</v>
          </cell>
          <cell r="AG3848" t="e">
            <v>#N/A</v>
          </cell>
          <cell r="AH3848">
            <v>0</v>
          </cell>
          <cell r="AI3848" t="e">
            <v>#N/A</v>
          </cell>
          <cell r="AJ3848" t="str">
            <v/>
          </cell>
          <cell r="AK3848">
            <v>0</v>
          </cell>
        </row>
        <row r="3849">
          <cell r="F3849" t="e">
            <v>#N/A</v>
          </cell>
          <cell r="AG3849" t="e">
            <v>#N/A</v>
          </cell>
          <cell r="AH3849">
            <v>0</v>
          </cell>
          <cell r="AI3849" t="e">
            <v>#N/A</v>
          </cell>
          <cell r="AJ3849" t="str">
            <v/>
          </cell>
          <cell r="AK3849">
            <v>0</v>
          </cell>
        </row>
        <row r="3850">
          <cell r="F3850" t="e">
            <v>#N/A</v>
          </cell>
          <cell r="AG3850" t="e">
            <v>#N/A</v>
          </cell>
          <cell r="AH3850">
            <v>0</v>
          </cell>
          <cell r="AI3850" t="e">
            <v>#N/A</v>
          </cell>
          <cell r="AJ3850" t="str">
            <v/>
          </cell>
          <cell r="AK3850">
            <v>0</v>
          </cell>
        </row>
        <row r="3851">
          <cell r="F3851" t="e">
            <v>#N/A</v>
          </cell>
          <cell r="AG3851" t="e">
            <v>#N/A</v>
          </cell>
          <cell r="AH3851">
            <v>0</v>
          </cell>
          <cell r="AI3851" t="e">
            <v>#N/A</v>
          </cell>
          <cell r="AJ3851" t="str">
            <v/>
          </cell>
          <cell r="AK3851">
            <v>0</v>
          </cell>
        </row>
        <row r="3852">
          <cell r="F3852" t="e">
            <v>#N/A</v>
          </cell>
          <cell r="AG3852" t="e">
            <v>#N/A</v>
          </cell>
          <cell r="AH3852">
            <v>0</v>
          </cell>
          <cell r="AI3852" t="e">
            <v>#N/A</v>
          </cell>
          <cell r="AJ3852" t="str">
            <v/>
          </cell>
          <cell r="AK3852">
            <v>0</v>
          </cell>
        </row>
        <row r="3853">
          <cell r="F3853" t="e">
            <v>#N/A</v>
          </cell>
          <cell r="AG3853" t="e">
            <v>#N/A</v>
          </cell>
          <cell r="AH3853">
            <v>0</v>
          </cell>
          <cell r="AI3853" t="e">
            <v>#N/A</v>
          </cell>
          <cell r="AJ3853" t="str">
            <v/>
          </cell>
          <cell r="AK3853">
            <v>0</v>
          </cell>
        </row>
        <row r="3854">
          <cell r="F3854" t="e">
            <v>#N/A</v>
          </cell>
          <cell r="AG3854" t="e">
            <v>#N/A</v>
          </cell>
          <cell r="AH3854">
            <v>0</v>
          </cell>
          <cell r="AI3854" t="e">
            <v>#N/A</v>
          </cell>
          <cell r="AJ3854" t="str">
            <v/>
          </cell>
          <cell r="AK3854">
            <v>0</v>
          </cell>
        </row>
        <row r="3855">
          <cell r="F3855" t="e">
            <v>#N/A</v>
          </cell>
          <cell r="AG3855" t="e">
            <v>#N/A</v>
          </cell>
          <cell r="AH3855">
            <v>0</v>
          </cell>
          <cell r="AI3855" t="e">
            <v>#N/A</v>
          </cell>
          <cell r="AJ3855" t="str">
            <v/>
          </cell>
          <cell r="AK3855">
            <v>0</v>
          </cell>
        </row>
        <row r="3856">
          <cell r="F3856" t="e">
            <v>#N/A</v>
          </cell>
          <cell r="AG3856" t="e">
            <v>#N/A</v>
          </cell>
          <cell r="AH3856">
            <v>0</v>
          </cell>
          <cell r="AI3856" t="e">
            <v>#N/A</v>
          </cell>
          <cell r="AJ3856" t="str">
            <v/>
          </cell>
          <cell r="AK3856">
            <v>0</v>
          </cell>
        </row>
        <row r="3857">
          <cell r="F3857" t="e">
            <v>#N/A</v>
          </cell>
          <cell r="AG3857" t="e">
            <v>#N/A</v>
          </cell>
          <cell r="AH3857">
            <v>0</v>
          </cell>
          <cell r="AI3857" t="e">
            <v>#N/A</v>
          </cell>
          <cell r="AJ3857" t="str">
            <v/>
          </cell>
          <cell r="AK3857">
            <v>0</v>
          </cell>
        </row>
        <row r="3858">
          <cell r="F3858" t="e">
            <v>#N/A</v>
          </cell>
          <cell r="AG3858" t="e">
            <v>#N/A</v>
          </cell>
          <cell r="AH3858">
            <v>0</v>
          </cell>
          <cell r="AI3858" t="e">
            <v>#N/A</v>
          </cell>
          <cell r="AJ3858" t="str">
            <v/>
          </cell>
          <cell r="AK3858">
            <v>0</v>
          </cell>
        </row>
        <row r="3859">
          <cell r="F3859" t="e">
            <v>#N/A</v>
          </cell>
          <cell r="AG3859" t="e">
            <v>#N/A</v>
          </cell>
          <cell r="AH3859">
            <v>0</v>
          </cell>
          <cell r="AI3859" t="e">
            <v>#N/A</v>
          </cell>
          <cell r="AJ3859" t="str">
            <v/>
          </cell>
          <cell r="AK3859">
            <v>0</v>
          </cell>
        </row>
        <row r="3860">
          <cell r="F3860" t="e">
            <v>#N/A</v>
          </cell>
          <cell r="AG3860" t="e">
            <v>#N/A</v>
          </cell>
          <cell r="AH3860">
            <v>0</v>
          </cell>
          <cell r="AI3860" t="e">
            <v>#N/A</v>
          </cell>
          <cell r="AJ3860" t="str">
            <v/>
          </cell>
          <cell r="AK3860">
            <v>0</v>
          </cell>
        </row>
        <row r="3861">
          <cell r="F3861" t="e">
            <v>#N/A</v>
          </cell>
          <cell r="AG3861" t="e">
            <v>#N/A</v>
          </cell>
          <cell r="AH3861">
            <v>0</v>
          </cell>
          <cell r="AI3861" t="e">
            <v>#N/A</v>
          </cell>
          <cell r="AJ3861" t="str">
            <v/>
          </cell>
          <cell r="AK3861">
            <v>0</v>
          </cell>
        </row>
        <row r="3862">
          <cell r="F3862" t="e">
            <v>#N/A</v>
          </cell>
          <cell r="AG3862" t="e">
            <v>#N/A</v>
          </cell>
          <cell r="AH3862">
            <v>0</v>
          </cell>
          <cell r="AI3862" t="e">
            <v>#N/A</v>
          </cell>
          <cell r="AJ3862" t="str">
            <v/>
          </cell>
          <cell r="AK3862">
            <v>0</v>
          </cell>
        </row>
        <row r="3863">
          <cell r="F3863" t="e">
            <v>#N/A</v>
          </cell>
          <cell r="AG3863" t="e">
            <v>#N/A</v>
          </cell>
          <cell r="AH3863">
            <v>0</v>
          </cell>
          <cell r="AI3863" t="e">
            <v>#N/A</v>
          </cell>
          <cell r="AJ3863" t="str">
            <v/>
          </cell>
          <cell r="AK3863">
            <v>0</v>
          </cell>
        </row>
        <row r="3864">
          <cell r="F3864" t="e">
            <v>#N/A</v>
          </cell>
          <cell r="AG3864" t="e">
            <v>#N/A</v>
          </cell>
          <cell r="AH3864">
            <v>0</v>
          </cell>
          <cell r="AI3864" t="e">
            <v>#N/A</v>
          </cell>
          <cell r="AJ3864" t="str">
            <v/>
          </cell>
          <cell r="AK3864">
            <v>0</v>
          </cell>
        </row>
        <row r="3865">
          <cell r="F3865" t="e">
            <v>#N/A</v>
          </cell>
          <cell r="AG3865" t="e">
            <v>#N/A</v>
          </cell>
          <cell r="AH3865">
            <v>0</v>
          </cell>
          <cell r="AI3865" t="e">
            <v>#N/A</v>
          </cell>
          <cell r="AJ3865" t="str">
            <v/>
          </cell>
          <cell r="AK3865">
            <v>0</v>
          </cell>
        </row>
        <row r="3866">
          <cell r="F3866" t="e">
            <v>#N/A</v>
          </cell>
          <cell r="AG3866" t="e">
            <v>#N/A</v>
          </cell>
          <cell r="AH3866">
            <v>0</v>
          </cell>
          <cell r="AI3866" t="e">
            <v>#N/A</v>
          </cell>
          <cell r="AJ3866" t="str">
            <v/>
          </cell>
          <cell r="AK3866">
            <v>0</v>
          </cell>
        </row>
        <row r="3867">
          <cell r="F3867" t="e">
            <v>#N/A</v>
          </cell>
          <cell r="AG3867" t="e">
            <v>#N/A</v>
          </cell>
          <cell r="AH3867">
            <v>0</v>
          </cell>
          <cell r="AI3867" t="e">
            <v>#N/A</v>
          </cell>
          <cell r="AJ3867" t="str">
            <v/>
          </cell>
          <cell r="AK3867">
            <v>0</v>
          </cell>
        </row>
        <row r="3868">
          <cell r="F3868" t="e">
            <v>#N/A</v>
          </cell>
          <cell r="AG3868" t="e">
            <v>#N/A</v>
          </cell>
          <cell r="AH3868">
            <v>0</v>
          </cell>
          <cell r="AI3868" t="e">
            <v>#N/A</v>
          </cell>
          <cell r="AJ3868" t="str">
            <v/>
          </cell>
          <cell r="AK3868">
            <v>0</v>
          </cell>
        </row>
        <row r="3869">
          <cell r="F3869" t="e">
            <v>#N/A</v>
          </cell>
          <cell r="AG3869" t="e">
            <v>#N/A</v>
          </cell>
          <cell r="AH3869">
            <v>0</v>
          </cell>
          <cell r="AI3869" t="e">
            <v>#N/A</v>
          </cell>
          <cell r="AJ3869" t="str">
            <v/>
          </cell>
          <cell r="AK3869">
            <v>0</v>
          </cell>
        </row>
        <row r="3870">
          <cell r="F3870" t="e">
            <v>#N/A</v>
          </cell>
          <cell r="AG3870" t="e">
            <v>#N/A</v>
          </cell>
          <cell r="AH3870">
            <v>0</v>
          </cell>
          <cell r="AI3870" t="e">
            <v>#N/A</v>
          </cell>
          <cell r="AJ3870" t="str">
            <v/>
          </cell>
          <cell r="AK3870">
            <v>0</v>
          </cell>
        </row>
        <row r="3871">
          <cell r="F3871" t="e">
            <v>#N/A</v>
          </cell>
          <cell r="AG3871" t="e">
            <v>#N/A</v>
          </cell>
          <cell r="AH3871">
            <v>0</v>
          </cell>
          <cell r="AI3871" t="e">
            <v>#N/A</v>
          </cell>
          <cell r="AJ3871" t="str">
            <v/>
          </cell>
          <cell r="AK3871">
            <v>0</v>
          </cell>
        </row>
        <row r="3872">
          <cell r="F3872" t="e">
            <v>#N/A</v>
          </cell>
          <cell r="AG3872" t="e">
            <v>#N/A</v>
          </cell>
          <cell r="AH3872">
            <v>0</v>
          </cell>
          <cell r="AI3872" t="e">
            <v>#N/A</v>
          </cell>
          <cell r="AJ3872" t="str">
            <v/>
          </cell>
          <cell r="AK3872">
            <v>0</v>
          </cell>
        </row>
        <row r="3873">
          <cell r="F3873" t="e">
            <v>#N/A</v>
          </cell>
          <cell r="AG3873" t="e">
            <v>#N/A</v>
          </cell>
          <cell r="AH3873">
            <v>0</v>
          </cell>
          <cell r="AI3873" t="e">
            <v>#N/A</v>
          </cell>
          <cell r="AJ3873" t="str">
            <v/>
          </cell>
          <cell r="AK3873">
            <v>0</v>
          </cell>
        </row>
        <row r="3874">
          <cell r="F3874" t="e">
            <v>#N/A</v>
          </cell>
          <cell r="AG3874" t="e">
            <v>#N/A</v>
          </cell>
          <cell r="AH3874">
            <v>0</v>
          </cell>
          <cell r="AI3874" t="e">
            <v>#N/A</v>
          </cell>
          <cell r="AJ3874" t="str">
            <v/>
          </cell>
          <cell r="AK3874">
            <v>0</v>
          </cell>
        </row>
        <row r="3875">
          <cell r="F3875" t="e">
            <v>#N/A</v>
          </cell>
          <cell r="AG3875" t="e">
            <v>#N/A</v>
          </cell>
          <cell r="AH3875">
            <v>0</v>
          </cell>
          <cell r="AI3875" t="e">
            <v>#N/A</v>
          </cell>
          <cell r="AJ3875" t="str">
            <v/>
          </cell>
          <cell r="AK3875">
            <v>0</v>
          </cell>
        </row>
        <row r="3876">
          <cell r="F3876" t="e">
            <v>#N/A</v>
          </cell>
          <cell r="AG3876" t="e">
            <v>#N/A</v>
          </cell>
          <cell r="AH3876">
            <v>0</v>
          </cell>
          <cell r="AI3876" t="e">
            <v>#N/A</v>
          </cell>
          <cell r="AJ3876" t="str">
            <v/>
          </cell>
          <cell r="AK3876">
            <v>0</v>
          </cell>
        </row>
        <row r="3877">
          <cell r="F3877" t="e">
            <v>#N/A</v>
          </cell>
          <cell r="AG3877" t="e">
            <v>#N/A</v>
          </cell>
          <cell r="AH3877">
            <v>0</v>
          </cell>
          <cell r="AI3877" t="e">
            <v>#N/A</v>
          </cell>
          <cell r="AJ3877" t="str">
            <v/>
          </cell>
          <cell r="AK3877">
            <v>0</v>
          </cell>
        </row>
        <row r="3878">
          <cell r="F3878" t="e">
            <v>#N/A</v>
          </cell>
          <cell r="AG3878" t="e">
            <v>#N/A</v>
          </cell>
          <cell r="AH3878">
            <v>0</v>
          </cell>
          <cell r="AI3878" t="e">
            <v>#N/A</v>
          </cell>
          <cell r="AJ3878" t="str">
            <v/>
          </cell>
          <cell r="AK3878">
            <v>0</v>
          </cell>
        </row>
        <row r="3879">
          <cell r="F3879" t="e">
            <v>#N/A</v>
          </cell>
          <cell r="AG3879" t="e">
            <v>#N/A</v>
          </cell>
          <cell r="AH3879">
            <v>0</v>
          </cell>
          <cell r="AI3879" t="e">
            <v>#N/A</v>
          </cell>
          <cell r="AJ3879" t="str">
            <v/>
          </cell>
          <cell r="AK3879">
            <v>0</v>
          </cell>
        </row>
        <row r="3880">
          <cell r="F3880" t="e">
            <v>#N/A</v>
          </cell>
          <cell r="AG3880" t="e">
            <v>#N/A</v>
          </cell>
          <cell r="AH3880">
            <v>0</v>
          </cell>
          <cell r="AI3880" t="e">
            <v>#N/A</v>
          </cell>
          <cell r="AJ3880" t="str">
            <v/>
          </cell>
          <cell r="AK3880">
            <v>0</v>
          </cell>
        </row>
        <row r="3881">
          <cell r="F3881" t="e">
            <v>#N/A</v>
          </cell>
          <cell r="AG3881" t="e">
            <v>#N/A</v>
          </cell>
          <cell r="AH3881">
            <v>0</v>
          </cell>
          <cell r="AI3881" t="e">
            <v>#N/A</v>
          </cell>
          <cell r="AJ3881" t="str">
            <v/>
          </cell>
          <cell r="AK3881">
            <v>0</v>
          </cell>
        </row>
        <row r="3882">
          <cell r="F3882" t="e">
            <v>#N/A</v>
          </cell>
          <cell r="AG3882" t="e">
            <v>#N/A</v>
          </cell>
          <cell r="AH3882">
            <v>0</v>
          </cell>
          <cell r="AI3882" t="e">
            <v>#N/A</v>
          </cell>
          <cell r="AJ3882" t="str">
            <v/>
          </cell>
          <cell r="AK3882">
            <v>0</v>
          </cell>
        </row>
        <row r="3883">
          <cell r="F3883" t="e">
            <v>#N/A</v>
          </cell>
          <cell r="AG3883" t="e">
            <v>#N/A</v>
          </cell>
          <cell r="AH3883">
            <v>0</v>
          </cell>
          <cell r="AI3883" t="e">
            <v>#N/A</v>
          </cell>
          <cell r="AJ3883" t="str">
            <v/>
          </cell>
          <cell r="AK3883">
            <v>0</v>
          </cell>
        </row>
        <row r="3884">
          <cell r="F3884" t="e">
            <v>#N/A</v>
          </cell>
          <cell r="AG3884" t="e">
            <v>#N/A</v>
          </cell>
          <cell r="AH3884">
            <v>0</v>
          </cell>
          <cell r="AI3884" t="e">
            <v>#N/A</v>
          </cell>
          <cell r="AJ3884" t="str">
            <v/>
          </cell>
          <cell r="AK3884">
            <v>0</v>
          </cell>
        </row>
        <row r="3885">
          <cell r="F3885" t="e">
            <v>#N/A</v>
          </cell>
          <cell r="AG3885" t="e">
            <v>#N/A</v>
          </cell>
          <cell r="AH3885">
            <v>0</v>
          </cell>
          <cell r="AI3885" t="e">
            <v>#N/A</v>
          </cell>
          <cell r="AJ3885" t="str">
            <v/>
          </cell>
          <cell r="AK3885">
            <v>0</v>
          </cell>
        </row>
        <row r="3886">
          <cell r="F3886" t="e">
            <v>#N/A</v>
          </cell>
          <cell r="AG3886" t="e">
            <v>#N/A</v>
          </cell>
          <cell r="AH3886">
            <v>0</v>
          </cell>
          <cell r="AI3886" t="e">
            <v>#N/A</v>
          </cell>
          <cell r="AJ3886" t="str">
            <v/>
          </cell>
          <cell r="AK3886">
            <v>0</v>
          </cell>
        </row>
        <row r="3887">
          <cell r="F3887" t="e">
            <v>#N/A</v>
          </cell>
          <cell r="AG3887" t="e">
            <v>#N/A</v>
          </cell>
          <cell r="AH3887">
            <v>0</v>
          </cell>
          <cell r="AI3887" t="e">
            <v>#N/A</v>
          </cell>
          <cell r="AJ3887" t="str">
            <v/>
          </cell>
          <cell r="AK3887">
            <v>0</v>
          </cell>
        </row>
        <row r="3888">
          <cell r="F3888" t="e">
            <v>#N/A</v>
          </cell>
          <cell r="AG3888" t="e">
            <v>#N/A</v>
          </cell>
          <cell r="AH3888">
            <v>0</v>
          </cell>
          <cell r="AI3888" t="e">
            <v>#N/A</v>
          </cell>
          <cell r="AJ3888" t="str">
            <v/>
          </cell>
          <cell r="AK3888">
            <v>0</v>
          </cell>
        </row>
        <row r="3889">
          <cell r="F3889" t="e">
            <v>#N/A</v>
          </cell>
          <cell r="AG3889" t="e">
            <v>#N/A</v>
          </cell>
          <cell r="AH3889">
            <v>0</v>
          </cell>
          <cell r="AI3889" t="e">
            <v>#N/A</v>
          </cell>
          <cell r="AJ3889" t="str">
            <v/>
          </cell>
          <cell r="AK3889">
            <v>0</v>
          </cell>
        </row>
        <row r="3890">
          <cell r="F3890" t="e">
            <v>#N/A</v>
          </cell>
          <cell r="AG3890" t="e">
            <v>#N/A</v>
          </cell>
          <cell r="AH3890">
            <v>0</v>
          </cell>
          <cell r="AI3890" t="e">
            <v>#N/A</v>
          </cell>
          <cell r="AJ3890" t="str">
            <v/>
          </cell>
          <cell r="AK3890">
            <v>0</v>
          </cell>
        </row>
        <row r="3891">
          <cell r="F3891" t="e">
            <v>#N/A</v>
          </cell>
          <cell r="AG3891" t="e">
            <v>#N/A</v>
          </cell>
          <cell r="AH3891">
            <v>0</v>
          </cell>
          <cell r="AI3891" t="e">
            <v>#N/A</v>
          </cell>
          <cell r="AJ3891" t="str">
            <v/>
          </cell>
          <cell r="AK3891">
            <v>0</v>
          </cell>
        </row>
        <row r="3892">
          <cell r="F3892" t="e">
            <v>#N/A</v>
          </cell>
          <cell r="AG3892" t="e">
            <v>#N/A</v>
          </cell>
          <cell r="AH3892">
            <v>0</v>
          </cell>
          <cell r="AI3892" t="e">
            <v>#N/A</v>
          </cell>
          <cell r="AJ3892" t="str">
            <v/>
          </cell>
          <cell r="AK3892">
            <v>0</v>
          </cell>
        </row>
        <row r="3893">
          <cell r="F3893" t="e">
            <v>#N/A</v>
          </cell>
          <cell r="AG3893" t="e">
            <v>#N/A</v>
          </cell>
          <cell r="AH3893">
            <v>0</v>
          </cell>
          <cell r="AI3893" t="e">
            <v>#N/A</v>
          </cell>
          <cell r="AJ3893" t="str">
            <v/>
          </cell>
          <cell r="AK3893">
            <v>0</v>
          </cell>
        </row>
        <row r="3894">
          <cell r="F3894" t="e">
            <v>#N/A</v>
          </cell>
          <cell r="AG3894" t="e">
            <v>#N/A</v>
          </cell>
          <cell r="AH3894">
            <v>0</v>
          </cell>
          <cell r="AI3894" t="e">
            <v>#N/A</v>
          </cell>
          <cell r="AJ3894" t="str">
            <v/>
          </cell>
          <cell r="AK3894">
            <v>0</v>
          </cell>
        </row>
        <row r="3895">
          <cell r="F3895" t="e">
            <v>#N/A</v>
          </cell>
          <cell r="AG3895" t="e">
            <v>#N/A</v>
          </cell>
          <cell r="AH3895">
            <v>0</v>
          </cell>
          <cell r="AI3895" t="e">
            <v>#N/A</v>
          </cell>
          <cell r="AJ3895" t="str">
            <v/>
          </cell>
          <cell r="AK3895">
            <v>0</v>
          </cell>
        </row>
        <row r="3896">
          <cell r="F3896" t="e">
            <v>#N/A</v>
          </cell>
          <cell r="AG3896" t="e">
            <v>#N/A</v>
          </cell>
          <cell r="AH3896">
            <v>0</v>
          </cell>
          <cell r="AI3896" t="e">
            <v>#N/A</v>
          </cell>
          <cell r="AJ3896" t="str">
            <v/>
          </cell>
          <cell r="AK3896">
            <v>0</v>
          </cell>
        </row>
        <row r="3897">
          <cell r="F3897" t="e">
            <v>#N/A</v>
          </cell>
          <cell r="AG3897" t="e">
            <v>#N/A</v>
          </cell>
          <cell r="AH3897">
            <v>0</v>
          </cell>
          <cell r="AI3897" t="e">
            <v>#N/A</v>
          </cell>
          <cell r="AJ3897" t="str">
            <v/>
          </cell>
          <cell r="AK3897">
            <v>0</v>
          </cell>
        </row>
        <row r="3898">
          <cell r="F3898" t="e">
            <v>#N/A</v>
          </cell>
          <cell r="AG3898" t="e">
            <v>#N/A</v>
          </cell>
          <cell r="AH3898">
            <v>0</v>
          </cell>
          <cell r="AI3898" t="e">
            <v>#N/A</v>
          </cell>
          <cell r="AJ3898" t="str">
            <v/>
          </cell>
          <cell r="AK3898">
            <v>0</v>
          </cell>
        </row>
        <row r="3899">
          <cell r="F3899" t="e">
            <v>#N/A</v>
          </cell>
          <cell r="AG3899" t="e">
            <v>#N/A</v>
          </cell>
          <cell r="AH3899">
            <v>0</v>
          </cell>
          <cell r="AI3899" t="e">
            <v>#N/A</v>
          </cell>
          <cell r="AJ3899" t="str">
            <v/>
          </cell>
          <cell r="AK3899">
            <v>0</v>
          </cell>
        </row>
        <row r="3900">
          <cell r="F3900" t="e">
            <v>#N/A</v>
          </cell>
          <cell r="AG3900" t="e">
            <v>#N/A</v>
          </cell>
          <cell r="AH3900">
            <v>0</v>
          </cell>
          <cell r="AI3900" t="e">
            <v>#N/A</v>
          </cell>
          <cell r="AJ3900" t="str">
            <v/>
          </cell>
          <cell r="AK3900">
            <v>0</v>
          </cell>
        </row>
        <row r="3901">
          <cell r="F3901" t="e">
            <v>#N/A</v>
          </cell>
          <cell r="AG3901" t="e">
            <v>#N/A</v>
          </cell>
          <cell r="AH3901">
            <v>0</v>
          </cell>
          <cell r="AI3901" t="e">
            <v>#N/A</v>
          </cell>
          <cell r="AJ3901" t="str">
            <v/>
          </cell>
          <cell r="AK3901">
            <v>0</v>
          </cell>
        </row>
        <row r="3902">
          <cell r="F3902" t="e">
            <v>#N/A</v>
          </cell>
          <cell r="AG3902" t="e">
            <v>#N/A</v>
          </cell>
          <cell r="AH3902">
            <v>0</v>
          </cell>
          <cell r="AI3902" t="e">
            <v>#N/A</v>
          </cell>
          <cell r="AJ3902" t="str">
            <v/>
          </cell>
          <cell r="AK3902">
            <v>0</v>
          </cell>
        </row>
        <row r="3903">
          <cell r="F3903" t="e">
            <v>#N/A</v>
          </cell>
          <cell r="AG3903" t="e">
            <v>#N/A</v>
          </cell>
          <cell r="AH3903">
            <v>0</v>
          </cell>
          <cell r="AI3903" t="e">
            <v>#N/A</v>
          </cell>
          <cell r="AJ3903" t="str">
            <v/>
          </cell>
          <cell r="AK3903">
            <v>0</v>
          </cell>
        </row>
        <row r="3904">
          <cell r="F3904" t="e">
            <v>#N/A</v>
          </cell>
          <cell r="AG3904" t="e">
            <v>#N/A</v>
          </cell>
          <cell r="AH3904">
            <v>0</v>
          </cell>
          <cell r="AI3904" t="e">
            <v>#N/A</v>
          </cell>
          <cell r="AJ3904" t="str">
            <v/>
          </cell>
          <cell r="AK3904">
            <v>0</v>
          </cell>
        </row>
        <row r="3905">
          <cell r="F3905" t="e">
            <v>#N/A</v>
          </cell>
          <cell r="AG3905" t="e">
            <v>#N/A</v>
          </cell>
          <cell r="AH3905">
            <v>0</v>
          </cell>
          <cell r="AI3905" t="e">
            <v>#N/A</v>
          </cell>
          <cell r="AJ3905" t="str">
            <v/>
          </cell>
          <cell r="AK3905">
            <v>0</v>
          </cell>
        </row>
        <row r="3906">
          <cell r="F3906" t="e">
            <v>#N/A</v>
          </cell>
          <cell r="AG3906" t="e">
            <v>#N/A</v>
          </cell>
          <cell r="AH3906">
            <v>0</v>
          </cell>
          <cell r="AI3906" t="e">
            <v>#N/A</v>
          </cell>
          <cell r="AJ3906" t="str">
            <v/>
          </cell>
          <cell r="AK3906">
            <v>0</v>
          </cell>
        </row>
        <row r="3907">
          <cell r="F3907" t="e">
            <v>#N/A</v>
          </cell>
          <cell r="AG3907" t="e">
            <v>#N/A</v>
          </cell>
          <cell r="AH3907">
            <v>0</v>
          </cell>
          <cell r="AI3907" t="e">
            <v>#N/A</v>
          </cell>
          <cell r="AJ3907" t="str">
            <v/>
          </cell>
          <cell r="AK3907">
            <v>0</v>
          </cell>
        </row>
        <row r="3908">
          <cell r="F3908" t="e">
            <v>#N/A</v>
          </cell>
          <cell r="AG3908" t="e">
            <v>#N/A</v>
          </cell>
          <cell r="AH3908">
            <v>0</v>
          </cell>
          <cell r="AI3908" t="e">
            <v>#N/A</v>
          </cell>
          <cell r="AJ3908" t="str">
            <v/>
          </cell>
          <cell r="AK3908">
            <v>0</v>
          </cell>
        </row>
        <row r="3909">
          <cell r="F3909" t="e">
            <v>#N/A</v>
          </cell>
          <cell r="AG3909" t="e">
            <v>#N/A</v>
          </cell>
          <cell r="AH3909">
            <v>0</v>
          </cell>
          <cell r="AI3909" t="e">
            <v>#N/A</v>
          </cell>
          <cell r="AJ3909" t="str">
            <v/>
          </cell>
          <cell r="AK3909">
            <v>0</v>
          </cell>
        </row>
        <row r="3910">
          <cell r="F3910" t="e">
            <v>#N/A</v>
          </cell>
          <cell r="AG3910" t="e">
            <v>#N/A</v>
          </cell>
          <cell r="AH3910">
            <v>0</v>
          </cell>
          <cell r="AI3910" t="e">
            <v>#N/A</v>
          </cell>
          <cell r="AJ3910" t="str">
            <v/>
          </cell>
          <cell r="AK3910">
            <v>0</v>
          </cell>
        </row>
        <row r="3911">
          <cell r="F3911" t="e">
            <v>#N/A</v>
          </cell>
          <cell r="AG3911" t="e">
            <v>#N/A</v>
          </cell>
          <cell r="AH3911">
            <v>0</v>
          </cell>
          <cell r="AI3911" t="e">
            <v>#N/A</v>
          </cell>
          <cell r="AJ3911" t="str">
            <v/>
          </cell>
          <cell r="AK3911">
            <v>0</v>
          </cell>
        </row>
        <row r="3912">
          <cell r="F3912" t="e">
            <v>#N/A</v>
          </cell>
          <cell r="AG3912" t="e">
            <v>#N/A</v>
          </cell>
          <cell r="AH3912">
            <v>0</v>
          </cell>
          <cell r="AI3912" t="e">
            <v>#N/A</v>
          </cell>
          <cell r="AJ3912" t="str">
            <v/>
          </cell>
          <cell r="AK3912">
            <v>0</v>
          </cell>
        </row>
        <row r="3913">
          <cell r="F3913" t="e">
            <v>#N/A</v>
          </cell>
          <cell r="AG3913" t="e">
            <v>#N/A</v>
          </cell>
          <cell r="AH3913">
            <v>0</v>
          </cell>
          <cell r="AI3913" t="e">
            <v>#N/A</v>
          </cell>
          <cell r="AJ3913" t="str">
            <v/>
          </cell>
          <cell r="AK3913">
            <v>0</v>
          </cell>
        </row>
        <row r="3914">
          <cell r="F3914" t="e">
            <v>#N/A</v>
          </cell>
          <cell r="AG3914" t="e">
            <v>#N/A</v>
          </cell>
          <cell r="AH3914">
            <v>0</v>
          </cell>
          <cell r="AI3914" t="e">
            <v>#N/A</v>
          </cell>
          <cell r="AJ3914" t="str">
            <v/>
          </cell>
          <cell r="AK3914">
            <v>0</v>
          </cell>
        </row>
        <row r="3915">
          <cell r="F3915" t="e">
            <v>#N/A</v>
          </cell>
          <cell r="AG3915" t="e">
            <v>#N/A</v>
          </cell>
          <cell r="AH3915">
            <v>0</v>
          </cell>
          <cell r="AI3915" t="e">
            <v>#N/A</v>
          </cell>
          <cell r="AJ3915" t="str">
            <v/>
          </cell>
          <cell r="AK3915">
            <v>0</v>
          </cell>
        </row>
        <row r="3916">
          <cell r="F3916" t="e">
            <v>#N/A</v>
          </cell>
          <cell r="AG3916" t="e">
            <v>#N/A</v>
          </cell>
          <cell r="AH3916">
            <v>0</v>
          </cell>
          <cell r="AI3916" t="e">
            <v>#N/A</v>
          </cell>
          <cell r="AJ3916" t="str">
            <v/>
          </cell>
          <cell r="AK3916">
            <v>0</v>
          </cell>
        </row>
        <row r="3917">
          <cell r="F3917" t="e">
            <v>#N/A</v>
          </cell>
          <cell r="AG3917" t="e">
            <v>#N/A</v>
          </cell>
          <cell r="AH3917">
            <v>0</v>
          </cell>
          <cell r="AI3917" t="e">
            <v>#N/A</v>
          </cell>
          <cell r="AJ3917" t="str">
            <v/>
          </cell>
          <cell r="AK3917">
            <v>0</v>
          </cell>
        </row>
        <row r="3918">
          <cell r="F3918" t="e">
            <v>#N/A</v>
          </cell>
          <cell r="AG3918" t="e">
            <v>#N/A</v>
          </cell>
          <cell r="AH3918">
            <v>0</v>
          </cell>
          <cell r="AI3918" t="e">
            <v>#N/A</v>
          </cell>
          <cell r="AJ3918" t="str">
            <v/>
          </cell>
          <cell r="AK3918">
            <v>0</v>
          </cell>
        </row>
        <row r="3919">
          <cell r="F3919" t="e">
            <v>#N/A</v>
          </cell>
          <cell r="AG3919" t="e">
            <v>#N/A</v>
          </cell>
          <cell r="AH3919">
            <v>0</v>
          </cell>
          <cell r="AI3919" t="e">
            <v>#N/A</v>
          </cell>
          <cell r="AJ3919" t="str">
            <v/>
          </cell>
          <cell r="AK3919">
            <v>0</v>
          </cell>
        </row>
        <row r="3920">
          <cell r="F3920" t="e">
            <v>#N/A</v>
          </cell>
          <cell r="AG3920" t="e">
            <v>#N/A</v>
          </cell>
          <cell r="AH3920">
            <v>0</v>
          </cell>
          <cell r="AI3920" t="e">
            <v>#N/A</v>
          </cell>
          <cell r="AJ3920" t="str">
            <v/>
          </cell>
          <cell r="AK3920">
            <v>0</v>
          </cell>
        </row>
        <row r="3921">
          <cell r="F3921" t="e">
            <v>#N/A</v>
          </cell>
          <cell r="AG3921" t="e">
            <v>#N/A</v>
          </cell>
          <cell r="AH3921">
            <v>0</v>
          </cell>
          <cell r="AI3921" t="e">
            <v>#N/A</v>
          </cell>
          <cell r="AJ3921" t="str">
            <v/>
          </cell>
          <cell r="AK3921">
            <v>0</v>
          </cell>
        </row>
        <row r="3922">
          <cell r="F3922" t="e">
            <v>#N/A</v>
          </cell>
          <cell r="AG3922" t="e">
            <v>#N/A</v>
          </cell>
          <cell r="AH3922">
            <v>0</v>
          </cell>
          <cell r="AI3922" t="e">
            <v>#N/A</v>
          </cell>
          <cell r="AJ3922" t="str">
            <v/>
          </cell>
          <cell r="AK3922">
            <v>0</v>
          </cell>
        </row>
        <row r="3923">
          <cell r="F3923" t="e">
            <v>#N/A</v>
          </cell>
          <cell r="AG3923" t="e">
            <v>#N/A</v>
          </cell>
          <cell r="AH3923">
            <v>0</v>
          </cell>
          <cell r="AI3923" t="e">
            <v>#N/A</v>
          </cell>
          <cell r="AJ3923" t="str">
            <v/>
          </cell>
          <cell r="AK3923">
            <v>0</v>
          </cell>
        </row>
        <row r="3924">
          <cell r="F3924" t="e">
            <v>#N/A</v>
          </cell>
          <cell r="AG3924" t="e">
            <v>#N/A</v>
          </cell>
          <cell r="AH3924">
            <v>0</v>
          </cell>
          <cell r="AI3924" t="e">
            <v>#N/A</v>
          </cell>
          <cell r="AJ3924" t="str">
            <v/>
          </cell>
          <cell r="AK3924">
            <v>0</v>
          </cell>
        </row>
        <row r="3925">
          <cell r="F3925" t="e">
            <v>#N/A</v>
          </cell>
          <cell r="AG3925" t="e">
            <v>#N/A</v>
          </cell>
          <cell r="AH3925">
            <v>0</v>
          </cell>
          <cell r="AI3925" t="e">
            <v>#N/A</v>
          </cell>
          <cell r="AJ3925" t="str">
            <v/>
          </cell>
          <cell r="AK3925">
            <v>0</v>
          </cell>
        </row>
        <row r="3926">
          <cell r="F3926" t="e">
            <v>#N/A</v>
          </cell>
          <cell r="AG3926" t="e">
            <v>#N/A</v>
          </cell>
          <cell r="AH3926">
            <v>0</v>
          </cell>
          <cell r="AI3926" t="e">
            <v>#N/A</v>
          </cell>
          <cell r="AJ3926" t="str">
            <v/>
          </cell>
          <cell r="AK3926">
            <v>0</v>
          </cell>
        </row>
        <row r="3927">
          <cell r="F3927" t="e">
            <v>#N/A</v>
          </cell>
          <cell r="AG3927" t="e">
            <v>#N/A</v>
          </cell>
          <cell r="AH3927">
            <v>0</v>
          </cell>
          <cell r="AI3927" t="e">
            <v>#N/A</v>
          </cell>
          <cell r="AJ3927" t="str">
            <v/>
          </cell>
          <cell r="AK3927">
            <v>0</v>
          </cell>
        </row>
        <row r="3928">
          <cell r="F3928" t="e">
            <v>#N/A</v>
          </cell>
          <cell r="AG3928" t="e">
            <v>#N/A</v>
          </cell>
          <cell r="AH3928">
            <v>0</v>
          </cell>
          <cell r="AI3928" t="e">
            <v>#N/A</v>
          </cell>
          <cell r="AJ3928" t="str">
            <v/>
          </cell>
          <cell r="AK3928">
            <v>0</v>
          </cell>
        </row>
        <row r="3929">
          <cell r="F3929" t="e">
            <v>#N/A</v>
          </cell>
          <cell r="AG3929" t="e">
            <v>#N/A</v>
          </cell>
          <cell r="AH3929">
            <v>0</v>
          </cell>
          <cell r="AI3929" t="e">
            <v>#N/A</v>
          </cell>
          <cell r="AJ3929" t="str">
            <v/>
          </cell>
          <cell r="AK3929">
            <v>0</v>
          </cell>
        </row>
        <row r="3930">
          <cell r="F3930" t="e">
            <v>#N/A</v>
          </cell>
          <cell r="AG3930" t="e">
            <v>#N/A</v>
          </cell>
          <cell r="AH3930">
            <v>0</v>
          </cell>
          <cell r="AI3930" t="e">
            <v>#N/A</v>
          </cell>
          <cell r="AJ3930" t="str">
            <v/>
          </cell>
          <cell r="AK3930">
            <v>0</v>
          </cell>
        </row>
        <row r="3931">
          <cell r="F3931" t="e">
            <v>#N/A</v>
          </cell>
          <cell r="AG3931" t="e">
            <v>#N/A</v>
          </cell>
          <cell r="AH3931">
            <v>0</v>
          </cell>
          <cell r="AI3931" t="e">
            <v>#N/A</v>
          </cell>
          <cell r="AJ3931" t="str">
            <v/>
          </cell>
          <cell r="AK3931">
            <v>0</v>
          </cell>
        </row>
        <row r="3932">
          <cell r="F3932" t="e">
            <v>#N/A</v>
          </cell>
          <cell r="AG3932" t="e">
            <v>#N/A</v>
          </cell>
          <cell r="AH3932">
            <v>0</v>
          </cell>
          <cell r="AI3932" t="e">
            <v>#N/A</v>
          </cell>
          <cell r="AJ3932" t="str">
            <v/>
          </cell>
          <cell r="AK3932">
            <v>0</v>
          </cell>
        </row>
        <row r="3933">
          <cell r="F3933" t="e">
            <v>#N/A</v>
          </cell>
          <cell r="AG3933" t="e">
            <v>#N/A</v>
          </cell>
          <cell r="AH3933">
            <v>0</v>
          </cell>
          <cell r="AI3933" t="e">
            <v>#N/A</v>
          </cell>
          <cell r="AJ3933" t="str">
            <v/>
          </cell>
          <cell r="AK3933">
            <v>0</v>
          </cell>
        </row>
        <row r="3934">
          <cell r="F3934" t="e">
            <v>#N/A</v>
          </cell>
          <cell r="AG3934" t="e">
            <v>#N/A</v>
          </cell>
          <cell r="AH3934">
            <v>0</v>
          </cell>
          <cell r="AI3934" t="e">
            <v>#N/A</v>
          </cell>
          <cell r="AJ3934" t="str">
            <v/>
          </cell>
          <cell r="AK3934">
            <v>0</v>
          </cell>
        </row>
        <row r="3935">
          <cell r="F3935" t="e">
            <v>#N/A</v>
          </cell>
          <cell r="AG3935" t="e">
            <v>#N/A</v>
          </cell>
          <cell r="AH3935">
            <v>0</v>
          </cell>
          <cell r="AI3935" t="e">
            <v>#N/A</v>
          </cell>
          <cell r="AJ3935" t="str">
            <v/>
          </cell>
          <cell r="AK3935">
            <v>0</v>
          </cell>
        </row>
        <row r="3936">
          <cell r="F3936" t="e">
            <v>#N/A</v>
          </cell>
          <cell r="AG3936" t="e">
            <v>#N/A</v>
          </cell>
          <cell r="AH3936">
            <v>0</v>
          </cell>
          <cell r="AI3936" t="e">
            <v>#N/A</v>
          </cell>
          <cell r="AJ3936" t="str">
            <v/>
          </cell>
          <cell r="AK3936">
            <v>0</v>
          </cell>
        </row>
        <row r="3937">
          <cell r="F3937" t="e">
            <v>#N/A</v>
          </cell>
          <cell r="AG3937" t="e">
            <v>#N/A</v>
          </cell>
          <cell r="AH3937">
            <v>0</v>
          </cell>
          <cell r="AI3937" t="e">
            <v>#N/A</v>
          </cell>
          <cell r="AJ3937" t="str">
            <v/>
          </cell>
          <cell r="AK3937">
            <v>0</v>
          </cell>
        </row>
        <row r="3938">
          <cell r="F3938" t="e">
            <v>#N/A</v>
          </cell>
          <cell r="AG3938" t="e">
            <v>#N/A</v>
          </cell>
          <cell r="AH3938">
            <v>0</v>
          </cell>
          <cell r="AI3938" t="e">
            <v>#N/A</v>
          </cell>
          <cell r="AJ3938" t="str">
            <v/>
          </cell>
          <cell r="AK3938">
            <v>0</v>
          </cell>
        </row>
        <row r="3939">
          <cell r="F3939" t="e">
            <v>#N/A</v>
          </cell>
          <cell r="AG3939" t="e">
            <v>#N/A</v>
          </cell>
          <cell r="AH3939">
            <v>0</v>
          </cell>
          <cell r="AI3939" t="e">
            <v>#N/A</v>
          </cell>
          <cell r="AJ3939" t="str">
            <v/>
          </cell>
          <cell r="AK3939">
            <v>0</v>
          </cell>
        </row>
        <row r="3940">
          <cell r="F3940" t="e">
            <v>#N/A</v>
          </cell>
          <cell r="AG3940" t="e">
            <v>#N/A</v>
          </cell>
          <cell r="AH3940">
            <v>0</v>
          </cell>
          <cell r="AI3940" t="e">
            <v>#N/A</v>
          </cell>
          <cell r="AJ3940" t="str">
            <v/>
          </cell>
          <cell r="AK3940">
            <v>0</v>
          </cell>
        </row>
        <row r="3941">
          <cell r="F3941" t="e">
            <v>#N/A</v>
          </cell>
          <cell r="AG3941" t="e">
            <v>#N/A</v>
          </cell>
          <cell r="AH3941">
            <v>0</v>
          </cell>
          <cell r="AI3941" t="e">
            <v>#N/A</v>
          </cell>
          <cell r="AJ3941" t="str">
            <v/>
          </cell>
          <cell r="AK3941">
            <v>0</v>
          </cell>
        </row>
        <row r="3942">
          <cell r="F3942" t="e">
            <v>#N/A</v>
          </cell>
          <cell r="AG3942" t="e">
            <v>#N/A</v>
          </cell>
          <cell r="AH3942">
            <v>0</v>
          </cell>
          <cell r="AI3942" t="e">
            <v>#N/A</v>
          </cell>
          <cell r="AJ3942" t="str">
            <v/>
          </cell>
          <cell r="AK3942">
            <v>0</v>
          </cell>
        </row>
        <row r="3943">
          <cell r="F3943" t="e">
            <v>#N/A</v>
          </cell>
          <cell r="AG3943" t="e">
            <v>#N/A</v>
          </cell>
          <cell r="AH3943">
            <v>0</v>
          </cell>
          <cell r="AI3943" t="e">
            <v>#N/A</v>
          </cell>
          <cell r="AJ3943" t="str">
            <v/>
          </cell>
          <cell r="AK3943">
            <v>0</v>
          </cell>
        </row>
        <row r="3944">
          <cell r="F3944" t="e">
            <v>#N/A</v>
          </cell>
          <cell r="AG3944" t="e">
            <v>#N/A</v>
          </cell>
          <cell r="AH3944">
            <v>0</v>
          </cell>
          <cell r="AI3944" t="e">
            <v>#N/A</v>
          </cell>
          <cell r="AJ3944" t="str">
            <v/>
          </cell>
          <cell r="AK3944">
            <v>0</v>
          </cell>
        </row>
        <row r="3945">
          <cell r="F3945" t="e">
            <v>#N/A</v>
          </cell>
          <cell r="AG3945" t="e">
            <v>#N/A</v>
          </cell>
          <cell r="AH3945">
            <v>0</v>
          </cell>
          <cell r="AI3945" t="e">
            <v>#N/A</v>
          </cell>
          <cell r="AJ3945" t="str">
            <v/>
          </cell>
          <cell r="AK3945">
            <v>0</v>
          </cell>
        </row>
        <row r="3946">
          <cell r="F3946" t="e">
            <v>#N/A</v>
          </cell>
          <cell r="AG3946" t="e">
            <v>#N/A</v>
          </cell>
          <cell r="AH3946">
            <v>0</v>
          </cell>
          <cell r="AI3946" t="e">
            <v>#N/A</v>
          </cell>
          <cell r="AJ3946" t="str">
            <v/>
          </cell>
          <cell r="AK3946">
            <v>0</v>
          </cell>
        </row>
        <row r="3947">
          <cell r="F3947" t="e">
            <v>#N/A</v>
          </cell>
          <cell r="AG3947" t="e">
            <v>#N/A</v>
          </cell>
          <cell r="AH3947">
            <v>0</v>
          </cell>
          <cell r="AI3947" t="e">
            <v>#N/A</v>
          </cell>
          <cell r="AJ3947" t="str">
            <v/>
          </cell>
          <cell r="AK3947">
            <v>0</v>
          </cell>
        </row>
        <row r="3948">
          <cell r="F3948" t="e">
            <v>#N/A</v>
          </cell>
          <cell r="AG3948" t="e">
            <v>#N/A</v>
          </cell>
          <cell r="AH3948">
            <v>0</v>
          </cell>
          <cell r="AI3948" t="e">
            <v>#N/A</v>
          </cell>
          <cell r="AJ3948" t="str">
            <v/>
          </cell>
          <cell r="AK3948">
            <v>0</v>
          </cell>
        </row>
        <row r="3949">
          <cell r="F3949" t="e">
            <v>#N/A</v>
          </cell>
          <cell r="AG3949" t="e">
            <v>#N/A</v>
          </cell>
          <cell r="AH3949">
            <v>0</v>
          </cell>
          <cell r="AI3949" t="e">
            <v>#N/A</v>
          </cell>
          <cell r="AJ3949" t="str">
            <v/>
          </cell>
          <cell r="AK3949">
            <v>0</v>
          </cell>
        </row>
        <row r="3950">
          <cell r="F3950" t="e">
            <v>#N/A</v>
          </cell>
          <cell r="AG3950" t="e">
            <v>#N/A</v>
          </cell>
          <cell r="AH3950">
            <v>0</v>
          </cell>
          <cell r="AI3950" t="e">
            <v>#N/A</v>
          </cell>
          <cell r="AJ3950" t="str">
            <v/>
          </cell>
          <cell r="AK3950">
            <v>0</v>
          </cell>
        </row>
        <row r="3951">
          <cell r="F3951" t="e">
            <v>#N/A</v>
          </cell>
          <cell r="AG3951" t="e">
            <v>#N/A</v>
          </cell>
          <cell r="AH3951">
            <v>0</v>
          </cell>
          <cell r="AI3951" t="e">
            <v>#N/A</v>
          </cell>
          <cell r="AJ3951" t="str">
            <v/>
          </cell>
          <cell r="AK3951">
            <v>0</v>
          </cell>
        </row>
        <row r="3952">
          <cell r="F3952" t="e">
            <v>#N/A</v>
          </cell>
          <cell r="AG3952" t="e">
            <v>#N/A</v>
          </cell>
          <cell r="AH3952">
            <v>0</v>
          </cell>
          <cell r="AI3952" t="e">
            <v>#N/A</v>
          </cell>
          <cell r="AJ3952" t="str">
            <v/>
          </cell>
          <cell r="AK3952">
            <v>0</v>
          </cell>
        </row>
        <row r="3953">
          <cell r="F3953" t="e">
            <v>#N/A</v>
          </cell>
          <cell r="AG3953" t="e">
            <v>#N/A</v>
          </cell>
          <cell r="AH3953">
            <v>0</v>
          </cell>
          <cell r="AI3953" t="e">
            <v>#N/A</v>
          </cell>
          <cell r="AJ3953" t="str">
            <v/>
          </cell>
          <cell r="AK3953">
            <v>0</v>
          </cell>
        </row>
        <row r="3954">
          <cell r="F3954" t="e">
            <v>#N/A</v>
          </cell>
          <cell r="AG3954" t="e">
            <v>#N/A</v>
          </cell>
          <cell r="AH3954">
            <v>0</v>
          </cell>
          <cell r="AI3954" t="e">
            <v>#N/A</v>
          </cell>
          <cell r="AJ3954" t="str">
            <v/>
          </cell>
          <cell r="AK3954">
            <v>0</v>
          </cell>
        </row>
        <row r="3955">
          <cell r="F3955" t="e">
            <v>#N/A</v>
          </cell>
          <cell r="AG3955" t="e">
            <v>#N/A</v>
          </cell>
          <cell r="AH3955">
            <v>0</v>
          </cell>
          <cell r="AI3955" t="e">
            <v>#N/A</v>
          </cell>
          <cell r="AJ3955" t="str">
            <v/>
          </cell>
          <cell r="AK3955">
            <v>0</v>
          </cell>
        </row>
        <row r="3956">
          <cell r="F3956" t="e">
            <v>#N/A</v>
          </cell>
          <cell r="AG3956" t="e">
            <v>#N/A</v>
          </cell>
          <cell r="AH3956">
            <v>0</v>
          </cell>
          <cell r="AI3956" t="e">
            <v>#N/A</v>
          </cell>
          <cell r="AJ3956" t="str">
            <v/>
          </cell>
          <cell r="AK3956">
            <v>0</v>
          </cell>
        </row>
        <row r="3957">
          <cell r="F3957" t="e">
            <v>#N/A</v>
          </cell>
          <cell r="AG3957" t="e">
            <v>#N/A</v>
          </cell>
          <cell r="AH3957">
            <v>0</v>
          </cell>
          <cell r="AI3957" t="e">
            <v>#N/A</v>
          </cell>
          <cell r="AJ3957" t="str">
            <v/>
          </cell>
          <cell r="AK3957">
            <v>0</v>
          </cell>
        </row>
        <row r="3958">
          <cell r="F3958" t="e">
            <v>#N/A</v>
          </cell>
          <cell r="AG3958" t="e">
            <v>#N/A</v>
          </cell>
          <cell r="AH3958">
            <v>0</v>
          </cell>
          <cell r="AI3958" t="e">
            <v>#N/A</v>
          </cell>
          <cell r="AJ3958" t="str">
            <v/>
          </cell>
          <cell r="AK3958">
            <v>0</v>
          </cell>
        </row>
        <row r="3959">
          <cell r="F3959" t="e">
            <v>#N/A</v>
          </cell>
          <cell r="AG3959" t="e">
            <v>#N/A</v>
          </cell>
          <cell r="AH3959">
            <v>0</v>
          </cell>
          <cell r="AI3959" t="e">
            <v>#N/A</v>
          </cell>
          <cell r="AJ3959" t="str">
            <v/>
          </cell>
          <cell r="AK3959">
            <v>0</v>
          </cell>
        </row>
        <row r="3960">
          <cell r="F3960" t="e">
            <v>#N/A</v>
          </cell>
          <cell r="AG3960" t="e">
            <v>#N/A</v>
          </cell>
          <cell r="AH3960">
            <v>0</v>
          </cell>
          <cell r="AI3960" t="e">
            <v>#N/A</v>
          </cell>
          <cell r="AJ3960" t="str">
            <v/>
          </cell>
          <cell r="AK3960">
            <v>0</v>
          </cell>
        </row>
        <row r="3961">
          <cell r="F3961" t="e">
            <v>#N/A</v>
          </cell>
          <cell r="AG3961" t="e">
            <v>#N/A</v>
          </cell>
          <cell r="AH3961">
            <v>0</v>
          </cell>
          <cell r="AI3961" t="e">
            <v>#N/A</v>
          </cell>
          <cell r="AJ3961" t="str">
            <v/>
          </cell>
          <cell r="AK3961">
            <v>0</v>
          </cell>
        </row>
        <row r="3962">
          <cell r="F3962" t="e">
            <v>#N/A</v>
          </cell>
          <cell r="AG3962" t="e">
            <v>#N/A</v>
          </cell>
          <cell r="AH3962">
            <v>0</v>
          </cell>
          <cell r="AI3962" t="e">
            <v>#N/A</v>
          </cell>
          <cell r="AJ3962" t="str">
            <v/>
          </cell>
          <cell r="AK3962">
            <v>0</v>
          </cell>
        </row>
        <row r="3963">
          <cell r="F3963" t="e">
            <v>#N/A</v>
          </cell>
          <cell r="AG3963" t="e">
            <v>#N/A</v>
          </cell>
          <cell r="AH3963">
            <v>0</v>
          </cell>
          <cell r="AI3963" t="e">
            <v>#N/A</v>
          </cell>
          <cell r="AJ3963" t="str">
            <v/>
          </cell>
          <cell r="AK3963">
            <v>0</v>
          </cell>
        </row>
        <row r="3964">
          <cell r="F3964" t="e">
            <v>#N/A</v>
          </cell>
          <cell r="AG3964" t="e">
            <v>#N/A</v>
          </cell>
          <cell r="AH3964">
            <v>0</v>
          </cell>
          <cell r="AI3964" t="e">
            <v>#N/A</v>
          </cell>
          <cell r="AJ3964" t="str">
            <v/>
          </cell>
          <cell r="AK3964">
            <v>0</v>
          </cell>
        </row>
        <row r="3965">
          <cell r="F3965" t="e">
            <v>#N/A</v>
          </cell>
          <cell r="AG3965" t="e">
            <v>#N/A</v>
          </cell>
          <cell r="AH3965">
            <v>0</v>
          </cell>
          <cell r="AI3965" t="e">
            <v>#N/A</v>
          </cell>
          <cell r="AJ3965" t="str">
            <v/>
          </cell>
          <cell r="AK3965">
            <v>0</v>
          </cell>
        </row>
        <row r="3966">
          <cell r="F3966" t="e">
            <v>#N/A</v>
          </cell>
          <cell r="AG3966" t="e">
            <v>#N/A</v>
          </cell>
          <cell r="AH3966">
            <v>0</v>
          </cell>
          <cell r="AI3966" t="e">
            <v>#N/A</v>
          </cell>
          <cell r="AJ3966" t="str">
            <v/>
          </cell>
          <cell r="AK3966">
            <v>0</v>
          </cell>
        </row>
        <row r="3967">
          <cell r="F3967" t="e">
            <v>#N/A</v>
          </cell>
          <cell r="AG3967" t="e">
            <v>#N/A</v>
          </cell>
          <cell r="AH3967">
            <v>0</v>
          </cell>
          <cell r="AI3967" t="e">
            <v>#N/A</v>
          </cell>
          <cell r="AJ3967" t="str">
            <v/>
          </cell>
          <cell r="AK3967">
            <v>0</v>
          </cell>
        </row>
        <row r="3968">
          <cell r="F3968" t="e">
            <v>#N/A</v>
          </cell>
          <cell r="AG3968" t="e">
            <v>#N/A</v>
          </cell>
          <cell r="AH3968">
            <v>0</v>
          </cell>
          <cell r="AI3968" t="e">
            <v>#N/A</v>
          </cell>
          <cell r="AJ3968" t="str">
            <v/>
          </cell>
          <cell r="AK3968">
            <v>0</v>
          </cell>
        </row>
        <row r="3969">
          <cell r="F3969" t="e">
            <v>#N/A</v>
          </cell>
          <cell r="AG3969" t="e">
            <v>#N/A</v>
          </cell>
          <cell r="AH3969">
            <v>0</v>
          </cell>
          <cell r="AI3969" t="e">
            <v>#N/A</v>
          </cell>
          <cell r="AJ3969" t="str">
            <v/>
          </cell>
          <cell r="AK3969">
            <v>0</v>
          </cell>
        </row>
        <row r="3970">
          <cell r="F3970" t="e">
            <v>#N/A</v>
          </cell>
          <cell r="AG3970" t="e">
            <v>#N/A</v>
          </cell>
          <cell r="AH3970">
            <v>0</v>
          </cell>
          <cell r="AI3970" t="e">
            <v>#N/A</v>
          </cell>
          <cell r="AJ3970" t="str">
            <v/>
          </cell>
          <cell r="AK3970">
            <v>0</v>
          </cell>
        </row>
        <row r="3971">
          <cell r="F3971" t="e">
            <v>#N/A</v>
          </cell>
          <cell r="AG3971" t="e">
            <v>#N/A</v>
          </cell>
          <cell r="AH3971">
            <v>0</v>
          </cell>
          <cell r="AI3971" t="e">
            <v>#N/A</v>
          </cell>
          <cell r="AJ3971" t="str">
            <v/>
          </cell>
          <cell r="AK3971">
            <v>0</v>
          </cell>
        </row>
        <row r="3972">
          <cell r="F3972" t="e">
            <v>#N/A</v>
          </cell>
          <cell r="AG3972" t="e">
            <v>#N/A</v>
          </cell>
          <cell r="AH3972">
            <v>0</v>
          </cell>
          <cell r="AI3972" t="e">
            <v>#N/A</v>
          </cell>
          <cell r="AJ3972" t="str">
            <v/>
          </cell>
          <cell r="AK3972">
            <v>0</v>
          </cell>
        </row>
        <row r="3973">
          <cell r="F3973" t="e">
            <v>#N/A</v>
          </cell>
          <cell r="AG3973" t="e">
            <v>#N/A</v>
          </cell>
          <cell r="AH3973">
            <v>0</v>
          </cell>
          <cell r="AI3973" t="e">
            <v>#N/A</v>
          </cell>
          <cell r="AJ3973" t="str">
            <v/>
          </cell>
          <cell r="AK3973">
            <v>0</v>
          </cell>
        </row>
        <row r="3974">
          <cell r="F3974" t="e">
            <v>#N/A</v>
          </cell>
          <cell r="AG3974" t="e">
            <v>#N/A</v>
          </cell>
          <cell r="AH3974">
            <v>0</v>
          </cell>
          <cell r="AI3974" t="e">
            <v>#N/A</v>
          </cell>
          <cell r="AJ3974" t="str">
            <v/>
          </cell>
          <cell r="AK3974">
            <v>0</v>
          </cell>
        </row>
        <row r="3975">
          <cell r="F3975" t="e">
            <v>#N/A</v>
          </cell>
          <cell r="AG3975" t="e">
            <v>#N/A</v>
          </cell>
          <cell r="AH3975">
            <v>0</v>
          </cell>
          <cell r="AI3975" t="e">
            <v>#N/A</v>
          </cell>
          <cell r="AJ3975" t="str">
            <v/>
          </cell>
          <cell r="AK3975">
            <v>0</v>
          </cell>
        </row>
        <row r="3976">
          <cell r="F3976" t="e">
            <v>#N/A</v>
          </cell>
          <cell r="AG3976" t="e">
            <v>#N/A</v>
          </cell>
          <cell r="AH3976">
            <v>0</v>
          </cell>
          <cell r="AI3976" t="e">
            <v>#N/A</v>
          </cell>
          <cell r="AJ3976" t="str">
            <v/>
          </cell>
          <cell r="AK3976">
            <v>0</v>
          </cell>
        </row>
        <row r="3977">
          <cell r="F3977" t="e">
            <v>#N/A</v>
          </cell>
          <cell r="AG3977" t="e">
            <v>#N/A</v>
          </cell>
          <cell r="AH3977">
            <v>0</v>
          </cell>
          <cell r="AI3977" t="e">
            <v>#N/A</v>
          </cell>
          <cell r="AJ3977" t="str">
            <v/>
          </cell>
          <cell r="AK3977">
            <v>0</v>
          </cell>
        </row>
        <row r="3978">
          <cell r="F3978" t="e">
            <v>#N/A</v>
          </cell>
          <cell r="AG3978" t="e">
            <v>#N/A</v>
          </cell>
          <cell r="AH3978">
            <v>0</v>
          </cell>
          <cell r="AI3978" t="e">
            <v>#N/A</v>
          </cell>
          <cell r="AJ3978" t="str">
            <v/>
          </cell>
          <cell r="AK3978">
            <v>0</v>
          </cell>
        </row>
        <row r="3979">
          <cell r="F3979" t="e">
            <v>#N/A</v>
          </cell>
          <cell r="AG3979" t="e">
            <v>#N/A</v>
          </cell>
          <cell r="AH3979">
            <v>0</v>
          </cell>
          <cell r="AI3979" t="e">
            <v>#N/A</v>
          </cell>
          <cell r="AJ3979" t="str">
            <v/>
          </cell>
          <cell r="AK3979">
            <v>0</v>
          </cell>
        </row>
        <row r="3980">
          <cell r="F3980" t="e">
            <v>#N/A</v>
          </cell>
          <cell r="AG3980" t="e">
            <v>#N/A</v>
          </cell>
          <cell r="AH3980">
            <v>0</v>
          </cell>
          <cell r="AI3980" t="e">
            <v>#N/A</v>
          </cell>
          <cell r="AJ3980" t="str">
            <v/>
          </cell>
          <cell r="AK3980">
            <v>0</v>
          </cell>
        </row>
        <row r="3981">
          <cell r="F3981" t="e">
            <v>#N/A</v>
          </cell>
          <cell r="AG3981" t="e">
            <v>#N/A</v>
          </cell>
          <cell r="AH3981">
            <v>0</v>
          </cell>
          <cell r="AI3981" t="e">
            <v>#N/A</v>
          </cell>
          <cell r="AJ3981" t="str">
            <v/>
          </cell>
          <cell r="AK3981">
            <v>0</v>
          </cell>
        </row>
        <row r="3982">
          <cell r="F3982" t="e">
            <v>#N/A</v>
          </cell>
          <cell r="AG3982" t="e">
            <v>#N/A</v>
          </cell>
          <cell r="AH3982">
            <v>0</v>
          </cell>
          <cell r="AI3982" t="e">
            <v>#N/A</v>
          </cell>
          <cell r="AJ3982" t="str">
            <v/>
          </cell>
          <cell r="AK3982">
            <v>0</v>
          </cell>
        </row>
        <row r="3983">
          <cell r="F3983" t="e">
            <v>#N/A</v>
          </cell>
          <cell r="AG3983" t="e">
            <v>#N/A</v>
          </cell>
          <cell r="AH3983">
            <v>0</v>
          </cell>
          <cell r="AI3983" t="e">
            <v>#N/A</v>
          </cell>
          <cell r="AJ3983" t="str">
            <v/>
          </cell>
          <cell r="AK3983">
            <v>0</v>
          </cell>
        </row>
        <row r="3984">
          <cell r="F3984" t="e">
            <v>#N/A</v>
          </cell>
          <cell r="AG3984" t="e">
            <v>#N/A</v>
          </cell>
          <cell r="AH3984">
            <v>0</v>
          </cell>
          <cell r="AI3984" t="e">
            <v>#N/A</v>
          </cell>
          <cell r="AJ3984" t="str">
            <v/>
          </cell>
          <cell r="AK3984">
            <v>0</v>
          </cell>
        </row>
        <row r="3985">
          <cell r="F3985" t="e">
            <v>#N/A</v>
          </cell>
          <cell r="AG3985" t="e">
            <v>#N/A</v>
          </cell>
          <cell r="AH3985">
            <v>0</v>
          </cell>
          <cell r="AI3985" t="e">
            <v>#N/A</v>
          </cell>
          <cell r="AJ3985" t="str">
            <v/>
          </cell>
          <cell r="AK3985">
            <v>0</v>
          </cell>
        </row>
        <row r="3986">
          <cell r="F3986" t="e">
            <v>#N/A</v>
          </cell>
          <cell r="AG3986" t="e">
            <v>#N/A</v>
          </cell>
          <cell r="AH3986">
            <v>0</v>
          </cell>
          <cell r="AI3986" t="e">
            <v>#N/A</v>
          </cell>
          <cell r="AJ3986" t="str">
            <v/>
          </cell>
          <cell r="AK3986">
            <v>0</v>
          </cell>
        </row>
        <row r="3987">
          <cell r="F3987" t="e">
            <v>#N/A</v>
          </cell>
          <cell r="AG3987" t="e">
            <v>#N/A</v>
          </cell>
          <cell r="AH3987">
            <v>0</v>
          </cell>
          <cell r="AI3987" t="e">
            <v>#N/A</v>
          </cell>
          <cell r="AJ3987" t="str">
            <v/>
          </cell>
          <cell r="AK3987">
            <v>0</v>
          </cell>
        </row>
        <row r="3988">
          <cell r="F3988" t="e">
            <v>#N/A</v>
          </cell>
          <cell r="AG3988" t="e">
            <v>#N/A</v>
          </cell>
          <cell r="AH3988">
            <v>0</v>
          </cell>
          <cell r="AI3988" t="e">
            <v>#N/A</v>
          </cell>
          <cell r="AJ3988" t="str">
            <v/>
          </cell>
          <cell r="AK3988">
            <v>0</v>
          </cell>
        </row>
        <row r="3989">
          <cell r="F3989" t="e">
            <v>#N/A</v>
          </cell>
          <cell r="AG3989" t="e">
            <v>#N/A</v>
          </cell>
          <cell r="AH3989">
            <v>0</v>
          </cell>
          <cell r="AI3989" t="e">
            <v>#N/A</v>
          </cell>
          <cell r="AJ3989" t="str">
            <v/>
          </cell>
          <cell r="AK3989">
            <v>0</v>
          </cell>
        </row>
        <row r="3990">
          <cell r="F3990" t="e">
            <v>#N/A</v>
          </cell>
          <cell r="AG3990" t="e">
            <v>#N/A</v>
          </cell>
          <cell r="AH3990">
            <v>0</v>
          </cell>
          <cell r="AI3990" t="e">
            <v>#N/A</v>
          </cell>
          <cell r="AJ3990" t="str">
            <v/>
          </cell>
          <cell r="AK3990">
            <v>0</v>
          </cell>
        </row>
        <row r="3991">
          <cell r="F3991" t="e">
            <v>#N/A</v>
          </cell>
          <cell r="AG3991" t="e">
            <v>#N/A</v>
          </cell>
          <cell r="AH3991">
            <v>0</v>
          </cell>
          <cell r="AI3991" t="e">
            <v>#N/A</v>
          </cell>
          <cell r="AJ3991" t="str">
            <v/>
          </cell>
          <cell r="AK3991">
            <v>0</v>
          </cell>
        </row>
        <row r="3992">
          <cell r="F3992" t="e">
            <v>#N/A</v>
          </cell>
          <cell r="AG3992" t="e">
            <v>#N/A</v>
          </cell>
          <cell r="AH3992">
            <v>0</v>
          </cell>
          <cell r="AI3992" t="e">
            <v>#N/A</v>
          </cell>
          <cell r="AJ3992" t="str">
            <v/>
          </cell>
          <cell r="AK3992">
            <v>0</v>
          </cell>
        </row>
        <row r="3993">
          <cell r="F3993" t="e">
            <v>#N/A</v>
          </cell>
          <cell r="AG3993" t="e">
            <v>#N/A</v>
          </cell>
          <cell r="AH3993">
            <v>0</v>
          </cell>
          <cell r="AI3993" t="e">
            <v>#N/A</v>
          </cell>
          <cell r="AJ3993" t="str">
            <v/>
          </cell>
          <cell r="AK3993">
            <v>0</v>
          </cell>
        </row>
        <row r="3994">
          <cell r="F3994" t="e">
            <v>#N/A</v>
          </cell>
          <cell r="AG3994" t="e">
            <v>#N/A</v>
          </cell>
          <cell r="AH3994">
            <v>0</v>
          </cell>
          <cell r="AI3994" t="e">
            <v>#N/A</v>
          </cell>
          <cell r="AJ3994" t="str">
            <v/>
          </cell>
          <cell r="AK3994">
            <v>0</v>
          </cell>
        </row>
        <row r="3995">
          <cell r="F3995" t="e">
            <v>#N/A</v>
          </cell>
          <cell r="AG3995" t="e">
            <v>#N/A</v>
          </cell>
          <cell r="AH3995">
            <v>0</v>
          </cell>
          <cell r="AI3995" t="e">
            <v>#N/A</v>
          </cell>
          <cell r="AJ3995" t="str">
            <v/>
          </cell>
          <cell r="AK3995">
            <v>0</v>
          </cell>
        </row>
        <row r="3996">
          <cell r="F3996" t="e">
            <v>#N/A</v>
          </cell>
          <cell r="AG3996" t="e">
            <v>#N/A</v>
          </cell>
          <cell r="AH3996">
            <v>0</v>
          </cell>
          <cell r="AI3996" t="e">
            <v>#N/A</v>
          </cell>
          <cell r="AJ3996" t="str">
            <v/>
          </cell>
          <cell r="AK3996">
            <v>0</v>
          </cell>
        </row>
        <row r="3997">
          <cell r="F3997" t="e">
            <v>#N/A</v>
          </cell>
          <cell r="AG3997" t="e">
            <v>#N/A</v>
          </cell>
          <cell r="AH3997">
            <v>0</v>
          </cell>
          <cell r="AI3997" t="e">
            <v>#N/A</v>
          </cell>
          <cell r="AJ3997" t="str">
            <v/>
          </cell>
          <cell r="AK3997">
            <v>0</v>
          </cell>
        </row>
        <row r="3998">
          <cell r="F3998" t="e">
            <v>#N/A</v>
          </cell>
          <cell r="AG3998" t="e">
            <v>#N/A</v>
          </cell>
          <cell r="AH3998">
            <v>0</v>
          </cell>
          <cell r="AI3998" t="e">
            <v>#N/A</v>
          </cell>
          <cell r="AJ3998" t="str">
            <v/>
          </cell>
          <cell r="AK3998">
            <v>0</v>
          </cell>
        </row>
        <row r="3999">
          <cell r="F3999" t="e">
            <v>#N/A</v>
          </cell>
          <cell r="AG3999" t="e">
            <v>#N/A</v>
          </cell>
          <cell r="AH3999">
            <v>0</v>
          </cell>
          <cell r="AI3999" t="e">
            <v>#N/A</v>
          </cell>
          <cell r="AJ3999" t="str">
            <v/>
          </cell>
          <cell r="AK3999">
            <v>0</v>
          </cell>
        </row>
        <row r="4000">
          <cell r="F4000" t="e">
            <v>#N/A</v>
          </cell>
          <cell r="AG4000" t="e">
            <v>#N/A</v>
          </cell>
          <cell r="AH4000">
            <v>0</v>
          </cell>
          <cell r="AI4000" t="e">
            <v>#N/A</v>
          </cell>
          <cell r="AJ4000" t="str">
            <v/>
          </cell>
          <cell r="AK4000">
            <v>0</v>
          </cell>
        </row>
        <row r="4001">
          <cell r="F4001" t="e">
            <v>#N/A</v>
          </cell>
          <cell r="AG4001" t="e">
            <v>#N/A</v>
          </cell>
          <cell r="AH4001">
            <v>0</v>
          </cell>
          <cell r="AI4001" t="e">
            <v>#N/A</v>
          </cell>
          <cell r="AJ4001" t="str">
            <v/>
          </cell>
          <cell r="AK4001">
            <v>0</v>
          </cell>
        </row>
        <row r="4002">
          <cell r="F4002" t="e">
            <v>#N/A</v>
          </cell>
          <cell r="AG4002" t="e">
            <v>#N/A</v>
          </cell>
          <cell r="AH4002">
            <v>0</v>
          </cell>
          <cell r="AI4002" t="e">
            <v>#N/A</v>
          </cell>
          <cell r="AJ4002" t="str">
            <v/>
          </cell>
          <cell r="AK4002">
            <v>0</v>
          </cell>
        </row>
        <row r="4003">
          <cell r="F4003" t="e">
            <v>#N/A</v>
          </cell>
          <cell r="AG4003" t="e">
            <v>#N/A</v>
          </cell>
          <cell r="AH4003">
            <v>0</v>
          </cell>
          <cell r="AI4003" t="e">
            <v>#N/A</v>
          </cell>
          <cell r="AJ4003" t="str">
            <v/>
          </cell>
          <cell r="AK4003">
            <v>0</v>
          </cell>
        </row>
        <row r="4004">
          <cell r="F4004" t="e">
            <v>#N/A</v>
          </cell>
          <cell r="AG4004" t="e">
            <v>#N/A</v>
          </cell>
          <cell r="AH4004">
            <v>0</v>
          </cell>
          <cell r="AI4004" t="e">
            <v>#N/A</v>
          </cell>
          <cell r="AJ4004" t="str">
            <v/>
          </cell>
          <cell r="AK4004">
            <v>0</v>
          </cell>
        </row>
        <row r="4005">
          <cell r="F4005" t="e">
            <v>#N/A</v>
          </cell>
          <cell r="AG4005" t="e">
            <v>#N/A</v>
          </cell>
          <cell r="AH4005">
            <v>0</v>
          </cell>
          <cell r="AI4005" t="e">
            <v>#N/A</v>
          </cell>
          <cell r="AJ4005" t="str">
            <v/>
          </cell>
          <cell r="AK4005">
            <v>0</v>
          </cell>
        </row>
        <row r="4006">
          <cell r="F4006" t="e">
            <v>#N/A</v>
          </cell>
          <cell r="AG4006" t="e">
            <v>#N/A</v>
          </cell>
          <cell r="AH4006">
            <v>0</v>
          </cell>
          <cell r="AI4006" t="e">
            <v>#N/A</v>
          </cell>
          <cell r="AJ4006" t="str">
            <v/>
          </cell>
          <cell r="AK4006">
            <v>0</v>
          </cell>
        </row>
        <row r="4007">
          <cell r="F4007" t="e">
            <v>#N/A</v>
          </cell>
          <cell r="AG4007" t="e">
            <v>#N/A</v>
          </cell>
          <cell r="AH4007">
            <v>0</v>
          </cell>
          <cell r="AI4007" t="e">
            <v>#N/A</v>
          </cell>
          <cell r="AJ4007" t="str">
            <v/>
          </cell>
          <cell r="AK4007">
            <v>0</v>
          </cell>
        </row>
        <row r="4008">
          <cell r="F4008" t="e">
            <v>#N/A</v>
          </cell>
          <cell r="AG4008" t="e">
            <v>#N/A</v>
          </cell>
          <cell r="AH4008">
            <v>0</v>
          </cell>
          <cell r="AI4008" t="e">
            <v>#N/A</v>
          </cell>
          <cell r="AJ4008" t="str">
            <v/>
          </cell>
          <cell r="AK4008">
            <v>0</v>
          </cell>
        </row>
        <row r="4009">
          <cell r="F4009" t="e">
            <v>#N/A</v>
          </cell>
          <cell r="AG4009" t="e">
            <v>#N/A</v>
          </cell>
          <cell r="AH4009">
            <v>0</v>
          </cell>
          <cell r="AI4009" t="e">
            <v>#N/A</v>
          </cell>
          <cell r="AJ4009" t="str">
            <v/>
          </cell>
          <cell r="AK4009">
            <v>0</v>
          </cell>
        </row>
        <row r="4010">
          <cell r="F4010" t="e">
            <v>#N/A</v>
          </cell>
          <cell r="AG4010" t="e">
            <v>#N/A</v>
          </cell>
          <cell r="AH4010">
            <v>0</v>
          </cell>
          <cell r="AI4010" t="e">
            <v>#N/A</v>
          </cell>
          <cell r="AJ4010" t="str">
            <v/>
          </cell>
          <cell r="AK4010">
            <v>0</v>
          </cell>
        </row>
        <row r="4011">
          <cell r="F4011" t="e">
            <v>#N/A</v>
          </cell>
          <cell r="AG4011" t="e">
            <v>#N/A</v>
          </cell>
          <cell r="AH4011">
            <v>0</v>
          </cell>
          <cell r="AI4011" t="e">
            <v>#N/A</v>
          </cell>
          <cell r="AJ4011" t="str">
            <v/>
          </cell>
          <cell r="AK4011">
            <v>0</v>
          </cell>
        </row>
        <row r="4012">
          <cell r="F4012" t="e">
            <v>#N/A</v>
          </cell>
          <cell r="AG4012" t="e">
            <v>#N/A</v>
          </cell>
          <cell r="AH4012">
            <v>0</v>
          </cell>
          <cell r="AI4012" t="e">
            <v>#N/A</v>
          </cell>
          <cell r="AJ4012" t="str">
            <v/>
          </cell>
          <cell r="AK4012">
            <v>0</v>
          </cell>
        </row>
        <row r="4013">
          <cell r="F4013" t="e">
            <v>#N/A</v>
          </cell>
          <cell r="AG4013" t="e">
            <v>#N/A</v>
          </cell>
          <cell r="AH4013">
            <v>0</v>
          </cell>
          <cell r="AI4013" t="e">
            <v>#N/A</v>
          </cell>
          <cell r="AJ4013" t="str">
            <v/>
          </cell>
          <cell r="AK4013">
            <v>0</v>
          </cell>
        </row>
        <row r="4014">
          <cell r="F4014" t="e">
            <v>#N/A</v>
          </cell>
          <cell r="AG4014" t="e">
            <v>#N/A</v>
          </cell>
          <cell r="AH4014">
            <v>0</v>
          </cell>
          <cell r="AI4014" t="e">
            <v>#N/A</v>
          </cell>
          <cell r="AJ4014" t="str">
            <v/>
          </cell>
          <cell r="AK4014">
            <v>0</v>
          </cell>
        </row>
        <row r="4015">
          <cell r="F4015" t="e">
            <v>#N/A</v>
          </cell>
          <cell r="AG4015" t="e">
            <v>#N/A</v>
          </cell>
          <cell r="AH4015">
            <v>0</v>
          </cell>
          <cell r="AI4015" t="e">
            <v>#N/A</v>
          </cell>
          <cell r="AJ4015" t="str">
            <v/>
          </cell>
          <cell r="AK4015">
            <v>0</v>
          </cell>
        </row>
        <row r="4016">
          <cell r="F4016" t="e">
            <v>#N/A</v>
          </cell>
          <cell r="AG4016" t="e">
            <v>#N/A</v>
          </cell>
          <cell r="AH4016">
            <v>0</v>
          </cell>
          <cell r="AI4016" t="e">
            <v>#N/A</v>
          </cell>
          <cell r="AJ4016" t="str">
            <v/>
          </cell>
          <cell r="AK4016">
            <v>0</v>
          </cell>
        </row>
        <row r="4017">
          <cell r="F4017" t="e">
            <v>#N/A</v>
          </cell>
          <cell r="AG4017" t="e">
            <v>#N/A</v>
          </cell>
          <cell r="AH4017">
            <v>0</v>
          </cell>
          <cell r="AI4017" t="e">
            <v>#N/A</v>
          </cell>
          <cell r="AJ4017" t="str">
            <v/>
          </cell>
          <cell r="AK4017">
            <v>0</v>
          </cell>
        </row>
        <row r="4018">
          <cell r="F4018" t="e">
            <v>#N/A</v>
          </cell>
          <cell r="AG4018" t="e">
            <v>#N/A</v>
          </cell>
          <cell r="AH4018">
            <v>0</v>
          </cell>
          <cell r="AI4018" t="e">
            <v>#N/A</v>
          </cell>
          <cell r="AJ4018" t="str">
            <v/>
          </cell>
          <cell r="AK4018">
            <v>0</v>
          </cell>
        </row>
        <row r="4019">
          <cell r="F4019" t="e">
            <v>#N/A</v>
          </cell>
          <cell r="AG4019" t="e">
            <v>#N/A</v>
          </cell>
          <cell r="AH4019">
            <v>0</v>
          </cell>
          <cell r="AI4019" t="e">
            <v>#N/A</v>
          </cell>
          <cell r="AJ4019" t="str">
            <v/>
          </cell>
          <cell r="AK4019">
            <v>0</v>
          </cell>
        </row>
        <row r="4020">
          <cell r="F4020" t="e">
            <v>#N/A</v>
          </cell>
          <cell r="AG4020" t="e">
            <v>#N/A</v>
          </cell>
          <cell r="AH4020">
            <v>0</v>
          </cell>
          <cell r="AI4020" t="e">
            <v>#N/A</v>
          </cell>
          <cell r="AJ4020" t="str">
            <v/>
          </cell>
          <cell r="AK4020">
            <v>0</v>
          </cell>
        </row>
        <row r="4021">
          <cell r="F4021" t="e">
            <v>#N/A</v>
          </cell>
          <cell r="AG4021" t="e">
            <v>#N/A</v>
          </cell>
          <cell r="AH4021">
            <v>0</v>
          </cell>
          <cell r="AI4021" t="e">
            <v>#N/A</v>
          </cell>
          <cell r="AJ4021" t="str">
            <v/>
          </cell>
          <cell r="AK4021">
            <v>0</v>
          </cell>
        </row>
        <row r="4022">
          <cell r="F4022" t="e">
            <v>#N/A</v>
          </cell>
          <cell r="AG4022" t="e">
            <v>#N/A</v>
          </cell>
          <cell r="AH4022">
            <v>0</v>
          </cell>
          <cell r="AI4022" t="e">
            <v>#N/A</v>
          </cell>
          <cell r="AJ4022" t="str">
            <v/>
          </cell>
          <cell r="AK4022">
            <v>0</v>
          </cell>
        </row>
        <row r="4023">
          <cell r="F4023" t="e">
            <v>#N/A</v>
          </cell>
          <cell r="AG4023" t="e">
            <v>#N/A</v>
          </cell>
          <cell r="AH4023">
            <v>0</v>
          </cell>
          <cell r="AI4023" t="e">
            <v>#N/A</v>
          </cell>
          <cell r="AJ4023" t="str">
            <v/>
          </cell>
          <cell r="AK4023">
            <v>0</v>
          </cell>
        </row>
        <row r="4024">
          <cell r="F4024" t="e">
            <v>#N/A</v>
          </cell>
          <cell r="AG4024" t="e">
            <v>#N/A</v>
          </cell>
          <cell r="AH4024">
            <v>0</v>
          </cell>
          <cell r="AI4024" t="e">
            <v>#N/A</v>
          </cell>
          <cell r="AJ4024" t="str">
            <v/>
          </cell>
          <cell r="AK4024">
            <v>0</v>
          </cell>
        </row>
        <row r="4025">
          <cell r="F4025" t="e">
            <v>#N/A</v>
          </cell>
          <cell r="AG4025" t="e">
            <v>#N/A</v>
          </cell>
          <cell r="AH4025">
            <v>0</v>
          </cell>
          <cell r="AI4025" t="e">
            <v>#N/A</v>
          </cell>
          <cell r="AJ4025" t="str">
            <v/>
          </cell>
          <cell r="AK4025">
            <v>0</v>
          </cell>
        </row>
        <row r="4026">
          <cell r="F4026" t="e">
            <v>#N/A</v>
          </cell>
          <cell r="AG4026" t="e">
            <v>#N/A</v>
          </cell>
          <cell r="AH4026">
            <v>0</v>
          </cell>
          <cell r="AI4026" t="e">
            <v>#N/A</v>
          </cell>
          <cell r="AJ4026" t="str">
            <v/>
          </cell>
          <cell r="AK4026">
            <v>0</v>
          </cell>
        </row>
        <row r="4027">
          <cell r="F4027" t="e">
            <v>#N/A</v>
          </cell>
          <cell r="AG4027" t="e">
            <v>#N/A</v>
          </cell>
          <cell r="AH4027">
            <v>0</v>
          </cell>
          <cell r="AI4027" t="e">
            <v>#N/A</v>
          </cell>
          <cell r="AJ4027" t="str">
            <v/>
          </cell>
          <cell r="AK4027">
            <v>0</v>
          </cell>
        </row>
        <row r="4028">
          <cell r="F4028" t="e">
            <v>#N/A</v>
          </cell>
          <cell r="AG4028" t="e">
            <v>#N/A</v>
          </cell>
          <cell r="AH4028">
            <v>0</v>
          </cell>
          <cell r="AI4028" t="e">
            <v>#N/A</v>
          </cell>
          <cell r="AJ4028" t="str">
            <v/>
          </cell>
          <cell r="AK4028">
            <v>0</v>
          </cell>
        </row>
        <row r="4029">
          <cell r="F4029" t="e">
            <v>#N/A</v>
          </cell>
          <cell r="AG4029" t="e">
            <v>#N/A</v>
          </cell>
          <cell r="AH4029">
            <v>0</v>
          </cell>
          <cell r="AI4029" t="e">
            <v>#N/A</v>
          </cell>
          <cell r="AJ4029" t="str">
            <v/>
          </cell>
          <cell r="AK4029">
            <v>0</v>
          </cell>
        </row>
        <row r="4030">
          <cell r="F4030" t="e">
            <v>#N/A</v>
          </cell>
          <cell r="AG4030" t="e">
            <v>#N/A</v>
          </cell>
          <cell r="AH4030">
            <v>0</v>
          </cell>
          <cell r="AI4030" t="e">
            <v>#N/A</v>
          </cell>
          <cell r="AJ4030" t="str">
            <v/>
          </cell>
          <cell r="AK4030">
            <v>0</v>
          </cell>
        </row>
        <row r="4031">
          <cell r="F4031" t="e">
            <v>#N/A</v>
          </cell>
          <cell r="AG4031" t="e">
            <v>#N/A</v>
          </cell>
          <cell r="AH4031">
            <v>0</v>
          </cell>
          <cell r="AI4031" t="e">
            <v>#N/A</v>
          </cell>
          <cell r="AJ4031" t="str">
            <v/>
          </cell>
          <cell r="AK4031">
            <v>0</v>
          </cell>
        </row>
        <row r="4032">
          <cell r="F4032" t="e">
            <v>#N/A</v>
          </cell>
          <cell r="AG4032" t="e">
            <v>#N/A</v>
          </cell>
          <cell r="AH4032">
            <v>0</v>
          </cell>
          <cell r="AI4032" t="e">
            <v>#N/A</v>
          </cell>
          <cell r="AJ4032" t="str">
            <v/>
          </cell>
          <cell r="AK4032">
            <v>0</v>
          </cell>
        </row>
        <row r="4033">
          <cell r="F4033" t="e">
            <v>#N/A</v>
          </cell>
          <cell r="AG4033" t="e">
            <v>#N/A</v>
          </cell>
          <cell r="AH4033">
            <v>0</v>
          </cell>
          <cell r="AI4033" t="e">
            <v>#N/A</v>
          </cell>
          <cell r="AJ4033" t="str">
            <v/>
          </cell>
          <cell r="AK4033">
            <v>0</v>
          </cell>
        </row>
        <row r="4034">
          <cell r="F4034" t="e">
            <v>#N/A</v>
          </cell>
          <cell r="AG4034" t="e">
            <v>#N/A</v>
          </cell>
          <cell r="AH4034">
            <v>0</v>
          </cell>
          <cell r="AI4034" t="e">
            <v>#N/A</v>
          </cell>
          <cell r="AJ4034" t="str">
            <v/>
          </cell>
          <cell r="AK4034">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d-Prod"/>
      <sheetName val="Cap. Prod."/>
      <sheetName val="Prod. Form."/>
      <sheetName val="Hoja2"/>
    </sheetNames>
    <sheetDataSet>
      <sheetData sheetId="0"/>
      <sheetData sheetId="1"/>
      <sheetData sheetId="2">
        <row r="4">
          <cell r="B4" t="str">
            <v>Adaptador p/Espiga Punta Poste</v>
          </cell>
          <cell r="D4" t="str">
            <v>Abrazadera 1/2x10.1/2</v>
          </cell>
          <cell r="F4" t="str">
            <v>Ancla 1x1</v>
          </cell>
        </row>
        <row r="5">
          <cell r="B5" t="str">
            <v>Ancla Mural Tipo A</v>
          </cell>
          <cell r="D5" t="str">
            <v>Abrazadera 1/2x13</v>
          </cell>
          <cell r="F5" t="str">
            <v>Barra Ojo 3/4x2,40mtrs</v>
          </cell>
        </row>
        <row r="6">
          <cell r="B6" t="str">
            <v>Brida Inferior 1 Perno t/CTC</v>
          </cell>
          <cell r="D6" t="str">
            <v>Abrazadera 1/2x9.1/2</v>
          </cell>
          <cell r="F6" t="str">
            <v>Barra Ojo 3/4x3,20mtrs</v>
          </cell>
        </row>
        <row r="7">
          <cell r="B7" t="str">
            <v>Brida Inferior 1 perno t/Entel</v>
          </cell>
          <cell r="D7" t="str">
            <v>Abrazadera 1/2x12.1/2</v>
          </cell>
          <cell r="F7" t="str">
            <v>Barra Ojo 5/8x1.30mtrs</v>
          </cell>
        </row>
        <row r="8">
          <cell r="B8" t="str">
            <v>Brida Inferior 2 pernos</v>
          </cell>
          <cell r="D8" t="str">
            <v>Abrazadera 5/8x10.1/2</v>
          </cell>
          <cell r="F8" t="str">
            <v>Barra Ojo 5/8x1,80mtrs</v>
          </cell>
        </row>
        <row r="9">
          <cell r="B9" t="str">
            <v xml:space="preserve">Brida Inferior Multicable </v>
          </cell>
          <cell r="D9" t="str">
            <v>Abrazadera 5/8x9.1/2</v>
          </cell>
          <cell r="F9" t="str">
            <v>Barra Ojo 5/8x2,25mtrs</v>
          </cell>
        </row>
        <row r="10">
          <cell r="B10" t="str">
            <v>Brida Superior 1 Perno t/CTC</v>
          </cell>
          <cell r="D10" t="str">
            <v>Abrazadera Curva 1/2x8x5.1/2</v>
          </cell>
          <cell r="F10" t="str">
            <v>Barra Ojo 5/8x2,40mtrs</v>
          </cell>
        </row>
        <row r="11">
          <cell r="B11" t="str">
            <v>Brida Superior 1 Perno T/Entel</v>
          </cell>
          <cell r="D11" t="str">
            <v>Abrazadera Curva AT 5/8x8.1/2</v>
          </cell>
          <cell r="F11" t="str">
            <v>Barra Ojo 7/8x2,40mtrs</v>
          </cell>
        </row>
        <row r="12">
          <cell r="B12" t="str">
            <v>Brida Superior 2 Pernos</v>
          </cell>
          <cell r="D12" t="str">
            <v>Abrazadera p/Cruceta 1/2x280x127x65</v>
          </cell>
          <cell r="F12" t="str">
            <v>Barra Ojo C/Guardacabo 5/8x2,0</v>
          </cell>
        </row>
        <row r="13">
          <cell r="B13" t="str">
            <v>Brida Superior Multicable</v>
          </cell>
          <cell r="D13" t="str">
            <v>Abrazadera p/Cruceta 1/2x400x324x127</v>
          </cell>
          <cell r="F13" t="str">
            <v>Barra Ojo Soldado 3/4x2.94mtrs</v>
          </cell>
        </row>
        <row r="14">
          <cell r="B14" t="str">
            <v>Cincel Recto 5/8x343</v>
          </cell>
          <cell r="D14" t="str">
            <v>Abrazadera p/Cruceta 1/2x410x370x127</v>
          </cell>
          <cell r="F14" t="str">
            <v>Barra Ojo Soldado 3/4x3,0mtrs</v>
          </cell>
        </row>
        <row r="15">
          <cell r="B15" t="str">
            <v>Clavicote Estriado Pta.Piramidal 1/2x250</v>
          </cell>
          <cell r="D15" t="str">
            <v>Abrazadera p/Cruceta Paso Esp 1/2x280x335x127</v>
          </cell>
          <cell r="F15" t="str">
            <v>Cáncamo 1/2x100 GV</v>
          </cell>
        </row>
        <row r="16">
          <cell r="B16" t="str">
            <v>Clavo riel FFCC 5/8x4</v>
          </cell>
          <cell r="D16" t="str">
            <v>Abrazadera p/Cruceta Paso Esp 5/8x280x335x127</v>
          </cell>
          <cell r="F16" t="str">
            <v>Cancamo 1/2x100 ZN</v>
          </cell>
        </row>
        <row r="17">
          <cell r="B17" t="str">
            <v>Clavo riel FFCC 5/8x5</v>
          </cell>
          <cell r="D17" t="str">
            <v>Anclaje p/Tirante a Poste Mozo</v>
          </cell>
          <cell r="F17" t="str">
            <v>Cáncamo 1/2x120 GV</v>
          </cell>
        </row>
        <row r="18">
          <cell r="B18" t="str">
            <v>Clavo riel FFCC 9/16x4.1/2</v>
          </cell>
          <cell r="D18" t="str">
            <v>Aletas p/Soporte Rack 32x5x97mm</v>
          </cell>
          <cell r="F18" t="str">
            <v>Cáncamo 1/2x120 ZN</v>
          </cell>
        </row>
        <row r="19">
          <cell r="B19" t="str">
            <v>Clavo riel NA 9/16x4.1/2</v>
          </cell>
          <cell r="D19" t="str">
            <v>Aletas p/Soporte de Paso 8 Aletas 38x5x105mm</v>
          </cell>
          <cell r="F19" t="str">
            <v>Eslabón Simple 12mm</v>
          </cell>
        </row>
        <row r="20">
          <cell r="B20" t="str">
            <v>Clavo riel NA 5/8x5</v>
          </cell>
          <cell r="D20" t="str">
            <v>Arranque 38x5x427</v>
          </cell>
          <cell r="F20" t="str">
            <v>Eslabón Simple 16mm</v>
          </cell>
        </row>
        <row r="21">
          <cell r="B21" t="str">
            <v>Clavo riel NA 5/8x6</v>
          </cell>
          <cell r="D21" t="str">
            <v>Barra Lisa Tomatierra 1/2x7000</v>
          </cell>
          <cell r="F21" t="str">
            <v>Grillete 12mm, ojo chico</v>
          </cell>
        </row>
        <row r="22">
          <cell r="B22" t="str">
            <v>Espiga 3/4x126x181 caps. 1" Poliamida</v>
          </cell>
          <cell r="D22" t="str">
            <v>Brazo Horizontal 50x50x120</v>
          </cell>
          <cell r="F22" t="str">
            <v>Grillete 12mm, ojo grande</v>
          </cell>
        </row>
        <row r="23">
          <cell r="B23" t="str">
            <v>Espiga 3/4x126x274 caps.1"</v>
          </cell>
          <cell r="D23" t="str">
            <v>Brazo Horizontal 50x50x190</v>
          </cell>
          <cell r="F23" t="str">
            <v>Grillete Forjado 16mm</v>
          </cell>
        </row>
        <row r="24">
          <cell r="B24" t="str">
            <v>Espiga 3/4x126x274 caps.1" Poliamida</v>
          </cell>
          <cell r="D24" t="str">
            <v>Brazo Horizontal 50x50x240</v>
          </cell>
          <cell r="F24" t="str">
            <v>Grillete Forjado 16mm, perf.21</v>
          </cell>
        </row>
        <row r="25">
          <cell r="B25" t="str">
            <v>Espiga 3/4x155x210 caps.1" Poliamida</v>
          </cell>
          <cell r="D25" t="str">
            <v>Brazo Lateral Tipo L 690x950x5 Coopelan</v>
          </cell>
          <cell r="F25" t="str">
            <v>Grillete recto 14mm, perf.18</v>
          </cell>
        </row>
        <row r="26">
          <cell r="B26" t="str">
            <v>Espiga 3/4x155x210 caps.1.3/8" Poliamida</v>
          </cell>
          <cell r="D26" t="str">
            <v>Brazo Lateral c/Refuerzo 690x950x6 Coopelan</v>
          </cell>
          <cell r="F26" t="str">
            <v>Grillete recto 14mm, perf.21</v>
          </cell>
        </row>
        <row r="27">
          <cell r="B27" t="str">
            <v>Espiga 3/4x155x295 caps.1" Poliamida</v>
          </cell>
          <cell r="D27" t="str">
            <v>Brazo Tipo L 622x650mm 23kV</v>
          </cell>
          <cell r="F27" t="str">
            <v>Grillete recto 16mm, perf.18</v>
          </cell>
        </row>
        <row r="28">
          <cell r="B28" t="str">
            <v>Espiga 3/4x155x295 caps.1" Poliamida c/HOR</v>
          </cell>
          <cell r="D28" t="str">
            <v>Brazo Tipo L Copelec 40x600x440</v>
          </cell>
          <cell r="F28" t="str">
            <v>Grillete recto 16mm, perf.21</v>
          </cell>
        </row>
        <row r="29">
          <cell r="B29" t="str">
            <v>Espiga 3/4x155x295 caps.1.3/8" Poliamida</v>
          </cell>
          <cell r="D29" t="str">
            <v>Brazo Tipo L Copelec 50x1190x610</v>
          </cell>
          <cell r="F29" t="str">
            <v>Perno Coraza Molino 4340 1x5.1/2x3.1/2H</v>
          </cell>
        </row>
        <row r="30">
          <cell r="B30" t="str">
            <v>Espiga 3/4x155x295 caps.1.3/8" Poliamida c/HOR</v>
          </cell>
          <cell r="D30" t="str">
            <v>Brida 3 pernos Perf. Cuadrada 45x10x120 CNT</v>
          </cell>
          <cell r="F30" t="str">
            <v>Perno Coraza Molino G-2 1.3/4x9.1/2x4H</v>
          </cell>
        </row>
        <row r="31">
          <cell r="B31" t="str">
            <v>Espiga 3/4x155x303 caps.1" Poliamida</v>
          </cell>
          <cell r="D31" t="str">
            <v>Brida 3 pernos Perf. Redonda 45x10x120 CNT</v>
          </cell>
          <cell r="F31" t="str">
            <v>Perno Coraza Molino 4340 1x7x4H</v>
          </cell>
        </row>
        <row r="32">
          <cell r="B32" t="str">
            <v>Espiga 3/4x183x333 caps.1.3/8"</v>
          </cell>
          <cell r="D32" t="str">
            <v>Brida 3 pernos Perforación Ovalada</v>
          </cell>
          <cell r="F32" t="str">
            <v>Perno Coraza Molino 4340 1.1/2x8.1/2x5H</v>
          </cell>
        </row>
        <row r="33">
          <cell r="B33" t="str">
            <v>Espiga 3/4x183x333 caps.1.3/8" Poliamida</v>
          </cell>
          <cell r="D33" t="str">
            <v>Brida 3 pernos Perforación Redonda</v>
          </cell>
          <cell r="F33" t="str">
            <v>Perno Coraza Molino 4340 1.1/2x11x6.1/2H</v>
          </cell>
        </row>
        <row r="34">
          <cell r="B34" t="str">
            <v>Espiga 3/4x183x233 caps 1.3/8"</v>
          </cell>
          <cell r="D34" t="str">
            <v>Camisa Plomo p/Per Expan 1/2x38mm</v>
          </cell>
          <cell r="F34" t="str">
            <v>Perno Ojo 5/8x10x5H</v>
          </cell>
        </row>
        <row r="35">
          <cell r="B35" t="str">
            <v>Espiga 3/4x183x233 caps 1.3/8" Poliamida</v>
          </cell>
          <cell r="D35" t="str">
            <v>Canal Adaptadar p/Brazo Antibalanceo 65x40x5</v>
          </cell>
          <cell r="F35" t="str">
            <v>Perno Ojo 5/8x11x3H</v>
          </cell>
        </row>
        <row r="36">
          <cell r="B36" t="str">
            <v>Espiga 3/4x185x240 caps.1.3/8"</v>
          </cell>
          <cell r="D36" t="str">
            <v>Cáncamo p/Madera 5/16x110x50mm</v>
          </cell>
          <cell r="F36" t="str">
            <v>Perno Ojo 5/8x11x8H</v>
          </cell>
        </row>
        <row r="37">
          <cell r="B37" t="str">
            <v>Espiga 3/4x185x240 caps.1.3/8" Poliamida</v>
          </cell>
          <cell r="D37" t="str">
            <v>Cápsula de Plomo Cañería 1/2</v>
          </cell>
          <cell r="F37" t="str">
            <v>Perno Ojo 5/8x12x5H</v>
          </cell>
        </row>
        <row r="38">
          <cell r="B38" t="str">
            <v xml:space="preserve">Espiga 3/4x190x340 caps.1.3/8" </v>
          </cell>
          <cell r="D38" t="str">
            <v>Chavetas Zinc 1/8x1</v>
          </cell>
          <cell r="F38" t="str">
            <v>Perno Ojo 5/8x12x9H</v>
          </cell>
        </row>
        <row r="39">
          <cell r="B39" t="str">
            <v>Espiga 3/4x190x340 caps.1.3/8" Poliamida</v>
          </cell>
          <cell r="D39" t="str">
            <v>Chavetas Zinc 1/8x1.1/2</v>
          </cell>
          <cell r="F39" t="str">
            <v>Perno Ojo 5/8x13x3H</v>
          </cell>
        </row>
        <row r="40">
          <cell r="B40" t="str">
            <v>Espiga 3/4x200x250 caps.1.3/8" Poliamida</v>
          </cell>
          <cell r="D40" t="str">
            <v>Chavetas Zinc 1/8x1.1/4</v>
          </cell>
          <cell r="F40" t="str">
            <v>Perno Ojo 5/8x14x9H</v>
          </cell>
        </row>
        <row r="41">
          <cell r="B41" t="str">
            <v>Espiga 3/4x200x350 caps.1" Poliamida</v>
          </cell>
          <cell r="D41" t="str">
            <v>Chavetas Zinc 5/32x1.1/4</v>
          </cell>
          <cell r="F41" t="str">
            <v>Perno Ojo 5/8x14x11H</v>
          </cell>
        </row>
        <row r="42">
          <cell r="B42" t="str">
            <v>Espiga 3/4x200x350 caps.1.3/8" Poliamida C/M</v>
          </cell>
          <cell r="D42" t="str">
            <v>Clip p/Prensa Conexión a tierra</v>
          </cell>
          <cell r="F42" t="str">
            <v>Perno Ojo 5/8x15x12H</v>
          </cell>
        </row>
        <row r="43">
          <cell r="B43" t="str">
            <v>Espiga 3/4x200x350 caps.1.3/8" Poliamida C/H</v>
          </cell>
          <cell r="D43" t="str">
            <v>Complemento Elemento Montaje (Cubo)</v>
          </cell>
          <cell r="F43" t="str">
            <v>Perno Ojo 5/8x17x14H</v>
          </cell>
        </row>
        <row r="44">
          <cell r="B44" t="str">
            <v>Espiga 3/4x220x270 caps.1" Poliamida</v>
          </cell>
          <cell r="D44" t="str">
            <v>Cruceta BTAT 65x65x5x500-18</v>
          </cell>
          <cell r="F44" t="str">
            <v>Perno Ojo 5/8x229</v>
          </cell>
        </row>
        <row r="45">
          <cell r="B45" t="str">
            <v>Espiga 3/4x220x270 caps.1.3/8" Poliamida</v>
          </cell>
          <cell r="D45" t="str">
            <v>Cruceta BTAT 65x65x6x500-18</v>
          </cell>
          <cell r="F45" t="str">
            <v>Perno Ojo 5/8x7x3H</v>
          </cell>
        </row>
        <row r="46">
          <cell r="B46" t="str">
            <v>Espiga 3/4x220x375 caps.1" Poliamida</v>
          </cell>
          <cell r="D46" t="str">
            <v>Cruceta BTAT 65x65x6x500 Am/Rey</v>
          </cell>
          <cell r="F46" t="str">
            <v>Perno Ojo 5/8x8x4H</v>
          </cell>
        </row>
        <row r="47">
          <cell r="B47" t="str">
            <v>Espiga 3/4x220x375 caps.1.3/8" Poliamida</v>
          </cell>
          <cell r="D47" t="str">
            <v>Cruceta BTAT 65x65x6x500 Az/Rojo</v>
          </cell>
          <cell r="F47" t="str">
            <v>Perno Ojo 5/8x9x3H</v>
          </cell>
        </row>
        <row r="48">
          <cell r="B48" t="str">
            <v>Espiga 3/4x250x300 caps.1" Poliamida</v>
          </cell>
          <cell r="D48" t="str">
            <v>Cruceta BTAT 65x65x6x575-18 Az/Rojo</v>
          </cell>
          <cell r="F48" t="str">
            <v>Perno Ojo 5/8x9x5H</v>
          </cell>
        </row>
        <row r="49">
          <cell r="B49" t="str">
            <v>Espiga 3/4x250x300 caps.1.3/8"</v>
          </cell>
          <cell r="D49" t="str">
            <v>Cruceta Extra Larga 50x50x4x965 Lila</v>
          </cell>
          <cell r="F49" t="str">
            <v>Perno Ojo 5/8x9x6H</v>
          </cell>
        </row>
        <row r="50">
          <cell r="B50" t="str">
            <v>Espiga 3/4x250x300 caps.1.3/8" Poliamida</v>
          </cell>
          <cell r="D50" t="str">
            <v>Cruceta Extra Larga 65x65x5x965 GV</v>
          </cell>
          <cell r="F50" t="str">
            <v>Perno Ojo G-5 3/4x10x4H</v>
          </cell>
        </row>
        <row r="51">
          <cell r="B51" t="str">
            <v>Espiga 3/4x250x400 caps.1"</v>
          </cell>
          <cell r="D51" t="str">
            <v>Cruceta Extra Larga 65x65x6x965 Am/Rey</v>
          </cell>
          <cell r="F51" t="str">
            <v>Perno Ojo G-5 3/4x13</v>
          </cell>
        </row>
        <row r="52">
          <cell r="B52" t="str">
            <v>Espiga 3/4x250x400 caps.1.3/8" Poliamida</v>
          </cell>
          <cell r="D52" t="str">
            <v>Cruceta Extra Larga 65x65x6x965 Az/Rojo</v>
          </cell>
          <cell r="F52" t="str">
            <v>Perno riel FFCC KZ 7/8x98</v>
          </cell>
        </row>
        <row r="53">
          <cell r="B53" t="str">
            <v>Espiga 5/8x150x200 caps.1"</v>
          </cell>
          <cell r="D53" t="str">
            <v>Cruceta Extra Larga 65x65x6x965 GV</v>
          </cell>
          <cell r="F53" t="str">
            <v>Separador P/Elemento Montaje Desc.Fus.</v>
          </cell>
        </row>
        <row r="54">
          <cell r="B54" t="str">
            <v>Espiga 5/8x150x200 caps.1" Poliamida</v>
          </cell>
          <cell r="D54" t="str">
            <v>Cruceta de Paso 50x50x5x550-14 HOR</v>
          </cell>
          <cell r="F54" t="str">
            <v>Soporte Susp. p/Cable Preensamblado</v>
          </cell>
        </row>
        <row r="55">
          <cell r="B55" t="str">
            <v xml:space="preserve">Espiga 5/8x150x300 caps.1" </v>
          </cell>
          <cell r="D55" t="str">
            <v>Cruceta de Paso 50x50x5x550-14 TUB</v>
          </cell>
          <cell r="F55" t="str">
            <v>Soporte Tipo L 220x150x10 c/golilla</v>
          </cell>
        </row>
        <row r="56">
          <cell r="B56" t="str">
            <v>Espiga 5/8x150x300 caps.1" Poliamida</v>
          </cell>
          <cell r="D56" t="str">
            <v>Cruceta de Paso 50X50X5x650-14 HOR</v>
          </cell>
          <cell r="F56" t="str">
            <v>Tirafondo N°1, 7/8x125</v>
          </cell>
        </row>
        <row r="57">
          <cell r="B57" t="str">
            <v>Espiga 5/8x155x210 caps.1"</v>
          </cell>
          <cell r="D57" t="str">
            <v>Cruceta de Paso 50x50x5x700-14 HOR</v>
          </cell>
          <cell r="F57" t="str">
            <v>Tirafondo riel 7/8x132</v>
          </cell>
        </row>
        <row r="58">
          <cell r="B58" t="str">
            <v>Espiga 5/8x155x210 caps.1" Poliamida</v>
          </cell>
          <cell r="D58" t="str">
            <v>Cruceta Paso Ova 40x40x4x500</v>
          </cell>
          <cell r="F58" t="str">
            <v>Tirafondo riel 7/8x194 GV</v>
          </cell>
        </row>
        <row r="59">
          <cell r="B59" t="str">
            <v>Fijación p/Cañería 1.1/2-2 - 1/2x300x100</v>
          </cell>
          <cell r="D59" t="str">
            <v>Cruceta Paso Ova 40x40x4x500 Lila</v>
          </cell>
          <cell r="F59" t="str">
            <v>Tirafondo N°2, 7/8x145</v>
          </cell>
        </row>
        <row r="60">
          <cell r="B60" t="str">
            <v>Fijación p/Cañería 2.1/2 - 1/2x300x100</v>
          </cell>
          <cell r="D60" t="str">
            <v>Cruceta Paso Ova 50x50x4x500-14 GV</v>
          </cell>
          <cell r="F60" t="str">
            <v>Tirafondo Nº2, 7/8x149</v>
          </cell>
        </row>
        <row r="61">
          <cell r="B61" t="str">
            <v>Fijación p/Cañería 1/2 - 1/2x10x3H</v>
          </cell>
          <cell r="D61" t="str">
            <v>Cruceta Paso Ova 50x50x4x500-18 GV</v>
          </cell>
          <cell r="F61" t="str">
            <v>Tirafondo Nº5, 7/8x150</v>
          </cell>
        </row>
        <row r="62">
          <cell r="B62" t="str">
            <v>Fijación p/Cañería 1/2 - 1/2x11.1/2</v>
          </cell>
          <cell r="D62" t="str">
            <v>Cruceta Paso Ova 50x50x4x500-14 V/O</v>
          </cell>
          <cell r="F62" t="str">
            <v>Tirafondo p/Panel 7/8x225</v>
          </cell>
        </row>
        <row r="63">
          <cell r="B63" t="str">
            <v>Fijación p/Cañería 1/2 - 1/2x130</v>
          </cell>
          <cell r="D63" t="str">
            <v>Cruceta Paso Ova 50x50x5x500-14 GV</v>
          </cell>
          <cell r="F63" t="str">
            <v>Tirafondo p/Panel 7/8x270</v>
          </cell>
        </row>
        <row r="64">
          <cell r="B64" t="str">
            <v>Fijación p/Cañería 1/2 - 1/2x13x6H</v>
          </cell>
          <cell r="D64" t="str">
            <v>Cruceta Pletina 1/4x1.1/2x16.1/4 Az/Rojo</v>
          </cell>
          <cell r="F64" t="str">
            <v>Tirafondo riel M21x111,5 GV</v>
          </cell>
        </row>
        <row r="65">
          <cell r="B65" t="str">
            <v>Fijación p/Cañería 1/2 - 1/2x5.1/2</v>
          </cell>
          <cell r="D65" t="str">
            <v>Cruceta Pletina 1/4x1.1/2x16.1/4 GV</v>
          </cell>
          <cell r="F65" t="str">
            <v>Tirafondo riel M21x110 NG</v>
          </cell>
        </row>
        <row r="66">
          <cell r="B66" t="str">
            <v>Fijación p/Cañería 1/2 - 1/2x150x75</v>
          </cell>
          <cell r="D66" t="str">
            <v>Cruceta Pletina 1/4x1.1/2x16.1/4 Lila</v>
          </cell>
          <cell r="F66" t="str">
            <v>Tirafondo riel M21x111,5 NG</v>
          </cell>
        </row>
        <row r="67">
          <cell r="B67" t="str">
            <v>Fijación p/Cañería 1/2 - 1/2x8x5H</v>
          </cell>
          <cell r="D67" t="str">
            <v>Cruceta Remate Final 65x65x5x500</v>
          </cell>
          <cell r="F67" t="str">
            <v>Tirafondo riel M21x113,35 GV</v>
          </cell>
        </row>
        <row r="68">
          <cell r="B68" t="str">
            <v>Fijación p/Cañería 1/2 - 1/2x9x3H</v>
          </cell>
          <cell r="D68" t="str">
            <v>Cruceta Remate Final 65x65x6x500</v>
          </cell>
          <cell r="F68" t="str">
            <v>Tirante 3/4x7'</v>
          </cell>
        </row>
        <row r="69">
          <cell r="B69" t="str">
            <v>Fijación p/Cañería 1/2 - 1/2x292x100</v>
          </cell>
          <cell r="D69" t="str">
            <v>Cruceta Remate Final 65x65x6x500 Am/Rey</v>
          </cell>
          <cell r="F69" t="str">
            <v>Tuerca c/Inserto 1.1/2</v>
          </cell>
        </row>
        <row r="70">
          <cell r="B70" t="str">
            <v>Fijación p/Cañería 1 - 1/2x300x100</v>
          </cell>
          <cell r="D70" t="str">
            <v>Cruceta Remate Final 65x65x6x500 Az/Rojo</v>
          </cell>
          <cell r="F70" t="str">
            <v>Tuerca c/Inserto 2"</v>
          </cell>
        </row>
        <row r="71">
          <cell r="B71" t="str">
            <v>Fijación p/Cañería 1 - 1/2x380x100</v>
          </cell>
          <cell r="D71" t="str">
            <v>Cruceta Remate Final 65x65x6x575-18 Az/Rojo</v>
          </cell>
          <cell r="F71" t="str">
            <v>Tuerca Cuad Ref 1/2</v>
          </cell>
        </row>
        <row r="72">
          <cell r="B72" t="str">
            <v>Fijación p/Cañería 3 - 1/2x300x100</v>
          </cell>
          <cell r="D72" t="str">
            <v>Cruceta Remate Final 50x50x5x500-14 RET</v>
          </cell>
          <cell r="F72" t="str">
            <v>Tuerca Cuad Ref 5/8</v>
          </cell>
        </row>
        <row r="73">
          <cell r="B73" t="str">
            <v>Fijación p/Cañería 4 - 1/2x300x100</v>
          </cell>
          <cell r="D73" t="str">
            <v>Cruceta Remate Final 50x50x5x550-14 HOR</v>
          </cell>
          <cell r="F73" t="str">
            <v>Tuerca Cuad Ref 7/8 NG</v>
          </cell>
        </row>
        <row r="74">
          <cell r="B74" t="str">
            <v>Fijación p/Cañería M110 - 1/2x300x100</v>
          </cell>
          <cell r="D74" t="str">
            <v>Cruceta Remate Final 50x50x5x550-14 TUB</v>
          </cell>
          <cell r="F74" t="str">
            <v>Tuerca Cuad Ref Especial 7/8</v>
          </cell>
        </row>
        <row r="75">
          <cell r="B75" t="str">
            <v>Fijación p/Cañería M32 - 1/2x300x100</v>
          </cell>
          <cell r="D75" t="str">
            <v>Cruceta Remate Final 50x50x5x700-14 HOR</v>
          </cell>
          <cell r="F75" t="str">
            <v>Tuerca Hex 3/4 Bulldog</v>
          </cell>
        </row>
        <row r="76">
          <cell r="B76" t="str">
            <v>Fijación p/Cañería M50 - 1/2x300</v>
          </cell>
          <cell r="D76" t="str">
            <v>Cruceta Riostra 50x50x4x375</v>
          </cell>
          <cell r="F76" t="str">
            <v>Tuerca Hex Bulldog 1"</v>
          </cell>
        </row>
        <row r="77">
          <cell r="B77" t="str">
            <v>Fijación p/Cañería M75 - 1/2x300x100</v>
          </cell>
          <cell r="D77" t="str">
            <v>Cruceta Riostra 50x50x5x375</v>
          </cell>
          <cell r="F77" t="str">
            <v>Tuerca Hex Bulldog 3/4"</v>
          </cell>
        </row>
        <row r="78">
          <cell r="B78" t="str">
            <v>Pasador 12x105</v>
          </cell>
          <cell r="D78" t="str">
            <v>Cruceta Riostra 65x65x6x375</v>
          </cell>
          <cell r="F78" t="str">
            <v>Tuerca Hex Bulldog 7/8"</v>
          </cell>
        </row>
        <row r="79">
          <cell r="B79" t="str">
            <v>Pasador 1/2x275</v>
          </cell>
          <cell r="D79" t="str">
            <v>Cubo p/Ext. Metalica 1,60Mts  80x80x5x110</v>
          </cell>
          <cell r="F79" t="str">
            <v>Tuerca Hex Bulldog 1.1/8"</v>
          </cell>
        </row>
        <row r="80">
          <cell r="B80" t="str">
            <v>Pasador 1/2x80</v>
          </cell>
          <cell r="D80" t="str">
            <v>Cuerpo Guardacabo 5/8x102</v>
          </cell>
          <cell r="F80" t="str">
            <v>Tuerca Hex Cte 1/2  BSW</v>
          </cell>
        </row>
        <row r="81">
          <cell r="B81" t="str">
            <v>Pasador 3/4x65</v>
          </cell>
          <cell r="D81" t="str">
            <v>Cuerpo Guardacabo 5/8x119</v>
          </cell>
          <cell r="F81" t="str">
            <v>Tuerca Hex Cte 5/8  BSW</v>
          </cell>
        </row>
        <row r="82">
          <cell r="B82" t="str">
            <v>Pasador 3/8x216 (c/1 perforación)</v>
          </cell>
          <cell r="D82" t="str">
            <v>Diagonal L 50x50x5x1710</v>
          </cell>
          <cell r="F82" t="str">
            <v>Tuerca Hex Cte 1/2  UNC</v>
          </cell>
        </row>
        <row r="83">
          <cell r="B83" t="str">
            <v>Pasador 3/8x217 (c/2 perforaciones)</v>
          </cell>
          <cell r="D83" t="str">
            <v>Diagonal L 50x50x6x1455</v>
          </cell>
          <cell r="F83" t="str">
            <v xml:space="preserve">Tuerca Hex Cte M16 </v>
          </cell>
        </row>
        <row r="84">
          <cell r="B84" t="str">
            <v>Pasador 3/8x72</v>
          </cell>
          <cell r="D84" t="str">
            <v>Diagonal L 50x50x6x935</v>
          </cell>
          <cell r="F84" t="str">
            <v>Tuerca Hex Cte G-2 7/8 UNC</v>
          </cell>
        </row>
        <row r="85">
          <cell r="B85" t="str">
            <v>Pasador 5/8x50</v>
          </cell>
          <cell r="D85" t="str">
            <v>Diagonal p/Cruceta Madera 40x40x5x1830</v>
          </cell>
          <cell r="F85" t="str">
            <v>Tuerca Hex Ref 3/4"</v>
          </cell>
        </row>
        <row r="86">
          <cell r="B86" t="str">
            <v>Pasador 5/8x60</v>
          </cell>
          <cell r="D86" t="str">
            <v>Diagonal p/Cruc Cantilever 50x50x5x1830</v>
          </cell>
          <cell r="F86" t="str">
            <v>Tuerca Hex Ref 1"</v>
          </cell>
        </row>
        <row r="87">
          <cell r="B87" t="str">
            <v>Pasador 5/8x66</v>
          </cell>
          <cell r="D87" t="str">
            <v>Diagonal P/Refuerzo 50x8x1035</v>
          </cell>
          <cell r="F87" t="str">
            <v>Tuerca Hex Ref 7/8"</v>
          </cell>
        </row>
        <row r="88">
          <cell r="B88" t="str">
            <v>Pasador 5/8x610</v>
          </cell>
          <cell r="D88" t="str">
            <v>Eje p/Carretilla 19,93x285</v>
          </cell>
          <cell r="F88" t="str">
            <v>Tuerca Hex Ref 7/8" Zn</v>
          </cell>
        </row>
        <row r="89">
          <cell r="B89" t="str">
            <v>Pasador 5/8x910mm</v>
          </cell>
          <cell r="D89" t="str">
            <v>Elemento Montaje p/Desconec. By-pass</v>
          </cell>
          <cell r="F89" t="str">
            <v>Tuerca Hex Ref TRE 2"</v>
          </cell>
        </row>
        <row r="90">
          <cell r="B90" t="str">
            <v>Pasador Cab. Chica 5/8x2</v>
          </cell>
          <cell r="D90" t="str">
            <v>Empalme 38x5x150</v>
          </cell>
          <cell r="F90" t="str">
            <v>Tuerca Hex Ref  G-2  Inditecnor 7/8</v>
          </cell>
        </row>
        <row r="91">
          <cell r="B91" t="str">
            <v>Pasador Cab. Red 5/8x50 (28x10)</v>
          </cell>
          <cell r="D91" t="str">
            <v>Escalines 3/4x283x183mm</v>
          </cell>
          <cell r="F91" t="str">
            <v>Tuerca Hex Ref  G-2  1" c/Perf.</v>
          </cell>
        </row>
        <row r="92">
          <cell r="B92" t="str">
            <v>Pasador M16x102</v>
          </cell>
          <cell r="D92" t="str">
            <v>Escuadra Montaje Descon. Aereo</v>
          </cell>
          <cell r="F92" t="str">
            <v>Tuerca Hex Ref G-3  M18</v>
          </cell>
        </row>
        <row r="93">
          <cell r="B93" t="str">
            <v>Perno Anclaje Tipo J 7/8x2150x250H  r50</v>
          </cell>
          <cell r="D93" t="str">
            <v>Escuadra Unión 50x80x370mm</v>
          </cell>
          <cell r="F93" t="str">
            <v>Tuerca Ojo 1/2</v>
          </cell>
        </row>
        <row r="94">
          <cell r="B94" t="str">
            <v>Perno Anclaje Tipo J 1.1/8x2150x250H  r50</v>
          </cell>
          <cell r="D94" t="str">
            <v>Espaciador p/Cable DAC</v>
          </cell>
          <cell r="F94" t="str">
            <v>Tuerca Ojo 5/8</v>
          </cell>
        </row>
        <row r="95">
          <cell r="B95" t="str">
            <v>Perno Anclaje Tipo J 1.3/8x2150x250H  r50</v>
          </cell>
          <cell r="D95" t="str">
            <v xml:space="preserve">Espaciador p/5 Soporte de 1 vía </v>
          </cell>
          <cell r="F95" t="str">
            <v>Tuerca Ojo 3/4</v>
          </cell>
        </row>
        <row r="96">
          <cell r="B96" t="str">
            <v>Perno Anclaje Tipo J 1.3/8x2600x250H  r50</v>
          </cell>
          <cell r="D96" t="str">
            <v>Espaciador p/Tir. Recto 910x700x600</v>
          </cell>
        </row>
        <row r="97">
          <cell r="B97" t="str">
            <v>Perno Anclaje Tipo L 1.1/4x1500x150x150H</v>
          </cell>
          <cell r="D97" t="str">
            <v>Espárrago HAE 5/8x368x60x8</v>
          </cell>
        </row>
        <row r="98">
          <cell r="B98" t="str">
            <v>Perno Anclaje Tipo L 1.1/4x1600</v>
          </cell>
          <cell r="D98" t="str">
            <v>Espárrago HAE 1.1/8x835</v>
          </cell>
        </row>
        <row r="99">
          <cell r="B99" t="str">
            <v>Perno Anclaje Tipo L 1/2x1000x100x100H</v>
          </cell>
          <cell r="D99" t="str">
            <v>Espárrago HAE 1/2x560x65</v>
          </cell>
        </row>
        <row r="100">
          <cell r="B100" t="str">
            <v>Perno Anclaje Tipo L 3/4x400x100x100H</v>
          </cell>
          <cell r="D100" t="str">
            <v>Espárrago HTL 5/8x400</v>
          </cell>
        </row>
        <row r="101">
          <cell r="B101" t="str">
            <v>Perno Anclaje Tipo L 3/4x500</v>
          </cell>
          <cell r="D101" t="str">
            <v>Espárrago M16x130</v>
          </cell>
        </row>
        <row r="102">
          <cell r="B102" t="str">
            <v>Perno Anclaje Tipo L 3/4x540x70x100H</v>
          </cell>
          <cell r="D102" t="str">
            <v>Espiga Punta Poste caps.1"</v>
          </cell>
        </row>
        <row r="103">
          <cell r="B103" t="str">
            <v>Perno Anclaje Tipo L 5/8x500</v>
          </cell>
          <cell r="D103" t="str">
            <v>Espiga Punta Poste caps.1" Poliamida</v>
          </cell>
        </row>
        <row r="104">
          <cell r="B104" t="str">
            <v>Perno Anclaje Tipo L 7/8x500</v>
          </cell>
          <cell r="D104" t="str">
            <v>Espiga Punta Poste caps.1.3/8" Poliamida</v>
          </cell>
        </row>
        <row r="105">
          <cell r="B105" t="str">
            <v>Perno Cab Cuad 1/2x1.1/2x1.1/2H</v>
          </cell>
          <cell r="D105" t="str">
            <v>Extensión p/Soporte de Paso 500x800x1300</v>
          </cell>
        </row>
        <row r="106">
          <cell r="B106" t="str">
            <v>Perno Cab Cuad 1/2x1.1/2x1.1/4H</v>
          </cell>
          <cell r="D106" t="str">
            <v>Estribo Metálico p/Brazo Tipo L</v>
          </cell>
        </row>
        <row r="107">
          <cell r="B107" t="str">
            <v>Perno Cab Cuad 1/2x2.1/2x1/4A BSW</v>
          </cell>
          <cell r="D107" t="str">
            <v>Estribo p/Soporte L 622x650 70x170</v>
          </cell>
        </row>
        <row r="108">
          <cell r="B108" t="str">
            <v>Perno Cab Cuad 1/2x2.1/2x1/4A UNC</v>
          </cell>
          <cell r="D108" t="str">
            <v>Fe Angulo 50x50x4x410</v>
          </cell>
        </row>
        <row r="109">
          <cell r="B109" t="str">
            <v>Perno Cab Cuad 1/2x1.3/4X1.1/4H</v>
          </cell>
          <cell r="D109" t="str">
            <v>Fe Angulo 65x65x6x410 GV</v>
          </cell>
        </row>
        <row r="110">
          <cell r="B110" t="str">
            <v>Perno Cab Cuad 1/2x16x10A</v>
          </cell>
          <cell r="D110" t="str">
            <v>Fe Angulo 80x80x8x410 Am/Rey</v>
          </cell>
        </row>
        <row r="111">
          <cell r="B111" t="str">
            <v>Perno Cab Cuad 1.1/2x8x3.1/2</v>
          </cell>
          <cell r="D111" t="str">
            <v>Fe Angulo 80x80x8x410 GV</v>
          </cell>
        </row>
        <row r="112">
          <cell r="B112" t="str">
            <v>Perno Cab Cuad 5/8x10x4A</v>
          </cell>
          <cell r="D112" t="str">
            <v>Fe Angulo c/gancho 80x80x6x375</v>
          </cell>
        </row>
        <row r="113">
          <cell r="B113" t="str">
            <v>Perno Cab Cuad 5/8x2.1/2</v>
          </cell>
          <cell r="D113" t="str">
            <v>Gancho p/Cruceta Remate 5/8x255</v>
          </cell>
        </row>
        <row r="114">
          <cell r="B114" t="str">
            <v>Perno Cab Cuad 5/8x8x4.1/2A</v>
          </cell>
          <cell r="D114" t="str">
            <v>Gancho p/Cruceta Rem Final 3/4x280</v>
          </cell>
        </row>
        <row r="115">
          <cell r="B115" t="str">
            <v>Perno Cab Cuad 7/8x4x2H</v>
          </cell>
          <cell r="D115" t="str">
            <v>Gancho p/Regleta 4.1/2</v>
          </cell>
        </row>
        <row r="116">
          <cell r="B116" t="str">
            <v>Perno Cab Cuad 7/8x5.1/2x2.1/2H</v>
          </cell>
          <cell r="D116" t="str">
            <v>Gancho p/Regleta 7.1/2</v>
          </cell>
        </row>
        <row r="117">
          <cell r="B117" t="str">
            <v>Perno Cab Cuad G-5 1.1/2x8</v>
          </cell>
          <cell r="D117" t="str">
            <v>Gancho p/Regleta Tipo 1  240mm</v>
          </cell>
        </row>
        <row r="118">
          <cell r="B118" t="str">
            <v>Perno Cab Cuad T/Perno p/Cruzam 1x4x57</v>
          </cell>
          <cell r="D118" t="str">
            <v>Gancho T/Araña</v>
          </cell>
        </row>
        <row r="119">
          <cell r="B119" t="str">
            <v>Perno Cab Martillo M18x65</v>
          </cell>
          <cell r="D119" t="str">
            <v>Golilla 32x5x25 p/Soporte Tipo L</v>
          </cell>
        </row>
        <row r="120">
          <cell r="B120" t="str">
            <v>Perno Coche 1/2x1.1/2</v>
          </cell>
          <cell r="D120" t="str">
            <v>Golilla 100x100x5x18</v>
          </cell>
        </row>
        <row r="121">
          <cell r="B121" t="str">
            <v>Perno Coche 1/2x2x1.1/4</v>
          </cell>
          <cell r="D121" t="str">
            <v>Golilla 100x100x5x21</v>
          </cell>
        </row>
        <row r="122">
          <cell r="B122" t="str">
            <v>Perno Coche p/Prensa Paralela 3/4x45</v>
          </cell>
          <cell r="D122" t="str">
            <v>Golilla 100x100x6x21</v>
          </cell>
        </row>
        <row r="123">
          <cell r="B123" t="str">
            <v>Perno Coche 3/8x5x1H</v>
          </cell>
          <cell r="D123" t="str">
            <v>Golilla 100x100x12x21</v>
          </cell>
        </row>
        <row r="124">
          <cell r="B124" t="str">
            <v>Perno Coche 3/8x5x3A</v>
          </cell>
          <cell r="D124" t="str">
            <v>Golilla 38x38x3x14</v>
          </cell>
        </row>
        <row r="125">
          <cell r="B125" t="str">
            <v>Perno Coche 5/8x5x2A</v>
          </cell>
          <cell r="D125" t="str">
            <v>Golilla 40x40x5x14</v>
          </cell>
        </row>
        <row r="126">
          <cell r="B126" t="str">
            <v>Perno Coche 5/8x95</v>
          </cell>
          <cell r="D126" t="str">
            <v>Golilla 40x40x5x18</v>
          </cell>
        </row>
        <row r="127">
          <cell r="B127" t="str">
            <v>Perno Coraza Molino 4340 1x5.1/2x3.1/2H</v>
          </cell>
          <cell r="D127" t="str">
            <v>Golilla 40x40x5x21</v>
          </cell>
        </row>
        <row r="128">
          <cell r="B128" t="str">
            <v>Perno Coraza Molino G-2 1.3/4x9.1/2x4H</v>
          </cell>
          <cell r="D128" t="str">
            <v>Golilla 50x50x5x18</v>
          </cell>
        </row>
        <row r="129">
          <cell r="B129" t="str">
            <v>Perno Coraza Molino 4340 1x7x4H</v>
          </cell>
          <cell r="D129" t="str">
            <v>Golilla 50x50x5x21</v>
          </cell>
        </row>
        <row r="130">
          <cell r="B130" t="str">
            <v>Perno Coraza Molino 4340 1.1/2x8.1/2x5H</v>
          </cell>
          <cell r="D130" t="str">
            <v>Golilla 76x76x5x18</v>
          </cell>
        </row>
        <row r="131">
          <cell r="B131" t="str">
            <v>Perno Coraza Molino 4340 1.1/2x11x6.1/2H</v>
          </cell>
          <cell r="D131" t="str">
            <v>Golilla Copa 81x22x17x6 - 22</v>
          </cell>
        </row>
        <row r="132">
          <cell r="B132" t="str">
            <v>Perno Cuello Ret 1/2x1.11/16</v>
          </cell>
          <cell r="D132" t="str">
            <v>Golilla Desentrada 47x47x5x21</v>
          </cell>
        </row>
        <row r="133">
          <cell r="B133" t="str">
            <v>Perno Cuello Ret 5/8x45</v>
          </cell>
          <cell r="D133" t="str">
            <v>Golilla Desentrada 50x50x5x18</v>
          </cell>
        </row>
        <row r="134">
          <cell r="B134" t="str">
            <v>Perno Def Caminera 5/8x2</v>
          </cell>
          <cell r="D134" t="str">
            <v>Golilla Desentrada 50x50x5x18 NG</v>
          </cell>
        </row>
        <row r="135">
          <cell r="B135" t="str">
            <v>Perno Defensa Caminera 6.8 M16x30</v>
          </cell>
          <cell r="D135" t="str">
            <v>Golilla Plana Red Esp. 44x24x4(7/8")</v>
          </cell>
        </row>
        <row r="136">
          <cell r="B136" t="str">
            <v>Perno Defensa Caminera 6.8 M16x45</v>
          </cell>
          <cell r="D136" t="str">
            <v>Golilla Plana Red Esp. 44x27x4(1")</v>
          </cell>
        </row>
        <row r="137">
          <cell r="B137" t="str">
            <v>Perno Defensa Caminera 8.8 M16x40</v>
          </cell>
          <cell r="D137" t="str">
            <v>Mordaza Prensa Conexión a tierra (clip)</v>
          </cell>
        </row>
        <row r="138">
          <cell r="B138" t="str">
            <v>Perno Expansión 1/2x5</v>
          </cell>
          <cell r="D138" t="str">
            <v>Perfil C p/Poste 80x40x4x580mm</v>
          </cell>
        </row>
        <row r="139">
          <cell r="B139" t="str">
            <v>Perno Hex Cte 1/2x1x0A</v>
          </cell>
          <cell r="D139" t="str">
            <v>Perfil L p/Poste 40x40x5x312mm</v>
          </cell>
        </row>
        <row r="140">
          <cell r="B140" t="str">
            <v>Perno Hex Cte 1/2x1.1/4x1/2A</v>
          </cell>
          <cell r="D140" t="str">
            <v>Perfil Ext. Metálica 125x45x5x2400</v>
          </cell>
        </row>
        <row r="141">
          <cell r="B141" t="str">
            <v>Perno Hex Cte 1/2x1.1/4x0A</v>
          </cell>
          <cell r="D141" t="str">
            <v>Perfil Ext. Metálica 80x35x5x2410</v>
          </cell>
        </row>
        <row r="142">
          <cell r="B142" t="str">
            <v>Perno Hex Cte 1/2x1.1/2x0A</v>
          </cell>
          <cell r="D142" t="str">
            <v>Perno Anclaje Pata Partida 1/2x6.1/2</v>
          </cell>
        </row>
        <row r="143">
          <cell r="B143" t="str">
            <v>Perno Hex Cte 1/2x1.1/2x0A UNC</v>
          </cell>
          <cell r="D143" t="str">
            <v>Perno Anclaje Recto 5/8x600x100H</v>
          </cell>
        </row>
        <row r="144">
          <cell r="B144" t="str">
            <v>Perno Hex Cte 1/2x2x0A</v>
          </cell>
          <cell r="D144" t="str">
            <v>Perno Anclaje Tipo J 1/2x480x100mm</v>
          </cell>
        </row>
        <row r="145">
          <cell r="B145" t="str">
            <v>Perno Hex Cte 1/2x2.1/2x0A</v>
          </cell>
          <cell r="D145" t="str">
            <v>Pletina 32x6x180 p/Elemento Montaje</v>
          </cell>
        </row>
        <row r="146">
          <cell r="B146" t="str">
            <v>Perno Hex Cte 1/2x3x0A</v>
          </cell>
          <cell r="D146" t="str">
            <v>Pletina Abrazadera Poste Tubular</v>
          </cell>
        </row>
        <row r="147">
          <cell r="B147" t="str">
            <v>Perno Hex Cte 1/2x5x2A</v>
          </cell>
          <cell r="D147" t="str">
            <v>Pletina Corta 32x6x172 p/Elemento Montaje</v>
          </cell>
        </row>
        <row r="148">
          <cell r="B148" t="str">
            <v>Perno Hex Cte 1/2x5x3A</v>
          </cell>
          <cell r="D148" t="str">
            <v>Pletina Corta p/Elemento Montaje 32x6x172</v>
          </cell>
        </row>
        <row r="149">
          <cell r="B149" t="str">
            <v>Perno Hex Cte 1/2x6x3A</v>
          </cell>
          <cell r="D149" t="str">
            <v>Pletina Elemento Montaje Cruc.Madera ( L )</v>
          </cell>
        </row>
        <row r="150">
          <cell r="B150" t="str">
            <v>Perno Hex Cte 1/2x7x4A</v>
          </cell>
          <cell r="D150" t="str">
            <v>Pletina Elemento Montaje Cruc.Metálica( Z )</v>
          </cell>
        </row>
        <row r="151">
          <cell r="B151" t="str">
            <v>Perno Hex Cte 1/2x8x4A</v>
          </cell>
          <cell r="D151" t="str">
            <v>Pletina L 38x10x205x86 p/Elem.Montaje</v>
          </cell>
        </row>
        <row r="152">
          <cell r="B152" t="str">
            <v>Perno Hex Cte 1/2x8x5A</v>
          </cell>
          <cell r="D152" t="str">
            <v>Pletina L p/Elemento Montaje 38x6x205x86</v>
          </cell>
        </row>
        <row r="153">
          <cell r="B153" t="str">
            <v>Perno Hex Cte 1/2x9x4A</v>
          </cell>
          <cell r="D153" t="str">
            <v>Pletina p/Ext. Metalica 1.60Mts  50x6x175</v>
          </cell>
        </row>
        <row r="154">
          <cell r="B154" t="str">
            <v>Perno Hex Cte 1/2x9x5A</v>
          </cell>
          <cell r="D154" t="str">
            <v>Pletina p/Ext. Metalica 178x182x5x200</v>
          </cell>
        </row>
        <row r="155">
          <cell r="B155" t="str">
            <v>Perno Hex Cte 1/2x9x6A</v>
          </cell>
          <cell r="D155" t="str">
            <v>Pletina p/Perno J 50x8x150</v>
          </cell>
        </row>
        <row r="156">
          <cell r="B156" t="str">
            <v>Perno Hex Cte 1/2x10x7A</v>
          </cell>
          <cell r="D156" t="str">
            <v>Pletina p/Soporte Secc Fusible 40x4x395mm</v>
          </cell>
        </row>
        <row r="157">
          <cell r="B157" t="str">
            <v>Perno Hex Cte 1/2x11x8A</v>
          </cell>
          <cell r="D157" t="str">
            <v>Pletina c/Ova p/Sop Secc Fusible 60x6x360mm</v>
          </cell>
        </row>
        <row r="158">
          <cell r="B158" t="str">
            <v>Perno Hex Cte 1/2x12x6H</v>
          </cell>
          <cell r="D158" t="str">
            <v>Pletina p/Soporte Secc Fusible 32x3x130mm</v>
          </cell>
        </row>
        <row r="159">
          <cell r="B159" t="str">
            <v>Perno Hex Cte 1/2x12x9A</v>
          </cell>
          <cell r="D159" t="str">
            <v>Pletina p/Soporte Cruceta 60x6x75mm</v>
          </cell>
        </row>
        <row r="160">
          <cell r="B160" t="str">
            <v>Perno Hex Cte 1/2x13x6A</v>
          </cell>
          <cell r="D160" t="str">
            <v>Pletina Refuerzo 38x10x63</v>
          </cell>
        </row>
        <row r="161">
          <cell r="B161" t="str">
            <v>Perno Hex Cte 1/2x14x10A</v>
          </cell>
          <cell r="D161" t="str">
            <v>Pletina p/Soldar 140x6x140</v>
          </cell>
        </row>
        <row r="162">
          <cell r="B162" t="str">
            <v>Perno Hex Cte 1/2x406</v>
          </cell>
          <cell r="D162" t="str">
            <v>Pletina p/Soldar 115x4x115</v>
          </cell>
        </row>
        <row r="163">
          <cell r="B163" t="str">
            <v>Perno Hex Cte 1/2x350</v>
          </cell>
          <cell r="D163" t="str">
            <v>Pletina 50x6x110 p/Brazo L 23kV</v>
          </cell>
        </row>
        <row r="164">
          <cell r="B164" t="str">
            <v>Perno Hex Cte 1/2x400</v>
          </cell>
          <cell r="D164" t="str">
            <v>Pletina 50x5x215mm</v>
          </cell>
        </row>
        <row r="165">
          <cell r="B165" t="str">
            <v>Perno Hex Cte 1/2x450</v>
          </cell>
          <cell r="D165" t="str">
            <v>Pletina Unión 10x100x195mm</v>
          </cell>
        </row>
        <row r="166">
          <cell r="B166" t="str">
            <v>Perno Hex Cte 3/4x10x5A BSW</v>
          </cell>
          <cell r="D166" t="str">
            <v>Pletina Unión 12x76x400</v>
          </cell>
        </row>
        <row r="167">
          <cell r="B167" t="str">
            <v>Perno Hex Cte 3/4x10x2H UNC NG</v>
          </cell>
          <cell r="D167" t="str">
            <v>Pletina Unión 120x10x524</v>
          </cell>
        </row>
        <row r="168">
          <cell r="B168" t="str">
            <v>Perno Hex Cte 3/4x11x7A</v>
          </cell>
          <cell r="D168" t="str">
            <v>Pletina Unión 120x6x305</v>
          </cell>
        </row>
        <row r="169">
          <cell r="B169" t="str">
            <v>Perno Hex Cte 3/4x14x10A</v>
          </cell>
          <cell r="D169" t="str">
            <v>Pletina Unión 120x6x335</v>
          </cell>
        </row>
        <row r="170">
          <cell r="B170" t="str">
            <v xml:space="preserve">Perno Hex Cte 3/4x17x4H </v>
          </cell>
          <cell r="D170" t="str">
            <v>Pletina Unión 120x6x344</v>
          </cell>
        </row>
        <row r="171">
          <cell r="B171" t="str">
            <v xml:space="preserve">Perno Hex Cte 3/4x17x7H </v>
          </cell>
          <cell r="D171" t="str">
            <v>Pletina Unión 120x8x640</v>
          </cell>
        </row>
        <row r="172">
          <cell r="B172" t="str">
            <v>Perno Hex Cte 3/4x2,1/2x1A</v>
          </cell>
          <cell r="D172" t="str">
            <v>Pletina Unión 60x6x150 s/perforación</v>
          </cell>
        </row>
        <row r="173">
          <cell r="B173" t="str">
            <v>Perno Hex Cte 3/4x8</v>
          </cell>
          <cell r="D173" t="str">
            <v>Pletina Unión 76x6x400</v>
          </cell>
        </row>
        <row r="174">
          <cell r="B174" t="str">
            <v>Perno Hex Cte 3/4x9</v>
          </cell>
          <cell r="D174" t="str">
            <v>Pletina Unión 76x6x295</v>
          </cell>
        </row>
        <row r="175">
          <cell r="B175" t="str">
            <v>Perno Hex Cte 3/4x9x5A</v>
          </cell>
          <cell r="D175" t="str">
            <v>Porta Viga W 125x60x5x500</v>
          </cell>
        </row>
        <row r="176">
          <cell r="B176" t="str">
            <v>Perno Hex Cte 3/8x6x1,1/4H</v>
          </cell>
          <cell r="D176" t="str">
            <v>Poste Soporte 100x100x5x1795</v>
          </cell>
        </row>
        <row r="177">
          <cell r="B177" t="str">
            <v>Perno Hex Cte 5/8x1x0A</v>
          </cell>
          <cell r="D177" t="str">
            <v>Poste Soporte 100x100x5x2000</v>
          </cell>
        </row>
        <row r="178">
          <cell r="B178" t="str">
            <v>Perno Hex Cte 5/8x1.1/2x0A</v>
          </cell>
          <cell r="D178" t="str">
            <v>Regleta p/Suspensión de Cable</v>
          </cell>
        </row>
        <row r="179">
          <cell r="B179" t="str">
            <v>Perno Hex Cte 5/8x1.1/2x1/2A</v>
          </cell>
          <cell r="D179" t="str">
            <v>Rejilla Lateral 980x130</v>
          </cell>
        </row>
        <row r="180">
          <cell r="B180" t="str">
            <v>Perno Hex Cte 5/8x2.1/2</v>
          </cell>
          <cell r="D180" t="str">
            <v>Rejilla Rectangular Empotrada 500x1000</v>
          </cell>
        </row>
        <row r="181">
          <cell r="B181" t="str">
            <v>Perno Hex Cte 5/8x2x0A</v>
          </cell>
          <cell r="D181" t="str">
            <v>Rejilla Rectangular Empotrada 700x800</v>
          </cell>
        </row>
        <row r="182">
          <cell r="B182" t="str">
            <v>Perno Hex Cte 5/8x2x1/2A</v>
          </cell>
          <cell r="D182" t="str">
            <v>Rejilla Rectangular Empotrada 740x990</v>
          </cell>
        </row>
        <row r="183">
          <cell r="B183" t="str">
            <v>Perno Hex Cte 5/8x3x0A</v>
          </cell>
          <cell r="D183" t="str">
            <v>Rejilla Rectangular Empotrada 980x410</v>
          </cell>
        </row>
        <row r="184">
          <cell r="B184" t="str">
            <v>Perno Hex Cte 5/8x3x1.1/2A</v>
          </cell>
          <cell r="D184" t="str">
            <v>Separador p/Soporte de 5 vías</v>
          </cell>
        </row>
        <row r="185">
          <cell r="B185" t="str">
            <v>Perno Hex Cte 5/8x3.1/2</v>
          </cell>
          <cell r="D185" t="str">
            <v>Soporte Caja Empalme</v>
          </cell>
        </row>
        <row r="186">
          <cell r="B186" t="str">
            <v>Perno Hex Cte 5/8x5x1.1/2A</v>
          </cell>
          <cell r="D186" t="str">
            <v>Soporte 1 Via p/Alumbrado Público</v>
          </cell>
        </row>
        <row r="187">
          <cell r="B187" t="str">
            <v>Perno Hex Cte 5/8x7x4A</v>
          </cell>
          <cell r="D187" t="str">
            <v>Soporte 2 Vías p/Empalme</v>
          </cell>
        </row>
        <row r="188">
          <cell r="B188" t="str">
            <v>Perno Hex Cte 5/8x8x4A</v>
          </cell>
          <cell r="D188" t="str">
            <v>Soporte Cruceta Plana 190x6x200</v>
          </cell>
        </row>
        <row r="189">
          <cell r="B189" t="str">
            <v>Perno Hex Cte 5/8x8x5A</v>
          </cell>
          <cell r="D189" t="str">
            <v>Soporte de Anclaje Pilar Tipo A 40x40x5x900</v>
          </cell>
        </row>
        <row r="190">
          <cell r="B190" t="str">
            <v>Perno Hex Cte 5/8x9x4A</v>
          </cell>
          <cell r="D190" t="str">
            <v>Soporte de Anclaje Pilar Tipo E 40x40x5x900</v>
          </cell>
        </row>
        <row r="191">
          <cell r="B191" t="str">
            <v>Perno Hex Cte 5/8x9x5A</v>
          </cell>
          <cell r="D191" t="str">
            <v>Soporte de Ductos Tipo A 40x40x5x700</v>
          </cell>
        </row>
        <row r="192">
          <cell r="B192" t="str">
            <v>Perno Hex Cte 5/8x9x6A</v>
          </cell>
          <cell r="D192" t="str">
            <v>Soporte de Ductos Tipo E 40x40x5x700</v>
          </cell>
        </row>
        <row r="193">
          <cell r="B193" t="str">
            <v>Perno Hex Cte 5/8x10x7A</v>
          </cell>
          <cell r="D193" t="str">
            <v>Soporte de Escalerilla Tipo A 40x40x5x700</v>
          </cell>
        </row>
        <row r="194">
          <cell r="B194" t="str">
            <v>Perno Hex Cte 5/8x12x9A</v>
          </cell>
          <cell r="D194" t="str">
            <v>Soporte de Escalerilla Tipo E 40x40x5x700</v>
          </cell>
        </row>
        <row r="195">
          <cell r="B195" t="str">
            <v>Perno Hex Cte 5/8x11x8A</v>
          </cell>
          <cell r="D195" t="str">
            <v>Soporte Met. Montaje Seccionador</v>
          </cell>
        </row>
        <row r="196">
          <cell r="B196" t="str">
            <v>Perno Hex Cte 5/8x12x6A</v>
          </cell>
          <cell r="D196" t="str">
            <v>Soporte L 50x50x5x50</v>
          </cell>
        </row>
        <row r="197">
          <cell r="B197" t="str">
            <v>Perno Hex Cte 5/8x12x8A</v>
          </cell>
          <cell r="D197" t="str">
            <v>Soporte p/Abrazadera 50x8x234 ( T )</v>
          </cell>
        </row>
        <row r="198">
          <cell r="B198" t="str">
            <v>Perno Hex Cte 5/8x13x10A</v>
          </cell>
          <cell r="D198" t="str">
            <v xml:space="preserve">Soporte p/Empalme Mono </v>
          </cell>
        </row>
        <row r="199">
          <cell r="B199" t="str">
            <v>Perno Hex Cte 5/8x14x11A</v>
          </cell>
          <cell r="D199" t="str">
            <v>Soporte p/Red BT/Empalme 65x65x5x50</v>
          </cell>
        </row>
        <row r="200">
          <cell r="B200" t="str">
            <v>Perno Hex Cte 5/8x14x3A</v>
          </cell>
          <cell r="D200" t="str">
            <v>Soporte p/Montaje secc fusible 630A  500V</v>
          </cell>
        </row>
        <row r="201">
          <cell r="B201" t="str">
            <v>Perno Hex Cte 5/8x15x12A</v>
          </cell>
          <cell r="D201" t="str">
            <v>Soporte de Paso 8 Aletas</v>
          </cell>
        </row>
        <row r="202">
          <cell r="B202" t="str">
            <v>Perno Hex Cte 5/8x16x13A</v>
          </cell>
          <cell r="D202" t="str">
            <v>Soporte de Paso en un Plano 735x500x5x70mm</v>
          </cell>
        </row>
        <row r="203">
          <cell r="B203" t="str">
            <v>Perno Hex Cte 5/8x17x3A</v>
          </cell>
          <cell r="D203" t="str">
            <v>Soporte de Paso en un Plano 940x590x700mm</v>
          </cell>
        </row>
        <row r="204">
          <cell r="B204" t="str">
            <v>Perno Hex Cte G-5 1x4x2.1/4</v>
          </cell>
          <cell r="D204" t="str">
            <v>Soporte de Paso c/Angulo 605x490x395mm</v>
          </cell>
        </row>
        <row r="205">
          <cell r="B205" t="str">
            <v>Perno Hex Cte G-5 1x8x2.1/2</v>
          </cell>
          <cell r="D205" t="str">
            <v>Soporte Paso Soldado 1/2x317</v>
          </cell>
        </row>
        <row r="206">
          <cell r="B206" t="str">
            <v>Perno Hex Cte G-5 1x10x2.1/2</v>
          </cell>
          <cell r="D206" t="str">
            <v>Soporte Paso Soldado 1/2x374</v>
          </cell>
        </row>
        <row r="207">
          <cell r="B207" t="str">
            <v>Perno Hex Cte M20x160</v>
          </cell>
          <cell r="D207" t="str">
            <v>Soporte Paso Soldado 1/2x437</v>
          </cell>
        </row>
        <row r="208">
          <cell r="B208" t="str">
            <v>Perno Hex Cte M24x100</v>
          </cell>
          <cell r="D208" t="str">
            <v>Soporte Racks 6 aletas</v>
          </cell>
        </row>
        <row r="209">
          <cell r="B209" t="str">
            <v>Perno Hex Cte M24x120</v>
          </cell>
          <cell r="D209" t="str">
            <v>Soporte Racks 8 aletas</v>
          </cell>
        </row>
        <row r="210">
          <cell r="B210" t="str">
            <v>Perno Hex Cte M20x160</v>
          </cell>
          <cell r="D210" t="str">
            <v>Soporte Racks 10 aletas</v>
          </cell>
        </row>
        <row r="211">
          <cell r="B211" t="str">
            <v>Perno Maq. Cab Plana Avell Ranur 3/4x2x1.3/4</v>
          </cell>
          <cell r="D211" t="str">
            <v>Soporte Remate Liviano</v>
          </cell>
        </row>
        <row r="212">
          <cell r="B212" t="str">
            <v>Perno Ojo Soldado 1/2x406</v>
          </cell>
          <cell r="D212" t="str">
            <v>Soporte Remate Mediano-14</v>
          </cell>
        </row>
        <row r="213">
          <cell r="B213" t="str">
            <v>Perno Ojo soldado 3/4x7x4H</v>
          </cell>
          <cell r="D213" t="str">
            <v>Soporte Remate Pesado</v>
          </cell>
        </row>
        <row r="214">
          <cell r="B214" t="str">
            <v>Perno Ojo soldado 3/4x7x4H</v>
          </cell>
          <cell r="D214" t="str">
            <v>Soporte Tipo L 38x6x100x50</v>
          </cell>
        </row>
        <row r="215">
          <cell r="B215" t="str">
            <v>Perno Ojo Soldado 3/4x9x4H</v>
          </cell>
          <cell r="D215" t="str">
            <v>Soporte Tipo L p/Acometida</v>
          </cell>
        </row>
        <row r="216">
          <cell r="B216" t="str">
            <v>Perno Ojo Soldado 3/4x11x3H</v>
          </cell>
          <cell r="D216" t="str">
            <v>Soporte Trapecio Costanera 40x40x3x1200</v>
          </cell>
        </row>
        <row r="217">
          <cell r="B217" t="str">
            <v>Perno Ojo Soldado 3/4x13x4H</v>
          </cell>
          <cell r="D217" t="str">
            <v>Soporte Trapecio Muro 40x40x3x1800</v>
          </cell>
        </row>
        <row r="218">
          <cell r="B218" t="str">
            <v xml:space="preserve">Perno Ojo Soldado 5/8x9x5H  </v>
          </cell>
          <cell r="D218" t="str">
            <v>Soporte Vertical 80x35x5x920mm</v>
          </cell>
        </row>
        <row r="219">
          <cell r="B219" t="str">
            <v>Perno Ojo Soldado 5/8x11x8H</v>
          </cell>
          <cell r="D219" t="str">
            <v>Taco de Madera 80x60x120</v>
          </cell>
        </row>
        <row r="220">
          <cell r="B220" t="str">
            <v xml:space="preserve">Perno Ojo Soldado 5/8x14x6H  </v>
          </cell>
          <cell r="D220" t="str">
            <v>Tapa Cámara 900 x 850</v>
          </cell>
        </row>
        <row r="221">
          <cell r="B221" t="str">
            <v>Perno p/Cruzamiento 3/4x10</v>
          </cell>
          <cell r="D221" t="str">
            <v>Tarra Chica p/Acopio 800x400x900</v>
          </cell>
        </row>
        <row r="222">
          <cell r="B222" t="str">
            <v>Perno p/Cruzamiento 1x12</v>
          </cell>
          <cell r="D222" t="str">
            <v>Tarra Grande p/Acopio 800x650x900</v>
          </cell>
        </row>
        <row r="223">
          <cell r="B223" t="str">
            <v>Perno p/Cruzamiento 1x15</v>
          </cell>
          <cell r="D223" t="str">
            <v>Tirante 39"  Galv.</v>
          </cell>
        </row>
        <row r="224">
          <cell r="B224" t="str">
            <v>Perno p/Cruzamiento 1x8.1/2</v>
          </cell>
          <cell r="D224" t="str">
            <v>Tirante 39"  Azul/Rojo</v>
          </cell>
        </row>
        <row r="225">
          <cell r="B225" t="str">
            <v>Perno p/Cruzamiento 1x9</v>
          </cell>
          <cell r="D225" t="str">
            <v>Viga Porta Transf. C 100x40x6x2320</v>
          </cell>
        </row>
        <row r="226">
          <cell r="B226" t="str">
            <v>Perno p/Cruzamiento 1.1/8x200</v>
          </cell>
          <cell r="D226" t="str">
            <v>Viga Porta Transf. C 100x40x6x2350</v>
          </cell>
        </row>
        <row r="227">
          <cell r="B227" t="str">
            <v>Perno p/Cruzamiento 1.1/8xM190</v>
          </cell>
          <cell r="D227" t="str">
            <v>Vigueta Afianza L 50x50x6x600</v>
          </cell>
        </row>
        <row r="228">
          <cell r="B228" t="str">
            <v>Perno p/Cruzamiento 7/8x3.1/2</v>
          </cell>
          <cell r="D228" t="str">
            <v>Vigueta Afianza L 65x65x5x690</v>
          </cell>
        </row>
        <row r="229">
          <cell r="B229" t="str">
            <v>Perno p/Cruzamiento 7/8x12</v>
          </cell>
          <cell r="D229" t="str">
            <v>Vigueta Afianza L 65x65x8x630</v>
          </cell>
        </row>
        <row r="230">
          <cell r="B230" t="str">
            <v>Perno p/Cruzamiento 7/8x15</v>
          </cell>
          <cell r="D230" t="str">
            <v>Vigueta C 150x50x6x900mm</v>
          </cell>
        </row>
        <row r="231">
          <cell r="B231" t="str">
            <v>Perno p/Cruzamiento 7/8x7.1/2</v>
          </cell>
          <cell r="D231" t="str">
            <v>Vigueta C Doble 150x50x5x6000mm</v>
          </cell>
        </row>
        <row r="232">
          <cell r="B232" t="str">
            <v xml:space="preserve">Perno p/Cruzamiento 7/8x8 </v>
          </cell>
          <cell r="D232" t="str">
            <v>Vigueta Canal C 34x34x3x480mm</v>
          </cell>
        </row>
        <row r="233">
          <cell r="B233" t="str">
            <v>Perno p/Cruzamiento 7/8x8.1/2</v>
          </cell>
          <cell r="D233" t="str">
            <v>Vigueta PortaViga C 100x40x6x480</v>
          </cell>
        </row>
        <row r="234">
          <cell r="B234" t="str">
            <v>Perno p/Cruzamiento 7/8x9</v>
          </cell>
          <cell r="D234" t="str">
            <v>Vigueta Canal C 150x5x50x740</v>
          </cell>
        </row>
        <row r="235">
          <cell r="B235" t="str">
            <v>Perno p/Cruzamiento 7/8x10,1/2</v>
          </cell>
          <cell r="D235" t="str">
            <v>Vigueta Tipo Z 40x30x4x480mm</v>
          </cell>
        </row>
        <row r="236">
          <cell r="B236" t="str">
            <v>Perno P/Durmiente Puente 3/4x200</v>
          </cell>
        </row>
        <row r="237">
          <cell r="B237" t="str">
            <v>Perno p/Durmiente Puente 3/4x300</v>
          </cell>
        </row>
        <row r="238">
          <cell r="B238" t="str">
            <v>Perno p/Durmiente Puente 3/4x400</v>
          </cell>
        </row>
        <row r="239">
          <cell r="B239" t="str">
            <v>Perno p/Durmiente Puente 3/4x500</v>
          </cell>
        </row>
        <row r="240">
          <cell r="B240" t="str">
            <v>Perno p/Silla 7/8x77</v>
          </cell>
        </row>
        <row r="241">
          <cell r="B241" t="str">
            <v>Perno riel 3/4x4</v>
          </cell>
        </row>
        <row r="242">
          <cell r="B242" t="str">
            <v>Perno riel FFCC 1x165</v>
          </cell>
        </row>
        <row r="243">
          <cell r="B243" t="str">
            <v>Perno riel FFCC 3/4x90</v>
          </cell>
        </row>
        <row r="244">
          <cell r="B244" t="str">
            <v>Perno riel FFCC FGO 3/4x90</v>
          </cell>
        </row>
        <row r="245">
          <cell r="B245" t="str">
            <v>Perno riel FFCC BCY 7/8x115</v>
          </cell>
        </row>
        <row r="246">
          <cell r="B246" t="str">
            <v>Perno riel FFCC BCY 7/8x152</v>
          </cell>
        </row>
        <row r="247">
          <cell r="B247" t="str">
            <v>Perno riel t/Silla DJZ 1x76</v>
          </cell>
        </row>
        <row r="248">
          <cell r="B248" t="str">
            <v>Perno riel FFCC JDZ 1x130</v>
          </cell>
        </row>
        <row r="249">
          <cell r="B249" t="str">
            <v>Perno riel FFCC JDZ 1x156</v>
          </cell>
        </row>
        <row r="250">
          <cell r="B250" t="str">
            <v>Perno riel FFCC JDZ 1x165</v>
          </cell>
        </row>
        <row r="251">
          <cell r="B251" t="str">
            <v>Perno riel FFCC KJX 1x140</v>
          </cell>
        </row>
        <row r="252">
          <cell r="B252" t="str">
            <v>Perno riel FFCC U 3/4x100</v>
          </cell>
        </row>
        <row r="253">
          <cell r="B253" t="str">
            <v>Perno riel FFCC LGC 3/4x85</v>
          </cell>
        </row>
        <row r="254">
          <cell r="B254" t="str">
            <v>Perno riel FFCC P Cab Cuad 3/4x85</v>
          </cell>
        </row>
        <row r="255">
          <cell r="B255" t="str">
            <v>Perno riel FFCC LP 3/4x85</v>
          </cell>
        </row>
        <row r="256">
          <cell r="B256" t="str">
            <v>Perno riel NA 1x3.1/2</v>
          </cell>
        </row>
        <row r="257">
          <cell r="B257" t="str">
            <v>Perno riel NA 1x6</v>
          </cell>
        </row>
        <row r="258">
          <cell r="B258" t="str">
            <v>Perno riel NA 1x6.1/2</v>
          </cell>
        </row>
        <row r="259">
          <cell r="B259" t="str">
            <v>Perno riel G-2 3/4x4x1.3/4H</v>
          </cell>
        </row>
        <row r="260">
          <cell r="B260" t="str">
            <v>Perno riel NA 3/4x4.1/4</v>
          </cell>
        </row>
        <row r="261">
          <cell r="B261" t="str">
            <v>Perno riel NA 5/8x3.1/4</v>
          </cell>
        </row>
        <row r="262">
          <cell r="B262" t="str">
            <v>Perno riel NA 7/8x4.1/4x2H</v>
          </cell>
        </row>
        <row r="263">
          <cell r="B263" t="str">
            <v>Perno riel NA 7/8x5x2H</v>
          </cell>
        </row>
        <row r="264">
          <cell r="B264" t="str">
            <v>Perno riel NA G-5 1x3.1/2</v>
          </cell>
        </row>
        <row r="265">
          <cell r="B265" t="str">
            <v>Perno riel NA G-5 1x3.1/2</v>
          </cell>
        </row>
        <row r="266">
          <cell r="B266" t="str">
            <v>Perno riel NA G-5 7/8x5</v>
          </cell>
        </row>
        <row r="267">
          <cell r="B267" t="str">
            <v>Perno riel p/Tirante K-U-Y-Z 1x100</v>
          </cell>
        </row>
        <row r="268">
          <cell r="B268" t="str">
            <v>Perno riel t/Silla BCY 7/8x70</v>
          </cell>
        </row>
        <row r="269">
          <cell r="B269" t="str">
            <v>Perno Talón Aguja BCY 7/8x240</v>
          </cell>
        </row>
        <row r="270">
          <cell r="B270" t="str">
            <v>Perno Talón Aguja DJKZ  1x260</v>
          </cell>
        </row>
        <row r="271">
          <cell r="B271" t="str">
            <v>Pletina Curva p/Cruceta 50x5x300</v>
          </cell>
        </row>
        <row r="272">
          <cell r="B272" t="str">
            <v>Remache Cte 3/4x70</v>
          </cell>
        </row>
        <row r="273">
          <cell r="B273" t="str">
            <v>Separador p/Espiga Punta Poste</v>
          </cell>
        </row>
        <row r="274">
          <cell r="B274" t="str">
            <v>Separador P/Elemento Montaje Desc.Fus.</v>
          </cell>
        </row>
        <row r="275">
          <cell r="B275" t="str">
            <v>Soporte Paso 5/8x321</v>
          </cell>
        </row>
        <row r="276">
          <cell r="B276" t="str">
            <v>Soporte Paso 5/8x378</v>
          </cell>
        </row>
        <row r="277">
          <cell r="B277" t="str">
            <v>Soporte Paso 5/8x416</v>
          </cell>
        </row>
        <row r="278">
          <cell r="B278" t="str">
            <v>Soporte Paso 1/2x320</v>
          </cell>
        </row>
        <row r="279">
          <cell r="B279" t="str">
            <v>Soporte Paso 1/2x378</v>
          </cell>
        </row>
        <row r="280">
          <cell r="B280" t="str">
            <v>Soporte Paso 1/2x415</v>
          </cell>
        </row>
        <row r="281">
          <cell r="B281" t="str">
            <v>Soporte Susp. p/Cable Preensamblado</v>
          </cell>
        </row>
        <row r="282">
          <cell r="B282" t="str">
            <v>Soporte Tipo L 220x150x10 c/golilla</v>
          </cell>
        </row>
        <row r="283">
          <cell r="B283" t="str">
            <v>Tirafondo N°1, 7/8x125</v>
          </cell>
        </row>
        <row r="284">
          <cell r="B284" t="str">
            <v>Tirafondo riel 7/8x132</v>
          </cell>
        </row>
        <row r="285">
          <cell r="B285" t="str">
            <v>Tirafondo riel 7/8x194 GV</v>
          </cell>
        </row>
        <row r="286">
          <cell r="B286" t="str">
            <v>Tirafondo N°2, 7/8x145</v>
          </cell>
        </row>
        <row r="287">
          <cell r="B287" t="str">
            <v>Tirafondo Nº2, 7/8x149</v>
          </cell>
        </row>
        <row r="288">
          <cell r="B288" t="str">
            <v>Tirafondo Nº5, 7/8x150</v>
          </cell>
        </row>
        <row r="289">
          <cell r="B289" t="str">
            <v>Tirafondo p/Panel 7/8x225</v>
          </cell>
        </row>
        <row r="290">
          <cell r="B290" t="str">
            <v>Tirafondo p/Panel 7/8x270</v>
          </cell>
        </row>
        <row r="291">
          <cell r="B291" t="str">
            <v>Tirafondo riel M21x111,5 GV</v>
          </cell>
        </row>
        <row r="292">
          <cell r="B292" t="str">
            <v>Tirafondo riel M21x110 NG</v>
          </cell>
        </row>
        <row r="293">
          <cell r="B293" t="str">
            <v>Tirafondo riel M21x111,5 NG</v>
          </cell>
        </row>
        <row r="294">
          <cell r="B294" t="str">
            <v>Tirafondo riel M21x113,35 GV</v>
          </cell>
        </row>
        <row r="295">
          <cell r="B295" t="str">
            <v>Tirante 3/4x7'</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viado"/>
      <sheetName val="Tarjetas"/>
      <sheetName val="Productos"/>
    </sheetNames>
    <sheetDataSet>
      <sheetData sheetId="0" refreshError="1"/>
      <sheetData sheetId="1" refreshError="1"/>
      <sheetData sheetId="2" refreshError="1">
        <row r="3">
          <cell r="A3" t="str">
            <v>Abrazadera 1/2x10.1/2</v>
          </cell>
        </row>
        <row r="4">
          <cell r="A4" t="str">
            <v>Abrazadera 1/2x13</v>
          </cell>
        </row>
        <row r="5">
          <cell r="A5" t="str">
            <v>Abrazadera 1/2x9.1/2</v>
          </cell>
        </row>
        <row r="6">
          <cell r="A6" t="str">
            <v>Abrazadera 1/2x12.1/2x11</v>
          </cell>
        </row>
        <row r="7">
          <cell r="A7" t="str">
            <v>Abrazadera 1/2x280x127x65mm p/Poste Reticulado</v>
          </cell>
        </row>
        <row r="8">
          <cell r="A8" t="str">
            <v>Abrazadera 1/2x410x370x127mm p/Poste Hormigón</v>
          </cell>
        </row>
        <row r="9">
          <cell r="A9" t="str">
            <v>Abrazadera Curva 1/2x8x5.1/2</v>
          </cell>
        </row>
        <row r="10">
          <cell r="A10" t="str">
            <v>Abrazadera Curva 1/2x400x324x127 p/Poste Tubular</v>
          </cell>
        </row>
        <row r="11">
          <cell r="A11" t="str">
            <v>Abrazadera Especial 1/2x280x335</v>
          </cell>
        </row>
        <row r="12">
          <cell r="A12" t="str">
            <v>Abrazadera Especial 5/8x280x335</v>
          </cell>
        </row>
        <row r="13">
          <cell r="A13" t="str">
            <v>Abrazadera 5/8x10.1/2</v>
          </cell>
        </row>
        <row r="14">
          <cell r="A14" t="str">
            <v>Abrazadera 5/8x9.1/2</v>
          </cell>
        </row>
        <row r="15">
          <cell r="A15" t="str">
            <v>Abrazadera Curva AT 5/8x8.1/2</v>
          </cell>
        </row>
        <row r="16">
          <cell r="A16" t="str">
            <v>Adaptador p/Espiga Punta Poste</v>
          </cell>
        </row>
        <row r="17">
          <cell r="A17" t="str">
            <v>Ancla 1x1</v>
          </cell>
        </row>
        <row r="18">
          <cell r="A18" t="str">
            <v>Anclaje p/Tirante a Poste Mozo</v>
          </cell>
        </row>
        <row r="19">
          <cell r="A19" t="str">
            <v>Arranque 38x5x427</v>
          </cell>
        </row>
        <row r="20">
          <cell r="A20" t="str">
            <v>Barra Lisa Tomatierra 1/2x7000</v>
          </cell>
        </row>
        <row r="21">
          <cell r="A21" t="str">
            <v>Barra Ojo 3/4x2,40mtrs</v>
          </cell>
        </row>
        <row r="22">
          <cell r="A22" t="str">
            <v>Barra Ojo 3/4x3,20mtrs</v>
          </cell>
        </row>
        <row r="23">
          <cell r="A23" t="str">
            <v>Barra Ojo 5/8x1.30mtrs</v>
          </cell>
        </row>
        <row r="24">
          <cell r="A24" t="str">
            <v>Barra Ojo 5/8x1,80mtrs</v>
          </cell>
        </row>
        <row r="25">
          <cell r="A25" t="str">
            <v>Barra Ojo 5/8x2,25mtrs</v>
          </cell>
        </row>
        <row r="26">
          <cell r="A26" t="str">
            <v>Barra Ojo 5/8x2,40mtrs</v>
          </cell>
        </row>
        <row r="27">
          <cell r="A27" t="str">
            <v>Barra Ojo 7/8x2,40mtrs</v>
          </cell>
        </row>
        <row r="28">
          <cell r="A28" t="str">
            <v>Barra Ojo C/Guardacabo 5/8x2,0</v>
          </cell>
        </row>
        <row r="29">
          <cell r="A29" t="str">
            <v>Barra Ojo Soldado 3/4x2.94mtrs</v>
          </cell>
        </row>
        <row r="30">
          <cell r="A30" t="str">
            <v>Barra Ojo Soldado 3/4x3,0mtrs</v>
          </cell>
        </row>
        <row r="31">
          <cell r="A31" t="str">
            <v>Brazo Horizontal 50x50x120</v>
          </cell>
        </row>
        <row r="32">
          <cell r="A32" t="str">
            <v>Brazo Horizontal 50x50x190</v>
          </cell>
        </row>
        <row r="33">
          <cell r="A33" t="str">
            <v>Brazo Horizontal 50x50x240</v>
          </cell>
        </row>
        <row r="34">
          <cell r="A34" t="str">
            <v>Brazo Lateral c/Refuerzo 690x950x6 Coopelan</v>
          </cell>
        </row>
        <row r="35">
          <cell r="A35" t="str">
            <v>Brazo Lateral Tipo L 690x950x5 Coopelan</v>
          </cell>
        </row>
        <row r="36">
          <cell r="A36" t="str">
            <v>Brazo Tipo L 23KV 622x650mm M-9991-N</v>
          </cell>
        </row>
        <row r="37">
          <cell r="A37" t="str">
            <v>Brazo Tipo L Copelec 40x600x440</v>
          </cell>
        </row>
        <row r="38">
          <cell r="A38" t="str">
            <v>Brazo Tipo L Copelec 50x1190x610</v>
          </cell>
        </row>
        <row r="39">
          <cell r="A39" t="str">
            <v>Brida 3 pernos Perf. Cuadrada 45x10x120 CNT</v>
          </cell>
        </row>
        <row r="40">
          <cell r="A40" t="str">
            <v>Brida 3 pernos Perf. Redonda 45x10x120 CNT</v>
          </cell>
        </row>
        <row r="41">
          <cell r="A41" t="str">
            <v>Brida 3 pernos Perforación Ovalada</v>
          </cell>
        </row>
        <row r="42">
          <cell r="A42" t="str">
            <v>Brida 3 pernos Perforación Redonda</v>
          </cell>
        </row>
        <row r="43">
          <cell r="A43" t="str">
            <v>Brida Inferior 1 Perno t/CTC</v>
          </cell>
        </row>
        <row r="44">
          <cell r="A44" t="str">
            <v>Brida Inferior 1 perno t/Entel</v>
          </cell>
        </row>
        <row r="45">
          <cell r="A45" t="str">
            <v>Brida Inferior 2 pernos</v>
          </cell>
        </row>
        <row r="46">
          <cell r="A46" t="str">
            <v xml:space="preserve">Brida Inferior Multicable </v>
          </cell>
        </row>
        <row r="47">
          <cell r="A47" t="str">
            <v>Brida Superior 1 Perno t/CTC</v>
          </cell>
        </row>
        <row r="48">
          <cell r="A48" t="str">
            <v>Brida Superior 1 Perno T/Entel</v>
          </cell>
        </row>
        <row r="49">
          <cell r="A49" t="str">
            <v>Brida Superior 2 Pernos</v>
          </cell>
        </row>
        <row r="50">
          <cell r="A50" t="str">
            <v>Brida Superior Multicable</v>
          </cell>
        </row>
        <row r="51">
          <cell r="A51" t="str">
            <v>Camisa Plomo p/Per Expan 1/2x38mm</v>
          </cell>
        </row>
        <row r="52">
          <cell r="A52" t="str">
            <v>Canal de Adaptador p/Brazo Antibalanceo 23KV</v>
          </cell>
        </row>
        <row r="53">
          <cell r="A53" t="str">
            <v>Cáncamo 1/2x100 GV</v>
          </cell>
        </row>
        <row r="54">
          <cell r="A54" t="str">
            <v>Cancamo 1/2x100 ZN</v>
          </cell>
        </row>
        <row r="55">
          <cell r="A55" t="str">
            <v>Cáncamo 1/2x120 GV</v>
          </cell>
        </row>
        <row r="56">
          <cell r="A56" t="str">
            <v>Cáncamo 1/2x120 ZN</v>
          </cell>
        </row>
        <row r="57">
          <cell r="A57" t="str">
            <v>Cápsula de Plomo Cañería 1/2</v>
          </cell>
        </row>
        <row r="58">
          <cell r="A58" t="str">
            <v>Chavetas Zinc 1/8x1</v>
          </cell>
        </row>
        <row r="59">
          <cell r="A59" t="str">
            <v>Chavetas Zinc 1/8x1.1/2</v>
          </cell>
        </row>
        <row r="60">
          <cell r="A60" t="str">
            <v>Chavetas Zinc 1/8x1.1/4</v>
          </cell>
        </row>
        <row r="61">
          <cell r="A61" t="str">
            <v>Chavetas Zinc 5/32x1.1/4</v>
          </cell>
        </row>
        <row r="62">
          <cell r="A62" t="str">
            <v>Cincel Recto 5/8x343</v>
          </cell>
        </row>
        <row r="63">
          <cell r="A63" t="str">
            <v>Cincel Recto 5/8x343</v>
          </cell>
        </row>
        <row r="64">
          <cell r="A64" t="str">
            <v>Clavicote Estriado Pta.Piramidal 1/2x250</v>
          </cell>
        </row>
        <row r="65">
          <cell r="A65" t="str">
            <v>Clavo riel FFCC 5/8x5</v>
          </cell>
        </row>
        <row r="66">
          <cell r="A66" t="str">
            <v>Clavo riel FFCC 9/16x4.1/2</v>
          </cell>
        </row>
        <row r="67">
          <cell r="A67" t="str">
            <v>Clavo riel NA 9/16x4.1/2</v>
          </cell>
        </row>
        <row r="68">
          <cell r="A68" t="str">
            <v>Clavo riel NA 5/8x5</v>
          </cell>
        </row>
        <row r="69">
          <cell r="A69" t="str">
            <v>Clavo riel NA 5/8x6</v>
          </cell>
        </row>
        <row r="70">
          <cell r="A70" t="str">
            <v>Clip p/Prensa Conexión a tierra</v>
          </cell>
        </row>
        <row r="71">
          <cell r="A71" t="str">
            <v>Complemento Elemento Montaje (Cubo)</v>
          </cell>
        </row>
        <row r="72">
          <cell r="A72" t="str">
            <v xml:space="preserve">Cruceta BTAT 65x65x5x500 </v>
          </cell>
        </row>
        <row r="73">
          <cell r="A73" t="str">
            <v>Cruceta BTAT 65x65x6x500 GV</v>
          </cell>
        </row>
        <row r="74">
          <cell r="A74" t="str">
            <v>Cruceta BTAT 65x65x6x500 Am/Rey</v>
          </cell>
        </row>
        <row r="75">
          <cell r="A75" t="str">
            <v>Cruceta BTAT 65x65x6x500 Az/Rojo</v>
          </cell>
        </row>
        <row r="76">
          <cell r="A76" t="str">
            <v>Cruceta BTAT 65x65x6x575 Azul/Rojo</v>
          </cell>
        </row>
        <row r="77">
          <cell r="A77" t="str">
            <v>Cruceta BTAT 65x65x6x500 Café Moro</v>
          </cell>
        </row>
        <row r="78">
          <cell r="A78" t="str">
            <v>Cruceta Extra Larga 50x50x4x965 Lila</v>
          </cell>
        </row>
        <row r="79">
          <cell r="A79" t="str">
            <v xml:space="preserve">Cruceta Extra Larga 65x65x5x965 </v>
          </cell>
        </row>
        <row r="80">
          <cell r="A80" t="str">
            <v>Cruceta Extra Larga 65x65x6x965 Am/Rey</v>
          </cell>
        </row>
        <row r="81">
          <cell r="A81" t="str">
            <v>Cruceta Extra Larga 65x65x6x965 Az/Rojo</v>
          </cell>
        </row>
        <row r="82">
          <cell r="A82" t="str">
            <v>Cruceta Extra Larga 65x65x6x965 GV</v>
          </cell>
        </row>
        <row r="83">
          <cell r="A83" t="str">
            <v>Cruceta Extra Larga 65x65x6x965 Café Moro</v>
          </cell>
        </row>
        <row r="84">
          <cell r="A84" t="str">
            <v>Cruceta Paso c/Pletina p/P Tub  50x50x5x550-14</v>
          </cell>
        </row>
        <row r="85">
          <cell r="A85" t="str">
            <v>Cruceta Paso Ova 40x40x4x500</v>
          </cell>
        </row>
        <row r="86">
          <cell r="A86" t="str">
            <v>Cruceta Paso Ova 40x40x4x500 Lila</v>
          </cell>
        </row>
        <row r="87">
          <cell r="A87" t="str">
            <v>Cruceta Paso Ova 50x50x4x500-14 GV</v>
          </cell>
        </row>
        <row r="88">
          <cell r="A88" t="str">
            <v>Cruceta Paso Ova 50x50x4x500-14 V/O</v>
          </cell>
        </row>
        <row r="89">
          <cell r="A89" t="str">
            <v>Cruceta Paso Ova 50x50x4x500-18 GV</v>
          </cell>
        </row>
        <row r="90">
          <cell r="A90" t="str">
            <v xml:space="preserve">Cruceta Paso Ova 50x50x5x500-14 </v>
          </cell>
        </row>
        <row r="91">
          <cell r="A91" t="str">
            <v xml:space="preserve">Cruceta Paso p/P Hormigón 50x50x5x550-14 </v>
          </cell>
        </row>
        <row r="92">
          <cell r="A92" t="str">
            <v xml:space="preserve">Cruceta Paso p/P Hormigón 50x50x5x650-14 </v>
          </cell>
        </row>
        <row r="93">
          <cell r="A93" t="str">
            <v xml:space="preserve">Cruceta Paso p/P Hormigón 50x50x5x700-14 </v>
          </cell>
        </row>
        <row r="94">
          <cell r="A94" t="str">
            <v>Cruceta Pletina 1/4x1.1/2x16.1/4 Az/Rojo</v>
          </cell>
        </row>
        <row r="95">
          <cell r="A95" t="str">
            <v>Cruceta Pletina 1/4x1.1/2x16.1/4 GV</v>
          </cell>
        </row>
        <row r="96">
          <cell r="A96" t="str">
            <v>Cruceta Pletina 1/4x1.1/2x16.1/4 Lila</v>
          </cell>
        </row>
        <row r="97">
          <cell r="A97" t="str">
            <v>Cruceta Remate Final p/P Retic  50x50x5x500-14</v>
          </cell>
        </row>
        <row r="98">
          <cell r="A98" t="str">
            <v>Cruceta Remate c/Pletina p/P Tub  50x50x5x550-14</v>
          </cell>
        </row>
        <row r="99">
          <cell r="A99" t="str">
            <v>Cruceta Remate p/P Hormigón  50x50x5x550-14</v>
          </cell>
        </row>
        <row r="100">
          <cell r="A100" t="str">
            <v>Cruceta Remate Final 65x65x5x500</v>
          </cell>
        </row>
        <row r="101">
          <cell r="A101" t="str">
            <v>Cruceta Remate Final 65x65x6x500 GV</v>
          </cell>
        </row>
        <row r="102">
          <cell r="A102" t="str">
            <v>Cruceta Remate 65x65x6x500 Am/Rey</v>
          </cell>
        </row>
        <row r="103">
          <cell r="A103" t="str">
            <v>Cruceta Remate 65x65x6x500 Azul/Rojo</v>
          </cell>
        </row>
        <row r="104">
          <cell r="A104" t="str">
            <v>Cruceta Remate Final 65x65x6x575 Azul/Rojo</v>
          </cell>
        </row>
        <row r="105">
          <cell r="A105" t="str">
            <v xml:space="preserve">Cruceta Remate Final p/P Hormigón 50x50x5x700-14 </v>
          </cell>
        </row>
        <row r="106">
          <cell r="A106" t="str">
            <v>Cruceta Riostra 50x50x4x375</v>
          </cell>
        </row>
        <row r="107">
          <cell r="A107" t="str">
            <v>Cruceta Riostra 65x65x5x375</v>
          </cell>
        </row>
        <row r="108">
          <cell r="A108" t="str">
            <v>Cruceta Riostra 65x65x6x375-18 Azul/Rojo</v>
          </cell>
        </row>
        <row r="109">
          <cell r="A109" t="str">
            <v>Cubo p/Ext. Metalica 1,60Mts  80x80x5x110</v>
          </cell>
        </row>
        <row r="110">
          <cell r="A110" t="str">
            <v>Cuerpo Guardacabo 5/8x102</v>
          </cell>
        </row>
        <row r="111">
          <cell r="A111" t="str">
            <v>Cuerpo Guardacabo 5/8x119</v>
          </cell>
        </row>
        <row r="112">
          <cell r="A112" t="str">
            <v>Cuerpo p/Soporte Preformado</v>
          </cell>
        </row>
        <row r="113">
          <cell r="A113" t="str">
            <v>Cuerpo Prensa Conexión a tierra</v>
          </cell>
        </row>
        <row r="114">
          <cell r="A114" t="str">
            <v>Diagonal L 50x50x5x1710</v>
          </cell>
        </row>
        <row r="115">
          <cell r="A115" t="str">
            <v>Diagonal L 50x50x6x1455</v>
          </cell>
        </row>
        <row r="116">
          <cell r="A116" t="str">
            <v>Diagonal L 50x50x6x935</v>
          </cell>
        </row>
        <row r="117">
          <cell r="A117" t="str">
            <v>Diagonal p/Cruceta Madera 40x40x5x1830</v>
          </cell>
        </row>
        <row r="118">
          <cell r="A118" t="str">
            <v>Diagonal p/Cruceta Cantilever 50x50x5x1830</v>
          </cell>
        </row>
        <row r="119">
          <cell r="A119" t="str">
            <v>Diagonal P/Refuerzo 50x8x1035</v>
          </cell>
        </row>
        <row r="120">
          <cell r="A120" t="str">
            <v>Eje p/Carretilla 19,93x285</v>
          </cell>
        </row>
        <row r="121">
          <cell r="A121" t="str">
            <v>Elemento Montaje p/Desconec. By-pass</v>
          </cell>
        </row>
        <row r="122">
          <cell r="A122" t="str">
            <v>Empalme 38x5x150</v>
          </cell>
        </row>
        <row r="123">
          <cell r="A123" t="str">
            <v>Escalines 3/4x283x183mm</v>
          </cell>
        </row>
        <row r="124">
          <cell r="A124" t="str">
            <v>Escuadra Montaje Desc. Aereo NH</v>
          </cell>
        </row>
        <row r="125">
          <cell r="A125" t="str">
            <v>Escuadra Unión 50 x 80 x 370mm</v>
          </cell>
        </row>
        <row r="126">
          <cell r="A126" t="str">
            <v>Eslabón Angular Estampado perf.18</v>
          </cell>
        </row>
        <row r="127">
          <cell r="A127" t="str">
            <v>Eslabon Angular Estampado Perf.21</v>
          </cell>
        </row>
        <row r="128">
          <cell r="A128" t="str">
            <v>Eslabón Angular p/Tirante perf.14</v>
          </cell>
        </row>
        <row r="129">
          <cell r="A129" t="str">
            <v>Eslabón Angular p/Tirante perf.18</v>
          </cell>
        </row>
        <row r="130">
          <cell r="A130" t="str">
            <v>Eslabón Angular p/Tirante perf.21</v>
          </cell>
        </row>
        <row r="131">
          <cell r="A131" t="str">
            <v>Eslabón Simple 12mm</v>
          </cell>
        </row>
        <row r="132">
          <cell r="A132" t="str">
            <v>Eslabón Simple 16mm</v>
          </cell>
        </row>
        <row r="133">
          <cell r="A133" t="str">
            <v xml:space="preserve">Espaciador p/5 Soporte de 1 vía </v>
          </cell>
        </row>
        <row r="134">
          <cell r="A134" t="str">
            <v>Espaciador p/Cable DAC</v>
          </cell>
        </row>
        <row r="135">
          <cell r="A135" t="str">
            <v>Espaciador p/Tir. Recto 900x700x600</v>
          </cell>
        </row>
        <row r="136">
          <cell r="A136" t="str">
            <v>Espárrago HAE 1/2x560x65H</v>
          </cell>
        </row>
        <row r="137">
          <cell r="A137" t="str">
            <v>Espárrago HAE 5/8x368x60x8</v>
          </cell>
        </row>
        <row r="138">
          <cell r="A138" t="str">
            <v>Espárrago HAE 1.1/8x835</v>
          </cell>
        </row>
        <row r="139">
          <cell r="A139" t="str">
            <v>Espárrago HTL 5/8x400</v>
          </cell>
        </row>
        <row r="140">
          <cell r="A140" t="str">
            <v>Espárrago M16x130</v>
          </cell>
        </row>
        <row r="141">
          <cell r="A141" t="str">
            <v>Espiga 3/4x126x181 caps.1"</v>
          </cell>
        </row>
        <row r="142">
          <cell r="A142" t="str">
            <v>Espiga 3/4x126x274 caps.1"</v>
          </cell>
        </row>
        <row r="143">
          <cell r="A143" t="str">
            <v>Espiga 3/4x126x274 caps.1" Plomo</v>
          </cell>
        </row>
        <row r="144">
          <cell r="A144" t="str">
            <v>Espiga 3/4x155x210 caps.1" Poliamida</v>
          </cell>
        </row>
        <row r="145">
          <cell r="A145" t="str">
            <v>Espiga 3/4x155x210 caps.1.3/8" Poliamida</v>
          </cell>
        </row>
        <row r="146">
          <cell r="A146" t="str">
            <v>Espiga 3/4x155x295 caps.1" Poliamida</v>
          </cell>
        </row>
        <row r="147">
          <cell r="A147" t="str">
            <v>Espiga c/Hor 3/4x155x295 caps.1"</v>
          </cell>
        </row>
        <row r="148">
          <cell r="A148" t="str">
            <v>Espiga c/Hor 3/4x155x295 caps.1.3/8"</v>
          </cell>
        </row>
        <row r="149">
          <cell r="A149" t="str">
            <v>Espiga c/Hor 3/4x155x295 caps.1.3/8" Polim</v>
          </cell>
        </row>
        <row r="150">
          <cell r="A150" t="str">
            <v>Espiga c/Mad 3/4x155x295 caps.1.3/8"</v>
          </cell>
        </row>
        <row r="151">
          <cell r="A151" t="str">
            <v>Espiga 3/4x155x303 caps.1" Poliamida</v>
          </cell>
        </row>
        <row r="152">
          <cell r="A152" t="str">
            <v xml:space="preserve">Espiga 3/4x183x333 caps.1.3/8" </v>
          </cell>
        </row>
        <row r="153">
          <cell r="A153" t="str">
            <v>Espiga 3/4x183x333 caps.1.3/8" Plomo</v>
          </cell>
        </row>
        <row r="154">
          <cell r="A154" t="str">
            <v>Espiga 3/4x183x233 caps 1.3/8</v>
          </cell>
        </row>
        <row r="155">
          <cell r="A155" t="str">
            <v>Espiga 3/4x183x233 caps 1.3/8 Plomo</v>
          </cell>
        </row>
        <row r="156">
          <cell r="A156" t="str">
            <v>Espiga 3/4x185x240 caps.1.3/8" Plomo</v>
          </cell>
        </row>
        <row r="157">
          <cell r="A157" t="str">
            <v>Espiga 3/4x185x240 caps.1.3/8"</v>
          </cell>
        </row>
        <row r="158">
          <cell r="A158" t="str">
            <v xml:space="preserve">Espiga 3/4x190x340 caps.1.3/8" </v>
          </cell>
        </row>
        <row r="159">
          <cell r="A159" t="str">
            <v>Espiga 3/4x190x340 caps.1.3/8" Poliamida</v>
          </cell>
        </row>
        <row r="160">
          <cell r="A160" t="str">
            <v>Espiga 3/4x200x250 caps.1.3/8" Poliamida</v>
          </cell>
        </row>
        <row r="161">
          <cell r="A161" t="str">
            <v>Espiga c/Hor 3/4x200x350 caps.1"</v>
          </cell>
        </row>
        <row r="162">
          <cell r="A162" t="str">
            <v>Espiga c/Hor 3/4x200x350 caps.1.3/8" Poliamida</v>
          </cell>
        </row>
        <row r="163">
          <cell r="A163" t="str">
            <v>Espiga c/Mad 3/4x200x350 caps.1.3/8" Poliamida</v>
          </cell>
        </row>
        <row r="164">
          <cell r="A164" t="str">
            <v>Espiga 3/4x220x270 caps.1"</v>
          </cell>
        </row>
        <row r="165">
          <cell r="A165" t="str">
            <v>Espiga 3/4x220x270 caps.1.3/8" Poliamida</v>
          </cell>
        </row>
        <row r="166">
          <cell r="A166" t="str">
            <v>Espiga 3/4x220x375 caps.1"</v>
          </cell>
        </row>
        <row r="167">
          <cell r="A167" t="str">
            <v>Espiga 3/4x220x375 caps.1.3/8"</v>
          </cell>
        </row>
        <row r="168">
          <cell r="A168" t="str">
            <v>Espiga 3/4x250x300 caps.1" Poliamida</v>
          </cell>
        </row>
        <row r="169">
          <cell r="A169" t="str">
            <v>Espiga 3/4x250x300 caps.1.3/8" Plomo</v>
          </cell>
        </row>
        <row r="170">
          <cell r="A170" t="str">
            <v>Espiga 3/4x250x300 caps.1.3/8"</v>
          </cell>
        </row>
        <row r="171">
          <cell r="A171" t="str">
            <v>Espiga 3/4x250x400 caps.1"</v>
          </cell>
        </row>
        <row r="172">
          <cell r="A172" t="str">
            <v>Espiga 3/4x250x400 caps.1.3/8" Poliamida</v>
          </cell>
        </row>
        <row r="173">
          <cell r="A173" t="str">
            <v>Espiga 5/8x150x200 caps.1"</v>
          </cell>
        </row>
        <row r="174">
          <cell r="A174" t="str">
            <v>Espiga 5/8x150x200 caps.1" Poliamida</v>
          </cell>
        </row>
        <row r="175">
          <cell r="A175" t="str">
            <v>Espiga 5/8x150x300 caps.1" Plomo</v>
          </cell>
        </row>
        <row r="176">
          <cell r="A176" t="str">
            <v>Espiga 5/8x150x300 caps.1"</v>
          </cell>
        </row>
        <row r="177">
          <cell r="A177" t="str">
            <v>Espiga 5/8x155x210 caps.1"</v>
          </cell>
        </row>
        <row r="178">
          <cell r="A178" t="str">
            <v>Espiga 5/8x155x210 caps.1" Poliamida</v>
          </cell>
        </row>
        <row r="179">
          <cell r="A179" t="str">
            <v>Espiga Punta Poste caps.1" Plomo</v>
          </cell>
        </row>
        <row r="180">
          <cell r="A180" t="str">
            <v>Espiga Punta Poste caps.1" Poliamida</v>
          </cell>
        </row>
        <row r="181">
          <cell r="A181" t="str">
            <v>Espiga Punta Poste caps.1.3/8"</v>
          </cell>
        </row>
        <row r="182">
          <cell r="A182" t="str">
            <v>Extensión p/Soporte de Paso 500x800x1300</v>
          </cell>
        </row>
        <row r="183">
          <cell r="A183" t="str">
            <v>Estribo Metálico p/Brazo L 23Kv</v>
          </cell>
        </row>
        <row r="184">
          <cell r="A184" t="str">
            <v>Estribo p/Soporte L 622x650 70x170</v>
          </cell>
        </row>
        <row r="185">
          <cell r="A185" t="str">
            <v>Fe Angulo 50x50x4x410</v>
          </cell>
        </row>
        <row r="186">
          <cell r="A186" t="str">
            <v>Fe Angulo 65x65x6x410</v>
          </cell>
        </row>
        <row r="187">
          <cell r="A187" t="str">
            <v>Fe Angulo 80x80x8x410 Am/Rey</v>
          </cell>
        </row>
        <row r="188">
          <cell r="A188" t="str">
            <v>Fe Angulo 80x80x8x410 GV</v>
          </cell>
        </row>
        <row r="189">
          <cell r="A189" t="str">
            <v>Fe Angulo c/gancho 80x80x6x375</v>
          </cell>
        </row>
        <row r="190">
          <cell r="A190" t="str">
            <v>Fijación p/Cañería 1.1/2-2 - 1/2x300x100</v>
          </cell>
        </row>
        <row r="191">
          <cell r="A191" t="str">
            <v>Fijación p/Cañería 1/2 - 1/2x10x3H</v>
          </cell>
        </row>
        <row r="192">
          <cell r="A192" t="str">
            <v>Fijación p/Cañería 1/2 - 1/2x11.1/2</v>
          </cell>
        </row>
        <row r="193">
          <cell r="A193" t="str">
            <v>Fijación p/Cañería 1/2 - 1/2x130</v>
          </cell>
        </row>
        <row r="194">
          <cell r="A194" t="str">
            <v>Fijación p/Cañería 1/2 - 1/2x13x6H</v>
          </cell>
        </row>
        <row r="195">
          <cell r="A195" t="str">
            <v>Fijación p/Cañería 1/2 - 1/2x5.1/2</v>
          </cell>
        </row>
        <row r="196">
          <cell r="A196" t="str">
            <v>Fijación p/Cañería 1/2 - 1/2x150x75</v>
          </cell>
        </row>
        <row r="197">
          <cell r="A197" t="str">
            <v>Fijación p/Cañería 1/2 - 1/2x8x5H</v>
          </cell>
        </row>
        <row r="198">
          <cell r="A198" t="str">
            <v>Fijación p/Cañería 1/2 - 1/2x9x3H</v>
          </cell>
        </row>
        <row r="199">
          <cell r="A199" t="str">
            <v>Fijación p/Cañería 1/2 - 1/2x292x100H</v>
          </cell>
        </row>
        <row r="200">
          <cell r="A200" t="str">
            <v>Fijación p/Cañería 1 - 1/2x300x100</v>
          </cell>
        </row>
        <row r="201">
          <cell r="A201" t="str">
            <v>Fijación p/Cañería 1 - 1/2x380x100</v>
          </cell>
        </row>
        <row r="202">
          <cell r="A202" t="str">
            <v>Fijación p/Cañería 3 - 1/2x300x100</v>
          </cell>
        </row>
        <row r="203">
          <cell r="A203" t="str">
            <v>Fijación p/Cañería 4 - 1/2x300x100</v>
          </cell>
        </row>
        <row r="204">
          <cell r="A204" t="str">
            <v>Fijación p/Cañería M110 - 1/2x300x100</v>
          </cell>
        </row>
        <row r="205">
          <cell r="A205" t="str">
            <v>Fijación p/Cañería M32 - 1/2x300x100</v>
          </cell>
        </row>
        <row r="206">
          <cell r="A206" t="str">
            <v>Fijación p/Cañería M50 - 1/2x300</v>
          </cell>
        </row>
        <row r="207">
          <cell r="A207" t="str">
            <v>Fijación p/Cañería M75 - 1/2x300x100</v>
          </cell>
        </row>
        <row r="208">
          <cell r="A208" t="str">
            <v>Gancho p/Cruceta Rem Final 3/4x280</v>
          </cell>
        </row>
        <row r="209">
          <cell r="A209" t="str">
            <v>Gancho p/Regleta 4.1/2</v>
          </cell>
        </row>
        <row r="210">
          <cell r="A210" t="str">
            <v>Gancho p/Regleta Tipo 1  240mm</v>
          </cell>
        </row>
        <row r="211">
          <cell r="A211" t="str">
            <v>Gancho T/Araña</v>
          </cell>
        </row>
        <row r="212">
          <cell r="A212" t="str">
            <v>Golilla 32x5x25 p/Soporte Tipo L</v>
          </cell>
        </row>
        <row r="213">
          <cell r="A213" t="str">
            <v>Golilla 100x100x5x18</v>
          </cell>
        </row>
        <row r="214">
          <cell r="A214" t="str">
            <v>Golilla 100x100x5x21</v>
          </cell>
        </row>
        <row r="215">
          <cell r="A215" t="str">
            <v>Golilla 100x100x6x21</v>
          </cell>
        </row>
        <row r="216">
          <cell r="A216" t="str">
            <v>Golilla 100x100x12x21</v>
          </cell>
        </row>
        <row r="217">
          <cell r="A217" t="str">
            <v>Golilla 38x38x3x14</v>
          </cell>
        </row>
        <row r="218">
          <cell r="A218" t="str">
            <v>Golilla 40x40x5x14</v>
          </cell>
        </row>
        <row r="219">
          <cell r="A219" t="str">
            <v>Golilla 40x40x5x18</v>
          </cell>
        </row>
        <row r="220">
          <cell r="A220" t="str">
            <v>Golilla 40x40x5x21</v>
          </cell>
        </row>
        <row r="221">
          <cell r="A221" t="str">
            <v>Golilla 50x50x5x18</v>
          </cell>
        </row>
        <row r="222">
          <cell r="A222" t="str">
            <v>Golilla 50x50x5x21</v>
          </cell>
        </row>
        <row r="223">
          <cell r="A223" t="str">
            <v>Golilla 76x76x5x18</v>
          </cell>
        </row>
        <row r="224">
          <cell r="A224" t="str">
            <v>Golilla Copa 81x22x17x6 - 22</v>
          </cell>
        </row>
        <row r="225">
          <cell r="A225" t="str">
            <v>Golilla Desentrada 47x47x5x21</v>
          </cell>
        </row>
        <row r="226">
          <cell r="A226" t="str">
            <v>Golilla Perf. Desplazada 50x50x5x18</v>
          </cell>
        </row>
        <row r="227">
          <cell r="A227" t="str">
            <v>Golilla Plana Red Esp. 44x24x4(7/8")</v>
          </cell>
        </row>
        <row r="228">
          <cell r="A228" t="str">
            <v>Golilla Plana Red Esp. 44x27x4(1")</v>
          </cell>
        </row>
        <row r="229">
          <cell r="A229" t="str">
            <v>Grillete 12mm, ojo chico</v>
          </cell>
        </row>
        <row r="230">
          <cell r="A230" t="str">
            <v>Grillete 12mm, ojo grande</v>
          </cell>
        </row>
        <row r="231">
          <cell r="A231" t="str">
            <v>Grillete Forjado 16mm, perf.21</v>
          </cell>
        </row>
        <row r="232">
          <cell r="A232" t="str">
            <v>Grillete recto 14mm, perf.18</v>
          </cell>
        </row>
        <row r="233">
          <cell r="A233" t="str">
            <v>Grillete recto 14mm, perf.21</v>
          </cell>
        </row>
        <row r="234">
          <cell r="A234" t="str">
            <v>Grillete recto 16mm, perf.18</v>
          </cell>
        </row>
        <row r="235">
          <cell r="A235" t="str">
            <v>Grillete recto 16mm, perf.21</v>
          </cell>
        </row>
        <row r="236">
          <cell r="A236" t="str">
            <v>Mordaza Prensa Conexión a tierra (clip)</v>
          </cell>
        </row>
        <row r="237">
          <cell r="A237" t="str">
            <v>Pasador 1/2x275</v>
          </cell>
        </row>
        <row r="238">
          <cell r="A238" t="str">
            <v>Pasador 1/2x80</v>
          </cell>
        </row>
        <row r="239">
          <cell r="A239" t="str">
            <v>Pasador 3/8x216 (c/1 perforación)</v>
          </cell>
        </row>
        <row r="240">
          <cell r="A240" t="str">
            <v>Pasador 3/8x217 (c/2 perforaciones)</v>
          </cell>
        </row>
        <row r="241">
          <cell r="A241" t="str">
            <v>Pasador 3/8x72</v>
          </cell>
        </row>
        <row r="242">
          <cell r="A242" t="str">
            <v>Pasador 5/8x50</v>
          </cell>
        </row>
        <row r="243">
          <cell r="A243" t="str">
            <v>Pasador 5/8x60</v>
          </cell>
        </row>
        <row r="244">
          <cell r="A244" t="str">
            <v>Pasador 5/8x66</v>
          </cell>
        </row>
        <row r="245">
          <cell r="A245" t="str">
            <v>Pasador 5/8x610</v>
          </cell>
        </row>
        <row r="246">
          <cell r="A246" t="str">
            <v>Pasador 5/8x910</v>
          </cell>
        </row>
        <row r="247">
          <cell r="A247" t="str">
            <v>Pasador Cab. Chica 5/8x2</v>
          </cell>
        </row>
        <row r="248">
          <cell r="A248" t="str">
            <v>Pasador Cab. Red 5/8x50 (28x10)</v>
          </cell>
        </row>
        <row r="249">
          <cell r="A249" t="str">
            <v>Pasador M16x102</v>
          </cell>
        </row>
        <row r="250">
          <cell r="A250" t="str">
            <v>Pasador 3/4x65</v>
          </cell>
        </row>
        <row r="251">
          <cell r="A251" t="str">
            <v>Perfil C p/Poste 80x40x4x580mm</v>
          </cell>
        </row>
        <row r="252">
          <cell r="A252" t="str">
            <v>Perfil L p/Poste 40x40x5x312mm</v>
          </cell>
        </row>
        <row r="253">
          <cell r="A253" t="str">
            <v>Perfil Ext. Metálica 125x45x5x2400</v>
          </cell>
        </row>
        <row r="254">
          <cell r="A254" t="str">
            <v>Perfil Ext. Metálica 80x35x5x2410</v>
          </cell>
        </row>
        <row r="255">
          <cell r="A255" t="str">
            <v>Perno Anclaje Pata Partida 1/2x6.1/2</v>
          </cell>
        </row>
        <row r="256">
          <cell r="A256" t="str">
            <v>Perno Anclaje Recto 5/8x600x100H</v>
          </cell>
        </row>
        <row r="257">
          <cell r="A257" t="str">
            <v>Perno Anclaje Tipo J 1/2x480x100mm</v>
          </cell>
        </row>
        <row r="258">
          <cell r="A258" t="str">
            <v>Perno Anclaje Tipo J 7/8x1250x250H  r50</v>
          </cell>
        </row>
        <row r="259">
          <cell r="A259" t="str">
            <v>Perno Anclaje Tipo J 1.1/8x1250x250H  r50</v>
          </cell>
        </row>
        <row r="260">
          <cell r="A260" t="str">
            <v>Perno Anclaje Tipo J 1.3/8x2600x250H  r50</v>
          </cell>
        </row>
        <row r="261">
          <cell r="A261" t="str">
            <v>Perno Anclaje Tipo L 1.1/4x1500x150x150H</v>
          </cell>
        </row>
        <row r="262">
          <cell r="A262" t="str">
            <v>Perno Anclaje Tipo L 1.1/4x1600</v>
          </cell>
        </row>
        <row r="263">
          <cell r="A263" t="str">
            <v>Perno Anclaje Tipo L 1/2x1000x100x100H</v>
          </cell>
        </row>
        <row r="264">
          <cell r="A264" t="str">
            <v>Perno Anclaje Tipo L 3/4x400x100x100H</v>
          </cell>
        </row>
        <row r="265">
          <cell r="A265" t="str">
            <v>Perno Anclaje Tipo L 3/4x500</v>
          </cell>
        </row>
        <row r="266">
          <cell r="A266" t="str">
            <v>Perno Anclaje Tipo L 3/4x540x70x100H</v>
          </cell>
        </row>
        <row r="267">
          <cell r="A267" t="str">
            <v>Perno Anclaje Tipo L 5/8x500</v>
          </cell>
        </row>
        <row r="268">
          <cell r="A268" t="str">
            <v>Perno Anclaje Tipo L 7/8x500</v>
          </cell>
        </row>
        <row r="269">
          <cell r="A269" t="str">
            <v>Perno Anclaje Tipo L 1x700x100x100H</v>
          </cell>
        </row>
        <row r="270">
          <cell r="A270" t="str">
            <v>Perno Cab Cuad 1/2x1.1/2</v>
          </cell>
        </row>
        <row r="271">
          <cell r="A271" t="str">
            <v>Perno Cab Cuad 1/2x2.1/2 BSW</v>
          </cell>
        </row>
        <row r="272">
          <cell r="A272" t="str">
            <v>Perno Cab Cuad 1/2x2.1/2 UNC</v>
          </cell>
        </row>
        <row r="273">
          <cell r="A273" t="str">
            <v>Perno Cab Cuad 1/2x1.3/4x1.1/4H</v>
          </cell>
        </row>
        <row r="274">
          <cell r="A274" t="str">
            <v>Perno Cab Cuad 1/2x16x10A</v>
          </cell>
        </row>
        <row r="275">
          <cell r="A275" t="str">
            <v>Perno Cab Cuad 1.1/2x8x3.1/2</v>
          </cell>
        </row>
        <row r="276">
          <cell r="A276" t="str">
            <v>Perno Cab Cuad 5/8x10x4A</v>
          </cell>
        </row>
        <row r="277">
          <cell r="A277" t="str">
            <v>Perno Cab Cuad 5/8x2.1/2</v>
          </cell>
        </row>
        <row r="278">
          <cell r="A278" t="str">
            <v>Perno Cab Cuad 5/8x8x4.1/2A</v>
          </cell>
        </row>
        <row r="279">
          <cell r="A279" t="str">
            <v>Perno Cab Cuad 7/8x5.1/2x2.1/2H</v>
          </cell>
        </row>
        <row r="280">
          <cell r="A280" t="str">
            <v>Perno Cab Cuad G-5 1.1/2x8</v>
          </cell>
        </row>
        <row r="281">
          <cell r="A281" t="str">
            <v>Perno Cab Cuad T/Perno p/Cruzam 1x4x57</v>
          </cell>
        </row>
        <row r="282">
          <cell r="A282" t="str">
            <v>Perno Cab Martillo M18x65</v>
          </cell>
        </row>
        <row r="283">
          <cell r="A283" t="str">
            <v>Perno Coche 1/2x1.1/2</v>
          </cell>
        </row>
        <row r="284">
          <cell r="A284" t="str">
            <v>Perno Coche 1/2x2</v>
          </cell>
        </row>
        <row r="285">
          <cell r="A285" t="str">
            <v>Perno Coche p/Prensa Paralela 3/4x45</v>
          </cell>
        </row>
        <row r="286">
          <cell r="A286" t="str">
            <v>Perno Coche 3/8x5x1H</v>
          </cell>
        </row>
        <row r="287">
          <cell r="A287" t="str">
            <v>Perno Coche NST 3/8x5x3A</v>
          </cell>
        </row>
        <row r="288">
          <cell r="A288" t="str">
            <v>Perno Coche 5/8x5x2A</v>
          </cell>
        </row>
        <row r="289">
          <cell r="A289" t="str">
            <v>Perno Coche 5/8x95</v>
          </cell>
        </row>
        <row r="290">
          <cell r="A290" t="str">
            <v>Perno Coraza Molino 4340 1x5.1/2x3.1/2H</v>
          </cell>
        </row>
        <row r="291">
          <cell r="A291" t="str">
            <v>Perno Coraza Molino G-2 1.3/4x9.1/2x4H</v>
          </cell>
        </row>
        <row r="292">
          <cell r="A292" t="str">
            <v>Perno Coraza Molino 4340 1x7x4H</v>
          </cell>
        </row>
        <row r="293">
          <cell r="A293" t="str">
            <v>Perno Coraza Molino 4340 1.1/2x8.1/2x5H</v>
          </cell>
        </row>
        <row r="294">
          <cell r="A294" t="str">
            <v>Perno Coraza Molino 4340 1.1/2x11x6.1/2H</v>
          </cell>
        </row>
        <row r="295">
          <cell r="A295" t="str">
            <v>Perno Cuello Ret 1/2x1.11/16</v>
          </cell>
        </row>
        <row r="296">
          <cell r="A296" t="str">
            <v>Perno Cuello Ret 5/8x45</v>
          </cell>
        </row>
        <row r="297">
          <cell r="A297" t="str">
            <v>Perno Def Caminera 5/8x2</v>
          </cell>
        </row>
        <row r="298">
          <cell r="A298" t="str">
            <v>Perno Defensa Caminera 6.8 M16x30</v>
          </cell>
        </row>
        <row r="299">
          <cell r="A299" t="str">
            <v>Perno Defensa Caminera 6.8 M16x45</v>
          </cell>
        </row>
        <row r="300">
          <cell r="A300" t="str">
            <v>Perno Defensa Caminera 8.8 M16x40</v>
          </cell>
        </row>
        <row r="301">
          <cell r="A301" t="str">
            <v>Perno Expansión 1/2x5</v>
          </cell>
        </row>
        <row r="302">
          <cell r="A302" t="str">
            <v xml:space="preserve">Perno Hex Cte 3/8x6x1.1/4 </v>
          </cell>
        </row>
        <row r="303">
          <cell r="A303" t="str">
            <v>Perno Hex Cte 1/2x1.1/4x0A UNC</v>
          </cell>
        </row>
        <row r="304">
          <cell r="A304" t="str">
            <v>Perno Hex Cte 1/2x1.1/2x0A</v>
          </cell>
        </row>
        <row r="305">
          <cell r="A305" t="str">
            <v>Perno Hex Cte 1/2x1.1/2x0A UNC</v>
          </cell>
        </row>
        <row r="306">
          <cell r="A306" t="str">
            <v>Perno Hex Cte 1/2x2x0A UNC</v>
          </cell>
        </row>
        <row r="307">
          <cell r="A307" t="str">
            <v>Perno Hex Cte 1/2x2x1/2A BSW</v>
          </cell>
        </row>
        <row r="308">
          <cell r="A308" t="str">
            <v>Perno Hex Cte 1/2x2.1/2x0A</v>
          </cell>
        </row>
        <row r="309">
          <cell r="A309" t="str">
            <v>Perno Hex Cte 1/2x3x0A UNC</v>
          </cell>
        </row>
        <row r="310">
          <cell r="A310" t="str">
            <v>Perno Hex Cte 1/2x5x2A</v>
          </cell>
        </row>
        <row r="311">
          <cell r="A311" t="str">
            <v>Perno Hex Cte 1/2x5x3A</v>
          </cell>
        </row>
        <row r="312">
          <cell r="A312" t="str">
            <v>Perno Hex Cte 1/2x6x3A</v>
          </cell>
        </row>
        <row r="313">
          <cell r="A313" t="str">
            <v>Perno Hex Cte 1/2x7x4A</v>
          </cell>
        </row>
        <row r="314">
          <cell r="A314" t="str">
            <v>Perno Hex Cte 1/2x8x5A</v>
          </cell>
        </row>
        <row r="315">
          <cell r="A315" t="str">
            <v>Perno Hex Cte 1/2x9x4A</v>
          </cell>
        </row>
        <row r="316">
          <cell r="A316" t="str">
            <v>Perno Hex Cte 1/2x9x5A</v>
          </cell>
        </row>
        <row r="317">
          <cell r="A317" t="str">
            <v>Perno Hex Cte 1/2x9x6A</v>
          </cell>
        </row>
        <row r="318">
          <cell r="A318" t="str">
            <v>Perno Hex Cte 1/2x10x5A</v>
          </cell>
        </row>
        <row r="319">
          <cell r="A319" t="str">
            <v>Perno Hex Cte 1/2x10x7A</v>
          </cell>
        </row>
        <row r="320">
          <cell r="A320" t="str">
            <v>Perno Hex Cte 1/2x11x8A</v>
          </cell>
        </row>
        <row r="321">
          <cell r="A321" t="str">
            <v>Perno Hex Cte 1/2x12x6H</v>
          </cell>
        </row>
        <row r="322">
          <cell r="A322" t="str">
            <v>Perno Hex Cte 1/2x12x9A</v>
          </cell>
        </row>
        <row r="323">
          <cell r="A323" t="str">
            <v>Perno Hex Cte 1/2x14x10A</v>
          </cell>
        </row>
        <row r="324">
          <cell r="A324" t="str">
            <v>Perno Hex Cte 1/2x350x100H</v>
          </cell>
        </row>
        <row r="325">
          <cell r="A325" t="str">
            <v>Perno Hex Cte 1/2x400x100H</v>
          </cell>
        </row>
        <row r="326">
          <cell r="A326" t="str">
            <v>Perno Hex Cte 1/2x450x100H</v>
          </cell>
        </row>
        <row r="327">
          <cell r="A327" t="str">
            <v>Perno Hex Cte 1/2x406</v>
          </cell>
        </row>
        <row r="328">
          <cell r="A328" t="str">
            <v xml:space="preserve">Perno Hex Cte 3/4x10x2H </v>
          </cell>
        </row>
        <row r="329">
          <cell r="A329" t="str">
            <v xml:space="preserve">Perno Hex Cte 3/4x10x5A </v>
          </cell>
        </row>
        <row r="330">
          <cell r="A330" t="str">
            <v>Perno Hex Cte 3/4x11x7A</v>
          </cell>
        </row>
        <row r="331">
          <cell r="A331" t="str">
            <v>Perno Hex Cte 3/4x14x10A</v>
          </cell>
        </row>
        <row r="332">
          <cell r="A332" t="str">
            <v>Perno Hex Cte 3/4x17x13A</v>
          </cell>
        </row>
        <row r="333">
          <cell r="A333" t="str">
            <v xml:space="preserve">Perno Hex Cte 3/4x17x7H </v>
          </cell>
        </row>
        <row r="334">
          <cell r="A334" t="str">
            <v>Perno Hex Cte 3/4x2.1/2x1A</v>
          </cell>
        </row>
        <row r="335">
          <cell r="A335" t="str">
            <v>Perno Hex Cte 3/4x8</v>
          </cell>
        </row>
        <row r="336">
          <cell r="A336" t="str">
            <v>Perno Hex Cte 3/4x9</v>
          </cell>
        </row>
        <row r="337">
          <cell r="A337" t="str">
            <v>Perno Hex Cte 3/4x9x4A</v>
          </cell>
        </row>
        <row r="338">
          <cell r="A338" t="str">
            <v>Perno Hex Cte 3/4x9x5A</v>
          </cell>
        </row>
        <row r="339">
          <cell r="A339" t="str">
            <v>Perno Hex Cte 5/8x10x7A</v>
          </cell>
        </row>
        <row r="340">
          <cell r="A340" t="str">
            <v>Perno Hex Cte 5/8x1x0A</v>
          </cell>
        </row>
        <row r="341">
          <cell r="A341" t="str">
            <v>Perno Hex Cte 5/8x1.1/2x0A</v>
          </cell>
        </row>
        <row r="342">
          <cell r="A342" t="str">
            <v>Perno Hex Cte 5/8x1.1/2x1/2A</v>
          </cell>
        </row>
        <row r="343">
          <cell r="A343" t="str">
            <v>Perno Hex Cte 5/8x2.1/2</v>
          </cell>
        </row>
        <row r="344">
          <cell r="A344" t="str">
            <v>Perno Hex Cte 5/8x2x0A</v>
          </cell>
        </row>
        <row r="345">
          <cell r="A345" t="str">
            <v>Perno Hex Cte 5/8x2x1/2A</v>
          </cell>
        </row>
        <row r="346">
          <cell r="A346" t="str">
            <v>Perno Hex Cte 5/8x3x0A</v>
          </cell>
        </row>
        <row r="347">
          <cell r="A347" t="str">
            <v>Perno Hex Cte 5/8x3x1.1/2A</v>
          </cell>
        </row>
        <row r="348">
          <cell r="A348" t="str">
            <v>Perno Hex Cte 5/8x3.1/2</v>
          </cell>
        </row>
        <row r="349">
          <cell r="A349" t="str">
            <v>Perno Hex Cte 5/8x5x1.1/2A</v>
          </cell>
        </row>
        <row r="350">
          <cell r="A350" t="str">
            <v>Perno Hex Cte 5/8x7x4A</v>
          </cell>
        </row>
        <row r="351">
          <cell r="A351" t="str">
            <v>Perno Hex Cte 5/8x8x4A</v>
          </cell>
        </row>
        <row r="352">
          <cell r="A352" t="str">
            <v>Perno Hex Cte 5/8x8x5A</v>
          </cell>
        </row>
        <row r="353">
          <cell r="A353" t="str">
            <v>Perno Hex Cte 5/8x9x4A</v>
          </cell>
        </row>
        <row r="354">
          <cell r="A354" t="str">
            <v>Perno Hex Cte 5/8x9x5A</v>
          </cell>
        </row>
        <row r="355">
          <cell r="A355" t="str">
            <v>Perno Hex Cte 5/8x9x6A</v>
          </cell>
        </row>
        <row r="356">
          <cell r="A356" t="str">
            <v>Perno Hex Cte 5/8x11x8A</v>
          </cell>
        </row>
        <row r="357">
          <cell r="A357" t="str">
            <v>Perno Hex Cte 5/8x12x6A</v>
          </cell>
        </row>
        <row r="358">
          <cell r="A358" t="str">
            <v>Perno Hex Cte 5/8x12x8A</v>
          </cell>
        </row>
        <row r="359">
          <cell r="A359" t="str">
            <v>Perno Hex Cte 5/8x12x9A</v>
          </cell>
        </row>
        <row r="360">
          <cell r="A360" t="str">
            <v>Perno Hex Cte 5/8x14x3A</v>
          </cell>
        </row>
        <row r="361">
          <cell r="A361" t="str">
            <v>Perno Hex Cte 5/8x14x11A</v>
          </cell>
        </row>
        <row r="362">
          <cell r="A362" t="str">
            <v>Perno Hex Cte 5/8x15x12A</v>
          </cell>
        </row>
        <row r="363">
          <cell r="A363" t="str">
            <v>Perno Hex Cte 5/8x16x13A</v>
          </cell>
        </row>
        <row r="364">
          <cell r="A364" t="str">
            <v>Perno Hex Cte 5/8x17</v>
          </cell>
        </row>
        <row r="365">
          <cell r="A365" t="str">
            <v>Perno Hex Cte G-5 1x4x2.1/4</v>
          </cell>
        </row>
        <row r="366">
          <cell r="A366" t="str">
            <v>Perno Hex Cte G-5 1x8x2.1/2</v>
          </cell>
        </row>
        <row r="367">
          <cell r="A367" t="str">
            <v>Perno Hex Cte G-5 1x10x2.1/2</v>
          </cell>
        </row>
        <row r="368">
          <cell r="A368" t="str">
            <v>Perno Hex Cte M20x160</v>
          </cell>
        </row>
        <row r="369">
          <cell r="A369" t="str">
            <v>Perno Hex Cte M24x100</v>
          </cell>
        </row>
        <row r="370">
          <cell r="A370" t="str">
            <v>Perno Hex Cte M24x120</v>
          </cell>
        </row>
        <row r="371">
          <cell r="A371" t="str">
            <v>Perno Maq. Cab Plana Avell Ranur 3/4x2x1.3/4</v>
          </cell>
        </row>
        <row r="372">
          <cell r="A372" t="str">
            <v>Perno Ojo 1/2x406</v>
          </cell>
        </row>
        <row r="373">
          <cell r="A373" t="str">
            <v>Perno Ojo 5/8x10x5H</v>
          </cell>
        </row>
        <row r="374">
          <cell r="A374" t="str">
            <v>Perno Ojo 5/8x11x3H</v>
          </cell>
        </row>
        <row r="375">
          <cell r="A375" t="str">
            <v>Perno Ojo 5/8x11x8H</v>
          </cell>
        </row>
        <row r="376">
          <cell r="A376" t="str">
            <v>Perno Ojo 5/8x12x5H</v>
          </cell>
        </row>
        <row r="377">
          <cell r="A377" t="str">
            <v>Perno Ojo 5/8x12x9H</v>
          </cell>
        </row>
        <row r="378">
          <cell r="A378" t="str">
            <v>Perno Ojo 5/8x13x3H</v>
          </cell>
        </row>
        <row r="379">
          <cell r="A379" t="str">
            <v>Perno Ojo 5/8x14x11H</v>
          </cell>
        </row>
        <row r="380">
          <cell r="A380" t="str">
            <v>Perno Ojo 5/8x15x12H</v>
          </cell>
        </row>
        <row r="381">
          <cell r="A381" t="str">
            <v>Perno Ojo 5/8x17x14H</v>
          </cell>
        </row>
        <row r="382">
          <cell r="A382" t="str">
            <v>Perno Ojo 5/8x229</v>
          </cell>
        </row>
        <row r="383">
          <cell r="A383" t="str">
            <v>Perno Ojo 5/8x7x3H</v>
          </cell>
        </row>
        <row r="384">
          <cell r="A384" t="str">
            <v>Perno Ojo 5/8x8x4H</v>
          </cell>
        </row>
        <row r="385">
          <cell r="A385" t="str">
            <v>Perno Ojo 5/8x9x3H</v>
          </cell>
        </row>
        <row r="386">
          <cell r="A386" t="str">
            <v>Perno Ojo 5/8x9x5H</v>
          </cell>
        </row>
        <row r="387">
          <cell r="A387" t="str">
            <v>Perno Ojo 5/8x9x6H</v>
          </cell>
        </row>
        <row r="388">
          <cell r="A388" t="str">
            <v>Perno Ojo G-5 3/4x10x4H</v>
          </cell>
        </row>
        <row r="389">
          <cell r="A389" t="str">
            <v>Perno Ojo G-5 3/4x13</v>
          </cell>
        </row>
        <row r="390">
          <cell r="A390" t="str">
            <v>Perno Ojo Soldado 1/2x406</v>
          </cell>
        </row>
        <row r="391">
          <cell r="A391" t="str">
            <v>Perno Ojo soldado 5/8x9x5H</v>
          </cell>
        </row>
        <row r="392">
          <cell r="A392" t="str">
            <v>Perno Ojo soldado 5/8x11x8H</v>
          </cell>
        </row>
        <row r="393">
          <cell r="A393" t="str">
            <v>Perno Ojo soldado 5/8x14x6H</v>
          </cell>
        </row>
        <row r="394">
          <cell r="A394" t="str">
            <v>Perno Ojo 3/4x9x4H</v>
          </cell>
        </row>
        <row r="395">
          <cell r="A395" t="str">
            <v>Perno Ojo soldado 3/4x13x4H</v>
          </cell>
        </row>
        <row r="396">
          <cell r="A396" t="str">
            <v>Perno Ojo soldado 3/4x7x4H</v>
          </cell>
        </row>
        <row r="397">
          <cell r="A397" t="str">
            <v>Perno Ojo soldado 3/4x11x3H</v>
          </cell>
        </row>
        <row r="398">
          <cell r="A398" t="str">
            <v>Perno p/Cruzamiento 3/4x10</v>
          </cell>
        </row>
        <row r="399">
          <cell r="A399" t="str">
            <v>Perno p/Cruzamiento 1x12</v>
          </cell>
        </row>
        <row r="400">
          <cell r="A400" t="str">
            <v>Perno p/Cruzamiento 1x15</v>
          </cell>
        </row>
        <row r="401">
          <cell r="A401" t="str">
            <v>Perno p/Cruzamiento 1x8.1/2</v>
          </cell>
        </row>
        <row r="402">
          <cell r="A402" t="str">
            <v>Perno p/Cruzamiento 1x9</v>
          </cell>
        </row>
        <row r="403">
          <cell r="A403" t="str">
            <v>Perno p/Cruzamiento 1.1/8x200</v>
          </cell>
        </row>
        <row r="404">
          <cell r="A404" t="str">
            <v>Perno p/Cruzamiento 1.1/8xM190</v>
          </cell>
        </row>
        <row r="405">
          <cell r="A405" t="str">
            <v>Perno p/Cruzamiento 7/8x3.1/2</v>
          </cell>
        </row>
        <row r="406">
          <cell r="A406" t="str">
            <v>Perno p/Cruzamiento 7/8x7.1/2</v>
          </cell>
        </row>
        <row r="407">
          <cell r="A407" t="str">
            <v xml:space="preserve">Perno p/Cruzamiento 7/8x8 </v>
          </cell>
        </row>
        <row r="408">
          <cell r="A408" t="str">
            <v>Perno p/Cruzamiento 7/8x8.1/2</v>
          </cell>
        </row>
        <row r="409">
          <cell r="A409" t="str">
            <v>Perno p/Cruzamiento 7/8x9</v>
          </cell>
        </row>
        <row r="410">
          <cell r="A410" t="str">
            <v>Perno p/Cruzamiento 7/8x10.1/2</v>
          </cell>
        </row>
        <row r="411">
          <cell r="A411" t="str">
            <v>Perno p/Cruzamiento 7/8x12</v>
          </cell>
        </row>
        <row r="412">
          <cell r="A412" t="str">
            <v>Perno p/Cruzamiento 7/8x15</v>
          </cell>
        </row>
        <row r="413">
          <cell r="A413" t="str">
            <v>Perno P/Durmiente Puente 3/4x200</v>
          </cell>
        </row>
        <row r="414">
          <cell r="A414" t="str">
            <v>Perno p/Durmiente Puente 3/4x300</v>
          </cell>
        </row>
        <row r="415">
          <cell r="A415" t="str">
            <v>Perno p/Durmiente Puente 3/4x400</v>
          </cell>
        </row>
        <row r="416">
          <cell r="A416" t="str">
            <v>Perno p/Durmiente Puente 3/4x500</v>
          </cell>
        </row>
        <row r="417">
          <cell r="A417" t="str">
            <v>Perno p/Silla 7/8x77</v>
          </cell>
        </row>
        <row r="418">
          <cell r="A418" t="str">
            <v>Perno riel 3/4x4</v>
          </cell>
        </row>
        <row r="419">
          <cell r="A419" t="str">
            <v>Perno riel FFCC 3/4x90</v>
          </cell>
        </row>
        <row r="420">
          <cell r="A420" t="str">
            <v>Perno riel FFCC FGO 3/4x90</v>
          </cell>
        </row>
        <row r="421">
          <cell r="A421" t="str">
            <v>Perno riel FFCC BCY 7/8x115</v>
          </cell>
        </row>
        <row r="422">
          <cell r="A422" t="str">
            <v>Perno riel FFCC BCY 7/8x152</v>
          </cell>
        </row>
        <row r="423">
          <cell r="A423" t="str">
            <v>Perno riel FFCC JDZ 1x130</v>
          </cell>
        </row>
        <row r="424">
          <cell r="A424" t="str">
            <v>Perno riel FFCC JDZ 1x156</v>
          </cell>
        </row>
        <row r="425">
          <cell r="A425" t="str">
            <v>Perno riel FFCC JDZ 1x165</v>
          </cell>
        </row>
        <row r="426">
          <cell r="A426" t="str">
            <v>Perno riel FFCC KJX 1x140</v>
          </cell>
        </row>
        <row r="427">
          <cell r="A427" t="str">
            <v>Perno riel FFCC KZ 7/8x98</v>
          </cell>
        </row>
        <row r="428">
          <cell r="A428" t="str">
            <v>Perno riel FFCC U 3/4x100</v>
          </cell>
        </row>
        <row r="429">
          <cell r="A429" t="str">
            <v>Perno riel FFCC LGC 3/4x85</v>
          </cell>
        </row>
        <row r="430">
          <cell r="A430" t="str">
            <v>Perno riel FFCC P Cab Cuad 3/4x85</v>
          </cell>
        </row>
        <row r="431">
          <cell r="A431" t="str">
            <v>Perno riel FFCC LP 3/4x85</v>
          </cell>
        </row>
        <row r="432">
          <cell r="A432" t="str">
            <v>Perno riel NA 1x3.1/2</v>
          </cell>
        </row>
        <row r="433">
          <cell r="A433" t="str">
            <v>Perno riel NA 1x6</v>
          </cell>
        </row>
        <row r="434">
          <cell r="A434" t="str">
            <v>Perno riel NA 1x6.1/2</v>
          </cell>
        </row>
        <row r="435">
          <cell r="A435" t="str">
            <v>Perno riel NA 3/4x4.1/4</v>
          </cell>
        </row>
        <row r="436">
          <cell r="A436" t="str">
            <v>Perno riel NA 5/8x3.1/4</v>
          </cell>
        </row>
        <row r="437">
          <cell r="A437" t="str">
            <v>Perno riel NA 7/8x4.1/4x2H</v>
          </cell>
        </row>
        <row r="438">
          <cell r="A438" t="str">
            <v>Perno riel NA 7/8x5x2H</v>
          </cell>
        </row>
        <row r="439">
          <cell r="A439" t="str">
            <v>Perno riel NA G-5 1x3.1/2</v>
          </cell>
        </row>
        <row r="440">
          <cell r="A440" t="str">
            <v>Perno riel NA G-5 1x3.1/2</v>
          </cell>
        </row>
        <row r="441">
          <cell r="A441" t="str">
            <v>Perno riel NA G-5 7/8x5</v>
          </cell>
        </row>
        <row r="442">
          <cell r="A442" t="str">
            <v>Perno riel p/Tirante K-U-Y-Z 1x100</v>
          </cell>
        </row>
        <row r="443">
          <cell r="A443" t="str">
            <v>Perno riel t/Silla BCY 7/8x70</v>
          </cell>
        </row>
        <row r="444">
          <cell r="A444" t="str">
            <v>Perno riel t/Silla DJZ 1x76</v>
          </cell>
        </row>
        <row r="445">
          <cell r="A445" t="str">
            <v>Perno Talón Aguja BCY 7/8x240</v>
          </cell>
        </row>
        <row r="446">
          <cell r="A446" t="str">
            <v>Perno Talón Aguja DJKZ  1x260</v>
          </cell>
        </row>
        <row r="447">
          <cell r="A447" t="str">
            <v>Platina c/curva 38x5x100</v>
          </cell>
        </row>
        <row r="448">
          <cell r="A448" t="str">
            <v>Platina 50x5x215</v>
          </cell>
        </row>
        <row r="449">
          <cell r="A449" t="str">
            <v>Pletina 32x6x180 p/Elemento Montaje</v>
          </cell>
        </row>
        <row r="450">
          <cell r="A450" t="str">
            <v>Pletina 50x6x110 p/Brazo Tipo L 23KV M-9991-N</v>
          </cell>
        </row>
        <row r="451">
          <cell r="A451" t="str">
            <v>Pletina Abrazadera Poste Tubular</v>
          </cell>
        </row>
        <row r="452">
          <cell r="A452" t="str">
            <v>Pletina Corta 32x6x172 p/Elemento Montaje</v>
          </cell>
        </row>
        <row r="453">
          <cell r="A453" t="str">
            <v>Pletina Corta p/Elemento Montaje 32x6x172</v>
          </cell>
        </row>
        <row r="454">
          <cell r="A454" t="str">
            <v>Pletina Elemento Montaje Cruc.Madera ( L )</v>
          </cell>
        </row>
        <row r="455">
          <cell r="A455" t="str">
            <v>Pletina Elemento Montaje Cruc.Metálica( Z )</v>
          </cell>
        </row>
        <row r="456">
          <cell r="A456" t="str">
            <v>Pletina L 38x10x205x86 p/Elemento Montaje</v>
          </cell>
        </row>
        <row r="457">
          <cell r="A457" t="str">
            <v>Pletina p/Ext. Metalica 1.60Mts  50x6x175</v>
          </cell>
        </row>
        <row r="458">
          <cell r="A458" t="str">
            <v>Pletina p/Ext. Metalica 178x182x5x200</v>
          </cell>
        </row>
        <row r="459">
          <cell r="A459" t="str">
            <v>Pletina p/Perno J 50x8x150</v>
          </cell>
        </row>
        <row r="460">
          <cell r="A460" t="str">
            <v>Pletina p/Soporte Cruceta 60x6x75mm</v>
          </cell>
        </row>
        <row r="461">
          <cell r="A461" t="str">
            <v>Pletina Refuerzo 38x10x63</v>
          </cell>
        </row>
        <row r="462">
          <cell r="A462" t="str">
            <v>Pletina Unión 10x100x195mm</v>
          </cell>
        </row>
        <row r="463">
          <cell r="A463" t="str">
            <v>Pletina Unión 12x76x400</v>
          </cell>
        </row>
        <row r="464">
          <cell r="A464" t="str">
            <v>Pletina Unión 120x10x524</v>
          </cell>
        </row>
        <row r="465">
          <cell r="A465" t="str">
            <v>Pletina Unión 120x6x305</v>
          </cell>
        </row>
        <row r="466">
          <cell r="A466" t="str">
            <v>Pletina Unión 120x6x335</v>
          </cell>
        </row>
        <row r="467">
          <cell r="A467" t="str">
            <v>Pletina Unión 120x6x344</v>
          </cell>
        </row>
        <row r="468">
          <cell r="A468" t="str">
            <v>Pletina Unión 60x6x150 s/perforación</v>
          </cell>
        </row>
        <row r="469">
          <cell r="A469" t="str">
            <v>Pletina Unión 76x6x400</v>
          </cell>
        </row>
        <row r="470">
          <cell r="A470" t="str">
            <v>Pletina Unión 76x6x295</v>
          </cell>
        </row>
        <row r="471">
          <cell r="A471" t="str">
            <v>Poste Soporte 100x100x5x1795</v>
          </cell>
        </row>
        <row r="472">
          <cell r="A472" t="str">
            <v>Poste Soporte 100x100x5x2000</v>
          </cell>
        </row>
        <row r="473">
          <cell r="A473" t="str">
            <v>Regleta p/Suspensión de Cable</v>
          </cell>
        </row>
        <row r="474">
          <cell r="A474" t="str">
            <v>Rejilla Lateral 980x130</v>
          </cell>
        </row>
        <row r="475">
          <cell r="A475" t="str">
            <v>Rejilla Rectangular Empotrada 500x1000</v>
          </cell>
        </row>
        <row r="476">
          <cell r="A476" t="str">
            <v>Rejilla Rectangular Empotrada 700x800</v>
          </cell>
        </row>
        <row r="477">
          <cell r="A477" t="str">
            <v>Rejilla Rectangular Empotrada 740x990</v>
          </cell>
        </row>
        <row r="478">
          <cell r="A478" t="str">
            <v>Rejilla Rectangular Empotrada 980x410</v>
          </cell>
        </row>
        <row r="479">
          <cell r="A479" t="str">
            <v>Remache Cte 3/4x70</v>
          </cell>
        </row>
        <row r="480">
          <cell r="A480" t="str">
            <v>Separador P/Elemento Montaje Desc.Fus.</v>
          </cell>
        </row>
        <row r="481">
          <cell r="A481" t="str">
            <v>Separador p/Espiga Punta Poste</v>
          </cell>
        </row>
        <row r="482">
          <cell r="A482" t="str">
            <v>Separador p/Soporte de 5 vías</v>
          </cell>
        </row>
        <row r="483">
          <cell r="A483" t="str">
            <v>Soporte Caja Empalme</v>
          </cell>
        </row>
        <row r="484">
          <cell r="A484" t="str">
            <v>Soporte 1 Via p/Alumbrado Público</v>
          </cell>
        </row>
        <row r="485">
          <cell r="A485" t="str">
            <v>Soporte Cruceta Plana 190x6x200</v>
          </cell>
        </row>
        <row r="486">
          <cell r="A486" t="str">
            <v>Soporte de Anclaje Pilar Tipo A 40x40x5x900</v>
          </cell>
        </row>
        <row r="487">
          <cell r="A487" t="str">
            <v>Soporte de Anclaje Pilar Tipo E 40x40x5x900</v>
          </cell>
        </row>
        <row r="488">
          <cell r="A488" t="str">
            <v>Soporte de Ductos Tipo A 40x40x5x700</v>
          </cell>
        </row>
        <row r="489">
          <cell r="A489" t="str">
            <v>Soporte de Ductos Tipo E 40x40x5x700</v>
          </cell>
        </row>
        <row r="490">
          <cell r="A490" t="str">
            <v>Soporte de Escalerilla Tipo A 40x40x5x700</v>
          </cell>
        </row>
        <row r="491">
          <cell r="A491" t="str">
            <v>Soporte de Escalerilla Tipo E 40x40x5x700</v>
          </cell>
        </row>
        <row r="492">
          <cell r="A492" t="str">
            <v>Soporte de Paso de 8 aletas</v>
          </cell>
        </row>
        <row r="493">
          <cell r="A493" t="str">
            <v>Soporte de Paso en un Plano 940x590x700mm</v>
          </cell>
        </row>
        <row r="494">
          <cell r="A494" t="str">
            <v>Soporte de Paso en un Plano Tipo M-9478-N</v>
          </cell>
        </row>
        <row r="495">
          <cell r="A495" t="str">
            <v>Soporte L 50x50x5x50</v>
          </cell>
        </row>
        <row r="496">
          <cell r="A496" t="str">
            <v>Soporte Metálico Montaje Seccionador NH-00</v>
          </cell>
        </row>
        <row r="497">
          <cell r="A497" t="str">
            <v>Soporte p/Abrazadera 50x8x234 ( T )</v>
          </cell>
        </row>
        <row r="498">
          <cell r="A498" t="str">
            <v>Soporte p/Montaje Seccionador Fusible 630A 500V</v>
          </cell>
        </row>
        <row r="499">
          <cell r="A499" t="str">
            <v>Soporte p/Red BT/Empalme 65x65x5x50</v>
          </cell>
        </row>
        <row r="500">
          <cell r="A500" t="str">
            <v>Soporte Paso 8 aletas</v>
          </cell>
        </row>
        <row r="501">
          <cell r="A501" t="str">
            <v>Soporte Paso 5/8x321</v>
          </cell>
        </row>
        <row r="502">
          <cell r="A502" t="str">
            <v>Soporte Paso 5/8x378</v>
          </cell>
        </row>
        <row r="503">
          <cell r="A503" t="str">
            <v>Soporte Paso 5/8x416</v>
          </cell>
        </row>
        <row r="504">
          <cell r="A504" t="str">
            <v>Soporte Paso Soldado 1/2x317</v>
          </cell>
        </row>
        <row r="505">
          <cell r="A505" t="str">
            <v>Soporte Paso 1/2x320</v>
          </cell>
        </row>
        <row r="506">
          <cell r="A506" t="str">
            <v>Soporte Paso 1/2x378</v>
          </cell>
        </row>
        <row r="507">
          <cell r="A507" t="str">
            <v>Soporte Paso 1/2x378x75mm</v>
          </cell>
        </row>
        <row r="508">
          <cell r="A508" t="str">
            <v>Soporte Paso Soldado 1/2x374</v>
          </cell>
        </row>
        <row r="509">
          <cell r="A509" t="str">
            <v>Soporte Paso Soldado 1/2x437</v>
          </cell>
        </row>
        <row r="510">
          <cell r="A510" t="str">
            <v xml:space="preserve">Soporte p/Empalme mono </v>
          </cell>
        </row>
        <row r="511">
          <cell r="A511" t="str">
            <v>Soporte Racks 6 aletas</v>
          </cell>
        </row>
        <row r="512">
          <cell r="A512" t="str">
            <v>Soporte Racks 10 aletas</v>
          </cell>
        </row>
        <row r="513">
          <cell r="A513" t="str">
            <v>Soporte Remate Liviano</v>
          </cell>
        </row>
        <row r="514">
          <cell r="A514" t="str">
            <v>Soporte Remate Mediano-14</v>
          </cell>
        </row>
        <row r="515">
          <cell r="A515" t="str">
            <v>Soporte Remate Pesado</v>
          </cell>
        </row>
        <row r="516">
          <cell r="A516" t="str">
            <v>Soporte Susp. p/Cable Preensamblado</v>
          </cell>
        </row>
        <row r="517">
          <cell r="A517" t="str">
            <v>Soporte Tipo L 220x150x10 c/golilla</v>
          </cell>
        </row>
        <row r="518">
          <cell r="A518" t="str">
            <v>Soporte Tipo L 38x6x100x50</v>
          </cell>
        </row>
        <row r="519">
          <cell r="A519" t="str">
            <v>Soporte Tipo L p/Acometida</v>
          </cell>
        </row>
        <row r="520">
          <cell r="A520" t="str">
            <v>Soporte Trapecio Costanera 40x40x3x1200</v>
          </cell>
        </row>
        <row r="521">
          <cell r="A521" t="str">
            <v>Soporte Trapecio Muro 40x40x3x1800</v>
          </cell>
        </row>
        <row r="522">
          <cell r="A522" t="str">
            <v xml:space="preserve">Soporte Vertical 80x35x5x920 </v>
          </cell>
        </row>
        <row r="523">
          <cell r="A523" t="str">
            <v>Taco de Madera 80x60x120</v>
          </cell>
        </row>
        <row r="524">
          <cell r="A524" t="str">
            <v>Tapa Cámara 900 x 850</v>
          </cell>
        </row>
        <row r="525">
          <cell r="A525" t="str">
            <v>Tarra Chica p/Acopio 800x400x900</v>
          </cell>
        </row>
        <row r="526">
          <cell r="A526" t="str">
            <v>Tarra Grande p/Acopio 800x650x900</v>
          </cell>
        </row>
        <row r="527">
          <cell r="A527" t="str">
            <v>Tirafondo N°1, 7/8x125</v>
          </cell>
        </row>
        <row r="528">
          <cell r="A528" t="str">
            <v>Tirafondo Nº2, 7/8x149</v>
          </cell>
        </row>
        <row r="529">
          <cell r="A529" t="str">
            <v>Tirafondo Nº5, 7/8x150</v>
          </cell>
        </row>
        <row r="530">
          <cell r="A530" t="str">
            <v>Tirafondo 7/8x132  MEC-0001</v>
          </cell>
        </row>
        <row r="531">
          <cell r="A531" t="str">
            <v>Tirafondo 7/8x194 GV</v>
          </cell>
        </row>
        <row r="532">
          <cell r="A532" t="str">
            <v>Tirafondo p/Panel 7/8x225</v>
          </cell>
        </row>
        <row r="533">
          <cell r="A533" t="str">
            <v>Tirafondo p/Panel 7/8x270</v>
          </cell>
        </row>
        <row r="534">
          <cell r="A534" t="str">
            <v>Tirafondo riel M21x111,5 GV</v>
          </cell>
        </row>
        <row r="535">
          <cell r="A535" t="str">
            <v>Tirafondo riel M21x110 NG</v>
          </cell>
        </row>
        <row r="536">
          <cell r="A536" t="str">
            <v>Tirafondo riel M21x111,5 NG</v>
          </cell>
        </row>
        <row r="537">
          <cell r="A537" t="str">
            <v>Tirafondo riel M21x113,5 GV</v>
          </cell>
        </row>
        <row r="538">
          <cell r="A538" t="str">
            <v>Tirante 3/4x7'</v>
          </cell>
        </row>
        <row r="539">
          <cell r="A539" t="str">
            <v>Tirante 39"  GV</v>
          </cell>
        </row>
        <row r="540">
          <cell r="A540" t="str">
            <v>Tirante 39"  Azul/Rojo</v>
          </cell>
        </row>
        <row r="541">
          <cell r="A541" t="str">
            <v>Tuerca c/Inserto 1.1/2</v>
          </cell>
        </row>
        <row r="542">
          <cell r="A542" t="str">
            <v>Tuerca c/Inserto 2"</v>
          </cell>
        </row>
        <row r="543">
          <cell r="A543" t="str">
            <v>Tuerca Cuad Ref 1/2</v>
          </cell>
        </row>
        <row r="544">
          <cell r="A544" t="str">
            <v>Tuerca Cuad Ref 1/2 UNC</v>
          </cell>
        </row>
        <row r="545">
          <cell r="A545" t="str">
            <v>Tuerca Cuad Ref 5/8</v>
          </cell>
        </row>
        <row r="546">
          <cell r="A546" t="str">
            <v>Tuerca Cuad Ref 7/8</v>
          </cell>
        </row>
        <row r="547">
          <cell r="A547" t="str">
            <v>Tuerca Cuad Ref Especial 7/8</v>
          </cell>
        </row>
        <row r="548">
          <cell r="A548" t="str">
            <v>Tuerca Hex Bulldog 1"</v>
          </cell>
        </row>
        <row r="549">
          <cell r="A549" t="str">
            <v>Tuerca Hex Bulldog 3/4"</v>
          </cell>
        </row>
        <row r="550">
          <cell r="A550" t="str">
            <v>Tuerca Hex Bulldog 7/8"</v>
          </cell>
        </row>
        <row r="551">
          <cell r="A551" t="str">
            <v>Tuerca Hex Bulldog 1.1/8"</v>
          </cell>
        </row>
        <row r="552">
          <cell r="A552" t="str">
            <v>Tuerca Hex Cte 1/2  BSW</v>
          </cell>
        </row>
        <row r="553">
          <cell r="A553" t="str">
            <v>Tuerca Hex Cte 5/8  BSW</v>
          </cell>
        </row>
        <row r="554">
          <cell r="A554" t="str">
            <v>Tuerca Hex Cte 1/2  UNC</v>
          </cell>
        </row>
        <row r="555">
          <cell r="A555" t="str">
            <v xml:space="preserve">Tuerca Hex Cte M16 </v>
          </cell>
        </row>
        <row r="556">
          <cell r="A556" t="str">
            <v>Tuerca Hex Cte G-2 7/8 UNC</v>
          </cell>
        </row>
        <row r="557">
          <cell r="A557" t="str">
            <v>Tuerca Hex Ref 3/4"</v>
          </cell>
        </row>
        <row r="558">
          <cell r="A558" t="str">
            <v>Tuerca Hex Ref 1"</v>
          </cell>
        </row>
        <row r="559">
          <cell r="A559" t="str">
            <v>Tuerca Hex Ref 7/8"</v>
          </cell>
        </row>
        <row r="560">
          <cell r="A560" t="str">
            <v>Tuerca Hex Ref 7/8" Zn</v>
          </cell>
        </row>
        <row r="561">
          <cell r="A561" t="str">
            <v>Tuerca Hex Ref  G-2  Inditecnor 7/8</v>
          </cell>
        </row>
        <row r="562">
          <cell r="A562" t="str">
            <v>Tuerca Hex Ref  G-2  1" c/Perf.</v>
          </cell>
        </row>
        <row r="563">
          <cell r="A563" t="str">
            <v>Tuerca Hex Ref G-3  M18</v>
          </cell>
        </row>
        <row r="564">
          <cell r="A564" t="str">
            <v>Tuerca Hex Ref Rápida Extrac. 2"</v>
          </cell>
        </row>
        <row r="565">
          <cell r="A565" t="str">
            <v>Tuerca Ojo 1/2</v>
          </cell>
        </row>
        <row r="566">
          <cell r="A566" t="str">
            <v>Tuerca Ojo 5/8</v>
          </cell>
        </row>
        <row r="567">
          <cell r="A567" t="str">
            <v>Tuerca Ojo 3/4</v>
          </cell>
        </row>
        <row r="568">
          <cell r="A568" t="str">
            <v>Viga Porta Transf. C 100x40x6x2320</v>
          </cell>
        </row>
        <row r="569">
          <cell r="A569" t="str">
            <v>Viga Porta Transf. C 100x40x6x2350</v>
          </cell>
        </row>
        <row r="570">
          <cell r="A570" t="str">
            <v>Vigueta Afianza L 50x50x6x600</v>
          </cell>
        </row>
        <row r="571">
          <cell r="A571" t="str">
            <v>Vigueta Afianza L 65x65x5x690</v>
          </cell>
        </row>
        <row r="572">
          <cell r="A572" t="str">
            <v>Vigueta Afianza L 65x65x8x630</v>
          </cell>
        </row>
        <row r="573">
          <cell r="A573" t="str">
            <v>Vigueta C 150x50x5x740</v>
          </cell>
        </row>
        <row r="574">
          <cell r="A574" t="str">
            <v>Vigueta C 150x50x6x900</v>
          </cell>
        </row>
        <row r="575">
          <cell r="A575" t="str">
            <v>Vigueta C Doble 150x50x5x6000</v>
          </cell>
        </row>
        <row r="576">
          <cell r="A576" t="str">
            <v>Vigueta C Tipo 1 125x50x5x6600</v>
          </cell>
        </row>
        <row r="577">
          <cell r="A577" t="str">
            <v>Vigueta C Tipo 2 125x50x5x6600</v>
          </cell>
        </row>
        <row r="578">
          <cell r="A578" t="str">
            <v>Vigueta Canal C 34x34x3x480mm</v>
          </cell>
        </row>
        <row r="579">
          <cell r="A579" t="str">
            <v>Vigueta PortaViga C 100x40x6x480</v>
          </cell>
        </row>
        <row r="580">
          <cell r="A580" t="str">
            <v>Vigueta Tipo Z 40x30x4x480mm</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PRODUCTO"/>
      <sheetName val="BD-VIP"/>
      <sheetName val="CONTROL-PROD SEMANAL"/>
      <sheetName val="PROGRAMA SEMANAL"/>
      <sheetName val="PRODUCCION DÍA"/>
      <sheetName val="ENERO 2023"/>
      <sheetName val="PRODUCTIVIDAD"/>
      <sheetName val="RESUMEN PRODUCCIÓN"/>
      <sheetName val="PROGRAMA DICIEMBRE"/>
      <sheetName val="CONTROL MAQUINA"/>
      <sheetName val="OEE"/>
      <sheetName val="PROGRAMA STOCK DICIEMBRE "/>
    </sheetNames>
    <sheetDataSet>
      <sheetData sheetId="0">
        <row r="2">
          <cell r="A2" t="str">
            <v>Abrazadera 1/2x10.1/2</v>
          </cell>
        </row>
        <row r="3">
          <cell r="A3" t="str">
            <v>Abrazadera 1/2x10.1/2x6H</v>
          </cell>
        </row>
        <row r="4">
          <cell r="A4" t="str">
            <v>Abrazadera 1/2x13</v>
          </cell>
        </row>
        <row r="5">
          <cell r="A5" t="str">
            <v>Abrazadera 1/2x9.1/2</v>
          </cell>
        </row>
        <row r="6">
          <cell r="A6" t="str">
            <v>Abrazadera 1/2x9.1/2x6H</v>
          </cell>
        </row>
        <row r="7">
          <cell r="A7" t="str">
            <v>Abrazadera 1/2x12.1/2</v>
          </cell>
        </row>
        <row r="8">
          <cell r="A8" t="str">
            <v>Abrazadera 5/8x10.1/2</v>
          </cell>
        </row>
        <row r="9">
          <cell r="A9" t="str">
            <v>Abrazadera 5/8x9.1/2</v>
          </cell>
        </row>
        <row r="10">
          <cell r="A10" t="str">
            <v>Abrazadera 5/8x390</v>
          </cell>
        </row>
        <row r="11">
          <cell r="A11" t="str">
            <v>Abrazadera Caja Terminal</v>
          </cell>
        </row>
        <row r="12">
          <cell r="A12" t="str">
            <v>Abrazadera curva Gv AT 5/8 x 10.1/2 x 11"</v>
          </cell>
        </row>
        <row r="13">
          <cell r="A13" t="str">
            <v>Abrazadera Curva 1/2x8x5.1/2</v>
          </cell>
        </row>
        <row r="14">
          <cell r="A14" t="str">
            <v>Abrazadera Curva BT 5/8x8</v>
          </cell>
        </row>
        <row r="15">
          <cell r="A15" t="str">
            <v>Abrazadera p/Cruceta 1/2x280x127x65</v>
          </cell>
        </row>
        <row r="16">
          <cell r="A16" t="str">
            <v>Abrazadera p/Cruceta 1/2x400x324x127</v>
          </cell>
        </row>
        <row r="17">
          <cell r="A17" t="str">
            <v>Abrazadera p/Cruceta 1/2x410x370x127</v>
          </cell>
        </row>
        <row r="18">
          <cell r="A18" t="str">
            <v>Abrazadera p/Cruceta Paso 1/2x480x400x400x200H</v>
          </cell>
        </row>
        <row r="19">
          <cell r="A19" t="str">
            <v>Abrazadera p/Cruceta Paso Esp 1/2x280x335x127</v>
          </cell>
        </row>
        <row r="20">
          <cell r="A20" t="str">
            <v>Abrazadera p/Cruceta Esp 5/8x390x305x127mm</v>
          </cell>
        </row>
        <row r="21">
          <cell r="A21" t="str">
            <v>Abrazadera p/Cruceta Esp 5/8x400x600x127mm</v>
          </cell>
        </row>
        <row r="22">
          <cell r="A22" t="str">
            <v>Abrazadera p/Cruceta Paso Esp 5/8x280x335x127</v>
          </cell>
        </row>
        <row r="23">
          <cell r="A23" t="str">
            <v>Abrazadera p/Cruceta BT 5/8x9.1/2x8.1/4x6.1/2H</v>
          </cell>
        </row>
        <row r="24">
          <cell r="A24" t="str">
            <v>Abrazadera U p/Cruceta 5/8x300x450x100H</v>
          </cell>
        </row>
        <row r="25">
          <cell r="A25" t="str">
            <v>Abrazadera p/Toma viento 1/2x406x160x60</v>
          </cell>
        </row>
        <row r="26">
          <cell r="A26" t="str">
            <v>Adaptador p/Espiga Punta Poste</v>
          </cell>
        </row>
        <row r="27">
          <cell r="A27" t="str">
            <v>Ancla 1x1</v>
          </cell>
        </row>
        <row r="28">
          <cell r="A28" t="str">
            <v>Ancla Mural Tipo A</v>
          </cell>
        </row>
        <row r="29">
          <cell r="A29" t="str">
            <v>Ancla Mural Tipo B</v>
          </cell>
        </row>
        <row r="30">
          <cell r="A30" t="str">
            <v>Anclaje p/Tirante a Poste Mozo</v>
          </cell>
        </row>
        <row r="31">
          <cell r="A31" t="str">
            <v>Anclaje p/Muerto Marino c/Ojo 1/2x400</v>
          </cell>
        </row>
        <row r="32">
          <cell r="A32" t="str">
            <v>Alas p/Soporte Seccionador APR 32x5x110mm</v>
          </cell>
        </row>
        <row r="33">
          <cell r="A33" t="str">
            <v>Aletas p/Soporte Rack 32x5x97mm</v>
          </cell>
        </row>
        <row r="34">
          <cell r="A34" t="str">
            <v>Aletas p/Soporte de Paso 8 Aletas 38x5x105mm</v>
          </cell>
        </row>
        <row r="35">
          <cell r="A35" t="str">
            <v>Arranque 38x5x427</v>
          </cell>
        </row>
        <row r="36">
          <cell r="A36" t="str">
            <v>Atracadero c/Mordaza p/Bit Sold. 150mm</v>
          </cell>
        </row>
        <row r="37">
          <cell r="A37" t="str">
            <v>Barra Lisa Tomatierra 1/2x7000</v>
          </cell>
        </row>
        <row r="38">
          <cell r="A38" t="str">
            <v>Barra Ojo 3/4x2,0mtrs</v>
          </cell>
        </row>
        <row r="39">
          <cell r="A39" t="str">
            <v>Barra Ojo 3/4x3,20mtrs</v>
          </cell>
        </row>
        <row r="40">
          <cell r="A40" t="str">
            <v>Barra Ojo 5/8x1.30mtrs</v>
          </cell>
        </row>
        <row r="41">
          <cell r="A41" t="str">
            <v>Barra Ojo 5/8x1.50mtrs</v>
          </cell>
        </row>
        <row r="42">
          <cell r="A42" t="str">
            <v>Barra Ojo 5/8x1,80mtrs</v>
          </cell>
        </row>
        <row r="43">
          <cell r="A43" t="str">
            <v>Barra Ojo 5/8x2,25mtrs</v>
          </cell>
        </row>
        <row r="44">
          <cell r="A44" t="str">
            <v>Barra Ojo 5/8x2,40mtrs</v>
          </cell>
        </row>
        <row r="45">
          <cell r="A45" t="str">
            <v>Barra Ojo 7/8x2,40mtrs</v>
          </cell>
        </row>
        <row r="46">
          <cell r="A46" t="str">
            <v>Barra Ojo Soldado 1x3600mm</v>
          </cell>
        </row>
        <row r="47">
          <cell r="A47" t="str">
            <v>Barra Ojo Soldado 7/8x2,70mtrs</v>
          </cell>
        </row>
        <row r="48">
          <cell r="A48" t="str">
            <v>Barra Ojo Soldado 7/8x3,20mtrs</v>
          </cell>
        </row>
        <row r="49">
          <cell r="A49" t="str">
            <v>Barra Ojo C/Guardacabo 5/8x2,0</v>
          </cell>
        </row>
        <row r="50">
          <cell r="A50" t="str">
            <v xml:space="preserve">Barra Ojo Soldado 3/4x2,40mts 70HILO </v>
          </cell>
        </row>
        <row r="51">
          <cell r="A51" t="str">
            <v>Barra Ojo Soldado 3/4x2.40mtrs</v>
          </cell>
        </row>
        <row r="52">
          <cell r="A52" t="str">
            <v>Barra Ojo Soldado 3/4x2.70mtrs</v>
          </cell>
        </row>
        <row r="53">
          <cell r="A53" t="str">
            <v>Barra Ojo Soldado 3/4x2.94mtrs</v>
          </cell>
        </row>
        <row r="54">
          <cell r="A54" t="str">
            <v>Barra Ojo Soldado 3/4x3,0mtrs</v>
          </cell>
        </row>
        <row r="55">
          <cell r="A55" t="str">
            <v>Brazo Horizontal 50x50x120</v>
          </cell>
        </row>
        <row r="56">
          <cell r="A56" t="str">
            <v>Brazo Horizontal 50x50x190</v>
          </cell>
        </row>
        <row r="57">
          <cell r="A57" t="str">
            <v>Brazo Horizontal 50x50x240</v>
          </cell>
        </row>
        <row r="58">
          <cell r="A58" t="str">
            <v>Brazo Lateral Tipo L 690x950x5 Coopelan</v>
          </cell>
        </row>
        <row r="59">
          <cell r="A59" t="str">
            <v>Brazo Lateral c/Refuerzo 690x950x6 Coopelan</v>
          </cell>
        </row>
        <row r="60">
          <cell r="A60" t="str">
            <v>Brazo Soporte p/Caja Blindada 750x500x150</v>
          </cell>
        </row>
        <row r="61">
          <cell r="A61" t="str">
            <v>Brazo Tipo L 622x650mm 23kV</v>
          </cell>
        </row>
        <row r="62">
          <cell r="A62" t="str">
            <v>Brazo Tipo L Copelec 40x600x440</v>
          </cell>
        </row>
        <row r="63">
          <cell r="A63" t="str">
            <v>Brazo Tipo L Copelec 50x1190x610</v>
          </cell>
        </row>
        <row r="64">
          <cell r="A64" t="str">
            <v>Brida 2 pernos Perf. Ovalada p/Cable 1/4</v>
          </cell>
        </row>
        <row r="65">
          <cell r="A65" t="str">
            <v>Brida 2 pernos Perf. Redonda p/Cable 1/4</v>
          </cell>
        </row>
        <row r="66">
          <cell r="A66" t="str">
            <v>Brida 3 pernos Perf. Cuadrada 45x10x120 CNT</v>
          </cell>
        </row>
        <row r="67">
          <cell r="A67" t="str">
            <v>Brida 3 pernos Perf. Redonda 45x10x120 CNT</v>
          </cell>
        </row>
        <row r="68">
          <cell r="A68" t="str">
            <v>Brida 3 pernos Perforación Ovalada</v>
          </cell>
        </row>
        <row r="69">
          <cell r="A69" t="str">
            <v>Brida 3 pernos Perforación Redonda</v>
          </cell>
        </row>
        <row r="70">
          <cell r="A70" t="str">
            <v xml:space="preserve">Brida Cruce mensajero perf. Redonda </v>
          </cell>
        </row>
        <row r="71">
          <cell r="A71" t="str">
            <v>Brida Cruce mensajero perf. Ovalada</v>
          </cell>
        </row>
        <row r="72">
          <cell r="A72" t="str">
            <v>Brida Inferior 1 Perno t/CTC</v>
          </cell>
        </row>
        <row r="73">
          <cell r="A73" t="str">
            <v>Brida Inferior 1 perno t/Entel</v>
          </cell>
        </row>
        <row r="74">
          <cell r="A74" t="str">
            <v>Brida Inferior 2 pernos</v>
          </cell>
        </row>
        <row r="75">
          <cell r="A75" t="str">
            <v xml:space="preserve">Brida Inferior Multicable </v>
          </cell>
        </row>
        <row r="76">
          <cell r="A76" t="str">
            <v>Brida Inferior Multicable 4mm</v>
          </cell>
        </row>
        <row r="77">
          <cell r="A77" t="str">
            <v>Brida Inferior Suj. Doble 3 pernos</v>
          </cell>
        </row>
        <row r="78">
          <cell r="A78" t="str">
            <v>Brida Suj. Plana 1 Perno perf. Redonda</v>
          </cell>
        </row>
        <row r="79">
          <cell r="A79" t="str">
            <v>Brida Suj. Plana 1 Perno perf. Ovalada</v>
          </cell>
        </row>
        <row r="80">
          <cell r="A80" t="str">
            <v>Brida Superior 1 Perno t/CTC</v>
          </cell>
        </row>
        <row r="81">
          <cell r="A81" t="str">
            <v>Brida Superior 1 Perno T/Entel</v>
          </cell>
        </row>
        <row r="82">
          <cell r="A82" t="str">
            <v>Brida Superior 2 Pernos</v>
          </cell>
        </row>
        <row r="83">
          <cell r="A83" t="str">
            <v>Brida Superior Multicable</v>
          </cell>
        </row>
        <row r="84">
          <cell r="A84" t="str">
            <v>Brida Superior Multicable 4mm</v>
          </cell>
        </row>
        <row r="85">
          <cell r="A85" t="str">
            <v>Brida Superior Suj. Doble 3 pernos</v>
          </cell>
        </row>
        <row r="86">
          <cell r="A86" t="str">
            <v>Camisa Plomo p/Per Expan 1/2x38mm</v>
          </cell>
        </row>
        <row r="87">
          <cell r="A87" t="str">
            <v>Canal Adaptadar p/Brazo Antibalanceo 65x40x5</v>
          </cell>
        </row>
        <row r="88">
          <cell r="A88" t="str">
            <v>Cáncamo p/Madera 5/16x110x50mm</v>
          </cell>
        </row>
        <row r="89">
          <cell r="A89" t="str">
            <v>Cáncamo 1/2x100 GV</v>
          </cell>
        </row>
        <row r="90">
          <cell r="A90" t="str">
            <v>Cancamo 1/2x100 ZN</v>
          </cell>
        </row>
        <row r="91">
          <cell r="A91" t="str">
            <v>Cáncamo 1/2x120 GV</v>
          </cell>
        </row>
        <row r="92">
          <cell r="A92" t="str">
            <v>Cáncamo 1/2x120 ZN</v>
          </cell>
        </row>
        <row r="93">
          <cell r="A93" t="str">
            <v>Cápsula de Plomo Cañería 1/2</v>
          </cell>
        </row>
        <row r="94">
          <cell r="A94" t="str">
            <v>Chavetas Zinc 1/8x1</v>
          </cell>
        </row>
        <row r="95">
          <cell r="A95" t="str">
            <v>Chavetas Zinc 1/8x1.1/2</v>
          </cell>
        </row>
        <row r="96">
          <cell r="A96" t="str">
            <v>Chavetas Zinc 1/8x1.1/4</v>
          </cell>
        </row>
        <row r="97">
          <cell r="A97" t="str">
            <v>Chavetas Zinc 5/32x1.1/4</v>
          </cell>
        </row>
        <row r="98">
          <cell r="A98" t="str">
            <v>Cincel Recto 5/8x343</v>
          </cell>
        </row>
        <row r="99">
          <cell r="A99" t="str">
            <v>Cincel Recto 5/8x343</v>
          </cell>
        </row>
        <row r="100">
          <cell r="A100" t="str">
            <v>Clavicote 1/2xM220 NG</v>
          </cell>
        </row>
        <row r="101">
          <cell r="A101" t="str">
            <v>Clavicote 1/2x8 NG Pta plana</v>
          </cell>
        </row>
        <row r="102">
          <cell r="A102" t="str">
            <v>Clavicote Estriado Pta.Piramidal 1/2x250</v>
          </cell>
        </row>
        <row r="103">
          <cell r="A103" t="str">
            <v>Clavo riel FFCC 5/8x4</v>
          </cell>
        </row>
        <row r="104">
          <cell r="A104" t="str">
            <v>Clavo riel FFCC 5/8x5</v>
          </cell>
        </row>
        <row r="105">
          <cell r="A105" t="str">
            <v>Clavo riel FFCC 9/16x4.1/2</v>
          </cell>
        </row>
        <row r="106">
          <cell r="A106" t="str">
            <v>Clavo riel NA 9/16x4.1/2</v>
          </cell>
        </row>
        <row r="107">
          <cell r="A107" t="str">
            <v>Clavo riel NA 5/8x5</v>
          </cell>
        </row>
        <row r="108">
          <cell r="A108" t="str">
            <v>Clavo riel NA 5/8x6</v>
          </cell>
        </row>
        <row r="109">
          <cell r="A109" t="str">
            <v>Clip p/Prensa Conexión a tierra</v>
          </cell>
        </row>
        <row r="110">
          <cell r="A110" t="str">
            <v>Complemento Elemento Montaje (Cubo)</v>
          </cell>
        </row>
        <row r="111">
          <cell r="A111" t="str">
            <v>Conector Pletina 50x50x60x3mm</v>
          </cell>
        </row>
        <row r="112">
          <cell r="A112" t="str">
            <v>Cruceta BTAT 65x65x5x500-18</v>
          </cell>
        </row>
        <row r="113">
          <cell r="A113" t="str">
            <v>Cruceta BTAT 65x65x6x500-18</v>
          </cell>
        </row>
        <row r="114">
          <cell r="A114" t="str">
            <v>Cruceta BTAT 65x65x6x500 Am/Rey</v>
          </cell>
        </row>
        <row r="115">
          <cell r="A115" t="str">
            <v>Cruceta BTAT 65x65x6x500 Az/Rojo</v>
          </cell>
        </row>
        <row r="116">
          <cell r="A116" t="str">
            <v>Cruceta BTAT 65x65x6x575-18 Az/Rojo</v>
          </cell>
        </row>
        <row r="117">
          <cell r="A117" t="str">
            <v>Cruceta BTAT 65x65x6x575</v>
          </cell>
        </row>
        <row r="118">
          <cell r="A118" t="str">
            <v>Cruceta BTAT 65x65x6x700-14</v>
          </cell>
        </row>
        <row r="119">
          <cell r="A119" t="str">
            <v>Cruceta Extra Larga 40x40x4x965 p/WOM</v>
          </cell>
        </row>
        <row r="120">
          <cell r="A120" t="str">
            <v>Cruceta Extra Larga 50x50x4x965 Lila c/Trebol</v>
          </cell>
        </row>
        <row r="121">
          <cell r="A121" t="str">
            <v xml:space="preserve">Cruceta Extra Larga 50x50x4x965-17 C/TREBOL </v>
          </cell>
        </row>
        <row r="122">
          <cell r="A122" t="str">
            <v xml:space="preserve">Cruceta Extra Larga 50x50x4x965 </v>
          </cell>
        </row>
        <row r="123">
          <cell r="A123" t="str">
            <v xml:space="preserve">Cruceta Extra Larga 50x50x4x965 Lila </v>
          </cell>
        </row>
        <row r="124">
          <cell r="A124" t="str">
            <v>Cruceta Extra Larga 50x50x4x965-14  t/GTD</v>
          </cell>
        </row>
        <row r="125">
          <cell r="A125" t="str">
            <v>Cruceta Extra Larga 50x50x5x965-14</v>
          </cell>
        </row>
        <row r="126">
          <cell r="A126" t="str">
            <v>Cruceta Extra Larga 50x50x5x1489  t/GTD</v>
          </cell>
        </row>
        <row r="127">
          <cell r="A127" t="str">
            <v>Cruceta Extra Larga 65x65x5x965 GV</v>
          </cell>
        </row>
        <row r="128">
          <cell r="A128" t="str">
            <v>Cruceta Extra Larga 65x65x6x965 Am/Rey</v>
          </cell>
        </row>
        <row r="129">
          <cell r="A129" t="str">
            <v>Cruceta Extra Larga 65x65x6x965 Az/Rojo</v>
          </cell>
        </row>
        <row r="130">
          <cell r="A130" t="str">
            <v>Cruceta Extra Larga 65x65x6x965 GV</v>
          </cell>
        </row>
        <row r="131">
          <cell r="A131" t="str">
            <v>Cruceta Remate p/Riostra 65x65x6x540 GV</v>
          </cell>
        </row>
        <row r="132">
          <cell r="A132" t="str">
            <v xml:space="preserve">Cruceta de Paso Recta 50x50x5x550-14 HOR </v>
          </cell>
        </row>
        <row r="133">
          <cell r="A133" t="str">
            <v>Cruceta de Paso 50x50x5x550-14 HOR</v>
          </cell>
        </row>
        <row r="134">
          <cell r="A134" t="str">
            <v>Cruceta de Paso 50x50x5x550-14 TUB</v>
          </cell>
        </row>
        <row r="135">
          <cell r="A135" t="str">
            <v>Cruceta de Paso 50X50X5x650-14 HOR</v>
          </cell>
        </row>
        <row r="136">
          <cell r="A136" t="str">
            <v>Cruceta de Paso 50x50x5x700-14 HOR</v>
          </cell>
        </row>
        <row r="137">
          <cell r="A137" t="str">
            <v>Cruceta p/Reserva 1x1  50x5x1000mm</v>
          </cell>
        </row>
        <row r="138">
          <cell r="A138" t="str">
            <v>Cruceta Paso Ova 40x40x4x500</v>
          </cell>
        </row>
        <row r="139">
          <cell r="A139" t="str">
            <v>Cruceta Paso Ova 40x40x4x500 Lila</v>
          </cell>
        </row>
        <row r="140">
          <cell r="A140" t="str">
            <v>Cruceta Paso Ova 50x50x4x500-14 GV</v>
          </cell>
        </row>
        <row r="141">
          <cell r="A141" t="str">
            <v>Cruceta Paso Ova 50x50x4x500-18 GV</v>
          </cell>
        </row>
        <row r="142">
          <cell r="A142" t="str">
            <v>Cruceta Paso Ova 50x50x4x500-14 V/O</v>
          </cell>
        </row>
        <row r="143">
          <cell r="A143" t="str">
            <v>Cruceta Paso Ova 50x50x5x500-14 GV</v>
          </cell>
        </row>
        <row r="144">
          <cell r="A144" t="str">
            <v>Cruceta Paso Ova 50x50x4x510-18 GV</v>
          </cell>
        </row>
        <row r="145">
          <cell r="A145" t="str">
            <v>Cruceta Paso c/Trebol 50x50x4x500-14 t/GTD</v>
          </cell>
        </row>
        <row r="146">
          <cell r="A146" t="str">
            <v>Cruceta Paso Especial 50x50x6x650</v>
          </cell>
        </row>
        <row r="147">
          <cell r="A147" t="str">
            <v>Cruceta Pletina 1/4x1.1/2x16.1/4 Az/Rojo</v>
          </cell>
        </row>
        <row r="148">
          <cell r="A148" t="str">
            <v>Cruceta Pletina 1/4x1.1/2x16.1/4 GV</v>
          </cell>
        </row>
        <row r="149">
          <cell r="A149" t="str">
            <v>Cruceta Pletina 1/4x1.1/2x16.1/4 Lila</v>
          </cell>
        </row>
        <row r="150">
          <cell r="A150" t="str">
            <v>Cruceta p/Soporte L SP1 65x65x5x255mm</v>
          </cell>
        </row>
        <row r="151">
          <cell r="A151" t="str">
            <v>Cruceta p/Soporte L SP1 65x65x5x370mm</v>
          </cell>
        </row>
        <row r="152">
          <cell r="A152" t="str">
            <v>Cruceta Remate Final 65x65x5x500</v>
          </cell>
        </row>
        <row r="153">
          <cell r="A153" t="str">
            <v>Cruceta Remate Final 65x65x6x500</v>
          </cell>
        </row>
        <row r="154">
          <cell r="A154" t="str">
            <v>Cruceta Remate Final 65x65x6x500 Am/Rey</v>
          </cell>
        </row>
        <row r="155">
          <cell r="A155" t="str">
            <v>Cruceta Remate Final 65x65x6x500 Az/Rojo</v>
          </cell>
        </row>
        <row r="156">
          <cell r="A156" t="str">
            <v>Cruceta Remate Final 65x65x6x575 GV</v>
          </cell>
        </row>
        <row r="157">
          <cell r="A157" t="str">
            <v>Cruceta Remate Final 65x65x6x575-18 Az/Rojo</v>
          </cell>
        </row>
        <row r="158">
          <cell r="A158" t="str">
            <v>Cruceta Remate Final Oval 40x40x4x500-14</v>
          </cell>
        </row>
        <row r="159">
          <cell r="A159" t="str">
            <v>Cruceta Remate Final Oval 50x50x4x500-14</v>
          </cell>
        </row>
        <row r="160">
          <cell r="A160" t="str">
            <v>Cruceta Remate Final 50x50x4x500-14 Az/Rojo</v>
          </cell>
        </row>
        <row r="161">
          <cell r="A161" t="str">
            <v>Cruceta Remate Final 50x50x5x500-14 RET</v>
          </cell>
        </row>
        <row r="162">
          <cell r="A162" t="str">
            <v>Cruceta Remate Final 50x50x5x550-14 HOR</v>
          </cell>
        </row>
        <row r="163">
          <cell r="A163" t="str">
            <v>Cruceta Remate Final 50x50x5x550-14 TUB</v>
          </cell>
        </row>
        <row r="164">
          <cell r="A164" t="str">
            <v>Cruceta Remate Final 50x50x5x700-14 HOR</v>
          </cell>
        </row>
        <row r="165">
          <cell r="A165" t="str">
            <v>Cruceta Remate Final Oval 50x50x4x500-18</v>
          </cell>
        </row>
        <row r="166">
          <cell r="A166" t="str">
            <v>Cruceta Remate Final Especial 50x50x6x650</v>
          </cell>
        </row>
        <row r="167">
          <cell r="A167" t="str">
            <v>Cruceta Riostra 50x50x4x375</v>
          </cell>
        </row>
        <row r="168">
          <cell r="A168" t="str">
            <v>Cruceta Riostra 50x50x4x375 t/GTD A/R</v>
          </cell>
        </row>
        <row r="169">
          <cell r="A169" t="str">
            <v>Cruceta Riostra Especial 50x50x6x650</v>
          </cell>
        </row>
        <row r="170">
          <cell r="A170" t="str">
            <v>Cruceta Riostra 65x65x5x375</v>
          </cell>
        </row>
        <row r="171">
          <cell r="A171" t="str">
            <v>Cruceta Riostra 65x65x6x375</v>
          </cell>
        </row>
        <row r="172">
          <cell r="A172" t="str">
            <v>Cubo p/Ext. Metalica 1,60Mts  80x80x5x110</v>
          </cell>
        </row>
        <row r="173">
          <cell r="A173" t="str">
            <v>Cuerpo Guardacabo 5/8x102</v>
          </cell>
        </row>
        <row r="174">
          <cell r="A174" t="str">
            <v>Cuerpo Guardacabo 5/8x119</v>
          </cell>
        </row>
        <row r="175">
          <cell r="A175" t="str">
            <v>Cuerpo p/Soporte Preformado</v>
          </cell>
        </row>
        <row r="176">
          <cell r="A176" t="str">
            <v>Cuerpo Prensa Conexión a tierra</v>
          </cell>
        </row>
        <row r="177">
          <cell r="A177" t="str">
            <v>Diagonal L 40x40x5x1859</v>
          </cell>
        </row>
        <row r="178">
          <cell r="A178" t="str">
            <v>Diagonal L 50x50x4x1150</v>
          </cell>
        </row>
        <row r="179">
          <cell r="A179" t="str">
            <v>Diagonal L 50x50x5x1710</v>
          </cell>
        </row>
        <row r="180">
          <cell r="A180" t="str">
            <v>Diagonal L 50x50x6x1455</v>
          </cell>
        </row>
        <row r="181">
          <cell r="A181" t="str">
            <v>Diagonal L 50x50x6x935</v>
          </cell>
        </row>
        <row r="182">
          <cell r="A182" t="str">
            <v>Diagonal Pletina 32x6x660mm</v>
          </cell>
        </row>
        <row r="183">
          <cell r="A183" t="str">
            <v>Diagonal Pletina 39" 32x5x990mm</v>
          </cell>
        </row>
        <row r="184">
          <cell r="A184" t="str">
            <v>Diagonal Pletina 39" 32x5x990mm Lila</v>
          </cell>
        </row>
        <row r="185">
          <cell r="A185" t="str">
            <v>Diagonal especial 40x40x4x990mm A/R</v>
          </cell>
        </row>
        <row r="186">
          <cell r="A186" t="str">
            <v>Diagonal p/Cruceta Madera 40x40x5x1830</v>
          </cell>
        </row>
        <row r="187">
          <cell r="A187" t="str">
            <v>Diagonal p/Cruceta Madera 40x40x5x1830-14</v>
          </cell>
        </row>
        <row r="188">
          <cell r="A188" t="str">
            <v>Diagonal p/Cruceta 40x40x5x2133mm</v>
          </cell>
        </row>
        <row r="189">
          <cell r="A189" t="str">
            <v>Diagonal p/Cruc Cantilever 50x50x5x1830</v>
          </cell>
        </row>
        <row r="190">
          <cell r="A190" t="str">
            <v>Diagonal p/Cruc Cantilever 50x50x6x1691</v>
          </cell>
        </row>
        <row r="191">
          <cell r="A191" t="str">
            <v>Diagonal P/Refuerzo 50x8x1035</v>
          </cell>
        </row>
        <row r="192">
          <cell r="A192" t="str">
            <v>Eje p/Carretilla 19,93x285</v>
          </cell>
        </row>
        <row r="193">
          <cell r="A193" t="str">
            <v>Eje p/Carretilla 19,93x285mm</v>
          </cell>
        </row>
        <row r="194">
          <cell r="A194" t="str">
            <v>Elemento Montaje p/Desconec. By-pass</v>
          </cell>
        </row>
        <row r="195">
          <cell r="A195" t="str">
            <v>Empalme 38x5x150</v>
          </cell>
        </row>
        <row r="196">
          <cell r="A196" t="str">
            <v>Escalines 3/4x283x183mm</v>
          </cell>
        </row>
        <row r="197">
          <cell r="A197" t="str">
            <v>Escuadra Montaje Descon. Aereo</v>
          </cell>
        </row>
        <row r="198">
          <cell r="A198" t="str">
            <v>Escuadra Unión 50x80x370mm</v>
          </cell>
        </row>
        <row r="199">
          <cell r="A199" t="str">
            <v>Eslabón Angular Estampado perf.18</v>
          </cell>
        </row>
        <row r="200">
          <cell r="A200" t="str">
            <v>Eslabon Angular Estampado Perf.21</v>
          </cell>
        </row>
        <row r="201">
          <cell r="A201" t="str">
            <v>Eslabón Angular p/Tirante perf.14</v>
          </cell>
        </row>
        <row r="202">
          <cell r="A202" t="str">
            <v>Eslabón Angular p/Tirante perf.18</v>
          </cell>
        </row>
        <row r="203">
          <cell r="A203" t="str">
            <v>Eslabón Angular p/Tirante perf.21</v>
          </cell>
        </row>
        <row r="204">
          <cell r="A204" t="str">
            <v>Eslabón Angular c/Pletina Soldada perf. 21</v>
          </cell>
        </row>
        <row r="205">
          <cell r="A205" t="str">
            <v>Eslabón Simple 12mm</v>
          </cell>
        </row>
        <row r="206">
          <cell r="A206" t="str">
            <v>Eslabón Simple 16mm</v>
          </cell>
        </row>
        <row r="207">
          <cell r="A207" t="str">
            <v>Espaciador de Linea B.T. 50x35x5 P/18</v>
          </cell>
        </row>
        <row r="208">
          <cell r="A208" t="str">
            <v>Espaciador p/Cable DAC</v>
          </cell>
        </row>
        <row r="209">
          <cell r="A209" t="str">
            <v xml:space="preserve">Espaciador p/5 Soporte de 1 vía </v>
          </cell>
        </row>
        <row r="210">
          <cell r="A210" t="str">
            <v>Espaciador p/Tir. Recto 910x700x600-50</v>
          </cell>
        </row>
        <row r="211">
          <cell r="A211" t="str">
            <v>Espaciador p/Tir. Recto 910x700x600</v>
          </cell>
        </row>
        <row r="212">
          <cell r="A212" t="str">
            <v>Espárrago HAE 5/8x368x60x8</v>
          </cell>
        </row>
        <row r="213">
          <cell r="A213" t="str">
            <v>Espárrago HAE 1.1/8x835</v>
          </cell>
        </row>
        <row r="214">
          <cell r="A214" t="str">
            <v>Espárrago HAE 1/2x560x65</v>
          </cell>
        </row>
        <row r="215">
          <cell r="A215" t="str">
            <v>Espárrago HTL 5/8x400</v>
          </cell>
        </row>
        <row r="216">
          <cell r="A216" t="str">
            <v>Espárrago M16x130</v>
          </cell>
        </row>
        <row r="217">
          <cell r="A217" t="str">
            <v>Espiga 3/4x126x181 caps. 1" Poliamida</v>
          </cell>
        </row>
        <row r="218">
          <cell r="A218" t="str">
            <v>Espiga 3/4x126x274 caps.1" Poliamida</v>
          </cell>
        </row>
        <row r="219">
          <cell r="A219" t="str">
            <v>Espiga 3/4x155x210 caps.1" Poliamida</v>
          </cell>
        </row>
        <row r="220">
          <cell r="A220" t="str">
            <v>Espiga 3/4x155x210 caps.1.3/8" Poliamida</v>
          </cell>
        </row>
        <row r="221">
          <cell r="A221" t="str">
            <v>Espiga 3/4x155x295 caps.1" Poliamida</v>
          </cell>
        </row>
        <row r="222">
          <cell r="A222" t="str">
            <v>Espiga 3/4x155x295 caps.1" Poliamida c/HOR</v>
          </cell>
        </row>
        <row r="223">
          <cell r="A223" t="str">
            <v>Espiga 3/4x155x295 caps.1.3/8" Poliamida</v>
          </cell>
        </row>
        <row r="224">
          <cell r="A224" t="str">
            <v>Espiga 3/4x155x295 caps.1.3/8" Poliamida c/HOR</v>
          </cell>
        </row>
        <row r="225">
          <cell r="A225" t="str">
            <v>Espiga 3/4x155x303 caps.1" Poliamida</v>
          </cell>
        </row>
        <row r="226">
          <cell r="A226" t="str">
            <v>Espiga 3/4x183x333 caps.1.3/8" Poliamida</v>
          </cell>
        </row>
        <row r="227">
          <cell r="A227" t="str">
            <v>Espiga 3/4x183x233 caps 1.3/8" Poliamida</v>
          </cell>
        </row>
        <row r="228">
          <cell r="A228" t="str">
            <v>Espiga 3/4x185x240 caps.1.3/8" Poliamida</v>
          </cell>
        </row>
        <row r="229">
          <cell r="A229" t="str">
            <v>Espiga 3/4x190x340 caps.1.3/8" Poliamida</v>
          </cell>
        </row>
        <row r="230">
          <cell r="A230" t="str">
            <v>Espiga 3/4x200x250 caps.1.3/8" Poliamida</v>
          </cell>
        </row>
        <row r="231">
          <cell r="A231" t="str">
            <v>Espiga 3/4x200x350 caps.1" Poliamida</v>
          </cell>
        </row>
        <row r="232">
          <cell r="A232" t="str">
            <v>Espiga 3/4x200x350 caps.1.3/8" Poliamida C/M</v>
          </cell>
        </row>
        <row r="233">
          <cell r="A233" t="str">
            <v>Espiga 3/4x200x350 caps.1.3/8" Poliamida C/H</v>
          </cell>
        </row>
        <row r="234">
          <cell r="A234" t="str">
            <v>Espiga 3/4x220x270 caps.1" Poliamida</v>
          </cell>
        </row>
        <row r="235">
          <cell r="A235" t="str">
            <v>Espiga 3/4x220x270 caps.1.3/8" Poliamida</v>
          </cell>
        </row>
        <row r="236">
          <cell r="A236" t="str">
            <v>Espiga 3/4x220x375 caps.1" Poliamida</v>
          </cell>
        </row>
        <row r="237">
          <cell r="A237" t="str">
            <v>Espiga 3/4x220x375 caps.1.3/8" Poliamida</v>
          </cell>
        </row>
        <row r="238">
          <cell r="A238" t="str">
            <v>Espiga 3/4x250x300 caps.1" Poliamida</v>
          </cell>
        </row>
        <row r="239">
          <cell r="A239" t="str">
            <v>Espiga 3/4x250x300 caps.1.3/8" Poliamida</v>
          </cell>
        </row>
        <row r="240">
          <cell r="A240" t="str">
            <v>Espiga 3/4x250x400 caps.1" Poliamida C/M</v>
          </cell>
        </row>
        <row r="241">
          <cell r="A241" t="str">
            <v>Espiga 3/4x250x400 caps.1.3/8" Poliamida</v>
          </cell>
        </row>
        <row r="242">
          <cell r="A242" t="str">
            <v>Espiga 5/8x150x200 caps.1" Poliamida</v>
          </cell>
        </row>
        <row r="243">
          <cell r="A243" t="str">
            <v>Espiga 5/8x150x300 caps.1" Poliamida</v>
          </cell>
        </row>
        <row r="244">
          <cell r="A244" t="str">
            <v>Espiga 5/8x155x210 caps.1" Poliamida</v>
          </cell>
        </row>
        <row r="245">
          <cell r="A245" t="str">
            <v>Espiga Punta Poste caps.1" Poliamida</v>
          </cell>
        </row>
        <row r="246">
          <cell r="A246" t="str">
            <v>Espiga Punta Poste caps.1.3/8" Poliamida</v>
          </cell>
        </row>
        <row r="247">
          <cell r="A247" t="str">
            <v>Extensión p/Soporte de Paso 500x800x1300</v>
          </cell>
        </row>
        <row r="248">
          <cell r="A248" t="str">
            <v>Estribo Metálico p/Brazo Tipo L 23 Kv</v>
          </cell>
        </row>
        <row r="249">
          <cell r="A249" t="str">
            <v>Estribo Metálico p/Brazo Tipo L 12 Kv</v>
          </cell>
        </row>
        <row r="250">
          <cell r="A250" t="str">
            <v>Estribo p/Soporte L 622x650 70x170</v>
          </cell>
        </row>
        <row r="251">
          <cell r="A251" t="str">
            <v>Fe Angulo 40x40x4x410 t/GTD</v>
          </cell>
        </row>
        <row r="252">
          <cell r="A252" t="str">
            <v>Fe Angulo 50x50x4x410</v>
          </cell>
        </row>
        <row r="253">
          <cell r="A253" t="str">
            <v>Fe Angulo 50x50x5x410</v>
          </cell>
        </row>
        <row r="254">
          <cell r="A254" t="str">
            <v>Fe Angulo 65x65x6x410 GV</v>
          </cell>
        </row>
        <row r="255">
          <cell r="A255" t="str">
            <v>Fe Angulo c/gancho 80x80x6x375</v>
          </cell>
        </row>
        <row r="256">
          <cell r="A256" t="str">
            <v>Fe Angulo 80x80x8x410 Am/Rey</v>
          </cell>
        </row>
        <row r="257">
          <cell r="A257" t="str">
            <v>Fe Angulo 80x80x8x410 GV</v>
          </cell>
        </row>
        <row r="258">
          <cell r="A258" t="str">
            <v>Fe Angulo c/gancho 80x80x6x375</v>
          </cell>
        </row>
        <row r="259">
          <cell r="A259" t="str">
            <v>Fe Angulo c/gancho p/Riostra 80x80x6x375</v>
          </cell>
        </row>
        <row r="260">
          <cell r="A260" t="str">
            <v>Fijación p/Cañería 1.1/2-2 - 1/2x300x100</v>
          </cell>
        </row>
        <row r="261">
          <cell r="A261" t="str">
            <v>Fijación p/Cañería 2.1/2 - 1/2x300x100</v>
          </cell>
        </row>
        <row r="262">
          <cell r="A262" t="str">
            <v>Fijación p/Cañería 1/2 - 1/2x10x3H</v>
          </cell>
        </row>
        <row r="263">
          <cell r="A263" t="str">
            <v>Fijación p/Cañería 1/2 - 1/2x11.1/2</v>
          </cell>
        </row>
        <row r="264">
          <cell r="A264" t="str">
            <v>Fijación p/Cañería 1/2 - 1/2x130</v>
          </cell>
        </row>
        <row r="265">
          <cell r="A265" t="str">
            <v>Fijación p/Cañería 1/2 - 1/2x13x6H</v>
          </cell>
        </row>
        <row r="266">
          <cell r="A266" t="str">
            <v>Fijación p/Cañería 1/2 - 1/2x5.1/2</v>
          </cell>
        </row>
        <row r="267">
          <cell r="A267" t="str">
            <v>Fijación p/Cañería 1/2 - 1/2x150x75</v>
          </cell>
        </row>
        <row r="268">
          <cell r="A268" t="str">
            <v>Fijación p/Cañería 1/2 - 1/2x8x5H</v>
          </cell>
        </row>
        <row r="269">
          <cell r="A269" t="str">
            <v>Fijación p/Cañería 1/2 - 1/2x9x3H</v>
          </cell>
        </row>
        <row r="270">
          <cell r="A270" t="str">
            <v>Fijación p/Cañería 1 - 1/2x9x3H</v>
          </cell>
        </row>
        <row r="271">
          <cell r="A271" t="str">
            <v>Fijación p/Cañería 1/2 - 1/2x292x100</v>
          </cell>
        </row>
        <row r="272">
          <cell r="A272" t="str">
            <v>Fijación p/Cañería 1 - 1/2x300x100</v>
          </cell>
        </row>
        <row r="273">
          <cell r="A273" t="str">
            <v>Fijación p/Cañería 1 - 1/2x380x100</v>
          </cell>
        </row>
        <row r="274">
          <cell r="A274" t="str">
            <v>Fijación p/Cañería 3 - 1/2x300x100</v>
          </cell>
        </row>
        <row r="275">
          <cell r="A275" t="str">
            <v>Fijación p/Cañería 4 - 1/2x300x100</v>
          </cell>
        </row>
        <row r="276">
          <cell r="A276" t="str">
            <v>Fijación p/Cañería 4 - 5/8x12x4H</v>
          </cell>
        </row>
        <row r="277">
          <cell r="A277" t="str">
            <v>Fijación p/Cañería M110 - 1/2x300x100</v>
          </cell>
        </row>
        <row r="278">
          <cell r="A278" t="str">
            <v>Fijación p/Cañería M32 - 1/2x300x100</v>
          </cell>
        </row>
        <row r="279">
          <cell r="A279" t="str">
            <v>Fijación p/Cañería M32 - 1/2x300x200H</v>
          </cell>
        </row>
        <row r="280">
          <cell r="A280" t="str">
            <v>Fijación p/Cañería M50 - 1/2x300</v>
          </cell>
        </row>
        <row r="281">
          <cell r="A281" t="str">
            <v>Fijación p/Cañería M75 - 1/2x300x100</v>
          </cell>
        </row>
        <row r="282">
          <cell r="A282" t="str">
            <v>Fondeadero Portatil V200</v>
          </cell>
        </row>
        <row r="283">
          <cell r="A283" t="str">
            <v>Gancho p/Cruceta Remate 5/8x255</v>
          </cell>
        </row>
        <row r="284">
          <cell r="A284" t="str">
            <v>Gancho p/Cruceta Rem Final 3/4x280</v>
          </cell>
        </row>
        <row r="285">
          <cell r="A285" t="str">
            <v>Gancho p/Cruceta Riostra 50x5x230mm</v>
          </cell>
        </row>
        <row r="286">
          <cell r="A286" t="str">
            <v>Gancho p/Fierro Angulo 50x6</v>
          </cell>
        </row>
        <row r="287">
          <cell r="A287" t="str">
            <v>Gancho p/Regleta 4.1/2</v>
          </cell>
        </row>
        <row r="288">
          <cell r="A288" t="str">
            <v>Gancho p/Regleta 7.1/2</v>
          </cell>
        </row>
        <row r="289">
          <cell r="A289" t="str">
            <v>Gancho p/Regleta Tipo 1  240mm</v>
          </cell>
        </row>
        <row r="290">
          <cell r="A290" t="str">
            <v>Gancho T/Araña</v>
          </cell>
        </row>
        <row r="291">
          <cell r="A291" t="str">
            <v>Golilla 32x5x25 p/Soporte Tipo L</v>
          </cell>
        </row>
        <row r="292">
          <cell r="A292" t="str">
            <v>Golilla 32x32x5x12</v>
          </cell>
        </row>
        <row r="293">
          <cell r="A293" t="str">
            <v>Golilla 100x100x5x18</v>
          </cell>
        </row>
        <row r="294">
          <cell r="A294" t="str">
            <v>Golilla 100x100x5x21</v>
          </cell>
        </row>
        <row r="295">
          <cell r="A295" t="str">
            <v>Golilla 100x100x6x21</v>
          </cell>
        </row>
        <row r="296">
          <cell r="A296" t="str">
            <v>Golilla 100x100x6x24</v>
          </cell>
        </row>
        <row r="297">
          <cell r="A297" t="str">
            <v>Golilla 100x100x12x21</v>
          </cell>
        </row>
        <row r="298">
          <cell r="A298" t="str">
            <v>Golilla 38x38x3x14</v>
          </cell>
        </row>
        <row r="299">
          <cell r="A299" t="str">
            <v>Golilla 38x38x10x18</v>
          </cell>
        </row>
        <row r="300">
          <cell r="A300" t="str">
            <v>Golilla 40x40x5x14</v>
          </cell>
        </row>
        <row r="301">
          <cell r="A301" t="str">
            <v>Golilla 40x40x5x18</v>
          </cell>
        </row>
        <row r="302">
          <cell r="A302" t="str">
            <v>Golilla 40x40x5x21</v>
          </cell>
        </row>
        <row r="303">
          <cell r="A303" t="str">
            <v>Golilla 40x40x5x27</v>
          </cell>
        </row>
        <row r="304">
          <cell r="A304" t="str">
            <v>Golilla 50x50x5x18</v>
          </cell>
        </row>
        <row r="305">
          <cell r="A305" t="str">
            <v>Golilla 50x50x5x21</v>
          </cell>
        </row>
        <row r="306">
          <cell r="A306" t="str">
            <v>Golilla 63x63x6x18 p/Tirante poste Mozo</v>
          </cell>
        </row>
        <row r="307">
          <cell r="A307" t="str">
            <v>Golilla 76x76x5x18</v>
          </cell>
        </row>
        <row r="308">
          <cell r="A308" t="str">
            <v>Golilla Copa 81x22x17x6 - 22</v>
          </cell>
        </row>
        <row r="309">
          <cell r="A309" t="str">
            <v>Golilla Descentrada 47x47x5x21</v>
          </cell>
        </row>
        <row r="310">
          <cell r="A310" t="str">
            <v>Golilla Descentrada 50x50x5x18</v>
          </cell>
        </row>
        <row r="311">
          <cell r="A311" t="str">
            <v>Golilla Descentrada 50x50x5x18 NG</v>
          </cell>
        </row>
        <row r="312">
          <cell r="A312" t="str">
            <v>Golilla Descentrada 50x50x5x21</v>
          </cell>
        </row>
        <row r="313">
          <cell r="A313" t="str">
            <v>Golilla Plana Red Esp. 44x24x4(7/8")</v>
          </cell>
        </row>
        <row r="314">
          <cell r="A314" t="str">
            <v>Golilla Plana Red Esp. 44x27x4(1")</v>
          </cell>
        </row>
        <row r="315">
          <cell r="A315" t="str">
            <v>Grillete 12mm, ojo chico</v>
          </cell>
        </row>
        <row r="316">
          <cell r="A316" t="str">
            <v>Grillete 12mm, ojo grande</v>
          </cell>
        </row>
        <row r="317">
          <cell r="A317" t="str">
            <v>Grillete Forjado 16mm</v>
          </cell>
        </row>
        <row r="318">
          <cell r="A318" t="str">
            <v>Grillete Forjado 16mm, perf.21</v>
          </cell>
        </row>
        <row r="319">
          <cell r="A319" t="str">
            <v>Grillete recto 14mm, perf.18</v>
          </cell>
        </row>
        <row r="320">
          <cell r="A320" t="str">
            <v>Grillete recto 14mm, perf.21</v>
          </cell>
        </row>
        <row r="321">
          <cell r="A321" t="str">
            <v>Grillete recto 16mm, perf.18</v>
          </cell>
        </row>
        <row r="322">
          <cell r="A322" t="str">
            <v>Grillete recto 16mm, perf.21</v>
          </cell>
        </row>
        <row r="323">
          <cell r="A323" t="str">
            <v xml:space="preserve">Insertos Gv 50x50x4mm </v>
          </cell>
        </row>
        <row r="324">
          <cell r="A324" t="str">
            <v>Lanza de anclaje torre 5G</v>
          </cell>
        </row>
        <row r="325">
          <cell r="A325" t="str">
            <v>Mordaza Atracadero c/Bita 200mm</v>
          </cell>
        </row>
        <row r="326">
          <cell r="A326" t="str">
            <v>Mordaza Atracadero c/Bita 150mm</v>
          </cell>
        </row>
        <row r="327">
          <cell r="A327" t="str">
            <v>Mordaza Prensa Conexión a tierra (clip)</v>
          </cell>
        </row>
        <row r="328">
          <cell r="A328" t="str">
            <v>Pasador 12x105</v>
          </cell>
        </row>
        <row r="329">
          <cell r="A329" t="str">
            <v>Pasador 1/2x275</v>
          </cell>
        </row>
        <row r="330">
          <cell r="A330" t="str">
            <v>Pasador 1/2x80</v>
          </cell>
        </row>
        <row r="331">
          <cell r="A331" t="str">
            <v>Pasador 3/4x65</v>
          </cell>
        </row>
        <row r="332">
          <cell r="A332" t="str">
            <v>Pasador 3/8x216 (c/1 perforación)</v>
          </cell>
        </row>
        <row r="333">
          <cell r="A333" t="str">
            <v>Pasador 3/8x217 (c/2 perforaciones)</v>
          </cell>
        </row>
        <row r="334">
          <cell r="A334" t="str">
            <v>Pasador 3/8x72</v>
          </cell>
        </row>
        <row r="335">
          <cell r="A335" t="str">
            <v>Pasador 5/8x50</v>
          </cell>
        </row>
        <row r="336">
          <cell r="A336" t="str">
            <v>Pasador 5/8x60</v>
          </cell>
        </row>
        <row r="337">
          <cell r="A337" t="str">
            <v>Pasador 5/8x66</v>
          </cell>
        </row>
        <row r="338">
          <cell r="A338" t="str">
            <v>Pasador 5/8x610</v>
          </cell>
        </row>
        <row r="339">
          <cell r="A339" t="str">
            <v>Pasador 5/8x910mm</v>
          </cell>
        </row>
        <row r="340">
          <cell r="A340" t="str">
            <v>Pasador Cab. Chica 5/8x2</v>
          </cell>
        </row>
        <row r="341">
          <cell r="A341" t="str">
            <v>Pasador Cab. Red 5/8x50 (28x10)</v>
          </cell>
        </row>
        <row r="342">
          <cell r="A342" t="str">
            <v>Pasador M16x102</v>
          </cell>
        </row>
        <row r="343">
          <cell r="A343" t="str">
            <v>Perfil C p/Poste 80x40x4x580mm</v>
          </cell>
        </row>
        <row r="344">
          <cell r="A344" t="str">
            <v>Perfil L p/Poste 40x40x5x312mm</v>
          </cell>
        </row>
        <row r="345">
          <cell r="A345" t="str">
            <v>Perfil Ext. Metálica 125x45x5x2400</v>
          </cell>
        </row>
        <row r="346">
          <cell r="A346" t="str">
            <v>Perfil Ext. Metálica 125x45x5x3350</v>
          </cell>
        </row>
        <row r="347">
          <cell r="A347" t="str">
            <v>Perfil Ext. Metálica 80x35x5x2410</v>
          </cell>
        </row>
        <row r="348">
          <cell r="A348" t="str">
            <v>Perno Anclaje Muerto Marino 5/8x400mm</v>
          </cell>
        </row>
        <row r="349">
          <cell r="A349" t="str">
            <v>Perno Anclaje Pata Partida 1/2x6.1/2</v>
          </cell>
        </row>
        <row r="350">
          <cell r="A350" t="str">
            <v>Perno Anclaje Pata Partida 1/2x6.1/2x2H</v>
          </cell>
        </row>
        <row r="351">
          <cell r="A351" t="str">
            <v>Perno Anclaje Recto HAE 3/4x550x100Hx50H</v>
          </cell>
        </row>
        <row r="352">
          <cell r="A352" t="str">
            <v>Perno Anclaje Recto HAE 3/4x700x120Hx130H</v>
          </cell>
        </row>
        <row r="353">
          <cell r="A353" t="str">
            <v>Perno Anclaje Recto HAE 5/8x500x100x100H</v>
          </cell>
        </row>
        <row r="354">
          <cell r="A354" t="str">
            <v>Perno Anclaje Recto 5/8x600x100H</v>
          </cell>
        </row>
        <row r="355">
          <cell r="A355" t="str">
            <v>Perno Anclaje Tipo J 1/2x480x100mm</v>
          </cell>
        </row>
        <row r="356">
          <cell r="A356" t="str">
            <v>Perno Anclaje Tipo J 7/8x2150x250H  r50</v>
          </cell>
        </row>
        <row r="357">
          <cell r="A357" t="str">
            <v xml:space="preserve">Perno Anclaje Recto 1.1/8x995x100H </v>
          </cell>
        </row>
        <row r="358">
          <cell r="A358" t="str">
            <v>Perno Anclaje Tipo J 1.1/8x2150x250H  r50</v>
          </cell>
        </row>
        <row r="359">
          <cell r="A359" t="str">
            <v>Perno Anclaje Tipo J 1.3/8x2150x250H  r50</v>
          </cell>
        </row>
        <row r="360">
          <cell r="A360" t="str">
            <v>Perno Anclaje Tipo J 1.3/8x2600x250H  r50</v>
          </cell>
        </row>
        <row r="361">
          <cell r="A361" t="str">
            <v xml:space="preserve">Perno Anclaje Tipo L 1x700x100x100H </v>
          </cell>
        </row>
        <row r="362">
          <cell r="A362" t="str">
            <v xml:space="preserve">Perno Anclaje Tipo L 1x800x200x100H </v>
          </cell>
        </row>
        <row r="363">
          <cell r="A363" t="str">
            <v>Perno Anclaje Tipo L 1.1/4x1500x150x150H</v>
          </cell>
        </row>
        <row r="364">
          <cell r="A364" t="str">
            <v>Perno Anclaje Tipo L 1.1/4x1600</v>
          </cell>
        </row>
        <row r="365">
          <cell r="A365" t="str">
            <v>Perno Anclaje Tipo L 1/2x1000x100x100H</v>
          </cell>
        </row>
        <row r="366">
          <cell r="A366" t="str">
            <v>Perno Anclaje Tipo L 3/4x400x100x100H</v>
          </cell>
        </row>
        <row r="367">
          <cell r="A367" t="str">
            <v>Perno Anclaje Tipo L 3/4x500</v>
          </cell>
        </row>
        <row r="368">
          <cell r="A368" t="str">
            <v>Perno Anclaje Tipo L 3/4x540x70x100H</v>
          </cell>
        </row>
        <row r="369">
          <cell r="A369" t="str">
            <v>Perno Anclaje Tipo L 3/4x600x100x100H</v>
          </cell>
        </row>
        <row r="370">
          <cell r="A370" t="str">
            <v>Perno Anclaje Tipo L 3/4x710x200x110H</v>
          </cell>
        </row>
        <row r="371">
          <cell r="A371" t="str">
            <v>Perno Anclaje Tipo L 3/4x910x200x110H</v>
          </cell>
        </row>
        <row r="372">
          <cell r="A372" t="str">
            <v>Perno Anclaje Tipo L 5/8x500</v>
          </cell>
        </row>
        <row r="373">
          <cell r="A373" t="str">
            <v>Perno Anclaje Tipo L 5/8x800x130x100H</v>
          </cell>
        </row>
        <row r="374">
          <cell r="A374" t="str">
            <v>Perno Anclaje Tipo L 7/8x500</v>
          </cell>
        </row>
        <row r="375">
          <cell r="A375" t="str">
            <v>Perno Cab Cuad 1/2x1.1/2x1.1/4H</v>
          </cell>
        </row>
        <row r="376">
          <cell r="A376" t="str">
            <v>Perno Cab Cuad 1/2x1.1/2x1.1/4H UNC</v>
          </cell>
        </row>
        <row r="377">
          <cell r="A377" t="str">
            <v xml:space="preserve">Perno Cab Cuad 1/2x2x1/4A </v>
          </cell>
        </row>
        <row r="378">
          <cell r="A378" t="str">
            <v>Perno Cab Cuad 1/2x2.1/2x1/4A BSW</v>
          </cell>
        </row>
        <row r="379">
          <cell r="A379" t="str">
            <v>Perno Cab Cuad 1/2x2.1/2x1/4A UNC</v>
          </cell>
        </row>
        <row r="380">
          <cell r="A380" t="str">
            <v>Perno Cab Cuad 1/2x1.3/4X1.1/4H</v>
          </cell>
        </row>
        <row r="381">
          <cell r="A381" t="str">
            <v>Perno Cab Cuad 1/2x1.3/4X1.1/4H BSW</v>
          </cell>
        </row>
        <row r="382">
          <cell r="A382" t="str">
            <v>Perno Cab Cuad 1/2x10x6H</v>
          </cell>
        </row>
        <row r="383">
          <cell r="A383" t="str">
            <v>Perno Cab Cuad 1/2x12</v>
          </cell>
        </row>
        <row r="384">
          <cell r="A384" t="str">
            <v>Perno Cab Cuad 1/2x16x10A</v>
          </cell>
        </row>
        <row r="385">
          <cell r="A385" t="str">
            <v>Perno Cab Cuad 1.1/2x8x3.1/2</v>
          </cell>
        </row>
        <row r="386">
          <cell r="A386" t="str">
            <v>Perno Cab Cuad 5/8x10x4A</v>
          </cell>
        </row>
        <row r="387">
          <cell r="A387" t="str">
            <v>Perno Cab Cuad 5/8x12x6A</v>
          </cell>
        </row>
        <row r="388">
          <cell r="A388" t="str">
            <v>Perno Cab Cuad 5/8x2.1/2</v>
          </cell>
        </row>
        <row r="389">
          <cell r="A389" t="str">
            <v>Perno Cab Cuad 5/8x2.1/2x1A</v>
          </cell>
        </row>
        <row r="390">
          <cell r="A390" t="str">
            <v>Perno Cab Cuad 5/8x8x4.1/2A</v>
          </cell>
        </row>
        <row r="391">
          <cell r="A391" t="str">
            <v>Perno Cab Cuad 7/8x4x2H</v>
          </cell>
        </row>
        <row r="392">
          <cell r="A392" t="str">
            <v>Perno Cab Cuad 7/8x5.1/2x2.1/2H Ref</v>
          </cell>
        </row>
        <row r="393">
          <cell r="A393" t="str">
            <v>Perno Cab Cuad 7/8x5.1/2x2.1/2H</v>
          </cell>
        </row>
        <row r="394">
          <cell r="A394" t="str">
            <v>Perno Cab Cuad G-5 1.1/2x8</v>
          </cell>
        </row>
        <row r="395">
          <cell r="A395" t="str">
            <v>Perno Cab Cuad G-5 1x3x57mm</v>
          </cell>
        </row>
        <row r="396">
          <cell r="A396" t="str">
            <v>Perno Cab Cuad T/Perno p/Cruzam 1x4x57</v>
          </cell>
        </row>
        <row r="397">
          <cell r="A397" t="str">
            <v>Perno Cab Martillo M18x65</v>
          </cell>
        </row>
        <row r="398">
          <cell r="A398" t="str">
            <v>Perno Coche 1/2x1.1/2</v>
          </cell>
        </row>
        <row r="399">
          <cell r="A399" t="str">
            <v>Perno Coche 1/2x2x1.1/4</v>
          </cell>
        </row>
        <row r="400">
          <cell r="A400" t="str">
            <v>Perno Coche p/Prensa Paralela 3/4x45</v>
          </cell>
        </row>
        <row r="401">
          <cell r="A401" t="str">
            <v>Perno Coche 3/8x5x1H</v>
          </cell>
        </row>
        <row r="402">
          <cell r="A402" t="str">
            <v>Perno Coche 3/8x5x3A</v>
          </cell>
        </row>
        <row r="403">
          <cell r="A403" t="str">
            <v>Perno Coche 5/8x5x2A</v>
          </cell>
        </row>
        <row r="404">
          <cell r="A404" t="str">
            <v>Perno Coche 5/8x95</v>
          </cell>
        </row>
        <row r="405">
          <cell r="A405" t="str">
            <v>Perno Coche 5/8x9x2H</v>
          </cell>
        </row>
        <row r="406">
          <cell r="A406" t="str">
            <v>Perno Coche 5/8x10x2H</v>
          </cell>
        </row>
        <row r="407">
          <cell r="A407" t="str">
            <v>Perno Coche 5/8x11x2H</v>
          </cell>
        </row>
        <row r="408">
          <cell r="A408" t="str">
            <v>Perno Coche 5/8x12x2H</v>
          </cell>
        </row>
        <row r="409">
          <cell r="A409" t="str">
            <v>Perno Coche 5/8x14x2H</v>
          </cell>
        </row>
        <row r="410">
          <cell r="A410" t="str">
            <v>Perno Coche 5/8x16x2H</v>
          </cell>
        </row>
        <row r="411">
          <cell r="A411" t="str">
            <v>Perno Coraza Molino 4340 1x5.1/2x3.1/2H</v>
          </cell>
        </row>
        <row r="412">
          <cell r="A412" t="str">
            <v>Perno Coraza Molino G-2 1.3/4x9.1/2x4H</v>
          </cell>
        </row>
        <row r="413">
          <cell r="A413" t="str">
            <v>Perno Coraza Molino 4340 1x7x4H</v>
          </cell>
        </row>
        <row r="414">
          <cell r="A414" t="str">
            <v>Perno Coraza Molino 4340 1.1/2x8.1/2x5H</v>
          </cell>
        </row>
        <row r="415">
          <cell r="A415" t="str">
            <v>Perno Coraza Molino 4340 1.1/2x11x6.1/2H</v>
          </cell>
        </row>
        <row r="416">
          <cell r="A416" t="str">
            <v>Perno Cuello Ret 1/2x1.11/16</v>
          </cell>
        </row>
        <row r="417">
          <cell r="A417" t="str">
            <v>Perno Cuello Ret 5/8x45</v>
          </cell>
        </row>
        <row r="418">
          <cell r="A418" t="str">
            <v>Perno Def Caminera 5/8x2</v>
          </cell>
        </row>
        <row r="419">
          <cell r="A419" t="str">
            <v>Perno Defensa Caminera 6.8 M16x30</v>
          </cell>
        </row>
        <row r="420">
          <cell r="A420" t="str">
            <v>Perno Defensa Caminera 6.8 M16x45</v>
          </cell>
        </row>
        <row r="421">
          <cell r="A421" t="str">
            <v>Perno Defensa Caminera 8.8 M16x40</v>
          </cell>
        </row>
        <row r="422">
          <cell r="A422" t="str">
            <v>Perno Expansión 1/2x5</v>
          </cell>
        </row>
        <row r="423">
          <cell r="A423" t="str">
            <v>Perno Hex Cte 1/2x1x0A</v>
          </cell>
        </row>
        <row r="424">
          <cell r="A424" t="str">
            <v>Perno Hex Cte 1/2x1.1/4x1/2A</v>
          </cell>
        </row>
        <row r="425">
          <cell r="A425" t="str">
            <v>Perno Hex Cte 1/2x1.1/4x0A</v>
          </cell>
        </row>
        <row r="426">
          <cell r="A426" t="str">
            <v>Perno Hex Cte 1/2x1.1/2x0A</v>
          </cell>
        </row>
        <row r="427">
          <cell r="A427" t="str">
            <v>Perno Hex Cte 1/2x1.1/2x0A UNC</v>
          </cell>
        </row>
        <row r="428">
          <cell r="A428" t="str">
            <v>Perno Hex Cte 1/2x2x0A</v>
          </cell>
        </row>
        <row r="429">
          <cell r="A429" t="str">
            <v>Perno Hex Cte 1/2x2x1/2A</v>
          </cell>
        </row>
        <row r="430">
          <cell r="A430" t="str">
            <v>Perno Hex Cte 1/2x2.1/2x0A</v>
          </cell>
        </row>
        <row r="431">
          <cell r="A431" t="str">
            <v>Perno Hex Cte 1/2x3x0A</v>
          </cell>
        </row>
        <row r="432">
          <cell r="A432" t="str">
            <v>Perno Hex Cte 1/2x4x2A</v>
          </cell>
        </row>
        <row r="433">
          <cell r="A433" t="str">
            <v>Perno Hex Cte 1/2x5x2A</v>
          </cell>
        </row>
        <row r="434">
          <cell r="A434" t="str">
            <v>Perno Hex Cte 1/2x5x3A</v>
          </cell>
        </row>
        <row r="435">
          <cell r="A435" t="str">
            <v>Perno Hex Cte 1/2x6x3A</v>
          </cell>
        </row>
        <row r="436">
          <cell r="A436" t="str">
            <v>Perno Hex Cte 1/2x6x2A</v>
          </cell>
        </row>
        <row r="437">
          <cell r="A437" t="str">
            <v>Perno Hex Cte 1/2x7x4A</v>
          </cell>
        </row>
        <row r="438">
          <cell r="A438" t="str">
            <v>Perno Hex Cte 1/2x8x4A</v>
          </cell>
        </row>
        <row r="439">
          <cell r="A439" t="str">
            <v>Perno Hex Cte 1/2x8x5A</v>
          </cell>
        </row>
        <row r="440">
          <cell r="A440" t="str">
            <v>Perno Hex Cte 1/2x9x4A</v>
          </cell>
        </row>
        <row r="441">
          <cell r="A441" t="str">
            <v>Perno Hex Cte 1/2x9x5A</v>
          </cell>
        </row>
        <row r="442">
          <cell r="A442" t="str">
            <v>Perno Hex Cte 1/2x9x6A</v>
          </cell>
        </row>
        <row r="443">
          <cell r="A443" t="str">
            <v>Perno Hex Cte 1/2x10x0A</v>
          </cell>
        </row>
        <row r="444">
          <cell r="A444" t="str">
            <v>Perno Hex Cte 1/2x10x5A</v>
          </cell>
        </row>
        <row r="445">
          <cell r="A445" t="str">
            <v>Perno Hex Cte 1/2x10x6A</v>
          </cell>
        </row>
        <row r="446">
          <cell r="A446" t="str">
            <v>Perno Hex Cte 1/2x10x7A</v>
          </cell>
        </row>
        <row r="447">
          <cell r="A447" t="str">
            <v>Perno Hex Cte 1/2x11x7A</v>
          </cell>
        </row>
        <row r="448">
          <cell r="A448" t="str">
            <v>Perno Hex Cte 1/2x11x8A</v>
          </cell>
        </row>
        <row r="449">
          <cell r="A449" t="str">
            <v>Perno Hex Cte 1/2x12x6H</v>
          </cell>
        </row>
        <row r="450">
          <cell r="A450" t="str">
            <v>Perno Hex Cte 1/2x12x7A</v>
          </cell>
        </row>
        <row r="451">
          <cell r="A451" t="str">
            <v>Perno Hex Cte 1/2x12x9A</v>
          </cell>
        </row>
        <row r="452">
          <cell r="A452" t="str">
            <v>Perno Hex Cte 1/2x13x6A</v>
          </cell>
        </row>
        <row r="453">
          <cell r="A453" t="str">
            <v>Perno Hex Cte 1/2x13x187mmH</v>
          </cell>
        </row>
        <row r="454">
          <cell r="A454" t="str">
            <v>Perno Hex Cte 1/2x13x10A</v>
          </cell>
        </row>
        <row r="455">
          <cell r="A455" t="str">
            <v>Perno Hex Cte 1/2x14x9A</v>
          </cell>
        </row>
        <row r="456">
          <cell r="A456" t="str">
            <v>Perno Hex Cte 1/2x14x10A</v>
          </cell>
        </row>
        <row r="457">
          <cell r="A457" t="str">
            <v>Perno Hex Cte 1/2x14x11A</v>
          </cell>
        </row>
        <row r="458">
          <cell r="A458" t="str">
            <v>Perno Hex Cte 1/2x16x8A</v>
          </cell>
        </row>
        <row r="459">
          <cell r="A459" t="str">
            <v>Perno Hex Cte 1/2x16x3A</v>
          </cell>
        </row>
        <row r="460">
          <cell r="A460" t="str">
            <v>Perno Hex Cte 1/2x406</v>
          </cell>
        </row>
        <row r="461">
          <cell r="A461" t="str">
            <v>Perno Hex Cte 1/2x350</v>
          </cell>
        </row>
        <row r="462">
          <cell r="A462" t="str">
            <v>Perno Hex Cte 1/2x400</v>
          </cell>
        </row>
        <row r="463">
          <cell r="A463" t="str">
            <v>Perno Hex Cte 1/2x450</v>
          </cell>
        </row>
        <row r="464">
          <cell r="A464" t="str">
            <v>Perno Hex Cte 3/4x10x5A BSW</v>
          </cell>
        </row>
        <row r="465">
          <cell r="A465" t="str">
            <v>Perno Hex Cte 3/4x10x7A BSW</v>
          </cell>
        </row>
        <row r="466">
          <cell r="A466" t="str">
            <v>Perno Hex Cte 3/4x10x2H UNC NG</v>
          </cell>
        </row>
        <row r="467">
          <cell r="A467" t="str">
            <v>Perno Hex Cte 3/4x11x7A</v>
          </cell>
        </row>
        <row r="468">
          <cell r="A468" t="str">
            <v>Perno Hex Cte 3/4x11x8A</v>
          </cell>
        </row>
        <row r="469">
          <cell r="A469" t="str">
            <v>Perno Hex Cte 3/4x12x6A</v>
          </cell>
        </row>
        <row r="470">
          <cell r="A470" t="str">
            <v>Perno Hex Cte 3/4x12x9A</v>
          </cell>
        </row>
        <row r="471">
          <cell r="A471" t="str">
            <v>Perno Hex Cte 3/4x14x10A</v>
          </cell>
        </row>
        <row r="472">
          <cell r="A472" t="str">
            <v xml:space="preserve">Perno Hex Cte 3/4x17x4H </v>
          </cell>
        </row>
        <row r="473">
          <cell r="A473" t="str">
            <v xml:space="preserve">Perno Hex Cte 3/4x17x7H </v>
          </cell>
        </row>
        <row r="474">
          <cell r="A474" t="str">
            <v>Perno Hex Cte 3/4x20.1/4x19A</v>
          </cell>
        </row>
        <row r="475">
          <cell r="A475" t="str">
            <v>Perno Hex Cte 3/4x2x0A</v>
          </cell>
        </row>
        <row r="476">
          <cell r="A476" t="str">
            <v>Perno Hex Cte 3/4x2.1/2x1A</v>
          </cell>
        </row>
        <row r="477">
          <cell r="A477" t="str">
            <v>Perno Hex Cte 3/4x2.1/2x1/2A</v>
          </cell>
        </row>
        <row r="478">
          <cell r="A478" t="str">
            <v>Perno Hex Cte 3/4x4x0A</v>
          </cell>
        </row>
        <row r="479">
          <cell r="A479" t="str">
            <v>Perno Hex Cte 3/4x4.1/2x1/2A</v>
          </cell>
        </row>
        <row r="480">
          <cell r="A480" t="str">
            <v>Perno Hex Cte 3/4x8</v>
          </cell>
        </row>
        <row r="481">
          <cell r="A481" t="str">
            <v>Perno Hex Cte 3/4x9x6A</v>
          </cell>
        </row>
        <row r="482">
          <cell r="A482" t="str">
            <v>Perno Hex Cte 3/4x9x4A</v>
          </cell>
        </row>
        <row r="483">
          <cell r="A483" t="str">
            <v>Perno Hex Cte 3/4x9x5A</v>
          </cell>
        </row>
        <row r="484">
          <cell r="A484" t="str">
            <v>Perno Hex Cte 3/8x6x1.1/4H</v>
          </cell>
        </row>
        <row r="485">
          <cell r="A485" t="str">
            <v>Perno Hex Cte 3/8x12x6H</v>
          </cell>
        </row>
        <row r="486">
          <cell r="A486" t="str">
            <v>Perno Hex Cte 5/8x1x0A</v>
          </cell>
        </row>
        <row r="487">
          <cell r="A487" t="str">
            <v>Perno Hex Cte 5/8x1.1/2x0A</v>
          </cell>
        </row>
        <row r="488">
          <cell r="A488" t="str">
            <v>Perno Hex Cte 5/8x1.1/2x1/2A</v>
          </cell>
        </row>
        <row r="489">
          <cell r="A489" t="str">
            <v>Perno Hex Cte 5/8x1.3/4</v>
          </cell>
        </row>
        <row r="490">
          <cell r="A490" t="str">
            <v>Perno Hex Cte 5/8x2x0A</v>
          </cell>
        </row>
        <row r="491">
          <cell r="A491" t="str">
            <v>Perno Hex Cte 5/8x2.1/2</v>
          </cell>
        </row>
        <row r="492">
          <cell r="A492" t="str">
            <v>Perno Hex Cte 5/8x2.1/2x0A</v>
          </cell>
        </row>
        <row r="493">
          <cell r="A493" t="str">
            <v>Perno Hex Cte 5/8x2.1/2x1A</v>
          </cell>
        </row>
        <row r="494">
          <cell r="A494" t="str">
            <v>Perno Hex Cte 5/8x2x1/2A</v>
          </cell>
        </row>
        <row r="495">
          <cell r="A495" t="str">
            <v>Perno Hex Cte 5/8x2.1/4</v>
          </cell>
        </row>
        <row r="496">
          <cell r="A496" t="str">
            <v>Perno Hex Cte 5/8x2.3/4</v>
          </cell>
        </row>
        <row r="497">
          <cell r="A497" t="str">
            <v>Perno Hex Cte 5/8x3x0A</v>
          </cell>
        </row>
        <row r="498">
          <cell r="A498" t="str">
            <v>Perno Hex Cte 5/8x3x1.1/2A</v>
          </cell>
        </row>
        <row r="499">
          <cell r="A499" t="str">
            <v>Perno Hex Cte 5/8x3.1/2</v>
          </cell>
        </row>
        <row r="500">
          <cell r="A500" t="str">
            <v>Perno Hex Cte 5/8x5x1.1/2A</v>
          </cell>
        </row>
        <row r="501">
          <cell r="A501" t="str">
            <v>Perno Hex Cte 5/8x5x2A</v>
          </cell>
        </row>
        <row r="502">
          <cell r="A502" t="str">
            <v>Perno Hex Cte 5/8x5x3A</v>
          </cell>
        </row>
        <row r="503">
          <cell r="A503" t="str">
            <v>Perno Hex Cte 5/8x7x4A</v>
          </cell>
        </row>
        <row r="504">
          <cell r="A504" t="str">
            <v>Perno Hex Cte 5/8x8x4A</v>
          </cell>
        </row>
        <row r="505">
          <cell r="A505" t="str">
            <v>Perno Hex Cte 5/8x8x5A</v>
          </cell>
        </row>
        <row r="506">
          <cell r="A506" t="str">
            <v>Perno Hex Cte 5/8x9x3A</v>
          </cell>
        </row>
        <row r="507">
          <cell r="A507" t="str">
            <v>Perno Hex Cte 5/8x9x4A</v>
          </cell>
        </row>
        <row r="508">
          <cell r="A508" t="str">
            <v>Perno Hex Cte 5/8x9x5A</v>
          </cell>
        </row>
        <row r="509">
          <cell r="A509" t="str">
            <v>Perno Hex Cte 5/8x9x6A</v>
          </cell>
        </row>
        <row r="510">
          <cell r="A510" t="str">
            <v>Perno Hex Cte 5/8x10x4A</v>
          </cell>
        </row>
        <row r="511">
          <cell r="A511" t="str">
            <v>Perno Hex Cte 5/8x10x5A</v>
          </cell>
        </row>
        <row r="512">
          <cell r="A512" t="str">
            <v>Perno Hex Cte 5/8x10x7A</v>
          </cell>
        </row>
        <row r="513">
          <cell r="A513" t="str">
            <v>Perno Hex Cte 5/8x12x9A</v>
          </cell>
        </row>
        <row r="514">
          <cell r="A514" t="str">
            <v>Perno Hex Cte 5/8x11x7A</v>
          </cell>
        </row>
        <row r="515">
          <cell r="A515" t="str">
            <v>Perno Hex Cte 5/8x11x8A</v>
          </cell>
        </row>
        <row r="516">
          <cell r="A516" t="str">
            <v>Perno Hex Cte 5/8x12x5A</v>
          </cell>
        </row>
        <row r="517">
          <cell r="A517" t="str">
            <v>Perno Hex Cte 5/8x12x6A</v>
          </cell>
        </row>
        <row r="518">
          <cell r="A518" t="str">
            <v>Perno Hex Cte 5/8x12x8A</v>
          </cell>
        </row>
        <row r="519">
          <cell r="A519" t="str">
            <v>Perno Hex Cte 5/8x13x10A</v>
          </cell>
        </row>
        <row r="520">
          <cell r="A520" t="str">
            <v>Perno Hex Cte 5/8x13x1.3/4H NG</v>
          </cell>
        </row>
        <row r="521">
          <cell r="A521" t="str">
            <v>Perno Hex Cte 5/8x14x11A</v>
          </cell>
        </row>
        <row r="522">
          <cell r="A522" t="str">
            <v>Perno Hex Cte 5/8x14x3A</v>
          </cell>
        </row>
        <row r="523">
          <cell r="A523" t="str">
            <v>Perno Hex Cte 5/8x14x8A</v>
          </cell>
        </row>
        <row r="524">
          <cell r="A524" t="str">
            <v>Perno Hex Cte 5/8x14x9A</v>
          </cell>
        </row>
        <row r="525">
          <cell r="A525" t="str">
            <v>Perno Hex Cte 5/8x15x3A</v>
          </cell>
        </row>
        <row r="526">
          <cell r="A526" t="str">
            <v>Perno Hex Cte 5/8x15x12A</v>
          </cell>
        </row>
        <row r="527">
          <cell r="A527" t="str">
            <v>Perno Hex Cte 5/8x16x13A</v>
          </cell>
        </row>
        <row r="528">
          <cell r="A528" t="str">
            <v>Perno Hex Cte 5/8x16x3A</v>
          </cell>
        </row>
        <row r="529">
          <cell r="A529" t="str">
            <v>Perno Hex Cte 5/8x17x3A</v>
          </cell>
        </row>
        <row r="530">
          <cell r="A530" t="str">
            <v>Perno Hex Cte 7/8x3.1/2x1.1/2A</v>
          </cell>
        </row>
        <row r="531">
          <cell r="A531" t="str">
            <v>Perno Hex Cte 7/8x10</v>
          </cell>
        </row>
        <row r="532">
          <cell r="A532" t="str">
            <v>Perno Hex Cte 1x13x10A</v>
          </cell>
        </row>
        <row r="533">
          <cell r="A533" t="str">
            <v>Perno Hex Cte G-5 7/8x12x57mm</v>
          </cell>
        </row>
        <row r="534">
          <cell r="A534" t="str">
            <v>Perno Hex Cte 1x3.1/2x1.1/4A</v>
          </cell>
        </row>
        <row r="535">
          <cell r="A535" t="str">
            <v>Perno Hex Cte G-5 1x4x2.1/4</v>
          </cell>
        </row>
        <row r="536">
          <cell r="A536" t="str">
            <v>Perno Hex Cte G-5 1x8x2.1/2</v>
          </cell>
        </row>
        <row r="537">
          <cell r="A537" t="str">
            <v>Perno Hex Cte G-5 1x10x2.1/2</v>
          </cell>
        </row>
        <row r="538">
          <cell r="A538" t="str">
            <v>Perno Hex Cte 5/8x150mm</v>
          </cell>
        </row>
        <row r="539">
          <cell r="A539" t="str">
            <v>Perno Hex Cte M24x50</v>
          </cell>
        </row>
        <row r="540">
          <cell r="A540" t="str">
            <v>Perno Hex Cte M24x100</v>
          </cell>
        </row>
        <row r="541">
          <cell r="A541" t="str">
            <v>Perno Hex Cte M20x160</v>
          </cell>
        </row>
        <row r="542">
          <cell r="A542" t="str">
            <v>Perno Hex Cte M24x120</v>
          </cell>
        </row>
        <row r="543">
          <cell r="A543" t="str">
            <v>Perno Hex A-325 3/4x210mm</v>
          </cell>
        </row>
        <row r="544">
          <cell r="A544" t="str">
            <v>Perno J Forjado 5/8x255x75X80mm</v>
          </cell>
        </row>
        <row r="545">
          <cell r="A545" t="str">
            <v>Perno J Forjado 5/8x205x55X80mm</v>
          </cell>
        </row>
        <row r="546">
          <cell r="A546" t="str">
            <v>Perno Maq. Cab Plana Avell Ranur 3/4x2x1.3/4</v>
          </cell>
        </row>
        <row r="547">
          <cell r="A547" t="str">
            <v>Perno Ojo 5/8x10x127mm</v>
          </cell>
        </row>
        <row r="548">
          <cell r="A548" t="str">
            <v>Perno Ojo 5/8x10x3H</v>
          </cell>
        </row>
        <row r="549">
          <cell r="A549" t="str">
            <v>Perno Ojo 5/8x10x6H</v>
          </cell>
        </row>
        <row r="550">
          <cell r="A550" t="str">
            <v>Perno Ojo 5/8x11x3H</v>
          </cell>
        </row>
        <row r="551">
          <cell r="A551" t="str">
            <v>Perno Ojo 5/8x11x8H</v>
          </cell>
        </row>
        <row r="552">
          <cell r="A552" t="str">
            <v>Perno Ojo 5/8x12x127H</v>
          </cell>
        </row>
        <row r="553">
          <cell r="A553" t="str">
            <v>Perno Ojo 5/8x12x5H</v>
          </cell>
        </row>
        <row r="554">
          <cell r="A554" t="str">
            <v>Perno Ojo 5/8x12x9H</v>
          </cell>
        </row>
        <row r="555">
          <cell r="A555" t="str">
            <v>Perno Ojo 5/8x12.3/4x9.1/4H</v>
          </cell>
        </row>
        <row r="556">
          <cell r="A556" t="str">
            <v>Perno Ojo 5/8x13x3H</v>
          </cell>
        </row>
        <row r="557">
          <cell r="A557" t="str">
            <v>Perno Ojo 5/8x13x4H</v>
          </cell>
        </row>
        <row r="558">
          <cell r="A558" t="str">
            <v>Perno Ojo 5/8x13x9H</v>
          </cell>
        </row>
        <row r="559">
          <cell r="A559" t="str">
            <v>Perno Ojo 5/8x14x3H</v>
          </cell>
        </row>
        <row r="560">
          <cell r="A560" t="str">
            <v>Perno Ojo 5/8x14x9H</v>
          </cell>
        </row>
        <row r="561">
          <cell r="A561" t="str">
            <v>Perno Ojo 5/8x14x11H</v>
          </cell>
        </row>
        <row r="562">
          <cell r="A562" t="str">
            <v>Perno Ojo 5/8x15x3H</v>
          </cell>
        </row>
        <row r="563">
          <cell r="A563" t="str">
            <v>Perno Ojo 5/8x15x12H</v>
          </cell>
        </row>
        <row r="564">
          <cell r="A564" t="str">
            <v>Perno Ojo 5/8x16x12H</v>
          </cell>
        </row>
        <row r="565">
          <cell r="A565" t="str">
            <v>Perno Ojo 5/8x406x187mm</v>
          </cell>
        </row>
        <row r="566">
          <cell r="A566" t="str">
            <v>Perno Ojo 5/8x406x330mm</v>
          </cell>
        </row>
        <row r="567">
          <cell r="A567" t="str">
            <v>Perno Ojo 5/8x17x3H</v>
          </cell>
        </row>
        <row r="568">
          <cell r="A568" t="str">
            <v>Perno Ojo 5/8x17x14H</v>
          </cell>
        </row>
        <row r="569">
          <cell r="A569" t="str">
            <v>Perno Ojo 5/8x229</v>
          </cell>
        </row>
        <row r="570">
          <cell r="A570" t="str">
            <v>Perno Ojo 5/8x7x3H</v>
          </cell>
        </row>
        <row r="571">
          <cell r="A571" t="str">
            <v>Perno Ojo 5/8x8x4H</v>
          </cell>
        </row>
        <row r="572">
          <cell r="A572" t="str">
            <v>Perno Ojo 5/8x9x3H</v>
          </cell>
        </row>
        <row r="573">
          <cell r="A573" t="str">
            <v>Perno Ojo 5/8x9x4H</v>
          </cell>
        </row>
        <row r="574">
          <cell r="A574" t="str">
            <v>Perno Ojo 5/8x9x5H</v>
          </cell>
        </row>
        <row r="575">
          <cell r="A575" t="str">
            <v>Perno Ojo 5/8x9x6H</v>
          </cell>
        </row>
        <row r="576">
          <cell r="A576" t="str">
            <v>Perno Ojo G-5 3/4x10x4H</v>
          </cell>
        </row>
        <row r="577">
          <cell r="A577" t="str">
            <v>Perno Ojo G-5 3/4x13</v>
          </cell>
        </row>
        <row r="578">
          <cell r="A578" t="str">
            <v>Perno Ojo Soldado 1/2x300</v>
          </cell>
        </row>
        <row r="579">
          <cell r="A579" t="str">
            <v>Perno Ojo Soldado 1/2x406</v>
          </cell>
        </row>
        <row r="580">
          <cell r="A580" t="str">
            <v>Perno Ojo soldado 3/4x7x4H</v>
          </cell>
        </row>
        <row r="581">
          <cell r="A581" t="str">
            <v>Perno Ojo Soldado 3/4x9x4H</v>
          </cell>
        </row>
        <row r="582">
          <cell r="A582" t="str">
            <v>Perno Ojo Soldado 3/4x10x5H</v>
          </cell>
        </row>
        <row r="583">
          <cell r="A583" t="str">
            <v>Perno Ojo Soldado 3/4x11x3H</v>
          </cell>
        </row>
        <row r="584">
          <cell r="A584" t="str">
            <v>Perno Ojo Soldado 3/4x13x4H</v>
          </cell>
        </row>
        <row r="585">
          <cell r="A585" t="str">
            <v>Perno Ojo Soldado 3/4x15x3H</v>
          </cell>
        </row>
        <row r="586">
          <cell r="A586" t="str">
            <v>Perno Ojo Soldado 3/4x17x4H</v>
          </cell>
        </row>
        <row r="587">
          <cell r="A587" t="str">
            <v xml:space="preserve">Perno Ojo Soldado 5/8x9x5H  </v>
          </cell>
        </row>
        <row r="588">
          <cell r="A588" t="str">
            <v>Perno Ojo Soldado 5/8x11x8H</v>
          </cell>
        </row>
        <row r="589">
          <cell r="A589" t="str">
            <v xml:space="preserve">Perno Ojo Soldado 5/8x14x9H  </v>
          </cell>
        </row>
        <row r="590">
          <cell r="A590" t="str">
            <v>Perno Ojo Soldado 5/8x14x9H  C/70mm Cuello</v>
          </cell>
        </row>
        <row r="591">
          <cell r="A591" t="str">
            <v>Perno p/Cruzamiento 3/4x10</v>
          </cell>
        </row>
        <row r="592">
          <cell r="A592" t="str">
            <v>Perno p/Cruzamiento 1x12</v>
          </cell>
        </row>
        <row r="593">
          <cell r="A593" t="str">
            <v>Perno p/Cruzamiento 1x15</v>
          </cell>
        </row>
        <row r="594">
          <cell r="A594" t="str">
            <v>Perno p/Cruzamiento 1x8.1/2</v>
          </cell>
        </row>
        <row r="595">
          <cell r="A595" t="str">
            <v>Perno p/Cruzamiento 1x9</v>
          </cell>
        </row>
        <row r="596">
          <cell r="A596" t="str">
            <v>Perno p/Cruzamiento 1.1/8xM190</v>
          </cell>
        </row>
        <row r="597">
          <cell r="A597" t="str">
            <v>Perno p/Cruzamiento 1.1/8xM200</v>
          </cell>
        </row>
        <row r="598">
          <cell r="A598" t="str">
            <v>Perno p/Cruzamiento 1.1/8xM210</v>
          </cell>
        </row>
        <row r="599">
          <cell r="A599" t="str">
            <v>Perno p/Cruzamiento 1.1/8xM215</v>
          </cell>
        </row>
        <row r="600">
          <cell r="A600" t="str">
            <v>Perno p/Cruzamiento 1.1/8xM230</v>
          </cell>
        </row>
        <row r="601">
          <cell r="A601" t="str">
            <v>Perno p/Cruzamiento 1.1/8xM240</v>
          </cell>
        </row>
        <row r="602">
          <cell r="A602" t="str">
            <v>Perno p/Cruzamiento 1.1/8xM280</v>
          </cell>
        </row>
        <row r="603">
          <cell r="A603" t="str">
            <v>Perno p/Cruzamiento 1.1/8xM290</v>
          </cell>
        </row>
        <row r="604">
          <cell r="A604" t="str">
            <v>Perno p/Cruzamiento 1.1/8xM305</v>
          </cell>
        </row>
        <row r="605">
          <cell r="A605" t="str">
            <v>Perno p/Cruzamiento 1.1/8xM320</v>
          </cell>
        </row>
        <row r="606">
          <cell r="A606" t="str">
            <v>Perno p/Cruzamiento 1.1/8xM355</v>
          </cell>
        </row>
        <row r="607">
          <cell r="A607" t="str">
            <v>Perno p/Cruzamiento 1.1/8xM370</v>
          </cell>
        </row>
        <row r="608">
          <cell r="A608" t="str">
            <v>Perno p/Cruzamiento 1.1/8xM380</v>
          </cell>
        </row>
        <row r="609">
          <cell r="A609" t="str">
            <v>Perno p/Cruzamiento 1.1/8xM420</v>
          </cell>
        </row>
        <row r="610">
          <cell r="A610" t="str">
            <v>Perno p/Cruzamiento 7/8x3.1/2</v>
          </cell>
        </row>
        <row r="611">
          <cell r="A611" t="str">
            <v>Perno p/Cruzamiento 7/8x12</v>
          </cell>
        </row>
        <row r="612">
          <cell r="A612" t="str">
            <v>Perno p/Cruzamiento 7/8x15</v>
          </cell>
        </row>
        <row r="613">
          <cell r="A613" t="str">
            <v>Perno p/Cruzamiento 7/8x7.1/2</v>
          </cell>
        </row>
        <row r="614">
          <cell r="A614" t="str">
            <v xml:space="preserve">Perno p/Cruzamiento 7/8x8 </v>
          </cell>
        </row>
        <row r="615">
          <cell r="A615" t="str">
            <v>Perno p/Cruzamiento 7/8x8.1/2</v>
          </cell>
        </row>
        <row r="616">
          <cell r="A616" t="str">
            <v>Perno p/Cruzamiento 7/8x9</v>
          </cell>
        </row>
        <row r="617">
          <cell r="A617" t="str">
            <v>Perno p/Cruzamiento 7/8x10,1/2</v>
          </cell>
        </row>
        <row r="618">
          <cell r="A618" t="str">
            <v>Perno P/Durmiente Puente 3/4x200</v>
          </cell>
        </row>
        <row r="619">
          <cell r="A619" t="str">
            <v>Perno p/Durmiente Puente 3/4x300</v>
          </cell>
        </row>
        <row r="620">
          <cell r="A620" t="str">
            <v>Perno p/Durmiente Puente 3/4x400</v>
          </cell>
        </row>
        <row r="621">
          <cell r="A621" t="str">
            <v>Perno p/Durmiente Puente 3/4x500</v>
          </cell>
        </row>
        <row r="622">
          <cell r="A622" t="str">
            <v>Perno p/Eclisa 3/4x99</v>
          </cell>
        </row>
        <row r="623">
          <cell r="A623" t="str">
            <v>Perno p/Eclisa G-5 7/8x112</v>
          </cell>
        </row>
        <row r="624">
          <cell r="A624" t="str">
            <v>Perno Riel p/Eclisa G-5 7/8x130</v>
          </cell>
        </row>
        <row r="625">
          <cell r="A625" t="str">
            <v>Perno Riel p/Eclisa G-5 7/8x130 90/85 lbs</v>
          </cell>
        </row>
        <row r="626">
          <cell r="A626" t="str">
            <v>Perno Riel p/Eclisa G-5 7/8x131</v>
          </cell>
        </row>
        <row r="627">
          <cell r="A627" t="str">
            <v>Perno p/Silla 7/8x77</v>
          </cell>
        </row>
        <row r="628">
          <cell r="A628" t="str">
            <v>Perno riel 3/4x4</v>
          </cell>
        </row>
        <row r="629">
          <cell r="A629" t="str">
            <v>Perno riel FFCC 3/4x90</v>
          </cell>
        </row>
        <row r="630">
          <cell r="A630" t="str">
            <v>Perno riel FFCC FGO 3/4x90</v>
          </cell>
        </row>
        <row r="631">
          <cell r="A631" t="str">
            <v>Perno riel FFCC BCY 7/8x115</v>
          </cell>
        </row>
        <row r="632">
          <cell r="A632" t="str">
            <v>Perno riel FFCC BCY 7/8x152</v>
          </cell>
        </row>
        <row r="633">
          <cell r="A633" t="str">
            <v>Perno riel FFCC BCY 7/8x6"</v>
          </cell>
        </row>
        <row r="634">
          <cell r="A634" t="str">
            <v>Perno riel t/Silla DJZ 1x76</v>
          </cell>
        </row>
        <row r="635">
          <cell r="A635" t="str">
            <v>Perno riel FFCC JDZ 1x130</v>
          </cell>
        </row>
        <row r="636">
          <cell r="A636" t="str">
            <v>Perno riel FFCC JDZ 1x156</v>
          </cell>
        </row>
        <row r="637">
          <cell r="A637" t="str">
            <v>Perno riel FFCC JDZ 1x165</v>
          </cell>
        </row>
        <row r="638">
          <cell r="A638" t="str">
            <v>Perno riel FFCC JDZ 1x180</v>
          </cell>
        </row>
        <row r="639">
          <cell r="A639" t="str">
            <v>Perno riel FFCC JDZ 1x200</v>
          </cell>
        </row>
        <row r="640">
          <cell r="A640" t="str">
            <v>Perno riel FFCC KJX 1x140</v>
          </cell>
        </row>
        <row r="641">
          <cell r="A641" t="str">
            <v>Perno riel FFCC KA 1x175</v>
          </cell>
        </row>
        <row r="642">
          <cell r="A642" t="str">
            <v>Perno riel FFCC KZ 7/8x98</v>
          </cell>
        </row>
        <row r="643">
          <cell r="A643" t="str">
            <v>Perno riel FFCC U 3/4x100</v>
          </cell>
        </row>
        <row r="644">
          <cell r="A644" t="str">
            <v>Perno riel FFCC LGC 3/4x85</v>
          </cell>
        </row>
        <row r="645">
          <cell r="A645" t="str">
            <v>Perno riel FFCC P Cab Cuad 3/4x85</v>
          </cell>
        </row>
        <row r="646">
          <cell r="A646" t="str">
            <v>Perno riel FFCC LP 3/4x85</v>
          </cell>
        </row>
        <row r="647">
          <cell r="A647" t="str">
            <v>Perno riel FFCC 7/8x4x2H</v>
          </cell>
        </row>
        <row r="648">
          <cell r="A648" t="str">
            <v>Perno riel NA 1x3.1/2</v>
          </cell>
        </row>
        <row r="649">
          <cell r="A649" t="str">
            <v>Perno riel NA 1x6</v>
          </cell>
        </row>
        <row r="650">
          <cell r="A650" t="str">
            <v>Perno riel NA 1x6.1/2</v>
          </cell>
        </row>
        <row r="651">
          <cell r="A651" t="str">
            <v>Perno riel G-2 3/4x4x1.3/4H</v>
          </cell>
        </row>
        <row r="652">
          <cell r="A652" t="str">
            <v>Perno riel NA 3/4x4.1/4</v>
          </cell>
        </row>
        <row r="653">
          <cell r="A653" t="str">
            <v>Perno riel NA 5/8x3.1/4</v>
          </cell>
        </row>
        <row r="654">
          <cell r="A654" t="str">
            <v>Perno riel NA 7/8x4.1/4x2H</v>
          </cell>
        </row>
        <row r="655">
          <cell r="A655" t="str">
            <v>Perno riel NA 7/8x5x2H</v>
          </cell>
        </row>
        <row r="656">
          <cell r="A656" t="str">
            <v>Perno riel NA G-5 1x3.1/2</v>
          </cell>
        </row>
        <row r="657">
          <cell r="A657" t="str">
            <v>Perno riel NA G-5 1x3.1/2</v>
          </cell>
        </row>
        <row r="658">
          <cell r="A658" t="str">
            <v>Perno riel NA G-5 7/8x5</v>
          </cell>
        </row>
        <row r="659">
          <cell r="A659" t="str">
            <v>Perno riel p/Tirante K-U-Y-Z 1x100</v>
          </cell>
        </row>
        <row r="660">
          <cell r="A660" t="str">
            <v>Perno riel t/Silla BCY 7/8x70</v>
          </cell>
        </row>
        <row r="661">
          <cell r="A661" t="str">
            <v>Perno Talón Aguja BCY 7/8x230</v>
          </cell>
        </row>
        <row r="662">
          <cell r="A662" t="str">
            <v>Perno Talón Aguja BCY 7/8x240</v>
          </cell>
        </row>
        <row r="663">
          <cell r="A663" t="str">
            <v>Perno Talón Aguja DJKZ  1x260</v>
          </cell>
        </row>
        <row r="664">
          <cell r="A664" t="str">
            <v>Pletina 32x6x180 p/Elemento Montaje</v>
          </cell>
        </row>
        <row r="665">
          <cell r="A665" t="str">
            <v>Pletina Abrazadera Poste Tubular</v>
          </cell>
        </row>
        <row r="666">
          <cell r="A666" t="str">
            <v>Pletina Corta p/Elemento Montaje 32x6x172</v>
          </cell>
        </row>
        <row r="667">
          <cell r="A667" t="str">
            <v>Pletina Curva p/Cruceta 50x5x300</v>
          </cell>
        </row>
        <row r="668">
          <cell r="A668" t="str">
            <v>Pletina Curva 38x5x100mm</v>
          </cell>
        </row>
        <row r="669">
          <cell r="A669" t="str">
            <v>Pletina c/Ova p/Sop Secc Fusible 60x6x360mm</v>
          </cell>
        </row>
        <row r="670">
          <cell r="A670" t="str">
            <v>Pletina Elemento Montaje Cruc.Madera ( L )</v>
          </cell>
        </row>
        <row r="671">
          <cell r="A671" t="str">
            <v>Pletina Elemento Montaje Cruc.Metálica( Z )</v>
          </cell>
        </row>
        <row r="672">
          <cell r="A672" t="str">
            <v>Pletina L p/Elemento Montaje 38x10x205x86</v>
          </cell>
        </row>
        <row r="673">
          <cell r="A673" t="str">
            <v>Pletina p/Ext. Metalica 1.60Mts  50x6x175</v>
          </cell>
        </row>
        <row r="674">
          <cell r="A674" t="str">
            <v>Pletina p/Ext. Metalica 178x182x5x200</v>
          </cell>
        </row>
        <row r="675">
          <cell r="A675" t="str">
            <v>Pletina p/Ext. Metalica 50x5x197mm</v>
          </cell>
        </row>
        <row r="676">
          <cell r="A676" t="str">
            <v>Pletina p/Ext. Metalica 50x5x218mm</v>
          </cell>
        </row>
        <row r="677">
          <cell r="A677" t="str">
            <v>Pletina p/Ext. Metalica 50x5x244mm</v>
          </cell>
        </row>
        <row r="678">
          <cell r="A678" t="str">
            <v>Pletina p/Ext. Metalica 50x5x170</v>
          </cell>
        </row>
        <row r="679">
          <cell r="A679" t="str">
            <v>Pletina p/Ext. Metalica 50x5x187</v>
          </cell>
        </row>
        <row r="680">
          <cell r="A680" t="str">
            <v>Pletina p/Ext. Metalica 50x5x205</v>
          </cell>
        </row>
        <row r="681">
          <cell r="A681" t="str">
            <v>Pletina p/Ext. Metalica 50x5x218</v>
          </cell>
        </row>
        <row r="682">
          <cell r="A682" t="str">
            <v>Pletina p/Ext. Metalica 50x5x244</v>
          </cell>
        </row>
        <row r="683">
          <cell r="A683" t="str">
            <v>Pletina p/Ext. Metalica 150x155x5x200</v>
          </cell>
        </row>
        <row r="684">
          <cell r="A684" t="str">
            <v>Pletina p/Perno J 50x8x150</v>
          </cell>
        </row>
        <row r="685">
          <cell r="A685" t="str">
            <v>Pletina p/Soporte Secc Fusible 40x4x395mm</v>
          </cell>
        </row>
        <row r="686">
          <cell r="A686" t="str">
            <v>Pletina p/Soporte Secc Fusible 32x3x130mm</v>
          </cell>
        </row>
        <row r="687">
          <cell r="A687" t="str">
            <v>Pletina p/Soporte Cruceta 60x6x75mm</v>
          </cell>
        </row>
        <row r="688">
          <cell r="A688" t="str">
            <v>Pletina Refuerzo Soporte L SP1 150x124x5mm</v>
          </cell>
        </row>
        <row r="689">
          <cell r="A689" t="str">
            <v>Pletina Refuerzo 38x10x63</v>
          </cell>
        </row>
        <row r="690">
          <cell r="A690" t="str">
            <v>Pletina p/Soldar 140x6x140</v>
          </cell>
        </row>
        <row r="691">
          <cell r="A691" t="str">
            <v>Pletina p/Soldar 115x4x115</v>
          </cell>
        </row>
        <row r="692">
          <cell r="A692" t="str">
            <v>Pletina 50x6x110 p/Brazo L 23kV</v>
          </cell>
        </row>
        <row r="693">
          <cell r="A693" t="str">
            <v>Pletina 50x5x215mm</v>
          </cell>
        </row>
        <row r="694">
          <cell r="A694" t="str">
            <v>Pletina Unión 10x100x195mm</v>
          </cell>
        </row>
        <row r="695">
          <cell r="A695" t="str">
            <v>Pletina Unión 12x76x400</v>
          </cell>
        </row>
        <row r="696">
          <cell r="A696" t="str">
            <v>Pletina Unión 120x10x524</v>
          </cell>
        </row>
        <row r="697">
          <cell r="A697" t="str">
            <v>Pletina Unión 120x6x305</v>
          </cell>
        </row>
        <row r="698">
          <cell r="A698" t="str">
            <v>Pletina Unión 120x6x335</v>
          </cell>
        </row>
        <row r="699">
          <cell r="A699" t="str">
            <v>Pletina Unión 120x6x344</v>
          </cell>
        </row>
        <row r="700">
          <cell r="A700" t="str">
            <v>Pletina Unión 120x8x640</v>
          </cell>
        </row>
        <row r="701">
          <cell r="A701" t="str">
            <v>Pletina Unión 60x6x150 s/perforación</v>
          </cell>
        </row>
        <row r="702">
          <cell r="A702" t="str">
            <v>Pletina Unión 76x6x400</v>
          </cell>
        </row>
        <row r="703">
          <cell r="A703" t="str">
            <v>Pletina Unión 76x6x295</v>
          </cell>
        </row>
        <row r="704">
          <cell r="A704" t="str">
            <v>Pletina Unión Especial 150x10x490mm</v>
          </cell>
        </row>
        <row r="705">
          <cell r="A705" t="str">
            <v>Porta Viga C 100x40x6x496</v>
          </cell>
        </row>
        <row r="706">
          <cell r="A706" t="str">
            <v>Porta Viga W 125x60x5x500</v>
          </cell>
        </row>
        <row r="707">
          <cell r="A707" t="str">
            <v>Poste Soporte 100x100x5x1795</v>
          </cell>
        </row>
        <row r="708">
          <cell r="A708" t="str">
            <v>Poste Soporte 100x100x5x2000</v>
          </cell>
        </row>
        <row r="709">
          <cell r="A709" t="str">
            <v>Prensa Paralella p/Tir perf. redonda</v>
          </cell>
        </row>
        <row r="710">
          <cell r="A710" t="str">
            <v>Prensa Paralella p/Tir perf. Cuadrada</v>
          </cell>
        </row>
        <row r="711">
          <cell r="A711" t="str">
            <v>Regleta p/Suspensión de Cable</v>
          </cell>
        </row>
        <row r="712">
          <cell r="A712" t="str">
            <v>Rejilla Lateral 980x130</v>
          </cell>
        </row>
        <row r="713">
          <cell r="A713" t="str">
            <v>Rejilla Rectangular Empotrada 500x1000</v>
          </cell>
        </row>
        <row r="714">
          <cell r="A714" t="str">
            <v>Rejilla Rectangular Empotrada 700x800</v>
          </cell>
        </row>
        <row r="715">
          <cell r="A715" t="str">
            <v>Rejilla Rectangular Empotrada 740x990</v>
          </cell>
        </row>
        <row r="716">
          <cell r="A716" t="str">
            <v>Rejilla Rectangular Empotrada 980x410</v>
          </cell>
        </row>
        <row r="717">
          <cell r="A717" t="str">
            <v>Remache Cte 3/4x70</v>
          </cell>
        </row>
        <row r="718">
          <cell r="A718" t="str">
            <v>Remache Cte 3/4x90</v>
          </cell>
        </row>
        <row r="719">
          <cell r="A719" t="str">
            <v>Separador p/Espiga Punta Poste</v>
          </cell>
        </row>
        <row r="720">
          <cell r="A720" t="str">
            <v>Separador P/Elemento Montaje Desc.Fus.</v>
          </cell>
        </row>
        <row r="721">
          <cell r="A721" t="str">
            <v>Separador p/Soporte de 5 vías</v>
          </cell>
        </row>
        <row r="722">
          <cell r="A722" t="str">
            <v>Soporte Anti Pajaros 63x6x600mm</v>
          </cell>
        </row>
        <row r="723">
          <cell r="A723" t="str">
            <v>Soporte Caja Empalme</v>
          </cell>
        </row>
        <row r="724">
          <cell r="A724" t="str">
            <v>Soporte 1 Via p/Alumbrado Público</v>
          </cell>
        </row>
        <row r="725">
          <cell r="A725" t="str">
            <v>Soporte 2 Vías p/Empalme</v>
          </cell>
        </row>
        <row r="726">
          <cell r="A726" t="str">
            <v>Soporte 2 Vías p/Empalme s/Pasador</v>
          </cell>
        </row>
        <row r="727">
          <cell r="A727" t="str">
            <v>Soporte Cruceta Plana 190x6x200</v>
          </cell>
        </row>
        <row r="728">
          <cell r="A728" t="str">
            <v>Soporte de Anclaje Pilar Tipo A 40x40x5x900</v>
          </cell>
        </row>
        <row r="729">
          <cell r="A729" t="str">
            <v>Soporte de Anclaje Pilar Tipo E 40x40x5x900</v>
          </cell>
        </row>
        <row r="730">
          <cell r="A730" t="str">
            <v>Soporte de Ductos Tipo A 40x40x5x700</v>
          </cell>
        </row>
        <row r="731">
          <cell r="A731" t="str">
            <v>Soporte de Ductos Tipo E 40x40x5x700</v>
          </cell>
        </row>
        <row r="732">
          <cell r="A732" t="str">
            <v>Soporte de Escalerilla Tipo A 40x40x5x700</v>
          </cell>
        </row>
        <row r="733">
          <cell r="A733" t="str">
            <v>Soporte Extension ADSS GV 240x50x8MM</v>
          </cell>
        </row>
        <row r="734">
          <cell r="A734" t="str">
            <v>Soporte de Escalerilla Tipo E 40x40x5x700</v>
          </cell>
        </row>
        <row r="735">
          <cell r="A735" t="str">
            <v>Soporte Guarda Cable 660x660x50x5</v>
          </cell>
        </row>
        <row r="736">
          <cell r="A736" t="str">
            <v xml:space="preserve">Soporte Met. Montaje Seccionador </v>
          </cell>
        </row>
        <row r="737">
          <cell r="A737" t="str">
            <v>Soporte L 50x50x5x50</v>
          </cell>
        </row>
        <row r="738">
          <cell r="A738" t="str">
            <v>Soporte p/Abrazadera 50x8x234 ( T )</v>
          </cell>
        </row>
        <row r="739">
          <cell r="A739" t="str">
            <v xml:space="preserve">Soporte p/Empalme Mono </v>
          </cell>
        </row>
        <row r="740">
          <cell r="A740" t="str">
            <v>Soporte p/Red BT/Empalme 65x65x5x50</v>
          </cell>
        </row>
        <row r="741">
          <cell r="A741" t="str">
            <v>Soporte Acometida p/Empalme</v>
          </cell>
        </row>
        <row r="742">
          <cell r="A742" t="str">
            <v>Soporte p/Montaje secc fusible 630A  500V</v>
          </cell>
        </row>
        <row r="743">
          <cell r="A743" t="str">
            <v>Soporte de Paso 8 Aletas</v>
          </cell>
        </row>
        <row r="744">
          <cell r="A744" t="str">
            <v>Soporte de Paso en un Plano 735x500x5x70mm</v>
          </cell>
        </row>
        <row r="745">
          <cell r="A745" t="str">
            <v>Soporte de Paso en un Plano 940x590x700mm</v>
          </cell>
        </row>
        <row r="746">
          <cell r="A746" t="str">
            <v>Soporte Paso 5/8x321</v>
          </cell>
        </row>
        <row r="747">
          <cell r="A747" t="str">
            <v>Soporte Paso 5/8x378</v>
          </cell>
        </row>
        <row r="748">
          <cell r="A748" t="str">
            <v>Soporte Paso 5/8x416</v>
          </cell>
        </row>
        <row r="749">
          <cell r="A749" t="str">
            <v>Soporte de Paso c/Angulo 605x490x395mm</v>
          </cell>
        </row>
        <row r="750">
          <cell r="A750" t="str">
            <v>Soporte Paso 1/2x320</v>
          </cell>
        </row>
        <row r="751">
          <cell r="A751" t="str">
            <v>Soporte Paso 1/2x320x75H</v>
          </cell>
        </row>
        <row r="752">
          <cell r="A752" t="str">
            <v>Soporte Paso 1/2x378</v>
          </cell>
        </row>
        <row r="753">
          <cell r="A753" t="str">
            <v>Soporte Paso 1/2x378x75H</v>
          </cell>
        </row>
        <row r="754">
          <cell r="A754" t="str">
            <v>Soporte Paso 1/2x415 BSW</v>
          </cell>
        </row>
        <row r="755">
          <cell r="A755" t="str">
            <v>Soporte Paso 1/2x415</v>
          </cell>
        </row>
        <row r="756">
          <cell r="A756" t="str">
            <v>Soporte Paso 1/2x415</v>
          </cell>
        </row>
        <row r="757">
          <cell r="A757" t="str">
            <v>Soporte Paso 1/2x415 c/Perf Hilo</v>
          </cell>
        </row>
        <row r="758">
          <cell r="A758" t="str">
            <v>Soporte Paso Soldado 1/2x317</v>
          </cell>
        </row>
        <row r="759">
          <cell r="A759" t="str">
            <v>Soporte Paso Soldado 1/2x374</v>
          </cell>
        </row>
        <row r="760">
          <cell r="A760" t="str">
            <v>Soporte Paso Soldado 1/2x437</v>
          </cell>
        </row>
        <row r="761">
          <cell r="A761" t="str">
            <v>Soporte Racks 6 aletas</v>
          </cell>
        </row>
        <row r="762">
          <cell r="A762" t="str">
            <v>Soporte Racks 8 aletas</v>
          </cell>
        </row>
        <row r="763">
          <cell r="A763" t="str">
            <v>Soporte Racks 10 aletas</v>
          </cell>
        </row>
        <row r="764">
          <cell r="A764" t="str">
            <v>Soporte Remate Liviano</v>
          </cell>
        </row>
        <row r="765">
          <cell r="A765" t="str">
            <v>Soporte Remate Mediano-14</v>
          </cell>
        </row>
        <row r="766">
          <cell r="A766" t="str">
            <v>Soporte Remate Pesado</v>
          </cell>
        </row>
        <row r="767">
          <cell r="A767" t="str">
            <v>Soporte Tubular c/Base p/Cerco 75x400x3mm</v>
          </cell>
        </row>
        <row r="768">
          <cell r="A768" t="str">
            <v>Soporte Secc. Tripolar APR-160</v>
          </cell>
        </row>
        <row r="769">
          <cell r="A769" t="str">
            <v>Soporte Secc. APR 32x8x240x385mm</v>
          </cell>
        </row>
        <row r="770">
          <cell r="A770" t="str">
            <v>Soporte L SP1 P/Aislador Vertical 200x340mm</v>
          </cell>
        </row>
        <row r="771">
          <cell r="A771" t="str">
            <v>Soporte L SP1 P/Aislador Vertical 200x455mm</v>
          </cell>
        </row>
        <row r="772">
          <cell r="A772" t="str">
            <v>Soporte Susp. p/Cable Preensamblado</v>
          </cell>
        </row>
        <row r="773">
          <cell r="A773" t="str">
            <v>Soporte Susp. p/DAC Preensamblado</v>
          </cell>
        </row>
        <row r="774">
          <cell r="A774" t="str">
            <v>Soporte Tipo L 220x150x10 c/golilla</v>
          </cell>
        </row>
        <row r="775">
          <cell r="A775" t="str">
            <v>Soporte Tipo L 38x6x100x50</v>
          </cell>
        </row>
        <row r="776">
          <cell r="A776" t="str">
            <v>Soporte Tipo L p/Acometida</v>
          </cell>
        </row>
        <row r="777">
          <cell r="A777" t="str">
            <v>Soporte Trapecio Costanera 40x40x3x1200</v>
          </cell>
        </row>
        <row r="778">
          <cell r="A778" t="str">
            <v>Soporte Trapecio Muro 40x40x3x1800</v>
          </cell>
        </row>
        <row r="779">
          <cell r="A779" t="str">
            <v>Soporte Vertical 80x35x5x920mm</v>
          </cell>
        </row>
        <row r="780">
          <cell r="A780" t="str">
            <v>Taco de Madera 80x60x120</v>
          </cell>
        </row>
        <row r="781">
          <cell r="A781" t="str">
            <v>Tapa Cámara 900 x 850</v>
          </cell>
        </row>
        <row r="782">
          <cell r="A782" t="str">
            <v>Tarra Chica p/Acopio 800x400x900</v>
          </cell>
        </row>
        <row r="783">
          <cell r="A783" t="str">
            <v>Tarra Grande p/Acopio 800x650x900</v>
          </cell>
        </row>
        <row r="784">
          <cell r="A784" t="str">
            <v>Tirafondo N°1, 7/8x125</v>
          </cell>
        </row>
        <row r="785">
          <cell r="A785" t="str">
            <v>Tirafondo riel 7/8x132</v>
          </cell>
        </row>
        <row r="786">
          <cell r="A786" t="str">
            <v>Tirafondo riel 7/8x194 GV</v>
          </cell>
        </row>
        <row r="787">
          <cell r="A787" t="str">
            <v>Tirafondo N°2, 7/8x145</v>
          </cell>
        </row>
        <row r="788">
          <cell r="A788" t="str">
            <v>Tirafondo Nº2, 7/8x149</v>
          </cell>
        </row>
        <row r="789">
          <cell r="A789" t="str">
            <v>Tirafondo Nº2, 7/8x149 GV</v>
          </cell>
        </row>
        <row r="790">
          <cell r="A790" t="str">
            <v>Tirafondo Nº5, 7/8x150</v>
          </cell>
        </row>
        <row r="791">
          <cell r="A791" t="str">
            <v>Tirafondo p/Panel 7/8x225</v>
          </cell>
        </row>
        <row r="792">
          <cell r="A792" t="str">
            <v>Tirafondo p/Panel 7/8x270</v>
          </cell>
        </row>
        <row r="793">
          <cell r="A793" t="str">
            <v>Tirafondo riel Especial M23x142</v>
          </cell>
        </row>
        <row r="794">
          <cell r="A794" t="str">
            <v>Tirafondo riel M21x111,5 GV</v>
          </cell>
        </row>
        <row r="795">
          <cell r="A795" t="str">
            <v>Tirafondo riel M21x110 NG</v>
          </cell>
        </row>
        <row r="796">
          <cell r="A796" t="str">
            <v>Tirafondo riel M21x111,5 NG</v>
          </cell>
        </row>
        <row r="797">
          <cell r="A797" t="str">
            <v>Tirafondo riel M21x113,35 GV</v>
          </cell>
        </row>
        <row r="798">
          <cell r="A798" t="str">
            <v>Tirafondo riel M21x125</v>
          </cell>
        </row>
        <row r="799">
          <cell r="A799" t="str">
            <v>Tirante 3/4x7'</v>
          </cell>
        </row>
        <row r="800">
          <cell r="A800" t="str">
            <v>Tirante 39"  Galv.</v>
          </cell>
        </row>
        <row r="801">
          <cell r="A801" t="str">
            <v>Tirante 39"  Galv. t/GTD</v>
          </cell>
        </row>
        <row r="802">
          <cell r="A802" t="str">
            <v>Tirante 39"  Azul/Rojo</v>
          </cell>
        </row>
        <row r="803">
          <cell r="A803" t="str">
            <v>Tuerca c/Inserto 1.1/2</v>
          </cell>
        </row>
        <row r="804">
          <cell r="A804" t="str">
            <v>Tuerca c/Inserto 2"</v>
          </cell>
        </row>
        <row r="805">
          <cell r="A805" t="str">
            <v>Tuerca Cuad Ref 1/2</v>
          </cell>
        </row>
        <row r="806">
          <cell r="A806" t="str">
            <v>Tuerca Cuad Ref 1/2 Rebajada</v>
          </cell>
        </row>
        <row r="807">
          <cell r="A807" t="str">
            <v>Tuerca Cuad Ref 5/8</v>
          </cell>
        </row>
        <row r="808">
          <cell r="A808" t="str">
            <v>Tuerca Cuad Ref 7/8 NG</v>
          </cell>
        </row>
        <row r="809">
          <cell r="A809" t="str">
            <v>Tuerca Cuad Ref Especial 7/8</v>
          </cell>
        </row>
        <row r="810">
          <cell r="A810" t="str">
            <v>Tuerca Hex Bulldog 1"</v>
          </cell>
        </row>
        <row r="811">
          <cell r="A811" t="str">
            <v>Tuerca Hex Bulldog 3/4"</v>
          </cell>
        </row>
        <row r="812">
          <cell r="A812" t="str">
            <v>Tuerca Hex Bulldog 7/8"</v>
          </cell>
        </row>
        <row r="813">
          <cell r="A813" t="str">
            <v>Tuerca Hex Bulldog 1.1/8"</v>
          </cell>
        </row>
        <row r="814">
          <cell r="A814" t="str">
            <v>Tuerca Hex Cte 1/2  BSW</v>
          </cell>
        </row>
        <row r="815">
          <cell r="A815" t="str">
            <v>Tuerca Hex Cte 5/8  BSW</v>
          </cell>
        </row>
        <row r="816">
          <cell r="A816" t="str">
            <v>Tuerca Hex Cte 1  BSW</v>
          </cell>
        </row>
        <row r="817">
          <cell r="A817" t="str">
            <v>Tuerca Hex Cte 1/2  UNC</v>
          </cell>
        </row>
        <row r="818">
          <cell r="A818" t="str">
            <v xml:space="preserve">Tuerca Hex Cte M16 </v>
          </cell>
        </row>
        <row r="819">
          <cell r="A819" t="str">
            <v>Tuerca Hex Cte G-2 7/8 UNC</v>
          </cell>
        </row>
        <row r="820">
          <cell r="A820" t="str">
            <v>Tuerca Hex Ref 3/4"</v>
          </cell>
        </row>
        <row r="821">
          <cell r="A821" t="str">
            <v>Tuerca Hex 3/4" A-194-2H  UNC</v>
          </cell>
        </row>
        <row r="822">
          <cell r="A822" t="str">
            <v>Tuerca Hex Ref 1"</v>
          </cell>
        </row>
        <row r="823">
          <cell r="A823" t="str">
            <v>Tuerca Hex Ref 7/8"</v>
          </cell>
        </row>
        <row r="824">
          <cell r="A824" t="str">
            <v>Tuerca Hex Ref 7/8" Zn</v>
          </cell>
        </row>
        <row r="825">
          <cell r="A825" t="str">
            <v>Tuerca Hex Ref TRE 2"</v>
          </cell>
        </row>
        <row r="826">
          <cell r="A826" t="str">
            <v>Tuerca Hex Ref  G-2  Inditecnor 7/8</v>
          </cell>
        </row>
        <row r="827">
          <cell r="A827" t="str">
            <v>Tuerca Hex Ref  G-2  1" c/Perf.</v>
          </cell>
        </row>
        <row r="828">
          <cell r="A828" t="str">
            <v>Tuerca Hex Ref G-3  M18</v>
          </cell>
        </row>
        <row r="829">
          <cell r="A829" t="str">
            <v>Tuerca Ojo 1/2</v>
          </cell>
        </row>
        <row r="830">
          <cell r="A830" t="str">
            <v>Tuerca Ojo 5/8</v>
          </cell>
        </row>
        <row r="831">
          <cell r="A831" t="str">
            <v>Tuerca Ojo 3/4</v>
          </cell>
        </row>
        <row r="832">
          <cell r="A832" t="str">
            <v>Viga H GV 148x100x2500mm</v>
          </cell>
        </row>
        <row r="833">
          <cell r="A833" t="str">
            <v>Viga Porta Transf. C 100x40x6x2320</v>
          </cell>
        </row>
        <row r="834">
          <cell r="A834" t="str">
            <v>Viga Porta Transf. U 125x60x5x2320</v>
          </cell>
        </row>
        <row r="835">
          <cell r="A835" t="str">
            <v>Viga Porta Transf. C 100x40x6x2350</v>
          </cell>
        </row>
        <row r="836">
          <cell r="A836" t="str">
            <v>Vigueta Afianza L 50x50x6x600</v>
          </cell>
        </row>
        <row r="837">
          <cell r="A837" t="str">
            <v>Vigueta Afianza L 65x65x5x690</v>
          </cell>
        </row>
        <row r="838">
          <cell r="A838" t="str">
            <v>Vigueta Afianza L 65x65x8x630</v>
          </cell>
        </row>
        <row r="839">
          <cell r="A839" t="str">
            <v>Vigueta C 150x50x6x900mm</v>
          </cell>
        </row>
        <row r="840">
          <cell r="A840" t="str">
            <v>Vigueta C Doble 150x50x5x6000mm</v>
          </cell>
        </row>
        <row r="841">
          <cell r="A841" t="str">
            <v>Vigueta C tipo 1 125x50x5x6600mm</v>
          </cell>
        </row>
        <row r="842">
          <cell r="A842" t="str">
            <v>Vigueta C tipo 2 125x50x5x6600mm</v>
          </cell>
        </row>
        <row r="843">
          <cell r="A843" t="str">
            <v>Vigueta C 125x50x6x2700</v>
          </cell>
        </row>
        <row r="844">
          <cell r="A844" t="str">
            <v>Vigueta C 125x50x6x6000</v>
          </cell>
        </row>
        <row r="845">
          <cell r="A845" t="str">
            <v>Vigueta Canal C 34x34x3x480mm</v>
          </cell>
        </row>
        <row r="846">
          <cell r="A846" t="str">
            <v>Vigueta PortaViga C 100x40x6x480</v>
          </cell>
        </row>
        <row r="847">
          <cell r="A847" t="str">
            <v>Vigueta Canal C 150x5x50x740</v>
          </cell>
        </row>
        <row r="848">
          <cell r="A848" t="str">
            <v>Vigueta Tipo Z 40x30x4x480mm</v>
          </cell>
        </row>
        <row r="849">
          <cell r="A849" t="str">
            <v>Zuncho Flot. Soplado Wenco</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B"/>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H981"/>
  <sheetViews>
    <sheetView topLeftCell="A939" workbookViewId="0">
      <selection activeCell="A963" sqref="A963"/>
    </sheetView>
  </sheetViews>
  <sheetFormatPr baseColWidth="10" defaultRowHeight="15" x14ac:dyDescent="0.25"/>
  <cols>
    <col min="1" max="1" width="54.28515625" bestFit="1" customWidth="1"/>
    <col min="2" max="2" width="14.5703125" bestFit="1" customWidth="1"/>
    <col min="3" max="3" width="14.5703125" customWidth="1"/>
  </cols>
  <sheetData>
    <row r="1" spans="1:4" x14ac:dyDescent="0.25">
      <c r="A1" s="33" t="s">
        <v>21</v>
      </c>
      <c r="B1" s="33" t="s">
        <v>87</v>
      </c>
      <c r="C1" s="33" t="s">
        <v>88</v>
      </c>
      <c r="D1" s="33" t="s">
        <v>24</v>
      </c>
    </row>
    <row r="2" spans="1:4" x14ac:dyDescent="0.25">
      <c r="A2" t="s">
        <v>89</v>
      </c>
      <c r="B2">
        <v>34419</v>
      </c>
      <c r="C2" t="s">
        <v>1318</v>
      </c>
      <c r="D2">
        <v>0.72</v>
      </c>
    </row>
    <row r="3" spans="1:4" x14ac:dyDescent="0.25">
      <c r="A3" t="s">
        <v>90</v>
      </c>
      <c r="B3">
        <v>39556</v>
      </c>
      <c r="C3" t="s">
        <v>1319</v>
      </c>
      <c r="D3">
        <v>0.72</v>
      </c>
    </row>
    <row r="4" spans="1:4" x14ac:dyDescent="0.25">
      <c r="A4" t="s">
        <v>91</v>
      </c>
      <c r="B4">
        <v>34664</v>
      </c>
      <c r="C4" t="s">
        <v>1320</v>
      </c>
      <c r="D4">
        <v>0.9</v>
      </c>
    </row>
    <row r="5" spans="1:4" x14ac:dyDescent="0.25">
      <c r="A5" t="s">
        <v>92</v>
      </c>
      <c r="B5">
        <v>34382</v>
      </c>
      <c r="C5" t="s">
        <v>1321</v>
      </c>
      <c r="D5">
        <v>0.60499999999999998</v>
      </c>
    </row>
    <row r="6" spans="1:4" x14ac:dyDescent="0.25">
      <c r="A6" t="s">
        <v>93</v>
      </c>
      <c r="B6">
        <v>39558</v>
      </c>
      <c r="C6" t="s">
        <v>1322</v>
      </c>
      <c r="D6">
        <v>0.67600000000000005</v>
      </c>
    </row>
    <row r="7" spans="1:4" x14ac:dyDescent="0.25">
      <c r="A7" t="s">
        <v>94</v>
      </c>
      <c r="B7">
        <v>35782</v>
      </c>
      <c r="C7" t="s">
        <v>1323</v>
      </c>
      <c r="D7">
        <v>0.88</v>
      </c>
    </row>
    <row r="8" spans="1:4" x14ac:dyDescent="0.25">
      <c r="A8" t="s">
        <v>95</v>
      </c>
      <c r="B8">
        <v>34864</v>
      </c>
      <c r="C8" t="s">
        <v>1324</v>
      </c>
      <c r="D8">
        <v>1.2</v>
      </c>
    </row>
    <row r="9" spans="1:4" x14ac:dyDescent="0.25">
      <c r="A9" t="s">
        <v>96</v>
      </c>
      <c r="B9">
        <v>34423</v>
      </c>
      <c r="C9" t="s">
        <v>1325</v>
      </c>
      <c r="D9">
        <v>0.995</v>
      </c>
    </row>
    <row r="10" spans="1:4" x14ac:dyDescent="0.25">
      <c r="A10" t="s">
        <v>97</v>
      </c>
      <c r="B10">
        <v>37810</v>
      </c>
      <c r="C10" t="s">
        <v>1326</v>
      </c>
      <c r="D10">
        <v>1.54</v>
      </c>
    </row>
    <row r="11" spans="1:4" x14ac:dyDescent="0.25">
      <c r="A11" t="s">
        <v>1327</v>
      </c>
      <c r="C11" t="s">
        <v>1328</v>
      </c>
      <c r="D11">
        <v>4.5999999999999999E-2</v>
      </c>
    </row>
    <row r="12" spans="1:4" x14ac:dyDescent="0.25">
      <c r="A12" t="s">
        <v>1329</v>
      </c>
      <c r="C12" t="s">
        <v>1330</v>
      </c>
      <c r="D12">
        <v>1.32</v>
      </c>
    </row>
    <row r="13" spans="1:4" x14ac:dyDescent="0.25">
      <c r="A13" t="s">
        <v>99</v>
      </c>
      <c r="B13">
        <v>42564</v>
      </c>
      <c r="C13" t="s">
        <v>1331</v>
      </c>
      <c r="D13">
        <v>0.60519999999999996</v>
      </c>
    </row>
    <row r="14" spans="1:4" x14ac:dyDescent="0.25">
      <c r="A14" t="s">
        <v>101</v>
      </c>
      <c r="C14" t="s">
        <v>1332</v>
      </c>
      <c r="D14">
        <v>0.65720000000000001</v>
      </c>
    </row>
    <row r="15" spans="1:4" x14ac:dyDescent="0.25">
      <c r="A15" t="s">
        <v>100</v>
      </c>
      <c r="B15">
        <v>36150</v>
      </c>
      <c r="C15" t="s">
        <v>1333</v>
      </c>
      <c r="D15">
        <v>0.54859999999999998</v>
      </c>
    </row>
    <row r="16" spans="1:4" x14ac:dyDescent="0.25">
      <c r="A16" t="s">
        <v>102</v>
      </c>
      <c r="B16">
        <v>38354</v>
      </c>
      <c r="C16" t="s">
        <v>1334</v>
      </c>
      <c r="D16">
        <v>1.125</v>
      </c>
    </row>
    <row r="17" spans="1:4" x14ac:dyDescent="0.25">
      <c r="A17" t="s">
        <v>105</v>
      </c>
      <c r="B17">
        <v>35789</v>
      </c>
      <c r="C17" t="s">
        <v>1335</v>
      </c>
      <c r="D17">
        <v>0.52</v>
      </c>
    </row>
    <row r="18" spans="1:4" x14ac:dyDescent="0.25">
      <c r="A18" t="s">
        <v>106</v>
      </c>
      <c r="B18">
        <v>35785</v>
      </c>
      <c r="C18" t="s">
        <v>1336</v>
      </c>
      <c r="D18">
        <v>1</v>
      </c>
    </row>
    <row r="19" spans="1:4" x14ac:dyDescent="0.25">
      <c r="A19" t="s">
        <v>107</v>
      </c>
      <c r="B19">
        <v>35794</v>
      </c>
      <c r="C19" t="s">
        <v>1337</v>
      </c>
      <c r="D19">
        <v>1.1559999999999999</v>
      </c>
    </row>
    <row r="20" spans="1:4" x14ac:dyDescent="0.25">
      <c r="A20" t="s">
        <v>108</v>
      </c>
      <c r="B20">
        <v>40170</v>
      </c>
      <c r="C20" t="s">
        <v>109</v>
      </c>
      <c r="D20">
        <v>1.3560000000000001</v>
      </c>
    </row>
    <row r="21" spans="1:4" x14ac:dyDescent="0.25">
      <c r="A21" t="s">
        <v>110</v>
      </c>
      <c r="B21">
        <v>35858</v>
      </c>
      <c r="C21" t="s">
        <v>1338</v>
      </c>
      <c r="D21">
        <v>0.94399999999999995</v>
      </c>
    </row>
    <row r="22" spans="1:4" x14ac:dyDescent="0.25">
      <c r="A22" t="s">
        <v>111</v>
      </c>
      <c r="B22">
        <v>40731</v>
      </c>
      <c r="C22" t="s">
        <v>1326</v>
      </c>
      <c r="D22">
        <v>1.54</v>
      </c>
    </row>
    <row r="23" spans="1:4" x14ac:dyDescent="0.25">
      <c r="A23" t="s">
        <v>112</v>
      </c>
      <c r="B23">
        <v>39141</v>
      </c>
      <c r="C23" t="s">
        <v>1339</v>
      </c>
      <c r="D23">
        <v>1.55</v>
      </c>
    </row>
    <row r="24" spans="1:4" x14ac:dyDescent="0.25">
      <c r="A24" t="s">
        <v>113</v>
      </c>
      <c r="B24">
        <v>35851</v>
      </c>
      <c r="C24" t="s">
        <v>114</v>
      </c>
      <c r="D24">
        <v>1.371</v>
      </c>
    </row>
    <row r="25" spans="1:4" x14ac:dyDescent="0.25">
      <c r="A25" t="s">
        <v>115</v>
      </c>
      <c r="B25">
        <v>38545</v>
      </c>
      <c r="C25" t="s">
        <v>1340</v>
      </c>
      <c r="D25">
        <v>0.995</v>
      </c>
    </row>
    <row r="26" spans="1:4" x14ac:dyDescent="0.25">
      <c r="A26" t="s">
        <v>117</v>
      </c>
      <c r="B26">
        <v>42799</v>
      </c>
      <c r="C26" t="s">
        <v>118</v>
      </c>
      <c r="D26">
        <v>0.82199999999999995</v>
      </c>
    </row>
    <row r="27" spans="1:4" x14ac:dyDescent="0.25">
      <c r="A27" t="s">
        <v>119</v>
      </c>
      <c r="B27">
        <v>42558</v>
      </c>
      <c r="C27" t="s">
        <v>1341</v>
      </c>
      <c r="D27">
        <v>0.627</v>
      </c>
    </row>
    <row r="28" spans="1:4" x14ac:dyDescent="0.25">
      <c r="A28" t="s">
        <v>120</v>
      </c>
      <c r="B28">
        <v>38616</v>
      </c>
      <c r="C28" t="s">
        <v>1342</v>
      </c>
      <c r="D28">
        <v>1.9950000000000001</v>
      </c>
    </row>
    <row r="29" spans="1:4" x14ac:dyDescent="0.25">
      <c r="A29" t="s">
        <v>2359</v>
      </c>
      <c r="C29" t="s">
        <v>2452</v>
      </c>
      <c r="D29">
        <v>1.42</v>
      </c>
    </row>
    <row r="30" spans="1:4" x14ac:dyDescent="0.25">
      <c r="A30" t="s">
        <v>116</v>
      </c>
      <c r="B30">
        <v>42221</v>
      </c>
      <c r="C30" t="s">
        <v>1343</v>
      </c>
      <c r="D30">
        <v>0.38984999999999997</v>
      </c>
    </row>
    <row r="31" spans="1:4" x14ac:dyDescent="0.25">
      <c r="A31" t="s">
        <v>121</v>
      </c>
      <c r="C31" t="s">
        <v>1344</v>
      </c>
      <c r="D31">
        <v>1.865</v>
      </c>
    </row>
    <row r="32" spans="1:4" x14ac:dyDescent="0.25">
      <c r="A32" t="s">
        <v>124</v>
      </c>
      <c r="B32">
        <v>34708</v>
      </c>
      <c r="C32" t="s">
        <v>125</v>
      </c>
      <c r="D32">
        <v>1.29</v>
      </c>
    </row>
    <row r="33" spans="1:4" x14ac:dyDescent="0.25">
      <c r="A33" t="s">
        <v>122</v>
      </c>
      <c r="B33">
        <v>42817</v>
      </c>
      <c r="C33" t="s">
        <v>1345</v>
      </c>
      <c r="D33">
        <v>0.373</v>
      </c>
    </row>
    <row r="34" spans="1:4" x14ac:dyDescent="0.25">
      <c r="A34" t="s">
        <v>123</v>
      </c>
      <c r="B34">
        <v>43056</v>
      </c>
      <c r="C34" t="s">
        <v>1346</v>
      </c>
      <c r="D34">
        <v>0.373</v>
      </c>
    </row>
    <row r="35" spans="1:4" x14ac:dyDescent="0.25">
      <c r="A35" t="s">
        <v>46</v>
      </c>
      <c r="B35">
        <v>34611</v>
      </c>
      <c r="C35" t="s">
        <v>1347</v>
      </c>
      <c r="D35">
        <v>7.6999999999999999E-2</v>
      </c>
    </row>
    <row r="36" spans="1:4" x14ac:dyDescent="0.25">
      <c r="A36" t="s">
        <v>126</v>
      </c>
      <c r="B36">
        <v>36422</v>
      </c>
      <c r="C36" t="s">
        <v>1348</v>
      </c>
      <c r="D36">
        <v>0.38</v>
      </c>
    </row>
    <row r="37" spans="1:4" x14ac:dyDescent="0.25">
      <c r="A37" t="s">
        <v>127</v>
      </c>
      <c r="B37">
        <v>39648</v>
      </c>
      <c r="C37" t="s">
        <v>1349</v>
      </c>
      <c r="D37">
        <v>0.76</v>
      </c>
    </row>
    <row r="38" spans="1:4" x14ac:dyDescent="0.25">
      <c r="A38" t="s">
        <v>128</v>
      </c>
      <c r="B38">
        <v>33960</v>
      </c>
      <c r="C38" t="s">
        <v>1350</v>
      </c>
      <c r="D38">
        <v>2.35</v>
      </c>
    </row>
    <row r="39" spans="1:4" x14ac:dyDescent="0.25">
      <c r="A39" t="s">
        <v>129</v>
      </c>
      <c r="B39">
        <v>39940</v>
      </c>
      <c r="C39" t="s">
        <v>1351</v>
      </c>
      <c r="D39">
        <v>0.62</v>
      </c>
    </row>
    <row r="40" spans="1:4" x14ac:dyDescent="0.25">
      <c r="A40" t="s">
        <v>130</v>
      </c>
      <c r="B40">
        <v>40186</v>
      </c>
      <c r="C40" t="s">
        <v>1352</v>
      </c>
      <c r="D40">
        <v>0.25259999999999999</v>
      </c>
    </row>
    <row r="41" spans="1:4" x14ac:dyDescent="0.25">
      <c r="A41" t="s">
        <v>131</v>
      </c>
      <c r="B41">
        <v>36556</v>
      </c>
      <c r="C41" t="s">
        <v>1353</v>
      </c>
      <c r="D41">
        <v>0.1</v>
      </c>
    </row>
    <row r="42" spans="1:4" x14ac:dyDescent="0.25">
      <c r="A42" t="s">
        <v>132</v>
      </c>
      <c r="B42">
        <v>36030</v>
      </c>
      <c r="C42" t="s">
        <v>1354</v>
      </c>
      <c r="D42">
        <v>0.13600000000000001</v>
      </c>
    </row>
    <row r="43" spans="1:4" x14ac:dyDescent="0.25">
      <c r="A43" t="s">
        <v>133</v>
      </c>
      <c r="B43">
        <v>34769</v>
      </c>
      <c r="C43" t="s">
        <v>1355</v>
      </c>
      <c r="D43">
        <v>0.627</v>
      </c>
    </row>
    <row r="44" spans="1:4" x14ac:dyDescent="0.25">
      <c r="A44" t="s">
        <v>134</v>
      </c>
      <c r="B44">
        <v>40639</v>
      </c>
      <c r="C44" t="s">
        <v>1356</v>
      </c>
      <c r="D44">
        <v>43.75</v>
      </c>
    </row>
    <row r="45" spans="1:4" x14ac:dyDescent="0.25">
      <c r="A45" t="s">
        <v>135</v>
      </c>
      <c r="B45">
        <v>34890</v>
      </c>
      <c r="C45" t="s">
        <v>1357</v>
      </c>
      <c r="D45">
        <v>6.95</v>
      </c>
    </row>
    <row r="46" spans="1:4" x14ac:dyDescent="0.25">
      <c r="A46" t="s">
        <v>2210</v>
      </c>
      <c r="D46">
        <v>13.44</v>
      </c>
    </row>
    <row r="47" spans="1:4" x14ac:dyDescent="0.25">
      <c r="A47" t="s">
        <v>2225</v>
      </c>
      <c r="D47">
        <v>13.44</v>
      </c>
    </row>
    <row r="48" spans="1:4" x14ac:dyDescent="0.25">
      <c r="A48" t="s">
        <v>2232</v>
      </c>
      <c r="D48">
        <v>5.96</v>
      </c>
    </row>
    <row r="49" spans="1:4" x14ac:dyDescent="0.25">
      <c r="A49" t="s">
        <v>2233</v>
      </c>
      <c r="D49">
        <v>5.96</v>
      </c>
    </row>
    <row r="50" spans="1:4" x14ac:dyDescent="0.25">
      <c r="A50" t="s">
        <v>2234</v>
      </c>
      <c r="D50">
        <v>5.96</v>
      </c>
    </row>
    <row r="51" spans="1:4" x14ac:dyDescent="0.25">
      <c r="A51" t="s">
        <v>136</v>
      </c>
      <c r="B51">
        <v>40761</v>
      </c>
      <c r="C51" t="s">
        <v>1358</v>
      </c>
      <c r="D51">
        <v>4.6399999999999997</v>
      </c>
    </row>
    <row r="52" spans="1:4" x14ac:dyDescent="0.25">
      <c r="A52" t="s">
        <v>137</v>
      </c>
      <c r="B52">
        <v>34935</v>
      </c>
      <c r="C52" t="s">
        <v>1359</v>
      </c>
      <c r="D52">
        <v>7.5</v>
      </c>
    </row>
    <row r="53" spans="1:4" x14ac:dyDescent="0.25">
      <c r="A53" t="s">
        <v>138</v>
      </c>
      <c r="B53">
        <v>35505</v>
      </c>
      <c r="C53" t="s">
        <v>1360</v>
      </c>
      <c r="D53">
        <v>2.6</v>
      </c>
    </row>
    <row r="54" spans="1:4" x14ac:dyDescent="0.25">
      <c r="A54" t="s">
        <v>139</v>
      </c>
      <c r="B54">
        <v>40203</v>
      </c>
      <c r="C54" t="s">
        <v>1361</v>
      </c>
      <c r="D54">
        <v>2.734</v>
      </c>
    </row>
    <row r="55" spans="1:4" x14ac:dyDescent="0.25">
      <c r="A55" t="s">
        <v>140</v>
      </c>
      <c r="B55">
        <v>34977</v>
      </c>
      <c r="C55" t="s">
        <v>1362</v>
      </c>
      <c r="D55">
        <v>3.0369999999999999</v>
      </c>
    </row>
    <row r="56" spans="1:4" x14ac:dyDescent="0.25">
      <c r="A56" t="s">
        <v>141</v>
      </c>
      <c r="B56">
        <v>35011</v>
      </c>
      <c r="C56" t="s">
        <v>1363</v>
      </c>
      <c r="D56">
        <v>3.7040000000000002</v>
      </c>
    </row>
    <row r="57" spans="1:4" x14ac:dyDescent="0.25">
      <c r="A57" t="s">
        <v>142</v>
      </c>
      <c r="B57">
        <v>34997</v>
      </c>
      <c r="C57" t="s">
        <v>1364</v>
      </c>
      <c r="D57">
        <v>4.0423999999999998</v>
      </c>
    </row>
    <row r="58" spans="1:4" x14ac:dyDescent="0.25">
      <c r="A58" t="s">
        <v>143</v>
      </c>
      <c r="B58">
        <v>34712</v>
      </c>
      <c r="C58" t="s">
        <v>1365</v>
      </c>
      <c r="D58">
        <v>7.7460000000000004</v>
      </c>
    </row>
    <row r="59" spans="1:4" x14ac:dyDescent="0.25">
      <c r="A59" t="s">
        <v>144</v>
      </c>
      <c r="B59">
        <v>43146</v>
      </c>
      <c r="C59" t="s">
        <v>1366</v>
      </c>
      <c r="D59">
        <v>12.65</v>
      </c>
    </row>
    <row r="60" spans="1:4" x14ac:dyDescent="0.25">
      <c r="A60" t="s">
        <v>145</v>
      </c>
      <c r="B60">
        <v>39739</v>
      </c>
      <c r="C60" t="s">
        <v>1367</v>
      </c>
      <c r="D60">
        <v>15.335000000000001</v>
      </c>
    </row>
    <row r="61" spans="1:4" x14ac:dyDescent="0.25">
      <c r="A61" t="s">
        <v>146</v>
      </c>
      <c r="B61">
        <v>39062</v>
      </c>
      <c r="C61" t="s">
        <v>1368</v>
      </c>
      <c r="D61">
        <v>8.66</v>
      </c>
    </row>
    <row r="62" spans="1:4" x14ac:dyDescent="0.25">
      <c r="A62" t="s">
        <v>147</v>
      </c>
      <c r="B62">
        <v>38062</v>
      </c>
      <c r="C62" t="s">
        <v>1369</v>
      </c>
      <c r="D62">
        <v>12</v>
      </c>
    </row>
    <row r="63" spans="1:4" x14ac:dyDescent="0.25">
      <c r="A63" t="s">
        <v>149</v>
      </c>
      <c r="B63">
        <v>34497</v>
      </c>
      <c r="C63" t="s">
        <v>1370</v>
      </c>
      <c r="D63">
        <v>3.47</v>
      </c>
    </row>
    <row r="64" spans="1:4" x14ac:dyDescent="0.25">
      <c r="A64" t="s">
        <v>1371</v>
      </c>
      <c r="B64">
        <v>41513</v>
      </c>
      <c r="C64" t="s">
        <v>1372</v>
      </c>
      <c r="D64">
        <v>5.8</v>
      </c>
    </row>
    <row r="65" spans="1:4" x14ac:dyDescent="0.25">
      <c r="A65" t="s">
        <v>150</v>
      </c>
      <c r="B65">
        <v>38068</v>
      </c>
      <c r="C65" t="s">
        <v>1373</v>
      </c>
      <c r="D65">
        <v>5.8</v>
      </c>
    </row>
    <row r="66" spans="1:4" x14ac:dyDescent="0.25">
      <c r="A66" t="s">
        <v>152</v>
      </c>
      <c r="B66">
        <v>40190</v>
      </c>
      <c r="C66" t="s">
        <v>1374</v>
      </c>
      <c r="D66">
        <v>6.67</v>
      </c>
    </row>
    <row r="67" spans="1:4" x14ac:dyDescent="0.25">
      <c r="A67" t="s">
        <v>153</v>
      </c>
      <c r="B67">
        <v>35222</v>
      </c>
      <c r="C67" t="s">
        <v>1375</v>
      </c>
      <c r="D67">
        <v>7.2450000000000001</v>
      </c>
    </row>
    <row r="68" spans="1:4" x14ac:dyDescent="0.25">
      <c r="A68" t="s">
        <v>154</v>
      </c>
      <c r="B68">
        <v>34489</v>
      </c>
      <c r="C68" t="s">
        <v>1376</v>
      </c>
      <c r="D68">
        <v>6.4219999999999997</v>
      </c>
    </row>
    <row r="69" spans="1:4" x14ac:dyDescent="0.25">
      <c r="A69" t="s">
        <v>156</v>
      </c>
      <c r="C69" t="s">
        <v>1377</v>
      </c>
      <c r="D69">
        <v>7.8</v>
      </c>
    </row>
    <row r="70" spans="1:4" x14ac:dyDescent="0.25">
      <c r="A70" t="s">
        <v>2557</v>
      </c>
      <c r="B70">
        <v>44059</v>
      </c>
      <c r="C70" t="s">
        <v>2558</v>
      </c>
      <c r="D70">
        <v>9.5</v>
      </c>
    </row>
    <row r="71" spans="1:4" x14ac:dyDescent="0.25">
      <c r="A71" t="s">
        <v>2323</v>
      </c>
      <c r="B71">
        <v>43981</v>
      </c>
      <c r="C71" t="s">
        <v>2326</v>
      </c>
      <c r="D71">
        <v>14.305999999999999</v>
      </c>
    </row>
    <row r="72" spans="1:4" x14ac:dyDescent="0.25">
      <c r="A72" t="s">
        <v>157</v>
      </c>
      <c r="B72">
        <v>35958</v>
      </c>
      <c r="C72" t="s">
        <v>1378</v>
      </c>
      <c r="D72">
        <v>0.55100000000000005</v>
      </c>
    </row>
    <row r="73" spans="1:4" x14ac:dyDescent="0.25">
      <c r="A73" t="s">
        <v>158</v>
      </c>
      <c r="B73">
        <v>35421</v>
      </c>
      <c r="C73" t="s">
        <v>1379</v>
      </c>
      <c r="D73">
        <v>1</v>
      </c>
    </row>
    <row r="74" spans="1:4" x14ac:dyDescent="0.25">
      <c r="A74" t="s">
        <v>68</v>
      </c>
      <c r="B74">
        <v>36261</v>
      </c>
      <c r="C74" t="s">
        <v>1380</v>
      </c>
      <c r="D74">
        <v>0.98</v>
      </c>
    </row>
    <row r="75" spans="1:4" x14ac:dyDescent="0.25">
      <c r="A75" t="s">
        <v>159</v>
      </c>
      <c r="B75">
        <v>34915</v>
      </c>
      <c r="C75" t="s">
        <v>160</v>
      </c>
      <c r="D75">
        <v>11</v>
      </c>
    </row>
    <row r="76" spans="1:4" x14ac:dyDescent="0.25">
      <c r="A76" t="s">
        <v>161</v>
      </c>
      <c r="B76">
        <v>36358</v>
      </c>
      <c r="C76" t="s">
        <v>162</v>
      </c>
      <c r="D76">
        <v>19</v>
      </c>
    </row>
    <row r="77" spans="1:4" x14ac:dyDescent="0.25">
      <c r="A77" t="s">
        <v>163</v>
      </c>
      <c r="B77">
        <v>42553</v>
      </c>
      <c r="C77" t="s">
        <v>1381</v>
      </c>
      <c r="D77">
        <v>1.4950000000000001</v>
      </c>
    </row>
    <row r="78" spans="1:4" x14ac:dyDescent="0.25">
      <c r="A78" t="s">
        <v>164</v>
      </c>
      <c r="B78">
        <v>37052</v>
      </c>
      <c r="C78" t="s">
        <v>1382</v>
      </c>
      <c r="D78">
        <v>6.57</v>
      </c>
    </row>
    <row r="79" spans="1:4" x14ac:dyDescent="0.25">
      <c r="A79" t="s">
        <v>165</v>
      </c>
      <c r="B79">
        <v>43027</v>
      </c>
      <c r="C79" t="s">
        <v>166</v>
      </c>
      <c r="D79">
        <v>12.263999999999999</v>
      </c>
    </row>
    <row r="80" spans="1:4" x14ac:dyDescent="0.25">
      <c r="A80" t="s">
        <v>168</v>
      </c>
      <c r="B80">
        <v>36372</v>
      </c>
      <c r="C80" t="s">
        <v>169</v>
      </c>
      <c r="D80">
        <v>9.5</v>
      </c>
    </row>
    <row r="81" spans="1:4" x14ac:dyDescent="0.25">
      <c r="A81" t="s">
        <v>170</v>
      </c>
      <c r="B81">
        <v>34614</v>
      </c>
      <c r="C81" t="s">
        <v>1383</v>
      </c>
      <c r="D81">
        <v>1.9</v>
      </c>
    </row>
    <row r="82" spans="1:4" x14ac:dyDescent="0.25">
      <c r="A82" t="s">
        <v>171</v>
      </c>
      <c r="B82">
        <v>35732</v>
      </c>
      <c r="C82" t="s">
        <v>1384</v>
      </c>
      <c r="D82">
        <v>5.67</v>
      </c>
    </row>
    <row r="83" spans="1:4" x14ac:dyDescent="0.25">
      <c r="A83" t="s">
        <v>172</v>
      </c>
      <c r="B83">
        <v>39830</v>
      </c>
      <c r="C83" t="s">
        <v>1385</v>
      </c>
      <c r="D83">
        <v>0.215</v>
      </c>
    </row>
    <row r="84" spans="1:4" x14ac:dyDescent="0.25">
      <c r="A84" t="s">
        <v>173</v>
      </c>
      <c r="B84">
        <v>39831</v>
      </c>
      <c r="C84" t="s">
        <v>1386</v>
      </c>
      <c r="D84">
        <v>0.22</v>
      </c>
    </row>
    <row r="85" spans="1:4" x14ac:dyDescent="0.25">
      <c r="A85" t="s">
        <v>174</v>
      </c>
      <c r="B85">
        <v>35008</v>
      </c>
      <c r="C85" t="s">
        <v>1387</v>
      </c>
      <c r="D85">
        <v>0.31900000000000001</v>
      </c>
    </row>
    <row r="86" spans="1:4" x14ac:dyDescent="0.25">
      <c r="A86" t="s">
        <v>175</v>
      </c>
      <c r="B86">
        <v>35009</v>
      </c>
      <c r="C86" t="s">
        <v>1388</v>
      </c>
      <c r="D86">
        <v>0.31900000000000001</v>
      </c>
    </row>
    <row r="87" spans="1:4" x14ac:dyDescent="0.25">
      <c r="A87" t="s">
        <v>176</v>
      </c>
      <c r="B87">
        <v>35007</v>
      </c>
      <c r="C87" t="s">
        <v>1389</v>
      </c>
      <c r="D87">
        <v>0.435</v>
      </c>
    </row>
    <row r="88" spans="1:4" x14ac:dyDescent="0.25">
      <c r="A88" t="s">
        <v>177</v>
      </c>
      <c r="B88">
        <v>35006</v>
      </c>
      <c r="C88" t="s">
        <v>1390</v>
      </c>
      <c r="D88">
        <v>0.44500000000000001</v>
      </c>
    </row>
    <row r="89" spans="1:4" x14ac:dyDescent="0.25">
      <c r="A89" t="s">
        <v>178</v>
      </c>
      <c r="B89">
        <v>36949</v>
      </c>
      <c r="C89" t="s">
        <v>1391</v>
      </c>
      <c r="D89">
        <v>0.22</v>
      </c>
    </row>
    <row r="90" spans="1:4" x14ac:dyDescent="0.25">
      <c r="A90" t="s">
        <v>179</v>
      </c>
      <c r="B90">
        <v>36950</v>
      </c>
      <c r="C90" t="s">
        <v>1392</v>
      </c>
      <c r="D90">
        <v>0.215</v>
      </c>
    </row>
    <row r="91" spans="1:4" x14ac:dyDescent="0.25">
      <c r="A91" t="s">
        <v>180</v>
      </c>
      <c r="B91">
        <v>34884</v>
      </c>
      <c r="C91" t="s">
        <v>1393</v>
      </c>
      <c r="D91">
        <v>0.22500000000000001</v>
      </c>
    </row>
    <row r="92" spans="1:4" x14ac:dyDescent="0.25">
      <c r="A92" t="s">
        <v>181</v>
      </c>
      <c r="B92">
        <v>34432</v>
      </c>
      <c r="C92" t="s">
        <v>1394</v>
      </c>
      <c r="D92">
        <v>0.22500000000000001</v>
      </c>
    </row>
    <row r="93" spans="1:4" x14ac:dyDescent="0.25">
      <c r="A93" t="s">
        <v>182</v>
      </c>
      <c r="B93">
        <v>34580</v>
      </c>
      <c r="C93" t="s">
        <v>1395</v>
      </c>
      <c r="D93">
        <v>0.41499999999999998</v>
      </c>
    </row>
    <row r="94" spans="1:4" x14ac:dyDescent="0.25">
      <c r="A94" t="s">
        <v>183</v>
      </c>
      <c r="B94">
        <v>34875</v>
      </c>
      <c r="C94" t="s">
        <v>1396</v>
      </c>
      <c r="D94">
        <v>0.17299999999999999</v>
      </c>
    </row>
    <row r="95" spans="1:4" x14ac:dyDescent="0.25">
      <c r="A95" t="s">
        <v>184</v>
      </c>
      <c r="B95">
        <v>37957</v>
      </c>
      <c r="C95" t="s">
        <v>1397</v>
      </c>
      <c r="D95">
        <v>0.11600000000000001</v>
      </c>
    </row>
    <row r="96" spans="1:4" x14ac:dyDescent="0.25">
      <c r="A96" t="s">
        <v>185</v>
      </c>
      <c r="B96">
        <v>38542</v>
      </c>
      <c r="C96" t="s">
        <v>1398</v>
      </c>
      <c r="D96">
        <v>0.33500000000000002</v>
      </c>
    </row>
    <row r="97" spans="1:4" x14ac:dyDescent="0.25">
      <c r="A97" t="s">
        <v>186</v>
      </c>
      <c r="B97">
        <v>38063</v>
      </c>
      <c r="C97" t="s">
        <v>1399</v>
      </c>
      <c r="D97">
        <v>0.17</v>
      </c>
    </row>
    <row r="98" spans="1:4" x14ac:dyDescent="0.25">
      <c r="A98" t="s">
        <v>187</v>
      </c>
      <c r="B98">
        <v>38064</v>
      </c>
      <c r="C98" t="s">
        <v>1400</v>
      </c>
      <c r="D98">
        <v>0.16400000000000001</v>
      </c>
    </row>
    <row r="99" spans="1:4" x14ac:dyDescent="0.25">
      <c r="A99" t="s">
        <v>188</v>
      </c>
      <c r="B99">
        <v>34883</v>
      </c>
      <c r="C99" t="s">
        <v>1401</v>
      </c>
      <c r="D99">
        <v>0.14499999999999999</v>
      </c>
    </row>
    <row r="100" spans="1:4" x14ac:dyDescent="0.25">
      <c r="A100" t="s">
        <v>189</v>
      </c>
      <c r="B100">
        <v>34691</v>
      </c>
      <c r="C100" t="s">
        <v>1402</v>
      </c>
      <c r="D100">
        <v>0.16600000000000001</v>
      </c>
    </row>
    <row r="101" spans="1:4" x14ac:dyDescent="0.25">
      <c r="A101" t="s">
        <v>190</v>
      </c>
      <c r="B101">
        <v>34581</v>
      </c>
      <c r="C101" t="s">
        <v>1403</v>
      </c>
      <c r="D101">
        <v>0.35699999999999998</v>
      </c>
    </row>
    <row r="102" spans="1:4" x14ac:dyDescent="0.25">
      <c r="A102" t="s">
        <v>191</v>
      </c>
      <c r="B102">
        <v>34842</v>
      </c>
      <c r="C102" t="s">
        <v>1404</v>
      </c>
      <c r="D102">
        <v>0.105</v>
      </c>
    </row>
    <row r="103" spans="1:4" x14ac:dyDescent="0.25">
      <c r="A103" t="s">
        <v>192</v>
      </c>
      <c r="B103">
        <v>37956</v>
      </c>
      <c r="C103" t="s">
        <v>1405</v>
      </c>
      <c r="D103">
        <v>7.6999999999999999E-2</v>
      </c>
    </row>
    <row r="104" spans="1:4" x14ac:dyDescent="0.25">
      <c r="A104" t="s">
        <v>193</v>
      </c>
      <c r="B104">
        <v>38543</v>
      </c>
      <c r="C104" t="s">
        <v>1406</v>
      </c>
      <c r="D104">
        <v>0.20699999999999999</v>
      </c>
    </row>
    <row r="105" spans="1:4" x14ac:dyDescent="0.25">
      <c r="A105" t="s">
        <v>1407</v>
      </c>
      <c r="C105" t="s">
        <v>1408</v>
      </c>
      <c r="D105">
        <v>714.48</v>
      </c>
    </row>
    <row r="106" spans="1:4" x14ac:dyDescent="0.25">
      <c r="A106" t="s">
        <v>1409</v>
      </c>
      <c r="C106" t="s">
        <v>1410</v>
      </c>
      <c r="D106">
        <v>1486.66</v>
      </c>
    </row>
    <row r="107" spans="1:4" x14ac:dyDescent="0.25">
      <c r="A107" t="s">
        <v>195</v>
      </c>
      <c r="B107">
        <v>35074</v>
      </c>
      <c r="C107" t="s">
        <v>1411</v>
      </c>
      <c r="D107">
        <v>5.5E-2</v>
      </c>
    </row>
    <row r="108" spans="1:4" x14ac:dyDescent="0.25">
      <c r="A108" t="s">
        <v>196</v>
      </c>
      <c r="B108">
        <v>35683</v>
      </c>
      <c r="C108" t="s">
        <v>1412</v>
      </c>
      <c r="D108">
        <v>0.18540000000000001</v>
      </c>
    </row>
    <row r="109" spans="1:4" x14ac:dyDescent="0.25">
      <c r="A109" t="s">
        <v>198</v>
      </c>
      <c r="B109">
        <v>36180</v>
      </c>
      <c r="C109" t="s">
        <v>1413</v>
      </c>
      <c r="D109">
        <v>5.7000000000000002E-2</v>
      </c>
    </row>
    <row r="110" spans="1:4" x14ac:dyDescent="0.25">
      <c r="A110" t="s">
        <v>199</v>
      </c>
      <c r="B110">
        <v>34897</v>
      </c>
      <c r="C110" t="s">
        <v>1414</v>
      </c>
      <c r="D110">
        <v>0.10977000000000001</v>
      </c>
    </row>
    <row r="111" spans="1:4" x14ac:dyDescent="0.25">
      <c r="A111" t="s">
        <v>200</v>
      </c>
      <c r="B111">
        <v>33940</v>
      </c>
      <c r="C111" t="s">
        <v>1415</v>
      </c>
      <c r="D111">
        <v>0.109</v>
      </c>
    </row>
    <row r="112" spans="1:4" x14ac:dyDescent="0.25">
      <c r="A112" t="s">
        <v>201</v>
      </c>
      <c r="B112">
        <v>34898</v>
      </c>
      <c r="C112" t="s">
        <v>1416</v>
      </c>
      <c r="D112">
        <v>0.1099</v>
      </c>
    </row>
    <row r="113" spans="1:4" x14ac:dyDescent="0.25">
      <c r="A113" t="s">
        <v>202</v>
      </c>
      <c r="B113">
        <v>33941</v>
      </c>
      <c r="C113" t="s">
        <v>1417</v>
      </c>
      <c r="D113">
        <v>0.1099</v>
      </c>
    </row>
    <row r="114" spans="1:4" x14ac:dyDescent="0.25">
      <c r="A114" t="s">
        <v>205</v>
      </c>
      <c r="B114">
        <v>34655</v>
      </c>
      <c r="C114" t="s">
        <v>1411</v>
      </c>
      <c r="D114">
        <v>5.5E-2</v>
      </c>
    </row>
    <row r="115" spans="1:4" x14ac:dyDescent="0.25">
      <c r="A115" t="s">
        <v>206</v>
      </c>
      <c r="B115">
        <v>34764</v>
      </c>
      <c r="C115" t="s">
        <v>1418</v>
      </c>
      <c r="D115">
        <v>2E-3</v>
      </c>
    </row>
    <row r="116" spans="1:4" x14ac:dyDescent="0.25">
      <c r="A116" t="s">
        <v>207</v>
      </c>
      <c r="B116">
        <v>34373</v>
      </c>
      <c r="C116" t="s">
        <v>1419</v>
      </c>
      <c r="D116">
        <v>2.5000000000000001E-3</v>
      </c>
    </row>
    <row r="117" spans="1:4" x14ac:dyDescent="0.25">
      <c r="A117" t="s">
        <v>208</v>
      </c>
      <c r="B117">
        <v>33844</v>
      </c>
      <c r="C117" t="s">
        <v>1420</v>
      </c>
      <c r="D117">
        <v>3.0000000000000001E-3</v>
      </c>
    </row>
    <row r="118" spans="1:4" x14ac:dyDescent="0.25">
      <c r="A118" t="s">
        <v>209</v>
      </c>
      <c r="B118">
        <v>34380</v>
      </c>
      <c r="C118" t="s">
        <v>1421</v>
      </c>
      <c r="D118">
        <v>4.0000000000000001E-3</v>
      </c>
    </row>
    <row r="119" spans="1:4" x14ac:dyDescent="0.25">
      <c r="A119" t="s">
        <v>210</v>
      </c>
      <c r="B119">
        <v>34381</v>
      </c>
      <c r="C119" t="s">
        <v>1422</v>
      </c>
      <c r="D119">
        <v>0.8</v>
      </c>
    </row>
    <row r="120" spans="1:4" x14ac:dyDescent="0.25">
      <c r="A120" t="s">
        <v>210</v>
      </c>
      <c r="B120">
        <v>34381</v>
      </c>
      <c r="C120" t="s">
        <v>1422</v>
      </c>
      <c r="D120">
        <v>0.8</v>
      </c>
    </row>
    <row r="121" spans="1:4" x14ac:dyDescent="0.25">
      <c r="A121" t="s">
        <v>211</v>
      </c>
      <c r="B121">
        <v>37623</v>
      </c>
      <c r="C121" t="s">
        <v>1423</v>
      </c>
      <c r="D121">
        <v>0.193</v>
      </c>
    </row>
    <row r="122" spans="1:4" x14ac:dyDescent="0.25">
      <c r="A122" t="s">
        <v>212</v>
      </c>
      <c r="B122">
        <v>38137</v>
      </c>
      <c r="C122" t="s">
        <v>1424</v>
      </c>
      <c r="D122">
        <v>0.20910999999999999</v>
      </c>
    </row>
    <row r="123" spans="1:4" x14ac:dyDescent="0.25">
      <c r="A123" t="s">
        <v>213</v>
      </c>
      <c r="B123">
        <v>34554</v>
      </c>
      <c r="C123" t="s">
        <v>1425</v>
      </c>
      <c r="D123">
        <v>0.25700000000000001</v>
      </c>
    </row>
    <row r="124" spans="1:4" x14ac:dyDescent="0.25">
      <c r="A124" t="s">
        <v>214</v>
      </c>
      <c r="B124">
        <v>36134</v>
      </c>
      <c r="C124" t="s">
        <v>1426</v>
      </c>
      <c r="D124">
        <v>0.28799999999999998</v>
      </c>
    </row>
    <row r="125" spans="1:4" x14ac:dyDescent="0.25">
      <c r="A125" t="s">
        <v>215</v>
      </c>
      <c r="B125">
        <v>34964</v>
      </c>
      <c r="C125" t="s">
        <v>1427</v>
      </c>
      <c r="D125">
        <v>0.34499999999999997</v>
      </c>
    </row>
    <row r="126" spans="1:4" x14ac:dyDescent="0.25">
      <c r="A126" t="s">
        <v>216</v>
      </c>
      <c r="B126">
        <v>35417</v>
      </c>
      <c r="C126" t="s">
        <v>1428</v>
      </c>
      <c r="D126">
        <v>0.23</v>
      </c>
    </row>
    <row r="127" spans="1:4" x14ac:dyDescent="0.25">
      <c r="A127" t="s">
        <v>217</v>
      </c>
      <c r="B127">
        <v>34809</v>
      </c>
      <c r="C127" t="s">
        <v>1429</v>
      </c>
      <c r="D127">
        <v>0.29099999999999998</v>
      </c>
    </row>
    <row r="128" spans="1:4" x14ac:dyDescent="0.25">
      <c r="A128" t="s">
        <v>218</v>
      </c>
      <c r="B128">
        <v>34807</v>
      </c>
      <c r="C128" t="s">
        <v>1430</v>
      </c>
      <c r="D128">
        <v>0.32500000000000001</v>
      </c>
    </row>
    <row r="129" spans="1:4" x14ac:dyDescent="0.25">
      <c r="A129" t="s">
        <v>219</v>
      </c>
      <c r="B129">
        <v>34823</v>
      </c>
      <c r="C129" t="s">
        <v>1431</v>
      </c>
      <c r="D129">
        <v>0.36799999999999999</v>
      </c>
    </row>
    <row r="130" spans="1:4" x14ac:dyDescent="0.25">
      <c r="A130" t="s">
        <v>220</v>
      </c>
      <c r="B130">
        <v>34685</v>
      </c>
      <c r="C130" t="s">
        <v>1432</v>
      </c>
      <c r="D130">
        <v>3.2000000000000001E-2</v>
      </c>
    </row>
    <row r="131" spans="1:4" x14ac:dyDescent="0.25">
      <c r="A131" t="s">
        <v>221</v>
      </c>
      <c r="B131">
        <v>34787</v>
      </c>
      <c r="C131" t="s">
        <v>1433</v>
      </c>
      <c r="D131">
        <v>0.38500000000000001</v>
      </c>
    </row>
    <row r="132" spans="1:4" x14ac:dyDescent="0.25">
      <c r="A132" t="s">
        <v>222</v>
      </c>
      <c r="B132">
        <v>41118</v>
      </c>
      <c r="C132" t="s">
        <v>1434</v>
      </c>
      <c r="D132">
        <v>0.14499999999999999</v>
      </c>
    </row>
    <row r="133" spans="1:4" x14ac:dyDescent="0.25">
      <c r="A133" t="s">
        <v>1435</v>
      </c>
      <c r="B133">
        <v>43058</v>
      </c>
      <c r="C133" t="s">
        <v>1436</v>
      </c>
      <c r="D133">
        <v>2.52</v>
      </c>
    </row>
    <row r="134" spans="1:4" x14ac:dyDescent="0.25">
      <c r="A134" t="s">
        <v>1437</v>
      </c>
      <c r="B134">
        <v>43057</v>
      </c>
      <c r="C134" t="s">
        <v>1438</v>
      </c>
      <c r="D134">
        <v>2.2200000000000002</v>
      </c>
    </row>
    <row r="135" spans="1:4" x14ac:dyDescent="0.25">
      <c r="A135" t="s">
        <v>226</v>
      </c>
      <c r="B135">
        <v>35267</v>
      </c>
      <c r="C135" t="s">
        <v>1439</v>
      </c>
      <c r="D135">
        <v>2.11</v>
      </c>
    </row>
    <row r="136" spans="1:4" x14ac:dyDescent="0.25">
      <c r="A136" t="s">
        <v>227</v>
      </c>
      <c r="B136">
        <v>31291</v>
      </c>
      <c r="C136" t="s">
        <v>1440</v>
      </c>
      <c r="D136">
        <v>2.5299999999999998</v>
      </c>
    </row>
    <row r="137" spans="1:4" x14ac:dyDescent="0.25">
      <c r="A137" t="s">
        <v>228</v>
      </c>
      <c r="B137">
        <v>34863</v>
      </c>
      <c r="C137" t="s">
        <v>1441</v>
      </c>
      <c r="D137">
        <v>2.5299999999999998</v>
      </c>
    </row>
    <row r="138" spans="1:4" x14ac:dyDescent="0.25">
      <c r="A138" t="s">
        <v>229</v>
      </c>
      <c r="B138">
        <v>34577</v>
      </c>
      <c r="C138" t="s">
        <v>1442</v>
      </c>
      <c r="D138">
        <v>2.5299999999999998</v>
      </c>
    </row>
    <row r="139" spans="1:4" x14ac:dyDescent="0.25">
      <c r="A139" t="s">
        <v>230</v>
      </c>
      <c r="B139">
        <v>35815</v>
      </c>
      <c r="C139" t="s">
        <v>1443</v>
      </c>
      <c r="D139">
        <v>2.87</v>
      </c>
    </row>
    <row r="140" spans="1:4" x14ac:dyDescent="0.25">
      <c r="A140" t="s">
        <v>231</v>
      </c>
      <c r="B140">
        <v>38613</v>
      </c>
      <c r="C140" t="s">
        <v>1444</v>
      </c>
      <c r="D140">
        <v>2.87</v>
      </c>
    </row>
    <row r="141" spans="1:4" x14ac:dyDescent="0.25">
      <c r="A141" t="s">
        <v>232</v>
      </c>
      <c r="B141">
        <v>40194</v>
      </c>
      <c r="C141" t="s">
        <v>1445</v>
      </c>
      <c r="D141">
        <v>3.5329999999999999</v>
      </c>
    </row>
    <row r="142" spans="1:4" x14ac:dyDescent="0.25">
      <c r="A142" t="s">
        <v>233</v>
      </c>
      <c r="B142">
        <v>40498</v>
      </c>
      <c r="C142" t="s">
        <v>1446</v>
      </c>
      <c r="D142">
        <v>2.2200000000000002</v>
      </c>
    </row>
    <row r="143" spans="1:4" x14ac:dyDescent="0.25">
      <c r="A143" t="s">
        <v>234</v>
      </c>
      <c r="B143">
        <v>36444</v>
      </c>
      <c r="C143" t="s">
        <v>1447</v>
      </c>
      <c r="D143">
        <v>2.556</v>
      </c>
    </row>
    <row r="144" spans="1:4" x14ac:dyDescent="0.25">
      <c r="A144" t="s">
        <v>1448</v>
      </c>
      <c r="C144" t="s">
        <v>1449</v>
      </c>
      <c r="D144">
        <v>2.556</v>
      </c>
    </row>
    <row r="145" spans="1:4" x14ac:dyDescent="0.25">
      <c r="A145" t="s">
        <v>1450</v>
      </c>
      <c r="B145">
        <v>30933</v>
      </c>
      <c r="C145" t="s">
        <v>1451</v>
      </c>
      <c r="D145">
        <v>2.556</v>
      </c>
    </row>
    <row r="146" spans="1:4" x14ac:dyDescent="0.25">
      <c r="A146" t="s">
        <v>236</v>
      </c>
      <c r="B146">
        <v>38532</v>
      </c>
      <c r="C146" t="s">
        <v>1452</v>
      </c>
      <c r="D146">
        <v>2.556</v>
      </c>
    </row>
    <row r="147" spans="1:4" x14ac:dyDescent="0.25">
      <c r="A147" t="s">
        <v>237</v>
      </c>
      <c r="B147">
        <v>39548</v>
      </c>
      <c r="C147" t="s">
        <v>1453</v>
      </c>
      <c r="D147">
        <v>2.73</v>
      </c>
    </row>
    <row r="148" spans="1:4" x14ac:dyDescent="0.25">
      <c r="A148" t="s">
        <v>240</v>
      </c>
      <c r="B148">
        <v>40649</v>
      </c>
      <c r="C148" t="s">
        <v>1454</v>
      </c>
      <c r="D148">
        <v>2.556</v>
      </c>
    </row>
    <row r="149" spans="1:4" x14ac:dyDescent="0.25">
      <c r="A149" t="s">
        <v>243</v>
      </c>
      <c r="B149">
        <v>38617</v>
      </c>
      <c r="C149" t="s">
        <v>244</v>
      </c>
      <c r="D149">
        <v>5.68</v>
      </c>
    </row>
    <row r="150" spans="1:4" x14ac:dyDescent="0.25">
      <c r="A150" t="s">
        <v>245</v>
      </c>
      <c r="B150">
        <v>36273</v>
      </c>
      <c r="C150" t="s">
        <v>1455</v>
      </c>
      <c r="D150">
        <v>3.883</v>
      </c>
    </row>
    <row r="151" spans="1:4" x14ac:dyDescent="0.25">
      <c r="A151" t="s">
        <v>246</v>
      </c>
      <c r="B151">
        <v>34690</v>
      </c>
      <c r="C151" t="s">
        <v>1456</v>
      </c>
      <c r="D151">
        <v>4.665</v>
      </c>
    </row>
    <row r="152" spans="1:4" x14ac:dyDescent="0.25">
      <c r="A152" t="s">
        <v>247</v>
      </c>
      <c r="B152">
        <v>34578</v>
      </c>
      <c r="C152" t="s">
        <v>1457</v>
      </c>
      <c r="D152">
        <v>4.665</v>
      </c>
    </row>
    <row r="153" spans="1:4" x14ac:dyDescent="0.25">
      <c r="A153" t="s">
        <v>248</v>
      </c>
      <c r="B153">
        <v>34978</v>
      </c>
      <c r="C153" t="s">
        <v>1458</v>
      </c>
      <c r="D153">
        <v>4.665</v>
      </c>
    </row>
    <row r="154" spans="1:4" x14ac:dyDescent="0.25">
      <c r="A154" t="s">
        <v>249</v>
      </c>
      <c r="B154">
        <v>38607</v>
      </c>
      <c r="C154" t="s">
        <v>1459</v>
      </c>
      <c r="D154">
        <v>3.6</v>
      </c>
    </row>
    <row r="155" spans="1:4" x14ac:dyDescent="0.25">
      <c r="A155" t="s">
        <v>250</v>
      </c>
      <c r="B155">
        <v>39350</v>
      </c>
      <c r="C155" t="s">
        <v>251</v>
      </c>
      <c r="D155">
        <v>1.76</v>
      </c>
    </row>
    <row r="156" spans="1:4" x14ac:dyDescent="0.25">
      <c r="A156" t="s">
        <v>252</v>
      </c>
      <c r="B156">
        <v>35781</v>
      </c>
      <c r="C156" t="s">
        <v>1460</v>
      </c>
      <c r="D156">
        <v>1.76</v>
      </c>
    </row>
    <row r="157" spans="1:4" x14ac:dyDescent="0.25">
      <c r="A157" t="s">
        <v>253</v>
      </c>
      <c r="B157">
        <v>35784</v>
      </c>
      <c r="C157" t="s">
        <v>1461</v>
      </c>
      <c r="D157">
        <v>2.6</v>
      </c>
    </row>
    <row r="158" spans="1:4" x14ac:dyDescent="0.25">
      <c r="A158" t="s">
        <v>254</v>
      </c>
      <c r="B158">
        <v>35870</v>
      </c>
      <c r="C158" t="s">
        <v>1462</v>
      </c>
      <c r="D158">
        <v>2.75</v>
      </c>
    </row>
    <row r="159" spans="1:4" x14ac:dyDescent="0.25">
      <c r="A159" t="s">
        <v>255</v>
      </c>
      <c r="B159">
        <v>35793</v>
      </c>
      <c r="C159" t="s">
        <v>1463</v>
      </c>
      <c r="D159">
        <v>3.05</v>
      </c>
    </row>
    <row r="160" spans="1:4" x14ac:dyDescent="0.25">
      <c r="A160" t="s">
        <v>256</v>
      </c>
      <c r="B160">
        <v>40853</v>
      </c>
      <c r="C160" t="s">
        <v>1464</v>
      </c>
      <c r="D160">
        <v>5.13</v>
      </c>
    </row>
    <row r="161" spans="1:4" x14ac:dyDescent="0.25">
      <c r="A161" t="s">
        <v>257</v>
      </c>
      <c r="B161">
        <v>35025</v>
      </c>
      <c r="C161" t="s">
        <v>1465</v>
      </c>
      <c r="D161">
        <v>1</v>
      </c>
    </row>
    <row r="162" spans="1:4" x14ac:dyDescent="0.25">
      <c r="A162" t="s">
        <v>258</v>
      </c>
      <c r="B162">
        <v>36406</v>
      </c>
      <c r="C162" t="s">
        <v>259</v>
      </c>
      <c r="D162">
        <v>1</v>
      </c>
    </row>
    <row r="163" spans="1:4" x14ac:dyDescent="0.25">
      <c r="A163" t="s">
        <v>260</v>
      </c>
      <c r="B163">
        <v>34629</v>
      </c>
      <c r="C163" t="s">
        <v>1466</v>
      </c>
      <c r="D163">
        <v>1.2370000000000001</v>
      </c>
    </row>
    <row r="164" spans="1:4" x14ac:dyDescent="0.25">
      <c r="A164" t="s">
        <v>261</v>
      </c>
      <c r="B164">
        <v>36100</v>
      </c>
      <c r="C164" t="s">
        <v>1467</v>
      </c>
      <c r="D164">
        <v>1.3069999999999999</v>
      </c>
    </row>
    <row r="165" spans="1:4" x14ac:dyDescent="0.25">
      <c r="A165" t="s">
        <v>262</v>
      </c>
      <c r="B165">
        <v>34783</v>
      </c>
      <c r="C165" t="s">
        <v>1468</v>
      </c>
      <c r="D165">
        <v>1.2370000000000001</v>
      </c>
    </row>
    <row r="166" spans="1:4" x14ac:dyDescent="0.25">
      <c r="A166" t="s">
        <v>263</v>
      </c>
      <c r="B166">
        <v>35745</v>
      </c>
      <c r="C166" t="s">
        <v>1469</v>
      </c>
      <c r="D166">
        <v>1.6519999999999999</v>
      </c>
    </row>
    <row r="167" spans="1:4" x14ac:dyDescent="0.25">
      <c r="A167" t="s">
        <v>264</v>
      </c>
      <c r="B167">
        <v>38165</v>
      </c>
      <c r="C167" t="s">
        <v>1470</v>
      </c>
      <c r="D167">
        <v>1.286</v>
      </c>
    </row>
    <row r="168" spans="1:4" x14ac:dyDescent="0.25">
      <c r="A168" t="s">
        <v>266</v>
      </c>
      <c r="B168">
        <v>43135</v>
      </c>
      <c r="C168" t="s">
        <v>1468</v>
      </c>
      <c r="D168">
        <v>1.2370000000000001</v>
      </c>
    </row>
    <row r="169" spans="1:4" x14ac:dyDescent="0.25">
      <c r="A169" t="s">
        <v>267</v>
      </c>
      <c r="B169">
        <v>39563</v>
      </c>
      <c r="C169" t="s">
        <v>1471</v>
      </c>
      <c r="D169">
        <v>1.23</v>
      </c>
    </row>
    <row r="170" spans="1:4" x14ac:dyDescent="0.25">
      <c r="A170" t="s">
        <v>268</v>
      </c>
      <c r="B170">
        <v>37809</v>
      </c>
      <c r="C170" t="s">
        <v>1472</v>
      </c>
      <c r="D170">
        <v>3.15</v>
      </c>
    </row>
    <row r="171" spans="1:4" x14ac:dyDescent="0.25">
      <c r="A171" t="s">
        <v>269</v>
      </c>
      <c r="B171">
        <v>34933</v>
      </c>
      <c r="C171" t="s">
        <v>1316</v>
      </c>
      <c r="D171">
        <v>0.67</v>
      </c>
    </row>
    <row r="172" spans="1:4" x14ac:dyDescent="0.25">
      <c r="A172" t="s">
        <v>270</v>
      </c>
      <c r="B172">
        <v>35087</v>
      </c>
      <c r="C172" t="s">
        <v>1473</v>
      </c>
      <c r="D172">
        <v>0.67</v>
      </c>
    </row>
    <row r="173" spans="1:4" x14ac:dyDescent="0.25">
      <c r="A173" t="s">
        <v>271</v>
      </c>
      <c r="B173">
        <v>34378</v>
      </c>
      <c r="C173" t="s">
        <v>272</v>
      </c>
      <c r="D173">
        <v>0.67</v>
      </c>
    </row>
    <row r="174" spans="1:4" x14ac:dyDescent="0.25">
      <c r="A174" t="s">
        <v>273</v>
      </c>
      <c r="C174" t="s">
        <v>274</v>
      </c>
      <c r="D174">
        <v>0.56000000000000005</v>
      </c>
    </row>
    <row r="175" spans="1:4" x14ac:dyDescent="0.25">
      <c r="A175" t="s">
        <v>275</v>
      </c>
      <c r="B175">
        <v>40353</v>
      </c>
      <c r="C175" t="s">
        <v>1474</v>
      </c>
      <c r="D175">
        <v>1.343</v>
      </c>
    </row>
    <row r="176" spans="1:4" x14ac:dyDescent="0.25">
      <c r="A176" t="s">
        <v>276</v>
      </c>
      <c r="B176">
        <v>40355</v>
      </c>
      <c r="C176" t="s">
        <v>1475</v>
      </c>
      <c r="D176">
        <v>1.9490000000000001</v>
      </c>
    </row>
    <row r="177" spans="1:4" x14ac:dyDescent="0.25">
      <c r="A177" t="s">
        <v>277</v>
      </c>
      <c r="B177">
        <v>35258</v>
      </c>
      <c r="C177" t="s">
        <v>1476</v>
      </c>
      <c r="D177">
        <v>2.6059999999999999</v>
      </c>
    </row>
    <row r="178" spans="1:4" x14ac:dyDescent="0.25">
      <c r="A178" t="s">
        <v>278</v>
      </c>
      <c r="B178">
        <v>34291</v>
      </c>
      <c r="C178" t="s">
        <v>1477</v>
      </c>
      <c r="D178">
        <v>3.1269999999999998</v>
      </c>
    </row>
    <row r="179" spans="1:4" x14ac:dyDescent="0.25">
      <c r="A179" t="s">
        <v>279</v>
      </c>
      <c r="B179">
        <v>34443</v>
      </c>
      <c r="C179" t="s">
        <v>1478</v>
      </c>
      <c r="D179">
        <v>3.1269999999999998</v>
      </c>
    </row>
    <row r="180" spans="1:4" x14ac:dyDescent="0.25">
      <c r="A180" t="s">
        <v>280</v>
      </c>
      <c r="B180">
        <v>36580</v>
      </c>
      <c r="C180" t="s">
        <v>1479</v>
      </c>
      <c r="D180">
        <v>3.1269999999999998</v>
      </c>
    </row>
    <row r="181" spans="1:4" x14ac:dyDescent="0.25">
      <c r="A181" t="s">
        <v>281</v>
      </c>
      <c r="B181">
        <v>38614</v>
      </c>
      <c r="C181" t="s">
        <v>1480</v>
      </c>
      <c r="D181">
        <v>3.5960000000000001</v>
      </c>
    </row>
    <row r="182" spans="1:4" x14ac:dyDescent="0.25">
      <c r="A182" t="s">
        <v>282</v>
      </c>
      <c r="B182">
        <v>35817</v>
      </c>
      <c r="C182" t="s">
        <v>1481</v>
      </c>
      <c r="D182">
        <v>3.5960000000000001</v>
      </c>
    </row>
    <row r="183" spans="1:4" x14ac:dyDescent="0.25">
      <c r="A183" t="s">
        <v>283</v>
      </c>
      <c r="B183">
        <v>40549</v>
      </c>
      <c r="C183" t="s">
        <v>1482</v>
      </c>
      <c r="D183">
        <v>1.53</v>
      </c>
    </row>
    <row r="184" spans="1:4" x14ac:dyDescent="0.25">
      <c r="A184" t="s">
        <v>284</v>
      </c>
      <c r="B184">
        <v>38275</v>
      </c>
      <c r="C184" t="s">
        <v>1483</v>
      </c>
      <c r="D184">
        <v>1.74</v>
      </c>
    </row>
    <row r="185" spans="1:4" x14ac:dyDescent="0.25">
      <c r="A185" t="s">
        <v>285</v>
      </c>
      <c r="B185">
        <v>39565</v>
      </c>
      <c r="C185" t="s">
        <v>1484</v>
      </c>
      <c r="D185">
        <v>1.8859999999999999</v>
      </c>
    </row>
    <row r="186" spans="1:4" x14ac:dyDescent="0.25">
      <c r="A186" t="s">
        <v>286</v>
      </c>
      <c r="B186">
        <v>35790</v>
      </c>
      <c r="C186" t="s">
        <v>1485</v>
      </c>
      <c r="D186">
        <v>2.0859999999999999</v>
      </c>
    </row>
    <row r="187" spans="1:4" x14ac:dyDescent="0.25">
      <c r="A187" t="s">
        <v>287</v>
      </c>
      <c r="B187">
        <v>35783</v>
      </c>
      <c r="C187" t="s">
        <v>1486</v>
      </c>
      <c r="D187">
        <v>2.2200000000000002</v>
      </c>
    </row>
    <row r="188" spans="1:4" x14ac:dyDescent="0.25">
      <c r="A188" t="s">
        <v>288</v>
      </c>
      <c r="B188">
        <v>35786</v>
      </c>
      <c r="C188" t="s">
        <v>1487</v>
      </c>
      <c r="D188">
        <v>3.06</v>
      </c>
    </row>
    <row r="189" spans="1:4" x14ac:dyDescent="0.25">
      <c r="A189" t="s">
        <v>289</v>
      </c>
      <c r="B189">
        <v>35792</v>
      </c>
      <c r="C189" t="s">
        <v>1488</v>
      </c>
      <c r="D189">
        <v>2.98</v>
      </c>
    </row>
    <row r="190" spans="1:4" x14ac:dyDescent="0.25">
      <c r="A190" t="s">
        <v>291</v>
      </c>
      <c r="B190">
        <v>38035</v>
      </c>
      <c r="C190" t="s">
        <v>292</v>
      </c>
      <c r="D190">
        <v>1.8859999999999999</v>
      </c>
    </row>
    <row r="191" spans="1:4" x14ac:dyDescent="0.25">
      <c r="A191" t="s">
        <v>290</v>
      </c>
      <c r="B191">
        <v>42119</v>
      </c>
      <c r="C191" t="s">
        <v>1489</v>
      </c>
      <c r="D191">
        <v>3.45</v>
      </c>
    </row>
    <row r="192" spans="1:4" x14ac:dyDescent="0.25">
      <c r="A192" t="s">
        <v>294</v>
      </c>
      <c r="B192">
        <v>34379</v>
      </c>
      <c r="C192" t="s">
        <v>1490</v>
      </c>
      <c r="D192">
        <v>1.5189999999999999</v>
      </c>
    </row>
    <row r="193" spans="1:4" x14ac:dyDescent="0.25">
      <c r="A193" t="s">
        <v>295</v>
      </c>
      <c r="B193">
        <v>39569</v>
      </c>
      <c r="C193" t="s">
        <v>1491</v>
      </c>
      <c r="D193">
        <v>1.5189999999999999</v>
      </c>
    </row>
    <row r="194" spans="1:4" x14ac:dyDescent="0.25">
      <c r="A194" t="s">
        <v>296</v>
      </c>
      <c r="B194">
        <v>42120</v>
      </c>
      <c r="C194" t="s">
        <v>1492</v>
      </c>
      <c r="D194">
        <v>3.65</v>
      </c>
    </row>
    <row r="195" spans="1:4" x14ac:dyDescent="0.25">
      <c r="A195" t="s">
        <v>297</v>
      </c>
      <c r="B195">
        <v>38865</v>
      </c>
      <c r="C195" t="s">
        <v>1493</v>
      </c>
      <c r="D195">
        <v>3.6</v>
      </c>
    </row>
    <row r="196" spans="1:4" x14ac:dyDescent="0.25">
      <c r="A196" t="s">
        <v>298</v>
      </c>
      <c r="B196">
        <v>36033</v>
      </c>
      <c r="C196" t="s">
        <v>1494</v>
      </c>
      <c r="D196">
        <v>2.5</v>
      </c>
    </row>
    <row r="197" spans="1:4" x14ac:dyDescent="0.25">
      <c r="A197" t="s">
        <v>299</v>
      </c>
      <c r="B197">
        <v>35326</v>
      </c>
      <c r="C197" t="s">
        <v>1495</v>
      </c>
      <c r="D197">
        <v>1.075</v>
      </c>
    </row>
    <row r="198" spans="1:4" x14ac:dyDescent="0.25">
      <c r="A198" t="s">
        <v>300</v>
      </c>
      <c r="B198">
        <v>34374</v>
      </c>
      <c r="C198" t="s">
        <v>1496</v>
      </c>
      <c r="D198">
        <v>0.432</v>
      </c>
    </row>
    <row r="199" spans="1:4" x14ac:dyDescent="0.25">
      <c r="A199" t="s">
        <v>301</v>
      </c>
      <c r="B199">
        <v>34375</v>
      </c>
      <c r="C199" t="s">
        <v>1497</v>
      </c>
      <c r="D199">
        <v>0.71599999999999997</v>
      </c>
    </row>
    <row r="200" spans="1:4" x14ac:dyDescent="0.25">
      <c r="A200" t="s">
        <v>302</v>
      </c>
      <c r="B200">
        <v>34752</v>
      </c>
      <c r="C200" t="s">
        <v>1498</v>
      </c>
      <c r="D200">
        <v>0.31</v>
      </c>
    </row>
    <row r="201" spans="1:4" x14ac:dyDescent="0.25">
      <c r="A201" t="s">
        <v>303</v>
      </c>
      <c r="B201">
        <v>34439</v>
      </c>
      <c r="C201" t="s">
        <v>1499</v>
      </c>
      <c r="D201">
        <v>0.2</v>
      </c>
    </row>
    <row r="202" spans="1:4" x14ac:dyDescent="0.25">
      <c r="A202" t="s">
        <v>308</v>
      </c>
      <c r="B202">
        <v>42776</v>
      </c>
      <c r="C202" t="s">
        <v>309</v>
      </c>
      <c r="D202">
        <v>1.99</v>
      </c>
    </row>
    <row r="203" spans="1:4" x14ac:dyDescent="0.25">
      <c r="A203" t="s">
        <v>310</v>
      </c>
      <c r="B203">
        <v>41055</v>
      </c>
      <c r="C203" t="s">
        <v>1500</v>
      </c>
      <c r="D203">
        <v>5.43</v>
      </c>
    </row>
    <row r="204" spans="1:4" x14ac:dyDescent="0.25">
      <c r="A204" t="s">
        <v>313</v>
      </c>
      <c r="B204">
        <v>39083</v>
      </c>
      <c r="C204" t="s">
        <v>1501</v>
      </c>
      <c r="D204">
        <v>3.78</v>
      </c>
    </row>
    <row r="205" spans="1:4" x14ac:dyDescent="0.25">
      <c r="A205" t="s">
        <v>314</v>
      </c>
      <c r="B205">
        <v>34644</v>
      </c>
      <c r="C205" t="s">
        <v>1502</v>
      </c>
      <c r="D205">
        <v>6.5</v>
      </c>
    </row>
    <row r="206" spans="1:4" x14ac:dyDescent="0.25">
      <c r="A206" t="s">
        <v>312</v>
      </c>
      <c r="B206">
        <v>34649</v>
      </c>
      <c r="C206" t="s">
        <v>1503</v>
      </c>
      <c r="D206">
        <v>6.5039999999999996</v>
      </c>
    </row>
    <row r="207" spans="1:4" x14ac:dyDescent="0.25">
      <c r="A207" t="s">
        <v>315</v>
      </c>
      <c r="B207">
        <v>34558</v>
      </c>
      <c r="C207" t="s">
        <v>1504</v>
      </c>
      <c r="D207">
        <v>4.0999999999999996</v>
      </c>
    </row>
    <row r="208" spans="1:4" x14ac:dyDescent="0.25">
      <c r="A208" t="s">
        <v>316</v>
      </c>
      <c r="B208">
        <v>40462</v>
      </c>
      <c r="C208" t="s">
        <v>1505</v>
      </c>
      <c r="D208">
        <v>0.93100000000000005</v>
      </c>
    </row>
    <row r="209" spans="1:4" x14ac:dyDescent="0.25">
      <c r="A209" t="s">
        <v>317</v>
      </c>
      <c r="B209">
        <v>37939</v>
      </c>
      <c r="C209" t="s">
        <v>318</v>
      </c>
      <c r="D209">
        <v>1.1499999999999999</v>
      </c>
    </row>
    <row r="210" spans="1:4" x14ac:dyDescent="0.25">
      <c r="A210" t="s">
        <v>319</v>
      </c>
      <c r="B210">
        <v>38410</v>
      </c>
      <c r="C210" t="s">
        <v>320</v>
      </c>
      <c r="D210">
        <v>1.1499999999999999</v>
      </c>
    </row>
    <row r="211" spans="1:4" x14ac:dyDescent="0.25">
      <c r="A211" t="s">
        <v>321</v>
      </c>
      <c r="B211">
        <v>38618</v>
      </c>
      <c r="C211" t="s">
        <v>322</v>
      </c>
      <c r="D211">
        <v>2.48</v>
      </c>
    </row>
    <row r="212" spans="1:4" x14ac:dyDescent="0.25">
      <c r="A212" t="s">
        <v>323</v>
      </c>
      <c r="B212">
        <v>34767</v>
      </c>
      <c r="C212" t="s">
        <v>1506</v>
      </c>
      <c r="D212">
        <v>5.4</v>
      </c>
    </row>
    <row r="213" spans="1:4" x14ac:dyDescent="0.25">
      <c r="A213" t="s">
        <v>324</v>
      </c>
      <c r="B213">
        <v>39629</v>
      </c>
      <c r="C213" t="s">
        <v>1507</v>
      </c>
      <c r="D213">
        <v>5.31</v>
      </c>
    </row>
    <row r="214" spans="1:4" x14ac:dyDescent="0.25">
      <c r="A214" t="s">
        <v>325</v>
      </c>
      <c r="B214">
        <v>40841</v>
      </c>
      <c r="C214" t="s">
        <v>1508</v>
      </c>
      <c r="D214">
        <v>6.335</v>
      </c>
    </row>
    <row r="215" spans="1:4" x14ac:dyDescent="0.25">
      <c r="A215" t="s">
        <v>326</v>
      </c>
      <c r="B215">
        <v>35990</v>
      </c>
      <c r="C215" t="s">
        <v>1509</v>
      </c>
      <c r="D215">
        <v>7.3</v>
      </c>
    </row>
    <row r="216" spans="1:4" x14ac:dyDescent="0.25">
      <c r="A216" t="s">
        <v>327</v>
      </c>
      <c r="B216">
        <v>40347</v>
      </c>
      <c r="C216" t="s">
        <v>1510</v>
      </c>
      <c r="D216">
        <v>7.5</v>
      </c>
    </row>
    <row r="217" spans="1:4" x14ac:dyDescent="0.25">
      <c r="A217" t="s">
        <v>328</v>
      </c>
      <c r="B217">
        <v>42816</v>
      </c>
      <c r="C217" t="s">
        <v>1511</v>
      </c>
      <c r="D217">
        <v>2.65</v>
      </c>
    </row>
    <row r="218" spans="1:4" x14ac:dyDescent="0.25">
      <c r="A218" t="s">
        <v>329</v>
      </c>
      <c r="B218">
        <v>34930</v>
      </c>
      <c r="C218" t="s">
        <v>330</v>
      </c>
      <c r="D218">
        <v>3.25</v>
      </c>
    </row>
    <row r="219" spans="1:4" x14ac:dyDescent="0.25">
      <c r="A219" t="s">
        <v>331</v>
      </c>
      <c r="B219">
        <v>34609</v>
      </c>
      <c r="C219" t="s">
        <v>1512</v>
      </c>
      <c r="D219">
        <v>0.7</v>
      </c>
    </row>
    <row r="220" spans="1:4" x14ac:dyDescent="0.25">
      <c r="A220" t="s">
        <v>332</v>
      </c>
      <c r="B220">
        <v>37429</v>
      </c>
      <c r="C220" t="s">
        <v>333</v>
      </c>
      <c r="D220">
        <v>0.7</v>
      </c>
    </row>
    <row r="221" spans="1:4" x14ac:dyDescent="0.25">
      <c r="A221" t="s">
        <v>334</v>
      </c>
      <c r="B221">
        <v>34716</v>
      </c>
      <c r="C221" t="s">
        <v>1513</v>
      </c>
      <c r="D221">
        <v>8.51</v>
      </c>
    </row>
    <row r="222" spans="1:4" x14ac:dyDescent="0.25">
      <c r="A222" t="s">
        <v>2316</v>
      </c>
      <c r="B222">
        <v>43932</v>
      </c>
      <c r="C222" t="s">
        <v>2317</v>
      </c>
      <c r="D222">
        <v>1.44</v>
      </c>
    </row>
    <row r="223" spans="1:4" x14ac:dyDescent="0.25">
      <c r="A223" t="s">
        <v>335</v>
      </c>
      <c r="B223">
        <v>34770</v>
      </c>
      <c r="C223" t="s">
        <v>1514</v>
      </c>
      <c r="D223">
        <v>0.221</v>
      </c>
    </row>
    <row r="224" spans="1:4" x14ac:dyDescent="0.25">
      <c r="A224" t="s">
        <v>336</v>
      </c>
      <c r="B224">
        <v>34974</v>
      </c>
      <c r="C224" t="s">
        <v>337</v>
      </c>
      <c r="D224">
        <v>1.53</v>
      </c>
    </row>
    <row r="225" spans="1:4" x14ac:dyDescent="0.25">
      <c r="A225" t="s">
        <v>338</v>
      </c>
      <c r="B225">
        <v>36151</v>
      </c>
      <c r="C225" t="s">
        <v>1515</v>
      </c>
      <c r="D225">
        <v>3.8</v>
      </c>
    </row>
    <row r="226" spans="1:4" x14ac:dyDescent="0.25">
      <c r="A226" t="s">
        <v>339</v>
      </c>
      <c r="B226">
        <v>36064</v>
      </c>
      <c r="C226" t="s">
        <v>1516</v>
      </c>
      <c r="D226">
        <v>1.909</v>
      </c>
    </row>
    <row r="227" spans="1:4" x14ac:dyDescent="0.25">
      <c r="A227" t="s">
        <v>340</v>
      </c>
      <c r="B227">
        <v>34844</v>
      </c>
      <c r="C227" t="s">
        <v>1517</v>
      </c>
      <c r="D227">
        <v>0.45300000000000001</v>
      </c>
    </row>
    <row r="228" spans="1:4" x14ac:dyDescent="0.25">
      <c r="A228" t="s">
        <v>341</v>
      </c>
      <c r="B228">
        <v>34224</v>
      </c>
      <c r="C228" t="s">
        <v>1518</v>
      </c>
      <c r="D228">
        <v>0.45300000000000001</v>
      </c>
    </row>
    <row r="229" spans="1:4" x14ac:dyDescent="0.25">
      <c r="A229" t="s">
        <v>342</v>
      </c>
      <c r="B229">
        <v>35395</v>
      </c>
      <c r="C229" t="s">
        <v>1519</v>
      </c>
      <c r="D229">
        <v>0.495</v>
      </c>
    </row>
    <row r="230" spans="1:4" x14ac:dyDescent="0.25">
      <c r="A230" t="s">
        <v>343</v>
      </c>
      <c r="B230">
        <v>34722</v>
      </c>
      <c r="C230" t="s">
        <v>1520</v>
      </c>
      <c r="D230">
        <v>0.495</v>
      </c>
    </row>
    <row r="231" spans="1:4" x14ac:dyDescent="0.25">
      <c r="A231" t="s">
        <v>344</v>
      </c>
      <c r="B231">
        <v>42811</v>
      </c>
      <c r="C231" t="s">
        <v>1521</v>
      </c>
      <c r="D231">
        <v>0.6</v>
      </c>
    </row>
    <row r="232" spans="1:4" x14ac:dyDescent="0.25">
      <c r="A232" t="s">
        <v>50</v>
      </c>
      <c r="B232">
        <v>34586</v>
      </c>
      <c r="C232" t="s">
        <v>1522</v>
      </c>
      <c r="D232">
        <v>0.5</v>
      </c>
    </row>
    <row r="233" spans="1:4" x14ac:dyDescent="0.25">
      <c r="A233" t="s">
        <v>345</v>
      </c>
      <c r="B233">
        <v>38853</v>
      </c>
      <c r="C233" t="s">
        <v>346</v>
      </c>
      <c r="D233">
        <v>0.53</v>
      </c>
    </row>
    <row r="234" spans="1:4" x14ac:dyDescent="0.25">
      <c r="A234" t="s">
        <v>53</v>
      </c>
      <c r="B234">
        <v>34839</v>
      </c>
      <c r="C234" t="s">
        <v>1523</v>
      </c>
      <c r="D234">
        <v>0.17519999999999999</v>
      </c>
    </row>
    <row r="235" spans="1:4" x14ac:dyDescent="0.25">
      <c r="A235" t="s">
        <v>51</v>
      </c>
      <c r="B235">
        <v>34822</v>
      </c>
      <c r="C235" t="s">
        <v>1524</v>
      </c>
      <c r="D235">
        <v>0.4</v>
      </c>
    </row>
    <row r="236" spans="1:4" x14ac:dyDescent="0.25">
      <c r="A236" t="s">
        <v>1525</v>
      </c>
      <c r="C236" t="s">
        <v>1526</v>
      </c>
      <c r="D236">
        <v>11.65</v>
      </c>
    </row>
    <row r="237" spans="1:4" x14ac:dyDescent="0.25">
      <c r="A237" t="s">
        <v>347</v>
      </c>
      <c r="B237">
        <v>36020</v>
      </c>
      <c r="C237" t="s">
        <v>348</v>
      </c>
      <c r="D237">
        <v>2.8</v>
      </c>
    </row>
    <row r="238" spans="1:4" x14ac:dyDescent="0.25">
      <c r="A238" t="s">
        <v>349</v>
      </c>
      <c r="B238">
        <v>35198</v>
      </c>
      <c r="C238" t="s">
        <v>1527</v>
      </c>
      <c r="D238">
        <v>13.1</v>
      </c>
    </row>
    <row r="239" spans="1:4" x14ac:dyDescent="0.25">
      <c r="A239" t="s">
        <v>352</v>
      </c>
      <c r="B239">
        <v>40153</v>
      </c>
      <c r="C239" t="s">
        <v>353</v>
      </c>
      <c r="D239">
        <v>6.96</v>
      </c>
    </row>
    <row r="240" spans="1:4" x14ac:dyDescent="0.25">
      <c r="A240" t="s">
        <v>2306</v>
      </c>
      <c r="C240" t="s">
        <v>353</v>
      </c>
      <c r="D240">
        <v>2.3199999999999998</v>
      </c>
    </row>
    <row r="241" spans="1:4" x14ac:dyDescent="0.25">
      <c r="A241" t="s">
        <v>2307</v>
      </c>
      <c r="C241" t="s">
        <v>353</v>
      </c>
      <c r="D241">
        <v>2.3199999999999998</v>
      </c>
    </row>
    <row r="242" spans="1:4" x14ac:dyDescent="0.25">
      <c r="A242" t="s">
        <v>2308</v>
      </c>
      <c r="C242" t="s">
        <v>353</v>
      </c>
      <c r="D242">
        <v>2.3199999999999998</v>
      </c>
    </row>
    <row r="243" spans="1:4" x14ac:dyDescent="0.25">
      <c r="A243" t="s">
        <v>354</v>
      </c>
      <c r="B243">
        <v>34792</v>
      </c>
      <c r="C243" t="s">
        <v>1528</v>
      </c>
      <c r="D243">
        <v>12.8</v>
      </c>
    </row>
    <row r="244" spans="1:4" x14ac:dyDescent="0.25">
      <c r="A244" t="s">
        <v>2542</v>
      </c>
      <c r="C244" t="s">
        <v>1528</v>
      </c>
      <c r="D244">
        <v>4.2699999999999996</v>
      </c>
    </row>
    <row r="245" spans="1:4" x14ac:dyDescent="0.25">
      <c r="A245" t="s">
        <v>2543</v>
      </c>
      <c r="C245" t="s">
        <v>1528</v>
      </c>
      <c r="D245">
        <v>4.2699999999999996</v>
      </c>
    </row>
    <row r="246" spans="1:4" x14ac:dyDescent="0.25">
      <c r="A246" t="s">
        <v>2544</v>
      </c>
      <c r="C246" t="s">
        <v>1528</v>
      </c>
      <c r="D246">
        <v>4.2699999999999996</v>
      </c>
    </row>
    <row r="247" spans="1:4" x14ac:dyDescent="0.25">
      <c r="A247" t="s">
        <v>351</v>
      </c>
      <c r="B247">
        <v>43960</v>
      </c>
      <c r="C247" t="s">
        <v>2360</v>
      </c>
      <c r="D247">
        <v>12</v>
      </c>
    </row>
    <row r="248" spans="1:4" x14ac:dyDescent="0.25">
      <c r="A248" t="s">
        <v>356</v>
      </c>
      <c r="B248">
        <v>34973</v>
      </c>
      <c r="C248" t="s">
        <v>1529</v>
      </c>
      <c r="D248">
        <v>3.7</v>
      </c>
    </row>
    <row r="249" spans="1:4" x14ac:dyDescent="0.25">
      <c r="A249" t="s">
        <v>357</v>
      </c>
      <c r="B249">
        <v>42356</v>
      </c>
      <c r="C249" t="s">
        <v>1530</v>
      </c>
      <c r="D249">
        <v>8.8010000000000002</v>
      </c>
    </row>
    <row r="250" spans="1:4" x14ac:dyDescent="0.25">
      <c r="A250" t="s">
        <v>358</v>
      </c>
      <c r="B250">
        <v>35791</v>
      </c>
      <c r="C250" t="s">
        <v>1531</v>
      </c>
      <c r="D250">
        <v>0.59599999999999997</v>
      </c>
    </row>
    <row r="251" spans="1:4" x14ac:dyDescent="0.25">
      <c r="A251" t="s">
        <v>359</v>
      </c>
      <c r="B251">
        <v>42534</v>
      </c>
      <c r="C251" t="s">
        <v>1532</v>
      </c>
      <c r="D251">
        <v>0.753</v>
      </c>
    </row>
    <row r="252" spans="1:4" x14ac:dyDescent="0.25">
      <c r="A252" t="s">
        <v>360</v>
      </c>
      <c r="B252">
        <v>34535</v>
      </c>
      <c r="C252" t="s">
        <v>1533</v>
      </c>
      <c r="D252">
        <v>0.44600000000000001</v>
      </c>
    </row>
    <row r="253" spans="1:4" x14ac:dyDescent="0.25">
      <c r="A253" t="s">
        <v>361</v>
      </c>
      <c r="B253">
        <v>35072</v>
      </c>
      <c r="C253" t="s">
        <v>1534</v>
      </c>
      <c r="D253">
        <v>0.25</v>
      </c>
    </row>
    <row r="254" spans="1:4" x14ac:dyDescent="0.25">
      <c r="A254" t="s">
        <v>362</v>
      </c>
      <c r="B254">
        <v>35898</v>
      </c>
      <c r="C254" t="s">
        <v>1535</v>
      </c>
      <c r="D254">
        <v>0.436</v>
      </c>
    </row>
    <row r="255" spans="1:4" x14ac:dyDescent="0.25">
      <c r="A255" t="s">
        <v>364</v>
      </c>
      <c r="B255">
        <v>35897</v>
      </c>
      <c r="C255" t="s">
        <v>365</v>
      </c>
      <c r="D255">
        <v>0.64100000000000001</v>
      </c>
    </row>
    <row r="256" spans="1:4" x14ac:dyDescent="0.25">
      <c r="A256" t="s">
        <v>32</v>
      </c>
      <c r="B256">
        <v>34486</v>
      </c>
      <c r="C256" t="s">
        <v>367</v>
      </c>
      <c r="D256">
        <v>0.50700000000000001</v>
      </c>
    </row>
    <row r="257" spans="1:8" x14ac:dyDescent="0.25">
      <c r="A257" t="s">
        <v>369</v>
      </c>
      <c r="B257">
        <v>34669</v>
      </c>
      <c r="C257" t="s">
        <v>1536</v>
      </c>
      <c r="D257">
        <v>0.56000000000000005</v>
      </c>
    </row>
    <row r="258" spans="1:8" x14ac:dyDescent="0.25">
      <c r="A258" t="s">
        <v>370</v>
      </c>
      <c r="B258">
        <v>35038</v>
      </c>
      <c r="C258" t="s">
        <v>1537</v>
      </c>
      <c r="D258">
        <v>0.71199999999999997</v>
      </c>
    </row>
    <row r="259" spans="1:8" x14ac:dyDescent="0.25">
      <c r="A259" t="s">
        <v>371</v>
      </c>
      <c r="B259">
        <v>36240</v>
      </c>
      <c r="C259" t="s">
        <v>372</v>
      </c>
      <c r="D259">
        <v>0.71199999999999997</v>
      </c>
      <c r="E259" s="16"/>
    </row>
    <row r="260" spans="1:8" x14ac:dyDescent="0.25">
      <c r="A260" t="s">
        <v>373</v>
      </c>
      <c r="B260">
        <v>34951</v>
      </c>
      <c r="C260" t="s">
        <v>1538</v>
      </c>
      <c r="D260">
        <v>0.74099999999999999</v>
      </c>
      <c r="E260" s="16"/>
    </row>
    <row r="261" spans="1:8" x14ac:dyDescent="0.25">
      <c r="A261" t="s">
        <v>374</v>
      </c>
      <c r="B261">
        <v>36097</v>
      </c>
      <c r="C261" t="s">
        <v>375</v>
      </c>
      <c r="D261">
        <v>0.74099999999999999</v>
      </c>
      <c r="E261" s="16"/>
    </row>
    <row r="262" spans="1:8" x14ac:dyDescent="0.25">
      <c r="A262" t="s">
        <v>377</v>
      </c>
      <c r="B262">
        <v>35466</v>
      </c>
      <c r="C262" t="s">
        <v>1539</v>
      </c>
      <c r="D262">
        <v>0.69699999999999995</v>
      </c>
      <c r="E262" s="16"/>
    </row>
    <row r="263" spans="1:8" x14ac:dyDescent="0.25">
      <c r="A263" t="s">
        <v>378</v>
      </c>
      <c r="B263">
        <v>35900</v>
      </c>
      <c r="C263" t="s">
        <v>379</v>
      </c>
      <c r="D263">
        <v>0.82</v>
      </c>
      <c r="E263" s="16"/>
    </row>
    <row r="264" spans="1:8" x14ac:dyDescent="0.25">
      <c r="A264" t="s">
        <v>381</v>
      </c>
      <c r="B264">
        <v>35899</v>
      </c>
      <c r="C264" t="s">
        <v>1540</v>
      </c>
      <c r="D264">
        <v>0.59799999999999998</v>
      </c>
      <c r="E264" s="16"/>
    </row>
    <row r="265" spans="1:8" x14ac:dyDescent="0.25">
      <c r="A265" t="s">
        <v>31</v>
      </c>
      <c r="B265">
        <v>35247</v>
      </c>
      <c r="C265" t="s">
        <v>382</v>
      </c>
      <c r="D265">
        <v>0.624</v>
      </c>
      <c r="E265" s="16"/>
      <c r="H265" s="32"/>
    </row>
    <row r="266" spans="1:8" x14ac:dyDescent="0.25">
      <c r="A266" t="s">
        <v>383</v>
      </c>
      <c r="B266">
        <v>35176</v>
      </c>
      <c r="C266" t="s">
        <v>1541</v>
      </c>
      <c r="D266">
        <v>0.83299999999999996</v>
      </c>
      <c r="E266" s="16"/>
    </row>
    <row r="267" spans="1:8" x14ac:dyDescent="0.25">
      <c r="A267" t="s">
        <v>384</v>
      </c>
      <c r="B267">
        <v>34751</v>
      </c>
      <c r="C267" t="s">
        <v>385</v>
      </c>
      <c r="D267">
        <v>0.64100000000000001</v>
      </c>
      <c r="E267" s="16"/>
    </row>
    <row r="268" spans="1:8" x14ac:dyDescent="0.25">
      <c r="A268" t="s">
        <v>386</v>
      </c>
      <c r="B268">
        <v>35808</v>
      </c>
      <c r="C268" t="s">
        <v>387</v>
      </c>
      <c r="D268">
        <v>0.81200000000000006</v>
      </c>
      <c r="E268" s="16"/>
    </row>
    <row r="269" spans="1:8" x14ac:dyDescent="0.25">
      <c r="A269" t="s">
        <v>388</v>
      </c>
      <c r="B269">
        <v>34836</v>
      </c>
      <c r="C269" t="s">
        <v>1542</v>
      </c>
      <c r="D269">
        <v>0.84399999999999997</v>
      </c>
      <c r="E269" s="16"/>
    </row>
    <row r="270" spans="1:8" x14ac:dyDescent="0.25">
      <c r="A270" t="s">
        <v>389</v>
      </c>
      <c r="B270">
        <v>35810</v>
      </c>
      <c r="C270" t="s">
        <v>1543</v>
      </c>
      <c r="D270">
        <v>0.84399999999999997</v>
      </c>
      <c r="E270" s="16"/>
    </row>
    <row r="271" spans="1:8" x14ac:dyDescent="0.25">
      <c r="A271" t="s">
        <v>390</v>
      </c>
      <c r="B271">
        <v>34528</v>
      </c>
      <c r="C271" t="s">
        <v>1544</v>
      </c>
      <c r="D271">
        <v>0.63800000000000001</v>
      </c>
      <c r="E271" s="16"/>
    </row>
    <row r="272" spans="1:8" x14ac:dyDescent="0.25">
      <c r="A272" t="s">
        <v>391</v>
      </c>
      <c r="B272">
        <v>34637</v>
      </c>
      <c r="C272" t="s">
        <v>1545</v>
      </c>
      <c r="D272">
        <v>0.7</v>
      </c>
      <c r="E272" s="16"/>
    </row>
    <row r="273" spans="1:5" x14ac:dyDescent="0.25">
      <c r="A273" t="s">
        <v>392</v>
      </c>
      <c r="B273">
        <v>34733</v>
      </c>
      <c r="C273" t="s">
        <v>393</v>
      </c>
      <c r="D273">
        <v>0.86</v>
      </c>
      <c r="E273" s="16"/>
    </row>
    <row r="274" spans="1:5" x14ac:dyDescent="0.25">
      <c r="A274" t="s">
        <v>394</v>
      </c>
      <c r="B274">
        <v>34687</v>
      </c>
      <c r="C274" t="s">
        <v>1546</v>
      </c>
      <c r="D274">
        <v>0.92900000000000005</v>
      </c>
      <c r="E274" s="16"/>
    </row>
    <row r="275" spans="1:5" x14ac:dyDescent="0.25">
      <c r="A275" t="s">
        <v>395</v>
      </c>
      <c r="B275">
        <v>35468</v>
      </c>
      <c r="C275" t="s">
        <v>396</v>
      </c>
      <c r="D275">
        <v>0.69499999999999995</v>
      </c>
      <c r="E275" s="16"/>
    </row>
    <row r="276" spans="1:5" x14ac:dyDescent="0.25">
      <c r="A276" t="s">
        <v>48</v>
      </c>
      <c r="B276">
        <v>34813</v>
      </c>
      <c r="C276" t="s">
        <v>397</v>
      </c>
      <c r="D276">
        <v>0.75800000000000001</v>
      </c>
      <c r="E276" s="16"/>
    </row>
    <row r="277" spans="1:5" x14ac:dyDescent="0.25">
      <c r="A277" t="s">
        <v>1547</v>
      </c>
      <c r="B277">
        <v>40341</v>
      </c>
      <c r="C277" t="s">
        <v>1548</v>
      </c>
      <c r="D277">
        <v>0.86399999999999999</v>
      </c>
      <c r="E277" s="16"/>
    </row>
    <row r="278" spans="1:5" x14ac:dyDescent="0.25">
      <c r="A278" t="s">
        <v>399</v>
      </c>
      <c r="B278">
        <v>34600</v>
      </c>
      <c r="C278" t="s">
        <v>1549</v>
      </c>
      <c r="D278">
        <v>0.98</v>
      </c>
      <c r="E278" s="176"/>
    </row>
    <row r="279" spans="1:5" x14ac:dyDescent="0.25">
      <c r="A279" t="s">
        <v>403</v>
      </c>
      <c r="B279">
        <v>34900</v>
      </c>
      <c r="C279" t="s">
        <v>1550</v>
      </c>
      <c r="D279">
        <v>0.372</v>
      </c>
      <c r="E279" s="177"/>
    </row>
    <row r="280" spans="1:5" x14ac:dyDescent="0.25">
      <c r="A280" t="s">
        <v>49</v>
      </c>
      <c r="B280">
        <v>34261</v>
      </c>
      <c r="C280" t="s">
        <v>405</v>
      </c>
      <c r="D280">
        <v>0.52100000000000002</v>
      </c>
      <c r="E280" s="177"/>
    </row>
    <row r="281" spans="1:5" x14ac:dyDescent="0.25">
      <c r="A281" t="s">
        <v>1551</v>
      </c>
      <c r="C281" t="s">
        <v>1552</v>
      </c>
      <c r="D281">
        <v>0.436</v>
      </c>
      <c r="E281" s="177"/>
    </row>
    <row r="282" spans="1:5" x14ac:dyDescent="0.25">
      <c r="A282" t="s">
        <v>408</v>
      </c>
      <c r="B282">
        <v>35249</v>
      </c>
      <c r="C282" t="s">
        <v>409</v>
      </c>
      <c r="D282">
        <v>0.38800000000000001</v>
      </c>
      <c r="E282" s="177"/>
    </row>
    <row r="283" spans="1:5" x14ac:dyDescent="0.25">
      <c r="A283" t="s">
        <v>411</v>
      </c>
      <c r="B283">
        <v>35890</v>
      </c>
      <c r="C283" t="s">
        <v>412</v>
      </c>
      <c r="D283">
        <v>0.95499999999999996</v>
      </c>
      <c r="E283" s="177"/>
    </row>
    <row r="284" spans="1:5" x14ac:dyDescent="0.25">
      <c r="A284" t="s">
        <v>413</v>
      </c>
      <c r="B284">
        <v>35998</v>
      </c>
      <c r="C284" t="s">
        <v>414</v>
      </c>
      <c r="D284">
        <v>1.7949999999999999</v>
      </c>
      <c r="E284" s="177"/>
    </row>
    <row r="285" spans="1:5" x14ac:dyDescent="0.25">
      <c r="A285" t="s">
        <v>415</v>
      </c>
      <c r="B285">
        <v>35816</v>
      </c>
      <c r="C285" t="s">
        <v>416</v>
      </c>
      <c r="D285">
        <v>29.648</v>
      </c>
      <c r="E285" s="177"/>
    </row>
    <row r="286" spans="1:5" x14ac:dyDescent="0.25">
      <c r="A286" t="s">
        <v>417</v>
      </c>
      <c r="B286">
        <v>35895</v>
      </c>
      <c r="C286" t="s">
        <v>1553</v>
      </c>
      <c r="D286">
        <v>1.3620000000000001</v>
      </c>
      <c r="E286" s="177"/>
    </row>
    <row r="287" spans="1:5" x14ac:dyDescent="0.25">
      <c r="A287" t="s">
        <v>418</v>
      </c>
      <c r="B287">
        <v>40305</v>
      </c>
      <c r="C287" t="s">
        <v>1554</v>
      </c>
      <c r="D287">
        <v>1.3620000000000001</v>
      </c>
      <c r="E287" s="177"/>
    </row>
    <row r="288" spans="1:5" x14ac:dyDescent="0.25">
      <c r="A288" t="s">
        <v>419</v>
      </c>
      <c r="B288">
        <v>36373</v>
      </c>
      <c r="C288" t="s">
        <v>1555</v>
      </c>
      <c r="D288">
        <v>0.52</v>
      </c>
      <c r="E288" s="177"/>
    </row>
    <row r="289" spans="1:5" x14ac:dyDescent="0.25">
      <c r="A289" t="s">
        <v>420</v>
      </c>
      <c r="B289">
        <v>39552</v>
      </c>
      <c r="C289" t="s">
        <v>1556</v>
      </c>
      <c r="D289">
        <v>1.0509999999999999</v>
      </c>
      <c r="E289" s="177"/>
    </row>
    <row r="290" spans="1:5" x14ac:dyDescent="0.25">
      <c r="A290" t="s">
        <v>421</v>
      </c>
      <c r="B290">
        <v>34413</v>
      </c>
      <c r="C290" t="s">
        <v>1557</v>
      </c>
      <c r="D290">
        <v>1.2</v>
      </c>
    </row>
    <row r="291" spans="1:5" x14ac:dyDescent="0.25">
      <c r="A291" t="s">
        <v>422</v>
      </c>
      <c r="B291">
        <v>38689</v>
      </c>
      <c r="C291" t="s">
        <v>1558</v>
      </c>
      <c r="D291">
        <v>1.64</v>
      </c>
    </row>
    <row r="292" spans="1:5" x14ac:dyDescent="0.25">
      <c r="A292" t="s">
        <v>423</v>
      </c>
      <c r="B292">
        <v>36274</v>
      </c>
      <c r="C292" t="s">
        <v>1559</v>
      </c>
      <c r="D292">
        <v>2.65</v>
      </c>
    </row>
    <row r="293" spans="1:5" x14ac:dyDescent="0.25">
      <c r="A293" t="s">
        <v>424</v>
      </c>
      <c r="B293">
        <v>39027</v>
      </c>
      <c r="C293" t="s">
        <v>1560</v>
      </c>
      <c r="D293">
        <v>3.306</v>
      </c>
    </row>
    <row r="294" spans="1:5" x14ac:dyDescent="0.25">
      <c r="A294" t="s">
        <v>425</v>
      </c>
      <c r="B294">
        <v>34437</v>
      </c>
      <c r="C294" t="s">
        <v>1561</v>
      </c>
      <c r="D294">
        <v>3.9</v>
      </c>
    </row>
    <row r="295" spans="1:5" x14ac:dyDescent="0.25">
      <c r="A295" t="s">
        <v>426</v>
      </c>
      <c r="B295">
        <v>34638</v>
      </c>
      <c r="C295" t="s">
        <v>1562</v>
      </c>
      <c r="D295">
        <v>3.9</v>
      </c>
    </row>
    <row r="296" spans="1:5" x14ac:dyDescent="0.25">
      <c r="A296" t="s">
        <v>424</v>
      </c>
      <c r="B296">
        <v>34639</v>
      </c>
      <c r="C296" t="s">
        <v>1560</v>
      </c>
      <c r="D296">
        <v>3.306</v>
      </c>
    </row>
    <row r="297" spans="1:5" x14ac:dyDescent="0.25">
      <c r="A297" t="s">
        <v>428</v>
      </c>
      <c r="B297">
        <v>39402</v>
      </c>
      <c r="C297" t="s">
        <v>1563</v>
      </c>
      <c r="D297">
        <v>3.306</v>
      </c>
    </row>
    <row r="298" spans="1:5" x14ac:dyDescent="0.25">
      <c r="A298" t="s">
        <v>429</v>
      </c>
      <c r="B298">
        <v>34717</v>
      </c>
      <c r="C298" t="s">
        <v>1564</v>
      </c>
      <c r="D298">
        <v>0.378</v>
      </c>
    </row>
    <row r="299" spans="1:5" x14ac:dyDescent="0.25">
      <c r="A299" t="s">
        <v>430</v>
      </c>
      <c r="B299">
        <v>36306</v>
      </c>
      <c r="C299" t="s">
        <v>1565</v>
      </c>
      <c r="D299">
        <v>0.378</v>
      </c>
    </row>
    <row r="300" spans="1:5" x14ac:dyDescent="0.25">
      <c r="A300" t="s">
        <v>431</v>
      </c>
      <c r="B300">
        <v>34533</v>
      </c>
      <c r="C300" t="s">
        <v>1566</v>
      </c>
      <c r="D300">
        <v>0.26200000000000001</v>
      </c>
    </row>
    <row r="301" spans="1:5" x14ac:dyDescent="0.25">
      <c r="A301" t="s">
        <v>432</v>
      </c>
      <c r="B301">
        <v>34830</v>
      </c>
      <c r="C301" t="s">
        <v>1567</v>
      </c>
      <c r="D301">
        <v>0.316</v>
      </c>
    </row>
    <row r="302" spans="1:5" x14ac:dyDescent="0.25">
      <c r="A302" t="s">
        <v>433</v>
      </c>
      <c r="B302">
        <v>34878</v>
      </c>
      <c r="C302" t="s">
        <v>1568</v>
      </c>
      <c r="D302">
        <v>0.16800000000000001</v>
      </c>
    </row>
    <row r="303" spans="1:5" x14ac:dyDescent="0.25">
      <c r="A303" t="s">
        <v>434</v>
      </c>
      <c r="B303">
        <v>34534</v>
      </c>
      <c r="C303" t="s">
        <v>1569</v>
      </c>
      <c r="D303">
        <v>1.3120000000000001</v>
      </c>
    </row>
    <row r="304" spans="1:5" x14ac:dyDescent="0.25">
      <c r="A304" t="s">
        <v>435</v>
      </c>
      <c r="B304">
        <v>34225</v>
      </c>
      <c r="C304" t="s">
        <v>1570</v>
      </c>
      <c r="D304">
        <v>0.185</v>
      </c>
    </row>
    <row r="305" spans="1:4" x14ac:dyDescent="0.25">
      <c r="A305" t="s">
        <v>436</v>
      </c>
      <c r="B305">
        <v>35577</v>
      </c>
      <c r="C305" t="s">
        <v>1571</v>
      </c>
      <c r="D305">
        <v>0.20860000000000001</v>
      </c>
    </row>
    <row r="306" spans="1:4" x14ac:dyDescent="0.25">
      <c r="A306" t="s">
        <v>437</v>
      </c>
      <c r="B306">
        <v>34532</v>
      </c>
      <c r="C306" t="s">
        <v>1572</v>
      </c>
      <c r="D306">
        <v>0.25700000000000001</v>
      </c>
    </row>
    <row r="307" spans="1:4" x14ac:dyDescent="0.25">
      <c r="A307" t="s">
        <v>438</v>
      </c>
      <c r="B307">
        <v>34508</v>
      </c>
      <c r="C307" t="s">
        <v>1573</v>
      </c>
      <c r="D307">
        <v>0.28199999999999997</v>
      </c>
    </row>
    <row r="308" spans="1:4" x14ac:dyDescent="0.25">
      <c r="A308" t="s">
        <v>439</v>
      </c>
      <c r="B308">
        <v>41292</v>
      </c>
      <c r="C308" t="s">
        <v>1574</v>
      </c>
      <c r="D308">
        <v>0.28999999999999998</v>
      </c>
    </row>
    <row r="309" spans="1:4" x14ac:dyDescent="0.25">
      <c r="A309" t="s">
        <v>440</v>
      </c>
      <c r="B309">
        <v>36507</v>
      </c>
      <c r="C309" t="s">
        <v>1575</v>
      </c>
      <c r="D309">
        <v>0.35</v>
      </c>
    </row>
    <row r="310" spans="1:4" x14ac:dyDescent="0.25">
      <c r="A310" t="s">
        <v>441</v>
      </c>
      <c r="B310">
        <v>35674</v>
      </c>
      <c r="C310" t="s">
        <v>1576</v>
      </c>
      <c r="D310">
        <v>0.35</v>
      </c>
    </row>
    <row r="311" spans="1:4" x14ac:dyDescent="0.25">
      <c r="A311" t="s">
        <v>442</v>
      </c>
      <c r="B311">
        <v>36658</v>
      </c>
      <c r="C311" t="s">
        <v>1577</v>
      </c>
      <c r="D311">
        <v>0.441</v>
      </c>
    </row>
    <row r="312" spans="1:4" x14ac:dyDescent="0.25">
      <c r="A312" t="s">
        <v>443</v>
      </c>
      <c r="B312">
        <v>34743</v>
      </c>
      <c r="C312" t="s">
        <v>1578</v>
      </c>
      <c r="D312">
        <v>0.443</v>
      </c>
    </row>
    <row r="313" spans="1:4" x14ac:dyDescent="0.25">
      <c r="A313" t="s">
        <v>444</v>
      </c>
      <c r="B313">
        <v>34744</v>
      </c>
      <c r="C313" t="s">
        <v>1579</v>
      </c>
      <c r="D313">
        <v>0.48499999999999999</v>
      </c>
    </row>
    <row r="314" spans="1:4" x14ac:dyDescent="0.25">
      <c r="A314" t="s">
        <v>445</v>
      </c>
      <c r="B314">
        <v>38880</v>
      </c>
      <c r="C314" t="s">
        <v>1580</v>
      </c>
      <c r="D314">
        <v>0.77100000000000002</v>
      </c>
    </row>
    <row r="315" spans="1:4" x14ac:dyDescent="0.25">
      <c r="A315" t="s">
        <v>446</v>
      </c>
      <c r="B315">
        <v>34555</v>
      </c>
      <c r="C315" t="s">
        <v>1581</v>
      </c>
      <c r="D315">
        <v>0.56499999999999995</v>
      </c>
    </row>
    <row r="316" spans="1:4" x14ac:dyDescent="0.25">
      <c r="A316" t="s">
        <v>447</v>
      </c>
      <c r="B316">
        <v>34745</v>
      </c>
      <c r="C316" t="s">
        <v>1582</v>
      </c>
      <c r="D316">
        <v>0.31</v>
      </c>
    </row>
    <row r="317" spans="1:4" x14ac:dyDescent="0.25">
      <c r="A317" t="s">
        <v>448</v>
      </c>
      <c r="B317">
        <v>40425</v>
      </c>
      <c r="C317" t="s">
        <v>1583</v>
      </c>
      <c r="D317">
        <v>0.30499999999999999</v>
      </c>
    </row>
    <row r="318" spans="1:4" x14ac:dyDescent="0.25">
      <c r="A318" t="s">
        <v>449</v>
      </c>
      <c r="B318">
        <v>34829</v>
      </c>
      <c r="C318" t="s">
        <v>1584</v>
      </c>
      <c r="D318">
        <v>0.31</v>
      </c>
    </row>
    <row r="319" spans="1:4" x14ac:dyDescent="0.25">
      <c r="A319" t="s">
        <v>450</v>
      </c>
      <c r="B319">
        <v>34406</v>
      </c>
      <c r="C319" t="s">
        <v>1585</v>
      </c>
      <c r="D319">
        <v>0.46</v>
      </c>
    </row>
    <row r="320" spans="1:4" x14ac:dyDescent="0.25">
      <c r="A320" t="s">
        <v>451</v>
      </c>
      <c r="B320">
        <v>40637</v>
      </c>
      <c r="C320" t="s">
        <v>1586</v>
      </c>
      <c r="D320">
        <v>26.95</v>
      </c>
    </row>
    <row r="321" spans="1:4" x14ac:dyDescent="0.25">
      <c r="A321" t="s">
        <v>453</v>
      </c>
      <c r="B321">
        <v>35796</v>
      </c>
      <c r="C321" t="s">
        <v>1587</v>
      </c>
      <c r="D321">
        <v>0.4</v>
      </c>
    </row>
    <row r="322" spans="1:4" x14ac:dyDescent="0.25">
      <c r="A322" t="s">
        <v>454</v>
      </c>
      <c r="B322">
        <v>35303</v>
      </c>
      <c r="C322" t="s">
        <v>1588</v>
      </c>
      <c r="D322">
        <v>0.626</v>
      </c>
    </row>
    <row r="323" spans="1:4" x14ac:dyDescent="0.25">
      <c r="A323" t="s">
        <v>455</v>
      </c>
      <c r="B323">
        <v>37992</v>
      </c>
      <c r="C323" t="s">
        <v>1589</v>
      </c>
      <c r="D323">
        <v>0.36799999999999999</v>
      </c>
    </row>
    <row r="324" spans="1:4" x14ac:dyDescent="0.25">
      <c r="A324" t="s">
        <v>456</v>
      </c>
      <c r="B324">
        <v>39028</v>
      </c>
      <c r="C324" t="s">
        <v>1590</v>
      </c>
      <c r="D324">
        <v>0.49</v>
      </c>
    </row>
    <row r="325" spans="1:4" x14ac:dyDescent="0.25">
      <c r="A325" t="s">
        <v>457</v>
      </c>
      <c r="B325">
        <v>34825</v>
      </c>
      <c r="C325" t="s">
        <v>1591</v>
      </c>
      <c r="D325">
        <v>0.29599999999999999</v>
      </c>
    </row>
    <row r="326" spans="1:4" x14ac:dyDescent="0.25">
      <c r="A326" t="s">
        <v>458</v>
      </c>
      <c r="B326">
        <v>36114</v>
      </c>
      <c r="C326" t="s">
        <v>1592</v>
      </c>
      <c r="D326">
        <v>0.42</v>
      </c>
    </row>
    <row r="327" spans="1:4" x14ac:dyDescent="0.25">
      <c r="A327" t="s">
        <v>459</v>
      </c>
      <c r="B327">
        <v>35033</v>
      </c>
      <c r="C327" t="s">
        <v>1593</v>
      </c>
      <c r="D327">
        <v>0.67500000000000004</v>
      </c>
    </row>
    <row r="328" spans="1:4" x14ac:dyDescent="0.25">
      <c r="A328" t="s">
        <v>460</v>
      </c>
      <c r="B328">
        <v>34447</v>
      </c>
      <c r="C328" t="s">
        <v>1594</v>
      </c>
      <c r="D328">
        <v>2.0750000000000002</v>
      </c>
    </row>
    <row r="329" spans="1:4" x14ac:dyDescent="0.25">
      <c r="A329" t="s">
        <v>61</v>
      </c>
      <c r="B329">
        <v>35238</v>
      </c>
      <c r="C329" t="s">
        <v>1595</v>
      </c>
      <c r="D329">
        <v>0.03</v>
      </c>
    </row>
    <row r="330" spans="1:4" x14ac:dyDescent="0.25">
      <c r="A330" t="s">
        <v>461</v>
      </c>
      <c r="B330">
        <v>38902</v>
      </c>
      <c r="C330" t="s">
        <v>1596</v>
      </c>
      <c r="D330">
        <v>3.4000000000000002E-2</v>
      </c>
    </row>
    <row r="331" spans="1:4" x14ac:dyDescent="0.25">
      <c r="A331" t="s">
        <v>462</v>
      </c>
      <c r="B331">
        <v>34954</v>
      </c>
      <c r="C331" t="s">
        <v>1597</v>
      </c>
      <c r="D331">
        <v>0.38640000000000002</v>
      </c>
    </row>
    <row r="332" spans="1:4" x14ac:dyDescent="0.25">
      <c r="A332" t="s">
        <v>463</v>
      </c>
      <c r="B332">
        <v>35289</v>
      </c>
      <c r="C332" t="s">
        <v>1598</v>
      </c>
      <c r="D332">
        <v>0.38919999999999999</v>
      </c>
    </row>
    <row r="333" spans="1:4" x14ac:dyDescent="0.25">
      <c r="A333" t="s">
        <v>464</v>
      </c>
      <c r="B333">
        <v>34955</v>
      </c>
      <c r="C333" t="s">
        <v>1599</v>
      </c>
      <c r="D333">
        <v>0.45</v>
      </c>
    </row>
    <row r="334" spans="1:4" x14ac:dyDescent="0.25">
      <c r="A334" t="s">
        <v>465</v>
      </c>
      <c r="B334">
        <v>39685</v>
      </c>
      <c r="C334" t="s">
        <v>1600</v>
      </c>
      <c r="D334">
        <v>0.5</v>
      </c>
    </row>
    <row r="335" spans="1:4" x14ac:dyDescent="0.25">
      <c r="A335" t="s">
        <v>34</v>
      </c>
      <c r="B335">
        <v>42908</v>
      </c>
      <c r="C335" t="s">
        <v>1601</v>
      </c>
      <c r="D335">
        <v>0.73499999999999999</v>
      </c>
    </row>
    <row r="336" spans="1:4" x14ac:dyDescent="0.25">
      <c r="A336" t="s">
        <v>1602</v>
      </c>
      <c r="B336">
        <v>35184</v>
      </c>
      <c r="C336" t="s">
        <v>1603</v>
      </c>
      <c r="D336">
        <v>1.25</v>
      </c>
    </row>
    <row r="337" spans="1:4" x14ac:dyDescent="0.25">
      <c r="A337" t="s">
        <v>468</v>
      </c>
      <c r="B337">
        <v>42940</v>
      </c>
      <c r="C337" t="s">
        <v>1604</v>
      </c>
      <c r="D337">
        <v>2.8170000000000002</v>
      </c>
    </row>
    <row r="338" spans="1:4" x14ac:dyDescent="0.25">
      <c r="A338" t="s">
        <v>469</v>
      </c>
      <c r="B338">
        <v>42936</v>
      </c>
      <c r="C338" t="s">
        <v>1605</v>
      </c>
      <c r="D338">
        <v>2.8170000000000002</v>
      </c>
    </row>
    <row r="339" spans="1:4" x14ac:dyDescent="0.25">
      <c r="A339" t="s">
        <v>1606</v>
      </c>
      <c r="C339" t="s">
        <v>1604</v>
      </c>
      <c r="D339">
        <v>2.8117000000000001</v>
      </c>
    </row>
    <row r="340" spans="1:4" x14ac:dyDescent="0.25">
      <c r="A340" t="s">
        <v>470</v>
      </c>
      <c r="B340">
        <v>34574</v>
      </c>
      <c r="C340" t="s">
        <v>1607</v>
      </c>
      <c r="D340">
        <v>3.5000000000000003E-2</v>
      </c>
    </row>
    <row r="341" spans="1:4" x14ac:dyDescent="0.25">
      <c r="A341" t="s">
        <v>471</v>
      </c>
      <c r="B341">
        <v>40303</v>
      </c>
      <c r="C341" t="s">
        <v>1608</v>
      </c>
      <c r="D341">
        <v>9.4E-2</v>
      </c>
    </row>
    <row r="342" spans="1:4" x14ac:dyDescent="0.25">
      <c r="A342" t="s">
        <v>472</v>
      </c>
      <c r="B342">
        <v>35052</v>
      </c>
      <c r="C342" t="s">
        <v>1609</v>
      </c>
      <c r="D342">
        <v>5.3199999999999997E-2</v>
      </c>
    </row>
    <row r="343" spans="1:4" x14ac:dyDescent="0.25">
      <c r="A343" t="s">
        <v>473</v>
      </c>
      <c r="B343">
        <v>34757</v>
      </c>
      <c r="C343" t="s">
        <v>1610</v>
      </c>
      <c r="D343">
        <v>4.8000000000000001E-2</v>
      </c>
    </row>
    <row r="344" spans="1:4" x14ac:dyDescent="0.25">
      <c r="A344" t="s">
        <v>474</v>
      </c>
      <c r="B344">
        <v>34765</v>
      </c>
      <c r="C344" t="s">
        <v>1611</v>
      </c>
      <c r="D344">
        <v>4.4600000000000001E-2</v>
      </c>
    </row>
    <row r="345" spans="1:4" x14ac:dyDescent="0.25">
      <c r="A345" t="s">
        <v>475</v>
      </c>
      <c r="B345">
        <v>40492</v>
      </c>
      <c r="C345" t="s">
        <v>1612</v>
      </c>
      <c r="D345">
        <v>4.5600000000000002E-2</v>
      </c>
    </row>
    <row r="346" spans="1:4" x14ac:dyDescent="0.25">
      <c r="A346" t="s">
        <v>476</v>
      </c>
      <c r="B346">
        <v>34953</v>
      </c>
      <c r="C346" t="s">
        <v>1613</v>
      </c>
      <c r="D346">
        <v>0.09</v>
      </c>
    </row>
    <row r="347" spans="1:4" x14ac:dyDescent="0.25">
      <c r="A347" t="s">
        <v>477</v>
      </c>
      <c r="B347">
        <v>34952</v>
      </c>
      <c r="C347" t="s">
        <v>1614</v>
      </c>
      <c r="D347">
        <v>8.5999999999999993E-2</v>
      </c>
    </row>
    <row r="348" spans="1:4" x14ac:dyDescent="0.25">
      <c r="A348" t="s">
        <v>478</v>
      </c>
      <c r="B348">
        <v>43150</v>
      </c>
      <c r="C348" t="s">
        <v>1615</v>
      </c>
      <c r="D348">
        <v>0.73</v>
      </c>
    </row>
    <row r="349" spans="1:4" x14ac:dyDescent="0.25">
      <c r="A349" t="s">
        <v>479</v>
      </c>
      <c r="B349">
        <v>41294</v>
      </c>
      <c r="C349" t="s">
        <v>1616</v>
      </c>
      <c r="D349">
        <v>0.16300000000000001</v>
      </c>
    </row>
    <row r="350" spans="1:4" x14ac:dyDescent="0.25">
      <c r="A350" t="s">
        <v>480</v>
      </c>
      <c r="B350">
        <v>34464</v>
      </c>
      <c r="C350" t="s">
        <v>1617</v>
      </c>
      <c r="D350">
        <v>0.22700000000000001</v>
      </c>
    </row>
    <row r="351" spans="1:4" x14ac:dyDescent="0.25">
      <c r="A351" t="s">
        <v>481</v>
      </c>
      <c r="B351">
        <v>35291</v>
      </c>
      <c r="C351" t="s">
        <v>1618</v>
      </c>
      <c r="D351">
        <v>0.46300000000000002</v>
      </c>
    </row>
    <row r="352" spans="1:4" x14ac:dyDescent="0.25">
      <c r="A352" t="s">
        <v>483</v>
      </c>
      <c r="B352">
        <v>35083</v>
      </c>
      <c r="C352" t="s">
        <v>484</v>
      </c>
      <c r="D352">
        <v>0.08</v>
      </c>
    </row>
    <row r="353" spans="1:4" x14ac:dyDescent="0.25">
      <c r="A353" t="s">
        <v>485</v>
      </c>
      <c r="B353">
        <v>36052</v>
      </c>
      <c r="C353" t="s">
        <v>1619</v>
      </c>
      <c r="D353">
        <v>0.09</v>
      </c>
    </row>
    <row r="354" spans="1:4" x14ac:dyDescent="0.25">
      <c r="A354" t="s">
        <v>486</v>
      </c>
      <c r="B354">
        <v>36686</v>
      </c>
      <c r="C354" t="s">
        <v>1620</v>
      </c>
      <c r="D354">
        <v>0.09</v>
      </c>
    </row>
    <row r="355" spans="1:4" x14ac:dyDescent="0.25">
      <c r="A355" t="s">
        <v>487</v>
      </c>
      <c r="B355">
        <v>37163</v>
      </c>
      <c r="C355" t="s">
        <v>488</v>
      </c>
      <c r="D355">
        <v>0.09</v>
      </c>
    </row>
    <row r="356" spans="1:4" x14ac:dyDescent="0.25">
      <c r="A356" t="s">
        <v>489</v>
      </c>
      <c r="B356">
        <v>34491</v>
      </c>
      <c r="C356" t="s">
        <v>1621</v>
      </c>
      <c r="D356">
        <v>3.2000000000000001E-2</v>
      </c>
    </row>
    <row r="357" spans="1:4" x14ac:dyDescent="0.25">
      <c r="A357" t="s">
        <v>490</v>
      </c>
      <c r="B357">
        <v>34492</v>
      </c>
      <c r="C357" t="s">
        <v>1622</v>
      </c>
      <c r="D357">
        <v>0.03</v>
      </c>
    </row>
    <row r="358" spans="1:4" x14ac:dyDescent="0.25">
      <c r="A358" t="s">
        <v>1623</v>
      </c>
      <c r="C358" t="s">
        <v>1624</v>
      </c>
      <c r="D358">
        <v>0.19600000000000001</v>
      </c>
    </row>
    <row r="359" spans="1:4" x14ac:dyDescent="0.25">
      <c r="A359" t="s">
        <v>1625</v>
      </c>
      <c r="C359" t="s">
        <v>1626</v>
      </c>
      <c r="D359">
        <v>0.629</v>
      </c>
    </row>
    <row r="360" spans="1:4" x14ac:dyDescent="0.25">
      <c r="A360" t="s">
        <v>42</v>
      </c>
      <c r="B360">
        <v>34808</v>
      </c>
      <c r="C360" t="s">
        <v>1627</v>
      </c>
      <c r="D360">
        <v>0.223</v>
      </c>
    </row>
    <row r="361" spans="1:4" x14ac:dyDescent="0.25">
      <c r="A361" t="s">
        <v>57</v>
      </c>
      <c r="B361">
        <v>34759</v>
      </c>
      <c r="C361" t="s">
        <v>1628</v>
      </c>
      <c r="D361">
        <v>0.34</v>
      </c>
    </row>
    <row r="362" spans="1:4" x14ac:dyDescent="0.25">
      <c r="A362" t="s">
        <v>493</v>
      </c>
      <c r="B362">
        <v>36356</v>
      </c>
      <c r="C362" t="s">
        <v>1629</v>
      </c>
      <c r="D362">
        <v>0.50446000000000002</v>
      </c>
    </row>
    <row r="363" spans="1:4" x14ac:dyDescent="0.25">
      <c r="A363" t="s">
        <v>494</v>
      </c>
      <c r="B363">
        <v>34791</v>
      </c>
      <c r="C363" t="s">
        <v>1629</v>
      </c>
      <c r="D363">
        <v>0.504</v>
      </c>
    </row>
    <row r="364" spans="1:4" x14ac:dyDescent="0.25">
      <c r="A364" t="s">
        <v>79</v>
      </c>
      <c r="B364">
        <v>34242</v>
      </c>
      <c r="C364" t="s">
        <v>1630</v>
      </c>
      <c r="D364">
        <v>0.32200000000000001</v>
      </c>
    </row>
    <row r="365" spans="1:4" x14ac:dyDescent="0.25">
      <c r="A365" t="s">
        <v>58</v>
      </c>
      <c r="B365">
        <v>34450</v>
      </c>
      <c r="C365" t="s">
        <v>1631</v>
      </c>
      <c r="D365">
        <v>0.31</v>
      </c>
    </row>
    <row r="366" spans="1:4" x14ac:dyDescent="0.25">
      <c r="A366" t="s">
        <v>495</v>
      </c>
      <c r="B366">
        <v>35423</v>
      </c>
      <c r="C366" t="s">
        <v>1632</v>
      </c>
      <c r="D366">
        <v>0.45600000000000002</v>
      </c>
    </row>
    <row r="367" spans="1:4" x14ac:dyDescent="0.25">
      <c r="A367" t="s">
        <v>496</v>
      </c>
      <c r="B367">
        <v>34945</v>
      </c>
      <c r="C367" t="s">
        <v>1633</v>
      </c>
      <c r="D367">
        <v>0.45600000000000002</v>
      </c>
    </row>
    <row r="368" spans="1:4" x14ac:dyDescent="0.25">
      <c r="A368" t="s">
        <v>499</v>
      </c>
      <c r="B368">
        <v>40945</v>
      </c>
      <c r="C368" t="s">
        <v>1634</v>
      </c>
      <c r="D368">
        <v>46.844000000000001</v>
      </c>
    </row>
    <row r="369" spans="1:4" x14ac:dyDescent="0.25">
      <c r="A369" t="s">
        <v>500</v>
      </c>
      <c r="C369" t="s">
        <v>1635</v>
      </c>
      <c r="D369">
        <v>485.41</v>
      </c>
    </row>
    <row r="370" spans="1:4" x14ac:dyDescent="0.25">
      <c r="A370" t="s">
        <v>501</v>
      </c>
      <c r="C370" t="s">
        <v>1636</v>
      </c>
      <c r="D370">
        <v>329.74</v>
      </c>
    </row>
    <row r="371" spans="1:4" x14ac:dyDescent="0.25">
      <c r="A371" t="s">
        <v>1637</v>
      </c>
      <c r="C371" t="s">
        <v>1638</v>
      </c>
      <c r="D371">
        <v>109.556</v>
      </c>
    </row>
    <row r="372" spans="1:4" x14ac:dyDescent="0.25">
      <c r="A372" t="s">
        <v>504</v>
      </c>
      <c r="B372">
        <v>40638</v>
      </c>
      <c r="C372" t="s">
        <v>1639</v>
      </c>
      <c r="D372">
        <v>19.47</v>
      </c>
    </row>
    <row r="373" spans="1:4" x14ac:dyDescent="0.25">
      <c r="A373" t="s">
        <v>505</v>
      </c>
      <c r="B373">
        <v>40671</v>
      </c>
      <c r="C373" t="s">
        <v>1640</v>
      </c>
      <c r="D373">
        <v>17.739999999999998</v>
      </c>
    </row>
    <row r="374" spans="1:4" x14ac:dyDescent="0.25">
      <c r="A374" t="s">
        <v>506</v>
      </c>
      <c r="B374">
        <v>34441</v>
      </c>
      <c r="C374" t="s">
        <v>1432</v>
      </c>
      <c r="D374">
        <v>3.2000000000000001E-2</v>
      </c>
    </row>
    <row r="375" spans="1:4" x14ac:dyDescent="0.25">
      <c r="A375" t="s">
        <v>507</v>
      </c>
      <c r="B375">
        <v>43174</v>
      </c>
      <c r="C375" t="s">
        <v>1641</v>
      </c>
      <c r="D375">
        <v>23.27</v>
      </c>
    </row>
    <row r="376" spans="1:4" x14ac:dyDescent="0.25">
      <c r="A376" t="s">
        <v>508</v>
      </c>
      <c r="B376">
        <v>43177</v>
      </c>
      <c r="C376" t="s">
        <v>1642</v>
      </c>
      <c r="D376">
        <v>23.27</v>
      </c>
    </row>
    <row r="377" spans="1:4" x14ac:dyDescent="0.25">
      <c r="A377" t="s">
        <v>509</v>
      </c>
      <c r="B377">
        <v>43175</v>
      </c>
      <c r="C377" t="s">
        <v>1643</v>
      </c>
      <c r="D377">
        <v>36.619999999999997</v>
      </c>
    </row>
    <row r="378" spans="1:4" x14ac:dyDescent="0.25">
      <c r="A378" t="s">
        <v>510</v>
      </c>
      <c r="B378">
        <v>43176</v>
      </c>
      <c r="C378" t="s">
        <v>1644</v>
      </c>
      <c r="D378">
        <v>32.020000000000003</v>
      </c>
    </row>
    <row r="379" spans="1:4" x14ac:dyDescent="0.25">
      <c r="A379" t="s">
        <v>511</v>
      </c>
      <c r="B379">
        <v>32999</v>
      </c>
      <c r="C379" t="s">
        <v>1645</v>
      </c>
      <c r="D379">
        <v>9.5880000000000007E-2</v>
      </c>
    </row>
    <row r="380" spans="1:4" x14ac:dyDescent="0.25">
      <c r="A380" t="s">
        <v>512</v>
      </c>
      <c r="B380">
        <v>34904</v>
      </c>
      <c r="C380" t="s">
        <v>1646</v>
      </c>
      <c r="D380">
        <v>0.28499999999999998</v>
      </c>
    </row>
    <row r="381" spans="1:4" x14ac:dyDescent="0.25">
      <c r="A381" t="s">
        <v>513</v>
      </c>
      <c r="B381">
        <v>34909</v>
      </c>
      <c r="C381" t="s">
        <v>1647</v>
      </c>
      <c r="D381">
        <v>8.7999999999999995E-2</v>
      </c>
    </row>
    <row r="382" spans="1:4" x14ac:dyDescent="0.25">
      <c r="A382" t="s">
        <v>514</v>
      </c>
      <c r="B382">
        <v>36357</v>
      </c>
      <c r="C382" t="s">
        <v>1648</v>
      </c>
      <c r="D382">
        <v>0.20100000000000001</v>
      </c>
    </row>
    <row r="383" spans="1:4" x14ac:dyDescent="0.25">
      <c r="A383" t="s">
        <v>515</v>
      </c>
      <c r="B383">
        <v>34656</v>
      </c>
      <c r="C383" t="s">
        <v>1649</v>
      </c>
      <c r="D383">
        <v>0.14799999999999999</v>
      </c>
    </row>
    <row r="384" spans="1:4" x14ac:dyDescent="0.25">
      <c r="A384" t="s">
        <v>516</v>
      </c>
      <c r="B384">
        <v>30176</v>
      </c>
      <c r="C384" t="s">
        <v>1650</v>
      </c>
      <c r="D384">
        <v>0.13300000000000001</v>
      </c>
    </row>
    <row r="385" spans="1:4" x14ac:dyDescent="0.25">
      <c r="A385" t="s">
        <v>517</v>
      </c>
      <c r="B385">
        <v>34411</v>
      </c>
      <c r="C385" t="s">
        <v>1651</v>
      </c>
      <c r="D385">
        <v>5.3999999999999999E-2</v>
      </c>
    </row>
    <row r="386" spans="1:4" x14ac:dyDescent="0.25">
      <c r="A386" t="s">
        <v>518</v>
      </c>
      <c r="B386">
        <v>34753</v>
      </c>
      <c r="C386" t="s">
        <v>1652</v>
      </c>
      <c r="D386">
        <v>0.105</v>
      </c>
    </row>
    <row r="387" spans="1:4" x14ac:dyDescent="0.25">
      <c r="A387" t="s">
        <v>519</v>
      </c>
      <c r="B387">
        <v>34810</v>
      </c>
      <c r="C387" t="s">
        <v>1653</v>
      </c>
      <c r="D387">
        <v>0.128</v>
      </c>
    </row>
    <row r="388" spans="1:4" x14ac:dyDescent="0.25">
      <c r="A388" t="s">
        <v>520</v>
      </c>
      <c r="B388">
        <v>35194</v>
      </c>
      <c r="C388" t="s">
        <v>1654</v>
      </c>
      <c r="D388">
        <v>0.12</v>
      </c>
    </row>
    <row r="389" spans="1:4" x14ac:dyDescent="0.25">
      <c r="A389" t="s">
        <v>521</v>
      </c>
      <c r="B389">
        <v>34724</v>
      </c>
      <c r="C389" t="s">
        <v>1655</v>
      </c>
      <c r="D389">
        <v>0.98</v>
      </c>
    </row>
    <row r="390" spans="1:4" x14ac:dyDescent="0.25">
      <c r="A390" t="s">
        <v>522</v>
      </c>
      <c r="B390">
        <v>35970</v>
      </c>
      <c r="C390" t="s">
        <v>1656</v>
      </c>
      <c r="D390">
        <v>1.47</v>
      </c>
    </row>
    <row r="391" spans="1:4" x14ac:dyDescent="0.25">
      <c r="A391" t="s">
        <v>523</v>
      </c>
      <c r="B391">
        <v>42983</v>
      </c>
      <c r="C391" t="s">
        <v>1657</v>
      </c>
      <c r="D391">
        <v>1.55</v>
      </c>
    </row>
    <row r="392" spans="1:4" x14ac:dyDescent="0.25">
      <c r="A392" t="s">
        <v>524</v>
      </c>
      <c r="B392">
        <v>34921</v>
      </c>
      <c r="C392" t="s">
        <v>1658</v>
      </c>
      <c r="D392">
        <v>9.5000000000000001E-2</v>
      </c>
    </row>
    <row r="393" spans="1:4" x14ac:dyDescent="0.25">
      <c r="A393" t="s">
        <v>525</v>
      </c>
      <c r="B393">
        <v>35313</v>
      </c>
      <c r="C393" t="s">
        <v>1659</v>
      </c>
      <c r="D393">
        <v>0.105</v>
      </c>
    </row>
    <row r="394" spans="1:4" x14ac:dyDescent="0.25">
      <c r="A394" t="s">
        <v>526</v>
      </c>
      <c r="B394">
        <v>34250</v>
      </c>
      <c r="C394" t="s">
        <v>1660</v>
      </c>
      <c r="D394">
        <v>0.191</v>
      </c>
    </row>
    <row r="395" spans="1:4" x14ac:dyDescent="0.25">
      <c r="A395" t="s">
        <v>2327</v>
      </c>
      <c r="B395">
        <v>43969</v>
      </c>
      <c r="C395" t="s">
        <v>2329</v>
      </c>
      <c r="D395">
        <v>2.72</v>
      </c>
    </row>
    <row r="396" spans="1:4" x14ac:dyDescent="0.25">
      <c r="A396" t="s">
        <v>2556</v>
      </c>
      <c r="D396">
        <v>0.28499999999999998</v>
      </c>
    </row>
    <row r="397" spans="1:4" x14ac:dyDescent="0.25">
      <c r="A397" t="s">
        <v>2353</v>
      </c>
      <c r="D397">
        <v>7.0000000000000007E-2</v>
      </c>
    </row>
    <row r="398" spans="1:4" x14ac:dyDescent="0.25">
      <c r="A398" t="s">
        <v>2354</v>
      </c>
      <c r="D398">
        <v>3.5000000000000003E-2</v>
      </c>
    </row>
    <row r="399" spans="1:4" x14ac:dyDescent="0.25">
      <c r="A399" t="s">
        <v>2328</v>
      </c>
      <c r="B399">
        <v>43970</v>
      </c>
      <c r="C399" t="s">
        <v>2330</v>
      </c>
      <c r="D399">
        <v>2.65</v>
      </c>
    </row>
    <row r="400" spans="1:4" x14ac:dyDescent="0.25">
      <c r="A400" t="s">
        <v>2355</v>
      </c>
      <c r="D400">
        <v>2.18E-2</v>
      </c>
    </row>
    <row r="401" spans="1:4" x14ac:dyDescent="0.25">
      <c r="A401" t="s">
        <v>2353</v>
      </c>
      <c r="D401">
        <v>7.0000000000000007E-2</v>
      </c>
    </row>
    <row r="402" spans="1:4" x14ac:dyDescent="0.25">
      <c r="A402" t="s">
        <v>2354</v>
      </c>
      <c r="D402">
        <v>3.5000000000000003E-2</v>
      </c>
    </row>
    <row r="403" spans="1:4" x14ac:dyDescent="0.25">
      <c r="A403" t="s">
        <v>529</v>
      </c>
      <c r="B403">
        <v>35204</v>
      </c>
      <c r="C403" t="s">
        <v>1661</v>
      </c>
      <c r="D403">
        <v>2.72</v>
      </c>
    </row>
    <row r="404" spans="1:4" x14ac:dyDescent="0.25">
      <c r="A404" t="s">
        <v>532</v>
      </c>
      <c r="B404">
        <v>42937</v>
      </c>
      <c r="C404" t="s">
        <v>1662</v>
      </c>
      <c r="D404">
        <v>4.9800000000000004</v>
      </c>
    </row>
    <row r="405" spans="1:4" x14ac:dyDescent="0.25">
      <c r="A405" t="s">
        <v>2211</v>
      </c>
      <c r="C405" t="s">
        <v>531</v>
      </c>
      <c r="D405">
        <v>13.86</v>
      </c>
    </row>
    <row r="406" spans="1:4" x14ac:dyDescent="0.25">
      <c r="A406" t="s">
        <v>2200</v>
      </c>
      <c r="C406" t="s">
        <v>2201</v>
      </c>
      <c r="D406">
        <v>8.6999999999999993</v>
      </c>
    </row>
    <row r="407" spans="1:4" x14ac:dyDescent="0.25">
      <c r="A407" t="s">
        <v>533</v>
      </c>
      <c r="B407">
        <v>35205</v>
      </c>
      <c r="C407" t="s">
        <v>1663</v>
      </c>
      <c r="D407">
        <v>0.92</v>
      </c>
    </row>
    <row r="408" spans="1:4" x14ac:dyDescent="0.25">
      <c r="A408" t="s">
        <v>534</v>
      </c>
      <c r="B408">
        <v>35338</v>
      </c>
      <c r="C408" t="s">
        <v>535</v>
      </c>
      <c r="D408">
        <v>22.8</v>
      </c>
    </row>
    <row r="409" spans="1:4" x14ac:dyDescent="0.25">
      <c r="A409" t="s">
        <v>538</v>
      </c>
      <c r="B409">
        <v>42019</v>
      </c>
      <c r="C409" t="s">
        <v>1664</v>
      </c>
      <c r="D409">
        <v>27.916</v>
      </c>
    </row>
    <row r="410" spans="1:4" x14ac:dyDescent="0.25">
      <c r="A410" t="s">
        <v>536</v>
      </c>
      <c r="B410">
        <v>34771</v>
      </c>
      <c r="C410" t="s">
        <v>537</v>
      </c>
      <c r="D410">
        <v>12.6</v>
      </c>
    </row>
    <row r="411" spans="1:4" x14ac:dyDescent="0.25">
      <c r="A411" t="s">
        <v>539</v>
      </c>
      <c r="B411">
        <v>40378</v>
      </c>
      <c r="C411" t="s">
        <v>1665</v>
      </c>
      <c r="D411">
        <v>0.90500000000000003</v>
      </c>
    </row>
    <row r="412" spans="1:4" x14ac:dyDescent="0.25">
      <c r="A412" t="s">
        <v>540</v>
      </c>
      <c r="B412">
        <v>34445</v>
      </c>
      <c r="C412" t="s">
        <v>1666</v>
      </c>
      <c r="D412">
        <v>0.152</v>
      </c>
    </row>
    <row r="413" spans="1:4" x14ac:dyDescent="0.25">
      <c r="A413" t="s">
        <v>541</v>
      </c>
      <c r="B413">
        <v>37577</v>
      </c>
      <c r="C413" t="s">
        <v>1667</v>
      </c>
      <c r="D413">
        <v>0.1163</v>
      </c>
    </row>
    <row r="414" spans="1:4" x14ac:dyDescent="0.25">
      <c r="A414" t="s">
        <v>542</v>
      </c>
      <c r="B414">
        <v>38896</v>
      </c>
      <c r="C414" t="s">
        <v>1668</v>
      </c>
      <c r="D414">
        <v>1.8260000000000001</v>
      </c>
    </row>
    <row r="415" spans="1:4" x14ac:dyDescent="0.25">
      <c r="A415" t="s">
        <v>543</v>
      </c>
      <c r="B415">
        <v>40632</v>
      </c>
      <c r="C415" t="s">
        <v>1669</v>
      </c>
      <c r="D415">
        <v>1.6850000000000001</v>
      </c>
    </row>
    <row r="416" spans="1:4" x14ac:dyDescent="0.25">
      <c r="A416" t="s">
        <v>549</v>
      </c>
      <c r="B416">
        <v>40294</v>
      </c>
      <c r="C416" t="s">
        <v>1670</v>
      </c>
      <c r="D416">
        <v>0.83</v>
      </c>
    </row>
    <row r="417" spans="1:4" x14ac:dyDescent="0.25">
      <c r="A417" t="s">
        <v>544</v>
      </c>
      <c r="B417">
        <v>42790</v>
      </c>
      <c r="C417" t="s">
        <v>1671</v>
      </c>
      <c r="D417">
        <v>1.1200000000000001</v>
      </c>
    </row>
    <row r="418" spans="1:4" x14ac:dyDescent="0.25">
      <c r="A418" t="s">
        <v>545</v>
      </c>
      <c r="B418">
        <v>42423</v>
      </c>
      <c r="C418" t="s">
        <v>1672</v>
      </c>
      <c r="D418">
        <v>2.7</v>
      </c>
    </row>
    <row r="419" spans="1:4" x14ac:dyDescent="0.25">
      <c r="A419" t="s">
        <v>546</v>
      </c>
      <c r="B419">
        <v>42424</v>
      </c>
      <c r="C419" t="s">
        <v>1673</v>
      </c>
      <c r="D419">
        <v>1.3</v>
      </c>
    </row>
    <row r="420" spans="1:4" x14ac:dyDescent="0.25">
      <c r="A420" t="s">
        <v>547</v>
      </c>
      <c r="B420">
        <v>42425</v>
      </c>
      <c r="C420" t="s">
        <v>1674</v>
      </c>
      <c r="D420">
        <v>2</v>
      </c>
    </row>
    <row r="421" spans="1:4" x14ac:dyDescent="0.25">
      <c r="A421" t="s">
        <v>548</v>
      </c>
      <c r="B421">
        <v>42426</v>
      </c>
      <c r="C421" t="s">
        <v>1675</v>
      </c>
      <c r="D421">
        <v>3.1</v>
      </c>
    </row>
    <row r="422" spans="1:4" x14ac:dyDescent="0.25">
      <c r="A422" t="s">
        <v>1676</v>
      </c>
      <c r="B422">
        <v>43070</v>
      </c>
      <c r="C422" t="s">
        <v>1677</v>
      </c>
      <c r="D422">
        <v>2.2400000000000002</v>
      </c>
    </row>
    <row r="423" spans="1:4" x14ac:dyDescent="0.25">
      <c r="A423" t="s">
        <v>553</v>
      </c>
      <c r="B423">
        <v>43128</v>
      </c>
      <c r="C423" t="s">
        <v>1678</v>
      </c>
      <c r="D423">
        <v>3.47</v>
      </c>
    </row>
    <row r="424" spans="1:4" x14ac:dyDescent="0.25">
      <c r="A424" t="s">
        <v>557</v>
      </c>
      <c r="B424">
        <v>35390</v>
      </c>
      <c r="C424" t="s">
        <v>1679</v>
      </c>
      <c r="D424">
        <v>0.93</v>
      </c>
    </row>
    <row r="425" spans="1:4" x14ac:dyDescent="0.25">
      <c r="A425" t="s">
        <v>558</v>
      </c>
      <c r="B425">
        <v>35190</v>
      </c>
      <c r="C425" t="s">
        <v>1680</v>
      </c>
      <c r="D425">
        <v>0.68</v>
      </c>
    </row>
    <row r="426" spans="1:4" x14ac:dyDescent="0.25">
      <c r="A426" t="s">
        <v>559</v>
      </c>
      <c r="B426">
        <v>35454</v>
      </c>
      <c r="C426" t="s">
        <v>1681</v>
      </c>
      <c r="D426">
        <v>6.56</v>
      </c>
    </row>
    <row r="427" spans="1:4" x14ac:dyDescent="0.25">
      <c r="A427" t="s">
        <v>1682</v>
      </c>
      <c r="C427" t="s">
        <v>1683</v>
      </c>
      <c r="D427">
        <v>3.98</v>
      </c>
    </row>
    <row r="428" spans="1:4" x14ac:dyDescent="0.25">
      <c r="A428" t="s">
        <v>1684</v>
      </c>
      <c r="C428" t="s">
        <v>1685</v>
      </c>
      <c r="D428">
        <v>3.98</v>
      </c>
    </row>
    <row r="429" spans="1:4" x14ac:dyDescent="0.25">
      <c r="A429" t="s">
        <v>1686</v>
      </c>
      <c r="C429" t="s">
        <v>1687</v>
      </c>
      <c r="D429">
        <v>3.98</v>
      </c>
    </row>
    <row r="430" spans="1:4" x14ac:dyDescent="0.25">
      <c r="A430" t="s">
        <v>560</v>
      </c>
      <c r="B430">
        <v>43000</v>
      </c>
      <c r="C430" t="s">
        <v>1688</v>
      </c>
      <c r="D430">
        <v>1.65</v>
      </c>
    </row>
    <row r="431" spans="1:4" x14ac:dyDescent="0.25">
      <c r="A431" t="s">
        <v>561</v>
      </c>
      <c r="B431">
        <v>38732</v>
      </c>
      <c r="C431" t="s">
        <v>1689</v>
      </c>
      <c r="D431">
        <v>5.09</v>
      </c>
    </row>
    <row r="432" spans="1:4" x14ac:dyDescent="0.25">
      <c r="A432" t="s">
        <v>562</v>
      </c>
      <c r="B432">
        <v>35455</v>
      </c>
      <c r="C432" t="s">
        <v>1690</v>
      </c>
      <c r="D432">
        <v>10.8</v>
      </c>
    </row>
    <row r="433" spans="1:4" x14ac:dyDescent="0.25">
      <c r="A433" t="s">
        <v>563</v>
      </c>
      <c r="B433">
        <v>35008</v>
      </c>
      <c r="C433" t="s">
        <v>1691</v>
      </c>
      <c r="D433">
        <v>16</v>
      </c>
    </row>
    <row r="434" spans="1:4" x14ac:dyDescent="0.25">
      <c r="A434" t="s">
        <v>564</v>
      </c>
      <c r="B434">
        <v>36054</v>
      </c>
      <c r="C434" t="s">
        <v>1692</v>
      </c>
      <c r="D434">
        <v>19.350000000000001</v>
      </c>
    </row>
    <row r="435" spans="1:4" x14ac:dyDescent="0.25">
      <c r="A435" t="s">
        <v>565</v>
      </c>
      <c r="B435">
        <v>36904</v>
      </c>
      <c r="C435" t="s">
        <v>1693</v>
      </c>
      <c r="D435">
        <v>3.02</v>
      </c>
    </row>
    <row r="436" spans="1:4" x14ac:dyDescent="0.25">
      <c r="A436" t="s">
        <v>566</v>
      </c>
      <c r="B436">
        <v>40587</v>
      </c>
      <c r="C436" t="s">
        <v>1694</v>
      </c>
      <c r="D436">
        <v>4.22</v>
      </c>
    </row>
    <row r="437" spans="1:4" x14ac:dyDescent="0.25">
      <c r="A437" t="s">
        <v>567</v>
      </c>
      <c r="B437">
        <v>42400</v>
      </c>
      <c r="C437" t="s">
        <v>1695</v>
      </c>
      <c r="D437">
        <v>4.4297399999999998</v>
      </c>
    </row>
    <row r="438" spans="1:4" x14ac:dyDescent="0.25">
      <c r="A438" t="s">
        <v>569</v>
      </c>
      <c r="B438">
        <v>34991</v>
      </c>
      <c r="C438" t="s">
        <v>1696</v>
      </c>
      <c r="D438">
        <v>10.18</v>
      </c>
    </row>
    <row r="439" spans="1:4" x14ac:dyDescent="0.25">
      <c r="A439" t="s">
        <v>570</v>
      </c>
      <c r="B439">
        <v>34521</v>
      </c>
      <c r="C439" t="s">
        <v>1697</v>
      </c>
      <c r="D439">
        <v>11</v>
      </c>
    </row>
    <row r="440" spans="1:4" x14ac:dyDescent="0.25">
      <c r="A440" t="s">
        <v>571</v>
      </c>
      <c r="B440">
        <v>35091</v>
      </c>
      <c r="C440" t="s">
        <v>1698</v>
      </c>
      <c r="D440">
        <v>1.1919999999999999</v>
      </c>
    </row>
    <row r="441" spans="1:4" x14ac:dyDescent="0.25">
      <c r="A441" t="s">
        <v>572</v>
      </c>
      <c r="B441">
        <v>34990</v>
      </c>
      <c r="C441" t="s">
        <v>1699</v>
      </c>
      <c r="D441">
        <v>1.32</v>
      </c>
    </row>
    <row r="442" spans="1:4" x14ac:dyDescent="0.25">
      <c r="A442" t="s">
        <v>573</v>
      </c>
      <c r="B442">
        <v>34616</v>
      </c>
      <c r="C442" t="s">
        <v>1700</v>
      </c>
      <c r="D442">
        <v>1.5</v>
      </c>
    </row>
    <row r="443" spans="1:4" x14ac:dyDescent="0.25">
      <c r="A443" t="s">
        <v>574</v>
      </c>
      <c r="B443">
        <v>42858</v>
      </c>
      <c r="C443" t="s">
        <v>1701</v>
      </c>
      <c r="D443">
        <v>1.1399999999999999</v>
      </c>
    </row>
    <row r="444" spans="1:4" x14ac:dyDescent="0.25">
      <c r="A444" t="s">
        <v>575</v>
      </c>
      <c r="B444">
        <v>35092</v>
      </c>
      <c r="C444" t="s">
        <v>1702</v>
      </c>
      <c r="D444">
        <v>1.4</v>
      </c>
    </row>
    <row r="445" spans="1:4" x14ac:dyDescent="0.25">
      <c r="A445" t="s">
        <v>576</v>
      </c>
      <c r="B445">
        <v>37407</v>
      </c>
      <c r="C445" t="s">
        <v>1703</v>
      </c>
      <c r="D445">
        <v>1.6</v>
      </c>
    </row>
    <row r="446" spans="1:4" x14ac:dyDescent="0.25">
      <c r="A446" t="s">
        <v>1704</v>
      </c>
      <c r="C446" t="s">
        <v>1705</v>
      </c>
      <c r="D446">
        <v>1.5680000000000001</v>
      </c>
    </row>
    <row r="447" spans="1:4" x14ac:dyDescent="0.25">
      <c r="A447" t="s">
        <v>577</v>
      </c>
      <c r="B447">
        <v>40336</v>
      </c>
      <c r="C447" t="s">
        <v>1706</v>
      </c>
      <c r="D447">
        <v>2.3210000000000002</v>
      </c>
    </row>
    <row r="448" spans="1:4" x14ac:dyDescent="0.25">
      <c r="A448" t="s">
        <v>1707</v>
      </c>
      <c r="C448" t="s">
        <v>1708</v>
      </c>
      <c r="D448">
        <v>2.2400000000000002</v>
      </c>
    </row>
    <row r="449" spans="1:4" x14ac:dyDescent="0.25">
      <c r="A449" t="s">
        <v>578</v>
      </c>
      <c r="B449">
        <v>40335</v>
      </c>
      <c r="C449" t="s">
        <v>1709</v>
      </c>
      <c r="D449">
        <v>2.7719999999999998</v>
      </c>
    </row>
    <row r="450" spans="1:4" x14ac:dyDescent="0.25">
      <c r="A450" t="s">
        <v>1710</v>
      </c>
      <c r="C450" t="s">
        <v>1711</v>
      </c>
      <c r="D450">
        <v>0.33500000000000002</v>
      </c>
    </row>
    <row r="451" spans="1:4" x14ac:dyDescent="0.25">
      <c r="A451" t="s">
        <v>580</v>
      </c>
      <c r="B451">
        <v>34636</v>
      </c>
      <c r="C451" t="s">
        <v>1712</v>
      </c>
      <c r="D451">
        <v>1</v>
      </c>
    </row>
    <row r="452" spans="1:4" x14ac:dyDescent="0.25">
      <c r="A452" t="s">
        <v>581</v>
      </c>
      <c r="B452">
        <v>37492</v>
      </c>
      <c r="C452" t="s">
        <v>1713</v>
      </c>
      <c r="D452">
        <v>1.46</v>
      </c>
    </row>
    <row r="453" spans="1:4" x14ac:dyDescent="0.25">
      <c r="A453" t="s">
        <v>582</v>
      </c>
      <c r="B453">
        <v>34575</v>
      </c>
      <c r="C453" t="s">
        <v>1714</v>
      </c>
      <c r="D453">
        <v>1.85</v>
      </c>
    </row>
    <row r="454" spans="1:4" x14ac:dyDescent="0.25">
      <c r="A454" t="s">
        <v>583</v>
      </c>
      <c r="B454">
        <v>34318</v>
      </c>
      <c r="C454" t="s">
        <v>1715</v>
      </c>
      <c r="D454">
        <v>0.05</v>
      </c>
    </row>
    <row r="455" spans="1:4" x14ac:dyDescent="0.25">
      <c r="A455" t="s">
        <v>584</v>
      </c>
      <c r="B455">
        <v>37986</v>
      </c>
      <c r="C455" t="s">
        <v>1716</v>
      </c>
      <c r="D455">
        <v>5.2999999999999999E-2</v>
      </c>
    </row>
    <row r="456" spans="1:4" x14ac:dyDescent="0.25">
      <c r="A456" t="s">
        <v>585</v>
      </c>
      <c r="B456">
        <v>40329</v>
      </c>
      <c r="C456" t="s">
        <v>1717</v>
      </c>
      <c r="D456">
        <v>6.4000000000000001E-2</v>
      </c>
    </row>
    <row r="457" spans="1:4" x14ac:dyDescent="0.25">
      <c r="A457" t="s">
        <v>586</v>
      </c>
      <c r="B457">
        <v>34727</v>
      </c>
      <c r="C457" t="s">
        <v>1718</v>
      </c>
      <c r="D457">
        <v>7.5999999999999998E-2</v>
      </c>
    </row>
    <row r="458" spans="1:4" x14ac:dyDescent="0.25">
      <c r="A458" t="s">
        <v>587</v>
      </c>
      <c r="B458">
        <v>32993</v>
      </c>
      <c r="C458" t="s">
        <v>1719</v>
      </c>
      <c r="D458">
        <v>7.5999999999999998E-2</v>
      </c>
    </row>
    <row r="459" spans="1:4" x14ac:dyDescent="0.25">
      <c r="A459" t="s">
        <v>588</v>
      </c>
      <c r="B459">
        <v>35389</v>
      </c>
      <c r="C459" t="s">
        <v>1720</v>
      </c>
      <c r="D459">
        <v>5.9420000000000001E-2</v>
      </c>
    </row>
    <row r="460" spans="1:4" x14ac:dyDescent="0.25">
      <c r="A460" t="s">
        <v>589</v>
      </c>
      <c r="B460">
        <v>37608</v>
      </c>
      <c r="C460" t="s">
        <v>1721</v>
      </c>
      <c r="D460">
        <v>5.9420000000000001E-2</v>
      </c>
    </row>
    <row r="461" spans="1:4" x14ac:dyDescent="0.25">
      <c r="A461" t="s">
        <v>590</v>
      </c>
      <c r="B461">
        <v>39572</v>
      </c>
      <c r="C461" t="s">
        <v>1722</v>
      </c>
      <c r="D461">
        <v>0.41210000000000002</v>
      </c>
    </row>
    <row r="462" spans="1:4" x14ac:dyDescent="0.25">
      <c r="A462" t="s">
        <v>591</v>
      </c>
      <c r="B462">
        <v>41319</v>
      </c>
      <c r="C462" t="s">
        <v>1723</v>
      </c>
      <c r="D462">
        <v>0.317</v>
      </c>
    </row>
    <row r="463" spans="1:4" x14ac:dyDescent="0.25">
      <c r="A463" t="s">
        <v>592</v>
      </c>
      <c r="B463">
        <v>35787</v>
      </c>
      <c r="C463" t="s">
        <v>1724</v>
      </c>
      <c r="D463">
        <v>0.41199999999999998</v>
      </c>
    </row>
    <row r="464" spans="1:4" x14ac:dyDescent="0.25">
      <c r="A464" t="s">
        <v>593</v>
      </c>
      <c r="B464">
        <v>35069</v>
      </c>
      <c r="C464" t="s">
        <v>1725</v>
      </c>
      <c r="D464">
        <v>2.286</v>
      </c>
    </row>
    <row r="465" spans="1:4" x14ac:dyDescent="0.25">
      <c r="A465" t="s">
        <v>594</v>
      </c>
      <c r="B465">
        <v>34369</v>
      </c>
      <c r="C465" t="s">
        <v>1726</v>
      </c>
      <c r="D465">
        <v>0.40699999999999997</v>
      </c>
    </row>
    <row r="466" spans="1:4" x14ac:dyDescent="0.25">
      <c r="A466" t="s">
        <v>595</v>
      </c>
      <c r="B466">
        <v>38731</v>
      </c>
      <c r="C466" t="s">
        <v>1727</v>
      </c>
      <c r="D466">
        <v>0.48699999999999999</v>
      </c>
    </row>
    <row r="467" spans="1:4" x14ac:dyDescent="0.25">
      <c r="A467" t="s">
        <v>596</v>
      </c>
      <c r="B467">
        <v>34949</v>
      </c>
      <c r="C467" t="s">
        <v>1728</v>
      </c>
      <c r="D467">
        <v>0.14799999999999999</v>
      </c>
    </row>
    <row r="468" spans="1:4" x14ac:dyDescent="0.25">
      <c r="A468" t="s">
        <v>597</v>
      </c>
      <c r="B468">
        <v>38793</v>
      </c>
      <c r="C468" t="s">
        <v>1729</v>
      </c>
      <c r="D468">
        <v>0.14799999999999999</v>
      </c>
    </row>
    <row r="469" spans="1:4" x14ac:dyDescent="0.25">
      <c r="A469" t="s">
        <v>598</v>
      </c>
      <c r="B469">
        <v>34368</v>
      </c>
      <c r="C469" t="s">
        <v>1730</v>
      </c>
      <c r="D469">
        <v>0.35</v>
      </c>
    </row>
    <row r="470" spans="1:4" x14ac:dyDescent="0.25">
      <c r="A470" t="s">
        <v>599</v>
      </c>
      <c r="B470">
        <v>36133</v>
      </c>
      <c r="C470" t="s">
        <v>1731</v>
      </c>
      <c r="D470">
        <v>0.39</v>
      </c>
    </row>
    <row r="471" spans="1:4" x14ac:dyDescent="0.25">
      <c r="A471" t="s">
        <v>600</v>
      </c>
      <c r="B471">
        <v>35285</v>
      </c>
      <c r="C471" t="s">
        <v>1732</v>
      </c>
      <c r="D471">
        <v>0.77500000000000002</v>
      </c>
    </row>
    <row r="472" spans="1:4" x14ac:dyDescent="0.25">
      <c r="A472" t="s">
        <v>601</v>
      </c>
      <c r="B472">
        <v>38412</v>
      </c>
      <c r="C472" t="s">
        <v>1733</v>
      </c>
      <c r="D472">
        <v>0.50800000000000001</v>
      </c>
    </row>
    <row r="473" spans="1:4" x14ac:dyDescent="0.25">
      <c r="A473" t="s">
        <v>2383</v>
      </c>
      <c r="C473" t="s">
        <v>2382</v>
      </c>
      <c r="D473">
        <v>1.2</v>
      </c>
    </row>
    <row r="474" spans="1:4" x14ac:dyDescent="0.25">
      <c r="A474" t="s">
        <v>2395</v>
      </c>
      <c r="C474" t="s">
        <v>2394</v>
      </c>
      <c r="D474">
        <v>1.3</v>
      </c>
    </row>
    <row r="475" spans="1:4" x14ac:dyDescent="0.25">
      <c r="A475" t="s">
        <v>2398</v>
      </c>
      <c r="C475" t="s">
        <v>2397</v>
      </c>
      <c r="D475">
        <v>1.4</v>
      </c>
    </row>
    <row r="476" spans="1:4" x14ac:dyDescent="0.25">
      <c r="A476" t="s">
        <v>602</v>
      </c>
      <c r="B476">
        <v>34216</v>
      </c>
      <c r="C476" t="s">
        <v>1725</v>
      </c>
      <c r="D476">
        <v>2.286</v>
      </c>
    </row>
    <row r="477" spans="1:4" x14ac:dyDescent="0.25">
      <c r="A477" t="s">
        <v>603</v>
      </c>
      <c r="B477">
        <v>38356</v>
      </c>
      <c r="C477" t="s">
        <v>1734</v>
      </c>
      <c r="D477">
        <v>0.39200000000000002</v>
      </c>
    </row>
    <row r="478" spans="1:4" x14ac:dyDescent="0.25">
      <c r="A478" t="s">
        <v>604</v>
      </c>
      <c r="B478">
        <v>35409</v>
      </c>
      <c r="C478" t="s">
        <v>1735</v>
      </c>
      <c r="D478">
        <v>0.53200000000000003</v>
      </c>
    </row>
    <row r="479" spans="1:4" x14ac:dyDescent="0.25">
      <c r="A479" t="s">
        <v>605</v>
      </c>
      <c r="B479">
        <v>34512</v>
      </c>
      <c r="C479" t="s">
        <v>1736</v>
      </c>
      <c r="D479">
        <v>0.19</v>
      </c>
    </row>
    <row r="480" spans="1:4" x14ac:dyDescent="0.25">
      <c r="A480" t="s">
        <v>606</v>
      </c>
      <c r="B480">
        <v>32358</v>
      </c>
      <c r="C480" t="s">
        <v>1737</v>
      </c>
      <c r="D480">
        <v>0.23699999999999999</v>
      </c>
    </row>
    <row r="481" spans="1:4" x14ac:dyDescent="0.25">
      <c r="A481" t="s">
        <v>607</v>
      </c>
      <c r="B481">
        <v>34715</v>
      </c>
      <c r="C481" t="s">
        <v>1738</v>
      </c>
      <c r="D481">
        <v>5.7000000000000002E-2</v>
      </c>
    </row>
    <row r="482" spans="1:4" x14ac:dyDescent="0.25">
      <c r="A482" t="s">
        <v>608</v>
      </c>
      <c r="B482">
        <v>34901</v>
      </c>
      <c r="C482" t="s">
        <v>1739</v>
      </c>
      <c r="D482">
        <v>6.2E-2</v>
      </c>
    </row>
    <row r="483" spans="1:4" x14ac:dyDescent="0.25">
      <c r="A483" t="s">
        <v>609</v>
      </c>
      <c r="B483">
        <v>34756</v>
      </c>
      <c r="C483" t="s">
        <v>1740</v>
      </c>
      <c r="D483">
        <v>0.155</v>
      </c>
    </row>
    <row r="484" spans="1:4" x14ac:dyDescent="0.25">
      <c r="A484" t="s">
        <v>610</v>
      </c>
      <c r="B484">
        <v>34652</v>
      </c>
      <c r="C484" t="s">
        <v>1741</v>
      </c>
      <c r="D484">
        <v>6.3E-2</v>
      </c>
    </row>
    <row r="485" spans="1:4" x14ac:dyDescent="0.25">
      <c r="A485" t="s">
        <v>611</v>
      </c>
      <c r="B485">
        <v>36562</v>
      </c>
      <c r="C485" t="s">
        <v>1742</v>
      </c>
      <c r="D485">
        <v>6.3299999999999995E-2</v>
      </c>
    </row>
    <row r="486" spans="1:4" x14ac:dyDescent="0.25">
      <c r="A486" t="s">
        <v>612</v>
      </c>
      <c r="B486">
        <v>36219</v>
      </c>
      <c r="C486" t="s">
        <v>1743</v>
      </c>
      <c r="D486">
        <v>0.224</v>
      </c>
    </row>
    <row r="487" spans="1:4" x14ac:dyDescent="0.25">
      <c r="A487" t="s">
        <v>613</v>
      </c>
      <c r="B487">
        <v>34902</v>
      </c>
      <c r="C487" t="s">
        <v>1744</v>
      </c>
      <c r="D487">
        <v>0.158</v>
      </c>
    </row>
    <row r="488" spans="1:4" x14ac:dyDescent="0.25">
      <c r="A488" t="s">
        <v>614</v>
      </c>
      <c r="B488">
        <v>38647</v>
      </c>
      <c r="C488" t="s">
        <v>1745</v>
      </c>
      <c r="D488">
        <v>0.35</v>
      </c>
    </row>
    <row r="489" spans="1:4" x14ac:dyDescent="0.25">
      <c r="A489" t="s">
        <v>615</v>
      </c>
      <c r="B489">
        <v>38648</v>
      </c>
      <c r="C489" t="s">
        <v>1746</v>
      </c>
      <c r="D489">
        <v>0.38900000000000001</v>
      </c>
    </row>
    <row r="490" spans="1:4" x14ac:dyDescent="0.25">
      <c r="A490" t="s">
        <v>616</v>
      </c>
      <c r="B490">
        <v>38649</v>
      </c>
      <c r="C490" t="s">
        <v>1747</v>
      </c>
      <c r="D490">
        <v>0.4279</v>
      </c>
    </row>
    <row r="491" spans="1:4" x14ac:dyDescent="0.25">
      <c r="A491" t="s">
        <v>617</v>
      </c>
      <c r="B491">
        <v>43129</v>
      </c>
      <c r="C491" t="s">
        <v>1748</v>
      </c>
      <c r="D491">
        <v>0.42799999999999999</v>
      </c>
    </row>
    <row r="492" spans="1:4" x14ac:dyDescent="0.25">
      <c r="A492" t="s">
        <v>619</v>
      </c>
      <c r="B492">
        <v>38650</v>
      </c>
      <c r="C492" t="s">
        <v>1749</v>
      </c>
      <c r="D492">
        <v>0.46679999999999999</v>
      </c>
    </row>
    <row r="493" spans="1:4" x14ac:dyDescent="0.25">
      <c r="A493" t="s">
        <v>620</v>
      </c>
      <c r="B493">
        <v>38651</v>
      </c>
      <c r="C493" t="s">
        <v>1750</v>
      </c>
      <c r="D493">
        <v>0.54459999999999997</v>
      </c>
    </row>
    <row r="494" spans="1:4" x14ac:dyDescent="0.25">
      <c r="A494" t="s">
        <v>621</v>
      </c>
      <c r="B494">
        <v>38652</v>
      </c>
      <c r="C494" t="s">
        <v>1751</v>
      </c>
      <c r="D494">
        <v>0.62239999999999995</v>
      </c>
    </row>
    <row r="495" spans="1:4" x14ac:dyDescent="0.25">
      <c r="A495" t="s">
        <v>622</v>
      </c>
      <c r="B495">
        <v>35128</v>
      </c>
      <c r="C495" t="s">
        <v>1752</v>
      </c>
      <c r="D495">
        <v>0.71599999999999997</v>
      </c>
    </row>
    <row r="496" spans="1:4" x14ac:dyDescent="0.25">
      <c r="A496" t="s">
        <v>623</v>
      </c>
      <c r="B496">
        <v>35129</v>
      </c>
      <c r="C496" t="s">
        <v>1753</v>
      </c>
      <c r="D496">
        <v>4</v>
      </c>
    </row>
    <row r="497" spans="1:4" x14ac:dyDescent="0.25">
      <c r="A497" t="s">
        <v>624</v>
      </c>
      <c r="B497">
        <v>35475</v>
      </c>
      <c r="C497" t="s">
        <v>1754</v>
      </c>
      <c r="D497">
        <v>0.93</v>
      </c>
    </row>
    <row r="498" spans="1:4" x14ac:dyDescent="0.25">
      <c r="A498" t="s">
        <v>625</v>
      </c>
      <c r="B498">
        <v>35215</v>
      </c>
      <c r="C498" t="s">
        <v>1755</v>
      </c>
      <c r="D498">
        <v>2.44</v>
      </c>
    </row>
    <row r="499" spans="1:4" x14ac:dyDescent="0.25">
      <c r="A499" t="s">
        <v>626</v>
      </c>
      <c r="B499">
        <v>35216</v>
      </c>
      <c r="C499" t="s">
        <v>1756</v>
      </c>
      <c r="D499">
        <v>2.9359999999999999</v>
      </c>
    </row>
    <row r="500" spans="1:4" x14ac:dyDescent="0.25">
      <c r="A500" t="s">
        <v>627</v>
      </c>
      <c r="B500">
        <v>34852</v>
      </c>
      <c r="C500" t="s">
        <v>1757</v>
      </c>
      <c r="D500">
        <v>6.2E-2</v>
      </c>
    </row>
    <row r="501" spans="1:4" x14ac:dyDescent="0.25">
      <c r="A501" t="s">
        <v>45</v>
      </c>
      <c r="B501">
        <v>34958</v>
      </c>
      <c r="C501" t="s">
        <v>1758</v>
      </c>
      <c r="D501">
        <v>0.105</v>
      </c>
    </row>
    <row r="502" spans="1:4" x14ac:dyDescent="0.25">
      <c r="A502" t="s">
        <v>628</v>
      </c>
      <c r="B502">
        <v>34784</v>
      </c>
      <c r="C502" t="s">
        <v>1759</v>
      </c>
      <c r="D502">
        <v>0.106</v>
      </c>
    </row>
    <row r="503" spans="1:4" x14ac:dyDescent="0.25">
      <c r="A503" t="s">
        <v>629</v>
      </c>
      <c r="B503">
        <v>34980</v>
      </c>
      <c r="C503" t="s">
        <v>1760</v>
      </c>
      <c r="D503">
        <v>7.5999999999999998E-2</v>
      </c>
    </row>
    <row r="504" spans="1:4" x14ac:dyDescent="0.25">
      <c r="A504" t="s">
        <v>630</v>
      </c>
      <c r="B504">
        <v>34981</v>
      </c>
      <c r="C504" t="s">
        <v>1761</v>
      </c>
      <c r="D504">
        <v>9.1999999999999998E-2</v>
      </c>
    </row>
    <row r="505" spans="1:4" x14ac:dyDescent="0.25">
      <c r="A505" t="s">
        <v>631</v>
      </c>
      <c r="B505">
        <v>34982</v>
      </c>
      <c r="C505" t="s">
        <v>1762</v>
      </c>
      <c r="D505">
        <v>8.5000000000000006E-2</v>
      </c>
    </row>
    <row r="506" spans="1:4" x14ac:dyDescent="0.25">
      <c r="A506" t="s">
        <v>632</v>
      </c>
      <c r="B506">
        <v>34840</v>
      </c>
      <c r="C506" t="s">
        <v>1763</v>
      </c>
      <c r="D506">
        <v>0.13200000000000001</v>
      </c>
    </row>
    <row r="507" spans="1:4" x14ac:dyDescent="0.25">
      <c r="A507" t="s">
        <v>633</v>
      </c>
      <c r="B507">
        <v>35954</v>
      </c>
      <c r="C507" t="s">
        <v>1764</v>
      </c>
      <c r="D507">
        <v>4.1000000000000002E-2</v>
      </c>
    </row>
    <row r="508" spans="1:4" x14ac:dyDescent="0.25">
      <c r="A508" t="s">
        <v>634</v>
      </c>
      <c r="B508">
        <v>36205</v>
      </c>
      <c r="C508" t="s">
        <v>1765</v>
      </c>
      <c r="D508">
        <v>4.8000000000000001E-2</v>
      </c>
    </row>
    <row r="509" spans="1:4" x14ac:dyDescent="0.25">
      <c r="A509" t="s">
        <v>635</v>
      </c>
      <c r="B509">
        <v>13823</v>
      </c>
      <c r="C509" t="s">
        <v>1766</v>
      </c>
      <c r="D509">
        <v>4.4999999999999998E-2</v>
      </c>
    </row>
    <row r="510" spans="1:4" x14ac:dyDescent="0.25">
      <c r="A510" t="s">
        <v>636</v>
      </c>
      <c r="B510">
        <v>35283</v>
      </c>
      <c r="C510" t="s">
        <v>1767</v>
      </c>
      <c r="D510">
        <v>0.05</v>
      </c>
    </row>
    <row r="511" spans="1:4" x14ac:dyDescent="0.25">
      <c r="A511" t="s">
        <v>637</v>
      </c>
      <c r="B511">
        <v>36312</v>
      </c>
      <c r="C511" t="s">
        <v>1768</v>
      </c>
      <c r="D511">
        <v>0.05</v>
      </c>
    </row>
    <row r="512" spans="1:4" x14ac:dyDescent="0.25">
      <c r="A512" t="s">
        <v>638</v>
      </c>
      <c r="B512">
        <v>36233</v>
      </c>
      <c r="C512" t="s">
        <v>1769</v>
      </c>
      <c r="D512">
        <v>5.8000000000000003E-2</v>
      </c>
    </row>
    <row r="513" spans="1:4" x14ac:dyDescent="0.25">
      <c r="A513" t="s">
        <v>639</v>
      </c>
      <c r="B513">
        <v>36639</v>
      </c>
      <c r="C513" t="s">
        <v>1770</v>
      </c>
      <c r="D513">
        <v>0.06</v>
      </c>
    </row>
    <row r="514" spans="1:4" x14ac:dyDescent="0.25">
      <c r="A514" t="s">
        <v>640</v>
      </c>
      <c r="B514">
        <v>35462</v>
      </c>
      <c r="C514" t="s">
        <v>1771</v>
      </c>
      <c r="D514">
        <v>7.0000000000000007E-2</v>
      </c>
    </row>
    <row r="515" spans="1:4" x14ac:dyDescent="0.25">
      <c r="A515" t="s">
        <v>641</v>
      </c>
      <c r="B515">
        <v>35992</v>
      </c>
      <c r="C515" t="s">
        <v>1772</v>
      </c>
      <c r="D515">
        <v>9.0999999999999998E-2</v>
      </c>
    </row>
    <row r="516" spans="1:4" x14ac:dyDescent="0.25">
      <c r="A516" t="s">
        <v>642</v>
      </c>
      <c r="B516">
        <v>40381</v>
      </c>
      <c r="C516" t="s">
        <v>1773</v>
      </c>
      <c r="D516">
        <v>0.109</v>
      </c>
    </row>
    <row r="517" spans="1:4" x14ac:dyDescent="0.25">
      <c r="A517" t="s">
        <v>643</v>
      </c>
      <c r="B517">
        <v>35188</v>
      </c>
      <c r="C517" t="s">
        <v>1774</v>
      </c>
      <c r="D517">
        <v>0.127</v>
      </c>
    </row>
    <row r="518" spans="1:4" x14ac:dyDescent="0.25">
      <c r="A518" t="s">
        <v>644</v>
      </c>
      <c r="B518">
        <v>32736</v>
      </c>
      <c r="C518" t="s">
        <v>1775</v>
      </c>
      <c r="D518">
        <v>0.13600000000000001</v>
      </c>
    </row>
    <row r="519" spans="1:4" x14ac:dyDescent="0.25">
      <c r="A519" t="s">
        <v>645</v>
      </c>
      <c r="B519">
        <v>31456</v>
      </c>
      <c r="C519" t="s">
        <v>1776</v>
      </c>
      <c r="D519">
        <v>0.156</v>
      </c>
    </row>
    <row r="520" spans="1:4" x14ac:dyDescent="0.25">
      <c r="A520" t="s">
        <v>646</v>
      </c>
      <c r="B520">
        <v>38604</v>
      </c>
      <c r="C520" t="s">
        <v>1777</v>
      </c>
      <c r="D520">
        <v>0.14899999999999999</v>
      </c>
    </row>
    <row r="521" spans="1:4" x14ac:dyDescent="0.25">
      <c r="A521" t="s">
        <v>647</v>
      </c>
      <c r="B521">
        <v>42904</v>
      </c>
      <c r="C521" t="s">
        <v>1778</v>
      </c>
      <c r="D521">
        <v>0.17199999999999999</v>
      </c>
    </row>
    <row r="522" spans="1:4" x14ac:dyDescent="0.25">
      <c r="A522" t="s">
        <v>648</v>
      </c>
      <c r="B522">
        <v>35364</v>
      </c>
      <c r="C522" t="s">
        <v>1779</v>
      </c>
      <c r="D522">
        <v>0.18</v>
      </c>
    </row>
    <row r="523" spans="1:4" x14ac:dyDescent="0.25">
      <c r="A523" t="s">
        <v>649</v>
      </c>
      <c r="B523">
        <v>36206</v>
      </c>
      <c r="C523" t="s">
        <v>1780</v>
      </c>
      <c r="D523">
        <v>0.19400000000000001</v>
      </c>
    </row>
    <row r="524" spans="1:4" x14ac:dyDescent="0.25">
      <c r="A524" t="s">
        <v>650</v>
      </c>
      <c r="B524">
        <v>35365</v>
      </c>
      <c r="C524" t="s">
        <v>1781</v>
      </c>
      <c r="D524">
        <v>0.20899999999999999</v>
      </c>
    </row>
    <row r="525" spans="1:4" x14ac:dyDescent="0.25">
      <c r="A525" t="s">
        <v>653</v>
      </c>
      <c r="B525">
        <v>36761</v>
      </c>
      <c r="C525" t="s">
        <v>1782</v>
      </c>
      <c r="D525">
        <v>0.22700000000000001</v>
      </c>
    </row>
    <row r="526" spans="1:4" x14ac:dyDescent="0.25">
      <c r="A526" t="s">
        <v>654</v>
      </c>
      <c r="B526">
        <v>35484</v>
      </c>
      <c r="C526" t="s">
        <v>1783</v>
      </c>
      <c r="D526">
        <v>0.22600000000000001</v>
      </c>
    </row>
    <row r="527" spans="1:4" x14ac:dyDescent="0.25">
      <c r="A527" t="s">
        <v>655</v>
      </c>
      <c r="B527">
        <v>35121</v>
      </c>
      <c r="C527" t="s">
        <v>1784</v>
      </c>
      <c r="D527">
        <v>0.23100000000000001</v>
      </c>
    </row>
    <row r="528" spans="1:4" x14ac:dyDescent="0.25">
      <c r="A528" t="s">
        <v>652</v>
      </c>
      <c r="B528">
        <v>42716</v>
      </c>
      <c r="C528" t="s">
        <v>1785</v>
      </c>
      <c r="D528">
        <v>0.20910999999999999</v>
      </c>
    </row>
    <row r="529" spans="1:4" x14ac:dyDescent="0.25">
      <c r="A529" t="s">
        <v>656</v>
      </c>
      <c r="B529">
        <v>38225</v>
      </c>
      <c r="C529" t="s">
        <v>1786</v>
      </c>
      <c r="D529">
        <v>0.23200000000000001</v>
      </c>
    </row>
    <row r="530" spans="1:4" x14ac:dyDescent="0.25">
      <c r="A530" t="s">
        <v>657</v>
      </c>
      <c r="B530">
        <v>36843</v>
      </c>
      <c r="C530" t="s">
        <v>1787</v>
      </c>
      <c r="D530">
        <v>0.24099999999999999</v>
      </c>
    </row>
    <row r="531" spans="1:4" x14ac:dyDescent="0.25">
      <c r="A531" t="s">
        <v>658</v>
      </c>
      <c r="B531">
        <v>37021</v>
      </c>
      <c r="C531" t="s">
        <v>1788</v>
      </c>
      <c r="D531">
        <v>0.245</v>
      </c>
    </row>
    <row r="532" spans="1:4" x14ac:dyDescent="0.25">
      <c r="A532" t="s">
        <v>659</v>
      </c>
      <c r="B532">
        <v>34490</v>
      </c>
      <c r="C532" t="s">
        <v>1789</v>
      </c>
      <c r="D532">
        <v>0.255</v>
      </c>
    </row>
    <row r="533" spans="1:4" x14ac:dyDescent="0.25">
      <c r="A533" t="s">
        <v>660</v>
      </c>
      <c r="B533">
        <v>42835</v>
      </c>
      <c r="C533" t="s">
        <v>1790</v>
      </c>
      <c r="D533">
        <v>0.26200000000000001</v>
      </c>
    </row>
    <row r="534" spans="1:4" x14ac:dyDescent="0.25">
      <c r="A534" t="s">
        <v>661</v>
      </c>
      <c r="C534" t="s">
        <v>1791</v>
      </c>
      <c r="D534">
        <v>0.28299999999999997</v>
      </c>
    </row>
    <row r="535" spans="1:4" x14ac:dyDescent="0.25">
      <c r="A535" t="s">
        <v>662</v>
      </c>
      <c r="B535">
        <v>28453</v>
      </c>
      <c r="C535" t="s">
        <v>1792</v>
      </c>
      <c r="D535">
        <v>0.27900000000000003</v>
      </c>
    </row>
    <row r="536" spans="1:4" x14ac:dyDescent="0.25">
      <c r="A536" t="s">
        <v>663</v>
      </c>
      <c r="B536">
        <v>34523</v>
      </c>
      <c r="C536" t="s">
        <v>1793</v>
      </c>
      <c r="D536">
        <v>0.29599999999999999</v>
      </c>
    </row>
    <row r="537" spans="1:4" x14ac:dyDescent="0.25">
      <c r="A537" t="s">
        <v>664</v>
      </c>
      <c r="B537">
        <v>40350</v>
      </c>
      <c r="C537" t="s">
        <v>1794</v>
      </c>
      <c r="D537">
        <v>0.28599999999999998</v>
      </c>
    </row>
    <row r="538" spans="1:4" x14ac:dyDescent="0.25">
      <c r="A538" t="s">
        <v>665</v>
      </c>
      <c r="B538">
        <v>34478</v>
      </c>
      <c r="C538" t="s">
        <v>1795</v>
      </c>
      <c r="D538">
        <v>0.30599999999999999</v>
      </c>
    </row>
    <row r="539" spans="1:4" x14ac:dyDescent="0.25">
      <c r="A539" t="s">
        <v>666</v>
      </c>
      <c r="B539">
        <v>36401</v>
      </c>
      <c r="C539" t="s">
        <v>1796</v>
      </c>
      <c r="D539">
        <v>0.29899999999999999</v>
      </c>
    </row>
    <row r="540" spans="1:4" x14ac:dyDescent="0.25">
      <c r="A540" t="s">
        <v>62</v>
      </c>
      <c r="B540">
        <v>37674</v>
      </c>
      <c r="C540" t="s">
        <v>1797</v>
      </c>
      <c r="D540">
        <v>0.29899999999999999</v>
      </c>
    </row>
    <row r="541" spans="1:4" x14ac:dyDescent="0.25">
      <c r="A541" t="s">
        <v>667</v>
      </c>
      <c r="B541">
        <v>36763</v>
      </c>
      <c r="C541" t="s">
        <v>1798</v>
      </c>
      <c r="D541">
        <v>0.33400000000000002</v>
      </c>
    </row>
    <row r="542" spans="1:4" x14ac:dyDescent="0.25">
      <c r="A542" t="s">
        <v>668</v>
      </c>
      <c r="B542">
        <v>40349</v>
      </c>
      <c r="C542" t="s">
        <v>1799</v>
      </c>
      <c r="D542">
        <v>0.33800000000000002</v>
      </c>
    </row>
    <row r="543" spans="1:4" x14ac:dyDescent="0.25">
      <c r="A543" t="s">
        <v>669</v>
      </c>
      <c r="B543">
        <v>33091</v>
      </c>
      <c r="C543" t="s">
        <v>1800</v>
      </c>
      <c r="D543">
        <v>0.35</v>
      </c>
    </row>
    <row r="544" spans="1:4" x14ac:dyDescent="0.25">
      <c r="A544" t="s">
        <v>670</v>
      </c>
      <c r="B544">
        <v>37704</v>
      </c>
      <c r="C544" t="s">
        <v>1801</v>
      </c>
      <c r="D544">
        <v>0.35099999999999998</v>
      </c>
    </row>
    <row r="545" spans="1:4" x14ac:dyDescent="0.25">
      <c r="A545" t="s">
        <v>672</v>
      </c>
      <c r="B545">
        <v>39113</v>
      </c>
      <c r="C545" t="s">
        <v>1802</v>
      </c>
      <c r="D545">
        <v>0.38200000000000001</v>
      </c>
    </row>
    <row r="546" spans="1:4" x14ac:dyDescent="0.25">
      <c r="A546" t="s">
        <v>673</v>
      </c>
      <c r="B546">
        <v>39495</v>
      </c>
      <c r="C546" t="s">
        <v>1803</v>
      </c>
      <c r="D546">
        <v>0.38200000000000001</v>
      </c>
    </row>
    <row r="547" spans="1:4" x14ac:dyDescent="0.25">
      <c r="A547" t="s">
        <v>674</v>
      </c>
      <c r="B547">
        <v>34385</v>
      </c>
      <c r="C547" t="s">
        <v>1804</v>
      </c>
      <c r="D547">
        <v>0.38200000000000001</v>
      </c>
    </row>
    <row r="548" spans="1:4" x14ac:dyDescent="0.25">
      <c r="A548" t="s">
        <v>675</v>
      </c>
      <c r="B548">
        <v>36073</v>
      </c>
      <c r="C548" t="s">
        <v>1805</v>
      </c>
      <c r="D548">
        <v>0.34399999999999997</v>
      </c>
    </row>
    <row r="549" spans="1:4" x14ac:dyDescent="0.25">
      <c r="A549" t="s">
        <v>676</v>
      </c>
      <c r="B549">
        <v>36072</v>
      </c>
      <c r="C549" t="s">
        <v>1806</v>
      </c>
      <c r="D549">
        <v>0.39400000000000002</v>
      </c>
    </row>
    <row r="550" spans="1:4" x14ac:dyDescent="0.25">
      <c r="A550" t="s">
        <v>677</v>
      </c>
      <c r="B550">
        <v>36071</v>
      </c>
      <c r="C550" t="s">
        <v>1807</v>
      </c>
      <c r="D550">
        <v>0.443</v>
      </c>
    </row>
    <row r="551" spans="1:4" x14ac:dyDescent="0.25">
      <c r="A551" t="s">
        <v>678</v>
      </c>
      <c r="B551">
        <v>34738</v>
      </c>
      <c r="C551" t="s">
        <v>1808</v>
      </c>
      <c r="D551">
        <v>0.59199999999999997</v>
      </c>
    </row>
    <row r="552" spans="1:4" x14ac:dyDescent="0.25">
      <c r="A552" t="s">
        <v>679</v>
      </c>
      <c r="B552">
        <v>40193</v>
      </c>
      <c r="C552" t="s">
        <v>1809</v>
      </c>
      <c r="D552">
        <v>0.60499999999999998</v>
      </c>
    </row>
    <row r="553" spans="1:4" x14ac:dyDescent="0.25">
      <c r="A553" t="s">
        <v>680</v>
      </c>
      <c r="B553">
        <v>36092</v>
      </c>
      <c r="C553" t="s">
        <v>1810</v>
      </c>
      <c r="D553">
        <v>0.60328999999999999</v>
      </c>
    </row>
    <row r="554" spans="1:4" x14ac:dyDescent="0.25">
      <c r="A554" t="s">
        <v>681</v>
      </c>
      <c r="B554">
        <v>36129</v>
      </c>
      <c r="C554" t="s">
        <v>1811</v>
      </c>
      <c r="D554">
        <v>0.65300000000000002</v>
      </c>
    </row>
    <row r="555" spans="1:4" x14ac:dyDescent="0.25">
      <c r="A555" t="s">
        <v>682</v>
      </c>
      <c r="B555">
        <v>37489</v>
      </c>
      <c r="C555" t="s">
        <v>1812</v>
      </c>
      <c r="D555">
        <v>0.66</v>
      </c>
    </row>
    <row r="556" spans="1:4" x14ac:dyDescent="0.25">
      <c r="A556" t="s">
        <v>684</v>
      </c>
      <c r="B556">
        <v>40620</v>
      </c>
      <c r="C556" t="s">
        <v>1813</v>
      </c>
      <c r="D556">
        <v>0.69499999999999995</v>
      </c>
    </row>
    <row r="557" spans="1:4" x14ac:dyDescent="0.25">
      <c r="A557" t="s">
        <v>685</v>
      </c>
      <c r="B557">
        <v>37258</v>
      </c>
      <c r="C557" t="s">
        <v>1814</v>
      </c>
      <c r="D557">
        <v>0.73299999999999998</v>
      </c>
    </row>
    <row r="558" spans="1:4" x14ac:dyDescent="0.25">
      <c r="A558" t="s">
        <v>686</v>
      </c>
      <c r="B558">
        <v>36278</v>
      </c>
      <c r="C558" t="s">
        <v>1815</v>
      </c>
      <c r="D558">
        <v>0.82199999999999995</v>
      </c>
    </row>
    <row r="559" spans="1:4" x14ac:dyDescent="0.25">
      <c r="A559" t="s">
        <v>687</v>
      </c>
      <c r="B559">
        <v>36303</v>
      </c>
      <c r="C559" t="s">
        <v>1816</v>
      </c>
      <c r="D559">
        <v>1</v>
      </c>
    </row>
    <row r="560" spans="1:4" x14ac:dyDescent="0.25">
      <c r="A560" t="s">
        <v>688</v>
      </c>
      <c r="B560">
        <v>34754</v>
      </c>
      <c r="C560" t="s">
        <v>1817</v>
      </c>
      <c r="D560">
        <v>0.879</v>
      </c>
    </row>
    <row r="561" spans="1:4" x14ac:dyDescent="0.25">
      <c r="A561" t="s">
        <v>2212</v>
      </c>
      <c r="B561">
        <v>43837</v>
      </c>
      <c r="C561" t="s">
        <v>2213</v>
      </c>
      <c r="D561">
        <v>0.90500000000000003</v>
      </c>
    </row>
    <row r="562" spans="1:4" x14ac:dyDescent="0.25">
      <c r="A562" t="s">
        <v>689</v>
      </c>
      <c r="B562">
        <v>39358</v>
      </c>
      <c r="C562" t="s">
        <v>1818</v>
      </c>
      <c r="D562">
        <v>1.25</v>
      </c>
    </row>
    <row r="563" spans="1:4" x14ac:dyDescent="0.25">
      <c r="A563" t="s">
        <v>690</v>
      </c>
      <c r="B563">
        <v>38441</v>
      </c>
      <c r="C563" t="s">
        <v>1819</v>
      </c>
      <c r="D563">
        <v>0.158</v>
      </c>
    </row>
    <row r="564" spans="1:4" x14ac:dyDescent="0.25">
      <c r="A564" t="s">
        <v>691</v>
      </c>
      <c r="B564">
        <v>35936</v>
      </c>
      <c r="C564" t="s">
        <v>1820</v>
      </c>
      <c r="D564">
        <v>0.193</v>
      </c>
    </row>
    <row r="565" spans="1:4" x14ac:dyDescent="0.25">
      <c r="A565" t="s">
        <v>692</v>
      </c>
      <c r="B565">
        <v>38348</v>
      </c>
      <c r="C565" t="s">
        <v>1821</v>
      </c>
      <c r="D565">
        <v>0.188</v>
      </c>
    </row>
    <row r="566" spans="1:4" x14ac:dyDescent="0.25">
      <c r="A566" t="s">
        <v>693</v>
      </c>
      <c r="B566">
        <v>37943</v>
      </c>
      <c r="C566" t="s">
        <v>1822</v>
      </c>
      <c r="D566">
        <v>0.253</v>
      </c>
    </row>
    <row r="567" spans="1:4" x14ac:dyDescent="0.25">
      <c r="A567" t="s">
        <v>694</v>
      </c>
      <c r="B567">
        <v>37944</v>
      </c>
      <c r="C567" t="s">
        <v>1823</v>
      </c>
      <c r="D567">
        <v>0.307</v>
      </c>
    </row>
    <row r="568" spans="1:4" x14ac:dyDescent="0.25">
      <c r="A568" t="s">
        <v>695</v>
      </c>
      <c r="B568">
        <v>34762</v>
      </c>
      <c r="C568" t="s">
        <v>1824</v>
      </c>
      <c r="D568">
        <v>0.48799999999999999</v>
      </c>
    </row>
    <row r="569" spans="1:4" x14ac:dyDescent="0.25">
      <c r="A569" t="s">
        <v>696</v>
      </c>
      <c r="B569">
        <v>34763</v>
      </c>
      <c r="C569" t="s">
        <v>1825</v>
      </c>
      <c r="D569">
        <v>0.56499999999999995</v>
      </c>
    </row>
    <row r="570" spans="1:4" x14ac:dyDescent="0.25">
      <c r="A570" t="s">
        <v>697</v>
      </c>
      <c r="B570">
        <v>36787</v>
      </c>
      <c r="C570" t="s">
        <v>1826</v>
      </c>
      <c r="D570">
        <v>0.54900000000000004</v>
      </c>
    </row>
    <row r="571" spans="1:4" x14ac:dyDescent="0.25">
      <c r="A571" t="s">
        <v>698</v>
      </c>
      <c r="B571">
        <v>35541</v>
      </c>
      <c r="C571" t="s">
        <v>1827</v>
      </c>
      <c r="D571">
        <v>0.53600000000000003</v>
      </c>
    </row>
    <row r="572" spans="1:4" x14ac:dyDescent="0.25">
      <c r="A572" t="s">
        <v>699</v>
      </c>
      <c r="B572">
        <v>36074</v>
      </c>
      <c r="C572" t="s">
        <v>1828</v>
      </c>
      <c r="D572">
        <v>8.9359999999999995E-2</v>
      </c>
    </row>
    <row r="573" spans="1:4" x14ac:dyDescent="0.25">
      <c r="A573" t="s">
        <v>700</v>
      </c>
      <c r="B573">
        <v>38821</v>
      </c>
      <c r="C573" t="s">
        <v>1829</v>
      </c>
      <c r="D573">
        <v>0.14399999999999999</v>
      </c>
    </row>
    <row r="574" spans="1:4" x14ac:dyDescent="0.25">
      <c r="A574" t="s">
        <v>701</v>
      </c>
      <c r="B574">
        <v>36501</v>
      </c>
      <c r="C574" t="s">
        <v>1830</v>
      </c>
      <c r="D574">
        <v>7.2599999999999998E-2</v>
      </c>
    </row>
    <row r="575" spans="1:4" x14ac:dyDescent="0.25">
      <c r="A575" t="s">
        <v>702</v>
      </c>
      <c r="B575">
        <v>35609</v>
      </c>
      <c r="C575" t="s">
        <v>1831</v>
      </c>
      <c r="D575">
        <v>8.5199999999999998E-2</v>
      </c>
    </row>
    <row r="576" spans="1:4" x14ac:dyDescent="0.25">
      <c r="A576" t="s">
        <v>703</v>
      </c>
      <c r="B576">
        <v>36445</v>
      </c>
      <c r="C576" t="s">
        <v>1832</v>
      </c>
      <c r="D576">
        <v>9.1399999999999995E-2</v>
      </c>
    </row>
    <row r="577" spans="1:4" x14ac:dyDescent="0.25">
      <c r="A577" t="s">
        <v>704</v>
      </c>
      <c r="B577">
        <v>36999</v>
      </c>
      <c r="C577" t="s">
        <v>1833</v>
      </c>
      <c r="D577">
        <v>0.99199999999999999</v>
      </c>
    </row>
    <row r="578" spans="1:4" x14ac:dyDescent="0.25">
      <c r="A578" t="s">
        <v>705</v>
      </c>
      <c r="B578">
        <v>35015</v>
      </c>
      <c r="C578" t="s">
        <v>1834</v>
      </c>
      <c r="D578">
        <v>0.10340000000000001</v>
      </c>
    </row>
    <row r="579" spans="1:4" x14ac:dyDescent="0.25">
      <c r="A579" t="s">
        <v>706</v>
      </c>
      <c r="B579">
        <v>34695</v>
      </c>
      <c r="C579" t="s">
        <v>1835</v>
      </c>
      <c r="D579">
        <v>0.122</v>
      </c>
    </row>
    <row r="580" spans="1:4" x14ac:dyDescent="0.25">
      <c r="A580" t="s">
        <v>707</v>
      </c>
      <c r="B580">
        <v>38709</v>
      </c>
      <c r="C580" t="s">
        <v>1836</v>
      </c>
      <c r="D580">
        <v>0.11940000000000001</v>
      </c>
    </row>
    <row r="581" spans="1:4" x14ac:dyDescent="0.25">
      <c r="A581" t="s">
        <v>708</v>
      </c>
      <c r="B581">
        <v>37421</v>
      </c>
      <c r="C581" t="s">
        <v>1837</v>
      </c>
      <c r="D581">
        <v>0.127</v>
      </c>
    </row>
    <row r="582" spans="1:4" x14ac:dyDescent="0.25">
      <c r="A582" t="s">
        <v>709</v>
      </c>
      <c r="B582">
        <v>35305</v>
      </c>
      <c r="C582" t="s">
        <v>1838</v>
      </c>
      <c r="D582">
        <v>0.105</v>
      </c>
    </row>
    <row r="583" spans="1:4" x14ac:dyDescent="0.25">
      <c r="A583" t="s">
        <v>710</v>
      </c>
      <c r="B583">
        <v>39124</v>
      </c>
      <c r="C583" t="s">
        <v>1839</v>
      </c>
      <c r="D583">
        <v>0.12139999999999999</v>
      </c>
    </row>
    <row r="584" spans="1:4" x14ac:dyDescent="0.25">
      <c r="A584" t="s">
        <v>711</v>
      </c>
      <c r="B584">
        <v>39125</v>
      </c>
      <c r="C584" t="s">
        <v>1840</v>
      </c>
      <c r="D584">
        <v>0.1426</v>
      </c>
    </row>
    <row r="585" spans="1:4" x14ac:dyDescent="0.25">
      <c r="A585" t="s">
        <v>712</v>
      </c>
      <c r="B585">
        <v>36574</v>
      </c>
      <c r="C585" t="s">
        <v>1841</v>
      </c>
      <c r="D585">
        <v>0.13639999999999999</v>
      </c>
    </row>
    <row r="586" spans="1:4" x14ac:dyDescent="0.25">
      <c r="A586" t="s">
        <v>713</v>
      </c>
      <c r="B586">
        <v>35636</v>
      </c>
      <c r="C586" t="s">
        <v>1842</v>
      </c>
      <c r="D586">
        <v>0.1472</v>
      </c>
    </row>
    <row r="587" spans="1:4" x14ac:dyDescent="0.25">
      <c r="A587" t="s">
        <v>714</v>
      </c>
      <c r="B587">
        <v>34696</v>
      </c>
      <c r="C587" t="s">
        <v>1843</v>
      </c>
      <c r="D587">
        <v>0.16</v>
      </c>
    </row>
    <row r="588" spans="1:4" x14ac:dyDescent="0.25">
      <c r="A588" t="s">
        <v>715</v>
      </c>
      <c r="B588">
        <v>35029</v>
      </c>
      <c r="C588" t="s">
        <v>1844</v>
      </c>
      <c r="D588">
        <v>0.20499999999999999</v>
      </c>
    </row>
    <row r="589" spans="1:4" x14ac:dyDescent="0.25">
      <c r="A589" t="s">
        <v>716</v>
      </c>
      <c r="B589">
        <v>39853</v>
      </c>
      <c r="C589" t="s">
        <v>1845</v>
      </c>
      <c r="D589" s="85">
        <v>0.218</v>
      </c>
    </row>
    <row r="590" spans="1:4" x14ac:dyDescent="0.25">
      <c r="A590" t="s">
        <v>717</v>
      </c>
      <c r="B590">
        <v>40048</v>
      </c>
      <c r="C590" t="s">
        <v>1846</v>
      </c>
      <c r="D590" s="85">
        <v>0.2278</v>
      </c>
    </row>
    <row r="591" spans="1:4" x14ac:dyDescent="0.25">
      <c r="A591" t="s">
        <v>718</v>
      </c>
      <c r="B591">
        <v>34595</v>
      </c>
      <c r="C591" t="s">
        <v>1847</v>
      </c>
      <c r="D591" s="85">
        <v>0.30399999999999999</v>
      </c>
    </row>
    <row r="592" spans="1:4" x14ac:dyDescent="0.25">
      <c r="A592" t="s">
        <v>719</v>
      </c>
      <c r="B592">
        <v>43075</v>
      </c>
      <c r="C592" t="s">
        <v>1848</v>
      </c>
      <c r="D592" s="85">
        <v>0.31</v>
      </c>
    </row>
    <row r="593" spans="1:4" x14ac:dyDescent="0.25">
      <c r="A593" t="s">
        <v>720</v>
      </c>
      <c r="B593">
        <v>34739</v>
      </c>
      <c r="C593" t="s">
        <v>1849</v>
      </c>
      <c r="D593" s="85">
        <v>0.32</v>
      </c>
    </row>
    <row r="594" spans="1:4" x14ac:dyDescent="0.25">
      <c r="A594" t="s">
        <v>721</v>
      </c>
      <c r="B594">
        <v>35373</v>
      </c>
      <c r="C594" t="s">
        <v>1850</v>
      </c>
      <c r="D594">
        <v>0.33611999999999997</v>
      </c>
    </row>
    <row r="595" spans="1:4" x14ac:dyDescent="0.25">
      <c r="A595" t="s">
        <v>722</v>
      </c>
      <c r="B595">
        <v>41617</v>
      </c>
      <c r="C595" t="s">
        <v>1851</v>
      </c>
      <c r="D595" s="85">
        <v>0.35</v>
      </c>
    </row>
    <row r="596" spans="1:4" x14ac:dyDescent="0.25">
      <c r="A596" t="s">
        <v>723</v>
      </c>
      <c r="B596">
        <v>36365</v>
      </c>
      <c r="C596" t="s">
        <v>1852</v>
      </c>
      <c r="D596" s="85">
        <v>0.36699999999999999</v>
      </c>
    </row>
    <row r="597" spans="1:4" x14ac:dyDescent="0.25">
      <c r="A597" t="s">
        <v>724</v>
      </c>
      <c r="B597">
        <v>35485</v>
      </c>
      <c r="C597" t="s">
        <v>1853</v>
      </c>
      <c r="D597">
        <v>0.36599999999999999</v>
      </c>
    </row>
    <row r="598" spans="1:4" x14ac:dyDescent="0.25">
      <c r="A598" t="s">
        <v>725</v>
      </c>
      <c r="B598">
        <v>35056</v>
      </c>
      <c r="C598" t="s">
        <v>1854</v>
      </c>
      <c r="D598" s="85">
        <v>0.37376999999999999</v>
      </c>
    </row>
    <row r="599" spans="1:4" x14ac:dyDescent="0.25">
      <c r="A599" t="s">
        <v>726</v>
      </c>
      <c r="C599" t="s">
        <v>1855</v>
      </c>
      <c r="D599">
        <v>0.38900000000000001</v>
      </c>
    </row>
    <row r="600" spans="1:4" x14ac:dyDescent="0.25">
      <c r="A600" t="s">
        <v>727</v>
      </c>
      <c r="B600">
        <v>34759</v>
      </c>
      <c r="C600" t="s">
        <v>1856</v>
      </c>
      <c r="D600" s="85">
        <v>0.41199999999999998</v>
      </c>
    </row>
    <row r="601" spans="1:4" x14ac:dyDescent="0.25">
      <c r="A601" t="s">
        <v>728</v>
      </c>
      <c r="B601">
        <v>34760</v>
      </c>
      <c r="C601" t="s">
        <v>1857</v>
      </c>
      <c r="D601">
        <v>0.42399999999999999</v>
      </c>
    </row>
    <row r="602" spans="1:4" x14ac:dyDescent="0.25">
      <c r="A602" t="s">
        <v>730</v>
      </c>
      <c r="B602">
        <v>40701</v>
      </c>
      <c r="C602" t="s">
        <v>1858</v>
      </c>
      <c r="D602" s="85">
        <v>0.47</v>
      </c>
    </row>
    <row r="603" spans="1:4" x14ac:dyDescent="0.25">
      <c r="A603" t="s">
        <v>731</v>
      </c>
      <c r="B603">
        <v>32607</v>
      </c>
      <c r="C603" t="s">
        <v>1859</v>
      </c>
      <c r="D603" s="85">
        <v>0.47299999999999998</v>
      </c>
    </row>
    <row r="604" spans="1:4" x14ac:dyDescent="0.25">
      <c r="A604" t="s">
        <v>732</v>
      </c>
      <c r="B604">
        <v>42219</v>
      </c>
      <c r="C604" t="s">
        <v>1860</v>
      </c>
      <c r="D604" s="85">
        <v>0.45200000000000001</v>
      </c>
    </row>
    <row r="605" spans="1:4" x14ac:dyDescent="0.25">
      <c r="A605" t="s">
        <v>733</v>
      </c>
      <c r="B605">
        <v>35521</v>
      </c>
      <c r="C605" t="s">
        <v>1861</v>
      </c>
      <c r="D605" s="85">
        <v>0.46700000000000003</v>
      </c>
    </row>
    <row r="606" spans="1:4" x14ac:dyDescent="0.25">
      <c r="A606" t="s">
        <v>734</v>
      </c>
      <c r="B606">
        <v>43006</v>
      </c>
      <c r="C606" t="s">
        <v>1862</v>
      </c>
      <c r="D606" s="85">
        <v>0.47599999999999998</v>
      </c>
    </row>
    <row r="607" spans="1:4" x14ac:dyDescent="0.25">
      <c r="A607" t="s">
        <v>735</v>
      </c>
      <c r="B607">
        <v>35522</v>
      </c>
      <c r="C607" t="s">
        <v>1863</v>
      </c>
      <c r="D607" s="85">
        <v>0.48699999999999999</v>
      </c>
    </row>
    <row r="608" spans="1:4" x14ac:dyDescent="0.25">
      <c r="A608" t="s">
        <v>729</v>
      </c>
      <c r="B608">
        <v>42502</v>
      </c>
      <c r="C608" t="s">
        <v>1864</v>
      </c>
      <c r="D608" s="85">
        <v>0.496</v>
      </c>
    </row>
    <row r="609" spans="1:4" x14ac:dyDescent="0.25">
      <c r="A609" t="s">
        <v>736</v>
      </c>
      <c r="B609">
        <v>32631</v>
      </c>
      <c r="C609" t="s">
        <v>1865</v>
      </c>
      <c r="D609" s="85">
        <v>0.52700000000000002</v>
      </c>
    </row>
    <row r="610" spans="1:4" x14ac:dyDescent="0.25">
      <c r="A610" t="s">
        <v>737</v>
      </c>
      <c r="B610">
        <v>40345</v>
      </c>
      <c r="C610" t="s">
        <v>1866</v>
      </c>
      <c r="D610">
        <v>0.52163999999999999</v>
      </c>
    </row>
    <row r="611" spans="1:4" x14ac:dyDescent="0.25">
      <c r="A611" t="s">
        <v>738</v>
      </c>
      <c r="B611">
        <v>35232</v>
      </c>
      <c r="C611" t="s">
        <v>1867</v>
      </c>
      <c r="D611" s="85">
        <v>0.54</v>
      </c>
    </row>
    <row r="612" spans="1:4" x14ac:dyDescent="0.25">
      <c r="A612" t="s">
        <v>739</v>
      </c>
      <c r="B612">
        <v>35696</v>
      </c>
      <c r="C612" t="s">
        <v>1868</v>
      </c>
      <c r="D612" s="85">
        <v>0.51600000000000001</v>
      </c>
    </row>
    <row r="613" spans="1:4" x14ac:dyDescent="0.25">
      <c r="A613" t="s">
        <v>740</v>
      </c>
      <c r="B613">
        <v>38015</v>
      </c>
      <c r="C613" t="s">
        <v>1869</v>
      </c>
      <c r="D613">
        <v>0.54500000000000004</v>
      </c>
    </row>
    <row r="614" spans="1:4" x14ac:dyDescent="0.25">
      <c r="A614" t="s">
        <v>741</v>
      </c>
      <c r="B614">
        <v>39135</v>
      </c>
      <c r="C614" t="s">
        <v>1870</v>
      </c>
      <c r="D614" s="85">
        <v>0.56999999999999995</v>
      </c>
    </row>
    <row r="615" spans="1:4" x14ac:dyDescent="0.25">
      <c r="A615" t="s">
        <v>742</v>
      </c>
      <c r="B615">
        <v>37586</v>
      </c>
      <c r="C615" t="s">
        <v>1871</v>
      </c>
      <c r="D615">
        <v>0.53700000000000003</v>
      </c>
    </row>
    <row r="616" spans="1:4" x14ac:dyDescent="0.25">
      <c r="A616" t="s">
        <v>743</v>
      </c>
      <c r="B616">
        <v>35981</v>
      </c>
      <c r="C616" t="s">
        <v>1872</v>
      </c>
      <c r="D616" s="85">
        <v>0.61899999999999999</v>
      </c>
    </row>
    <row r="617" spans="1:4" x14ac:dyDescent="0.25">
      <c r="A617" t="s">
        <v>744</v>
      </c>
      <c r="B617">
        <v>35982</v>
      </c>
      <c r="C617" t="s">
        <v>1873</v>
      </c>
      <c r="D617" s="85">
        <v>0.63500000000000001</v>
      </c>
    </row>
    <row r="618" spans="1:4" x14ac:dyDescent="0.25">
      <c r="A618" t="s">
        <v>745</v>
      </c>
      <c r="B618">
        <v>39010</v>
      </c>
      <c r="C618" t="s">
        <v>1874</v>
      </c>
      <c r="D618" s="85">
        <v>0.64800000000000002</v>
      </c>
    </row>
    <row r="619" spans="1:4" x14ac:dyDescent="0.25">
      <c r="A619" t="s">
        <v>746</v>
      </c>
      <c r="B619">
        <v>33887</v>
      </c>
      <c r="C619" t="s">
        <v>1875</v>
      </c>
      <c r="D619">
        <v>0.61</v>
      </c>
    </row>
    <row r="620" spans="1:4" x14ac:dyDescent="0.25">
      <c r="A620" t="s">
        <v>747</v>
      </c>
      <c r="B620">
        <v>40327</v>
      </c>
      <c r="C620" t="s">
        <v>1876</v>
      </c>
      <c r="D620">
        <v>0.34799999999999998</v>
      </c>
    </row>
    <row r="621" spans="1:4" x14ac:dyDescent="0.25">
      <c r="A621" t="s">
        <v>748</v>
      </c>
      <c r="B621">
        <v>39363</v>
      </c>
      <c r="C621" t="s">
        <v>1877</v>
      </c>
      <c r="D621">
        <v>0.83462000000000003</v>
      </c>
    </row>
    <row r="622" spans="1:4" x14ac:dyDescent="0.25">
      <c r="A622" t="s">
        <v>750</v>
      </c>
      <c r="B622">
        <v>40488</v>
      </c>
      <c r="C622" t="s">
        <v>1878</v>
      </c>
      <c r="D622">
        <v>1.4</v>
      </c>
    </row>
    <row r="623" spans="1:4" x14ac:dyDescent="0.25">
      <c r="A623" t="s">
        <v>751</v>
      </c>
      <c r="B623">
        <v>38357</v>
      </c>
      <c r="C623" t="s">
        <v>1879</v>
      </c>
      <c r="D623">
        <v>0.42</v>
      </c>
    </row>
    <row r="624" spans="1:4" x14ac:dyDescent="0.25">
      <c r="A624" t="s">
        <v>752</v>
      </c>
      <c r="B624">
        <v>40328</v>
      </c>
      <c r="C624" t="s">
        <v>1880</v>
      </c>
      <c r="D624">
        <v>0.48082999999999998</v>
      </c>
    </row>
    <row r="625" spans="1:4" x14ac:dyDescent="0.25">
      <c r="A625" t="s">
        <v>1881</v>
      </c>
      <c r="B625">
        <v>42468</v>
      </c>
      <c r="C625" t="s">
        <v>1882</v>
      </c>
      <c r="D625">
        <v>0.96389999999999998</v>
      </c>
    </row>
    <row r="626" spans="1:4" x14ac:dyDescent="0.25">
      <c r="A626" t="s">
        <v>753</v>
      </c>
      <c r="B626">
        <v>35151</v>
      </c>
      <c r="C626" t="s">
        <v>1883</v>
      </c>
      <c r="D626">
        <v>0.53071000000000002</v>
      </c>
    </row>
    <row r="627" spans="1:4" x14ac:dyDescent="0.25">
      <c r="A627" t="s">
        <v>754</v>
      </c>
      <c r="B627">
        <v>35150</v>
      </c>
      <c r="C627" t="s">
        <v>1884</v>
      </c>
      <c r="D627">
        <v>1.0015799999999999</v>
      </c>
    </row>
    <row r="628" spans="1:4" x14ac:dyDescent="0.25">
      <c r="A628" t="s">
        <v>755</v>
      </c>
      <c r="B628">
        <v>35149</v>
      </c>
      <c r="C628" t="s">
        <v>1885</v>
      </c>
      <c r="D628">
        <v>1.252</v>
      </c>
    </row>
    <row r="629" spans="1:4" x14ac:dyDescent="0.25">
      <c r="A629" t="s">
        <v>756</v>
      </c>
      <c r="B629">
        <v>38465</v>
      </c>
      <c r="C629" t="s">
        <v>1886</v>
      </c>
      <c r="D629">
        <v>0.26</v>
      </c>
    </row>
    <row r="630" spans="1:4" x14ac:dyDescent="0.25">
      <c r="A630" t="s">
        <v>757</v>
      </c>
      <c r="B630">
        <v>37884</v>
      </c>
      <c r="C630" t="s">
        <v>1887</v>
      </c>
      <c r="D630">
        <v>0.27400000000000002</v>
      </c>
    </row>
    <row r="631" spans="1:4" x14ac:dyDescent="0.25">
      <c r="A631" t="s">
        <v>758</v>
      </c>
      <c r="B631">
        <v>35311</v>
      </c>
      <c r="C631" t="s">
        <v>1888</v>
      </c>
      <c r="D631">
        <v>0.44400000000000001</v>
      </c>
    </row>
    <row r="632" spans="1:4" x14ac:dyDescent="0.25">
      <c r="A632" t="s">
        <v>759</v>
      </c>
      <c r="B632">
        <v>34788</v>
      </c>
      <c r="C632" t="s">
        <v>1889</v>
      </c>
      <c r="D632">
        <v>0.438</v>
      </c>
    </row>
    <row r="633" spans="1:4" x14ac:dyDescent="0.25">
      <c r="A633" t="s">
        <v>760</v>
      </c>
      <c r="B633">
        <v>36313</v>
      </c>
      <c r="C633" t="s">
        <v>1890</v>
      </c>
      <c r="D633">
        <v>0.52700000000000002</v>
      </c>
    </row>
    <row r="634" spans="1:4" x14ac:dyDescent="0.25">
      <c r="A634" t="s">
        <v>761</v>
      </c>
      <c r="B634">
        <v>40361</v>
      </c>
      <c r="C634" t="s">
        <v>1891</v>
      </c>
      <c r="D634">
        <v>0.51800000000000002</v>
      </c>
    </row>
    <row r="635" spans="1:4" x14ac:dyDescent="0.25">
      <c r="A635" t="s">
        <v>763</v>
      </c>
      <c r="B635">
        <v>40405</v>
      </c>
      <c r="C635" t="s">
        <v>1892</v>
      </c>
      <c r="D635">
        <v>0.64280000000000004</v>
      </c>
    </row>
    <row r="636" spans="1:4" x14ac:dyDescent="0.25">
      <c r="A636" t="s">
        <v>1893</v>
      </c>
      <c r="B636">
        <v>42422</v>
      </c>
      <c r="C636" t="s">
        <v>1894</v>
      </c>
      <c r="D636">
        <v>0.72799999999999998</v>
      </c>
    </row>
    <row r="637" spans="1:4" x14ac:dyDescent="0.25">
      <c r="A637" t="s">
        <v>1895</v>
      </c>
      <c r="B637">
        <v>42443</v>
      </c>
      <c r="C637" t="s">
        <v>1896</v>
      </c>
      <c r="D637">
        <v>0.61399999999999999</v>
      </c>
    </row>
    <row r="638" spans="1:4" x14ac:dyDescent="0.25">
      <c r="A638" t="s">
        <v>1897</v>
      </c>
      <c r="B638">
        <v>42435</v>
      </c>
      <c r="C638" t="s">
        <v>1898</v>
      </c>
      <c r="D638">
        <v>0.498</v>
      </c>
    </row>
    <row r="639" spans="1:4" x14ac:dyDescent="0.25">
      <c r="A639" t="s">
        <v>764</v>
      </c>
      <c r="B639">
        <v>40406</v>
      </c>
      <c r="C639" t="s">
        <v>1899</v>
      </c>
      <c r="D639">
        <v>0.52580000000000005</v>
      </c>
    </row>
    <row r="640" spans="1:4" x14ac:dyDescent="0.25">
      <c r="A640" t="s">
        <v>768</v>
      </c>
      <c r="B640">
        <v>42421</v>
      </c>
      <c r="C640" t="s">
        <v>1900</v>
      </c>
      <c r="D640">
        <v>0.61399999999999999</v>
      </c>
    </row>
    <row r="641" spans="1:4" x14ac:dyDescent="0.25">
      <c r="A641" t="s">
        <v>769</v>
      </c>
      <c r="B641">
        <v>42654</v>
      </c>
      <c r="C641" t="s">
        <v>1901</v>
      </c>
      <c r="D641">
        <v>1.0620000000000001</v>
      </c>
    </row>
    <row r="642" spans="1:4" x14ac:dyDescent="0.25">
      <c r="A642" t="s">
        <v>770</v>
      </c>
      <c r="B642">
        <v>42655</v>
      </c>
      <c r="C642" t="s">
        <v>1902</v>
      </c>
      <c r="D642">
        <v>0.91500000000000004</v>
      </c>
    </row>
    <row r="643" spans="1:4" x14ac:dyDescent="0.25">
      <c r="A643" t="s">
        <v>771</v>
      </c>
      <c r="B643">
        <v>42739</v>
      </c>
      <c r="C643" t="s">
        <v>1903</v>
      </c>
      <c r="D643">
        <v>0.91300000000000003</v>
      </c>
    </row>
    <row r="644" spans="1:4" x14ac:dyDescent="0.25">
      <c r="A644" t="s">
        <v>772</v>
      </c>
      <c r="B644">
        <v>42656</v>
      </c>
      <c r="C644" t="s">
        <v>1904</v>
      </c>
      <c r="D644">
        <v>0.64800000000000002</v>
      </c>
    </row>
    <row r="645" spans="1:4" x14ac:dyDescent="0.25">
      <c r="A645" t="s">
        <v>773</v>
      </c>
      <c r="B645">
        <v>35312</v>
      </c>
      <c r="C645" t="s">
        <v>1905</v>
      </c>
      <c r="D645">
        <v>0.13500000000000001</v>
      </c>
    </row>
    <row r="646" spans="1:4" x14ac:dyDescent="0.25">
      <c r="A646" t="s">
        <v>774</v>
      </c>
      <c r="B646">
        <v>34420</v>
      </c>
      <c r="C646" t="s">
        <v>1906</v>
      </c>
      <c r="D646">
        <v>0.64200000000000002</v>
      </c>
    </row>
    <row r="647" spans="1:4" x14ac:dyDescent="0.25">
      <c r="A647" t="s">
        <v>775</v>
      </c>
      <c r="B647">
        <v>37427</v>
      </c>
      <c r="C647" t="s">
        <v>1907</v>
      </c>
      <c r="D647">
        <v>0.64200000000000002</v>
      </c>
    </row>
    <row r="648" spans="1:4" x14ac:dyDescent="0.25">
      <c r="A648" t="s">
        <v>776</v>
      </c>
      <c r="B648">
        <v>40747</v>
      </c>
      <c r="C648" t="s">
        <v>1908</v>
      </c>
      <c r="D648">
        <v>0.63300000000000001</v>
      </c>
    </row>
    <row r="649" spans="1:4" x14ac:dyDescent="0.25">
      <c r="A649" t="s">
        <v>777</v>
      </c>
      <c r="B649">
        <v>36696</v>
      </c>
      <c r="C649" t="s">
        <v>1909</v>
      </c>
      <c r="D649">
        <v>0.70399999999999996</v>
      </c>
    </row>
    <row r="650" spans="1:4" x14ac:dyDescent="0.25">
      <c r="A650" t="s">
        <v>778</v>
      </c>
      <c r="B650">
        <v>36323</v>
      </c>
      <c r="C650" t="s">
        <v>1910</v>
      </c>
      <c r="D650">
        <v>0.70399999999999996</v>
      </c>
    </row>
    <row r="651" spans="1:4" x14ac:dyDescent="0.25">
      <c r="A651" t="s">
        <v>779</v>
      </c>
      <c r="B651">
        <v>34913</v>
      </c>
      <c r="C651" t="s">
        <v>1911</v>
      </c>
      <c r="D651">
        <v>0.97</v>
      </c>
    </row>
    <row r="652" spans="1:4" x14ac:dyDescent="0.25">
      <c r="A652" t="s">
        <v>780</v>
      </c>
      <c r="B652">
        <v>38379</v>
      </c>
      <c r="C652" t="s">
        <v>1912</v>
      </c>
      <c r="D652">
        <v>0.73399999999999999</v>
      </c>
    </row>
    <row r="653" spans="1:4" x14ac:dyDescent="0.25">
      <c r="A653" t="s">
        <v>781</v>
      </c>
      <c r="C653" t="s">
        <v>1913</v>
      </c>
      <c r="D653">
        <v>0.68200000000000005</v>
      </c>
    </row>
    <row r="654" spans="1:4" x14ac:dyDescent="0.25">
      <c r="A654" t="s">
        <v>782</v>
      </c>
      <c r="B654">
        <v>35843</v>
      </c>
      <c r="C654" t="s">
        <v>1914</v>
      </c>
      <c r="D654">
        <v>0.68300000000000005</v>
      </c>
    </row>
    <row r="655" spans="1:4" x14ac:dyDescent="0.25">
      <c r="A655" t="s">
        <v>783</v>
      </c>
      <c r="B655">
        <v>39130</v>
      </c>
      <c r="C655" t="s">
        <v>1915</v>
      </c>
      <c r="D655">
        <v>0.80200000000000005</v>
      </c>
    </row>
    <row r="656" spans="1:4" x14ac:dyDescent="0.25">
      <c r="A656" t="s">
        <v>784</v>
      </c>
      <c r="B656">
        <v>35193</v>
      </c>
      <c r="C656" t="s">
        <v>1916</v>
      </c>
      <c r="D656">
        <v>0.76800000000000002</v>
      </c>
    </row>
    <row r="657" spans="1:4" x14ac:dyDescent="0.25">
      <c r="A657" t="s">
        <v>785</v>
      </c>
      <c r="B657">
        <v>40226</v>
      </c>
      <c r="C657" t="s">
        <v>1917</v>
      </c>
      <c r="D657">
        <v>0.76800000000000002</v>
      </c>
    </row>
    <row r="658" spans="1:4" x14ac:dyDescent="0.25">
      <c r="A658" t="s">
        <v>786</v>
      </c>
      <c r="B658">
        <v>40635</v>
      </c>
      <c r="C658" t="s">
        <v>1918</v>
      </c>
      <c r="D658">
        <v>0.76800000000000002</v>
      </c>
    </row>
    <row r="659" spans="1:4" x14ac:dyDescent="0.25">
      <c r="A659" t="s">
        <v>787</v>
      </c>
      <c r="B659">
        <v>40630</v>
      </c>
      <c r="C659" t="s">
        <v>1919</v>
      </c>
      <c r="D659">
        <v>0.77800000000000002</v>
      </c>
    </row>
    <row r="660" spans="1:4" x14ac:dyDescent="0.25">
      <c r="A660" t="s">
        <v>788</v>
      </c>
      <c r="B660">
        <v>35971</v>
      </c>
      <c r="C660" t="s">
        <v>1920</v>
      </c>
      <c r="D660">
        <v>1.0549999999999999</v>
      </c>
    </row>
    <row r="661" spans="1:4" x14ac:dyDescent="0.25">
      <c r="A661" t="s">
        <v>789</v>
      </c>
      <c r="B661">
        <v>35845</v>
      </c>
      <c r="C661" t="s">
        <v>1921</v>
      </c>
      <c r="D661">
        <v>0.77800000000000002</v>
      </c>
    </row>
    <row r="662" spans="1:4" x14ac:dyDescent="0.25">
      <c r="A662" t="s">
        <v>790</v>
      </c>
      <c r="B662">
        <v>42220</v>
      </c>
      <c r="C662" t="s">
        <v>1922</v>
      </c>
      <c r="D662">
        <v>0.85399999999999998</v>
      </c>
    </row>
    <row r="663" spans="1:4" x14ac:dyDescent="0.25">
      <c r="A663" t="s">
        <v>791</v>
      </c>
      <c r="B663">
        <v>34818</v>
      </c>
      <c r="C663" t="s">
        <v>1923</v>
      </c>
      <c r="D663">
        <v>0.77700000000000002</v>
      </c>
    </row>
    <row r="664" spans="1:4" x14ac:dyDescent="0.25">
      <c r="A664" t="s">
        <v>792</v>
      </c>
      <c r="B664">
        <v>41117</v>
      </c>
      <c r="C664" t="s">
        <v>1924</v>
      </c>
      <c r="D664">
        <v>0.83799999999999997</v>
      </c>
    </row>
    <row r="665" spans="1:4" x14ac:dyDescent="0.25">
      <c r="A665" t="s">
        <v>793</v>
      </c>
      <c r="B665">
        <v>37779</v>
      </c>
      <c r="C665" t="s">
        <v>1925</v>
      </c>
      <c r="D665">
        <v>0.84399999999999997</v>
      </c>
    </row>
    <row r="666" spans="1:4" x14ac:dyDescent="0.25">
      <c r="A666" t="s">
        <v>794</v>
      </c>
      <c r="B666">
        <v>40894</v>
      </c>
      <c r="C666" t="s">
        <v>1926</v>
      </c>
      <c r="D666">
        <v>0.79300000000000004</v>
      </c>
    </row>
    <row r="667" spans="1:4" x14ac:dyDescent="0.25">
      <c r="A667" t="s">
        <v>795</v>
      </c>
      <c r="B667">
        <v>40562</v>
      </c>
      <c r="C667" t="s">
        <v>1927</v>
      </c>
      <c r="D667">
        <v>0.90900000000000003</v>
      </c>
    </row>
    <row r="668" spans="1:4" x14ac:dyDescent="0.25">
      <c r="A668" t="s">
        <v>796</v>
      </c>
      <c r="B668">
        <v>35012</v>
      </c>
      <c r="C668" t="s">
        <v>1928</v>
      </c>
      <c r="D668">
        <v>0.82199999999999995</v>
      </c>
    </row>
    <row r="669" spans="1:4" x14ac:dyDescent="0.25">
      <c r="A669" t="s">
        <v>797</v>
      </c>
      <c r="B669">
        <v>34871</v>
      </c>
      <c r="C669" t="s">
        <v>1929</v>
      </c>
      <c r="D669">
        <v>0.57899999999999996</v>
      </c>
    </row>
    <row r="670" spans="1:4" x14ac:dyDescent="0.25">
      <c r="A670" t="s">
        <v>39</v>
      </c>
      <c r="B670">
        <v>34514</v>
      </c>
      <c r="C670" t="s">
        <v>1930</v>
      </c>
      <c r="D670">
        <v>0.53300000000000003</v>
      </c>
    </row>
    <row r="671" spans="1:4" x14ac:dyDescent="0.25">
      <c r="A671" t="s">
        <v>798</v>
      </c>
      <c r="B671">
        <v>35269</v>
      </c>
      <c r="C671" t="s">
        <v>1931</v>
      </c>
      <c r="D671">
        <v>0.53600000000000003</v>
      </c>
    </row>
    <row r="672" spans="1:4" x14ac:dyDescent="0.25">
      <c r="A672" t="s">
        <v>40</v>
      </c>
      <c r="B672">
        <v>34661</v>
      </c>
      <c r="C672" t="s">
        <v>1932</v>
      </c>
      <c r="D672">
        <v>0.60399999999999998</v>
      </c>
    </row>
    <row r="673" spans="1:4" x14ac:dyDescent="0.25">
      <c r="A673" t="s">
        <v>799</v>
      </c>
      <c r="B673">
        <v>39296</v>
      </c>
      <c r="C673" t="s">
        <v>1933</v>
      </c>
      <c r="D673">
        <v>0.59599999999999997</v>
      </c>
    </row>
    <row r="674" spans="1:4" x14ac:dyDescent="0.25">
      <c r="A674" t="s">
        <v>800</v>
      </c>
      <c r="B674">
        <v>35001</v>
      </c>
      <c r="C674" t="s">
        <v>1934</v>
      </c>
      <c r="D674">
        <v>0.58699999999999997</v>
      </c>
    </row>
    <row r="675" spans="1:4" x14ac:dyDescent="0.25">
      <c r="A675" t="s">
        <v>801</v>
      </c>
      <c r="B675">
        <v>35682</v>
      </c>
      <c r="C675" t="s">
        <v>1935</v>
      </c>
      <c r="D675">
        <v>0.57899999999999996</v>
      </c>
    </row>
    <row r="676" spans="1:4" x14ac:dyDescent="0.25">
      <c r="A676" t="s">
        <v>802</v>
      </c>
      <c r="B676">
        <v>34694</v>
      </c>
      <c r="C676" t="s">
        <v>1936</v>
      </c>
      <c r="D676">
        <v>1.4950000000000001</v>
      </c>
    </row>
    <row r="677" spans="1:4" x14ac:dyDescent="0.25">
      <c r="A677" t="s">
        <v>803</v>
      </c>
      <c r="B677">
        <v>34820</v>
      </c>
      <c r="C677" t="s">
        <v>1937</v>
      </c>
      <c r="D677" s="178">
        <v>1.4950000000000001</v>
      </c>
    </row>
    <row r="678" spans="1:4" x14ac:dyDescent="0.25">
      <c r="A678" t="s">
        <v>806</v>
      </c>
      <c r="B678">
        <v>38112</v>
      </c>
      <c r="C678" t="s">
        <v>1938</v>
      </c>
      <c r="D678" s="178">
        <v>0.48</v>
      </c>
    </row>
    <row r="679" spans="1:4" x14ac:dyDescent="0.25">
      <c r="A679" t="s">
        <v>807</v>
      </c>
      <c r="B679">
        <v>35410</v>
      </c>
      <c r="C679" t="s">
        <v>1939</v>
      </c>
      <c r="D679" s="178">
        <v>0.62</v>
      </c>
    </row>
    <row r="680" spans="1:4" x14ac:dyDescent="0.25">
      <c r="A680" t="s">
        <v>804</v>
      </c>
      <c r="B680">
        <v>42550</v>
      </c>
      <c r="C680" t="s">
        <v>1940</v>
      </c>
      <c r="D680" s="178">
        <v>0.34350000000000003</v>
      </c>
    </row>
    <row r="681" spans="1:4" x14ac:dyDescent="0.25">
      <c r="A681" t="s">
        <v>805</v>
      </c>
      <c r="B681">
        <v>42696</v>
      </c>
      <c r="C681" t="s">
        <v>1941</v>
      </c>
      <c r="D681">
        <v>0.42009999999999997</v>
      </c>
    </row>
    <row r="682" spans="1:4" x14ac:dyDescent="0.25">
      <c r="A682" t="s">
        <v>808</v>
      </c>
      <c r="B682">
        <v>34524</v>
      </c>
      <c r="C682" t="s">
        <v>1942</v>
      </c>
      <c r="D682">
        <v>0.90500000000000003</v>
      </c>
    </row>
    <row r="683" spans="1:4" x14ac:dyDescent="0.25">
      <c r="A683" t="s">
        <v>809</v>
      </c>
      <c r="B683">
        <v>34926</v>
      </c>
      <c r="C683" t="s">
        <v>1943</v>
      </c>
      <c r="D683" s="178">
        <v>1.177</v>
      </c>
    </row>
    <row r="684" spans="1:4" x14ac:dyDescent="0.25">
      <c r="A684" t="s">
        <v>810</v>
      </c>
      <c r="B684">
        <v>38083</v>
      </c>
      <c r="C684" t="s">
        <v>1944</v>
      </c>
      <c r="D684" s="178">
        <v>1.1970000000000001</v>
      </c>
    </row>
    <row r="685" spans="1:4" x14ac:dyDescent="0.25">
      <c r="A685" t="s">
        <v>811</v>
      </c>
      <c r="B685">
        <v>36279</v>
      </c>
      <c r="C685" t="s">
        <v>1945</v>
      </c>
      <c r="D685" s="178">
        <v>1.329</v>
      </c>
    </row>
    <row r="686" spans="1:4" x14ac:dyDescent="0.25">
      <c r="A686" t="s">
        <v>812</v>
      </c>
      <c r="B686">
        <v>34511</v>
      </c>
      <c r="C686" t="s">
        <v>1946</v>
      </c>
      <c r="D686">
        <v>1.395</v>
      </c>
    </row>
    <row r="687" spans="1:4" x14ac:dyDescent="0.25">
      <c r="A687" t="s">
        <v>813</v>
      </c>
      <c r="B687">
        <v>39003</v>
      </c>
      <c r="C687" t="s">
        <v>1947</v>
      </c>
      <c r="D687" s="178">
        <v>1.5449999999999999</v>
      </c>
    </row>
    <row r="688" spans="1:4" x14ac:dyDescent="0.25">
      <c r="A688" t="s">
        <v>814</v>
      </c>
      <c r="B688">
        <v>37053</v>
      </c>
      <c r="C688" t="s">
        <v>1948</v>
      </c>
      <c r="D688" s="178">
        <v>1.655</v>
      </c>
    </row>
    <row r="689" spans="1:4" x14ac:dyDescent="0.25">
      <c r="A689" t="s">
        <v>815</v>
      </c>
      <c r="B689">
        <v>36482</v>
      </c>
      <c r="C689" t="s">
        <v>1949</v>
      </c>
      <c r="D689" s="178">
        <v>0.85599999999999998</v>
      </c>
    </row>
    <row r="690" spans="1:4" x14ac:dyDescent="0.25">
      <c r="A690" t="s">
        <v>816</v>
      </c>
      <c r="B690">
        <v>36525</v>
      </c>
      <c r="C690" t="s">
        <v>1950</v>
      </c>
      <c r="D690" s="178">
        <v>0.96</v>
      </c>
    </row>
    <row r="691" spans="1:4" x14ac:dyDescent="0.25">
      <c r="A691" t="s">
        <v>817</v>
      </c>
      <c r="B691">
        <v>36051</v>
      </c>
      <c r="C691" t="s">
        <v>1920</v>
      </c>
      <c r="D691">
        <v>1.0549999999999999</v>
      </c>
    </row>
    <row r="692" spans="1:4" x14ac:dyDescent="0.25">
      <c r="A692" t="s">
        <v>818</v>
      </c>
      <c r="B692">
        <v>40330</v>
      </c>
      <c r="C692" t="s">
        <v>1951</v>
      </c>
      <c r="D692" s="178">
        <v>1.0549999999999999</v>
      </c>
    </row>
    <row r="693" spans="1:4" x14ac:dyDescent="0.25">
      <c r="A693" t="s">
        <v>819</v>
      </c>
      <c r="B693">
        <v>35764</v>
      </c>
      <c r="C693" t="s">
        <v>1952</v>
      </c>
      <c r="D693" s="178">
        <v>0.68300000000000005</v>
      </c>
    </row>
    <row r="694" spans="1:4" x14ac:dyDescent="0.25">
      <c r="A694" t="s">
        <v>820</v>
      </c>
      <c r="B694">
        <v>34561</v>
      </c>
      <c r="C694" t="s">
        <v>1953</v>
      </c>
      <c r="D694" s="178">
        <v>1.35</v>
      </c>
    </row>
    <row r="695" spans="1:4" x14ac:dyDescent="0.25">
      <c r="A695" t="s">
        <v>821</v>
      </c>
      <c r="B695">
        <v>34560</v>
      </c>
      <c r="C695" t="s">
        <v>1954</v>
      </c>
      <c r="D695" s="178">
        <v>1.6</v>
      </c>
    </row>
    <row r="696" spans="1:4" x14ac:dyDescent="0.25">
      <c r="A696" t="s">
        <v>822</v>
      </c>
      <c r="B696">
        <v>34563</v>
      </c>
      <c r="C696" t="s">
        <v>1955</v>
      </c>
      <c r="D696" s="178">
        <v>1.0109999999999999</v>
      </c>
    </row>
    <row r="697" spans="1:4" x14ac:dyDescent="0.25">
      <c r="A697" t="s">
        <v>823</v>
      </c>
      <c r="B697">
        <v>34562</v>
      </c>
      <c r="C697" t="s">
        <v>1956</v>
      </c>
      <c r="D697">
        <v>1.1080000000000001</v>
      </c>
    </row>
    <row r="698" spans="1:4" x14ac:dyDescent="0.25">
      <c r="A698" t="s">
        <v>824</v>
      </c>
      <c r="B698">
        <v>35329</v>
      </c>
      <c r="C698" t="s">
        <v>1957</v>
      </c>
      <c r="D698">
        <v>1.28</v>
      </c>
    </row>
    <row r="699" spans="1:4" x14ac:dyDescent="0.25">
      <c r="A699" t="s">
        <v>825</v>
      </c>
      <c r="B699">
        <v>35497</v>
      </c>
      <c r="C699" t="s">
        <v>1958</v>
      </c>
      <c r="D699">
        <v>1.33</v>
      </c>
    </row>
    <row r="700" spans="1:4" x14ac:dyDescent="0.25">
      <c r="A700" t="s">
        <v>826</v>
      </c>
      <c r="C700" t="s">
        <v>1959</v>
      </c>
      <c r="D700">
        <v>1.45</v>
      </c>
    </row>
    <row r="701" spans="1:4" x14ac:dyDescent="0.25">
      <c r="A701" t="s">
        <v>827</v>
      </c>
      <c r="C701" t="s">
        <v>1960</v>
      </c>
      <c r="D701">
        <v>1.4</v>
      </c>
    </row>
    <row r="702" spans="1:4" x14ac:dyDescent="0.25">
      <c r="A702" t="s">
        <v>828</v>
      </c>
      <c r="C702" t="s">
        <v>1961</v>
      </c>
      <c r="D702">
        <v>1.48</v>
      </c>
    </row>
    <row r="703" spans="1:4" x14ac:dyDescent="0.25">
      <c r="A703" t="s">
        <v>829</v>
      </c>
      <c r="C703" t="s">
        <v>1962</v>
      </c>
      <c r="D703">
        <v>1.53</v>
      </c>
    </row>
    <row r="704" spans="1:4" x14ac:dyDescent="0.25">
      <c r="A704" t="s">
        <v>830</v>
      </c>
      <c r="C704" t="s">
        <v>1963</v>
      </c>
      <c r="D704">
        <v>1.73</v>
      </c>
    </row>
    <row r="705" spans="1:4" x14ac:dyDescent="0.25">
      <c r="A705" t="s">
        <v>831</v>
      </c>
      <c r="C705" t="s">
        <v>1964</v>
      </c>
      <c r="D705">
        <v>1.78</v>
      </c>
    </row>
    <row r="706" spans="1:4" x14ac:dyDescent="0.25">
      <c r="A706" t="s">
        <v>832</v>
      </c>
      <c r="C706" t="s">
        <v>1965</v>
      </c>
      <c r="D706">
        <v>1.85</v>
      </c>
    </row>
    <row r="707" spans="1:4" x14ac:dyDescent="0.25">
      <c r="A707" t="s">
        <v>833</v>
      </c>
      <c r="C707" t="s">
        <v>1966</v>
      </c>
      <c r="D707">
        <v>1.93</v>
      </c>
    </row>
    <row r="708" spans="1:4" x14ac:dyDescent="0.25">
      <c r="A708" t="s">
        <v>834</v>
      </c>
      <c r="C708" t="s">
        <v>1967</v>
      </c>
      <c r="D708">
        <v>2.1</v>
      </c>
    </row>
    <row r="709" spans="1:4" x14ac:dyDescent="0.25">
      <c r="A709" t="s">
        <v>835</v>
      </c>
      <c r="C709" t="s">
        <v>1968</v>
      </c>
      <c r="D709">
        <v>2.1800000000000002</v>
      </c>
    </row>
    <row r="710" spans="1:4" x14ac:dyDescent="0.25">
      <c r="A710" t="s">
        <v>836</v>
      </c>
      <c r="C710" t="s">
        <v>1969</v>
      </c>
      <c r="D710">
        <v>2.23</v>
      </c>
    </row>
    <row r="711" spans="1:4" x14ac:dyDescent="0.25">
      <c r="A711" t="s">
        <v>837</v>
      </c>
      <c r="C711" t="s">
        <v>1970</v>
      </c>
      <c r="D711">
        <v>2.44</v>
      </c>
    </row>
    <row r="712" spans="1:4" x14ac:dyDescent="0.25">
      <c r="A712" t="s">
        <v>838</v>
      </c>
      <c r="B712">
        <v>35831</v>
      </c>
      <c r="C712" t="s">
        <v>1971</v>
      </c>
      <c r="D712">
        <v>0.35</v>
      </c>
    </row>
    <row r="713" spans="1:4" x14ac:dyDescent="0.25">
      <c r="A713" t="s">
        <v>839</v>
      </c>
      <c r="B713">
        <v>34566</v>
      </c>
      <c r="C713" t="s">
        <v>1972</v>
      </c>
      <c r="D713">
        <v>1.2</v>
      </c>
    </row>
    <row r="714" spans="1:4" x14ac:dyDescent="0.25">
      <c r="A714" t="s">
        <v>840</v>
      </c>
      <c r="B714">
        <v>34565</v>
      </c>
      <c r="C714" t="s">
        <v>1973</v>
      </c>
      <c r="D714">
        <v>1.5</v>
      </c>
    </row>
    <row r="715" spans="1:4" x14ac:dyDescent="0.25">
      <c r="A715" t="s">
        <v>841</v>
      </c>
      <c r="B715">
        <v>35334</v>
      </c>
      <c r="C715" t="s">
        <v>1974</v>
      </c>
      <c r="D715">
        <v>0.73</v>
      </c>
    </row>
    <row r="716" spans="1:4" x14ac:dyDescent="0.25">
      <c r="A716" t="s">
        <v>842</v>
      </c>
      <c r="B716">
        <v>35212</v>
      </c>
      <c r="C716" t="s">
        <v>1975</v>
      </c>
      <c r="D716">
        <v>0.755</v>
      </c>
    </row>
    <row r="717" spans="1:4" x14ac:dyDescent="0.25">
      <c r="A717" t="s">
        <v>843</v>
      </c>
      <c r="B717">
        <v>34568</v>
      </c>
      <c r="C717" t="s">
        <v>1976</v>
      </c>
      <c r="D717">
        <v>0.7</v>
      </c>
    </row>
    <row r="718" spans="1:4" x14ac:dyDescent="0.25">
      <c r="A718" t="s">
        <v>844</v>
      </c>
      <c r="B718">
        <v>34567</v>
      </c>
      <c r="C718" t="s">
        <v>1977</v>
      </c>
      <c r="D718">
        <v>0.75700000000000001</v>
      </c>
    </row>
    <row r="719" spans="1:4" x14ac:dyDescent="0.25">
      <c r="A719" t="s">
        <v>845</v>
      </c>
      <c r="B719">
        <v>35832</v>
      </c>
      <c r="C719" t="s">
        <v>1978</v>
      </c>
      <c r="D719">
        <v>0.95</v>
      </c>
    </row>
    <row r="720" spans="1:4" x14ac:dyDescent="0.25">
      <c r="A720" t="s">
        <v>846</v>
      </c>
      <c r="B720">
        <v>34400</v>
      </c>
      <c r="C720" t="s">
        <v>1979</v>
      </c>
      <c r="D720">
        <v>0.74</v>
      </c>
    </row>
    <row r="721" spans="1:4" x14ac:dyDescent="0.25">
      <c r="A721" t="s">
        <v>847</v>
      </c>
      <c r="B721">
        <v>34570</v>
      </c>
      <c r="C721" t="s">
        <v>1980</v>
      </c>
      <c r="D721">
        <v>0.75</v>
      </c>
    </row>
    <row r="722" spans="1:4" x14ac:dyDescent="0.25">
      <c r="A722" t="s">
        <v>848</v>
      </c>
      <c r="B722">
        <v>34673</v>
      </c>
      <c r="C722" t="s">
        <v>1981</v>
      </c>
      <c r="D722">
        <v>0.85</v>
      </c>
    </row>
    <row r="723" spans="1:4" x14ac:dyDescent="0.25">
      <c r="A723" t="s">
        <v>849</v>
      </c>
      <c r="B723">
        <v>34573</v>
      </c>
      <c r="C723" t="s">
        <v>1982</v>
      </c>
      <c r="D723">
        <v>0.95</v>
      </c>
    </row>
    <row r="724" spans="1:4" x14ac:dyDescent="0.25">
      <c r="A724" t="s">
        <v>850</v>
      </c>
      <c r="B724">
        <v>37842</v>
      </c>
      <c r="C724" t="s">
        <v>1983</v>
      </c>
      <c r="D724">
        <v>0.43409999999999999</v>
      </c>
    </row>
    <row r="725" spans="1:4" x14ac:dyDescent="0.25">
      <c r="A725" t="s">
        <v>851</v>
      </c>
      <c r="B725">
        <v>39760</v>
      </c>
      <c r="C725" t="s">
        <v>1984</v>
      </c>
      <c r="D725">
        <v>0.433</v>
      </c>
    </row>
    <row r="726" spans="1:4" x14ac:dyDescent="0.25">
      <c r="A726" t="s">
        <v>852</v>
      </c>
      <c r="B726">
        <v>38095</v>
      </c>
      <c r="C726" t="s">
        <v>1985</v>
      </c>
      <c r="D726">
        <v>0.495</v>
      </c>
    </row>
    <row r="727" spans="1:4" x14ac:dyDescent="0.25">
      <c r="A727" t="s">
        <v>853</v>
      </c>
      <c r="B727">
        <v>40141</v>
      </c>
      <c r="C727" t="s">
        <v>1986</v>
      </c>
      <c r="D727">
        <v>0.495</v>
      </c>
    </row>
    <row r="728" spans="1:4" x14ac:dyDescent="0.25">
      <c r="A728" t="s">
        <v>854</v>
      </c>
      <c r="B728">
        <v>40720</v>
      </c>
      <c r="C728" t="s">
        <v>1987</v>
      </c>
      <c r="D728">
        <v>0.495</v>
      </c>
    </row>
    <row r="729" spans="1:4" x14ac:dyDescent="0.25">
      <c r="A729" t="s">
        <v>855</v>
      </c>
      <c r="B729">
        <v>35153</v>
      </c>
      <c r="C729" t="s">
        <v>1988</v>
      </c>
      <c r="D729">
        <v>0.32300000000000001</v>
      </c>
    </row>
    <row r="730" spans="1:4" x14ac:dyDescent="0.25">
      <c r="A730" t="s">
        <v>1989</v>
      </c>
      <c r="B730">
        <v>34916</v>
      </c>
      <c r="C730" t="s">
        <v>1990</v>
      </c>
      <c r="D730">
        <v>0.26600000000000001</v>
      </c>
    </row>
    <row r="731" spans="1:4" x14ac:dyDescent="0.25">
      <c r="A731" t="s">
        <v>857</v>
      </c>
      <c r="B731">
        <v>34768</v>
      </c>
      <c r="C731" t="s">
        <v>1991</v>
      </c>
      <c r="D731">
        <v>0.27500000000000002</v>
      </c>
    </row>
    <row r="732" spans="1:4" x14ac:dyDescent="0.25">
      <c r="A732" t="s">
        <v>858</v>
      </c>
      <c r="B732">
        <v>36441</v>
      </c>
      <c r="C732" t="s">
        <v>1992</v>
      </c>
      <c r="D732">
        <v>0.28000000000000003</v>
      </c>
    </row>
    <row r="733" spans="1:4" x14ac:dyDescent="0.25">
      <c r="A733" t="s">
        <v>859</v>
      </c>
      <c r="B733">
        <v>34546</v>
      </c>
      <c r="C733" t="s">
        <v>1993</v>
      </c>
      <c r="D733">
        <v>0.44500000000000001</v>
      </c>
    </row>
    <row r="734" spans="1:4" x14ac:dyDescent="0.25">
      <c r="A734" t="s">
        <v>860</v>
      </c>
      <c r="B734">
        <v>35027</v>
      </c>
      <c r="C734" t="s">
        <v>1994</v>
      </c>
      <c r="D734">
        <v>0.56210000000000004</v>
      </c>
    </row>
    <row r="735" spans="1:4" x14ac:dyDescent="0.25">
      <c r="A735" t="s">
        <v>861</v>
      </c>
      <c r="B735">
        <v>37911</v>
      </c>
      <c r="C735" t="s">
        <v>1995</v>
      </c>
      <c r="D735">
        <v>0.435</v>
      </c>
    </row>
    <row r="736" spans="1:4" x14ac:dyDescent="0.25">
      <c r="A736" t="s">
        <v>863</v>
      </c>
      <c r="B736">
        <v>34564</v>
      </c>
      <c r="C736" t="s">
        <v>1996</v>
      </c>
      <c r="D736">
        <v>0.502</v>
      </c>
    </row>
    <row r="737" spans="1:4" x14ac:dyDescent="0.25">
      <c r="A737" t="s">
        <v>33</v>
      </c>
      <c r="B737">
        <v>35020</v>
      </c>
      <c r="C737" t="s">
        <v>1997</v>
      </c>
      <c r="D737">
        <v>0.68500000000000005</v>
      </c>
    </row>
    <row r="738" spans="1:4" x14ac:dyDescent="0.25">
      <c r="A738" t="s">
        <v>864</v>
      </c>
      <c r="B738">
        <v>34298</v>
      </c>
      <c r="C738" t="s">
        <v>1998</v>
      </c>
      <c r="D738">
        <v>0.68700000000000006</v>
      </c>
    </row>
    <row r="739" spans="1:4" x14ac:dyDescent="0.25">
      <c r="A739" t="s">
        <v>866</v>
      </c>
      <c r="B739">
        <v>35670</v>
      </c>
      <c r="C739" t="s">
        <v>1999</v>
      </c>
      <c r="D739">
        <v>0.72663</v>
      </c>
    </row>
    <row r="740" spans="1:4" x14ac:dyDescent="0.25">
      <c r="A740" t="s">
        <v>867</v>
      </c>
      <c r="B740">
        <v>37896</v>
      </c>
      <c r="C740" t="s">
        <v>2000</v>
      </c>
      <c r="D740">
        <v>0.79268000000000005</v>
      </c>
    </row>
    <row r="741" spans="1:4" x14ac:dyDescent="0.25">
      <c r="A741" t="s">
        <v>868</v>
      </c>
      <c r="B741">
        <v>38288</v>
      </c>
      <c r="C741" t="s">
        <v>2001</v>
      </c>
      <c r="D741">
        <v>0.88075000000000003</v>
      </c>
    </row>
    <row r="742" spans="1:4" x14ac:dyDescent="0.25">
      <c r="A742" t="s">
        <v>869</v>
      </c>
      <c r="B742">
        <v>34547</v>
      </c>
      <c r="C742" t="s">
        <v>2002</v>
      </c>
      <c r="D742">
        <v>0.72</v>
      </c>
    </row>
    <row r="743" spans="1:4" x14ac:dyDescent="0.25">
      <c r="A743" t="s">
        <v>870</v>
      </c>
      <c r="B743">
        <v>37491</v>
      </c>
      <c r="C743" t="s">
        <v>2003</v>
      </c>
      <c r="D743">
        <v>0.81</v>
      </c>
    </row>
    <row r="744" spans="1:4" x14ac:dyDescent="0.25">
      <c r="A744" t="s">
        <v>29</v>
      </c>
      <c r="B744">
        <v>34371</v>
      </c>
      <c r="C744" t="s">
        <v>2004</v>
      </c>
      <c r="D744">
        <v>0.32300000000000001</v>
      </c>
    </row>
    <row r="745" spans="1:4" x14ac:dyDescent="0.25">
      <c r="A745" t="s">
        <v>872</v>
      </c>
      <c r="B745">
        <v>34465</v>
      </c>
      <c r="C745" t="s">
        <v>2005</v>
      </c>
      <c r="D745">
        <v>0.3</v>
      </c>
    </row>
    <row r="746" spans="1:4" x14ac:dyDescent="0.25">
      <c r="A746" t="s">
        <v>873</v>
      </c>
      <c r="B746">
        <v>35209</v>
      </c>
      <c r="C746" t="s">
        <v>2006</v>
      </c>
      <c r="D746">
        <v>0.26100000000000001</v>
      </c>
    </row>
    <row r="747" spans="1:4" x14ac:dyDescent="0.25">
      <c r="A747" t="s">
        <v>874</v>
      </c>
      <c r="B747">
        <v>35228</v>
      </c>
      <c r="C747" t="s">
        <v>2007</v>
      </c>
      <c r="D747">
        <v>0.23499999999999999</v>
      </c>
    </row>
    <row r="748" spans="1:4" x14ac:dyDescent="0.25">
      <c r="A748" t="s">
        <v>875</v>
      </c>
      <c r="B748">
        <v>34067</v>
      </c>
      <c r="C748" t="s">
        <v>2008</v>
      </c>
      <c r="D748">
        <v>0.23799999999999999</v>
      </c>
    </row>
    <row r="749" spans="1:4" x14ac:dyDescent="0.25">
      <c r="A749" t="s">
        <v>876</v>
      </c>
      <c r="B749">
        <v>38726</v>
      </c>
      <c r="C749" t="s">
        <v>2009</v>
      </c>
      <c r="D749">
        <v>0.42399999999999999</v>
      </c>
    </row>
    <row r="750" spans="1:4" x14ac:dyDescent="0.25">
      <c r="A750" t="s">
        <v>877</v>
      </c>
      <c r="B750">
        <v>34780</v>
      </c>
      <c r="C750" t="s">
        <v>2010</v>
      </c>
      <c r="D750">
        <v>0.46200000000000002</v>
      </c>
    </row>
    <row r="751" spans="1:4" x14ac:dyDescent="0.25">
      <c r="A751" t="s">
        <v>878</v>
      </c>
      <c r="B751">
        <v>34778</v>
      </c>
      <c r="C751" t="s">
        <v>2011</v>
      </c>
      <c r="D751">
        <v>0.7</v>
      </c>
    </row>
    <row r="752" spans="1:4" x14ac:dyDescent="0.25">
      <c r="A752" t="s">
        <v>879</v>
      </c>
      <c r="B752">
        <v>34779</v>
      </c>
      <c r="C752" t="s">
        <v>2012</v>
      </c>
      <c r="D752">
        <v>0.75</v>
      </c>
    </row>
    <row r="753" spans="1:4" x14ac:dyDescent="0.25">
      <c r="A753" t="s">
        <v>880</v>
      </c>
      <c r="B753">
        <v>36366</v>
      </c>
      <c r="C753" t="s">
        <v>1990</v>
      </c>
      <c r="D753">
        <v>0.26600000000000001</v>
      </c>
    </row>
    <row r="754" spans="1:4" x14ac:dyDescent="0.25">
      <c r="A754" t="s">
        <v>881</v>
      </c>
      <c r="B754">
        <v>34776</v>
      </c>
      <c r="C754" t="s">
        <v>2013</v>
      </c>
      <c r="D754">
        <v>0.28199999999999997</v>
      </c>
    </row>
    <row r="755" spans="1:4" x14ac:dyDescent="0.25">
      <c r="A755" t="s">
        <v>884</v>
      </c>
      <c r="B755">
        <v>34775</v>
      </c>
      <c r="C755" t="s">
        <v>2014</v>
      </c>
      <c r="D755">
        <v>0.153</v>
      </c>
    </row>
    <row r="756" spans="1:4" x14ac:dyDescent="0.25">
      <c r="A756" t="s">
        <v>887</v>
      </c>
      <c r="B756">
        <v>35310</v>
      </c>
      <c r="C756" t="s">
        <v>2015</v>
      </c>
      <c r="D756">
        <v>0.39200000000000002</v>
      </c>
    </row>
    <row r="757" spans="1:4" x14ac:dyDescent="0.25">
      <c r="A757" t="s">
        <v>888</v>
      </c>
      <c r="B757">
        <v>34777</v>
      </c>
      <c r="C757" t="s">
        <v>2016</v>
      </c>
      <c r="D757">
        <v>0.44900000000000001</v>
      </c>
    </row>
    <row r="758" spans="1:4" x14ac:dyDescent="0.25">
      <c r="A758" t="s">
        <v>889</v>
      </c>
      <c r="B758">
        <v>35003</v>
      </c>
      <c r="C758" t="s">
        <v>2017</v>
      </c>
      <c r="D758">
        <v>0.46200000000000002</v>
      </c>
    </row>
    <row r="759" spans="1:4" x14ac:dyDescent="0.25">
      <c r="A759" t="s">
        <v>889</v>
      </c>
      <c r="B759">
        <v>35003</v>
      </c>
      <c r="C759" t="s">
        <v>2017</v>
      </c>
      <c r="D759">
        <v>0.46200000000000002</v>
      </c>
    </row>
    <row r="760" spans="1:4" x14ac:dyDescent="0.25">
      <c r="A760" t="s">
        <v>890</v>
      </c>
      <c r="B760">
        <v>35002</v>
      </c>
      <c r="C760" t="s">
        <v>2018</v>
      </c>
      <c r="D760">
        <v>0.46200000000000002</v>
      </c>
    </row>
    <row r="761" spans="1:4" x14ac:dyDescent="0.25">
      <c r="A761" t="s">
        <v>891</v>
      </c>
      <c r="B761">
        <v>35328</v>
      </c>
      <c r="C761" t="s">
        <v>2019</v>
      </c>
      <c r="D761">
        <v>0.53</v>
      </c>
    </row>
    <row r="762" spans="1:4" x14ac:dyDescent="0.25">
      <c r="A762" t="s">
        <v>892</v>
      </c>
      <c r="B762">
        <v>34569</v>
      </c>
      <c r="C762" t="s">
        <v>2020</v>
      </c>
      <c r="D762">
        <v>0.35399999999999998</v>
      </c>
    </row>
    <row r="763" spans="1:4" x14ac:dyDescent="0.25">
      <c r="A763" t="s">
        <v>893</v>
      </c>
      <c r="B763">
        <v>40453</v>
      </c>
      <c r="C763" t="s">
        <v>2021</v>
      </c>
      <c r="D763">
        <v>0.84299999999999997</v>
      </c>
    </row>
    <row r="764" spans="1:4" x14ac:dyDescent="0.25">
      <c r="A764" t="s">
        <v>894</v>
      </c>
      <c r="B764">
        <v>34468</v>
      </c>
      <c r="C764" t="s">
        <v>2022</v>
      </c>
      <c r="D764">
        <v>0.88</v>
      </c>
    </row>
    <row r="765" spans="1:4" x14ac:dyDescent="0.25">
      <c r="A765" t="s">
        <v>895</v>
      </c>
      <c r="B765">
        <v>34559</v>
      </c>
      <c r="C765" t="s">
        <v>2023</v>
      </c>
      <c r="D765">
        <v>1.25</v>
      </c>
    </row>
    <row r="766" spans="1:4" x14ac:dyDescent="0.25">
      <c r="A766" t="s">
        <v>2530</v>
      </c>
      <c r="B766">
        <v>43956</v>
      </c>
      <c r="C766" t="s">
        <v>2400</v>
      </c>
      <c r="D766">
        <v>1.4670000000000001</v>
      </c>
    </row>
    <row r="767" spans="1:4" x14ac:dyDescent="0.25">
      <c r="A767" t="s">
        <v>896</v>
      </c>
      <c r="B767">
        <v>42857</v>
      </c>
      <c r="C767" t="s">
        <v>2024</v>
      </c>
      <c r="D767">
        <v>0.48499999999999999</v>
      </c>
    </row>
    <row r="768" spans="1:4" x14ac:dyDescent="0.25">
      <c r="A768" t="s">
        <v>897</v>
      </c>
      <c r="B768">
        <v>34583</v>
      </c>
      <c r="C768" t="s">
        <v>2025</v>
      </c>
      <c r="D768">
        <v>0.24</v>
      </c>
    </row>
    <row r="769" spans="1:4" x14ac:dyDescent="0.25">
      <c r="A769" t="s">
        <v>898</v>
      </c>
      <c r="B769">
        <v>34879</v>
      </c>
      <c r="C769" t="s">
        <v>2026</v>
      </c>
      <c r="D769">
        <v>0.48499999999999999</v>
      </c>
    </row>
    <row r="770" spans="1:4" x14ac:dyDescent="0.25">
      <c r="A770" t="s">
        <v>899</v>
      </c>
      <c r="B770">
        <v>34714</v>
      </c>
      <c r="C770" t="s">
        <v>2027</v>
      </c>
      <c r="D770">
        <v>0.26500000000000001</v>
      </c>
    </row>
    <row r="771" spans="1:4" x14ac:dyDescent="0.25">
      <c r="A771" t="s">
        <v>900</v>
      </c>
      <c r="B771">
        <v>35795</v>
      </c>
      <c r="C771" t="s">
        <v>2028</v>
      </c>
      <c r="D771">
        <v>0.83</v>
      </c>
    </row>
    <row r="772" spans="1:4" x14ac:dyDescent="0.25">
      <c r="A772" t="s">
        <v>901</v>
      </c>
      <c r="B772">
        <v>36866</v>
      </c>
      <c r="C772" t="s">
        <v>2029</v>
      </c>
      <c r="D772">
        <v>0.16</v>
      </c>
    </row>
    <row r="773" spans="1:4" x14ac:dyDescent="0.25">
      <c r="A773" t="s">
        <v>902</v>
      </c>
      <c r="B773">
        <v>36123</v>
      </c>
      <c r="C773" t="s">
        <v>2030</v>
      </c>
      <c r="D773">
        <v>1.0169999999999999</v>
      </c>
    </row>
    <row r="774" spans="1:4" x14ac:dyDescent="0.25">
      <c r="A774" t="s">
        <v>903</v>
      </c>
      <c r="B774">
        <v>34584</v>
      </c>
      <c r="C774" t="s">
        <v>2031</v>
      </c>
      <c r="D774">
        <v>0.72</v>
      </c>
    </row>
    <row r="775" spans="1:4" x14ac:dyDescent="0.25">
      <c r="A775" t="s">
        <v>904</v>
      </c>
      <c r="B775">
        <v>34587</v>
      </c>
      <c r="C775" t="s">
        <v>2032</v>
      </c>
      <c r="D775">
        <v>0.69299999999999995</v>
      </c>
    </row>
    <row r="776" spans="1:4" x14ac:dyDescent="0.25">
      <c r="A776" t="s">
        <v>905</v>
      </c>
      <c r="B776">
        <v>42960</v>
      </c>
      <c r="C776" t="s">
        <v>906</v>
      </c>
      <c r="D776">
        <v>0.31</v>
      </c>
    </row>
    <row r="777" spans="1:4" x14ac:dyDescent="0.25">
      <c r="A777" t="s">
        <v>907</v>
      </c>
      <c r="B777">
        <v>34713</v>
      </c>
      <c r="C777" t="s">
        <v>2033</v>
      </c>
      <c r="D777">
        <v>0.85119999999999996</v>
      </c>
    </row>
    <row r="778" spans="1:4" x14ac:dyDescent="0.25">
      <c r="A778" t="s">
        <v>908</v>
      </c>
      <c r="B778">
        <v>35333</v>
      </c>
      <c r="C778" t="s">
        <v>2034</v>
      </c>
      <c r="D778">
        <v>0.41199999999999998</v>
      </c>
    </row>
    <row r="779" spans="1:4" x14ac:dyDescent="0.25">
      <c r="A779" t="s">
        <v>909</v>
      </c>
      <c r="B779">
        <v>35339</v>
      </c>
      <c r="C779" t="s">
        <v>910</v>
      </c>
      <c r="D779">
        <v>2.7</v>
      </c>
    </row>
    <row r="780" spans="1:4" x14ac:dyDescent="0.25">
      <c r="A780" t="s">
        <v>911</v>
      </c>
      <c r="B780">
        <v>38252</v>
      </c>
      <c r="C780" t="s">
        <v>912</v>
      </c>
      <c r="D780">
        <v>0.38</v>
      </c>
    </row>
    <row r="781" spans="1:4" x14ac:dyDescent="0.25">
      <c r="A781" t="s">
        <v>913</v>
      </c>
      <c r="B781">
        <v>38253</v>
      </c>
      <c r="C781" t="s">
        <v>914</v>
      </c>
      <c r="D781">
        <v>0.42599999999999999</v>
      </c>
    </row>
    <row r="782" spans="1:4" x14ac:dyDescent="0.25">
      <c r="A782" t="s">
        <v>915</v>
      </c>
      <c r="B782">
        <v>38254</v>
      </c>
      <c r="C782" t="s">
        <v>916</v>
      </c>
      <c r="D782">
        <v>0.48099999999999998</v>
      </c>
    </row>
    <row r="783" spans="1:4" x14ac:dyDescent="0.25">
      <c r="A783" t="s">
        <v>917</v>
      </c>
      <c r="C783" t="s">
        <v>2035</v>
      </c>
      <c r="D783">
        <v>0.32500000000000001</v>
      </c>
    </row>
    <row r="784" spans="1:4" x14ac:dyDescent="0.25">
      <c r="A784" t="s">
        <v>918</v>
      </c>
      <c r="C784" t="s">
        <v>2036</v>
      </c>
      <c r="D784">
        <v>0.36099999999999999</v>
      </c>
    </row>
    <row r="785" spans="1:4" x14ac:dyDescent="0.25">
      <c r="A785" t="s">
        <v>919</v>
      </c>
      <c r="C785" t="s">
        <v>2037</v>
      </c>
      <c r="D785">
        <v>0.4</v>
      </c>
    </row>
    <row r="786" spans="1:4" x14ac:dyDescent="0.25">
      <c r="A786" t="s">
        <v>920</v>
      </c>
      <c r="C786" t="s">
        <v>914</v>
      </c>
      <c r="D786">
        <v>0.42599999999999999</v>
      </c>
    </row>
    <row r="787" spans="1:4" x14ac:dyDescent="0.25">
      <c r="A787" t="s">
        <v>921</v>
      </c>
      <c r="C787" t="s">
        <v>916</v>
      </c>
      <c r="D787">
        <v>0.48099999999999998</v>
      </c>
    </row>
    <row r="788" spans="1:4" x14ac:dyDescent="0.25">
      <c r="A788" t="s">
        <v>922</v>
      </c>
      <c r="C788" t="s">
        <v>2038</v>
      </c>
      <c r="D788">
        <v>1.228</v>
      </c>
    </row>
    <row r="789" spans="1:4" x14ac:dyDescent="0.25">
      <c r="A789" t="s">
        <v>923</v>
      </c>
      <c r="B789">
        <v>34396</v>
      </c>
      <c r="C789" t="s">
        <v>924</v>
      </c>
      <c r="D789">
        <v>0.46400000000000002</v>
      </c>
    </row>
    <row r="790" spans="1:4" x14ac:dyDescent="0.25">
      <c r="A790" t="s">
        <v>925</v>
      </c>
      <c r="B790">
        <v>36122</v>
      </c>
      <c r="C790" t="s">
        <v>2039</v>
      </c>
      <c r="D790">
        <v>0.496</v>
      </c>
    </row>
    <row r="791" spans="1:4" x14ac:dyDescent="0.25">
      <c r="A791" t="s">
        <v>926</v>
      </c>
      <c r="B791">
        <v>36124</v>
      </c>
      <c r="C791" t="s">
        <v>2040</v>
      </c>
      <c r="D791">
        <v>9.8000000000000004E-2</v>
      </c>
    </row>
    <row r="792" spans="1:4" x14ac:dyDescent="0.25">
      <c r="A792" t="s">
        <v>927</v>
      </c>
      <c r="B792">
        <v>35200</v>
      </c>
      <c r="C792" t="s">
        <v>928</v>
      </c>
      <c r="D792">
        <v>0.2</v>
      </c>
    </row>
    <row r="793" spans="1:4" x14ac:dyDescent="0.25">
      <c r="A793" t="s">
        <v>929</v>
      </c>
      <c r="B793">
        <v>40359</v>
      </c>
      <c r="C793" t="s">
        <v>2036</v>
      </c>
      <c r="D793">
        <v>0.73</v>
      </c>
    </row>
    <row r="794" spans="1:4" x14ac:dyDescent="0.25">
      <c r="A794" t="s">
        <v>930</v>
      </c>
      <c r="B794">
        <v>34785</v>
      </c>
      <c r="C794" t="s">
        <v>2041</v>
      </c>
      <c r="D794">
        <v>0.17399999999999999</v>
      </c>
    </row>
    <row r="795" spans="1:4" x14ac:dyDescent="0.25">
      <c r="A795" t="s">
        <v>931</v>
      </c>
      <c r="B795">
        <v>35766</v>
      </c>
      <c r="C795" t="s">
        <v>2042</v>
      </c>
      <c r="D795">
        <v>0.70499999999999996</v>
      </c>
    </row>
    <row r="796" spans="1:4" x14ac:dyDescent="0.25">
      <c r="A796" t="s">
        <v>932</v>
      </c>
      <c r="B796">
        <v>35767</v>
      </c>
      <c r="C796" t="s">
        <v>2043</v>
      </c>
      <c r="D796">
        <v>0.45200000000000001</v>
      </c>
    </row>
    <row r="797" spans="1:4" x14ac:dyDescent="0.25">
      <c r="A797" t="s">
        <v>933</v>
      </c>
      <c r="B797">
        <v>32144</v>
      </c>
      <c r="C797" t="s">
        <v>2044</v>
      </c>
      <c r="D797">
        <v>0.2596</v>
      </c>
    </row>
    <row r="798" spans="1:4" x14ac:dyDescent="0.25">
      <c r="A798" t="s">
        <v>934</v>
      </c>
      <c r="B798">
        <v>36337</v>
      </c>
      <c r="C798" t="s">
        <v>2045</v>
      </c>
      <c r="D798">
        <v>0.43</v>
      </c>
    </row>
    <row r="799" spans="1:4" x14ac:dyDescent="0.25">
      <c r="A799" t="s">
        <v>935</v>
      </c>
      <c r="B799">
        <v>35148</v>
      </c>
      <c r="C799" t="s">
        <v>2046</v>
      </c>
      <c r="D799">
        <v>1.345</v>
      </c>
    </row>
    <row r="800" spans="1:4" x14ac:dyDescent="0.25">
      <c r="A800" t="s">
        <v>936</v>
      </c>
      <c r="B800">
        <v>35050</v>
      </c>
      <c r="C800" t="s">
        <v>937</v>
      </c>
      <c r="D800">
        <v>3.1</v>
      </c>
    </row>
    <row r="801" spans="1:4" x14ac:dyDescent="0.25">
      <c r="A801" t="s">
        <v>938</v>
      </c>
      <c r="B801">
        <v>34789</v>
      </c>
      <c r="C801" t="s">
        <v>2047</v>
      </c>
      <c r="D801">
        <v>5.38</v>
      </c>
    </row>
    <row r="802" spans="1:4" x14ac:dyDescent="0.25">
      <c r="A802" t="s">
        <v>939</v>
      </c>
      <c r="B802">
        <v>34615</v>
      </c>
      <c r="C802" t="s">
        <v>940</v>
      </c>
      <c r="D802">
        <v>1.79</v>
      </c>
    </row>
    <row r="803" spans="1:4" x14ac:dyDescent="0.25">
      <c r="A803" t="s">
        <v>941</v>
      </c>
      <c r="B803">
        <v>35028</v>
      </c>
      <c r="C803" t="s">
        <v>942</v>
      </c>
      <c r="D803">
        <v>1.8620000000000001</v>
      </c>
    </row>
    <row r="804" spans="1:4" x14ac:dyDescent="0.25">
      <c r="A804" t="s">
        <v>943</v>
      </c>
      <c r="B804">
        <v>35368</v>
      </c>
      <c r="C804" t="s">
        <v>944</v>
      </c>
      <c r="D804">
        <v>1.9</v>
      </c>
    </row>
    <row r="805" spans="1:4" x14ac:dyDescent="0.25">
      <c r="A805" t="s">
        <v>945</v>
      </c>
      <c r="B805">
        <v>35642</v>
      </c>
      <c r="C805" t="s">
        <v>2048</v>
      </c>
      <c r="D805">
        <v>5.0999999999999996</v>
      </c>
    </row>
    <row r="806" spans="1:4" x14ac:dyDescent="0.25">
      <c r="A806" t="s">
        <v>946</v>
      </c>
      <c r="B806">
        <v>34493</v>
      </c>
      <c r="C806" t="s">
        <v>2049</v>
      </c>
      <c r="D806">
        <v>0.50800000000000001</v>
      </c>
    </row>
    <row r="807" spans="1:4" x14ac:dyDescent="0.25">
      <c r="A807" t="s">
        <v>947</v>
      </c>
      <c r="B807">
        <v>35304</v>
      </c>
      <c r="C807" t="s">
        <v>948</v>
      </c>
      <c r="D807">
        <v>1.53</v>
      </c>
    </row>
    <row r="808" spans="1:4" x14ac:dyDescent="0.25">
      <c r="A808" t="s">
        <v>949</v>
      </c>
      <c r="B808">
        <v>35030</v>
      </c>
      <c r="C808" t="s">
        <v>950</v>
      </c>
      <c r="D808">
        <v>0.98</v>
      </c>
    </row>
    <row r="809" spans="1:4" x14ac:dyDescent="0.25">
      <c r="A809" t="s">
        <v>955</v>
      </c>
      <c r="B809">
        <v>40440</v>
      </c>
      <c r="C809" t="s">
        <v>2050</v>
      </c>
      <c r="D809">
        <v>5.77</v>
      </c>
    </row>
    <row r="810" spans="1:4" x14ac:dyDescent="0.25">
      <c r="A810" t="s">
        <v>956</v>
      </c>
      <c r="B810">
        <v>38227</v>
      </c>
      <c r="C810" t="s">
        <v>957</v>
      </c>
      <c r="D810">
        <v>3.7</v>
      </c>
    </row>
    <row r="811" spans="1:4" x14ac:dyDescent="0.25">
      <c r="A811" t="s">
        <v>958</v>
      </c>
      <c r="B811">
        <v>36305</v>
      </c>
      <c r="C811" t="s">
        <v>959</v>
      </c>
      <c r="D811">
        <v>4.5330000000000004</v>
      </c>
    </row>
    <row r="812" spans="1:4" x14ac:dyDescent="0.25">
      <c r="A812" t="s">
        <v>2051</v>
      </c>
      <c r="B812">
        <v>42861</v>
      </c>
      <c r="C812" t="s">
        <v>2052</v>
      </c>
      <c r="D812">
        <v>26.405000000000001</v>
      </c>
    </row>
    <row r="813" spans="1:4" x14ac:dyDescent="0.25">
      <c r="A813" t="s">
        <v>962</v>
      </c>
      <c r="B813">
        <v>42949</v>
      </c>
      <c r="C813" t="s">
        <v>531</v>
      </c>
      <c r="D813">
        <v>13.86</v>
      </c>
    </row>
    <row r="814" spans="1:4" x14ac:dyDescent="0.25">
      <c r="A814" t="s">
        <v>2053</v>
      </c>
      <c r="B814">
        <v>42842</v>
      </c>
      <c r="C814" t="s">
        <v>2054</v>
      </c>
      <c r="D814">
        <v>23.75</v>
      </c>
    </row>
    <row r="815" spans="1:4" x14ac:dyDescent="0.25">
      <c r="A815" t="s">
        <v>963</v>
      </c>
      <c r="B815">
        <v>35224</v>
      </c>
      <c r="C815" t="s">
        <v>2055</v>
      </c>
      <c r="D815">
        <v>37.798000000000002</v>
      </c>
    </row>
    <row r="816" spans="1:4" x14ac:dyDescent="0.25">
      <c r="A816" t="s">
        <v>964</v>
      </c>
      <c r="B816">
        <v>35223</v>
      </c>
      <c r="C816" t="s">
        <v>2056</v>
      </c>
      <c r="D816">
        <v>45.357999999999997</v>
      </c>
    </row>
    <row r="817" spans="1:4" x14ac:dyDescent="0.25">
      <c r="A817" t="s">
        <v>2057</v>
      </c>
      <c r="B817">
        <v>34118</v>
      </c>
      <c r="C817" t="s">
        <v>2058</v>
      </c>
      <c r="D817">
        <v>0.47499999999999998</v>
      </c>
    </row>
    <row r="818" spans="1:4" x14ac:dyDescent="0.25">
      <c r="A818" t="s">
        <v>2059</v>
      </c>
      <c r="B818">
        <v>34119</v>
      </c>
      <c r="C818" t="s">
        <v>2060</v>
      </c>
      <c r="D818">
        <v>0.46500000000000002</v>
      </c>
    </row>
    <row r="819" spans="1:4" x14ac:dyDescent="0.25">
      <c r="A819" t="s">
        <v>967</v>
      </c>
      <c r="B819">
        <v>42915</v>
      </c>
      <c r="C819" t="s">
        <v>2061</v>
      </c>
      <c r="D819">
        <v>0.42299999999999999</v>
      </c>
    </row>
    <row r="820" spans="1:4" x14ac:dyDescent="0.25">
      <c r="A820" t="s">
        <v>968</v>
      </c>
      <c r="B820">
        <v>42914</v>
      </c>
      <c r="C820" t="s">
        <v>2062</v>
      </c>
      <c r="D820">
        <v>0.40899999999999997</v>
      </c>
    </row>
    <row r="821" spans="1:4" x14ac:dyDescent="0.25">
      <c r="A821" t="s">
        <v>2259</v>
      </c>
    </row>
    <row r="822" spans="1:4" x14ac:dyDescent="0.25">
      <c r="A822" t="s">
        <v>969</v>
      </c>
      <c r="B822">
        <v>34681</v>
      </c>
      <c r="C822" t="s">
        <v>970</v>
      </c>
      <c r="D822">
        <v>1.1599999999999999</v>
      </c>
    </row>
    <row r="823" spans="1:4" x14ac:dyDescent="0.25">
      <c r="A823" t="s">
        <v>976</v>
      </c>
      <c r="B823">
        <v>43181</v>
      </c>
      <c r="C823" t="s">
        <v>2063</v>
      </c>
      <c r="D823">
        <v>13.16</v>
      </c>
    </row>
    <row r="824" spans="1:4" x14ac:dyDescent="0.25">
      <c r="A824" t="s">
        <v>971</v>
      </c>
      <c r="B824">
        <v>34597</v>
      </c>
      <c r="C824" t="s">
        <v>2064</v>
      </c>
      <c r="D824">
        <v>10.5</v>
      </c>
    </row>
    <row r="825" spans="1:4" x14ac:dyDescent="0.25">
      <c r="A825" t="s">
        <v>972</v>
      </c>
      <c r="B825">
        <v>34643</v>
      </c>
      <c r="C825" t="s">
        <v>2065</v>
      </c>
      <c r="D825">
        <v>62</v>
      </c>
    </row>
    <row r="826" spans="1:4" x14ac:dyDescent="0.25">
      <c r="A826" t="s">
        <v>973</v>
      </c>
      <c r="B826">
        <v>34641</v>
      </c>
      <c r="C826" t="s">
        <v>2066</v>
      </c>
      <c r="D826">
        <v>70.400000000000006</v>
      </c>
    </row>
    <row r="827" spans="1:4" x14ac:dyDescent="0.25">
      <c r="A827" t="s">
        <v>974</v>
      </c>
      <c r="B827">
        <v>34642</v>
      </c>
      <c r="C827" t="s">
        <v>2067</v>
      </c>
      <c r="D827">
        <v>86.6</v>
      </c>
    </row>
    <row r="828" spans="1:4" x14ac:dyDescent="0.25">
      <c r="A828" t="s">
        <v>975</v>
      </c>
      <c r="B828">
        <v>34640</v>
      </c>
      <c r="C828" t="s">
        <v>2068</v>
      </c>
      <c r="D828">
        <v>51.4</v>
      </c>
    </row>
    <row r="829" spans="1:4" x14ac:dyDescent="0.25">
      <c r="A829" t="s">
        <v>979</v>
      </c>
      <c r="B829">
        <v>34946</v>
      </c>
      <c r="C829" t="s">
        <v>2069</v>
      </c>
      <c r="D829">
        <v>0.22700000000000001</v>
      </c>
    </row>
    <row r="830" spans="1:4" x14ac:dyDescent="0.25">
      <c r="A830" t="s">
        <v>980</v>
      </c>
      <c r="B830">
        <v>41016</v>
      </c>
      <c r="C830" t="s">
        <v>2070</v>
      </c>
      <c r="D830">
        <v>0.24990000000000001</v>
      </c>
    </row>
    <row r="831" spans="1:4" x14ac:dyDescent="0.25">
      <c r="A831" t="s">
        <v>981</v>
      </c>
      <c r="B831">
        <v>35748</v>
      </c>
      <c r="C831" t="s">
        <v>2071</v>
      </c>
      <c r="D831">
        <v>0.57499999999999996</v>
      </c>
    </row>
    <row r="832" spans="1:4" x14ac:dyDescent="0.25">
      <c r="A832" t="s">
        <v>982</v>
      </c>
      <c r="B832">
        <v>34355</v>
      </c>
      <c r="C832" t="s">
        <v>983</v>
      </c>
      <c r="D832">
        <v>1.28</v>
      </c>
    </row>
    <row r="833" spans="1:4" x14ac:dyDescent="0.25">
      <c r="A833" t="s">
        <v>984</v>
      </c>
      <c r="B833">
        <v>34596</v>
      </c>
      <c r="C833" t="s">
        <v>2072</v>
      </c>
      <c r="D833">
        <v>6</v>
      </c>
    </row>
    <row r="834" spans="1:4" x14ac:dyDescent="0.25">
      <c r="A834" t="s">
        <v>985</v>
      </c>
      <c r="B834">
        <v>43010</v>
      </c>
      <c r="C834" t="s">
        <v>1293</v>
      </c>
      <c r="D834">
        <v>142</v>
      </c>
    </row>
    <row r="835" spans="1:4" x14ac:dyDescent="0.25">
      <c r="A835" t="s">
        <v>2247</v>
      </c>
      <c r="C835" t="s">
        <v>2248</v>
      </c>
      <c r="D835">
        <v>113.23</v>
      </c>
    </row>
    <row r="836" spans="1:4" x14ac:dyDescent="0.25">
      <c r="A836" t="s">
        <v>2249</v>
      </c>
      <c r="C836" t="s">
        <v>2250</v>
      </c>
      <c r="D836">
        <v>113.08</v>
      </c>
    </row>
    <row r="837" spans="1:4" x14ac:dyDescent="0.25">
      <c r="A837" t="s">
        <v>2251</v>
      </c>
      <c r="C837" t="s">
        <v>2252</v>
      </c>
      <c r="D837">
        <v>145.9</v>
      </c>
    </row>
    <row r="838" spans="1:4" x14ac:dyDescent="0.25">
      <c r="A838" t="s">
        <v>2253</v>
      </c>
      <c r="C838" t="s">
        <v>2254</v>
      </c>
      <c r="D838">
        <v>65.69</v>
      </c>
    </row>
    <row r="839" spans="1:4" x14ac:dyDescent="0.25">
      <c r="A839" t="s">
        <v>2255</v>
      </c>
      <c r="C839" t="s">
        <v>2256</v>
      </c>
      <c r="D839">
        <v>22.51</v>
      </c>
    </row>
    <row r="840" spans="1:4" x14ac:dyDescent="0.25">
      <c r="A840" t="s">
        <v>2214</v>
      </c>
      <c r="C840" t="s">
        <v>2215</v>
      </c>
      <c r="D840">
        <v>558.57000000000005</v>
      </c>
    </row>
    <row r="841" spans="1:4" x14ac:dyDescent="0.25">
      <c r="A841" t="s">
        <v>2202</v>
      </c>
      <c r="C841" t="s">
        <v>2205</v>
      </c>
      <c r="D841">
        <v>824.5</v>
      </c>
    </row>
    <row r="842" spans="1:4" x14ac:dyDescent="0.25">
      <c r="A842" t="s">
        <v>2203</v>
      </c>
      <c r="C842" t="s">
        <v>2206</v>
      </c>
      <c r="D842">
        <v>824.26</v>
      </c>
    </row>
    <row r="843" spans="1:4" x14ac:dyDescent="0.25">
      <c r="A843" t="s">
        <v>2204</v>
      </c>
      <c r="C843" t="s">
        <v>2207</v>
      </c>
      <c r="D843">
        <v>821.82</v>
      </c>
    </row>
    <row r="844" spans="1:4" x14ac:dyDescent="0.25">
      <c r="A844" t="s">
        <v>2208</v>
      </c>
      <c r="C844" t="s">
        <v>2209</v>
      </c>
      <c r="D844">
        <v>61.81</v>
      </c>
    </row>
    <row r="845" spans="1:4" x14ac:dyDescent="0.25">
      <c r="A845" t="s">
        <v>2304</v>
      </c>
      <c r="C845" t="s">
        <v>2305</v>
      </c>
      <c r="D845">
        <v>659.6</v>
      </c>
    </row>
    <row r="846" spans="1:4" x14ac:dyDescent="0.25">
      <c r="A846" t="s">
        <v>2309</v>
      </c>
      <c r="C846" t="s">
        <v>2310</v>
      </c>
      <c r="D846">
        <v>422.58</v>
      </c>
    </row>
    <row r="847" spans="1:4" x14ac:dyDescent="0.25">
      <c r="A847" t="s">
        <v>986</v>
      </c>
      <c r="C847" t="s">
        <v>2073</v>
      </c>
      <c r="D847">
        <v>53.63</v>
      </c>
    </row>
    <row r="848" spans="1:4" x14ac:dyDescent="0.25">
      <c r="A848" t="s">
        <v>987</v>
      </c>
      <c r="C848" t="s">
        <v>2074</v>
      </c>
      <c r="D848">
        <v>115.48</v>
      </c>
    </row>
    <row r="849" spans="1:4" x14ac:dyDescent="0.25">
      <c r="A849" t="s">
        <v>988</v>
      </c>
      <c r="C849" t="s">
        <v>2075</v>
      </c>
      <c r="D849">
        <v>26.11</v>
      </c>
    </row>
    <row r="850" spans="1:4" x14ac:dyDescent="0.25">
      <c r="A850" t="s">
        <v>989</v>
      </c>
      <c r="C850" t="s">
        <v>2076</v>
      </c>
      <c r="D850">
        <v>127.62</v>
      </c>
    </row>
    <row r="851" spans="1:4" x14ac:dyDescent="0.25">
      <c r="A851" t="s">
        <v>990</v>
      </c>
      <c r="B851">
        <v>39082</v>
      </c>
      <c r="C851" t="s">
        <v>2077</v>
      </c>
      <c r="D851">
        <v>2.5</v>
      </c>
    </row>
    <row r="852" spans="1:4" x14ac:dyDescent="0.25">
      <c r="A852" t="s">
        <v>991</v>
      </c>
      <c r="B852">
        <v>35236</v>
      </c>
      <c r="C852" t="s">
        <v>2078</v>
      </c>
      <c r="D852">
        <v>1.02</v>
      </c>
    </row>
    <row r="853" spans="1:4" x14ac:dyDescent="0.25">
      <c r="A853" t="s">
        <v>992</v>
      </c>
      <c r="B853">
        <v>34944</v>
      </c>
      <c r="C853" t="s">
        <v>2079</v>
      </c>
      <c r="D853">
        <v>0.128</v>
      </c>
    </row>
    <row r="854" spans="1:4" x14ac:dyDescent="0.25">
      <c r="A854" t="s">
        <v>993</v>
      </c>
      <c r="B854">
        <v>35667</v>
      </c>
      <c r="C854" t="s">
        <v>2080</v>
      </c>
      <c r="D854">
        <v>0.27</v>
      </c>
    </row>
    <row r="855" spans="1:4" x14ac:dyDescent="0.25">
      <c r="A855" t="s">
        <v>994</v>
      </c>
      <c r="B855">
        <v>37602</v>
      </c>
      <c r="C855" t="s">
        <v>2081</v>
      </c>
      <c r="D855">
        <v>0.28299999999999997</v>
      </c>
    </row>
    <row r="856" spans="1:4" x14ac:dyDescent="0.25">
      <c r="A856" t="s">
        <v>995</v>
      </c>
      <c r="B856">
        <v>34650</v>
      </c>
      <c r="C856" t="s">
        <v>996</v>
      </c>
      <c r="D856">
        <v>2.1</v>
      </c>
    </row>
    <row r="857" spans="1:4" x14ac:dyDescent="0.25">
      <c r="A857" t="s">
        <v>997</v>
      </c>
      <c r="B857">
        <v>34796</v>
      </c>
      <c r="C857" t="s">
        <v>2082</v>
      </c>
      <c r="D857">
        <v>2.66</v>
      </c>
    </row>
    <row r="858" spans="1:4" x14ac:dyDescent="0.25">
      <c r="A858" t="s">
        <v>998</v>
      </c>
      <c r="B858">
        <v>34799</v>
      </c>
      <c r="C858" t="s">
        <v>2083</v>
      </c>
      <c r="D858">
        <v>2.66</v>
      </c>
    </row>
    <row r="859" spans="1:4" x14ac:dyDescent="0.25">
      <c r="A859" t="s">
        <v>999</v>
      </c>
      <c r="B859">
        <v>34795</v>
      </c>
      <c r="C859" t="s">
        <v>2084</v>
      </c>
      <c r="D859">
        <v>2.0699999999999998</v>
      </c>
    </row>
    <row r="860" spans="1:4" x14ac:dyDescent="0.25">
      <c r="A860" t="s">
        <v>1000</v>
      </c>
      <c r="B860">
        <v>34798</v>
      </c>
      <c r="C860" t="s">
        <v>2085</v>
      </c>
      <c r="D860">
        <v>2.0699999999999998</v>
      </c>
    </row>
    <row r="861" spans="1:4" x14ac:dyDescent="0.25">
      <c r="A861" t="s">
        <v>1001</v>
      </c>
      <c r="B861">
        <v>34794</v>
      </c>
      <c r="C861" t="s">
        <v>2086</v>
      </c>
      <c r="D861">
        <v>2.0699999999999998</v>
      </c>
    </row>
    <row r="862" spans="1:4" x14ac:dyDescent="0.25">
      <c r="A862" t="s">
        <v>2087</v>
      </c>
      <c r="B862">
        <v>41928</v>
      </c>
      <c r="C862" t="s">
        <v>2088</v>
      </c>
      <c r="D862">
        <v>0.57999999999999996</v>
      </c>
    </row>
    <row r="863" spans="1:4" x14ac:dyDescent="0.25">
      <c r="A863" t="s">
        <v>1002</v>
      </c>
      <c r="B863">
        <v>34797</v>
      </c>
      <c r="C863" t="s">
        <v>2089</v>
      </c>
      <c r="D863">
        <v>2.0699999999999998</v>
      </c>
    </row>
    <row r="864" spans="1:4" x14ac:dyDescent="0.25">
      <c r="A864" t="s">
        <v>1005</v>
      </c>
      <c r="B864">
        <v>40550</v>
      </c>
      <c r="C864" t="s">
        <v>2090</v>
      </c>
      <c r="D864">
        <v>4.2699999999999996</v>
      </c>
    </row>
    <row r="865" spans="1:4" x14ac:dyDescent="0.25">
      <c r="A865" t="s">
        <v>2091</v>
      </c>
      <c r="B865">
        <v>36125</v>
      </c>
      <c r="C865" t="s">
        <v>1007</v>
      </c>
      <c r="D865">
        <v>2.8</v>
      </c>
    </row>
    <row r="866" spans="1:4" x14ac:dyDescent="0.25">
      <c r="A866" t="s">
        <v>1008</v>
      </c>
      <c r="B866">
        <v>34905</v>
      </c>
      <c r="C866" t="s">
        <v>2092</v>
      </c>
      <c r="D866">
        <v>0.1885</v>
      </c>
    </row>
    <row r="867" spans="1:4" x14ac:dyDescent="0.25">
      <c r="A867" t="s">
        <v>1009</v>
      </c>
      <c r="B867">
        <v>34837</v>
      </c>
      <c r="C867" t="s">
        <v>2093</v>
      </c>
      <c r="D867">
        <v>1.032</v>
      </c>
    </row>
    <row r="868" spans="1:4" x14ac:dyDescent="0.25">
      <c r="A868" t="s">
        <v>1010</v>
      </c>
      <c r="B868">
        <v>35678</v>
      </c>
      <c r="C868" t="s">
        <v>2094</v>
      </c>
      <c r="D868">
        <v>0.48</v>
      </c>
    </row>
    <row r="869" spans="1:4" x14ac:dyDescent="0.25">
      <c r="A869" t="s">
        <v>1013</v>
      </c>
      <c r="B869">
        <v>43059</v>
      </c>
      <c r="C869" t="s">
        <v>2095</v>
      </c>
      <c r="D869">
        <v>3.76</v>
      </c>
    </row>
    <row r="870" spans="1:4" x14ac:dyDescent="0.25">
      <c r="A870" t="s">
        <v>1011</v>
      </c>
      <c r="B870">
        <v>42815</v>
      </c>
      <c r="C870" t="s">
        <v>1012</v>
      </c>
      <c r="D870">
        <v>3.6040000000000001</v>
      </c>
    </row>
    <row r="871" spans="1:4" x14ac:dyDescent="0.25">
      <c r="A871" t="s">
        <v>1014</v>
      </c>
      <c r="B871">
        <v>34931</v>
      </c>
      <c r="C871" t="s">
        <v>2096</v>
      </c>
      <c r="D871">
        <v>0.25</v>
      </c>
    </row>
    <row r="872" spans="1:4" x14ac:dyDescent="0.25">
      <c r="A872" t="s">
        <v>1015</v>
      </c>
      <c r="B872">
        <v>40885</v>
      </c>
      <c r="C872" t="s">
        <v>2097</v>
      </c>
      <c r="D872">
        <v>0.39500000000000002</v>
      </c>
    </row>
    <row r="873" spans="1:4" x14ac:dyDescent="0.25">
      <c r="A873" t="s">
        <v>1016</v>
      </c>
      <c r="B873">
        <v>36121</v>
      </c>
      <c r="C873" t="s">
        <v>2098</v>
      </c>
      <c r="D873">
        <v>2.8</v>
      </c>
    </row>
    <row r="874" spans="1:4" x14ac:dyDescent="0.25">
      <c r="A874" t="s">
        <v>1017</v>
      </c>
      <c r="B874">
        <v>35028</v>
      </c>
      <c r="C874" t="s">
        <v>2099</v>
      </c>
      <c r="D874">
        <v>3.02</v>
      </c>
    </row>
    <row r="875" spans="1:4" x14ac:dyDescent="0.25">
      <c r="A875" t="s">
        <v>1018</v>
      </c>
      <c r="B875">
        <v>36000</v>
      </c>
      <c r="C875" t="s">
        <v>1019</v>
      </c>
      <c r="D875">
        <v>10.51</v>
      </c>
    </row>
    <row r="876" spans="1:4" x14ac:dyDescent="0.25">
      <c r="A876" t="s">
        <v>1020</v>
      </c>
      <c r="B876">
        <v>34947</v>
      </c>
      <c r="C876" t="s">
        <v>1021</v>
      </c>
      <c r="D876">
        <v>17.7</v>
      </c>
    </row>
    <row r="877" spans="1:4" x14ac:dyDescent="0.25">
      <c r="A877" t="s">
        <v>1022</v>
      </c>
      <c r="B877">
        <v>35605</v>
      </c>
      <c r="C877" t="s">
        <v>2100</v>
      </c>
      <c r="D877">
        <v>0.53446000000000005</v>
      </c>
    </row>
    <row r="878" spans="1:4" x14ac:dyDescent="0.25">
      <c r="A878" t="s">
        <v>1023</v>
      </c>
      <c r="B878">
        <v>34613</v>
      </c>
      <c r="C878" t="s">
        <v>2101</v>
      </c>
      <c r="D878">
        <v>0.64746000000000004</v>
      </c>
    </row>
    <row r="879" spans="1:4" x14ac:dyDescent="0.25">
      <c r="A879" t="s">
        <v>1024</v>
      </c>
      <c r="B879">
        <v>34793</v>
      </c>
      <c r="C879" t="s">
        <v>2102</v>
      </c>
      <c r="D879">
        <v>0.68400000000000005</v>
      </c>
    </row>
    <row r="880" spans="1:4" x14ac:dyDescent="0.25">
      <c r="A880" t="s">
        <v>1025</v>
      </c>
      <c r="B880">
        <v>36355</v>
      </c>
      <c r="C880" t="s">
        <v>2103</v>
      </c>
      <c r="D880">
        <v>14</v>
      </c>
    </row>
    <row r="881" spans="1:4" x14ac:dyDescent="0.25">
      <c r="A881" t="s">
        <v>64</v>
      </c>
      <c r="B881">
        <v>35120</v>
      </c>
      <c r="C881" t="s">
        <v>2104</v>
      </c>
      <c r="D881">
        <v>0.36</v>
      </c>
    </row>
    <row r="882" spans="1:4" x14ac:dyDescent="0.25">
      <c r="A882" t="s">
        <v>1026</v>
      </c>
      <c r="B882">
        <v>37601</v>
      </c>
      <c r="C882" t="s">
        <v>2105</v>
      </c>
      <c r="D882">
        <v>0.33900000000000002</v>
      </c>
    </row>
    <row r="883" spans="1:4" x14ac:dyDescent="0.25">
      <c r="A883" t="s">
        <v>1027</v>
      </c>
      <c r="B883">
        <v>35243</v>
      </c>
      <c r="C883" t="s">
        <v>2106</v>
      </c>
      <c r="D883">
        <v>0.4</v>
      </c>
    </row>
    <row r="884" spans="1:4" x14ac:dyDescent="0.25">
      <c r="A884" t="s">
        <v>1028</v>
      </c>
      <c r="B884">
        <v>38231</v>
      </c>
      <c r="C884" t="s">
        <v>2107</v>
      </c>
      <c r="D884">
        <v>0.40100000000000002</v>
      </c>
    </row>
    <row r="885" spans="1:4" x14ac:dyDescent="0.25">
      <c r="A885" t="s">
        <v>1029</v>
      </c>
      <c r="B885">
        <v>38230</v>
      </c>
      <c r="C885" t="s">
        <v>2108</v>
      </c>
      <c r="D885">
        <v>0.44</v>
      </c>
    </row>
    <row r="886" spans="1:4" x14ac:dyDescent="0.25">
      <c r="A886" t="s">
        <v>1031</v>
      </c>
      <c r="B886">
        <v>40903</v>
      </c>
      <c r="C886" t="s">
        <v>2109</v>
      </c>
      <c r="D886">
        <v>0.41499999999999998</v>
      </c>
    </row>
    <row r="887" spans="1:4" x14ac:dyDescent="0.25">
      <c r="A887" t="s">
        <v>2110</v>
      </c>
      <c r="B887">
        <v>36120</v>
      </c>
      <c r="C887" t="s">
        <v>2111</v>
      </c>
      <c r="D887">
        <v>0.44</v>
      </c>
    </row>
    <row r="888" spans="1:4" x14ac:dyDescent="0.25">
      <c r="A888" t="s">
        <v>1032</v>
      </c>
      <c r="B888">
        <v>37637</v>
      </c>
      <c r="C888" t="s">
        <v>2112</v>
      </c>
      <c r="D888">
        <v>0.44</v>
      </c>
    </row>
    <row r="889" spans="1:4" x14ac:dyDescent="0.25">
      <c r="A889" t="s">
        <v>1033</v>
      </c>
      <c r="B889">
        <v>34924</v>
      </c>
      <c r="C889" t="s">
        <v>2113</v>
      </c>
      <c r="D889">
        <v>0.38</v>
      </c>
    </row>
    <row r="890" spans="1:4" x14ac:dyDescent="0.25">
      <c r="A890" t="s">
        <v>1034</v>
      </c>
      <c r="B890">
        <v>34960</v>
      </c>
      <c r="C890" t="s">
        <v>2114</v>
      </c>
      <c r="D890">
        <v>0.435</v>
      </c>
    </row>
    <row r="891" spans="1:4" x14ac:dyDescent="0.25">
      <c r="A891" t="s">
        <v>1035</v>
      </c>
      <c r="B891">
        <v>34961</v>
      </c>
      <c r="C891" t="s">
        <v>2115</v>
      </c>
      <c r="D891">
        <v>0.497</v>
      </c>
    </row>
    <row r="892" spans="1:4" x14ac:dyDescent="0.25">
      <c r="A892" t="s">
        <v>1036</v>
      </c>
      <c r="B892">
        <v>34723</v>
      </c>
      <c r="C892" t="s">
        <v>2116</v>
      </c>
      <c r="D892">
        <v>2.2000000000000002</v>
      </c>
    </row>
    <row r="893" spans="1:4" x14ac:dyDescent="0.25">
      <c r="A893" t="s">
        <v>1037</v>
      </c>
      <c r="B893">
        <v>36555</v>
      </c>
      <c r="C893" t="s">
        <v>2117</v>
      </c>
      <c r="D893">
        <v>2.69</v>
      </c>
    </row>
    <row r="894" spans="1:4" x14ac:dyDescent="0.25">
      <c r="A894" t="s">
        <v>1038</v>
      </c>
      <c r="B894">
        <v>35616</v>
      </c>
      <c r="C894" t="s">
        <v>2118</v>
      </c>
      <c r="D894">
        <v>4</v>
      </c>
    </row>
    <row r="895" spans="1:4" x14ac:dyDescent="0.25">
      <c r="A895" t="s">
        <v>1039</v>
      </c>
      <c r="B895">
        <v>34828</v>
      </c>
      <c r="C895" t="s">
        <v>2119</v>
      </c>
      <c r="D895">
        <v>0.26</v>
      </c>
    </row>
    <row r="896" spans="1:4" x14ac:dyDescent="0.25">
      <c r="A896" t="s">
        <v>1040</v>
      </c>
      <c r="B896">
        <v>34544</v>
      </c>
      <c r="C896" t="s">
        <v>2120</v>
      </c>
      <c r="D896">
        <v>0.3</v>
      </c>
    </row>
    <row r="897" spans="1:4" x14ac:dyDescent="0.25">
      <c r="A897" t="s">
        <v>1041</v>
      </c>
      <c r="B897">
        <v>34680</v>
      </c>
      <c r="C897" t="s">
        <v>2121</v>
      </c>
      <c r="D897">
        <v>0.46500000000000002</v>
      </c>
    </row>
    <row r="898" spans="1:4" x14ac:dyDescent="0.25">
      <c r="A898" t="s">
        <v>1042</v>
      </c>
      <c r="B898">
        <v>40379</v>
      </c>
      <c r="C898" t="s">
        <v>2122</v>
      </c>
      <c r="D898">
        <v>4.8760000000000003</v>
      </c>
    </row>
    <row r="899" spans="1:4" x14ac:dyDescent="0.25">
      <c r="A899" t="s">
        <v>1043</v>
      </c>
      <c r="B899">
        <v>36857</v>
      </c>
      <c r="C899" t="s">
        <v>2123</v>
      </c>
      <c r="D899">
        <v>1.04</v>
      </c>
    </row>
    <row r="900" spans="1:4" x14ac:dyDescent="0.25">
      <c r="A900" t="s">
        <v>1044</v>
      </c>
      <c r="B900">
        <v>40180</v>
      </c>
      <c r="C900" t="s">
        <v>2124</v>
      </c>
      <c r="D900">
        <v>1.5760000000000001</v>
      </c>
    </row>
    <row r="901" spans="1:4" x14ac:dyDescent="0.25">
      <c r="A901" t="s">
        <v>1045</v>
      </c>
      <c r="B901">
        <v>40354</v>
      </c>
      <c r="C901" t="s">
        <v>2125</v>
      </c>
      <c r="D901">
        <v>6.96</v>
      </c>
    </row>
    <row r="902" spans="1:4" x14ac:dyDescent="0.25">
      <c r="A902" t="s">
        <v>1046</v>
      </c>
      <c r="B902">
        <v>40356</v>
      </c>
      <c r="C902" t="s">
        <v>2126</v>
      </c>
      <c r="D902">
        <v>8.14</v>
      </c>
    </row>
    <row r="903" spans="1:4" x14ac:dyDescent="0.25">
      <c r="A903" t="s">
        <v>1047</v>
      </c>
      <c r="B903">
        <v>34805</v>
      </c>
      <c r="C903" t="s">
        <v>2127</v>
      </c>
      <c r="D903">
        <v>0.34</v>
      </c>
    </row>
    <row r="904" spans="1:4" x14ac:dyDescent="0.25">
      <c r="A904" t="s">
        <v>1048</v>
      </c>
      <c r="B904">
        <v>41163</v>
      </c>
      <c r="C904" t="s">
        <v>2128</v>
      </c>
      <c r="D904">
        <v>0.34</v>
      </c>
    </row>
    <row r="905" spans="1:4" x14ac:dyDescent="0.25">
      <c r="A905" t="s">
        <v>1049</v>
      </c>
      <c r="B905">
        <v>34750</v>
      </c>
      <c r="C905" t="s">
        <v>2123</v>
      </c>
      <c r="D905">
        <v>1.04</v>
      </c>
    </row>
    <row r="906" spans="1:4" x14ac:dyDescent="0.25">
      <c r="A906" t="s">
        <v>1050</v>
      </c>
      <c r="B906">
        <v>34702</v>
      </c>
      <c r="C906" t="s">
        <v>2129</v>
      </c>
      <c r="D906">
        <v>0.23726</v>
      </c>
    </row>
    <row r="907" spans="1:4" x14ac:dyDescent="0.25">
      <c r="A907" t="s">
        <v>1051</v>
      </c>
      <c r="B907">
        <v>34821</v>
      </c>
      <c r="C907" t="s">
        <v>2130</v>
      </c>
      <c r="D907">
        <v>0.44600000000000001</v>
      </c>
    </row>
    <row r="908" spans="1:4" x14ac:dyDescent="0.25">
      <c r="A908" t="s">
        <v>1052</v>
      </c>
      <c r="B908">
        <v>34801</v>
      </c>
      <c r="C908" t="s">
        <v>2131</v>
      </c>
      <c r="D908">
        <v>2.1800000000000002</v>
      </c>
    </row>
    <row r="909" spans="1:4" x14ac:dyDescent="0.25">
      <c r="A909" t="s">
        <v>1053</v>
      </c>
      <c r="B909">
        <v>34800</v>
      </c>
      <c r="C909" t="s">
        <v>2132</v>
      </c>
      <c r="D909">
        <v>3.28</v>
      </c>
    </row>
    <row r="910" spans="1:4" x14ac:dyDescent="0.25">
      <c r="A910" t="s">
        <v>1054</v>
      </c>
      <c r="B910">
        <v>35932</v>
      </c>
      <c r="C910" t="s">
        <v>1055</v>
      </c>
      <c r="D910">
        <v>5.18</v>
      </c>
    </row>
    <row r="911" spans="1:4" x14ac:dyDescent="0.25">
      <c r="A911" t="s">
        <v>1057</v>
      </c>
      <c r="B911">
        <v>34781</v>
      </c>
      <c r="C911" t="s">
        <v>2133</v>
      </c>
      <c r="D911">
        <v>0.24299999999999999</v>
      </c>
    </row>
    <row r="912" spans="1:4" x14ac:dyDescent="0.25">
      <c r="A912" t="s">
        <v>1063</v>
      </c>
      <c r="B912">
        <v>34628</v>
      </c>
      <c r="C912" t="s">
        <v>2134</v>
      </c>
      <c r="D912">
        <v>25.3</v>
      </c>
    </row>
    <row r="913" spans="1:4" x14ac:dyDescent="0.25">
      <c r="A913" t="s">
        <v>1064</v>
      </c>
      <c r="B913">
        <v>35342</v>
      </c>
      <c r="C913" t="s">
        <v>2135</v>
      </c>
      <c r="D913">
        <v>36.299999999999997</v>
      </c>
    </row>
    <row r="914" spans="1:4" x14ac:dyDescent="0.25">
      <c r="A914" t="s">
        <v>1065</v>
      </c>
      <c r="B914">
        <v>35341</v>
      </c>
      <c r="C914" t="s">
        <v>2136</v>
      </c>
      <c r="D914">
        <v>45.76</v>
      </c>
    </row>
    <row r="915" spans="1:4" x14ac:dyDescent="0.25">
      <c r="A915" t="s">
        <v>1067</v>
      </c>
      <c r="B915">
        <v>35114</v>
      </c>
      <c r="C915" t="s">
        <v>2137</v>
      </c>
      <c r="D915">
        <v>0.55200000000000005</v>
      </c>
    </row>
    <row r="916" spans="1:4" x14ac:dyDescent="0.25">
      <c r="A916" t="s">
        <v>1068</v>
      </c>
      <c r="B916">
        <v>35661</v>
      </c>
      <c r="C916" t="s">
        <v>2138</v>
      </c>
      <c r="D916">
        <v>0.44400000000000001</v>
      </c>
    </row>
    <row r="917" spans="1:4" x14ac:dyDescent="0.25">
      <c r="A917" t="s">
        <v>1069</v>
      </c>
      <c r="B917">
        <v>35729</v>
      </c>
      <c r="C917" t="s">
        <v>2139</v>
      </c>
      <c r="D917">
        <v>0.62</v>
      </c>
    </row>
    <row r="918" spans="1:4" x14ac:dyDescent="0.25">
      <c r="A918" t="s">
        <v>1070</v>
      </c>
      <c r="B918">
        <v>35562</v>
      </c>
      <c r="C918" t="s">
        <v>2140</v>
      </c>
      <c r="D918">
        <v>0.63</v>
      </c>
    </row>
    <row r="919" spans="1:4" x14ac:dyDescent="0.25">
      <c r="A919" t="s">
        <v>41</v>
      </c>
      <c r="B919">
        <v>34409</v>
      </c>
      <c r="C919" t="s">
        <v>2141</v>
      </c>
      <c r="D919">
        <v>0.55200000000000005</v>
      </c>
    </row>
    <row r="920" spans="1:4" x14ac:dyDescent="0.25">
      <c r="A920" t="s">
        <v>1071</v>
      </c>
      <c r="B920">
        <v>31120</v>
      </c>
      <c r="C920" t="s">
        <v>2142</v>
      </c>
      <c r="D920">
        <v>0.58699999999999997</v>
      </c>
    </row>
    <row r="921" spans="1:4" x14ac:dyDescent="0.25">
      <c r="A921" t="s">
        <v>30</v>
      </c>
      <c r="B921">
        <v>34892</v>
      </c>
      <c r="C921" t="s">
        <v>2143</v>
      </c>
      <c r="D921">
        <v>0.55500000000000005</v>
      </c>
    </row>
    <row r="922" spans="1:4" x14ac:dyDescent="0.25">
      <c r="A922" t="s">
        <v>1072</v>
      </c>
      <c r="B922">
        <v>34663</v>
      </c>
      <c r="C922" t="s">
        <v>2144</v>
      </c>
      <c r="D922">
        <v>0.73</v>
      </c>
    </row>
    <row r="923" spans="1:4" x14ac:dyDescent="0.25">
      <c r="A923" t="s">
        <v>60</v>
      </c>
      <c r="B923">
        <v>34488</v>
      </c>
      <c r="C923" t="s">
        <v>2145</v>
      </c>
      <c r="D923">
        <v>0.88</v>
      </c>
    </row>
    <row r="924" spans="1:4" x14ac:dyDescent="0.25">
      <c r="A924" t="s">
        <v>1073</v>
      </c>
      <c r="B924">
        <v>37885</v>
      </c>
      <c r="C924" t="s">
        <v>2146</v>
      </c>
      <c r="D924">
        <v>0.52800000000000002</v>
      </c>
    </row>
    <row r="925" spans="1:4" x14ac:dyDescent="0.25">
      <c r="A925" t="s">
        <v>1074</v>
      </c>
      <c r="B925">
        <v>34627</v>
      </c>
      <c r="C925" t="s">
        <v>2147</v>
      </c>
      <c r="D925">
        <v>0.45</v>
      </c>
    </row>
    <row r="926" spans="1:4" x14ac:dyDescent="0.25">
      <c r="A926" t="s">
        <v>1075</v>
      </c>
      <c r="B926">
        <v>34626</v>
      </c>
      <c r="C926" t="s">
        <v>2148</v>
      </c>
      <c r="D926">
        <v>0.42599999999999999</v>
      </c>
    </row>
    <row r="927" spans="1:4" x14ac:dyDescent="0.25">
      <c r="A927" t="s">
        <v>1076</v>
      </c>
      <c r="B927">
        <v>35168</v>
      </c>
      <c r="C927" t="s">
        <v>2149</v>
      </c>
      <c r="D927">
        <v>0.42599999999999999</v>
      </c>
    </row>
    <row r="928" spans="1:4" x14ac:dyDescent="0.25">
      <c r="A928" t="s">
        <v>1077</v>
      </c>
      <c r="B928">
        <v>35701</v>
      </c>
      <c r="C928" t="s">
        <v>2150</v>
      </c>
      <c r="D928">
        <v>0.47899999999999998</v>
      </c>
    </row>
    <row r="929" spans="1:4" x14ac:dyDescent="0.25">
      <c r="A929" t="s">
        <v>1078</v>
      </c>
      <c r="B929">
        <v>38060</v>
      </c>
      <c r="C929" t="s">
        <v>2151</v>
      </c>
      <c r="D929">
        <v>0.46500000000000002</v>
      </c>
    </row>
    <row r="930" spans="1:4" x14ac:dyDescent="0.25">
      <c r="A930" t="s">
        <v>1079</v>
      </c>
      <c r="B930">
        <v>34995</v>
      </c>
      <c r="C930" t="s">
        <v>2152</v>
      </c>
      <c r="D930">
        <v>5.4</v>
      </c>
    </row>
    <row r="931" spans="1:4" x14ac:dyDescent="0.25">
      <c r="A931" t="s">
        <v>1080</v>
      </c>
      <c r="B931">
        <v>35877</v>
      </c>
      <c r="C931" t="s">
        <v>2153</v>
      </c>
      <c r="D931">
        <v>2.4129999999999998</v>
      </c>
    </row>
    <row r="932" spans="1:4" x14ac:dyDescent="0.25">
      <c r="A932" t="s">
        <v>1081</v>
      </c>
      <c r="B932">
        <v>39560</v>
      </c>
      <c r="C932" t="s">
        <v>2154</v>
      </c>
      <c r="D932">
        <v>2.4129999999999998</v>
      </c>
    </row>
    <row r="933" spans="1:4" x14ac:dyDescent="0.25">
      <c r="A933" t="s">
        <v>1082</v>
      </c>
      <c r="B933">
        <v>35057</v>
      </c>
      <c r="C933" t="s">
        <v>2155</v>
      </c>
      <c r="D933">
        <v>2.4129999999999998</v>
      </c>
    </row>
    <row r="934" spans="1:4" x14ac:dyDescent="0.25">
      <c r="A934" t="s">
        <v>1083</v>
      </c>
      <c r="B934">
        <v>35217</v>
      </c>
      <c r="C934" t="s">
        <v>2156</v>
      </c>
      <c r="D934">
        <v>0.755</v>
      </c>
    </row>
    <row r="935" spans="1:4" x14ac:dyDescent="0.25">
      <c r="A935" t="s">
        <v>1084</v>
      </c>
      <c r="B935">
        <v>33323</v>
      </c>
      <c r="C935" t="s">
        <v>2157</v>
      </c>
      <c r="D935">
        <v>1.6</v>
      </c>
    </row>
    <row r="936" spans="1:4" x14ac:dyDescent="0.25">
      <c r="A936" t="s">
        <v>1085</v>
      </c>
      <c r="B936">
        <v>34539</v>
      </c>
      <c r="C936" t="s">
        <v>1086</v>
      </c>
      <c r="D936">
        <v>3.5700000000000003E-2</v>
      </c>
    </row>
    <row r="937" spans="1:4" x14ac:dyDescent="0.25">
      <c r="A937" t="s">
        <v>1087</v>
      </c>
      <c r="B937">
        <v>36943</v>
      </c>
      <c r="C937" t="s">
        <v>2158</v>
      </c>
      <c r="D937">
        <v>3.5999999999999997E-2</v>
      </c>
    </row>
    <row r="938" spans="1:4" x14ac:dyDescent="0.25">
      <c r="A938" t="s">
        <v>1088</v>
      </c>
      <c r="B938">
        <v>34917</v>
      </c>
      <c r="C938" t="s">
        <v>1089</v>
      </c>
      <c r="D938">
        <v>6.4000000000000001E-2</v>
      </c>
    </row>
    <row r="939" spans="1:4" x14ac:dyDescent="0.25">
      <c r="A939" t="s">
        <v>1090</v>
      </c>
      <c r="B939">
        <v>36081</v>
      </c>
      <c r="C939" t="s">
        <v>2159</v>
      </c>
      <c r="D939">
        <v>0.16420000000000001</v>
      </c>
    </row>
    <row r="940" spans="1:4" x14ac:dyDescent="0.25">
      <c r="A940" t="s">
        <v>1091</v>
      </c>
      <c r="B940">
        <v>34934</v>
      </c>
      <c r="C940" t="s">
        <v>2160</v>
      </c>
      <c r="D940">
        <v>0.19</v>
      </c>
    </row>
    <row r="941" spans="1:4" x14ac:dyDescent="0.25">
      <c r="A941" t="s">
        <v>74</v>
      </c>
      <c r="B941">
        <v>34970</v>
      </c>
      <c r="C941" t="s">
        <v>2161</v>
      </c>
      <c r="D941">
        <v>0.23</v>
      </c>
    </row>
    <row r="942" spans="1:4" x14ac:dyDescent="0.25">
      <c r="A942" t="s">
        <v>1092</v>
      </c>
      <c r="B942">
        <v>34645</v>
      </c>
      <c r="C942" t="s">
        <v>2162</v>
      </c>
      <c r="D942">
        <v>0.105</v>
      </c>
    </row>
    <row r="943" spans="1:4" x14ac:dyDescent="0.25">
      <c r="A943" t="s">
        <v>1093</v>
      </c>
      <c r="B943">
        <v>34397</v>
      </c>
      <c r="C943" t="s">
        <v>2163</v>
      </c>
      <c r="D943">
        <v>0.155</v>
      </c>
    </row>
    <row r="944" spans="1:4" x14ac:dyDescent="0.25">
      <c r="A944" t="s">
        <v>1094</v>
      </c>
      <c r="B944">
        <v>35360</v>
      </c>
      <c r="C944" t="s">
        <v>2164</v>
      </c>
      <c r="D944">
        <v>0.33400000000000002</v>
      </c>
    </row>
    <row r="945" spans="1:4" x14ac:dyDescent="0.25">
      <c r="A945" t="s">
        <v>1095</v>
      </c>
      <c r="B945">
        <v>35287</v>
      </c>
      <c r="C945" t="s">
        <v>2165</v>
      </c>
      <c r="D945">
        <v>1.7999999999999999E-2</v>
      </c>
    </row>
    <row r="946" spans="1:4" x14ac:dyDescent="0.25">
      <c r="A946" t="s">
        <v>1096</v>
      </c>
      <c r="B946">
        <v>35619</v>
      </c>
      <c r="C946" t="s">
        <v>2166</v>
      </c>
      <c r="D946">
        <v>3.4000000000000002E-2</v>
      </c>
    </row>
    <row r="947" spans="1:4" x14ac:dyDescent="0.25">
      <c r="A947" t="s">
        <v>1097</v>
      </c>
      <c r="B947">
        <v>38111</v>
      </c>
      <c r="C947" t="s">
        <v>2167</v>
      </c>
      <c r="D947">
        <v>0.13</v>
      </c>
    </row>
    <row r="948" spans="1:4" x14ac:dyDescent="0.25">
      <c r="A948" t="s">
        <v>1098</v>
      </c>
      <c r="B948">
        <v>33167</v>
      </c>
      <c r="C948" t="s">
        <v>2168</v>
      </c>
      <c r="D948">
        <v>1.7999999999999999E-2</v>
      </c>
    </row>
    <row r="949" spans="1:4" x14ac:dyDescent="0.25">
      <c r="A949" t="s">
        <v>1099</v>
      </c>
      <c r="B949">
        <v>35041</v>
      </c>
      <c r="C949" t="s">
        <v>2169</v>
      </c>
      <c r="D949">
        <v>3.4340000000000002E-2</v>
      </c>
    </row>
    <row r="950" spans="1:4" x14ac:dyDescent="0.25">
      <c r="A950" t="s">
        <v>1100</v>
      </c>
      <c r="B950">
        <v>35469</v>
      </c>
      <c r="C950" t="s">
        <v>2170</v>
      </c>
      <c r="D950">
        <v>8.6999999999999994E-2</v>
      </c>
    </row>
    <row r="951" spans="1:4" x14ac:dyDescent="0.25">
      <c r="A951" t="s">
        <v>1101</v>
      </c>
      <c r="B951">
        <v>35625</v>
      </c>
      <c r="C951" t="s">
        <v>2171</v>
      </c>
      <c r="D951">
        <v>8.7499999999999994E-2</v>
      </c>
    </row>
    <row r="952" spans="1:4" x14ac:dyDescent="0.25">
      <c r="A952" t="s">
        <v>1102</v>
      </c>
      <c r="B952">
        <v>40390</v>
      </c>
      <c r="C952" t="s">
        <v>2172</v>
      </c>
      <c r="D952">
        <v>8.8499999999999995E-2</v>
      </c>
    </row>
    <row r="953" spans="1:4" x14ac:dyDescent="0.25">
      <c r="A953" t="s">
        <v>1103</v>
      </c>
      <c r="B953">
        <v>34548</v>
      </c>
      <c r="C953" t="s">
        <v>2173</v>
      </c>
      <c r="D953">
        <v>0.1928</v>
      </c>
    </row>
    <row r="954" spans="1:4" x14ac:dyDescent="0.25">
      <c r="A954" t="s">
        <v>1104</v>
      </c>
      <c r="B954">
        <v>34549</v>
      </c>
      <c r="C954" t="s">
        <v>2174</v>
      </c>
      <c r="D954">
        <v>0.13400000000000001</v>
      </c>
    </row>
    <row r="955" spans="1:4" x14ac:dyDescent="0.25">
      <c r="A955" t="s">
        <v>1105</v>
      </c>
      <c r="B955">
        <v>35323</v>
      </c>
      <c r="C955" t="s">
        <v>2175</v>
      </c>
      <c r="D955">
        <v>0.1736</v>
      </c>
    </row>
    <row r="956" spans="1:4" x14ac:dyDescent="0.25">
      <c r="A956" t="s">
        <v>1106</v>
      </c>
      <c r="B956">
        <v>35709</v>
      </c>
      <c r="C956" t="s">
        <v>2176</v>
      </c>
      <c r="D956">
        <v>1.4379999999999999</v>
      </c>
    </row>
    <row r="957" spans="1:4" x14ac:dyDescent="0.25">
      <c r="A957" t="s">
        <v>1107</v>
      </c>
      <c r="B957">
        <v>35263</v>
      </c>
      <c r="C957" t="s">
        <v>2177</v>
      </c>
      <c r="D957">
        <v>0.13500000000000001</v>
      </c>
    </row>
    <row r="958" spans="1:4" x14ac:dyDescent="0.25">
      <c r="A958" t="s">
        <v>1108</v>
      </c>
      <c r="B958">
        <v>35488</v>
      </c>
      <c r="C958" t="s">
        <v>2178</v>
      </c>
      <c r="D958">
        <v>0.19</v>
      </c>
    </row>
    <row r="959" spans="1:4" x14ac:dyDescent="0.25">
      <c r="A959" t="s">
        <v>1109</v>
      </c>
      <c r="B959">
        <v>34556</v>
      </c>
      <c r="C959" t="s">
        <v>2179</v>
      </c>
      <c r="D959">
        <v>0.125</v>
      </c>
    </row>
    <row r="960" spans="1:4" x14ac:dyDescent="0.25">
      <c r="A960" t="s">
        <v>36</v>
      </c>
      <c r="B960">
        <v>33918</v>
      </c>
      <c r="C960" t="s">
        <v>2180</v>
      </c>
      <c r="D960">
        <v>0.3</v>
      </c>
    </row>
    <row r="961" spans="1:4" x14ac:dyDescent="0.25">
      <c r="A961" t="s">
        <v>1110</v>
      </c>
      <c r="B961">
        <v>34816</v>
      </c>
      <c r="C961" t="s">
        <v>2181</v>
      </c>
      <c r="D961">
        <v>0.30399999999999999</v>
      </c>
    </row>
    <row r="962" spans="1:4" x14ac:dyDescent="0.25">
      <c r="A962" t="s">
        <v>38</v>
      </c>
      <c r="B962">
        <v>36045</v>
      </c>
      <c r="C962" t="s">
        <v>2182</v>
      </c>
      <c r="D962">
        <v>0.317</v>
      </c>
    </row>
    <row r="963" spans="1:4" x14ac:dyDescent="0.25">
      <c r="A963" t="s">
        <v>2448</v>
      </c>
      <c r="B963">
        <v>44063</v>
      </c>
      <c r="C963" t="s">
        <v>2447</v>
      </c>
      <c r="D963">
        <v>83.9</v>
      </c>
    </row>
    <row r="964" spans="1:4" x14ac:dyDescent="0.25">
      <c r="A964" t="s">
        <v>1111</v>
      </c>
      <c r="B964">
        <v>40260</v>
      </c>
      <c r="C964" t="s">
        <v>1112</v>
      </c>
      <c r="D964">
        <v>34.450000000000003</v>
      </c>
    </row>
    <row r="965" spans="1:4" x14ac:dyDescent="0.25">
      <c r="A965" t="s">
        <v>1113</v>
      </c>
      <c r="B965">
        <v>34487</v>
      </c>
      <c r="C965" t="s">
        <v>1114</v>
      </c>
      <c r="D965">
        <v>17.736000000000001</v>
      </c>
    </row>
    <row r="966" spans="1:4" x14ac:dyDescent="0.25">
      <c r="A966" t="s">
        <v>1115</v>
      </c>
      <c r="B966">
        <v>37259</v>
      </c>
      <c r="C966" t="s">
        <v>1116</v>
      </c>
      <c r="D966">
        <v>22.32</v>
      </c>
    </row>
    <row r="967" spans="1:4" x14ac:dyDescent="0.25">
      <c r="A967" t="s">
        <v>1117</v>
      </c>
      <c r="B967">
        <v>34234</v>
      </c>
      <c r="C967" t="s">
        <v>1118</v>
      </c>
      <c r="D967">
        <v>18</v>
      </c>
    </row>
    <row r="968" spans="1:4" x14ac:dyDescent="0.25">
      <c r="A968" t="s">
        <v>1119</v>
      </c>
      <c r="B968">
        <v>35886</v>
      </c>
      <c r="C968" t="s">
        <v>2183</v>
      </c>
      <c r="D968">
        <v>2.7</v>
      </c>
    </row>
    <row r="969" spans="1:4" x14ac:dyDescent="0.25">
      <c r="A969" t="s">
        <v>1120</v>
      </c>
      <c r="B969">
        <v>35013</v>
      </c>
      <c r="C969" t="s">
        <v>2184</v>
      </c>
      <c r="D969">
        <v>3.4</v>
      </c>
    </row>
    <row r="970" spans="1:4" x14ac:dyDescent="0.25">
      <c r="A970" t="s">
        <v>1121</v>
      </c>
      <c r="B970">
        <v>34943</v>
      </c>
      <c r="C970" t="s">
        <v>2185</v>
      </c>
      <c r="D970">
        <v>4.5</v>
      </c>
    </row>
    <row r="971" spans="1:4" x14ac:dyDescent="0.25">
      <c r="A971" t="s">
        <v>1122</v>
      </c>
      <c r="B971">
        <v>35884</v>
      </c>
      <c r="C971" t="s">
        <v>2186</v>
      </c>
      <c r="D971">
        <v>10.448</v>
      </c>
    </row>
    <row r="972" spans="1:4" x14ac:dyDescent="0.25">
      <c r="A972" t="s">
        <v>1123</v>
      </c>
      <c r="B972">
        <v>35921</v>
      </c>
      <c r="C972" t="s">
        <v>2187</v>
      </c>
      <c r="D972">
        <v>120</v>
      </c>
    </row>
    <row r="973" spans="1:4" x14ac:dyDescent="0.25">
      <c r="A973" t="s">
        <v>1124</v>
      </c>
      <c r="B973">
        <v>36918</v>
      </c>
      <c r="C973" t="s">
        <v>2188</v>
      </c>
      <c r="D973">
        <v>57.85</v>
      </c>
    </row>
    <row r="974" spans="1:4" x14ac:dyDescent="0.25">
      <c r="A974" t="s">
        <v>1125</v>
      </c>
      <c r="B974">
        <v>36919</v>
      </c>
      <c r="C974" t="s">
        <v>2189</v>
      </c>
      <c r="D974">
        <v>57.85</v>
      </c>
    </row>
    <row r="975" spans="1:4" x14ac:dyDescent="0.25">
      <c r="A975" t="s">
        <v>1126</v>
      </c>
      <c r="B975">
        <v>39081</v>
      </c>
      <c r="C975" t="s">
        <v>2190</v>
      </c>
      <c r="D975">
        <v>27.4</v>
      </c>
    </row>
    <row r="976" spans="1:4" x14ac:dyDescent="0.25">
      <c r="A976" t="s">
        <v>1127</v>
      </c>
      <c r="B976">
        <v>39080</v>
      </c>
      <c r="C976" t="s">
        <v>2191</v>
      </c>
      <c r="D976">
        <v>60.2</v>
      </c>
    </row>
    <row r="977" spans="1:4" x14ac:dyDescent="0.25">
      <c r="A977" t="s">
        <v>1128</v>
      </c>
      <c r="B977">
        <v>34748</v>
      </c>
      <c r="C977" t="s">
        <v>2192</v>
      </c>
      <c r="D977">
        <v>1.0860000000000001</v>
      </c>
    </row>
    <row r="978" spans="1:4" x14ac:dyDescent="0.25">
      <c r="A978" t="s">
        <v>1129</v>
      </c>
      <c r="B978">
        <v>34593</v>
      </c>
      <c r="C978" t="s">
        <v>1130</v>
      </c>
      <c r="D978">
        <v>3.57</v>
      </c>
    </row>
    <row r="979" spans="1:4" x14ac:dyDescent="0.25">
      <c r="A979" t="s">
        <v>80</v>
      </c>
      <c r="B979">
        <v>35765</v>
      </c>
      <c r="C979" t="s">
        <v>2193</v>
      </c>
      <c r="D979">
        <v>5.61</v>
      </c>
    </row>
    <row r="980" spans="1:4" x14ac:dyDescent="0.25">
      <c r="A980" t="s">
        <v>82</v>
      </c>
      <c r="B980">
        <v>34749</v>
      </c>
      <c r="C980" t="s">
        <v>2194</v>
      </c>
      <c r="D980">
        <v>1.6</v>
      </c>
    </row>
    <row r="981" spans="1:4" x14ac:dyDescent="0.25">
      <c r="A981" t="s">
        <v>1131</v>
      </c>
      <c r="B981">
        <v>40573</v>
      </c>
      <c r="C981" t="s">
        <v>2195</v>
      </c>
      <c r="D981">
        <v>0.86</v>
      </c>
    </row>
  </sheetData>
  <autoFilter ref="A1:D1369" xr:uid="{00000000-0009-0000-0000-000000000000}"/>
  <phoneticPr fontId="16"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C32"/>
  <sheetViews>
    <sheetView workbookViewId="0">
      <selection activeCell="C25" sqref="C25"/>
    </sheetView>
  </sheetViews>
  <sheetFormatPr baseColWidth="10" defaultRowHeight="15" x14ac:dyDescent="0.25"/>
  <cols>
    <col min="1" max="1" width="47" bestFit="1" customWidth="1"/>
  </cols>
  <sheetData>
    <row r="1" spans="1:3" x14ac:dyDescent="0.25">
      <c r="A1" t="s">
        <v>21</v>
      </c>
      <c r="B1" t="s">
        <v>1132</v>
      </c>
      <c r="C1" t="s">
        <v>1315</v>
      </c>
    </row>
    <row r="2" spans="1:3" x14ac:dyDescent="0.25">
      <c r="A2" t="s">
        <v>1257</v>
      </c>
      <c r="B2" t="s">
        <v>28</v>
      </c>
      <c r="C2">
        <f>SUMIF(LUN!D:D,B2,LUN!K:K)+SUMIF(MAR!D:D,B2,MAR!K:K)+SUMIF(MIE!D:D,B2,MIE!K:K)+SUMIF(JUE!D:D,B2,JUE!K:K)+SUMIF(VIE!D:D,B2,VIE!L:L)</f>
        <v>1905</v>
      </c>
    </row>
    <row r="3" spans="1:3" x14ac:dyDescent="0.25">
      <c r="A3" t="s">
        <v>1256</v>
      </c>
      <c r="B3" t="s">
        <v>28</v>
      </c>
      <c r="C3">
        <f>SUMIF(LUN!D:D,B3,LUN!K:K)+SUMIF(MAR!D:D,B3,MAR!K:K)+SUMIF(MIE!D:D,B3,MIE!K:K)+SUMIF(JUE!D:D,B3,JUE!K:K)+SUMIF(VIE!D:D,B3,VIE!L:L)</f>
        <v>1905</v>
      </c>
    </row>
    <row r="4" spans="1:3" x14ac:dyDescent="0.25">
      <c r="A4" t="s">
        <v>1255</v>
      </c>
      <c r="B4" t="s">
        <v>1296</v>
      </c>
      <c r="C4">
        <f>SUMIF(LUN!D:D,B4,LUN!K:K)+SUMIF(MAR!D:D,B4,MAR!K:K)+SUMIF(MIE!D:D,B4,MIE!K:K)+SUMIF(JUE!D:D,B4,JUE!K:K)+SUMIF(VIE!D:D,B4,VIE!L:L)</f>
        <v>0</v>
      </c>
    </row>
    <row r="5" spans="1:3" x14ac:dyDescent="0.25">
      <c r="A5" t="s">
        <v>1256</v>
      </c>
      <c r="B5" t="s">
        <v>1296</v>
      </c>
      <c r="C5">
        <f>SUMIF(LUN!D:D,B5,LUN!K:K)+SUMIF(MAR!D:D,B5,MAR!K:K)+SUMIF(MIE!D:D,B5,MIE!K:K)+SUMIF(JUE!D:D,B5,JUE!K:K)+SUMIF(VIE!D:D,B5,VIE!L:L)</f>
        <v>0</v>
      </c>
    </row>
    <row r="6" spans="1:3" x14ac:dyDescent="0.25">
      <c r="A6" t="s">
        <v>1309</v>
      </c>
      <c r="B6" t="s">
        <v>28</v>
      </c>
      <c r="C6">
        <f>SUMIF(LUN!D:D,B6,LUN!K:K)+SUMIF(MAR!D:D,B6,MAR!K:K)+SUMIF(MIE!D:D,B6,MIE!K:K)+SUMIF(JUE!D:D,B6,JUE!K:K)+SUMIF(VIE!D:D,B6,VIE!L:L)</f>
        <v>1905</v>
      </c>
    </row>
    <row r="7" spans="1:3" x14ac:dyDescent="0.25">
      <c r="A7" t="s">
        <v>1310</v>
      </c>
      <c r="B7" t="s">
        <v>28</v>
      </c>
      <c r="C7">
        <f>SUMIF(LUN!D:D,B7,LUN!K:K)+SUMIF(MAR!D:D,B7,MAR!K:K)+SUMIF(MIE!D:D,B7,MIE!K:K)+SUMIF(JUE!D:D,B7,JUE!K:K)+SUMIF(VIE!D:D,B7,VIE!L:L)</f>
        <v>1905</v>
      </c>
    </row>
    <row r="8" spans="1:3" x14ac:dyDescent="0.25">
      <c r="A8" t="s">
        <v>1311</v>
      </c>
      <c r="B8" t="s">
        <v>28</v>
      </c>
      <c r="C8">
        <f>SUMIF(LUN!D:D,B8,LUN!K:K)+SUMIF(MAR!D:D,B8,MAR!K:K)+SUMIF(MIE!D:D,B8,MIE!K:K)+SUMIF(JUE!D:D,B8,JUE!K:K)+SUMIF(VIE!D:D,B8,VIE!L:L)</f>
        <v>1905</v>
      </c>
    </row>
    <row r="9" spans="1:3" x14ac:dyDescent="0.25">
      <c r="A9" t="s">
        <v>1312</v>
      </c>
      <c r="B9" t="s">
        <v>28</v>
      </c>
      <c r="C9">
        <f>SUMIF(LUN!D:D,B9,LUN!K:K)+SUMIF(MAR!D:D,B9,MAR!K:K)+SUMIF(MIE!D:D,B9,MIE!K:K)+SUMIF(JUE!D:D,B9,JUE!K:K)+SUMIF(VIE!D:D,B9,VIE!L:L)</f>
        <v>1905</v>
      </c>
    </row>
    <row r="10" spans="1:3" x14ac:dyDescent="0.25">
      <c r="A10" t="s">
        <v>1313</v>
      </c>
      <c r="B10" t="s">
        <v>28</v>
      </c>
      <c r="C10">
        <f>SUMIF(LUN!D:D,B10,LUN!K:K)+SUMIF(MAR!D:D,B10,MAR!K:K)+SUMIF(MIE!D:D,B10,MIE!K:K)+SUMIF(JUE!D:D,B10,JUE!K:K)+SUMIF(VIE!D:D,B10,VIE!L:L)</f>
        <v>1905</v>
      </c>
    </row>
    <row r="11" spans="1:3" x14ac:dyDescent="0.25">
      <c r="A11" t="s">
        <v>1314</v>
      </c>
      <c r="B11" t="s">
        <v>28</v>
      </c>
      <c r="C11">
        <f>SUMIF(LUN!D:D,B11,LUN!K:K)+SUMIF(MAR!D:D,B11,MAR!K:K)+SUMIF(MIE!D:D,B11,MIE!K:K)+SUMIF(JUE!D:D,B11,JUE!K:K)+SUMIF(VIE!D:D,B11,VIE!L:L)</f>
        <v>1905</v>
      </c>
    </row>
    <row r="12" spans="1:3" x14ac:dyDescent="0.25">
      <c r="A12" t="s">
        <v>1308</v>
      </c>
      <c r="B12" t="s">
        <v>28</v>
      </c>
      <c r="C12">
        <f>SUMIF(LUN!D:D,B12,LUN!K:K)+SUMIF(MAR!D:D,B12,MAR!K:K)+SUMIF(MIE!D:D,B12,MIE!K:K)+SUMIF(JUE!D:D,B12,JUE!K:K)+SUMIF(VIE!D:D,B12,VIE!L:L)</f>
        <v>1905</v>
      </c>
    </row>
    <row r="13" spans="1:3" x14ac:dyDescent="0.25">
      <c r="A13" t="s">
        <v>1302</v>
      </c>
      <c r="B13" t="s">
        <v>28</v>
      </c>
      <c r="C13">
        <f>SUMIF(LUN!D:D,B13,LUN!K:K)+SUMIF(MAR!D:D,B13,MAR!K:K)+SUMIF(MIE!D:D,B13,MIE!K:K)+SUMIF(JUE!D:D,B13,JUE!K:K)+SUMIF(VIE!D:D,B13,VIE!L:L)</f>
        <v>1905</v>
      </c>
    </row>
    <row r="14" spans="1:3" x14ac:dyDescent="0.25">
      <c r="A14" t="s">
        <v>1303</v>
      </c>
      <c r="B14" t="s">
        <v>28</v>
      </c>
      <c r="C14">
        <f>SUMIF(LUN!D:D,B14,LUN!K:K)+SUMIF(MAR!D:D,B14,MAR!K:K)+SUMIF(MIE!D:D,B14,MIE!K:K)+SUMIF(JUE!D:D,B14,JUE!K:K)+SUMIF(VIE!D:D,B14,VIE!L:L)</f>
        <v>1905</v>
      </c>
    </row>
    <row r="15" spans="1:3" x14ac:dyDescent="0.25">
      <c r="A15" t="s">
        <v>1306</v>
      </c>
      <c r="B15" t="s">
        <v>28</v>
      </c>
      <c r="C15">
        <f>SUMIF(LUN!D:D,B15,LUN!K:K)+SUMIF(MAR!D:D,B15,MAR!K:K)+SUMIF(MIE!D:D,B15,MIE!K:K)+SUMIF(JUE!D:D,B15,JUE!K:K)+SUMIF(VIE!D:D,B15,VIE!L:L)</f>
        <v>1905</v>
      </c>
    </row>
    <row r="16" spans="1:3" x14ac:dyDescent="0.25">
      <c r="A16" t="s">
        <v>1304</v>
      </c>
      <c r="B16" t="s">
        <v>28</v>
      </c>
      <c r="C16">
        <f>SUMIF(LUN!D:D,B16,LUN!K:K)+SUMIF(MAR!D:D,B16,MAR!K:K)+SUMIF(MIE!D:D,B16,MIE!K:K)+SUMIF(JUE!D:D,B16,JUE!K:K)+SUMIF(VIE!D:D,B16,VIE!L:L)</f>
        <v>1905</v>
      </c>
    </row>
    <row r="17" spans="1:3" x14ac:dyDescent="0.25">
      <c r="A17" t="s">
        <v>1305</v>
      </c>
      <c r="B17" t="s">
        <v>28</v>
      </c>
      <c r="C17">
        <f>SUMIF(LUN!D:D,B17,LUN!K:K)+SUMIF(MAR!D:D,B17,MAR!K:K)+SUMIF(MIE!D:D,B17,MIE!K:K)+SUMIF(JUE!D:D,B17,JUE!K:K)+SUMIF(VIE!D:D,B17,VIE!L:L)</f>
        <v>1905</v>
      </c>
    </row>
    <row r="18" spans="1:3" x14ac:dyDescent="0.25">
      <c r="A18" t="s">
        <v>1292</v>
      </c>
      <c r="B18" t="s">
        <v>28</v>
      </c>
      <c r="C18">
        <f>SUMIF(LUN!D:D,B18,LUN!K:K)+SUMIF(MAR!D:D,B18,MAR!K:K)+SUMIF(MIE!D:D,B18,MIE!K:K)+SUMIF(JUE!D:D,B18,JUE!K:K)+SUMIF(VIE!D:D,B18,VIE!L:L)</f>
        <v>1905</v>
      </c>
    </row>
    <row r="19" spans="1:3" x14ac:dyDescent="0.25">
      <c r="A19" t="s">
        <v>1258</v>
      </c>
      <c r="B19" t="s">
        <v>28</v>
      </c>
      <c r="C19">
        <f>SUMIF(LUN!D:D,B19,LUN!K:K)+SUMIF(MAR!D:D,B19,MAR!K:K)+SUMIF(MIE!D:D,B19,MIE!K:K)+SUMIF(JUE!D:D,B19,JUE!K:K)+SUMIF(VIE!D:D,B19,VIE!L:L)</f>
        <v>1905</v>
      </c>
    </row>
    <row r="20" spans="1:3" x14ac:dyDescent="0.25">
      <c r="A20" t="s">
        <v>1292</v>
      </c>
      <c r="B20" t="s">
        <v>43</v>
      </c>
      <c r="C20">
        <f>SUMIF(LUN!D:D,B20,LUN!K:K)+SUMIF(MAR!D:D,B20,MAR!K:K)+SUMIF(MIE!D:D,B20,MIE!K:K)+SUMIF(JUE!D:D,B20,JUE!K:K)+SUMIF(VIE!D:D,B20,VIE!L:L)</f>
        <v>0</v>
      </c>
    </row>
    <row r="21" spans="1:3" x14ac:dyDescent="0.25">
      <c r="A21" t="s">
        <v>1258</v>
      </c>
      <c r="B21" t="s">
        <v>43</v>
      </c>
      <c r="C21">
        <f>SUMIF(LUN!D:D,B21,LUN!K:K)+SUMIF(MAR!D:D,B21,MAR!K:K)+SUMIF(MIE!D:D,B21,MIE!K:K)+SUMIF(JUE!D:D,B21,JUE!K:K)+SUMIF(VIE!D:D,B21,VIE!L:L)</f>
        <v>0</v>
      </c>
    </row>
    <row r="22" spans="1:3" x14ac:dyDescent="0.25">
      <c r="A22" t="s">
        <v>1292</v>
      </c>
      <c r="B22" t="s">
        <v>44</v>
      </c>
      <c r="C22">
        <f>SUMIF(LUN!D:D,B22,LUN!K:K)+SUMIF(MAR!D:D,B22,MAR!K:K)+SUMIF(MIE!D:D,B22,MIE!K:K)+SUMIF(JUE!D:D,B22,JUE!K:K)+SUMIF(VIE!D:D,B22,VIE!L:L)</f>
        <v>0</v>
      </c>
    </row>
    <row r="23" spans="1:3" x14ac:dyDescent="0.25">
      <c r="A23" t="s">
        <v>1258</v>
      </c>
      <c r="B23" t="s">
        <v>44</v>
      </c>
      <c r="C23">
        <f>SUMIF(LUN!D:D,B23,LUN!K:K)+SUMIF(MAR!D:D,B23,MAR!K:K)+SUMIF(MIE!D:D,B23,MIE!K:K)+SUMIF(JUE!D:D,B23,JUE!K:K)+SUMIF(VIE!D:D,B23,VIE!L:L)</f>
        <v>0</v>
      </c>
    </row>
    <row r="24" spans="1:3" x14ac:dyDescent="0.25">
      <c r="A24" t="s">
        <v>1292</v>
      </c>
      <c r="B24" t="s">
        <v>59</v>
      </c>
      <c r="C24">
        <f>SUMIF(LUN!D:D,B24,LUN!K:K)+SUMIF(MAR!D:D,B24,MAR!K:K)+SUMIF(MIE!D:D,B24,MIE!K:K)+SUMIF(JUE!D:D,B24,JUE!K:K)+SUMIF(VIE!D:D,B24,VIE!L:L)</f>
        <v>1996</v>
      </c>
    </row>
    <row r="25" spans="1:3" x14ac:dyDescent="0.25">
      <c r="A25" t="s">
        <v>1258</v>
      </c>
      <c r="B25" t="s">
        <v>59</v>
      </c>
      <c r="C25">
        <f>SUMIF(LUN!D:D,B25,LUN!K:K)+SUMIF(MAR!D:D,B25,MAR!K:K)+SUMIF(MIE!D:D,B25,MIE!K:K)+SUMIF(JUE!D:D,B25,JUE!K:K)+SUMIF(VIE!D:D,B25,VIE!L:L)</f>
        <v>1996</v>
      </c>
    </row>
    <row r="26" spans="1:3" x14ac:dyDescent="0.25">
      <c r="A26" t="s">
        <v>1292</v>
      </c>
      <c r="B26" t="s">
        <v>76</v>
      </c>
      <c r="C26">
        <f>SUMIF(LUN!D:D,B26,LUN!K:K)+SUMIF(MAR!D:D,B26,MAR!K:K)+SUMIF(MIE!D:D,B26,MIE!K:K)+SUMIF(JUE!D:D,B26,JUE!K:K)+SUMIF(VIE!D:D,B26,VIE!L:L)</f>
        <v>0</v>
      </c>
    </row>
    <row r="27" spans="1:3" x14ac:dyDescent="0.25">
      <c r="A27" t="s">
        <v>1258</v>
      </c>
      <c r="B27" t="s">
        <v>76</v>
      </c>
      <c r="C27">
        <f>SUMIF(LUN!D:D,B27,LUN!K:K)+SUMIF(MAR!D:D,B27,MAR!K:K)+SUMIF(MIE!D:D,B27,MIE!K:K)+SUMIF(JUE!D:D,B27,JUE!K:K)+SUMIF(VIE!D:D,B27,VIE!L:L)</f>
        <v>0</v>
      </c>
    </row>
    <row r="28" spans="1:3" x14ac:dyDescent="0.25">
      <c r="A28" t="s">
        <v>1299</v>
      </c>
      <c r="B28" t="s">
        <v>69</v>
      </c>
      <c r="C28">
        <f>SUMIF(LUN!D:D,B28,LUN!K:K)+SUMIF(MAR!D:D,B28,MAR!K:K)+SUMIF(MIE!D:D,B28,MIE!K:K)+SUMIF(JUE!D:D,B28,JUE!K:K)+SUMIF(VIE!D:D,B28,VIE!L:L)</f>
        <v>35</v>
      </c>
    </row>
    <row r="29" spans="1:3" x14ac:dyDescent="0.25">
      <c r="A29" t="s">
        <v>1300</v>
      </c>
      <c r="B29" t="s">
        <v>69</v>
      </c>
      <c r="C29">
        <f>SUMIF(LUN!D:D,B29,LUN!K:K)+SUMIF(MAR!D:D,B29,MAR!K:K)+SUMIF(MIE!D:D,B29,MIE!K:K)+SUMIF(JUE!D:D,B29,JUE!K:K)+SUMIF(VIE!D:D,B29,VIE!L:L)</f>
        <v>35</v>
      </c>
    </row>
    <row r="30" spans="1:3" x14ac:dyDescent="0.25">
      <c r="A30" t="s">
        <v>1301</v>
      </c>
      <c r="B30" t="s">
        <v>69</v>
      </c>
      <c r="C30">
        <f>SUMIF(LUN!D:D,B30,LUN!K:K)+SUMIF(MAR!D:D,B30,MAR!K:K)+SUMIF(MIE!D:D,B30,MIE!K:K)+SUMIF(JUE!D:D,B30,JUE!K:K)+SUMIF(VIE!D:D,B30,VIE!L:L)</f>
        <v>35</v>
      </c>
    </row>
    <row r="31" spans="1:3" x14ac:dyDescent="0.25">
      <c r="A31" t="s">
        <v>1299</v>
      </c>
      <c r="B31" t="s">
        <v>69</v>
      </c>
      <c r="C31">
        <f>SUMIF(LUN!D:D,B31,LUN!K:K)+SUMIF(MAR!D:D,B31,MAR!K:K)+SUMIF(MIE!D:D,B31,MIE!K:K)+SUMIF(JUE!D:D,B31,JUE!K:K)+SUMIF(VIE!D:D,B31,VIE!L:L)</f>
        <v>35</v>
      </c>
    </row>
    <row r="32" spans="1:3" x14ac:dyDescent="0.25">
      <c r="A32" t="s">
        <v>1299</v>
      </c>
      <c r="B32" t="s">
        <v>69</v>
      </c>
      <c r="C32">
        <f>SUMIF(LUN!D:D,B32,LUN!K:K)+SUMIF(MAR!D:D,B32,MAR!K:K)+SUMIF(MIE!D:D,B32,MIE!K:K)+SUMIF(JUE!D:D,B32,JUE!K:K)+SUMIF(VIE!D:D,B32,VIE!L:L)</f>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G1371"/>
  <sheetViews>
    <sheetView workbookViewId="0">
      <pane ySplit="1" topLeftCell="A668" activePane="bottomLeft" state="frozen"/>
      <selection pane="bottomLeft" activeCell="A1052" sqref="A1052"/>
    </sheetView>
  </sheetViews>
  <sheetFormatPr baseColWidth="10" defaultRowHeight="15" x14ac:dyDescent="0.25"/>
  <cols>
    <col min="1" max="1" width="54.28515625" bestFit="1" customWidth="1"/>
    <col min="3" max="3" width="11.42578125" customWidth="1"/>
  </cols>
  <sheetData>
    <row r="1" spans="1:7" x14ac:dyDescent="0.25">
      <c r="A1" s="36" t="s">
        <v>21</v>
      </c>
      <c r="B1" s="36" t="s">
        <v>23</v>
      </c>
      <c r="C1" s="36"/>
      <c r="D1" s="36" t="s">
        <v>1162</v>
      </c>
      <c r="E1" s="36" t="s">
        <v>1168</v>
      </c>
    </row>
    <row r="2" spans="1:7" x14ac:dyDescent="0.25">
      <c r="A2" s="244" t="s">
        <v>89</v>
      </c>
      <c r="B2" s="245" t="s">
        <v>28</v>
      </c>
      <c r="C2" s="245" t="str">
        <f>CONCATENATE(A2,B2)</f>
        <v>Abrazadera 1/2x10.1/2CORTAR</v>
      </c>
      <c r="D2" s="244">
        <v>150</v>
      </c>
      <c r="E2" s="244" t="s">
        <v>2220</v>
      </c>
      <c r="G2" s="35" t="s">
        <v>1133</v>
      </c>
    </row>
    <row r="3" spans="1:7" x14ac:dyDescent="0.25">
      <c r="A3" s="244" t="s">
        <v>89</v>
      </c>
      <c r="B3" s="245" t="s">
        <v>81</v>
      </c>
      <c r="C3" s="245" t="str">
        <f t="shared" ref="C3:C115" si="0">CONCATENATE(A3,B3)</f>
        <v>Abrazadera 1/2x10.1/2DOBLAF</v>
      </c>
      <c r="D3" s="244">
        <v>250</v>
      </c>
      <c r="E3" s="244" t="s">
        <v>2216</v>
      </c>
      <c r="G3" s="35" t="s">
        <v>1134</v>
      </c>
    </row>
    <row r="4" spans="1:7" x14ac:dyDescent="0.25">
      <c r="A4" s="244" t="s">
        <v>89</v>
      </c>
      <c r="B4" s="245" t="s">
        <v>65</v>
      </c>
      <c r="C4" s="245" t="str">
        <f t="shared" si="0"/>
        <v xml:space="preserve">Abrazadera 1/2x10.1/2PUPER </v>
      </c>
      <c r="D4" s="244">
        <v>150</v>
      </c>
      <c r="E4" s="244" t="s">
        <v>2219</v>
      </c>
      <c r="G4" s="35" t="s">
        <v>28</v>
      </c>
    </row>
    <row r="5" spans="1:7" x14ac:dyDescent="0.25">
      <c r="A5" s="244" t="s">
        <v>89</v>
      </c>
      <c r="B5" s="258" t="s">
        <v>2238</v>
      </c>
      <c r="C5" s="245" t="str">
        <f t="shared" si="0"/>
        <v>Abrazadera 1/2x10.1/2TERRAJAR</v>
      </c>
      <c r="D5" s="244">
        <v>45</v>
      </c>
      <c r="E5" s="244" t="s">
        <v>2198</v>
      </c>
      <c r="G5" s="35" t="s">
        <v>35</v>
      </c>
    </row>
    <row r="6" spans="1:7" x14ac:dyDescent="0.25">
      <c r="A6" s="33" t="s">
        <v>90</v>
      </c>
      <c r="B6" s="37" t="s">
        <v>28</v>
      </c>
      <c r="C6" s="37" t="str">
        <f>CONCATENATE(A6,B6)</f>
        <v>Abrazadera 1/2x10.1/2x6HCORTAR</v>
      </c>
      <c r="D6" s="33">
        <v>150</v>
      </c>
      <c r="G6" s="35" t="s">
        <v>1135</v>
      </c>
    </row>
    <row r="7" spans="1:7" x14ac:dyDescent="0.25">
      <c r="A7" t="s">
        <v>90</v>
      </c>
      <c r="B7" s="35" t="s">
        <v>81</v>
      </c>
      <c r="C7" s="35" t="str">
        <f>CONCATENATE(A7,B7)</f>
        <v>Abrazadera 1/2x10.1/2x6HDOBLAF</v>
      </c>
      <c r="D7">
        <v>250</v>
      </c>
      <c r="G7" s="35" t="s">
        <v>1136</v>
      </c>
    </row>
    <row r="8" spans="1:7" x14ac:dyDescent="0.25">
      <c r="A8" t="s">
        <v>90</v>
      </c>
      <c r="B8" s="35" t="s">
        <v>65</v>
      </c>
      <c r="C8" s="35" t="str">
        <f>CONCATENATE(A8,B8)</f>
        <v xml:space="preserve">Abrazadera 1/2x10.1/2x6HPUPER </v>
      </c>
      <c r="D8">
        <v>150</v>
      </c>
      <c r="G8" s="35" t="s">
        <v>2199</v>
      </c>
    </row>
    <row r="9" spans="1:7" x14ac:dyDescent="0.25">
      <c r="A9" t="s">
        <v>90</v>
      </c>
      <c r="B9" s="232" t="s">
        <v>2238</v>
      </c>
      <c r="C9" s="35" t="str">
        <f>CONCATENATE(A9,B9)</f>
        <v>Abrazadera 1/2x10.1/2x6HTERRAJAR</v>
      </c>
      <c r="D9">
        <v>45</v>
      </c>
      <c r="E9" t="s">
        <v>2198</v>
      </c>
      <c r="G9" s="35" t="s">
        <v>1137</v>
      </c>
    </row>
    <row r="10" spans="1:7" x14ac:dyDescent="0.25">
      <c r="A10" t="s">
        <v>91</v>
      </c>
      <c r="C10" s="35" t="str">
        <f t="shared" si="0"/>
        <v>Abrazadera 1/2x13</v>
      </c>
      <c r="G10" s="35" t="s">
        <v>81</v>
      </c>
    </row>
    <row r="11" spans="1:7" x14ac:dyDescent="0.25">
      <c r="A11" s="33" t="s">
        <v>92</v>
      </c>
      <c r="B11" s="37" t="s">
        <v>28</v>
      </c>
      <c r="C11" s="37" t="str">
        <f>CONCATENATE(A11,B11)</f>
        <v>Abrazadera 1/2x9.1/2CORTAR</v>
      </c>
      <c r="D11" s="33">
        <v>150</v>
      </c>
      <c r="E11" t="s">
        <v>2220</v>
      </c>
      <c r="G11" s="35" t="s">
        <v>55</v>
      </c>
    </row>
    <row r="12" spans="1:7" x14ac:dyDescent="0.25">
      <c r="A12" t="s">
        <v>92</v>
      </c>
      <c r="B12" s="35" t="s">
        <v>81</v>
      </c>
      <c r="C12" s="35" t="str">
        <f t="shared" ref="C12:C14" si="1">CONCATENATE(A12,B12)</f>
        <v>Abrazadera 1/2x9.1/2DOBLAF</v>
      </c>
      <c r="D12">
        <v>250</v>
      </c>
      <c r="E12" t="s">
        <v>2216</v>
      </c>
      <c r="G12" s="35"/>
    </row>
    <row r="13" spans="1:7" x14ac:dyDescent="0.25">
      <c r="A13" t="s">
        <v>92</v>
      </c>
      <c r="B13" s="35" t="s">
        <v>65</v>
      </c>
      <c r="C13" s="35" t="str">
        <f t="shared" si="1"/>
        <v xml:space="preserve">Abrazadera 1/2x9.1/2PUPER </v>
      </c>
      <c r="D13">
        <v>150</v>
      </c>
      <c r="E13" t="s">
        <v>2219</v>
      </c>
      <c r="G13" s="35"/>
    </row>
    <row r="14" spans="1:7" x14ac:dyDescent="0.25">
      <c r="A14" t="s">
        <v>92</v>
      </c>
      <c r="B14" s="232" t="s">
        <v>2238</v>
      </c>
      <c r="C14" s="35" t="str">
        <f t="shared" si="1"/>
        <v>Abrazadera 1/2x9.1/2TERRAJAR</v>
      </c>
      <c r="D14">
        <v>45</v>
      </c>
      <c r="E14" t="s">
        <v>2198</v>
      </c>
      <c r="G14" s="35"/>
    </row>
    <row r="15" spans="1:7" x14ac:dyDescent="0.25">
      <c r="A15" t="s">
        <v>93</v>
      </c>
      <c r="C15" s="35" t="str">
        <f t="shared" si="0"/>
        <v>Abrazadera 1/2x9.1/2x6H</v>
      </c>
      <c r="G15" s="35" t="s">
        <v>76</v>
      </c>
    </row>
    <row r="16" spans="1:7" x14ac:dyDescent="0.25">
      <c r="A16" t="s">
        <v>94</v>
      </c>
      <c r="C16" s="35" t="str">
        <f t="shared" si="0"/>
        <v>Abrazadera 1/2x12.1/2</v>
      </c>
      <c r="G16" s="35" t="s">
        <v>43</v>
      </c>
    </row>
    <row r="17" spans="1:7" x14ac:dyDescent="0.25">
      <c r="A17" t="s">
        <v>95</v>
      </c>
      <c r="C17" s="35" t="str">
        <f t="shared" si="0"/>
        <v>Abrazadera 5/8x10.1/2</v>
      </c>
      <c r="G17" s="35" t="s">
        <v>44</v>
      </c>
    </row>
    <row r="18" spans="1:7" x14ac:dyDescent="0.25">
      <c r="A18" t="s">
        <v>96</v>
      </c>
      <c r="C18" s="35" t="str">
        <f t="shared" si="0"/>
        <v>Abrazadera 5/8x9.1/2</v>
      </c>
      <c r="G18" s="35" t="s">
        <v>37</v>
      </c>
    </row>
    <row r="19" spans="1:7" x14ac:dyDescent="0.25">
      <c r="A19" t="s">
        <v>97</v>
      </c>
      <c r="C19" s="35" t="str">
        <f t="shared" si="0"/>
        <v>Abrazadera 5/8x390</v>
      </c>
      <c r="G19" s="35" t="s">
        <v>1138</v>
      </c>
    </row>
    <row r="20" spans="1:7" x14ac:dyDescent="0.25">
      <c r="A20" t="s">
        <v>98</v>
      </c>
      <c r="C20" s="35" t="str">
        <f t="shared" si="0"/>
        <v>Abrazadera p/Caja Terminal</v>
      </c>
      <c r="G20" s="35" t="s">
        <v>47</v>
      </c>
    </row>
    <row r="21" spans="1:7" x14ac:dyDescent="0.25">
      <c r="A21" t="s">
        <v>99</v>
      </c>
      <c r="C21" s="35" t="str">
        <f t="shared" si="0"/>
        <v>Abrazadera Curva 1/2x7.1/2</v>
      </c>
      <c r="G21" s="35" t="s">
        <v>72</v>
      </c>
    </row>
    <row r="22" spans="1:7" x14ac:dyDescent="0.25">
      <c r="A22" t="s">
        <v>100</v>
      </c>
      <c r="C22" s="35" t="str">
        <f t="shared" si="0"/>
        <v>Abrazadera Curva 1/2x8x5.1/2</v>
      </c>
      <c r="G22" s="35" t="s">
        <v>71</v>
      </c>
    </row>
    <row r="23" spans="1:7" x14ac:dyDescent="0.25">
      <c r="A23" t="s">
        <v>101</v>
      </c>
      <c r="C23" s="35" t="str">
        <f t="shared" si="0"/>
        <v>Abrazadera Curva 1/2x8.1/2x300x5.1/2H</v>
      </c>
      <c r="G23" s="35" t="s">
        <v>1139</v>
      </c>
    </row>
    <row r="24" spans="1:7" x14ac:dyDescent="0.25">
      <c r="A24" t="s">
        <v>102</v>
      </c>
      <c r="C24" s="35" t="str">
        <f t="shared" si="0"/>
        <v>Abrazadera Curva BT 5/8x8</v>
      </c>
      <c r="G24" s="35" t="s">
        <v>1140</v>
      </c>
    </row>
    <row r="25" spans="1:7" x14ac:dyDescent="0.25">
      <c r="A25" t="s">
        <v>103</v>
      </c>
      <c r="C25" s="35" t="str">
        <f t="shared" si="0"/>
        <v>Abrazadera Curva AT 5/8x10.1/2</v>
      </c>
      <c r="G25" s="35" t="s">
        <v>1141</v>
      </c>
    </row>
    <row r="26" spans="1:7" x14ac:dyDescent="0.25">
      <c r="A26" t="s">
        <v>104</v>
      </c>
      <c r="C26" s="35" t="str">
        <f t="shared" si="0"/>
        <v>ABRAZ ESP 5/8x390x355x150H</v>
      </c>
      <c r="G26" s="35" t="s">
        <v>1142</v>
      </c>
    </row>
    <row r="27" spans="1:7" x14ac:dyDescent="0.25">
      <c r="A27" t="s">
        <v>105</v>
      </c>
      <c r="C27" s="35" t="str">
        <f t="shared" si="0"/>
        <v>Abrazadera p/Cruceta 1/2x280x127x65</v>
      </c>
      <c r="G27" s="35" t="s">
        <v>1143</v>
      </c>
    </row>
    <row r="28" spans="1:7" x14ac:dyDescent="0.25">
      <c r="A28" t="s">
        <v>106</v>
      </c>
      <c r="C28" s="35" t="str">
        <f t="shared" si="0"/>
        <v>Abrazadera p/Cruceta 1/2x400x324x127</v>
      </c>
      <c r="G28" s="35" t="s">
        <v>73</v>
      </c>
    </row>
    <row r="29" spans="1:7" x14ac:dyDescent="0.25">
      <c r="A29" t="s">
        <v>107</v>
      </c>
      <c r="C29" s="35" t="str">
        <f t="shared" si="0"/>
        <v>Abrazadera p/Cruceta 1/2x410x370x127</v>
      </c>
      <c r="G29" s="35" t="s">
        <v>1144</v>
      </c>
    </row>
    <row r="30" spans="1:7" x14ac:dyDescent="0.25">
      <c r="A30" t="s">
        <v>108</v>
      </c>
      <c r="C30" s="35" t="str">
        <f t="shared" si="0"/>
        <v>Abrazadera p/Cruceta Paso 1/2x480x400x400x200H</v>
      </c>
      <c r="G30" s="35" t="s">
        <v>56</v>
      </c>
    </row>
    <row r="31" spans="1:7" x14ac:dyDescent="0.25">
      <c r="A31" t="s">
        <v>110</v>
      </c>
      <c r="C31" s="35" t="str">
        <f t="shared" si="0"/>
        <v>Abrazadera p/Cruceta Paso Esp 1/2x280x335x127</v>
      </c>
      <c r="G31" s="35" t="s">
        <v>1145</v>
      </c>
    </row>
    <row r="32" spans="1:7" x14ac:dyDescent="0.25">
      <c r="A32" t="s">
        <v>111</v>
      </c>
      <c r="C32" s="35" t="str">
        <f t="shared" si="0"/>
        <v>Abrazadera p/Cruceta Esp 5/8x390x305x127mm</v>
      </c>
      <c r="G32" s="35" t="s">
        <v>1146</v>
      </c>
    </row>
    <row r="33" spans="1:7" x14ac:dyDescent="0.25">
      <c r="A33" t="s">
        <v>112</v>
      </c>
      <c r="C33" s="35" t="str">
        <f t="shared" si="0"/>
        <v>Abrazadera p/Cruceta Esp 5/8x400x600x127mm</v>
      </c>
      <c r="G33" s="35" t="s">
        <v>1147</v>
      </c>
    </row>
    <row r="34" spans="1:7" x14ac:dyDescent="0.25">
      <c r="A34" t="s">
        <v>113</v>
      </c>
      <c r="C34" s="35" t="str">
        <f t="shared" si="0"/>
        <v>Abrazadera p/Cruceta Paso Esp 5/8x280x335x127</v>
      </c>
      <c r="G34" s="35" t="s">
        <v>1148</v>
      </c>
    </row>
    <row r="35" spans="1:7" x14ac:dyDescent="0.25">
      <c r="A35" t="s">
        <v>115</v>
      </c>
      <c r="C35" s="35" t="str">
        <f t="shared" si="0"/>
        <v>Abrazadera p/Cruceta BT 5/8x9.1/2x8.1/4x6.1/2H</v>
      </c>
      <c r="G35" s="35" t="s">
        <v>1149</v>
      </c>
    </row>
    <row r="36" spans="1:7" x14ac:dyDescent="0.25">
      <c r="A36" t="s">
        <v>116</v>
      </c>
      <c r="C36" s="35" t="str">
        <f t="shared" si="0"/>
        <v>Abrazadera p/Toma viento 1/2x406x160x60</v>
      </c>
      <c r="G36" s="35" t="s">
        <v>78</v>
      </c>
    </row>
    <row r="37" spans="1:7" x14ac:dyDescent="0.25">
      <c r="A37" t="s">
        <v>117</v>
      </c>
      <c r="C37" s="35" t="str">
        <f t="shared" si="0"/>
        <v>Abrazadera 1/2x350x200x100H</v>
      </c>
      <c r="G37" s="35" t="s">
        <v>1150</v>
      </c>
    </row>
    <row r="38" spans="1:7" x14ac:dyDescent="0.25">
      <c r="A38" t="s">
        <v>119</v>
      </c>
      <c r="C38" s="35" t="str">
        <f t="shared" si="0"/>
        <v>Abrazadera U 1/2x100x200x200x55H</v>
      </c>
      <c r="G38" s="35" t="s">
        <v>65</v>
      </c>
    </row>
    <row r="39" spans="1:7" x14ac:dyDescent="0.25">
      <c r="A39" t="s">
        <v>120</v>
      </c>
      <c r="B39" t="s">
        <v>28</v>
      </c>
      <c r="C39" s="35" t="str">
        <f t="shared" si="0"/>
        <v>Abrazadera U p/Cruceta 5/8x300x450x100HCORTAR</v>
      </c>
      <c r="D39">
        <v>150</v>
      </c>
      <c r="E39" t="s">
        <v>2220</v>
      </c>
      <c r="G39" s="35" t="s">
        <v>63</v>
      </c>
    </row>
    <row r="40" spans="1:7" x14ac:dyDescent="0.25">
      <c r="A40" t="s">
        <v>120</v>
      </c>
      <c r="B40" t="s">
        <v>81</v>
      </c>
      <c r="C40" s="35" t="str">
        <f t="shared" si="0"/>
        <v>Abrazadera U p/Cruceta 5/8x300x450x100HDOBLAF</v>
      </c>
      <c r="D40">
        <v>125</v>
      </c>
      <c r="E40" t="s">
        <v>2216</v>
      </c>
      <c r="G40" s="35"/>
    </row>
    <row r="41" spans="1:7" x14ac:dyDescent="0.25">
      <c r="A41" t="s">
        <v>120</v>
      </c>
      <c r="B41" t="s">
        <v>2237</v>
      </c>
      <c r="C41" s="35" t="str">
        <f t="shared" si="0"/>
        <v>Abrazadera U p/Cruceta 5/8x300x450x100HPUNTEAR</v>
      </c>
      <c r="D41">
        <v>150</v>
      </c>
      <c r="E41" t="s">
        <v>2219</v>
      </c>
      <c r="G41" s="35"/>
    </row>
    <row r="42" spans="1:7" x14ac:dyDescent="0.25">
      <c r="A42" t="s">
        <v>120</v>
      </c>
      <c r="B42" t="s">
        <v>2238</v>
      </c>
      <c r="C42" s="35" t="str">
        <f t="shared" si="0"/>
        <v>Abrazadera U p/Cruceta 5/8x300x450x100HTERRAJAR</v>
      </c>
      <c r="D42">
        <v>35</v>
      </c>
      <c r="E42" t="s">
        <v>2198</v>
      </c>
      <c r="G42" s="35"/>
    </row>
    <row r="43" spans="1:7" x14ac:dyDescent="0.25">
      <c r="A43" s="218" t="s">
        <v>2359</v>
      </c>
      <c r="B43" s="218" t="s">
        <v>28</v>
      </c>
      <c r="C43" s="219" t="str">
        <f t="shared" si="0"/>
        <v>ABRAZ  U G2 BSW GV        3/4x297x95x92H    CORTAR</v>
      </c>
      <c r="D43" s="218">
        <v>150</v>
      </c>
      <c r="E43" s="218" t="s">
        <v>2196</v>
      </c>
      <c r="G43" s="35"/>
    </row>
    <row r="44" spans="1:7" x14ac:dyDescent="0.25">
      <c r="A44" s="218" t="s">
        <v>2359</v>
      </c>
      <c r="B44" s="218" t="s">
        <v>2527</v>
      </c>
      <c r="C44" s="219" t="str">
        <f t="shared" si="0"/>
        <v>ABRAZ  U G2 BSW GV        3/4x297x95x92H    DOBLAC1</v>
      </c>
      <c r="D44" s="218">
        <v>60</v>
      </c>
      <c r="E44" s="218" t="s">
        <v>2257</v>
      </c>
      <c r="G44" s="35"/>
    </row>
    <row r="45" spans="1:7" x14ac:dyDescent="0.25">
      <c r="A45" s="218" t="s">
        <v>2359</v>
      </c>
      <c r="B45" s="218" t="s">
        <v>2528</v>
      </c>
      <c r="C45" s="219" t="str">
        <f t="shared" si="0"/>
        <v>ABRAZ  U G2 BSW GV        3/4x297x95x92H    DOBLAC2</v>
      </c>
      <c r="D45" s="218">
        <v>60</v>
      </c>
      <c r="E45" s="218" t="s">
        <v>2257</v>
      </c>
      <c r="G45" s="35"/>
    </row>
    <row r="46" spans="1:7" x14ac:dyDescent="0.25">
      <c r="A46" s="218" t="s">
        <v>2359</v>
      </c>
      <c r="B46" s="218" t="s">
        <v>2237</v>
      </c>
      <c r="C46" s="219" t="str">
        <f t="shared" si="0"/>
        <v>ABRAZ  U G2 BSW GV        3/4x297x95x92H    PUNTEAR</v>
      </c>
      <c r="D46" s="218">
        <v>100</v>
      </c>
      <c r="E46" s="218" t="s">
        <v>2219</v>
      </c>
      <c r="G46" s="35"/>
    </row>
    <row r="47" spans="1:7" x14ac:dyDescent="0.25">
      <c r="A47" s="218" t="s">
        <v>2359</v>
      </c>
      <c r="B47" s="218" t="s">
        <v>2238</v>
      </c>
      <c r="C47" s="219" t="str">
        <f t="shared" si="0"/>
        <v>ABRAZ  U G2 BSW GV        3/4x297x95x92H    TERRAJAR</v>
      </c>
      <c r="D47" s="218">
        <v>60</v>
      </c>
      <c r="E47" s="218" t="s">
        <v>2197</v>
      </c>
      <c r="G47" s="35"/>
    </row>
    <row r="48" spans="1:7" x14ac:dyDescent="0.25">
      <c r="A48" t="s">
        <v>121</v>
      </c>
      <c r="C48" s="35" t="str">
        <f t="shared" si="0"/>
        <v>Abrazadera Pletina Universal 63x12x330</v>
      </c>
      <c r="G48" s="35" t="s">
        <v>75</v>
      </c>
    </row>
    <row r="49" spans="1:7" x14ac:dyDescent="0.25">
      <c r="A49" t="s">
        <v>122</v>
      </c>
      <c r="C49" s="35" t="str">
        <f t="shared" si="0"/>
        <v>Accesorio Recup de Agua</v>
      </c>
      <c r="G49" s="35" t="s">
        <v>1151</v>
      </c>
    </row>
    <row r="50" spans="1:7" x14ac:dyDescent="0.25">
      <c r="A50" t="s">
        <v>123</v>
      </c>
      <c r="C50" s="35" t="str">
        <f t="shared" si="0"/>
        <v>Accesorio Recuperación de Agua</v>
      </c>
      <c r="G50" s="35" t="s">
        <v>1152</v>
      </c>
    </row>
    <row r="51" spans="1:7" x14ac:dyDescent="0.25">
      <c r="A51" t="s">
        <v>124</v>
      </c>
      <c r="C51" s="35" t="str">
        <f t="shared" si="0"/>
        <v>Adaptador p/Espiga Punta Poste</v>
      </c>
      <c r="G51" s="35" t="s">
        <v>52</v>
      </c>
    </row>
    <row r="52" spans="1:7" x14ac:dyDescent="0.25">
      <c r="A52" s="244" t="s">
        <v>46</v>
      </c>
      <c r="B52" s="244" t="s">
        <v>28</v>
      </c>
      <c r="C52" s="245" t="str">
        <f t="shared" si="0"/>
        <v>Ancla 1x1CORTAR</v>
      </c>
      <c r="D52" s="244">
        <v>600</v>
      </c>
      <c r="E52" s="244" t="s">
        <v>2223</v>
      </c>
      <c r="G52" s="35" t="s">
        <v>54</v>
      </c>
    </row>
    <row r="53" spans="1:7" x14ac:dyDescent="0.25">
      <c r="A53" s="244" t="s">
        <v>46</v>
      </c>
      <c r="B53" s="244" t="s">
        <v>43</v>
      </c>
      <c r="C53" s="245" t="str">
        <f t="shared" si="0"/>
        <v>Ancla 1x1ESTAC1</v>
      </c>
      <c r="D53" s="244">
        <v>150</v>
      </c>
      <c r="E53" s="244" t="s">
        <v>2224</v>
      </c>
      <c r="G53" s="35"/>
    </row>
    <row r="54" spans="1:7" x14ac:dyDescent="0.25">
      <c r="A54" s="244" t="s">
        <v>46</v>
      </c>
      <c r="B54" s="244" t="s">
        <v>2221</v>
      </c>
      <c r="C54" s="245" t="str">
        <f t="shared" si="0"/>
        <v>Ancla 1x1REBARE1</v>
      </c>
      <c r="D54" s="244">
        <v>445</v>
      </c>
      <c r="E54" s="244" t="s">
        <v>2217</v>
      </c>
      <c r="G54" s="35"/>
    </row>
    <row r="55" spans="1:7" x14ac:dyDescent="0.25">
      <c r="A55" s="244" t="s">
        <v>46</v>
      </c>
      <c r="B55" s="244" t="s">
        <v>44</v>
      </c>
      <c r="C55" s="245" t="str">
        <f t="shared" si="0"/>
        <v>Ancla 1x1ESTAC2</v>
      </c>
      <c r="D55" s="244">
        <v>70</v>
      </c>
      <c r="E55" s="244" t="s">
        <v>2224</v>
      </c>
      <c r="G55" s="35"/>
    </row>
    <row r="56" spans="1:7" x14ac:dyDescent="0.25">
      <c r="A56" s="244" t="s">
        <v>46</v>
      </c>
      <c r="B56" s="244" t="s">
        <v>2222</v>
      </c>
      <c r="C56" s="245" t="str">
        <f t="shared" si="0"/>
        <v>Ancla 1x1REBARE2</v>
      </c>
      <c r="D56" s="244">
        <v>445</v>
      </c>
      <c r="E56" s="244" t="s">
        <v>2217</v>
      </c>
      <c r="G56" s="35"/>
    </row>
    <row r="57" spans="1:7" x14ac:dyDescent="0.25">
      <c r="A57" s="244" t="s">
        <v>46</v>
      </c>
      <c r="B57" s="244" t="s">
        <v>76</v>
      </c>
      <c r="C57" s="245" t="str">
        <f t="shared" si="0"/>
        <v>Ancla 1x1ESMERIL</v>
      </c>
      <c r="D57" s="244">
        <v>80</v>
      </c>
      <c r="E57" s="244" t="s">
        <v>1254</v>
      </c>
      <c r="G57" s="35"/>
    </row>
    <row r="58" spans="1:7" x14ac:dyDescent="0.25">
      <c r="A58" t="s">
        <v>126</v>
      </c>
      <c r="C58" s="35" t="str">
        <f t="shared" si="0"/>
        <v>Ancla Mural Tipo A</v>
      </c>
      <c r="G58" s="35" t="s">
        <v>59</v>
      </c>
    </row>
    <row r="59" spans="1:7" x14ac:dyDescent="0.25">
      <c r="A59" t="s">
        <v>127</v>
      </c>
      <c r="C59" s="35" t="str">
        <f t="shared" si="0"/>
        <v>Ancla Mural Tipo B</v>
      </c>
      <c r="G59" s="35" t="s">
        <v>1153</v>
      </c>
    </row>
    <row r="60" spans="1:7" x14ac:dyDescent="0.25">
      <c r="A60" t="s">
        <v>128</v>
      </c>
      <c r="C60" s="35" t="str">
        <f t="shared" si="0"/>
        <v>Anclaje p/Tirante a Poste Mozo</v>
      </c>
      <c r="G60" s="35" t="s">
        <v>1269</v>
      </c>
    </row>
    <row r="61" spans="1:7" x14ac:dyDescent="0.25">
      <c r="A61" t="s">
        <v>129</v>
      </c>
      <c r="C61" s="35" t="str">
        <f t="shared" si="0"/>
        <v>Anclaje p/Muerto Marino c/Ojo 1/2x400</v>
      </c>
      <c r="G61" s="35" t="s">
        <v>66</v>
      </c>
    </row>
    <row r="62" spans="1:7" x14ac:dyDescent="0.25">
      <c r="A62" t="s">
        <v>130</v>
      </c>
      <c r="C62" s="35" t="str">
        <f t="shared" si="0"/>
        <v>Alas p/Soporte Seccionador APR 32x5x110mm</v>
      </c>
      <c r="G62" s="35" t="s">
        <v>1154</v>
      </c>
    </row>
    <row r="63" spans="1:7" x14ac:dyDescent="0.25">
      <c r="A63" t="s">
        <v>131</v>
      </c>
      <c r="C63" s="35" t="str">
        <f t="shared" si="0"/>
        <v>Aletas p/Soporte Rack 32x5x97mm</v>
      </c>
      <c r="G63" s="35" t="s">
        <v>69</v>
      </c>
    </row>
    <row r="64" spans="1:7" x14ac:dyDescent="0.25">
      <c r="A64" t="s">
        <v>132</v>
      </c>
      <c r="C64" s="35" t="str">
        <f t="shared" si="0"/>
        <v>Aletas p/Soporte de Paso 8 Aletas 38x5x105mm</v>
      </c>
      <c r="G64" s="35" t="s">
        <v>1155</v>
      </c>
    </row>
    <row r="65" spans="1:7" x14ac:dyDescent="0.25">
      <c r="A65" t="s">
        <v>133</v>
      </c>
      <c r="C65" s="35" t="str">
        <f t="shared" si="0"/>
        <v>Arranque 38x5x427</v>
      </c>
      <c r="G65" s="35" t="s">
        <v>1156</v>
      </c>
    </row>
    <row r="66" spans="1:7" x14ac:dyDescent="0.25">
      <c r="A66" t="s">
        <v>134</v>
      </c>
      <c r="C66" s="35" t="str">
        <f t="shared" si="0"/>
        <v>Atracadero c/Mordaza p/Bit Sold. 150mm</v>
      </c>
      <c r="G66" s="35" t="s">
        <v>67</v>
      </c>
    </row>
    <row r="67" spans="1:7" x14ac:dyDescent="0.25">
      <c r="A67" t="s">
        <v>135</v>
      </c>
      <c r="C67" s="35" t="str">
        <f t="shared" si="0"/>
        <v>Barra Lisa Tomatierra 1/2x7000</v>
      </c>
      <c r="G67" s="35" t="s">
        <v>77</v>
      </c>
    </row>
    <row r="68" spans="1:7" x14ac:dyDescent="0.25">
      <c r="A68" s="33" t="s">
        <v>2235</v>
      </c>
      <c r="B68" s="33" t="s">
        <v>78</v>
      </c>
      <c r="C68" s="37" t="str">
        <f>CONCATENATE(A68,B68)</f>
        <v>Barra Hex 3/4 1045PUBARR</v>
      </c>
      <c r="D68" s="33">
        <v>24</v>
      </c>
      <c r="E68" s="33" t="s">
        <v>2226</v>
      </c>
      <c r="G68" s="35"/>
    </row>
    <row r="69" spans="1:7" x14ac:dyDescent="0.25">
      <c r="A69" t="s">
        <v>2236</v>
      </c>
      <c r="B69" t="s">
        <v>77</v>
      </c>
      <c r="C69" s="35" t="str">
        <f>CONCATENATE(A69,B69)</f>
        <v>Barra Hex 3/4 a 17,5TREFILAR</v>
      </c>
      <c r="D69">
        <v>18</v>
      </c>
      <c r="E69" t="s">
        <v>2227</v>
      </c>
      <c r="G69" s="35"/>
    </row>
    <row r="70" spans="1:7" x14ac:dyDescent="0.25">
      <c r="A70" s="33" t="s">
        <v>2210</v>
      </c>
      <c r="B70" s="33" t="s">
        <v>78</v>
      </c>
      <c r="C70" s="37" t="str">
        <f t="shared" si="0"/>
        <v>Barra 3/4 1020PUBARR</v>
      </c>
      <c r="D70" s="33">
        <v>24</v>
      </c>
      <c r="E70" s="33" t="s">
        <v>2226</v>
      </c>
      <c r="G70" s="35"/>
    </row>
    <row r="71" spans="1:7" x14ac:dyDescent="0.25">
      <c r="A71" t="s">
        <v>2225</v>
      </c>
      <c r="B71" t="s">
        <v>77</v>
      </c>
      <c r="C71" s="35" t="str">
        <f t="shared" si="0"/>
        <v>Barra 3/4 a 18,8mmTREFILAR</v>
      </c>
      <c r="D71">
        <v>18</v>
      </c>
      <c r="E71" t="s">
        <v>2227</v>
      </c>
      <c r="G71" s="35"/>
    </row>
    <row r="72" spans="1:7" x14ac:dyDescent="0.25">
      <c r="A72" t="s">
        <v>2225</v>
      </c>
      <c r="B72" t="s">
        <v>2276</v>
      </c>
      <c r="C72" s="35" t="str">
        <f t="shared" si="0"/>
        <v>Barra 3/4 a 18,8mmENDEREZAR</v>
      </c>
      <c r="D72">
        <v>30</v>
      </c>
      <c r="E72" t="s">
        <v>2277</v>
      </c>
      <c r="G72" s="35"/>
    </row>
    <row r="73" spans="1:7" x14ac:dyDescent="0.25">
      <c r="A73" s="33" t="s">
        <v>2228</v>
      </c>
      <c r="B73" s="33" t="s">
        <v>78</v>
      </c>
      <c r="C73" s="37" t="str">
        <f t="shared" si="0"/>
        <v>Barra 5/8 1020PUBARR</v>
      </c>
      <c r="D73" s="33">
        <v>24</v>
      </c>
      <c r="E73" s="33" t="s">
        <v>2226</v>
      </c>
      <c r="G73" s="35"/>
    </row>
    <row r="74" spans="1:7" x14ac:dyDescent="0.25">
      <c r="A74" t="s">
        <v>2229</v>
      </c>
      <c r="B74" t="s">
        <v>77</v>
      </c>
      <c r="C74" s="35" t="str">
        <f t="shared" si="0"/>
        <v>Barra 5/8 a 15,8TREFILAR</v>
      </c>
      <c r="D74">
        <v>18</v>
      </c>
      <c r="E74" t="s">
        <v>2227</v>
      </c>
      <c r="G74" s="35"/>
    </row>
    <row r="75" spans="1:7" x14ac:dyDescent="0.25">
      <c r="A75" s="33" t="s">
        <v>2228</v>
      </c>
      <c r="B75" s="33" t="s">
        <v>78</v>
      </c>
      <c r="C75" s="37" t="str">
        <f t="shared" si="0"/>
        <v>Barra 5/8 1020PUBARR</v>
      </c>
      <c r="D75" s="33">
        <v>24</v>
      </c>
      <c r="E75" s="33" t="s">
        <v>2226</v>
      </c>
      <c r="G75" s="35"/>
    </row>
    <row r="76" spans="1:7" x14ac:dyDescent="0.25">
      <c r="A76" t="s">
        <v>2230</v>
      </c>
      <c r="B76" t="s">
        <v>77</v>
      </c>
      <c r="C76" s="35" t="str">
        <f t="shared" si="0"/>
        <v>Barra 5/8 a 14,1TREFILAR</v>
      </c>
      <c r="D76">
        <v>18</v>
      </c>
      <c r="E76" t="s">
        <v>2227</v>
      </c>
      <c r="G76" s="35"/>
    </row>
    <row r="77" spans="1:7" x14ac:dyDescent="0.25">
      <c r="A77" s="33" t="s">
        <v>2228</v>
      </c>
      <c r="B77" s="33" t="s">
        <v>78</v>
      </c>
      <c r="C77" s="37" t="str">
        <f t="shared" si="0"/>
        <v>Barra 5/8 1020PUBARR</v>
      </c>
      <c r="D77" s="33">
        <v>24</v>
      </c>
      <c r="E77" s="33" t="s">
        <v>2226</v>
      </c>
      <c r="G77" s="35"/>
    </row>
    <row r="78" spans="1:7" x14ac:dyDescent="0.25">
      <c r="A78" t="s">
        <v>2231</v>
      </c>
      <c r="B78" t="s">
        <v>77</v>
      </c>
      <c r="C78" s="35" t="str">
        <f t="shared" si="0"/>
        <v>Barra 5/8 a 13,8TREFILAR</v>
      </c>
      <c r="D78">
        <v>18</v>
      </c>
      <c r="E78" t="s">
        <v>2227</v>
      </c>
      <c r="G78" s="35"/>
    </row>
    <row r="79" spans="1:7" x14ac:dyDescent="0.25">
      <c r="A79" s="33" t="s">
        <v>2232</v>
      </c>
      <c r="B79" s="33" t="s">
        <v>78</v>
      </c>
      <c r="C79" s="37" t="str">
        <f t="shared" ref="C79:C84" si="2">CONCATENATE(A79,B79)</f>
        <v>Barra 1/2 1020PUBARR</v>
      </c>
      <c r="D79" s="33">
        <v>31</v>
      </c>
      <c r="E79" s="33" t="s">
        <v>2226</v>
      </c>
      <c r="G79" s="35"/>
    </row>
    <row r="80" spans="1:7" x14ac:dyDescent="0.25">
      <c r="A80" t="s">
        <v>2233</v>
      </c>
      <c r="B80" t="s">
        <v>77</v>
      </c>
      <c r="C80" s="35" t="str">
        <f t="shared" si="2"/>
        <v>Barra 1/2 a 12,5TREFILAR</v>
      </c>
      <c r="D80">
        <v>25</v>
      </c>
      <c r="E80" t="s">
        <v>2227</v>
      </c>
      <c r="G80" s="35"/>
    </row>
    <row r="81" spans="1:7" x14ac:dyDescent="0.25">
      <c r="A81" t="s">
        <v>2233</v>
      </c>
      <c r="B81" t="s">
        <v>2276</v>
      </c>
      <c r="C81" s="35" t="str">
        <f t="shared" si="2"/>
        <v>Barra 1/2 a 12,5ENDEREZAR</v>
      </c>
      <c r="D81">
        <v>35</v>
      </c>
      <c r="E81" t="s">
        <v>2277</v>
      </c>
      <c r="G81" s="35"/>
    </row>
    <row r="82" spans="1:7" x14ac:dyDescent="0.25">
      <c r="A82" s="33" t="s">
        <v>2232</v>
      </c>
      <c r="B82" s="33" t="s">
        <v>78</v>
      </c>
      <c r="C82" s="37" t="str">
        <f t="shared" si="2"/>
        <v>Barra 1/2 1020PUBARR</v>
      </c>
      <c r="D82" s="33">
        <v>31</v>
      </c>
      <c r="E82" s="33" t="s">
        <v>2226</v>
      </c>
      <c r="G82" s="35"/>
    </row>
    <row r="83" spans="1:7" x14ac:dyDescent="0.25">
      <c r="A83" t="s">
        <v>2234</v>
      </c>
      <c r="B83" t="s">
        <v>77</v>
      </c>
      <c r="C83" s="35" t="str">
        <f t="shared" si="2"/>
        <v>Barra 1/2 a 12,0TREFILAR</v>
      </c>
      <c r="D83">
        <v>25</v>
      </c>
      <c r="E83" t="s">
        <v>2227</v>
      </c>
      <c r="G83" s="35"/>
    </row>
    <row r="84" spans="1:7" x14ac:dyDescent="0.25">
      <c r="A84" t="s">
        <v>2234</v>
      </c>
      <c r="B84" t="s">
        <v>2276</v>
      </c>
      <c r="C84" s="35" t="str">
        <f t="shared" si="2"/>
        <v>Barra 1/2 a 12,0ENDEREZAR</v>
      </c>
      <c r="D84">
        <v>35</v>
      </c>
      <c r="E84" t="s">
        <v>2277</v>
      </c>
      <c r="G84" s="35"/>
    </row>
    <row r="85" spans="1:7" x14ac:dyDescent="0.25">
      <c r="A85" t="s">
        <v>136</v>
      </c>
      <c r="C85" s="35" t="str">
        <f t="shared" si="0"/>
        <v>Barra Ojo 3/4x2,0mtrs</v>
      </c>
    </row>
    <row r="86" spans="1:7" x14ac:dyDescent="0.25">
      <c r="A86" s="222" t="s">
        <v>137</v>
      </c>
      <c r="B86" s="222" t="s">
        <v>28</v>
      </c>
      <c r="C86" s="223" t="str">
        <f t="shared" si="0"/>
        <v>Barra Ojo 3/4x3,20mtrsCORTAR</v>
      </c>
      <c r="D86" s="222">
        <v>75</v>
      </c>
      <c r="E86" s="222" t="s">
        <v>2220</v>
      </c>
    </row>
    <row r="87" spans="1:7" x14ac:dyDescent="0.25">
      <c r="A87" s="222" t="s">
        <v>137</v>
      </c>
      <c r="B87" s="222" t="s">
        <v>47</v>
      </c>
      <c r="C87" s="223" t="str">
        <f t="shared" si="0"/>
        <v>Barra Ojo 3/4x3,20mtrsFORJAR</v>
      </c>
      <c r="D87" s="222">
        <v>32</v>
      </c>
      <c r="E87" s="222" t="s">
        <v>2297</v>
      </c>
    </row>
    <row r="88" spans="1:7" x14ac:dyDescent="0.25">
      <c r="A88" s="222" t="s">
        <v>137</v>
      </c>
      <c r="B88" s="222" t="s">
        <v>69</v>
      </c>
      <c r="C88" s="223" t="str">
        <f t="shared" si="0"/>
        <v>Barra Ojo 3/4x3,20mtrsSOLDAR</v>
      </c>
      <c r="D88" s="222">
        <v>20</v>
      </c>
      <c r="E88" s="222" t="s">
        <v>2258</v>
      </c>
    </row>
    <row r="89" spans="1:7" x14ac:dyDescent="0.25">
      <c r="A89" s="222" t="s">
        <v>137</v>
      </c>
      <c r="B89" s="222" t="s">
        <v>2237</v>
      </c>
      <c r="C89" s="223" t="str">
        <f t="shared" si="0"/>
        <v>Barra Ojo 3/4x3,20mtrsPUNTEAR</v>
      </c>
      <c r="D89" s="222">
        <v>90</v>
      </c>
      <c r="E89" s="222" t="s">
        <v>2219</v>
      </c>
    </row>
    <row r="90" spans="1:7" x14ac:dyDescent="0.25">
      <c r="A90" s="222" t="s">
        <v>137</v>
      </c>
      <c r="B90" s="222" t="s">
        <v>2238</v>
      </c>
      <c r="C90" s="223" t="str">
        <f t="shared" si="0"/>
        <v>Barra Ojo 3/4x3,20mtrsTERRAJAR</v>
      </c>
      <c r="D90" s="222">
        <v>46</v>
      </c>
      <c r="E90" s="222" t="s">
        <v>2311</v>
      </c>
    </row>
    <row r="91" spans="1:7" x14ac:dyDescent="0.25">
      <c r="A91" t="s">
        <v>138</v>
      </c>
      <c r="C91" s="35" t="str">
        <f t="shared" si="0"/>
        <v>Barra Ojo 5/8x1.30mtrs</v>
      </c>
    </row>
    <row r="92" spans="1:7" x14ac:dyDescent="0.25">
      <c r="A92" t="s">
        <v>139</v>
      </c>
      <c r="C92" s="35" t="str">
        <f t="shared" si="0"/>
        <v>Barra Ojo 5/8x1.50mtrs</v>
      </c>
    </row>
    <row r="93" spans="1:7" x14ac:dyDescent="0.25">
      <c r="A93" s="220" t="s">
        <v>140</v>
      </c>
      <c r="B93" s="220" t="s">
        <v>28</v>
      </c>
      <c r="C93" s="221" t="str">
        <f t="shared" si="0"/>
        <v>Barra Ojo 5/8x1,80mtrsCORTAR</v>
      </c>
      <c r="D93" s="220">
        <v>210</v>
      </c>
      <c r="E93" s="220" t="s">
        <v>2220</v>
      </c>
    </row>
    <row r="94" spans="1:7" x14ac:dyDescent="0.25">
      <c r="A94" s="220" t="s">
        <v>140</v>
      </c>
      <c r="B94" s="220" t="s">
        <v>37</v>
      </c>
      <c r="C94" s="221" t="str">
        <f t="shared" si="0"/>
        <v>Barra Ojo 5/8x1,80mtrsESTAMC</v>
      </c>
      <c r="D94" s="220">
        <v>44</v>
      </c>
      <c r="E94" s="220" t="s">
        <v>2278</v>
      </c>
    </row>
    <row r="95" spans="1:7" x14ac:dyDescent="0.25">
      <c r="A95" s="220" t="s">
        <v>140</v>
      </c>
      <c r="B95" s="220" t="s">
        <v>52</v>
      </c>
      <c r="C95" s="221" t="str">
        <f t="shared" si="0"/>
        <v>Barra Ojo 5/8x1,80mtrsREBARE</v>
      </c>
      <c r="D95" s="220">
        <v>125</v>
      </c>
      <c r="E95" s="220" t="s">
        <v>2266</v>
      </c>
    </row>
    <row r="96" spans="1:7" x14ac:dyDescent="0.25">
      <c r="A96" s="220" t="s">
        <v>140</v>
      </c>
      <c r="B96" s="220" t="s">
        <v>54</v>
      </c>
      <c r="C96" s="221" t="str">
        <f t="shared" si="0"/>
        <v>Barra Ojo 5/8x1,80mtrsREBARI</v>
      </c>
      <c r="D96" s="220">
        <v>125</v>
      </c>
      <c r="E96" s="220" t="s">
        <v>2266</v>
      </c>
    </row>
    <row r="97" spans="1:5" x14ac:dyDescent="0.25">
      <c r="A97" s="220" t="s">
        <v>140</v>
      </c>
      <c r="B97" s="220" t="s">
        <v>65</v>
      </c>
      <c r="C97" s="221" t="str">
        <f t="shared" si="0"/>
        <v xml:space="preserve">Barra Ojo 5/8x1,80mtrsPUPER </v>
      </c>
      <c r="D97" s="220">
        <v>110</v>
      </c>
      <c r="E97" s="220" t="s">
        <v>2279</v>
      </c>
    </row>
    <row r="98" spans="1:5" x14ac:dyDescent="0.25">
      <c r="A98" s="220" t="s">
        <v>140</v>
      </c>
      <c r="B98" s="220" t="s">
        <v>2238</v>
      </c>
      <c r="C98" s="221" t="str">
        <f t="shared" si="0"/>
        <v>Barra Ojo 5/8x1,80mtrsTERRAJAR</v>
      </c>
      <c r="D98" s="220">
        <v>75</v>
      </c>
      <c r="E98" s="220" t="s">
        <v>2198</v>
      </c>
    </row>
    <row r="99" spans="1:5" x14ac:dyDescent="0.25">
      <c r="A99" t="s">
        <v>141</v>
      </c>
      <c r="C99" s="35" t="str">
        <f t="shared" si="0"/>
        <v>Barra Ojo 5/8x2,25mtrs</v>
      </c>
    </row>
    <row r="100" spans="1:5" x14ac:dyDescent="0.25">
      <c r="A100" t="s">
        <v>142</v>
      </c>
      <c r="C100" s="35" t="str">
        <f t="shared" si="0"/>
        <v>Barra Ojo 5/8x2,40mtrs</v>
      </c>
    </row>
    <row r="101" spans="1:5" x14ac:dyDescent="0.25">
      <c r="A101" t="s">
        <v>143</v>
      </c>
      <c r="C101" s="35" t="str">
        <f t="shared" si="0"/>
        <v>Barra Ojo 7/8x2,40mtrs</v>
      </c>
    </row>
    <row r="102" spans="1:5" x14ac:dyDescent="0.25">
      <c r="A102" s="222" t="s">
        <v>144</v>
      </c>
      <c r="B102" s="222" t="s">
        <v>28</v>
      </c>
      <c r="C102" s="223" t="str">
        <f t="shared" si="0"/>
        <v>Barra Ojo Soldado 1x3000mmCORTAR</v>
      </c>
      <c r="D102" s="222">
        <v>60</v>
      </c>
      <c r="E102" s="222" t="s">
        <v>2220</v>
      </c>
    </row>
    <row r="103" spans="1:5" x14ac:dyDescent="0.25">
      <c r="A103" s="222" t="s">
        <v>144</v>
      </c>
      <c r="B103" s="222" t="s">
        <v>47</v>
      </c>
      <c r="C103" s="223" t="str">
        <f t="shared" si="0"/>
        <v>Barra Ojo Soldado 1x3000mmFORJAR</v>
      </c>
      <c r="D103" s="222">
        <v>20</v>
      </c>
      <c r="E103" s="222" t="s">
        <v>2297</v>
      </c>
    </row>
    <row r="104" spans="1:5" x14ac:dyDescent="0.25">
      <c r="A104" s="222" t="s">
        <v>144</v>
      </c>
      <c r="B104" s="222" t="s">
        <v>69</v>
      </c>
      <c r="C104" s="223" t="str">
        <f t="shared" si="0"/>
        <v>Barra Ojo Soldado 1x3000mmSOLDAR</v>
      </c>
      <c r="D104" s="222">
        <v>18</v>
      </c>
      <c r="E104" s="222" t="s">
        <v>2258</v>
      </c>
    </row>
    <row r="105" spans="1:5" x14ac:dyDescent="0.25">
      <c r="A105" s="222" t="s">
        <v>144</v>
      </c>
      <c r="B105" s="222" t="s">
        <v>2237</v>
      </c>
      <c r="C105" s="223" t="str">
        <f t="shared" si="0"/>
        <v>Barra Ojo Soldado 1x3000mmPUNTEAR</v>
      </c>
      <c r="D105" s="222">
        <v>70</v>
      </c>
      <c r="E105" s="222" t="s">
        <v>2219</v>
      </c>
    </row>
    <row r="106" spans="1:5" x14ac:dyDescent="0.25">
      <c r="A106" s="222" t="s">
        <v>144</v>
      </c>
      <c r="B106" s="222" t="s">
        <v>2238</v>
      </c>
      <c r="C106" s="223" t="str">
        <f t="shared" si="0"/>
        <v>Barra Ojo Soldado 1x3000mmTERRAJAR</v>
      </c>
      <c r="D106" s="222">
        <v>37</v>
      </c>
      <c r="E106" s="222" t="s">
        <v>2311</v>
      </c>
    </row>
    <row r="107" spans="1:5" x14ac:dyDescent="0.25">
      <c r="A107" t="s">
        <v>145</v>
      </c>
      <c r="C107" s="35" t="str">
        <f t="shared" si="0"/>
        <v>Barra Ojo Soldado 1x3600mm</v>
      </c>
    </row>
    <row r="108" spans="1:5" x14ac:dyDescent="0.25">
      <c r="A108" t="s">
        <v>146</v>
      </c>
      <c r="C108" s="35" t="str">
        <f t="shared" si="0"/>
        <v>Barra Ojo Soldado 7/8x2,70mtrs</v>
      </c>
    </row>
    <row r="109" spans="1:5" x14ac:dyDescent="0.25">
      <c r="A109" t="s">
        <v>147</v>
      </c>
      <c r="C109" s="35" t="str">
        <f t="shared" si="0"/>
        <v>Barra Ojo Soldado 7/8x3,20mtrs</v>
      </c>
    </row>
    <row r="110" spans="1:5" x14ac:dyDescent="0.25">
      <c r="A110" t="s">
        <v>148</v>
      </c>
      <c r="C110" s="35" t="str">
        <f t="shared" si="0"/>
        <v>Barra Ojo Soldado 7/8x3,50mtrs</v>
      </c>
    </row>
    <row r="111" spans="1:5" x14ac:dyDescent="0.25">
      <c r="A111" t="s">
        <v>149</v>
      </c>
      <c r="C111" s="35" t="str">
        <f t="shared" si="0"/>
        <v>Barra Ojo C/Guardacabo 5/8x2,0</v>
      </c>
    </row>
    <row r="112" spans="1:5" x14ac:dyDescent="0.25">
      <c r="A112" t="s">
        <v>149</v>
      </c>
      <c r="C112" s="35" t="str">
        <f t="shared" si="0"/>
        <v>Barra Ojo C/Guardacabo 5/8x2,0</v>
      </c>
    </row>
    <row r="113" spans="1:5" x14ac:dyDescent="0.25">
      <c r="A113" t="s">
        <v>150</v>
      </c>
      <c r="C113" s="35" t="str">
        <f t="shared" si="0"/>
        <v>Barra Ojo Soldado 3/4x2.40mtrs</v>
      </c>
    </row>
    <row r="114" spans="1:5" x14ac:dyDescent="0.25">
      <c r="A114" t="s">
        <v>151</v>
      </c>
      <c r="C114" s="35" t="str">
        <f t="shared" si="0"/>
        <v>Barra Ojo Soldado 3/4x2.40mtrsx70H</v>
      </c>
    </row>
    <row r="115" spans="1:5" x14ac:dyDescent="0.25">
      <c r="A115" t="s">
        <v>152</v>
      </c>
      <c r="C115" s="35" t="str">
        <f t="shared" si="0"/>
        <v>Barra Ojo Soldado 3/4x2.70mtrs</v>
      </c>
    </row>
    <row r="116" spans="1:5" x14ac:dyDescent="0.25">
      <c r="A116" t="s">
        <v>153</v>
      </c>
      <c r="C116" s="35" t="str">
        <f t="shared" ref="C116:C199" si="3">CONCATENATE(A116,B116)</f>
        <v>Barra Ojo Soldado 3/4x2.94mtrs</v>
      </c>
    </row>
    <row r="117" spans="1:5" x14ac:dyDescent="0.25">
      <c r="A117" t="s">
        <v>154</v>
      </c>
      <c r="C117" s="35" t="str">
        <f t="shared" si="3"/>
        <v>Barra Ojo Soldado 3/4x3,0mtrs</v>
      </c>
    </row>
    <row r="118" spans="1:5" x14ac:dyDescent="0.25">
      <c r="A118" t="s">
        <v>155</v>
      </c>
      <c r="C118" s="35" t="str">
        <f t="shared" si="3"/>
        <v>Barra Ojo Soldado 3/4x3,2mtrs</v>
      </c>
    </row>
    <row r="119" spans="1:5" x14ac:dyDescent="0.25">
      <c r="A119" t="s">
        <v>156</v>
      </c>
      <c r="C119" s="35" t="str">
        <f t="shared" si="3"/>
        <v>Barra Ojo Soldado 3/4x3,50mtrsx70H</v>
      </c>
    </row>
    <row r="120" spans="1:5" x14ac:dyDescent="0.25">
      <c r="A120" s="244" t="s">
        <v>2557</v>
      </c>
      <c r="B120" s="244" t="s">
        <v>28</v>
      </c>
      <c r="C120" s="245" t="str">
        <f t="shared" si="3"/>
        <v>Barra Ojo Soldado 7/8x2.94mtrs (Ojo Especial)CORTAR</v>
      </c>
      <c r="D120" s="244">
        <v>75</v>
      </c>
      <c r="E120" s="244" t="s">
        <v>2220</v>
      </c>
    </row>
    <row r="121" spans="1:5" x14ac:dyDescent="0.25">
      <c r="A121" s="244" t="s">
        <v>2557</v>
      </c>
      <c r="B121" s="244" t="s">
        <v>47</v>
      </c>
      <c r="C121" s="245" t="str">
        <f t="shared" si="3"/>
        <v>Barra Ojo Soldado 7/8x2.94mtrs (Ojo Especial)FORJAR</v>
      </c>
      <c r="D121" s="244">
        <v>32</v>
      </c>
      <c r="E121" s="244" t="s">
        <v>2297</v>
      </c>
    </row>
    <row r="122" spans="1:5" x14ac:dyDescent="0.25">
      <c r="A122" s="244" t="s">
        <v>2557</v>
      </c>
      <c r="B122" s="244" t="s">
        <v>69</v>
      </c>
      <c r="C122" s="245" t="str">
        <f t="shared" si="3"/>
        <v>Barra Ojo Soldado 7/8x2.94mtrs (Ojo Especial)SOLDAR</v>
      </c>
      <c r="D122" s="244">
        <v>18</v>
      </c>
      <c r="E122" s="244" t="s">
        <v>2258</v>
      </c>
    </row>
    <row r="123" spans="1:5" x14ac:dyDescent="0.25">
      <c r="A123" s="244" t="s">
        <v>2557</v>
      </c>
      <c r="B123" s="244" t="s">
        <v>2237</v>
      </c>
      <c r="C123" s="245" t="str">
        <f t="shared" si="3"/>
        <v>Barra Ojo Soldado 7/8x2.94mtrs (Ojo Especial)PUNTEAR</v>
      </c>
      <c r="D123" s="244">
        <v>85</v>
      </c>
      <c r="E123" s="244" t="s">
        <v>2219</v>
      </c>
    </row>
    <row r="124" spans="1:5" x14ac:dyDescent="0.25">
      <c r="A124" s="244" t="s">
        <v>2557</v>
      </c>
      <c r="B124" s="244" t="s">
        <v>2238</v>
      </c>
      <c r="C124" s="245" t="str">
        <f t="shared" si="3"/>
        <v>Barra Ojo Soldado 7/8x2.94mtrs (Ojo Especial)TERRAJAR</v>
      </c>
      <c r="D124" s="244">
        <v>60</v>
      </c>
      <c r="E124" s="244" t="s">
        <v>2311</v>
      </c>
    </row>
    <row r="125" spans="1:5" x14ac:dyDescent="0.25">
      <c r="A125" t="s">
        <v>2323</v>
      </c>
      <c r="B125" t="s">
        <v>28</v>
      </c>
      <c r="C125" s="35" t="str">
        <f t="shared" si="3"/>
        <v>BARRA REDONDA SAE 1020 NG 1.1/4 X 2.3       CORTAR</v>
      </c>
      <c r="E125" t="s">
        <v>2324</v>
      </c>
    </row>
    <row r="126" spans="1:5" x14ac:dyDescent="0.25">
      <c r="A126" t="s">
        <v>2323</v>
      </c>
      <c r="B126" t="s">
        <v>2237</v>
      </c>
      <c r="C126" s="35" t="str">
        <f t="shared" si="3"/>
        <v>BARRA REDONDA SAE 1020 NG 1.1/4 X 2.3       PUNTEAR</v>
      </c>
      <c r="D126">
        <v>70</v>
      </c>
      <c r="E126" t="s">
        <v>2226</v>
      </c>
    </row>
    <row r="127" spans="1:5" x14ac:dyDescent="0.25">
      <c r="A127" t="s">
        <v>2323</v>
      </c>
      <c r="B127" t="s">
        <v>2238</v>
      </c>
      <c r="C127" s="35" t="str">
        <f t="shared" si="3"/>
        <v>BARRA REDONDA SAE 1020 NG 1.1/4 X 2.3       TERRAJAR</v>
      </c>
      <c r="D127">
        <v>10</v>
      </c>
      <c r="E127" t="s">
        <v>2325</v>
      </c>
    </row>
    <row r="128" spans="1:5" x14ac:dyDescent="0.25">
      <c r="A128" t="s">
        <v>2323</v>
      </c>
      <c r="B128" t="s">
        <v>2296</v>
      </c>
      <c r="C128" s="35" t="str">
        <f t="shared" si="3"/>
        <v>BARRA REDONDA SAE 1020 NG 1.1/4 X 2.3       LOGO</v>
      </c>
      <c r="D128">
        <v>120</v>
      </c>
      <c r="E128" t="s">
        <v>2298</v>
      </c>
    </row>
    <row r="129" spans="1:5" x14ac:dyDescent="0.25">
      <c r="A129" t="s">
        <v>157</v>
      </c>
      <c r="C129" s="35" t="str">
        <f t="shared" si="3"/>
        <v>Brazo Horizontal 50x50x120</v>
      </c>
    </row>
    <row r="130" spans="1:5" x14ac:dyDescent="0.25">
      <c r="A130" t="s">
        <v>158</v>
      </c>
      <c r="C130" s="35" t="str">
        <f t="shared" si="3"/>
        <v>Brazo Horizontal 50x50x190</v>
      </c>
    </row>
    <row r="131" spans="1:5" x14ac:dyDescent="0.25">
      <c r="A131" t="s">
        <v>68</v>
      </c>
      <c r="C131" s="35" t="str">
        <f t="shared" si="3"/>
        <v>Brazo Horizontal 50x50x240</v>
      </c>
    </row>
    <row r="132" spans="1:5" x14ac:dyDescent="0.25">
      <c r="A132" t="s">
        <v>159</v>
      </c>
      <c r="C132" s="35" t="str">
        <f t="shared" si="3"/>
        <v>Brazo Lateral Tipo L 690x950x5 Coopelan</v>
      </c>
    </row>
    <row r="133" spans="1:5" x14ac:dyDescent="0.25">
      <c r="A133" t="s">
        <v>161</v>
      </c>
      <c r="C133" s="35" t="str">
        <f t="shared" si="3"/>
        <v>Brazo Lateral c/Refuerzo 690x950x6 Coopelan</v>
      </c>
    </row>
    <row r="134" spans="1:5" x14ac:dyDescent="0.25">
      <c r="A134" t="s">
        <v>163</v>
      </c>
      <c r="C134" s="35" t="str">
        <f t="shared" si="3"/>
        <v xml:space="preserve">BRAZO RECTO PEATONAL GV   1.1/2" X 800MM    </v>
      </c>
    </row>
    <row r="135" spans="1:5" x14ac:dyDescent="0.25">
      <c r="A135" t="s">
        <v>164</v>
      </c>
      <c r="B135" t="s">
        <v>28</v>
      </c>
      <c r="C135" s="35" t="str">
        <f t="shared" si="3"/>
        <v>Brazo Soporte p/Caja Blindada 750x500x150CORTAR</v>
      </c>
      <c r="D135">
        <v>30</v>
      </c>
      <c r="E135" t="s">
        <v>2282</v>
      </c>
    </row>
    <row r="136" spans="1:5" x14ac:dyDescent="0.25">
      <c r="A136" t="s">
        <v>164</v>
      </c>
      <c r="B136" t="s">
        <v>2281</v>
      </c>
      <c r="C136" s="35" t="str">
        <f t="shared" si="3"/>
        <v>Brazo Soporte p/Caja Blindada 750x500x150CORTAR SOP</v>
      </c>
      <c r="D136">
        <v>200</v>
      </c>
      <c r="E136" t="s">
        <v>2282</v>
      </c>
    </row>
    <row r="137" spans="1:5" x14ac:dyDescent="0.25">
      <c r="A137" t="s">
        <v>164</v>
      </c>
      <c r="B137" t="s">
        <v>1307</v>
      </c>
      <c r="C137" s="35" t="str">
        <f t="shared" si="3"/>
        <v>Brazo Soporte p/Caja Blindada 750x500x150PINCHAR</v>
      </c>
      <c r="D137">
        <v>4</v>
      </c>
      <c r="E137" t="s">
        <v>2258</v>
      </c>
    </row>
    <row r="138" spans="1:5" x14ac:dyDescent="0.25">
      <c r="A138" t="s">
        <v>164</v>
      </c>
      <c r="B138" t="s">
        <v>69</v>
      </c>
      <c r="C138" s="35" t="str">
        <f t="shared" si="3"/>
        <v>Brazo Soporte p/Caja Blindada 750x500x150SOLDAR</v>
      </c>
      <c r="D138">
        <v>4</v>
      </c>
      <c r="E138" t="s">
        <v>2258</v>
      </c>
    </row>
    <row r="139" spans="1:5" x14ac:dyDescent="0.25">
      <c r="A139" t="s">
        <v>165</v>
      </c>
      <c r="C139" s="35" t="str">
        <f t="shared" si="3"/>
        <v xml:space="preserve">BRAZO TIPO C 23 KV GV     DMCE-0007 REV 2   </v>
      </c>
    </row>
    <row r="140" spans="1:5" x14ac:dyDescent="0.25">
      <c r="A140" t="s">
        <v>167</v>
      </c>
      <c r="C140" s="35" t="str">
        <f t="shared" si="3"/>
        <v>BRAZO TIPO C 25 KV GV     960x710x660</v>
      </c>
    </row>
    <row r="141" spans="1:5" x14ac:dyDescent="0.25">
      <c r="A141" t="s">
        <v>168</v>
      </c>
      <c r="C141" s="35" t="str">
        <f t="shared" si="3"/>
        <v>Brazo Tipo L 622x650mm 23kV</v>
      </c>
    </row>
    <row r="142" spans="1:5" x14ac:dyDescent="0.25">
      <c r="A142" t="s">
        <v>170</v>
      </c>
      <c r="C142" s="35" t="str">
        <f t="shared" si="3"/>
        <v>Brazo Tipo L Copelec 40x600x440</v>
      </c>
    </row>
    <row r="143" spans="1:5" x14ac:dyDescent="0.25">
      <c r="A143" t="s">
        <v>171</v>
      </c>
      <c r="C143" s="35" t="str">
        <f t="shared" si="3"/>
        <v>Brazo Tipo L Copelec 50x1190x610</v>
      </c>
    </row>
    <row r="144" spans="1:5" x14ac:dyDescent="0.25">
      <c r="A144" t="s">
        <v>172</v>
      </c>
      <c r="C144" s="35" t="str">
        <f t="shared" si="3"/>
        <v>Brida 2 pernos Perf. Ovalada p/Cable 1/4</v>
      </c>
    </row>
    <row r="145" spans="1:5" x14ac:dyDescent="0.25">
      <c r="A145" t="s">
        <v>173</v>
      </c>
      <c r="C145" s="35" t="str">
        <f t="shared" si="3"/>
        <v>Brida 2 pernos Perf. Redonda p/Cable 1/4</v>
      </c>
    </row>
    <row r="146" spans="1:5" x14ac:dyDescent="0.25">
      <c r="A146" t="s">
        <v>174</v>
      </c>
      <c r="C146" s="35" t="str">
        <f t="shared" si="3"/>
        <v>Brida 3 pernos Perf. Cuadrada 45x10x120 CNT</v>
      </c>
    </row>
    <row r="147" spans="1:5" x14ac:dyDescent="0.25">
      <c r="A147" t="s">
        <v>175</v>
      </c>
      <c r="C147" s="35" t="str">
        <f t="shared" si="3"/>
        <v>Brida 3 pernos Perf. Redonda 45x10x120 CNT</v>
      </c>
    </row>
    <row r="148" spans="1:5" x14ac:dyDescent="0.25">
      <c r="A148" t="s">
        <v>176</v>
      </c>
      <c r="C148" s="35" t="str">
        <f t="shared" si="3"/>
        <v>Brida 3 pernos Perforación Ovalada</v>
      </c>
    </row>
    <row r="149" spans="1:5" x14ac:dyDescent="0.25">
      <c r="A149" t="s">
        <v>177</v>
      </c>
      <c r="C149" s="35" t="str">
        <f t="shared" si="3"/>
        <v>Brida 3 pernos Perforación Redonda</v>
      </c>
    </row>
    <row r="150" spans="1:5" x14ac:dyDescent="0.25">
      <c r="A150" t="s">
        <v>178</v>
      </c>
      <c r="C150" s="35" t="str">
        <f t="shared" si="3"/>
        <v xml:space="preserve">Brida Cruce mensajero perf. Redonda </v>
      </c>
    </row>
    <row r="151" spans="1:5" x14ac:dyDescent="0.25">
      <c r="A151" t="s">
        <v>179</v>
      </c>
      <c r="C151" s="35" t="str">
        <f t="shared" si="3"/>
        <v>Brida Cruce mensajero perf. Ovalada</v>
      </c>
    </row>
    <row r="152" spans="1:5" x14ac:dyDescent="0.25">
      <c r="A152" t="s">
        <v>180</v>
      </c>
      <c r="C152" s="35" t="str">
        <f t="shared" si="3"/>
        <v>Brida Inferior 1 Perno t/CTC</v>
      </c>
    </row>
    <row r="153" spans="1:5" x14ac:dyDescent="0.25">
      <c r="A153" t="s">
        <v>181</v>
      </c>
      <c r="C153" s="35" t="str">
        <f t="shared" si="3"/>
        <v>Brida Inferior 1 perno t/Entel</v>
      </c>
    </row>
    <row r="154" spans="1:5" x14ac:dyDescent="0.25">
      <c r="A154" t="s">
        <v>182</v>
      </c>
      <c r="C154" s="35" t="str">
        <f t="shared" si="3"/>
        <v>Brida Inferior 2 pernos</v>
      </c>
    </row>
    <row r="155" spans="1:5" x14ac:dyDescent="0.25">
      <c r="A155" t="s">
        <v>183</v>
      </c>
      <c r="C155" s="35" t="str">
        <f t="shared" si="3"/>
        <v xml:space="preserve">Brida Inferior Multicable </v>
      </c>
    </row>
    <row r="156" spans="1:5" x14ac:dyDescent="0.25">
      <c r="A156" s="244" t="s">
        <v>184</v>
      </c>
      <c r="B156" s="244"/>
      <c r="C156" s="245" t="str">
        <f t="shared" si="3"/>
        <v>Brida Inferior Multicable 4mm</v>
      </c>
      <c r="D156" s="244"/>
      <c r="E156" s="244"/>
    </row>
    <row r="157" spans="1:5" x14ac:dyDescent="0.25">
      <c r="A157" s="244" t="s">
        <v>184</v>
      </c>
      <c r="B157" s="244"/>
      <c r="C157" s="245" t="str">
        <f t="shared" si="3"/>
        <v>Brida Inferior Multicable 4mm</v>
      </c>
      <c r="D157" s="244"/>
      <c r="E157" s="244"/>
    </row>
    <row r="158" spans="1:5" x14ac:dyDescent="0.25">
      <c r="A158" s="244" t="s">
        <v>184</v>
      </c>
      <c r="B158" s="244"/>
      <c r="C158" s="245" t="str">
        <f t="shared" si="3"/>
        <v>Brida Inferior Multicable 4mm</v>
      </c>
      <c r="D158" s="244"/>
      <c r="E158" s="244"/>
    </row>
    <row r="159" spans="1:5" x14ac:dyDescent="0.25">
      <c r="A159" t="s">
        <v>185</v>
      </c>
      <c r="C159" s="35" t="str">
        <f t="shared" si="3"/>
        <v>Brida Inferior Suj. Doble 3 pernos</v>
      </c>
    </row>
    <row r="160" spans="1:5" x14ac:dyDescent="0.25">
      <c r="A160" t="s">
        <v>186</v>
      </c>
      <c r="C160" s="35" t="str">
        <f t="shared" si="3"/>
        <v>Brida Suj. Plana 1 Perno perf. Redonda</v>
      </c>
    </row>
    <row r="161" spans="1:5" x14ac:dyDescent="0.25">
      <c r="A161" t="s">
        <v>187</v>
      </c>
      <c r="C161" s="35" t="str">
        <f t="shared" si="3"/>
        <v>Brida Suj. Plana 1 Perno perf. Ovalada</v>
      </c>
    </row>
    <row r="162" spans="1:5" x14ac:dyDescent="0.25">
      <c r="A162" t="s">
        <v>188</v>
      </c>
      <c r="C162" s="35" t="str">
        <f t="shared" si="3"/>
        <v>Brida Superior 1 Perno t/CTC</v>
      </c>
    </row>
    <row r="163" spans="1:5" x14ac:dyDescent="0.25">
      <c r="A163" t="s">
        <v>189</v>
      </c>
      <c r="C163" s="35" t="str">
        <f t="shared" si="3"/>
        <v>Brida Superior 1 Perno T/Entel</v>
      </c>
    </row>
    <row r="164" spans="1:5" x14ac:dyDescent="0.25">
      <c r="A164" t="s">
        <v>190</v>
      </c>
      <c r="C164" s="35" t="str">
        <f t="shared" si="3"/>
        <v>Brida Superior 2 Pernos</v>
      </c>
    </row>
    <row r="165" spans="1:5" x14ac:dyDescent="0.25">
      <c r="A165" t="s">
        <v>191</v>
      </c>
      <c r="C165" s="35" t="str">
        <f t="shared" si="3"/>
        <v>Brida Superior Multicable</v>
      </c>
    </row>
    <row r="166" spans="1:5" x14ac:dyDescent="0.25">
      <c r="A166" s="220" t="s">
        <v>192</v>
      </c>
      <c r="B166" s="220"/>
      <c r="C166" s="221" t="str">
        <f t="shared" si="3"/>
        <v>Brida Superior Multicable 4mm</v>
      </c>
      <c r="D166" s="220"/>
      <c r="E166" s="220"/>
    </row>
    <row r="167" spans="1:5" x14ac:dyDescent="0.25">
      <c r="A167" s="220" t="s">
        <v>192</v>
      </c>
      <c r="B167" s="220"/>
      <c r="C167" s="221" t="str">
        <f t="shared" si="3"/>
        <v>Brida Superior Multicable 4mm</v>
      </c>
      <c r="D167" s="220"/>
      <c r="E167" s="220"/>
    </row>
    <row r="168" spans="1:5" x14ac:dyDescent="0.25">
      <c r="A168" s="220" t="s">
        <v>192</v>
      </c>
      <c r="B168" s="220"/>
      <c r="C168" s="221" t="str">
        <f t="shared" si="3"/>
        <v>Brida Superior Multicable 4mm</v>
      </c>
      <c r="D168" s="220"/>
      <c r="E168" s="220"/>
    </row>
    <row r="169" spans="1:5" x14ac:dyDescent="0.25">
      <c r="A169" t="s">
        <v>193</v>
      </c>
      <c r="C169" s="35" t="str">
        <f t="shared" si="3"/>
        <v>Brida Superior Suj. Doble 3 pernos</v>
      </c>
    </row>
    <row r="170" spans="1:5" x14ac:dyDescent="0.25">
      <c r="A170" t="s">
        <v>194</v>
      </c>
      <c r="C170" s="35" t="str">
        <f t="shared" si="3"/>
        <v>Base Fijacion Deconect 45 grados</v>
      </c>
    </row>
    <row r="171" spans="1:5" x14ac:dyDescent="0.25">
      <c r="A171" t="s">
        <v>195</v>
      </c>
      <c r="C171" s="35" t="str">
        <f t="shared" si="3"/>
        <v>Camisa Plomo p/Per Expan 1/2x38mm</v>
      </c>
    </row>
    <row r="172" spans="1:5" x14ac:dyDescent="0.25">
      <c r="A172" t="s">
        <v>196</v>
      </c>
      <c r="C172" s="35" t="str">
        <f t="shared" si="3"/>
        <v>Canal Adaptadar p/Brazo Antibalanceo 65x40x5</v>
      </c>
    </row>
    <row r="173" spans="1:5" x14ac:dyDescent="0.25">
      <c r="A173" t="s">
        <v>197</v>
      </c>
      <c r="C173" s="35" t="str">
        <f t="shared" si="3"/>
        <v>Canastillo 1/2</v>
      </c>
    </row>
    <row r="174" spans="1:5" x14ac:dyDescent="0.25">
      <c r="A174" t="s">
        <v>198</v>
      </c>
      <c r="C174" s="35" t="str">
        <f t="shared" si="3"/>
        <v>Cáncamo p/Madera 5/16x110x50mm</v>
      </c>
    </row>
    <row r="175" spans="1:5" x14ac:dyDescent="0.25">
      <c r="A175" t="s">
        <v>199</v>
      </c>
      <c r="C175" s="35" t="str">
        <f t="shared" si="3"/>
        <v>Cáncamo 1/2x100 GV</v>
      </c>
    </row>
    <row r="176" spans="1:5" x14ac:dyDescent="0.25">
      <c r="A176" t="s">
        <v>200</v>
      </c>
      <c r="C176" s="35" t="str">
        <f t="shared" si="3"/>
        <v>Cancamo 1/2x100 ZN</v>
      </c>
    </row>
    <row r="177" spans="1:5" x14ac:dyDescent="0.25">
      <c r="A177" t="s">
        <v>201</v>
      </c>
      <c r="C177" s="35" t="str">
        <f t="shared" si="3"/>
        <v>Cáncamo 1/2x120 GV</v>
      </c>
    </row>
    <row r="178" spans="1:5" x14ac:dyDescent="0.25">
      <c r="A178" t="s">
        <v>202</v>
      </c>
      <c r="C178" s="35" t="str">
        <f t="shared" si="3"/>
        <v>Cáncamo 1/2x120 ZN</v>
      </c>
    </row>
    <row r="179" spans="1:5" x14ac:dyDescent="0.25">
      <c r="A179" t="s">
        <v>203</v>
      </c>
      <c r="C179" s="35" t="str">
        <f t="shared" si="3"/>
        <v xml:space="preserve">CAÑERIA GV                8" x 15 mts       </v>
      </c>
    </row>
    <row r="180" spans="1:5" x14ac:dyDescent="0.25">
      <c r="A180" t="s">
        <v>204</v>
      </c>
      <c r="C180" s="35" t="str">
        <f t="shared" si="3"/>
        <v xml:space="preserve">CAÑERIA GV                12" x 15 mts      </v>
      </c>
    </row>
    <row r="181" spans="1:5" x14ac:dyDescent="0.25">
      <c r="A181" t="s">
        <v>205</v>
      </c>
      <c r="C181" s="35" t="str">
        <f t="shared" si="3"/>
        <v>Cápsula de Plomo Cañería 1/2</v>
      </c>
    </row>
    <row r="182" spans="1:5" x14ac:dyDescent="0.25">
      <c r="A182" t="s">
        <v>206</v>
      </c>
      <c r="C182" s="35" t="str">
        <f t="shared" si="3"/>
        <v>Chavetas Zinc 1/8x1</v>
      </c>
    </row>
    <row r="183" spans="1:5" x14ac:dyDescent="0.25">
      <c r="A183" t="s">
        <v>207</v>
      </c>
      <c r="C183" s="35" t="str">
        <f t="shared" si="3"/>
        <v>Chavetas Zinc 1/8x1.1/2</v>
      </c>
    </row>
    <row r="184" spans="1:5" x14ac:dyDescent="0.25">
      <c r="A184" t="s">
        <v>208</v>
      </c>
      <c r="C184" s="35" t="str">
        <f t="shared" si="3"/>
        <v>Chavetas Zinc 1/8x1.1/4</v>
      </c>
    </row>
    <row r="185" spans="1:5" x14ac:dyDescent="0.25">
      <c r="A185" t="s">
        <v>209</v>
      </c>
      <c r="C185" s="35" t="str">
        <f t="shared" si="3"/>
        <v>Chavetas Zinc 5/32x1.1/4</v>
      </c>
    </row>
    <row r="186" spans="1:5" x14ac:dyDescent="0.25">
      <c r="A186" s="214" t="s">
        <v>210</v>
      </c>
      <c r="B186" s="214" t="s">
        <v>28</v>
      </c>
      <c r="C186" s="35" t="str">
        <f t="shared" si="3"/>
        <v>Cincel Recto 5/8x343CORTAR</v>
      </c>
      <c r="D186" s="214">
        <v>150</v>
      </c>
      <c r="E186" s="214" t="s">
        <v>2324</v>
      </c>
    </row>
    <row r="187" spans="1:5" x14ac:dyDescent="0.25">
      <c r="A187" s="214" t="s">
        <v>210</v>
      </c>
      <c r="B187" s="214" t="s">
        <v>1134</v>
      </c>
      <c r="C187" s="35" t="str">
        <f t="shared" si="3"/>
        <v xml:space="preserve">Cincel Recto 5/8x343BISEL </v>
      </c>
      <c r="D187" s="214">
        <v>10</v>
      </c>
      <c r="E187" s="214" t="s">
        <v>2289</v>
      </c>
    </row>
    <row r="188" spans="1:5" x14ac:dyDescent="0.25">
      <c r="A188" s="214" t="s">
        <v>210</v>
      </c>
      <c r="B188" s="214" t="s">
        <v>1152</v>
      </c>
      <c r="C188" s="35" t="str">
        <f t="shared" si="3"/>
        <v>Cincel Recto 5/8x343REBAJA</v>
      </c>
      <c r="D188" s="214">
        <v>5</v>
      </c>
      <c r="E188" s="214" t="s">
        <v>2290</v>
      </c>
    </row>
    <row r="189" spans="1:5" x14ac:dyDescent="0.25">
      <c r="A189" s="214" t="s">
        <v>210</v>
      </c>
      <c r="B189" s="214" t="s">
        <v>37</v>
      </c>
      <c r="C189" s="35" t="str">
        <f t="shared" si="3"/>
        <v>Cincel Recto 5/8x343ESTAMC</v>
      </c>
      <c r="D189" s="214">
        <v>32</v>
      </c>
      <c r="E189" s="214" t="s">
        <v>2273</v>
      </c>
    </row>
    <row r="190" spans="1:5" x14ac:dyDescent="0.25">
      <c r="A190" s="214" t="s">
        <v>210</v>
      </c>
      <c r="B190" s="214" t="s">
        <v>52</v>
      </c>
      <c r="C190" s="35" t="str">
        <f t="shared" si="3"/>
        <v>Cincel Recto 5/8x343REBARE</v>
      </c>
      <c r="D190" s="214">
        <v>100</v>
      </c>
      <c r="E190" s="214" t="s">
        <v>2291</v>
      </c>
    </row>
    <row r="191" spans="1:5" x14ac:dyDescent="0.25">
      <c r="A191" s="214" t="s">
        <v>210</v>
      </c>
      <c r="B191" s="214" t="s">
        <v>76</v>
      </c>
      <c r="C191" s="35" t="str">
        <f t="shared" si="3"/>
        <v>Cincel Recto 5/8x343ESMERIL</v>
      </c>
      <c r="D191" s="214">
        <v>35</v>
      </c>
      <c r="E191" s="214" t="s">
        <v>1254</v>
      </c>
    </row>
    <row r="192" spans="1:5" x14ac:dyDescent="0.25">
      <c r="A192" t="s">
        <v>211</v>
      </c>
      <c r="C192" s="35" t="str">
        <f t="shared" si="3"/>
        <v>Clavicote 1/2xM220 NG</v>
      </c>
    </row>
    <row r="193" spans="1:5" x14ac:dyDescent="0.25">
      <c r="A193" t="s">
        <v>212</v>
      </c>
      <c r="C193" s="35" t="str">
        <f t="shared" si="3"/>
        <v>Clavicote 1/2x8 NG Pta plana</v>
      </c>
    </row>
    <row r="194" spans="1:5" x14ac:dyDescent="0.25">
      <c r="A194" t="s">
        <v>213</v>
      </c>
      <c r="C194" s="35" t="str">
        <f t="shared" si="3"/>
        <v>Clavicote Estriado Pta.Piramidal 1/2x250</v>
      </c>
    </row>
    <row r="195" spans="1:5" x14ac:dyDescent="0.25">
      <c r="A195" t="s">
        <v>214</v>
      </c>
      <c r="C195" s="35" t="str">
        <f t="shared" si="3"/>
        <v>Clavo riel FFCC 5/8x4</v>
      </c>
    </row>
    <row r="196" spans="1:5" x14ac:dyDescent="0.25">
      <c r="A196" t="s">
        <v>215</v>
      </c>
      <c r="C196" s="35" t="str">
        <f t="shared" si="3"/>
        <v>Clavo riel FFCC 5/8x5</v>
      </c>
    </row>
    <row r="197" spans="1:5" x14ac:dyDescent="0.25">
      <c r="A197" t="s">
        <v>216</v>
      </c>
      <c r="C197" s="35" t="str">
        <f t="shared" si="3"/>
        <v>Clavo riel FFCC 9/16x4.1/2</v>
      </c>
    </row>
    <row r="198" spans="1:5" x14ac:dyDescent="0.25">
      <c r="A198" t="s">
        <v>217</v>
      </c>
      <c r="C198" s="35" t="str">
        <f t="shared" si="3"/>
        <v>Clavo riel NA 9/16x4.1/2</v>
      </c>
    </row>
    <row r="199" spans="1:5" x14ac:dyDescent="0.25">
      <c r="A199" t="s">
        <v>218</v>
      </c>
      <c r="C199" s="35" t="str">
        <f t="shared" si="3"/>
        <v>Clavo riel NA 5/8x5</v>
      </c>
    </row>
    <row r="200" spans="1:5" x14ac:dyDescent="0.25">
      <c r="A200" t="s">
        <v>219</v>
      </c>
      <c r="C200" s="35" t="str">
        <f t="shared" ref="C200:C263" si="4">CONCATENATE(A200,B200)</f>
        <v>Clavo riel NA 5/8x6</v>
      </c>
    </row>
    <row r="201" spans="1:5" x14ac:dyDescent="0.25">
      <c r="A201" t="s">
        <v>220</v>
      </c>
      <c r="C201" s="35" t="str">
        <f t="shared" si="4"/>
        <v>Clip p/Prensa Conexión a tierra</v>
      </c>
    </row>
    <row r="202" spans="1:5" x14ac:dyDescent="0.25">
      <c r="A202" t="s">
        <v>221</v>
      </c>
      <c r="B202" t="s">
        <v>1296</v>
      </c>
      <c r="C202" s="35" t="str">
        <f t="shared" si="4"/>
        <v>Complemento Elemento Montaje (Cubo)PERFORAR</v>
      </c>
      <c r="D202">
        <v>75</v>
      </c>
      <c r="E202" t="s">
        <v>2286</v>
      </c>
    </row>
    <row r="203" spans="1:5" x14ac:dyDescent="0.25">
      <c r="A203" t="s">
        <v>222</v>
      </c>
      <c r="C203" s="35" t="str">
        <f t="shared" si="4"/>
        <v>Conector Pletina 50x50x60x3mm</v>
      </c>
    </row>
    <row r="204" spans="1:5" x14ac:dyDescent="0.25">
      <c r="A204" t="s">
        <v>223</v>
      </c>
      <c r="C204" s="35" t="str">
        <f t="shared" si="4"/>
        <v>Conjunto Sop. Diagonal Remate Interior</v>
      </c>
    </row>
    <row r="205" spans="1:5" x14ac:dyDescent="0.25">
      <c r="A205" t="s">
        <v>224</v>
      </c>
      <c r="C205" s="35" t="str">
        <f t="shared" si="4"/>
        <v>Conjunto Sop. Diagonal Remate Exterior</v>
      </c>
    </row>
    <row r="206" spans="1:5" x14ac:dyDescent="0.25">
      <c r="A206" t="s">
        <v>225</v>
      </c>
      <c r="C206" s="35" t="str">
        <f t="shared" si="4"/>
        <v>Cruceta BTAT 50x50x6x630-18</v>
      </c>
    </row>
    <row r="207" spans="1:5" x14ac:dyDescent="0.25">
      <c r="A207" t="s">
        <v>226</v>
      </c>
      <c r="C207" s="35" t="str">
        <f t="shared" si="4"/>
        <v>Cruceta BTAT 65x65x5x500-18</v>
      </c>
    </row>
    <row r="208" spans="1:5" x14ac:dyDescent="0.25">
      <c r="A208" t="s">
        <v>227</v>
      </c>
      <c r="C208" s="35" t="str">
        <f t="shared" si="4"/>
        <v>Cruceta BTAT 65x65x6x500-18</v>
      </c>
    </row>
    <row r="209" spans="1:3" x14ac:dyDescent="0.25">
      <c r="A209" t="s">
        <v>228</v>
      </c>
      <c r="C209" s="35" t="str">
        <f t="shared" si="4"/>
        <v>Cruceta BTAT 65x65x6x500 Am/Rey</v>
      </c>
    </row>
    <row r="210" spans="1:3" x14ac:dyDescent="0.25">
      <c r="A210" t="s">
        <v>229</v>
      </c>
      <c r="C210" s="35" t="str">
        <f t="shared" si="4"/>
        <v>Cruceta BTAT 65x65x6x500 Az/Rojo</v>
      </c>
    </row>
    <row r="211" spans="1:3" x14ac:dyDescent="0.25">
      <c r="A211" t="s">
        <v>230</v>
      </c>
      <c r="C211" s="35" t="str">
        <f t="shared" si="4"/>
        <v>Cruceta BTAT 65x65x6x575-18 Az/Rojo</v>
      </c>
    </row>
    <row r="212" spans="1:3" x14ac:dyDescent="0.25">
      <c r="A212" t="s">
        <v>231</v>
      </c>
      <c r="C212" s="35" t="str">
        <f t="shared" si="4"/>
        <v>Cruceta BTAT 65x65x6x575</v>
      </c>
    </row>
    <row r="213" spans="1:3" x14ac:dyDescent="0.25">
      <c r="A213" t="s">
        <v>232</v>
      </c>
      <c r="C213" s="35" t="str">
        <f t="shared" si="4"/>
        <v>Cruceta BTAT 65x65x6x700-14</v>
      </c>
    </row>
    <row r="214" spans="1:3" x14ac:dyDescent="0.25">
      <c r="A214" t="s">
        <v>233</v>
      </c>
      <c r="C214" s="35" t="str">
        <f t="shared" si="4"/>
        <v>Cruceta Extra Larga 40x40x4x965 p/WOM</v>
      </c>
    </row>
    <row r="215" spans="1:3" x14ac:dyDescent="0.25">
      <c r="A215" t="s">
        <v>234</v>
      </c>
      <c r="C215" s="35" t="str">
        <f t="shared" si="4"/>
        <v>Cruceta Extra Larga 50x50x4x965 Lila c/Trebol</v>
      </c>
    </row>
    <row r="216" spans="1:3" x14ac:dyDescent="0.25">
      <c r="A216" t="s">
        <v>235</v>
      </c>
      <c r="C216" s="35" t="str">
        <f t="shared" si="4"/>
        <v>Cruceta Extra Larga 50x50x4x965</v>
      </c>
    </row>
    <row r="217" spans="1:3" x14ac:dyDescent="0.25">
      <c r="A217" t="s">
        <v>236</v>
      </c>
      <c r="C217" s="35" t="str">
        <f t="shared" si="4"/>
        <v xml:space="preserve">Cruceta Extra Larga 50x50x4x965 Lila </v>
      </c>
    </row>
    <row r="218" spans="1:3" x14ac:dyDescent="0.25">
      <c r="A218" t="s">
        <v>237</v>
      </c>
      <c r="C218" s="35" t="str">
        <f t="shared" si="4"/>
        <v>Cruceta Extra Larga 50x50x4x965-14  t/GTD</v>
      </c>
    </row>
    <row r="219" spans="1:3" x14ac:dyDescent="0.25">
      <c r="A219" t="s">
        <v>238</v>
      </c>
      <c r="C219" s="35" t="str">
        <f t="shared" si="4"/>
        <v>Cruceta Extra Larga 50x50x4x965-17 c/Trebol</v>
      </c>
    </row>
    <row r="220" spans="1:3" x14ac:dyDescent="0.25">
      <c r="A220" t="s">
        <v>239</v>
      </c>
      <c r="C220" s="35" t="str">
        <f t="shared" si="4"/>
        <v>Cruceta Extra Larga 50x50x4x965-17 V/O</v>
      </c>
    </row>
    <row r="221" spans="1:3" x14ac:dyDescent="0.25">
      <c r="A221" t="s">
        <v>240</v>
      </c>
      <c r="C221" s="35" t="str">
        <f t="shared" si="4"/>
        <v>Cruceta Extra Larga 50x50x5x965-14</v>
      </c>
    </row>
    <row r="222" spans="1:3" x14ac:dyDescent="0.25">
      <c r="A222" t="s">
        <v>241</v>
      </c>
      <c r="C222" s="35" t="str">
        <f t="shared" si="4"/>
        <v>Cruceta Extra Larga 50x50x5x965-17 Oval</v>
      </c>
    </row>
    <row r="223" spans="1:3" x14ac:dyDescent="0.25">
      <c r="A223" t="s">
        <v>242</v>
      </c>
      <c r="C223" s="35" t="str">
        <f t="shared" si="4"/>
        <v xml:space="preserve">CRUC.EXT LARGA GV ESP.    65x65x1040-18     </v>
      </c>
    </row>
    <row r="224" spans="1:3" x14ac:dyDescent="0.25">
      <c r="A224" t="s">
        <v>243</v>
      </c>
      <c r="C224" s="35" t="str">
        <f t="shared" si="4"/>
        <v>Cruceta Extra Larga 50x50x5x1489  t/GTD</v>
      </c>
    </row>
    <row r="225" spans="1:3" x14ac:dyDescent="0.25">
      <c r="A225" t="s">
        <v>245</v>
      </c>
      <c r="C225" s="35" t="str">
        <f t="shared" si="4"/>
        <v>Cruceta Extra Larga 65x65x5x965 GV</v>
      </c>
    </row>
    <row r="226" spans="1:3" x14ac:dyDescent="0.25">
      <c r="A226" t="s">
        <v>246</v>
      </c>
      <c r="C226" s="35" t="str">
        <f t="shared" si="4"/>
        <v>Cruceta Extra Larga 65x65x6x965 Am/Rey</v>
      </c>
    </row>
    <row r="227" spans="1:3" x14ac:dyDescent="0.25">
      <c r="A227" t="s">
        <v>247</v>
      </c>
      <c r="C227" s="35" t="str">
        <f t="shared" si="4"/>
        <v>Cruceta Extra Larga 65x65x6x965 Az/Rojo</v>
      </c>
    </row>
    <row r="228" spans="1:3" x14ac:dyDescent="0.25">
      <c r="A228" t="s">
        <v>248</v>
      </c>
      <c r="C228" s="35" t="str">
        <f t="shared" si="4"/>
        <v>Cruceta Extra Larga 65x65x6x965 GV</v>
      </c>
    </row>
    <row r="229" spans="1:3" x14ac:dyDescent="0.25">
      <c r="A229" t="s">
        <v>249</v>
      </c>
      <c r="C229" s="35" t="str">
        <f t="shared" si="4"/>
        <v>Cruceta Remate p/Riostra 65x65x6x540 GV</v>
      </c>
    </row>
    <row r="230" spans="1:3" x14ac:dyDescent="0.25">
      <c r="A230" t="s">
        <v>250</v>
      </c>
      <c r="C230" s="35" t="str">
        <f t="shared" si="4"/>
        <v xml:space="preserve">Cruceta de Paso Recta 50x50x5x550-14 HOR </v>
      </c>
    </row>
    <row r="231" spans="1:3" x14ac:dyDescent="0.25">
      <c r="A231" t="s">
        <v>252</v>
      </c>
      <c r="C231" s="35" t="str">
        <f t="shared" si="4"/>
        <v>Cruceta de Paso 50x50x5x550-14 HOR</v>
      </c>
    </row>
    <row r="232" spans="1:3" x14ac:dyDescent="0.25">
      <c r="A232" t="s">
        <v>253</v>
      </c>
      <c r="C232" s="35" t="str">
        <f t="shared" si="4"/>
        <v>Cruceta de Paso 50x50x5x550-14 TUB</v>
      </c>
    </row>
    <row r="233" spans="1:3" x14ac:dyDescent="0.25">
      <c r="A233" t="s">
        <v>254</v>
      </c>
      <c r="C233" s="35" t="str">
        <f t="shared" si="4"/>
        <v>Cruceta de Paso 50X50X5x650-14 HOR</v>
      </c>
    </row>
    <row r="234" spans="1:3" x14ac:dyDescent="0.25">
      <c r="A234" t="s">
        <v>255</v>
      </c>
      <c r="C234" s="35" t="str">
        <f t="shared" si="4"/>
        <v>Cruceta de Paso 50x50x5x700-14 HOR</v>
      </c>
    </row>
    <row r="235" spans="1:3" x14ac:dyDescent="0.25">
      <c r="A235" t="s">
        <v>256</v>
      </c>
      <c r="C235" s="35" t="str">
        <f t="shared" si="4"/>
        <v>Cruceta p/Reserva 1x1  50x5x1000mm</v>
      </c>
    </row>
    <row r="236" spans="1:3" x14ac:dyDescent="0.25">
      <c r="A236" t="s">
        <v>257</v>
      </c>
      <c r="C236" s="35" t="str">
        <f t="shared" si="4"/>
        <v>Cruceta Paso Ova 40x40x4x500</v>
      </c>
    </row>
    <row r="237" spans="1:3" x14ac:dyDescent="0.25">
      <c r="A237" t="s">
        <v>258</v>
      </c>
      <c r="C237" s="35" t="str">
        <f t="shared" si="4"/>
        <v>Cruceta Paso Ova 40x40x4x500 Lila</v>
      </c>
    </row>
    <row r="238" spans="1:3" x14ac:dyDescent="0.25">
      <c r="A238" t="s">
        <v>260</v>
      </c>
      <c r="C238" s="35" t="str">
        <f t="shared" si="4"/>
        <v>Cruceta Paso Ova 50x50x4x500-14 GV</v>
      </c>
    </row>
    <row r="239" spans="1:3" x14ac:dyDescent="0.25">
      <c r="A239" t="s">
        <v>261</v>
      </c>
      <c r="C239" s="35" t="str">
        <f t="shared" si="4"/>
        <v>Cruceta Paso Ova 50x50x4x500-18 GV</v>
      </c>
    </row>
    <row r="240" spans="1:3" x14ac:dyDescent="0.25">
      <c r="A240" t="s">
        <v>262</v>
      </c>
      <c r="C240" s="35" t="str">
        <f t="shared" si="4"/>
        <v>Cruceta Paso Ova 50x50x4x500-14 V/O</v>
      </c>
    </row>
    <row r="241" spans="1:3" x14ac:dyDescent="0.25">
      <c r="A241" t="s">
        <v>263</v>
      </c>
      <c r="C241" s="35" t="str">
        <f t="shared" si="4"/>
        <v>Cruceta Paso Ova 50x50x5x500-14 GV</v>
      </c>
    </row>
    <row r="242" spans="1:3" x14ac:dyDescent="0.25">
      <c r="A242" t="s">
        <v>264</v>
      </c>
      <c r="C242" s="35" t="str">
        <f t="shared" si="4"/>
        <v>Cruceta Paso Ova 50x50x4x510-18 GV</v>
      </c>
    </row>
    <row r="243" spans="1:3" x14ac:dyDescent="0.25">
      <c r="A243" t="s">
        <v>265</v>
      </c>
      <c r="C243" s="35" t="str">
        <f t="shared" si="4"/>
        <v>Cruceta Paso c/Trebol 50x50x4x500-18 GV</v>
      </c>
    </row>
    <row r="244" spans="1:3" x14ac:dyDescent="0.25">
      <c r="A244" t="s">
        <v>266</v>
      </c>
      <c r="C244" s="35" t="str">
        <f t="shared" si="4"/>
        <v>Cruceta Paso c/Trebol 50x50x4x500-18</v>
      </c>
    </row>
    <row r="245" spans="1:3" x14ac:dyDescent="0.25">
      <c r="A245" t="s">
        <v>267</v>
      </c>
      <c r="C245" s="35" t="str">
        <f t="shared" si="4"/>
        <v>Cruceta Paso c/Trebol 50x50x4x500-14 t/GTD</v>
      </c>
    </row>
    <row r="246" spans="1:3" x14ac:dyDescent="0.25">
      <c r="A246" t="s">
        <v>268</v>
      </c>
      <c r="C246" s="35" t="str">
        <f t="shared" si="4"/>
        <v>Cruceta Paso Especial 50x50x6x650</v>
      </c>
    </row>
    <row r="247" spans="1:3" x14ac:dyDescent="0.25">
      <c r="A247" t="s">
        <v>269</v>
      </c>
      <c r="C247" s="35" t="str">
        <f t="shared" si="4"/>
        <v>Cruceta Pletina 1/4x1.1/2x16.1/4 Az/Rojo</v>
      </c>
    </row>
    <row r="248" spans="1:3" x14ac:dyDescent="0.25">
      <c r="A248" t="s">
        <v>270</v>
      </c>
      <c r="C248" s="35" t="str">
        <f t="shared" si="4"/>
        <v>Cruceta Pletina 1/4x1.1/2x16.1/4 GV</v>
      </c>
    </row>
    <row r="249" spans="1:3" x14ac:dyDescent="0.25">
      <c r="A249" t="s">
        <v>271</v>
      </c>
      <c r="C249" s="35" t="str">
        <f t="shared" si="4"/>
        <v>Cruceta Pletina 1/4x1.1/2x16.1/4 Lila</v>
      </c>
    </row>
    <row r="250" spans="1:3" x14ac:dyDescent="0.25">
      <c r="A250" t="s">
        <v>273</v>
      </c>
      <c r="C250" s="35" t="str">
        <f t="shared" si="4"/>
        <v>Cruceta Pletina GV 4x40x420 p//WOM</v>
      </c>
    </row>
    <row r="251" spans="1:3" x14ac:dyDescent="0.25">
      <c r="A251" t="s">
        <v>275</v>
      </c>
      <c r="C251" s="35" t="str">
        <f t="shared" si="4"/>
        <v>Cruceta p/Soporte L SP1 65x65x5x255mm</v>
      </c>
    </row>
    <row r="252" spans="1:3" x14ac:dyDescent="0.25">
      <c r="A252" t="s">
        <v>276</v>
      </c>
      <c r="C252" s="35" t="str">
        <f t="shared" si="4"/>
        <v>Cruceta p/Soporte L SP1 65x65x5x370mm</v>
      </c>
    </row>
    <row r="253" spans="1:3" x14ac:dyDescent="0.25">
      <c r="A253" t="s">
        <v>277</v>
      </c>
      <c r="C253" s="35" t="str">
        <f t="shared" si="4"/>
        <v>Cruceta Remate Final 65x65x5x500</v>
      </c>
    </row>
    <row r="254" spans="1:3" x14ac:dyDescent="0.25">
      <c r="A254" t="s">
        <v>278</v>
      </c>
      <c r="C254" s="35" t="str">
        <f t="shared" si="4"/>
        <v>Cruceta Remate Final 65x65x6x500</v>
      </c>
    </row>
    <row r="255" spans="1:3" x14ac:dyDescent="0.25">
      <c r="A255" t="s">
        <v>279</v>
      </c>
      <c r="C255" s="35" t="str">
        <f t="shared" si="4"/>
        <v>Cruceta Remate Final 65x65x6x500 Am/Rey</v>
      </c>
    </row>
    <row r="256" spans="1:3" x14ac:dyDescent="0.25">
      <c r="A256" t="s">
        <v>280</v>
      </c>
      <c r="C256" s="35" t="str">
        <f t="shared" si="4"/>
        <v>Cruceta Remate Final 65x65x6x500 Az/Rojo</v>
      </c>
    </row>
    <row r="257" spans="1:3" x14ac:dyDescent="0.25">
      <c r="A257" t="s">
        <v>281</v>
      </c>
      <c r="C257" s="35" t="str">
        <f t="shared" si="4"/>
        <v>Cruceta Remate Final 65x65x6x575 GV</v>
      </c>
    </row>
    <row r="258" spans="1:3" x14ac:dyDescent="0.25">
      <c r="A258" t="s">
        <v>282</v>
      </c>
      <c r="C258" s="35" t="str">
        <f t="shared" si="4"/>
        <v>Cruceta Remate Final 65x65x6x575-18 Az/Rojo</v>
      </c>
    </row>
    <row r="259" spans="1:3" x14ac:dyDescent="0.25">
      <c r="A259" t="s">
        <v>283</v>
      </c>
      <c r="C259" s="35" t="str">
        <f t="shared" si="4"/>
        <v>Cruceta Remate Final Oval 40x40x4x500-14</v>
      </c>
    </row>
    <row r="260" spans="1:3" x14ac:dyDescent="0.25">
      <c r="A260" t="s">
        <v>284</v>
      </c>
      <c r="C260" s="35" t="str">
        <f t="shared" si="4"/>
        <v>Cruceta Remate Final Oval 50x50x4x500-14</v>
      </c>
    </row>
    <row r="261" spans="1:3" x14ac:dyDescent="0.25">
      <c r="A261" t="s">
        <v>285</v>
      </c>
      <c r="C261" s="35" t="str">
        <f t="shared" si="4"/>
        <v>Cruceta Remate Final 50x50x4x500-14 Az/Rojo</v>
      </c>
    </row>
    <row r="262" spans="1:3" x14ac:dyDescent="0.25">
      <c r="A262" t="s">
        <v>286</v>
      </c>
      <c r="C262" s="35" t="str">
        <f t="shared" si="4"/>
        <v>Cruceta Remate Final 50x50x5x500-14 RET</v>
      </c>
    </row>
    <row r="263" spans="1:3" x14ac:dyDescent="0.25">
      <c r="A263" t="s">
        <v>287</v>
      </c>
      <c r="C263" s="35" t="str">
        <f t="shared" si="4"/>
        <v>Cruceta Remate Final 50x50x5x550-14 HOR</v>
      </c>
    </row>
    <row r="264" spans="1:3" x14ac:dyDescent="0.25">
      <c r="A264" t="s">
        <v>288</v>
      </c>
      <c r="C264" s="35" t="str">
        <f t="shared" ref="C264:C327" si="5">CONCATENATE(A264,B264)</f>
        <v>Cruceta Remate Final 50x50x5x550-14 TUB</v>
      </c>
    </row>
    <row r="265" spans="1:3" x14ac:dyDescent="0.25">
      <c r="A265" t="s">
        <v>289</v>
      </c>
      <c r="C265" s="35" t="str">
        <f t="shared" si="5"/>
        <v>Cruceta Remate Final 50x50x5x700-14 HOR</v>
      </c>
    </row>
    <row r="266" spans="1:3" x14ac:dyDescent="0.25">
      <c r="A266" t="s">
        <v>290</v>
      </c>
      <c r="C266" s="35" t="str">
        <f t="shared" si="5"/>
        <v>Cruceta Remate Final Especial 50x50x6x650</v>
      </c>
    </row>
    <row r="267" spans="1:3" x14ac:dyDescent="0.25">
      <c r="A267" t="s">
        <v>291</v>
      </c>
      <c r="C267" s="35" t="str">
        <f t="shared" si="5"/>
        <v>Cruceta Remate Final Oval 50x50x4x500-18</v>
      </c>
    </row>
    <row r="268" spans="1:3" x14ac:dyDescent="0.25">
      <c r="A268" t="s">
        <v>293</v>
      </c>
      <c r="C268" s="35" t="str">
        <f t="shared" si="5"/>
        <v>Cruceta Remate Final Oval 50x50x4x500-18 V/O</v>
      </c>
    </row>
    <row r="269" spans="1:3" x14ac:dyDescent="0.25">
      <c r="A269" t="s">
        <v>294</v>
      </c>
      <c r="C269" s="35" t="str">
        <f t="shared" si="5"/>
        <v>Cruceta Riostra 50x50x4x375</v>
      </c>
    </row>
    <row r="270" spans="1:3" x14ac:dyDescent="0.25">
      <c r="A270" t="s">
        <v>295</v>
      </c>
      <c r="C270" s="35" t="str">
        <f t="shared" si="5"/>
        <v>Cruceta Riostra 50x50x4x375 t/GTD A/R</v>
      </c>
    </row>
    <row r="271" spans="1:3" x14ac:dyDescent="0.25">
      <c r="A271" t="s">
        <v>296</v>
      </c>
      <c r="C271" s="35" t="str">
        <f t="shared" si="5"/>
        <v>Cruceta Riostra Especial 50x50x6x650</v>
      </c>
    </row>
    <row r="272" spans="1:3" x14ac:dyDescent="0.25">
      <c r="A272" t="s">
        <v>297</v>
      </c>
      <c r="C272" s="35" t="str">
        <f t="shared" si="5"/>
        <v>Cruceta Riostra 65x65x5x375</v>
      </c>
    </row>
    <row r="273" spans="1:3" x14ac:dyDescent="0.25">
      <c r="A273" t="s">
        <v>298</v>
      </c>
      <c r="C273" s="35" t="str">
        <f t="shared" si="5"/>
        <v>Cruceta Riostra 65x65x6x375</v>
      </c>
    </row>
    <row r="274" spans="1:3" x14ac:dyDescent="0.25">
      <c r="A274" t="s">
        <v>299</v>
      </c>
      <c r="C274" s="35" t="str">
        <f t="shared" si="5"/>
        <v>Cubo p/Ext. Metalica 1,60Mts  80x80x5x110</v>
      </c>
    </row>
    <row r="275" spans="1:3" x14ac:dyDescent="0.25">
      <c r="A275" t="s">
        <v>300</v>
      </c>
      <c r="C275" s="35" t="str">
        <f t="shared" si="5"/>
        <v>Cuerpo Guardacabo 5/8x102</v>
      </c>
    </row>
    <row r="276" spans="1:3" x14ac:dyDescent="0.25">
      <c r="A276" t="s">
        <v>301</v>
      </c>
      <c r="C276" s="35" t="str">
        <f t="shared" si="5"/>
        <v>Cuerpo Guardacabo 5/8x119</v>
      </c>
    </row>
    <row r="277" spans="1:3" x14ac:dyDescent="0.25">
      <c r="A277" t="s">
        <v>302</v>
      </c>
      <c r="C277" s="35" t="str">
        <f t="shared" si="5"/>
        <v>Cuerpo p/Soporte Preformado</v>
      </c>
    </row>
    <row r="278" spans="1:3" x14ac:dyDescent="0.25">
      <c r="A278" t="s">
        <v>303</v>
      </c>
      <c r="C278" s="35" t="str">
        <f t="shared" si="5"/>
        <v>Cuerpo Prensa Conexión a tierra</v>
      </c>
    </row>
    <row r="279" spans="1:3" x14ac:dyDescent="0.25">
      <c r="A279" t="s">
        <v>84</v>
      </c>
      <c r="C279" s="35" t="str">
        <f t="shared" si="5"/>
        <v>Diagonal 32x6x800 c/Perf 14-14</v>
      </c>
    </row>
    <row r="280" spans="1:3" x14ac:dyDescent="0.25">
      <c r="A280" t="s">
        <v>85</v>
      </c>
      <c r="C280" s="35" t="str">
        <f t="shared" si="5"/>
        <v>Diagonal 32x6x900 c/Perf 14-14</v>
      </c>
    </row>
    <row r="281" spans="1:3" x14ac:dyDescent="0.25">
      <c r="A281" t="s">
        <v>304</v>
      </c>
      <c r="C281" s="35" t="str">
        <f t="shared" si="5"/>
        <v xml:space="preserve">DIAGONAL GV PERF.14-18(2)32x6x935 M-2368-A4                      </v>
      </c>
    </row>
    <row r="282" spans="1:3" x14ac:dyDescent="0.25">
      <c r="A282" t="s">
        <v>305</v>
      </c>
      <c r="C282" s="35" t="str">
        <f t="shared" si="5"/>
        <v xml:space="preserve">DIAGONAL C/PERF 14-18    32 x 5 x 900                            </v>
      </c>
    </row>
    <row r="283" spans="1:3" x14ac:dyDescent="0.25">
      <c r="A283" t="s">
        <v>306</v>
      </c>
      <c r="C283" s="35" t="str">
        <f t="shared" si="5"/>
        <v>DIAGONAL C/PERF 14-18    32 x 5 x 800</v>
      </c>
    </row>
    <row r="284" spans="1:3" x14ac:dyDescent="0.25">
      <c r="A284" t="s">
        <v>83</v>
      </c>
      <c r="C284" s="35" t="str">
        <f t="shared" si="5"/>
        <v xml:space="preserve">DIAGONAL C/PERF 14 - 18  32 x 6 x 800                            </v>
      </c>
    </row>
    <row r="285" spans="1:3" x14ac:dyDescent="0.25">
      <c r="A285" t="s">
        <v>307</v>
      </c>
      <c r="C285" s="35" t="str">
        <f t="shared" si="5"/>
        <v xml:space="preserve">DIAGONAL P/CRUC.GV 14-18 32 x 6 x 900 </v>
      </c>
    </row>
    <row r="286" spans="1:3" x14ac:dyDescent="0.25">
      <c r="A286" t="s">
        <v>308</v>
      </c>
      <c r="C286" s="35" t="str">
        <f t="shared" si="5"/>
        <v>Diagonal 50x8x635 Coopelan</v>
      </c>
    </row>
    <row r="287" spans="1:3" x14ac:dyDescent="0.25">
      <c r="A287" t="s">
        <v>310</v>
      </c>
      <c r="C287" s="35" t="str">
        <f t="shared" si="5"/>
        <v>Diagonal L 40x40x5x1859</v>
      </c>
    </row>
    <row r="288" spans="1:3" x14ac:dyDescent="0.25">
      <c r="A288" t="s">
        <v>311</v>
      </c>
      <c r="C288" s="35" t="str">
        <f t="shared" si="5"/>
        <v>Diagonal L 40x40x5x1793</v>
      </c>
    </row>
    <row r="289" spans="1:5" x14ac:dyDescent="0.25">
      <c r="A289" t="s">
        <v>312</v>
      </c>
      <c r="C289" s="35" t="str">
        <f t="shared" si="5"/>
        <v>Diagonal L 50x50x6x1455</v>
      </c>
    </row>
    <row r="290" spans="1:5" x14ac:dyDescent="0.25">
      <c r="A290" t="s">
        <v>313</v>
      </c>
      <c r="C290" s="35" t="str">
        <f t="shared" si="5"/>
        <v>Diagonal L 50x50x4x1150</v>
      </c>
    </row>
    <row r="291" spans="1:5" x14ac:dyDescent="0.25">
      <c r="A291" t="s">
        <v>314</v>
      </c>
      <c r="C291" s="35" t="str">
        <f t="shared" si="5"/>
        <v>Diagonal L 50x50x5x1710</v>
      </c>
    </row>
    <row r="292" spans="1:5" x14ac:dyDescent="0.25">
      <c r="A292" t="s">
        <v>315</v>
      </c>
      <c r="C292" s="35" t="str">
        <f t="shared" si="5"/>
        <v>Diagonal L 50x50x6x935</v>
      </c>
    </row>
    <row r="293" spans="1:5" x14ac:dyDescent="0.25">
      <c r="A293" t="s">
        <v>316</v>
      </c>
      <c r="C293" s="35" t="str">
        <f t="shared" si="5"/>
        <v>Diagonal Pletina 32x6x660mm</v>
      </c>
    </row>
    <row r="294" spans="1:5" x14ac:dyDescent="0.25">
      <c r="A294" t="s">
        <v>317</v>
      </c>
      <c r="C294" s="35" t="str">
        <f t="shared" si="5"/>
        <v>Diagonal Pletina 39" 32x5x990mm</v>
      </c>
    </row>
    <row r="295" spans="1:5" x14ac:dyDescent="0.25">
      <c r="A295" t="s">
        <v>319</v>
      </c>
      <c r="C295" s="35" t="str">
        <f t="shared" si="5"/>
        <v>Diagonal Pletina 39" 32x5x990mm Lila</v>
      </c>
    </row>
    <row r="296" spans="1:5" x14ac:dyDescent="0.25">
      <c r="A296" t="s">
        <v>321</v>
      </c>
      <c r="C296" s="35" t="str">
        <f t="shared" si="5"/>
        <v>Diagonal especial 40x40x4x990mm A/R</v>
      </c>
    </row>
    <row r="297" spans="1:5" x14ac:dyDescent="0.25">
      <c r="A297" t="s">
        <v>323</v>
      </c>
      <c r="C297" s="35" t="str">
        <f t="shared" si="5"/>
        <v>Diagonal p/Cruceta Madera 40x40x5x1830</v>
      </c>
    </row>
    <row r="298" spans="1:5" x14ac:dyDescent="0.25">
      <c r="A298" s="33" t="s">
        <v>324</v>
      </c>
      <c r="B298" s="33" t="s">
        <v>28</v>
      </c>
      <c r="C298" s="35" t="str">
        <f t="shared" si="5"/>
        <v>Diagonal p/Cruceta Madera 40x40x5x1830-14CORTAR</v>
      </c>
      <c r="D298" s="33">
        <v>90</v>
      </c>
      <c r="E298" s="33" t="s">
        <v>2220</v>
      </c>
    </row>
    <row r="299" spans="1:5" x14ac:dyDescent="0.25">
      <c r="A299" s="33" t="s">
        <v>324</v>
      </c>
      <c r="B299" s="33" t="s">
        <v>1136</v>
      </c>
      <c r="C299" s="35" t="str">
        <f t="shared" si="5"/>
        <v>Diagonal p/Cruceta Madera 40x40x5x1830-14DESTAJ</v>
      </c>
      <c r="D299" s="33">
        <v>90</v>
      </c>
      <c r="E299" s="33" t="s">
        <v>2287</v>
      </c>
    </row>
    <row r="300" spans="1:5" x14ac:dyDescent="0.25">
      <c r="A300" s="33" t="s">
        <v>324</v>
      </c>
      <c r="B300" s="33" t="s">
        <v>2288</v>
      </c>
      <c r="C300" s="35" t="str">
        <f t="shared" si="5"/>
        <v>Diagonal p/Cruceta Madera 40x40x5x1830-14DESPUNTE</v>
      </c>
      <c r="D300" s="33">
        <v>75</v>
      </c>
      <c r="E300" s="33" t="s">
        <v>2287</v>
      </c>
    </row>
    <row r="301" spans="1:5" x14ac:dyDescent="0.25">
      <c r="A301" s="33" t="s">
        <v>324</v>
      </c>
      <c r="B301" s="33" t="s">
        <v>1141</v>
      </c>
      <c r="C301" s="35" t="str">
        <f t="shared" si="5"/>
        <v>Diagonal p/Cruceta Madera 40x40x5x1830-14PERF14</v>
      </c>
      <c r="D301" s="33">
        <v>79</v>
      </c>
      <c r="E301" s="33" t="s">
        <v>2266</v>
      </c>
    </row>
    <row r="302" spans="1:5" x14ac:dyDescent="0.25">
      <c r="A302" s="33" t="s">
        <v>324</v>
      </c>
      <c r="B302" s="33" t="s">
        <v>1141</v>
      </c>
      <c r="C302" s="35" t="str">
        <f t="shared" si="5"/>
        <v>Diagonal p/Cruceta Madera 40x40x5x1830-14PERF14</v>
      </c>
      <c r="D302" s="33">
        <v>79</v>
      </c>
      <c r="E302" s="33" t="s">
        <v>2266</v>
      </c>
    </row>
    <row r="303" spans="1:5" x14ac:dyDescent="0.25">
      <c r="A303" s="33" t="s">
        <v>324</v>
      </c>
      <c r="B303" s="33" t="s">
        <v>1141</v>
      </c>
      <c r="C303" s="35" t="str">
        <f t="shared" si="5"/>
        <v>Diagonal p/Cruceta Madera 40x40x5x1830-14PERF14</v>
      </c>
      <c r="D303" s="33">
        <v>79</v>
      </c>
      <c r="E303" s="33" t="s">
        <v>2266</v>
      </c>
    </row>
    <row r="304" spans="1:5" x14ac:dyDescent="0.25">
      <c r="A304" t="s">
        <v>325</v>
      </c>
      <c r="C304" s="35" t="str">
        <f t="shared" si="5"/>
        <v>Diagonal p/Cruceta 40x40x5x2133mm</v>
      </c>
    </row>
    <row r="305" spans="1:5" x14ac:dyDescent="0.25">
      <c r="A305" t="s">
        <v>326</v>
      </c>
      <c r="C305" s="35" t="str">
        <f t="shared" si="5"/>
        <v>Diagonal p/Cruc Cantilever 50x50x5x1830</v>
      </c>
    </row>
    <row r="306" spans="1:5" x14ac:dyDescent="0.25">
      <c r="A306" t="s">
        <v>327</v>
      </c>
      <c r="C306" s="35" t="str">
        <f t="shared" si="5"/>
        <v>Diagonal p/Cruc Cantilever 50x50x6x1691</v>
      </c>
    </row>
    <row r="307" spans="1:5" x14ac:dyDescent="0.25">
      <c r="A307" t="s">
        <v>328</v>
      </c>
      <c r="C307" s="35" t="str">
        <f t="shared" si="5"/>
        <v>Diagonal P/Soporte Frutilla</v>
      </c>
    </row>
    <row r="308" spans="1:5" x14ac:dyDescent="0.25">
      <c r="A308" t="s">
        <v>329</v>
      </c>
      <c r="C308" s="35" t="str">
        <f t="shared" si="5"/>
        <v>Diagonal P/Refuerzo 50x8x1035</v>
      </c>
    </row>
    <row r="309" spans="1:5" x14ac:dyDescent="0.25">
      <c r="A309" t="s">
        <v>331</v>
      </c>
      <c r="C309" s="35" t="str">
        <f t="shared" si="5"/>
        <v>Eje p/Carretilla 19,93x285</v>
      </c>
    </row>
    <row r="310" spans="1:5" x14ac:dyDescent="0.25">
      <c r="A310" t="s">
        <v>332</v>
      </c>
      <c r="C310" s="35" t="str">
        <f t="shared" si="5"/>
        <v>Eje p/Carretilla 19,93x285mm</v>
      </c>
    </row>
    <row r="311" spans="1:5" x14ac:dyDescent="0.25">
      <c r="A311" t="s">
        <v>334</v>
      </c>
      <c r="C311" s="35" t="str">
        <f t="shared" si="5"/>
        <v>Elemento Montaje p/Desconec. By-pass</v>
      </c>
    </row>
    <row r="312" spans="1:5" x14ac:dyDescent="0.25">
      <c r="A312" s="213" t="s">
        <v>2316</v>
      </c>
      <c r="B312" s="213" t="s">
        <v>28</v>
      </c>
      <c r="C312" s="35" t="str">
        <f t="shared" si="5"/>
        <v>Elemento Montaje Desc Fusible PaillacoCORTAR</v>
      </c>
      <c r="D312" s="213"/>
      <c r="E312" s="213" t="s">
        <v>2324</v>
      </c>
    </row>
    <row r="313" spans="1:5" x14ac:dyDescent="0.25">
      <c r="A313" s="213" t="s">
        <v>2316</v>
      </c>
      <c r="B313" s="213" t="s">
        <v>2318</v>
      </c>
      <c r="C313" s="35" t="str">
        <f t="shared" si="5"/>
        <v>Elemento Montaje Desc Fusible PaillacoPERF 10,5</v>
      </c>
      <c r="D313" s="213">
        <v>70</v>
      </c>
      <c r="E313" s="213" t="s">
        <v>2320</v>
      </c>
    </row>
    <row r="314" spans="1:5" x14ac:dyDescent="0.25">
      <c r="A314" s="213" t="s">
        <v>2316</v>
      </c>
      <c r="B314" s="213" t="s">
        <v>2319</v>
      </c>
      <c r="C314" s="35" t="str">
        <f t="shared" si="5"/>
        <v>Elemento Montaje Desc Fusible PaillacoPERF 18</v>
      </c>
      <c r="D314" s="213">
        <v>167</v>
      </c>
      <c r="E314" s="213" t="s">
        <v>2320</v>
      </c>
    </row>
    <row r="315" spans="1:5" x14ac:dyDescent="0.25">
      <c r="A315" s="213" t="s">
        <v>2316</v>
      </c>
      <c r="B315" s="213" t="s">
        <v>1144</v>
      </c>
      <c r="C315" s="35" t="str">
        <f t="shared" si="5"/>
        <v>Elemento Montaje Desc Fusible PaillacoPERFOV</v>
      </c>
      <c r="D315" s="213"/>
      <c r="E315" s="213" t="s">
        <v>2266</v>
      </c>
    </row>
    <row r="316" spans="1:5" x14ac:dyDescent="0.25">
      <c r="A316" s="213" t="s">
        <v>2316</v>
      </c>
      <c r="B316" s="213" t="s">
        <v>81</v>
      </c>
      <c r="C316" s="35" t="str">
        <f t="shared" si="5"/>
        <v>Elemento Montaje Desc Fusible PaillacoDOBLAF</v>
      </c>
      <c r="D316" s="213"/>
      <c r="E316" s="213" t="s">
        <v>2321</v>
      </c>
    </row>
    <row r="317" spans="1:5" x14ac:dyDescent="0.25">
      <c r="A317" t="s">
        <v>335</v>
      </c>
      <c r="C317" s="35" t="str">
        <f t="shared" si="5"/>
        <v>Empalme 38x5x150</v>
      </c>
    </row>
    <row r="318" spans="1:5" x14ac:dyDescent="0.25">
      <c r="A318" t="s">
        <v>336</v>
      </c>
      <c r="C318" s="35" t="str">
        <f t="shared" si="5"/>
        <v>Escalines 3/4x283x183mm</v>
      </c>
    </row>
    <row r="319" spans="1:5" x14ac:dyDescent="0.25">
      <c r="A319" t="s">
        <v>338</v>
      </c>
      <c r="C319" s="35" t="str">
        <f t="shared" si="5"/>
        <v>Escuadra Montaje Descon. Aereo</v>
      </c>
    </row>
    <row r="320" spans="1:5" x14ac:dyDescent="0.25">
      <c r="A320" t="s">
        <v>339</v>
      </c>
      <c r="C320" s="35" t="str">
        <f t="shared" si="5"/>
        <v>Escuadra Unión 50x80x370mm</v>
      </c>
    </row>
    <row r="321" spans="1:5" x14ac:dyDescent="0.25">
      <c r="A321" s="214" t="s">
        <v>340</v>
      </c>
      <c r="B321" s="214" t="s">
        <v>28</v>
      </c>
      <c r="C321" s="35" t="str">
        <f t="shared" si="5"/>
        <v>Eslabón Angular Estampado perf.18CORTAR</v>
      </c>
      <c r="D321" s="214">
        <v>205</v>
      </c>
      <c r="E321" s="214" t="s">
        <v>2196</v>
      </c>
    </row>
    <row r="322" spans="1:5" x14ac:dyDescent="0.25">
      <c r="A322" s="214" t="s">
        <v>340</v>
      </c>
      <c r="B322" s="214" t="s">
        <v>37</v>
      </c>
      <c r="C322" s="35" t="str">
        <f t="shared" si="5"/>
        <v>Eslabón Angular Estampado perf.18ESTAMC</v>
      </c>
      <c r="D322" s="214">
        <v>38</v>
      </c>
      <c r="E322" s="214" t="s">
        <v>2278</v>
      </c>
    </row>
    <row r="323" spans="1:5" x14ac:dyDescent="0.25">
      <c r="A323" s="214" t="s">
        <v>340</v>
      </c>
      <c r="B323" s="214" t="s">
        <v>52</v>
      </c>
      <c r="C323" s="35" t="str">
        <f t="shared" si="5"/>
        <v>Eslabón Angular Estampado perf.18REBARE</v>
      </c>
      <c r="D323" s="214">
        <v>170</v>
      </c>
      <c r="E323" s="214" t="s">
        <v>2291</v>
      </c>
    </row>
    <row r="324" spans="1:5" x14ac:dyDescent="0.25">
      <c r="A324" s="214" t="s">
        <v>340</v>
      </c>
      <c r="B324" s="214" t="s">
        <v>56</v>
      </c>
      <c r="C324" s="35" t="str">
        <f t="shared" si="5"/>
        <v>Eslabón Angular Estampado perf.18PERFRE</v>
      </c>
      <c r="D324" s="214">
        <v>160</v>
      </c>
      <c r="E324" s="214" t="s">
        <v>2266</v>
      </c>
    </row>
    <row r="325" spans="1:5" x14ac:dyDescent="0.25">
      <c r="A325" s="214" t="s">
        <v>340</v>
      </c>
      <c r="B325" s="214" t="s">
        <v>1144</v>
      </c>
      <c r="C325" s="35" t="str">
        <f t="shared" si="5"/>
        <v>Eslabón Angular Estampado perf.18PERFOV</v>
      </c>
      <c r="D325" s="214">
        <v>160</v>
      </c>
      <c r="E325" s="214" t="s">
        <v>2266</v>
      </c>
    </row>
    <row r="326" spans="1:5" x14ac:dyDescent="0.25">
      <c r="A326" s="214" t="s">
        <v>340</v>
      </c>
      <c r="B326" s="214" t="s">
        <v>81</v>
      </c>
      <c r="C326" s="35" t="str">
        <f t="shared" si="5"/>
        <v>Eslabón Angular Estampado perf.18DOBLAF</v>
      </c>
      <c r="D326" s="214">
        <v>383</v>
      </c>
      <c r="E326" s="214" t="s">
        <v>2315</v>
      </c>
    </row>
    <row r="327" spans="1:5" x14ac:dyDescent="0.25">
      <c r="A327" t="s">
        <v>341</v>
      </c>
      <c r="C327" s="35" t="str">
        <f t="shared" si="5"/>
        <v>Eslabon Angular Estampado Perf.21</v>
      </c>
    </row>
    <row r="328" spans="1:5" x14ac:dyDescent="0.25">
      <c r="A328" t="s">
        <v>342</v>
      </c>
      <c r="C328" s="35" t="str">
        <f t="shared" ref="C328:C414" si="6">CONCATENATE(A328,B328)</f>
        <v>Eslabón Angular p/Tirante perf.14</v>
      </c>
    </row>
    <row r="329" spans="1:5" x14ac:dyDescent="0.25">
      <c r="A329" s="213" t="s">
        <v>343</v>
      </c>
      <c r="B329" s="213" t="s">
        <v>28</v>
      </c>
      <c r="C329" s="35" t="str">
        <f t="shared" si="6"/>
        <v>Eslabón Angular p/Tirante perf.18CORTAR</v>
      </c>
      <c r="D329" s="213">
        <v>319</v>
      </c>
      <c r="E329" s="213" t="s">
        <v>2287</v>
      </c>
    </row>
    <row r="330" spans="1:5" x14ac:dyDescent="0.25">
      <c r="A330" s="213" t="s">
        <v>343</v>
      </c>
      <c r="B330" s="213" t="s">
        <v>47</v>
      </c>
      <c r="C330" s="35" t="str">
        <f t="shared" si="6"/>
        <v>Eslabón Angular p/Tirante perf.18FORJAR</v>
      </c>
      <c r="D330" s="213">
        <v>56</v>
      </c>
      <c r="E330" s="213" t="s">
        <v>2224</v>
      </c>
    </row>
    <row r="331" spans="1:5" x14ac:dyDescent="0.25">
      <c r="A331" t="s">
        <v>344</v>
      </c>
      <c r="C331" s="35" t="str">
        <f t="shared" si="6"/>
        <v>Eslabón Angular c/Pletina Soldada perf. 18</v>
      </c>
    </row>
    <row r="332" spans="1:5" x14ac:dyDescent="0.25">
      <c r="A332" t="s">
        <v>50</v>
      </c>
      <c r="C332" s="35" t="str">
        <f t="shared" si="6"/>
        <v>Eslabón Angular p/Tirante perf.21</v>
      </c>
    </row>
    <row r="333" spans="1:5" x14ac:dyDescent="0.25">
      <c r="A333" t="s">
        <v>345</v>
      </c>
      <c r="C333" s="35" t="str">
        <f t="shared" si="6"/>
        <v>Eslabón Angular c/Pletina Soldada perf. 21</v>
      </c>
    </row>
    <row r="334" spans="1:5" x14ac:dyDescent="0.25">
      <c r="A334" t="s">
        <v>53</v>
      </c>
      <c r="C334" s="35" t="str">
        <f t="shared" si="6"/>
        <v>Eslabón Simple 12mm</v>
      </c>
    </row>
    <row r="335" spans="1:5" x14ac:dyDescent="0.25">
      <c r="A335" t="s">
        <v>51</v>
      </c>
      <c r="C335" s="35" t="str">
        <f t="shared" si="6"/>
        <v>Eslabón Simple 16mm</v>
      </c>
    </row>
    <row r="336" spans="1:5" x14ac:dyDescent="0.25">
      <c r="A336" t="s">
        <v>347</v>
      </c>
      <c r="C336" s="35" t="str">
        <f t="shared" si="6"/>
        <v>Espaciador p/Cable DAC</v>
      </c>
    </row>
    <row r="337" spans="1:5" x14ac:dyDescent="0.25">
      <c r="A337" t="s">
        <v>349</v>
      </c>
      <c r="C337" s="35" t="str">
        <f t="shared" si="6"/>
        <v xml:space="preserve">Espaciador p/5 Soporte de 1 vía </v>
      </c>
    </row>
    <row r="338" spans="1:5" x14ac:dyDescent="0.25">
      <c r="A338" t="s">
        <v>350</v>
      </c>
      <c r="C338" s="35" t="str">
        <f t="shared" si="6"/>
        <v>Espaciador p/Línea B.T. 50x35x5</v>
      </c>
    </row>
    <row r="339" spans="1:5" x14ac:dyDescent="0.25">
      <c r="A339" t="s">
        <v>351</v>
      </c>
      <c r="B339" t="s">
        <v>28</v>
      </c>
      <c r="C339" s="35" t="str">
        <f t="shared" si="6"/>
        <v>ESPACIADOR DE LINEA B.T.  50 x 35 x 5 - 6 VICORTAR</v>
      </c>
      <c r="D339">
        <v>12</v>
      </c>
      <c r="E339" t="s">
        <v>2282</v>
      </c>
    </row>
    <row r="340" spans="1:5" x14ac:dyDescent="0.25">
      <c r="A340" t="s">
        <v>351</v>
      </c>
      <c r="B340" t="s">
        <v>81</v>
      </c>
      <c r="C340" s="35" t="str">
        <f t="shared" si="6"/>
        <v>ESPACIADOR DE LINEA B.T.  50 x 35 x 5 - 6 VIDOBLAF</v>
      </c>
      <c r="D340">
        <v>13</v>
      </c>
      <c r="E340" t="s">
        <v>2352</v>
      </c>
    </row>
    <row r="341" spans="1:5" x14ac:dyDescent="0.25">
      <c r="A341" t="s">
        <v>351</v>
      </c>
      <c r="B341" t="s">
        <v>69</v>
      </c>
      <c r="C341" s="35" t="str">
        <f t="shared" si="6"/>
        <v>ESPACIADOR DE LINEA B.T.  50 x 35 x 5 - 6 VISOLDAR</v>
      </c>
      <c r="D341">
        <v>4</v>
      </c>
      <c r="E341" t="s">
        <v>2258</v>
      </c>
    </row>
    <row r="342" spans="1:5" x14ac:dyDescent="0.25">
      <c r="A342" s="214" t="s">
        <v>2306</v>
      </c>
      <c r="B342" s="214" t="s">
        <v>2301</v>
      </c>
      <c r="C342" s="35" t="str">
        <f t="shared" si="6"/>
        <v>Espaciador p/Tir. Recto 910x700x600-50 PZ1CORT1</v>
      </c>
      <c r="D342" s="214">
        <v>14</v>
      </c>
      <c r="E342" t="s">
        <v>2282</v>
      </c>
    </row>
    <row r="343" spans="1:5" x14ac:dyDescent="0.25">
      <c r="A343" s="214" t="s">
        <v>2307</v>
      </c>
      <c r="B343" s="214" t="s">
        <v>2302</v>
      </c>
      <c r="C343" s="35" t="str">
        <f t="shared" si="6"/>
        <v>Espaciador p/Tir. Recto 910x700x600-50 PZ2CORT2</v>
      </c>
      <c r="D343" s="214">
        <v>14</v>
      </c>
      <c r="E343" t="s">
        <v>2282</v>
      </c>
    </row>
    <row r="344" spans="1:5" x14ac:dyDescent="0.25">
      <c r="A344" s="214" t="s">
        <v>2308</v>
      </c>
      <c r="B344" s="214" t="s">
        <v>2303</v>
      </c>
      <c r="C344" s="35" t="str">
        <f t="shared" si="6"/>
        <v>Espaciador p/Tir. Recto 910x700x600-50 PZ3CORT3</v>
      </c>
      <c r="D344" s="214">
        <v>14</v>
      </c>
      <c r="E344" t="s">
        <v>2282</v>
      </c>
    </row>
    <row r="345" spans="1:5" x14ac:dyDescent="0.25">
      <c r="A345" s="214" t="s">
        <v>352</v>
      </c>
      <c r="B345" s="214" t="s">
        <v>69</v>
      </c>
      <c r="C345" s="35" t="str">
        <f t="shared" si="6"/>
        <v>Espaciador p/Tir. Recto 910x700x600-50SOLDAR</v>
      </c>
      <c r="D345" s="214">
        <v>3</v>
      </c>
      <c r="E345" t="s">
        <v>2258</v>
      </c>
    </row>
    <row r="346" spans="1:5" x14ac:dyDescent="0.25">
      <c r="A346" s="216" t="s">
        <v>2542</v>
      </c>
      <c r="B346" s="216" t="s">
        <v>2301</v>
      </c>
      <c r="C346" s="35" t="str">
        <f t="shared" si="6"/>
        <v>Espaciador p/Tir. Recto 910x700x600-65 PZ1CORT1</v>
      </c>
      <c r="D346" s="216">
        <v>14</v>
      </c>
      <c r="E346" t="s">
        <v>2282</v>
      </c>
    </row>
    <row r="347" spans="1:5" x14ac:dyDescent="0.25">
      <c r="A347" s="216" t="s">
        <v>2543</v>
      </c>
      <c r="B347" s="216" t="s">
        <v>2302</v>
      </c>
      <c r="C347" s="35" t="str">
        <f t="shared" si="6"/>
        <v>Espaciador p/Tir. Recto 910x700x600-65 PZ2CORT2</v>
      </c>
      <c r="D347" s="216">
        <v>14</v>
      </c>
      <c r="E347" t="s">
        <v>2282</v>
      </c>
    </row>
    <row r="348" spans="1:5" x14ac:dyDescent="0.25">
      <c r="A348" s="216" t="s">
        <v>2544</v>
      </c>
      <c r="B348" s="216" t="s">
        <v>2303</v>
      </c>
      <c r="C348" s="35" t="str">
        <f t="shared" si="6"/>
        <v>Espaciador p/Tir. Recto 910x700x600-65 PZ3CORT3</v>
      </c>
      <c r="D348" s="216">
        <v>14</v>
      </c>
      <c r="E348" t="s">
        <v>2282</v>
      </c>
    </row>
    <row r="349" spans="1:5" x14ac:dyDescent="0.25">
      <c r="A349" s="216" t="s">
        <v>354</v>
      </c>
      <c r="B349" s="216" t="s">
        <v>69</v>
      </c>
      <c r="C349" s="35" t="str">
        <f t="shared" si="6"/>
        <v>Espaciador p/Tir. Recto 910x700x600SOLDAR</v>
      </c>
      <c r="D349" s="216">
        <v>3</v>
      </c>
      <c r="E349" t="s">
        <v>2258</v>
      </c>
    </row>
    <row r="350" spans="1:5" x14ac:dyDescent="0.25">
      <c r="A350" t="s">
        <v>355</v>
      </c>
      <c r="C350" s="35" t="str">
        <f t="shared" si="6"/>
        <v>Espárrago HAE 5/8x368x60x8</v>
      </c>
    </row>
    <row r="351" spans="1:5" x14ac:dyDescent="0.25">
      <c r="A351" t="s">
        <v>356</v>
      </c>
      <c r="C351" s="35" t="str">
        <f t="shared" si="6"/>
        <v>Espárrago HAE 1.1/8x835</v>
      </c>
    </row>
    <row r="352" spans="1:5" x14ac:dyDescent="0.25">
      <c r="A352" t="s">
        <v>357</v>
      </c>
      <c r="C352" s="35" t="str">
        <f t="shared" si="6"/>
        <v>Espárrago H1E 1.1/4x1415x480mm 1045 NG</v>
      </c>
    </row>
    <row r="353" spans="1:5" x14ac:dyDescent="0.25">
      <c r="A353" t="s">
        <v>358</v>
      </c>
      <c r="C353" s="35" t="str">
        <f t="shared" si="6"/>
        <v>Espárrago HAE 1/2x560x65</v>
      </c>
    </row>
    <row r="354" spans="1:5" x14ac:dyDescent="0.25">
      <c r="A354" t="s">
        <v>359</v>
      </c>
      <c r="C354" s="35" t="str">
        <f t="shared" si="6"/>
        <v>Esparrago HTL M16x450mm</v>
      </c>
    </row>
    <row r="355" spans="1:5" x14ac:dyDescent="0.25">
      <c r="A355" t="s">
        <v>360</v>
      </c>
      <c r="C355" s="35" t="str">
        <f t="shared" si="6"/>
        <v>Espárrago HTL 5/8x400</v>
      </c>
    </row>
    <row r="356" spans="1:5" x14ac:dyDescent="0.25">
      <c r="A356" t="s">
        <v>361</v>
      </c>
      <c r="C356" s="35" t="str">
        <f t="shared" si="6"/>
        <v>Espárrago M16x130</v>
      </c>
    </row>
    <row r="357" spans="1:5" x14ac:dyDescent="0.25">
      <c r="A357" t="s">
        <v>362</v>
      </c>
      <c r="C357" s="35" t="str">
        <f t="shared" si="6"/>
        <v>Espiga 3/4x126x181 caps. 1" Poliamida</v>
      </c>
    </row>
    <row r="358" spans="1:5" x14ac:dyDescent="0.25">
      <c r="A358" t="s">
        <v>363</v>
      </c>
      <c r="C358" s="35" t="str">
        <f t="shared" si="6"/>
        <v>Espiga 3/4x126x274 caps.1"</v>
      </c>
    </row>
    <row r="359" spans="1:5" x14ac:dyDescent="0.25">
      <c r="A359" t="s">
        <v>364</v>
      </c>
      <c r="C359" s="35" t="str">
        <f t="shared" si="6"/>
        <v>Espiga 3/4x126x274 caps.1" Poliamida</v>
      </c>
    </row>
    <row r="360" spans="1:5" x14ac:dyDescent="0.25">
      <c r="A360" t="s">
        <v>366</v>
      </c>
      <c r="C360" s="35" t="str">
        <f t="shared" si="6"/>
        <v>Espiga 3/4x274x126x148x70 caps.1" Poliamida</v>
      </c>
    </row>
    <row r="361" spans="1:5" x14ac:dyDescent="0.25">
      <c r="A361" s="216" t="s">
        <v>32</v>
      </c>
      <c r="B361" s="216" t="s">
        <v>28</v>
      </c>
      <c r="C361" s="217" t="str">
        <f t="shared" si="6"/>
        <v>Espiga 3/4x155x210 caps.1" PoliamidaCORTAR</v>
      </c>
      <c r="D361" s="216">
        <v>450</v>
      </c>
      <c r="E361" s="216" t="s">
        <v>2196</v>
      </c>
    </row>
    <row r="362" spans="1:5" x14ac:dyDescent="0.25">
      <c r="A362" s="216" t="s">
        <v>32</v>
      </c>
      <c r="B362" s="216" t="s">
        <v>37</v>
      </c>
      <c r="C362" s="217" t="str">
        <f t="shared" si="6"/>
        <v>Espiga 3/4x155x210 caps.1" PoliamidaESTAMC</v>
      </c>
      <c r="D362" s="216">
        <v>113</v>
      </c>
      <c r="E362" s="216" t="s">
        <v>2216</v>
      </c>
    </row>
    <row r="363" spans="1:5" x14ac:dyDescent="0.25">
      <c r="A363" s="216" t="s">
        <v>32</v>
      </c>
      <c r="B363" s="216" t="s">
        <v>2313</v>
      </c>
      <c r="C363" s="217" t="str">
        <f t="shared" si="6"/>
        <v>Espiga 3/4x155x210 caps.1" PoliamidaREBARES</v>
      </c>
      <c r="D363" s="216">
        <v>250</v>
      </c>
      <c r="E363" s="216" t="s">
        <v>2217</v>
      </c>
    </row>
    <row r="364" spans="1:5" x14ac:dyDescent="0.25">
      <c r="A364" s="216" t="s">
        <v>32</v>
      </c>
      <c r="B364" s="216" t="s">
        <v>1152</v>
      </c>
      <c r="C364" s="217" t="str">
        <f t="shared" si="6"/>
        <v>Espiga 3/4x155x210 caps.1" PoliamidaREBAJA</v>
      </c>
      <c r="D364" s="216">
        <v>150</v>
      </c>
      <c r="E364" s="216" t="s">
        <v>2314</v>
      </c>
    </row>
    <row r="365" spans="1:5" x14ac:dyDescent="0.25">
      <c r="A365" s="216" t="s">
        <v>32</v>
      </c>
      <c r="B365" s="216" t="s">
        <v>1138</v>
      </c>
      <c r="C365" s="217" t="str">
        <f t="shared" si="6"/>
        <v>Espiga 3/4x155x210 caps.1" PoliamidaESTRIA</v>
      </c>
      <c r="D365" s="216">
        <v>230</v>
      </c>
      <c r="E365" s="216" t="s">
        <v>2218</v>
      </c>
    </row>
    <row r="366" spans="1:5" x14ac:dyDescent="0.25">
      <c r="A366" s="216" t="s">
        <v>32</v>
      </c>
      <c r="B366" s="216" t="s">
        <v>2237</v>
      </c>
      <c r="C366" s="217" t="str">
        <f t="shared" si="6"/>
        <v>Espiga 3/4x155x210 caps.1" PoliamidaPUNTEAR</v>
      </c>
      <c r="D366" s="216">
        <v>250</v>
      </c>
      <c r="E366" s="216" t="s">
        <v>2219</v>
      </c>
    </row>
    <row r="367" spans="1:5" x14ac:dyDescent="0.25">
      <c r="A367" s="216" t="s">
        <v>32</v>
      </c>
      <c r="B367" s="216" t="s">
        <v>2238</v>
      </c>
      <c r="C367" s="217" t="str">
        <f t="shared" si="6"/>
        <v>Espiga 3/4x155x210 caps.1" PoliamidaTERRAJAR</v>
      </c>
      <c r="D367" s="216">
        <v>110</v>
      </c>
      <c r="E367" s="216" t="s">
        <v>2197</v>
      </c>
    </row>
    <row r="368" spans="1:5" x14ac:dyDescent="0.25">
      <c r="A368" t="s">
        <v>368</v>
      </c>
      <c r="C368" s="35" t="str">
        <f t="shared" si="6"/>
        <v>Espiga 3/4x210x155x55x50 caps.1" Poliamida</v>
      </c>
    </row>
    <row r="369" spans="1:5" x14ac:dyDescent="0.25">
      <c r="A369" s="251" t="s">
        <v>369</v>
      </c>
      <c r="B369" s="251" t="s">
        <v>28</v>
      </c>
      <c r="C369" s="252" t="str">
        <f t="shared" ref="C369:C374" si="7">CONCATENATE(A369,B369)</f>
        <v>Espiga 3/4x155x210 caps.1.3/8" PoliamidaCORTAR</v>
      </c>
      <c r="D369" s="251">
        <v>450</v>
      </c>
      <c r="E369" s="251" t="s">
        <v>2196</v>
      </c>
    </row>
    <row r="370" spans="1:5" x14ac:dyDescent="0.25">
      <c r="A370" s="251" t="s">
        <v>369</v>
      </c>
      <c r="B370" s="251" t="s">
        <v>37</v>
      </c>
      <c r="C370" s="252" t="str">
        <f t="shared" si="7"/>
        <v>Espiga 3/4x155x210 caps.1.3/8" PoliamidaESTAMC</v>
      </c>
      <c r="D370" s="251">
        <v>113</v>
      </c>
      <c r="E370" s="251" t="s">
        <v>2216</v>
      </c>
    </row>
    <row r="371" spans="1:5" x14ac:dyDescent="0.25">
      <c r="A371" s="251" t="s">
        <v>369</v>
      </c>
      <c r="B371" s="251" t="s">
        <v>2313</v>
      </c>
      <c r="C371" s="252" t="str">
        <f t="shared" si="7"/>
        <v>Espiga 3/4x155x210 caps.1.3/8" PoliamidaREBARES</v>
      </c>
      <c r="D371" s="251">
        <v>250</v>
      </c>
      <c r="E371" s="251" t="s">
        <v>2217</v>
      </c>
    </row>
    <row r="372" spans="1:5" x14ac:dyDescent="0.25">
      <c r="A372" s="251" t="s">
        <v>369</v>
      </c>
      <c r="B372" s="251" t="s">
        <v>1138</v>
      </c>
      <c r="C372" s="252" t="str">
        <f t="shared" si="7"/>
        <v>Espiga 3/4x155x210 caps.1.3/8" PoliamidaESTRIA</v>
      </c>
      <c r="D372" s="251">
        <v>230</v>
      </c>
      <c r="E372" s="251" t="s">
        <v>2218</v>
      </c>
    </row>
    <row r="373" spans="1:5" x14ac:dyDescent="0.25">
      <c r="A373" s="251" t="s">
        <v>369</v>
      </c>
      <c r="B373" s="251" t="s">
        <v>2237</v>
      </c>
      <c r="C373" s="252" t="str">
        <f t="shared" si="7"/>
        <v>Espiga 3/4x155x210 caps.1.3/8" PoliamidaPUNTEAR</v>
      </c>
      <c r="D373" s="251">
        <v>250</v>
      </c>
      <c r="E373" s="251" t="s">
        <v>2219</v>
      </c>
    </row>
    <row r="374" spans="1:5" x14ac:dyDescent="0.25">
      <c r="A374" s="251" t="s">
        <v>369</v>
      </c>
      <c r="B374" s="251" t="s">
        <v>2238</v>
      </c>
      <c r="C374" s="252" t="str">
        <f t="shared" si="7"/>
        <v>Espiga 3/4x155x210 caps.1.3/8" PoliamidaTERRAJAR</v>
      </c>
      <c r="D374" s="251">
        <v>110</v>
      </c>
      <c r="E374" s="251" t="s">
        <v>2197</v>
      </c>
    </row>
    <row r="375" spans="1:5" x14ac:dyDescent="0.25">
      <c r="A375" t="s">
        <v>370</v>
      </c>
      <c r="C375" s="35" t="str">
        <f t="shared" si="6"/>
        <v>Espiga 3/4x155x295 caps.1" Poliamida</v>
      </c>
    </row>
    <row r="376" spans="1:5" x14ac:dyDescent="0.25">
      <c r="A376" t="s">
        <v>371</v>
      </c>
      <c r="C376" s="35" t="str">
        <f t="shared" si="6"/>
        <v>Espiga 3/4x155x295 caps.1" Poliamida c/HOR</v>
      </c>
    </row>
    <row r="377" spans="1:5" x14ac:dyDescent="0.25">
      <c r="A377" t="s">
        <v>373</v>
      </c>
      <c r="C377" s="35" t="str">
        <f t="shared" si="6"/>
        <v>Espiga 3/4x155x295 caps.1.3/8" Poliamida</v>
      </c>
    </row>
    <row r="378" spans="1:5" x14ac:dyDescent="0.25">
      <c r="A378" s="220" t="s">
        <v>374</v>
      </c>
      <c r="B378" s="220" t="s">
        <v>28</v>
      </c>
      <c r="C378" s="221" t="str">
        <f t="shared" si="6"/>
        <v>Espiga 3/4x155x295 caps.1.3/8" Poliamida c/HORCORTAR</v>
      </c>
      <c r="D378" s="220">
        <v>450</v>
      </c>
      <c r="E378" s="220" t="s">
        <v>2196</v>
      </c>
    </row>
    <row r="379" spans="1:5" x14ac:dyDescent="0.25">
      <c r="A379" s="220" t="s">
        <v>374</v>
      </c>
      <c r="B379" s="220" t="s">
        <v>37</v>
      </c>
      <c r="C379" s="221" t="str">
        <f t="shared" si="6"/>
        <v>Espiga 3/4x155x295 caps.1.3/8" Poliamida c/HORESTAMC</v>
      </c>
      <c r="D379" s="220">
        <v>113</v>
      </c>
      <c r="E379" s="220" t="s">
        <v>2216</v>
      </c>
    </row>
    <row r="380" spans="1:5" x14ac:dyDescent="0.25">
      <c r="A380" s="220" t="s">
        <v>374</v>
      </c>
      <c r="B380" s="220" t="s">
        <v>2313</v>
      </c>
      <c r="C380" s="221" t="str">
        <f t="shared" si="6"/>
        <v>Espiga 3/4x155x295 caps.1.3/8" Poliamida c/HORREBARES</v>
      </c>
      <c r="D380" s="220">
        <v>250</v>
      </c>
      <c r="E380" s="220" t="s">
        <v>2217</v>
      </c>
    </row>
    <row r="381" spans="1:5" x14ac:dyDescent="0.25">
      <c r="A381" s="220" t="s">
        <v>374</v>
      </c>
      <c r="B381" s="220" t="s">
        <v>1138</v>
      </c>
      <c r="C381" s="221" t="str">
        <f t="shared" si="6"/>
        <v>Espiga 3/4x155x295 caps.1.3/8" Poliamida c/HORESTRIA</v>
      </c>
      <c r="D381" s="220">
        <v>230</v>
      </c>
      <c r="E381" s="220" t="s">
        <v>2218</v>
      </c>
    </row>
    <row r="382" spans="1:5" x14ac:dyDescent="0.25">
      <c r="A382" s="220" t="s">
        <v>374</v>
      </c>
      <c r="B382" s="220" t="s">
        <v>2237</v>
      </c>
      <c r="C382" s="221" t="str">
        <f t="shared" si="6"/>
        <v>Espiga 3/4x155x295 caps.1.3/8" Poliamida c/HORPUNTEAR</v>
      </c>
      <c r="D382" s="220">
        <v>250</v>
      </c>
      <c r="E382" s="220" t="s">
        <v>2219</v>
      </c>
    </row>
    <row r="383" spans="1:5" x14ac:dyDescent="0.25">
      <c r="A383" s="220" t="s">
        <v>374</v>
      </c>
      <c r="B383" s="220" t="s">
        <v>2238</v>
      </c>
      <c r="C383" s="221" t="str">
        <f t="shared" si="6"/>
        <v>Espiga 3/4x155x295 caps.1.3/8" Poliamida c/HORTERRAJAR</v>
      </c>
      <c r="D383" s="220">
        <v>95</v>
      </c>
      <c r="E383" s="220" t="s">
        <v>2197</v>
      </c>
    </row>
    <row r="384" spans="1:5" x14ac:dyDescent="0.25">
      <c r="A384" t="s">
        <v>376</v>
      </c>
      <c r="C384" s="35" t="str">
        <f t="shared" si="6"/>
        <v>Espiga 3/4x295x155x140x70 caps.1.3/8" Poliamida c/HOR</v>
      </c>
    </row>
    <row r="385" spans="1:5" x14ac:dyDescent="0.25">
      <c r="A385" t="s">
        <v>377</v>
      </c>
      <c r="C385" s="35" t="str">
        <f t="shared" si="6"/>
        <v>Espiga 3/4x155x303 caps.1" Poliamida</v>
      </c>
    </row>
    <row r="386" spans="1:5" x14ac:dyDescent="0.25">
      <c r="A386" s="214" t="s">
        <v>378</v>
      </c>
      <c r="B386" s="214" t="s">
        <v>28</v>
      </c>
      <c r="C386" s="35" t="str">
        <f t="shared" si="6"/>
        <v>Espiga 3/4x183x333 caps.1.3/8" PoliamidaCORTAR</v>
      </c>
      <c r="D386" s="214">
        <v>450</v>
      </c>
      <c r="E386" s="214" t="s">
        <v>2196</v>
      </c>
    </row>
    <row r="387" spans="1:5" x14ac:dyDescent="0.25">
      <c r="A387" s="214" t="s">
        <v>378</v>
      </c>
      <c r="B387" s="214" t="s">
        <v>37</v>
      </c>
      <c r="C387" s="35" t="str">
        <f t="shared" si="6"/>
        <v>Espiga 3/4x183x333 caps.1.3/8" PoliamidaESTAMC</v>
      </c>
      <c r="D387" s="214">
        <v>113</v>
      </c>
      <c r="E387" s="214" t="s">
        <v>2216</v>
      </c>
    </row>
    <row r="388" spans="1:5" x14ac:dyDescent="0.25">
      <c r="A388" s="214" t="s">
        <v>378</v>
      </c>
      <c r="B388" s="214" t="s">
        <v>1151</v>
      </c>
      <c r="C388" s="35" t="str">
        <f t="shared" si="6"/>
        <v>Espiga 3/4x183x333 caps.1.3/8" PoliamidaREBAES</v>
      </c>
      <c r="D388" s="214">
        <v>250</v>
      </c>
      <c r="E388" s="214" t="s">
        <v>2217</v>
      </c>
    </row>
    <row r="389" spans="1:5" x14ac:dyDescent="0.25">
      <c r="A389" s="214" t="s">
        <v>378</v>
      </c>
      <c r="B389" s="214" t="s">
        <v>1138</v>
      </c>
      <c r="C389" s="35" t="str">
        <f t="shared" si="6"/>
        <v>Espiga 3/4x183x333 caps.1.3/8" PoliamidaESTRIA</v>
      </c>
      <c r="D389" s="214">
        <v>230</v>
      </c>
      <c r="E389" s="214" t="s">
        <v>2218</v>
      </c>
    </row>
    <row r="390" spans="1:5" x14ac:dyDescent="0.25">
      <c r="A390" s="214" t="s">
        <v>378</v>
      </c>
      <c r="B390" s="214" t="s">
        <v>1150</v>
      </c>
      <c r="C390" s="35" t="str">
        <f t="shared" si="6"/>
        <v>Espiga 3/4x183x333 caps.1.3/8" PoliamidaPUESPI</v>
      </c>
      <c r="D390" s="214">
        <v>250</v>
      </c>
      <c r="E390" s="214" t="s">
        <v>2219</v>
      </c>
    </row>
    <row r="391" spans="1:5" x14ac:dyDescent="0.25">
      <c r="A391" s="214" t="s">
        <v>378</v>
      </c>
      <c r="B391" s="214" t="s">
        <v>2238</v>
      </c>
      <c r="C391" s="35" t="str">
        <f t="shared" si="6"/>
        <v>Espiga 3/4x183x333 caps.1.3/8" PoliamidaTERRAJAR</v>
      </c>
      <c r="D391" s="214">
        <v>95</v>
      </c>
      <c r="E391" s="214" t="s">
        <v>2197</v>
      </c>
    </row>
    <row r="392" spans="1:5" x14ac:dyDescent="0.25">
      <c r="A392" t="s">
        <v>380</v>
      </c>
      <c r="C392" s="35" t="str">
        <f t="shared" si="6"/>
        <v>Espiga 3/4x333x183x150x70 caps.1.3/8" Poliamida</v>
      </c>
    </row>
    <row r="393" spans="1:5" x14ac:dyDescent="0.25">
      <c r="A393" s="213" t="s">
        <v>381</v>
      </c>
      <c r="B393" s="213" t="s">
        <v>28</v>
      </c>
      <c r="C393" s="35" t="str">
        <f t="shared" si="6"/>
        <v>Espiga 3/4x183x233 caps 1.3/8" PoliamidaCORTAR</v>
      </c>
      <c r="D393" s="213">
        <v>450</v>
      </c>
      <c r="E393" s="213" t="s">
        <v>2196</v>
      </c>
    </row>
    <row r="394" spans="1:5" x14ac:dyDescent="0.25">
      <c r="A394" s="213" t="s">
        <v>381</v>
      </c>
      <c r="B394" s="213" t="s">
        <v>37</v>
      </c>
      <c r="C394" s="35" t="str">
        <f t="shared" si="6"/>
        <v>Espiga 3/4x183x233 caps 1.3/8" PoliamidaESTAMC</v>
      </c>
      <c r="D394" s="213">
        <v>113</v>
      </c>
      <c r="E394" s="213" t="s">
        <v>2216</v>
      </c>
    </row>
    <row r="395" spans="1:5" x14ac:dyDescent="0.25">
      <c r="A395" s="213" t="s">
        <v>381</v>
      </c>
      <c r="B395" s="213" t="s">
        <v>1151</v>
      </c>
      <c r="C395" s="35" t="str">
        <f t="shared" si="6"/>
        <v>Espiga 3/4x183x233 caps 1.3/8" PoliamidaREBAES</v>
      </c>
      <c r="D395" s="213">
        <v>250</v>
      </c>
      <c r="E395" s="213" t="s">
        <v>2217</v>
      </c>
    </row>
    <row r="396" spans="1:5" x14ac:dyDescent="0.25">
      <c r="A396" s="213" t="s">
        <v>381</v>
      </c>
      <c r="B396" s="213" t="s">
        <v>1138</v>
      </c>
      <c r="C396" s="35" t="str">
        <f t="shared" si="6"/>
        <v>Espiga 3/4x183x233 caps 1.3/8" PoliamidaESTRIA</v>
      </c>
      <c r="D396" s="213">
        <v>230</v>
      </c>
      <c r="E396" s="213" t="s">
        <v>2218</v>
      </c>
    </row>
    <row r="397" spans="1:5" x14ac:dyDescent="0.25">
      <c r="A397" s="213" t="s">
        <v>381</v>
      </c>
      <c r="B397" s="213" t="s">
        <v>1150</v>
      </c>
      <c r="C397" s="35" t="str">
        <f t="shared" si="6"/>
        <v>Espiga 3/4x183x233 caps 1.3/8" PoliamidaPUESPI</v>
      </c>
      <c r="D397" s="213">
        <v>250</v>
      </c>
      <c r="E397" s="213" t="s">
        <v>2219</v>
      </c>
    </row>
    <row r="398" spans="1:5" x14ac:dyDescent="0.25">
      <c r="A398" s="213" t="s">
        <v>381</v>
      </c>
      <c r="B398" s="213" t="s">
        <v>2238</v>
      </c>
      <c r="C398" s="35" t="str">
        <f t="shared" si="6"/>
        <v>Espiga 3/4x183x233 caps 1.3/8" PoliamidaTERRAJAR</v>
      </c>
      <c r="D398" s="213">
        <v>105</v>
      </c>
      <c r="E398" s="213" t="s">
        <v>2197</v>
      </c>
    </row>
    <row r="399" spans="1:5" x14ac:dyDescent="0.25">
      <c r="A399" s="33" t="s">
        <v>31</v>
      </c>
      <c r="B399" s="33" t="s">
        <v>28</v>
      </c>
      <c r="C399" s="35" t="str">
        <f t="shared" si="6"/>
        <v>Espiga 3/4x185x240 caps.1.3/8" PoliamidaCORTAR</v>
      </c>
      <c r="D399" s="33">
        <v>450</v>
      </c>
      <c r="E399" s="33" t="s">
        <v>2196</v>
      </c>
    </row>
    <row r="400" spans="1:5" x14ac:dyDescent="0.25">
      <c r="A400" s="33" t="s">
        <v>31</v>
      </c>
      <c r="B400" s="33" t="s">
        <v>37</v>
      </c>
      <c r="C400" s="35" t="str">
        <f t="shared" si="6"/>
        <v>Espiga 3/4x185x240 caps.1.3/8" PoliamidaESTAMC</v>
      </c>
      <c r="D400" s="33">
        <v>113</v>
      </c>
      <c r="E400" s="33" t="s">
        <v>2216</v>
      </c>
    </row>
    <row r="401" spans="1:5" x14ac:dyDescent="0.25">
      <c r="A401" s="33" t="s">
        <v>31</v>
      </c>
      <c r="B401" s="33" t="s">
        <v>1151</v>
      </c>
      <c r="C401" s="35" t="str">
        <f t="shared" si="6"/>
        <v>Espiga 3/4x185x240 caps.1.3/8" PoliamidaREBAES</v>
      </c>
      <c r="D401" s="33">
        <v>250</v>
      </c>
      <c r="E401" s="33" t="s">
        <v>2217</v>
      </c>
    </row>
    <row r="402" spans="1:5" x14ac:dyDescent="0.25">
      <c r="A402" s="33" t="s">
        <v>31</v>
      </c>
      <c r="B402" s="33" t="s">
        <v>1138</v>
      </c>
      <c r="C402" s="35" t="str">
        <f t="shared" si="6"/>
        <v>Espiga 3/4x185x240 caps.1.3/8" PoliamidaESTRIA</v>
      </c>
      <c r="D402" s="33">
        <v>230</v>
      </c>
      <c r="E402" s="33" t="s">
        <v>2218</v>
      </c>
    </row>
    <row r="403" spans="1:5" x14ac:dyDescent="0.25">
      <c r="A403" s="33" t="s">
        <v>31</v>
      </c>
      <c r="B403" s="33" t="s">
        <v>1150</v>
      </c>
      <c r="C403" s="35" t="str">
        <f t="shared" si="6"/>
        <v>Espiga 3/4x185x240 caps.1.3/8" PoliamidaPUESPI</v>
      </c>
      <c r="D403" s="33">
        <v>250</v>
      </c>
      <c r="E403" s="33" t="s">
        <v>2219</v>
      </c>
    </row>
    <row r="404" spans="1:5" x14ac:dyDescent="0.25">
      <c r="A404" s="33" t="s">
        <v>31</v>
      </c>
      <c r="B404" s="33" t="s">
        <v>2238</v>
      </c>
      <c r="C404" s="35" t="str">
        <f t="shared" si="6"/>
        <v>Espiga 3/4x185x240 caps.1.3/8" PoliamidaTERRAJAR</v>
      </c>
      <c r="D404" s="33">
        <v>110</v>
      </c>
      <c r="E404" s="33" t="s">
        <v>2197</v>
      </c>
    </row>
    <row r="405" spans="1:5" x14ac:dyDescent="0.25">
      <c r="A405" t="s">
        <v>383</v>
      </c>
      <c r="C405" s="35" t="str">
        <f t="shared" si="6"/>
        <v>Espiga 3/4x190x340 caps.1.3/8" Poliamida</v>
      </c>
    </row>
    <row r="406" spans="1:5" x14ac:dyDescent="0.25">
      <c r="A406" s="216" t="s">
        <v>384</v>
      </c>
      <c r="B406" s="216" t="s">
        <v>28</v>
      </c>
      <c r="C406" s="217" t="str">
        <f t="shared" si="6"/>
        <v>Espiga 3/4x200x250 caps.1.3/8" PoliamidaCORTAR</v>
      </c>
      <c r="D406" s="216">
        <v>450</v>
      </c>
      <c r="E406" s="216" t="s">
        <v>2196</v>
      </c>
    </row>
    <row r="407" spans="1:5" x14ac:dyDescent="0.25">
      <c r="A407" s="216" t="s">
        <v>384</v>
      </c>
      <c r="B407" s="216" t="s">
        <v>37</v>
      </c>
      <c r="C407" s="217" t="str">
        <f t="shared" si="6"/>
        <v>Espiga 3/4x200x250 caps.1.3/8" PoliamidaESTAMC</v>
      </c>
      <c r="D407" s="216">
        <v>113</v>
      </c>
      <c r="E407" s="216" t="s">
        <v>2216</v>
      </c>
    </row>
    <row r="408" spans="1:5" x14ac:dyDescent="0.25">
      <c r="A408" s="216" t="s">
        <v>384</v>
      </c>
      <c r="B408" s="216" t="s">
        <v>1151</v>
      </c>
      <c r="C408" s="217" t="str">
        <f t="shared" si="6"/>
        <v>Espiga 3/4x200x250 caps.1.3/8" PoliamidaREBAES</v>
      </c>
      <c r="D408" s="216">
        <v>250</v>
      </c>
      <c r="E408" s="216" t="s">
        <v>2217</v>
      </c>
    </row>
    <row r="409" spans="1:5" x14ac:dyDescent="0.25">
      <c r="A409" s="216" t="s">
        <v>384</v>
      </c>
      <c r="B409" s="216" t="s">
        <v>1138</v>
      </c>
      <c r="C409" s="217" t="str">
        <f t="shared" si="6"/>
        <v>Espiga 3/4x200x250 caps.1.3/8" PoliamidaESTRIA</v>
      </c>
      <c r="D409" s="216">
        <v>230</v>
      </c>
      <c r="E409" s="216" t="s">
        <v>2218</v>
      </c>
    </row>
    <row r="410" spans="1:5" x14ac:dyDescent="0.25">
      <c r="A410" s="216" t="s">
        <v>384</v>
      </c>
      <c r="B410" s="216" t="s">
        <v>1150</v>
      </c>
      <c r="C410" s="217" t="str">
        <f t="shared" si="6"/>
        <v>Espiga 3/4x200x250 caps.1.3/8" PoliamidaPUESPI</v>
      </c>
      <c r="D410" s="216">
        <v>250</v>
      </c>
      <c r="E410" s="216" t="s">
        <v>2219</v>
      </c>
    </row>
    <row r="411" spans="1:5" x14ac:dyDescent="0.25">
      <c r="A411" s="216" t="s">
        <v>384</v>
      </c>
      <c r="B411" s="216" t="s">
        <v>2238</v>
      </c>
      <c r="C411" s="217" t="str">
        <f t="shared" si="6"/>
        <v>Espiga 3/4x200x250 caps.1.3/8" PoliamidaTERRAJAR</v>
      </c>
      <c r="D411" s="216">
        <v>110</v>
      </c>
      <c r="E411" s="216" t="s">
        <v>2197</v>
      </c>
    </row>
    <row r="412" spans="1:5" x14ac:dyDescent="0.25">
      <c r="A412" s="214" t="s">
        <v>386</v>
      </c>
      <c r="B412" s="214" t="s">
        <v>28</v>
      </c>
      <c r="C412" s="35" t="str">
        <f t="shared" si="6"/>
        <v>Espiga 3/4x200x350 caps.1" PoliamidaCORTAR</v>
      </c>
      <c r="D412" s="214">
        <v>450</v>
      </c>
      <c r="E412" s="214" t="s">
        <v>2196</v>
      </c>
    </row>
    <row r="413" spans="1:5" x14ac:dyDescent="0.25">
      <c r="A413" s="214" t="s">
        <v>386</v>
      </c>
      <c r="B413" s="214" t="s">
        <v>37</v>
      </c>
      <c r="C413" s="35" t="str">
        <f t="shared" si="6"/>
        <v>Espiga 3/4x200x350 caps.1" PoliamidaESTAMC</v>
      </c>
      <c r="D413" s="214">
        <v>113</v>
      </c>
      <c r="E413" s="214" t="s">
        <v>2216</v>
      </c>
    </row>
    <row r="414" spans="1:5" x14ac:dyDescent="0.25">
      <c r="A414" s="214" t="s">
        <v>386</v>
      </c>
      <c r="B414" s="214" t="s">
        <v>2313</v>
      </c>
      <c r="C414" s="35" t="str">
        <f t="shared" si="6"/>
        <v>Espiga 3/4x200x350 caps.1" PoliamidaREBARES</v>
      </c>
      <c r="D414" s="214">
        <v>250</v>
      </c>
      <c r="E414" s="214" t="s">
        <v>2217</v>
      </c>
    </row>
    <row r="415" spans="1:5" x14ac:dyDescent="0.25">
      <c r="A415" s="214" t="s">
        <v>386</v>
      </c>
      <c r="B415" s="214" t="s">
        <v>1152</v>
      </c>
      <c r="C415" s="35" t="str">
        <f t="shared" ref="C415:C478" si="8">CONCATENATE(A415,B415)</f>
        <v>Espiga 3/4x200x350 caps.1" PoliamidaREBAJA</v>
      </c>
      <c r="D415" s="214">
        <v>150</v>
      </c>
      <c r="E415" s="214" t="s">
        <v>2314</v>
      </c>
    </row>
    <row r="416" spans="1:5" x14ac:dyDescent="0.25">
      <c r="A416" s="214" t="s">
        <v>386</v>
      </c>
      <c r="B416" s="214" t="s">
        <v>1138</v>
      </c>
      <c r="C416" s="35" t="str">
        <f t="shared" si="8"/>
        <v>Espiga 3/4x200x350 caps.1" PoliamidaESTRIA</v>
      </c>
      <c r="D416" s="214">
        <v>230</v>
      </c>
      <c r="E416" s="214" t="s">
        <v>2218</v>
      </c>
    </row>
    <row r="417" spans="1:5" x14ac:dyDescent="0.25">
      <c r="A417" s="214" t="s">
        <v>386</v>
      </c>
      <c r="B417" s="214" t="s">
        <v>2237</v>
      </c>
      <c r="C417" s="35" t="str">
        <f t="shared" si="8"/>
        <v>Espiga 3/4x200x350 caps.1" PoliamidaPUNTEAR</v>
      </c>
      <c r="D417" s="214">
        <v>250</v>
      </c>
      <c r="E417" s="214" t="s">
        <v>2219</v>
      </c>
    </row>
    <row r="418" spans="1:5" x14ac:dyDescent="0.25">
      <c r="A418" s="214" t="s">
        <v>386</v>
      </c>
      <c r="B418" s="214" t="s">
        <v>2238</v>
      </c>
      <c r="C418" s="35" t="str">
        <f t="shared" si="8"/>
        <v>Espiga 3/4x200x350 caps.1" PoliamidaTERRAJAR</v>
      </c>
      <c r="D418" s="214">
        <v>95</v>
      </c>
      <c r="E418" s="214" t="s">
        <v>2197</v>
      </c>
    </row>
    <row r="419" spans="1:5" x14ac:dyDescent="0.25">
      <c r="A419" t="s">
        <v>388</v>
      </c>
      <c r="C419" s="35" t="str">
        <f t="shared" si="8"/>
        <v>Espiga 3/4x200x350 caps.1.3/8" Poliamida C/M</v>
      </c>
    </row>
    <row r="420" spans="1:5" x14ac:dyDescent="0.25">
      <c r="A420" t="s">
        <v>389</v>
      </c>
      <c r="C420" s="35" t="str">
        <f t="shared" si="8"/>
        <v>Espiga 3/4x200x350 caps.1.3/8" Poliamida C/H</v>
      </c>
    </row>
    <row r="421" spans="1:5" x14ac:dyDescent="0.25">
      <c r="A421" t="s">
        <v>390</v>
      </c>
      <c r="C421" s="35" t="str">
        <f t="shared" si="8"/>
        <v>Espiga 3/4x220x270 caps.1" Poliamida</v>
      </c>
    </row>
    <row r="422" spans="1:5" x14ac:dyDescent="0.25">
      <c r="A422" t="s">
        <v>391</v>
      </c>
      <c r="C422" s="35" t="str">
        <f t="shared" si="8"/>
        <v>Espiga 3/4x220x270 caps.1.3/8" Poliamida</v>
      </c>
    </row>
    <row r="423" spans="1:5" x14ac:dyDescent="0.25">
      <c r="A423" t="s">
        <v>392</v>
      </c>
      <c r="C423" s="35" t="str">
        <f t="shared" si="8"/>
        <v>Espiga 3/4x220x375 caps.1" Poliamida</v>
      </c>
    </row>
    <row r="424" spans="1:5" x14ac:dyDescent="0.25">
      <c r="A424" t="s">
        <v>394</v>
      </c>
      <c r="C424" s="35" t="str">
        <f t="shared" si="8"/>
        <v>Espiga 3/4x220x375 caps.1.3/8" Poliamida</v>
      </c>
    </row>
    <row r="425" spans="1:5" x14ac:dyDescent="0.25">
      <c r="A425" t="s">
        <v>395</v>
      </c>
      <c r="C425" s="35" t="str">
        <f t="shared" si="8"/>
        <v>Espiga 3/4x250x300 caps.1" Poliamida</v>
      </c>
    </row>
    <row r="426" spans="1:5" x14ac:dyDescent="0.25">
      <c r="A426" s="214" t="s">
        <v>48</v>
      </c>
      <c r="B426" s="214" t="s">
        <v>28</v>
      </c>
      <c r="C426" s="35" t="str">
        <f t="shared" si="8"/>
        <v>Espiga 3/4x250x300 caps.1.3/8" PoliamidaCORTAR</v>
      </c>
      <c r="D426" s="214">
        <v>450</v>
      </c>
      <c r="E426" s="214" t="s">
        <v>2196</v>
      </c>
    </row>
    <row r="427" spans="1:5" x14ac:dyDescent="0.25">
      <c r="A427" s="214" t="s">
        <v>48</v>
      </c>
      <c r="B427" s="214" t="s">
        <v>37</v>
      </c>
      <c r="C427" s="35" t="str">
        <f t="shared" si="8"/>
        <v>Espiga 3/4x250x300 caps.1.3/8" PoliamidaESTAMC</v>
      </c>
      <c r="D427" s="214">
        <v>105</v>
      </c>
      <c r="E427" s="214" t="s">
        <v>2216</v>
      </c>
    </row>
    <row r="428" spans="1:5" x14ac:dyDescent="0.25">
      <c r="A428" s="214" t="s">
        <v>48</v>
      </c>
      <c r="B428" s="214" t="s">
        <v>1151</v>
      </c>
      <c r="C428" s="35" t="str">
        <f t="shared" si="8"/>
        <v>Espiga 3/4x250x300 caps.1.3/8" PoliamidaREBAES</v>
      </c>
      <c r="D428" s="214">
        <v>250</v>
      </c>
      <c r="E428" s="214" t="s">
        <v>2217</v>
      </c>
    </row>
    <row r="429" spans="1:5" x14ac:dyDescent="0.25">
      <c r="A429" s="214" t="s">
        <v>48</v>
      </c>
      <c r="B429" s="214" t="s">
        <v>1138</v>
      </c>
      <c r="C429" s="35" t="str">
        <f t="shared" si="8"/>
        <v>Espiga 3/4x250x300 caps.1.3/8" PoliamidaESTRIA</v>
      </c>
      <c r="D429" s="214">
        <v>230</v>
      </c>
      <c r="E429" s="214" t="s">
        <v>2218</v>
      </c>
    </row>
    <row r="430" spans="1:5" x14ac:dyDescent="0.25">
      <c r="A430" s="214" t="s">
        <v>48</v>
      </c>
      <c r="B430" s="214" t="s">
        <v>1150</v>
      </c>
      <c r="C430" s="35" t="str">
        <f t="shared" si="8"/>
        <v>Espiga 3/4x250x300 caps.1.3/8" PoliamidaPUESPI</v>
      </c>
      <c r="D430" s="214">
        <v>250</v>
      </c>
      <c r="E430" s="214" t="s">
        <v>2219</v>
      </c>
    </row>
    <row r="431" spans="1:5" x14ac:dyDescent="0.25">
      <c r="A431" s="214" t="s">
        <v>48</v>
      </c>
      <c r="B431" s="214" t="s">
        <v>2238</v>
      </c>
      <c r="C431" s="35" t="str">
        <f t="shared" si="8"/>
        <v>Espiga 3/4x250x300 caps.1.3/8" PoliamidaTERRAJAR</v>
      </c>
      <c r="D431" s="214">
        <v>110</v>
      </c>
      <c r="E431" s="214" t="s">
        <v>2197</v>
      </c>
    </row>
    <row r="432" spans="1:5" x14ac:dyDescent="0.25">
      <c r="A432" t="s">
        <v>398</v>
      </c>
      <c r="C432" s="35" t="str">
        <f t="shared" si="8"/>
        <v>Espiga 3/4x250x400 caps.1" Poliamida c/Mad</v>
      </c>
    </row>
    <row r="433" spans="1:5" x14ac:dyDescent="0.25">
      <c r="A433" t="s">
        <v>399</v>
      </c>
      <c r="C433" s="35" t="str">
        <f t="shared" si="8"/>
        <v>Espiga 3/4x250x400 caps.1.3/8" Poliamida</v>
      </c>
    </row>
    <row r="434" spans="1:5" x14ac:dyDescent="0.25">
      <c r="A434" t="s">
        <v>400</v>
      </c>
      <c r="C434" s="35" t="str">
        <f t="shared" si="8"/>
        <v>Espiga 3/4x250x400 caps.1"</v>
      </c>
    </row>
    <row r="435" spans="1:5" x14ac:dyDescent="0.25">
      <c r="A435" t="s">
        <v>401</v>
      </c>
      <c r="C435" s="35" t="str">
        <f t="shared" si="8"/>
        <v>Espiga 3/4x250x400 caps.1.3/8" Poliamida c/Mad</v>
      </c>
    </row>
    <row r="436" spans="1:5" x14ac:dyDescent="0.25">
      <c r="A436" t="s">
        <v>402</v>
      </c>
      <c r="C436" s="35" t="str">
        <f t="shared" si="8"/>
        <v>Espiga 5/8x150x200 caps.1"</v>
      </c>
    </row>
    <row r="437" spans="1:5" x14ac:dyDescent="0.25">
      <c r="A437" t="s">
        <v>403</v>
      </c>
      <c r="C437" s="35" t="str">
        <f t="shared" si="8"/>
        <v>Espiga 5/8x150x200 caps.1" Poliamida</v>
      </c>
    </row>
    <row r="438" spans="1:5" x14ac:dyDescent="0.25">
      <c r="A438" t="s">
        <v>404</v>
      </c>
      <c r="C438" s="35" t="str">
        <f t="shared" si="8"/>
        <v xml:space="preserve">Espiga 5/8x150x300 caps.1" </v>
      </c>
    </row>
    <row r="439" spans="1:5" x14ac:dyDescent="0.25">
      <c r="A439" t="s">
        <v>49</v>
      </c>
      <c r="C439" s="35" t="str">
        <f t="shared" si="8"/>
        <v>Espiga 5/8x150x300 caps.1" Poliamida</v>
      </c>
    </row>
    <row r="440" spans="1:5" x14ac:dyDescent="0.25">
      <c r="A440" t="s">
        <v>406</v>
      </c>
      <c r="C440" s="35" t="str">
        <f t="shared" si="8"/>
        <v>Espiga 5/8x200x250 caps.1" Poliamida</v>
      </c>
    </row>
    <row r="441" spans="1:5" x14ac:dyDescent="0.25">
      <c r="A441" t="s">
        <v>407</v>
      </c>
      <c r="C441" s="35" t="str">
        <f t="shared" si="8"/>
        <v>Espiga 5/8x155x210 caps.1"</v>
      </c>
    </row>
    <row r="442" spans="1:5" x14ac:dyDescent="0.25">
      <c r="A442" t="s">
        <v>408</v>
      </c>
      <c r="C442" s="35" t="str">
        <f t="shared" si="8"/>
        <v>Espiga 5/8x155x210 caps.1" Poliamida</v>
      </c>
    </row>
    <row r="443" spans="1:5" x14ac:dyDescent="0.25">
      <c r="A443" t="s">
        <v>410</v>
      </c>
      <c r="C443" s="35" t="str">
        <f t="shared" si="8"/>
        <v>Espiga Punta Poste caps.1"</v>
      </c>
    </row>
    <row r="444" spans="1:5" x14ac:dyDescent="0.25">
      <c r="A444" s="33" t="s">
        <v>411</v>
      </c>
      <c r="B444" s="33" t="s">
        <v>35</v>
      </c>
      <c r="C444" s="35" t="str">
        <f t="shared" si="8"/>
        <v>Espiga Punta Poste caps.1" PoliamidaCORTPE</v>
      </c>
      <c r="D444" s="33">
        <v>40</v>
      </c>
      <c r="E444" s="33" t="s">
        <v>2241</v>
      </c>
    </row>
    <row r="445" spans="1:5" x14ac:dyDescent="0.25">
      <c r="A445" s="33" t="s">
        <v>411</v>
      </c>
      <c r="B445" s="33" t="s">
        <v>1133</v>
      </c>
      <c r="C445" s="35" t="str">
        <f t="shared" si="8"/>
        <v>Espiga Punta Poste caps.1" PoliamidaACANAL</v>
      </c>
      <c r="D445" s="33">
        <v>50</v>
      </c>
      <c r="E445" s="33" t="s">
        <v>2242</v>
      </c>
    </row>
    <row r="446" spans="1:5" x14ac:dyDescent="0.25">
      <c r="A446" s="33" t="s">
        <v>411</v>
      </c>
      <c r="B446" s="33" t="s">
        <v>1150</v>
      </c>
      <c r="C446" s="35" t="str">
        <f t="shared" si="8"/>
        <v>Espiga Punta Poste caps.1" PoliamidaPUESPI</v>
      </c>
      <c r="D446" s="33">
        <v>45</v>
      </c>
      <c r="E446" s="33" t="s">
        <v>2243</v>
      </c>
    </row>
    <row r="447" spans="1:5" x14ac:dyDescent="0.25">
      <c r="A447" s="33" t="s">
        <v>411</v>
      </c>
      <c r="B447" s="33" t="s">
        <v>1138</v>
      </c>
      <c r="C447" s="35" t="str">
        <f t="shared" si="8"/>
        <v>Espiga Punta Poste caps.1" PoliamidaESTRIA</v>
      </c>
      <c r="D447" s="33">
        <v>100</v>
      </c>
      <c r="E447" s="33" t="s">
        <v>2218</v>
      </c>
    </row>
    <row r="448" spans="1:5" x14ac:dyDescent="0.25">
      <c r="A448" s="33" t="s">
        <v>411</v>
      </c>
      <c r="B448" s="33" t="s">
        <v>2296</v>
      </c>
      <c r="C448" s="35" t="str">
        <f t="shared" si="8"/>
        <v>Espiga Punta Poste caps.1" PoliamidaLOGO</v>
      </c>
      <c r="D448" s="33">
        <v>120</v>
      </c>
      <c r="E448" s="33" t="s">
        <v>2298</v>
      </c>
    </row>
    <row r="449" spans="1:5" x14ac:dyDescent="0.25">
      <c r="A449" s="33" t="s">
        <v>411</v>
      </c>
      <c r="B449" s="33" t="s">
        <v>1272</v>
      </c>
      <c r="C449" s="35" t="str">
        <f t="shared" si="8"/>
        <v>Espiga Punta Poste caps.1" PoliamidaINYECT</v>
      </c>
      <c r="D449" s="33">
        <v>38</v>
      </c>
      <c r="E449" s="33" t="s">
        <v>2245</v>
      </c>
    </row>
    <row r="450" spans="1:5" x14ac:dyDescent="0.25">
      <c r="A450" s="214" t="s">
        <v>413</v>
      </c>
      <c r="B450" s="214" t="s">
        <v>35</v>
      </c>
      <c r="C450" s="35" t="str">
        <f t="shared" si="8"/>
        <v>Espiga Punta Poste caps.1.3/8" PoliamidaCORTPE</v>
      </c>
      <c r="D450" s="214">
        <v>40</v>
      </c>
      <c r="E450" s="214" t="s">
        <v>2241</v>
      </c>
    </row>
    <row r="451" spans="1:5" x14ac:dyDescent="0.25">
      <c r="A451" s="214" t="s">
        <v>413</v>
      </c>
      <c r="B451" s="214" t="s">
        <v>1133</v>
      </c>
      <c r="C451" s="35" t="str">
        <f t="shared" si="8"/>
        <v>Espiga Punta Poste caps.1.3/8" PoliamidaACANAL</v>
      </c>
      <c r="D451" s="214">
        <v>45</v>
      </c>
      <c r="E451" s="214" t="s">
        <v>2242</v>
      </c>
    </row>
    <row r="452" spans="1:5" x14ac:dyDescent="0.25">
      <c r="A452" s="214" t="s">
        <v>413</v>
      </c>
      <c r="B452" s="214" t="s">
        <v>1150</v>
      </c>
      <c r="C452" s="35" t="str">
        <f t="shared" si="8"/>
        <v>Espiga Punta Poste caps.1.3/8" PoliamidaPUESPI</v>
      </c>
      <c r="D452" s="214">
        <v>30</v>
      </c>
      <c r="E452" s="214" t="s">
        <v>2243</v>
      </c>
    </row>
    <row r="453" spans="1:5" x14ac:dyDescent="0.25">
      <c r="A453" s="214" t="s">
        <v>413</v>
      </c>
      <c r="B453" s="214" t="s">
        <v>1138</v>
      </c>
      <c r="C453" s="35" t="str">
        <f t="shared" si="8"/>
        <v>Espiga Punta Poste caps.1.3/8" PoliamidaESTRIA</v>
      </c>
      <c r="D453" s="214">
        <v>100</v>
      </c>
      <c r="E453" s="214" t="s">
        <v>2218</v>
      </c>
    </row>
    <row r="454" spans="1:5" x14ac:dyDescent="0.25">
      <c r="A454" s="214" t="s">
        <v>413</v>
      </c>
      <c r="B454" s="214" t="s">
        <v>1307</v>
      </c>
      <c r="C454" s="35" t="str">
        <f t="shared" si="8"/>
        <v>Espiga Punta Poste caps.1.3/8" PoliamidaPINCHAR</v>
      </c>
      <c r="D454" s="214">
        <v>60</v>
      </c>
      <c r="E454" s="214" t="s">
        <v>2244</v>
      </c>
    </row>
    <row r="455" spans="1:5" x14ac:dyDescent="0.25">
      <c r="A455" s="214" t="s">
        <v>413</v>
      </c>
      <c r="B455" s="214" t="s">
        <v>1272</v>
      </c>
      <c r="C455" s="35" t="str">
        <f t="shared" si="8"/>
        <v>Espiga Punta Poste caps.1.3/8" PoliamidaINYECT</v>
      </c>
      <c r="D455" s="214">
        <v>38</v>
      </c>
      <c r="E455" s="214" t="s">
        <v>2245</v>
      </c>
    </row>
    <row r="456" spans="1:5" x14ac:dyDescent="0.25">
      <c r="A456" t="s">
        <v>415</v>
      </c>
      <c r="C456" s="35" t="str">
        <f t="shared" si="8"/>
        <v>Extensión p/Soporte de Paso 500x800x1300</v>
      </c>
    </row>
    <row r="457" spans="1:5" x14ac:dyDescent="0.25">
      <c r="A457" t="s">
        <v>417</v>
      </c>
      <c r="C457" s="35" t="str">
        <f t="shared" si="8"/>
        <v>Estribo Metálico p/Brazo Tipo L 23 Kv</v>
      </c>
    </row>
    <row r="458" spans="1:5" x14ac:dyDescent="0.25">
      <c r="A458" t="s">
        <v>418</v>
      </c>
      <c r="C458" s="35" t="str">
        <f t="shared" si="8"/>
        <v>Estribo Metálico p/Brazo Tipo L 12 Kv</v>
      </c>
    </row>
    <row r="459" spans="1:5" x14ac:dyDescent="0.25">
      <c r="A459" t="s">
        <v>419</v>
      </c>
      <c r="C459" s="35" t="str">
        <f t="shared" si="8"/>
        <v>Estribo p/Soporte L 622x650 70x170</v>
      </c>
    </row>
    <row r="460" spans="1:5" x14ac:dyDescent="0.25">
      <c r="A460" t="s">
        <v>420</v>
      </c>
      <c r="C460" s="35" t="str">
        <f t="shared" si="8"/>
        <v>Fe Angulo 40x40x4x410 t/GTD</v>
      </c>
    </row>
    <row r="461" spans="1:5" x14ac:dyDescent="0.25">
      <c r="A461" t="s">
        <v>421</v>
      </c>
      <c r="C461" s="35" t="str">
        <f t="shared" si="8"/>
        <v>Fe Angulo 50x50x4x410</v>
      </c>
    </row>
    <row r="462" spans="1:5" x14ac:dyDescent="0.25">
      <c r="A462" t="s">
        <v>422</v>
      </c>
      <c r="C462" s="35" t="str">
        <f t="shared" si="8"/>
        <v>Fe Angulo 50x50x5x410</v>
      </c>
    </row>
    <row r="463" spans="1:5" x14ac:dyDescent="0.25">
      <c r="A463" t="s">
        <v>423</v>
      </c>
      <c r="C463" s="35" t="str">
        <f t="shared" si="8"/>
        <v>Fe Angulo 65x65x6x410 GV</v>
      </c>
    </row>
    <row r="464" spans="1:5" x14ac:dyDescent="0.25">
      <c r="A464" t="s">
        <v>424</v>
      </c>
      <c r="C464" s="35" t="str">
        <f t="shared" si="8"/>
        <v>Fe Angulo c/gancho 80x80x6x375</v>
      </c>
    </row>
    <row r="465" spans="1:3" x14ac:dyDescent="0.25">
      <c r="A465" t="s">
        <v>425</v>
      </c>
      <c r="C465" s="35" t="str">
        <f t="shared" si="8"/>
        <v>Fe Angulo 80x80x8x410 Am/Rey</v>
      </c>
    </row>
    <row r="466" spans="1:3" x14ac:dyDescent="0.25">
      <c r="A466" t="s">
        <v>426</v>
      </c>
      <c r="C466" s="35" t="str">
        <f t="shared" si="8"/>
        <v>Fe Angulo 80x80x8x410 GV</v>
      </c>
    </row>
    <row r="467" spans="1:3" x14ac:dyDescent="0.25">
      <c r="A467" t="s">
        <v>427</v>
      </c>
      <c r="C467" s="35" t="str">
        <f t="shared" si="8"/>
        <v>Fe Angulo C/Gancho Riostra 80x80x8x575 GV</v>
      </c>
    </row>
    <row r="468" spans="1:3" x14ac:dyDescent="0.25">
      <c r="A468" t="s">
        <v>424</v>
      </c>
      <c r="C468" s="35" t="str">
        <f t="shared" si="8"/>
        <v>Fe Angulo c/gancho 80x80x6x375</v>
      </c>
    </row>
    <row r="469" spans="1:3" x14ac:dyDescent="0.25">
      <c r="A469" t="s">
        <v>428</v>
      </c>
      <c r="C469" s="35" t="str">
        <f t="shared" si="8"/>
        <v>Fe Angulo c/gancho p/Riostra 80x80x6x375</v>
      </c>
    </row>
    <row r="470" spans="1:3" x14ac:dyDescent="0.25">
      <c r="A470" t="s">
        <v>429</v>
      </c>
      <c r="C470" s="35" t="str">
        <f t="shared" si="8"/>
        <v>Fijación p/Cañería 1.1/2-2 - 1/2x300x100</v>
      </c>
    </row>
    <row r="471" spans="1:3" x14ac:dyDescent="0.25">
      <c r="A471" t="s">
        <v>430</v>
      </c>
      <c r="C471" s="35" t="str">
        <f t="shared" si="8"/>
        <v>Fijación p/Cañería 2.1/2 - 1/2x300x100</v>
      </c>
    </row>
    <row r="472" spans="1:3" x14ac:dyDescent="0.25">
      <c r="A472" t="s">
        <v>431</v>
      </c>
      <c r="C472" s="35" t="str">
        <f t="shared" si="8"/>
        <v>Fijación p/Cañería 1/2 - 1/2x10x3H</v>
      </c>
    </row>
    <row r="473" spans="1:3" x14ac:dyDescent="0.25">
      <c r="A473" t="s">
        <v>432</v>
      </c>
      <c r="C473" s="35" t="str">
        <f t="shared" si="8"/>
        <v>Fijación p/Cañería 1/2 - 1/2x11.1/2</v>
      </c>
    </row>
    <row r="474" spans="1:3" x14ac:dyDescent="0.25">
      <c r="A474" t="s">
        <v>433</v>
      </c>
      <c r="C474" s="35" t="str">
        <f t="shared" si="8"/>
        <v>Fijación p/Cañería 1/2 - 1/2x130</v>
      </c>
    </row>
    <row r="475" spans="1:3" x14ac:dyDescent="0.25">
      <c r="A475" t="s">
        <v>434</v>
      </c>
      <c r="C475" s="35" t="str">
        <f t="shared" si="8"/>
        <v>Fijación p/Cañería 1/2 - 1/2x13x6H</v>
      </c>
    </row>
    <row r="476" spans="1:3" x14ac:dyDescent="0.25">
      <c r="A476" t="s">
        <v>435</v>
      </c>
      <c r="C476" s="35" t="str">
        <f t="shared" si="8"/>
        <v>Fijación p/Cañería 1/2 - 1/2x5.1/2</v>
      </c>
    </row>
    <row r="477" spans="1:3" x14ac:dyDescent="0.25">
      <c r="A477" t="s">
        <v>436</v>
      </c>
      <c r="C477" s="35" t="str">
        <f t="shared" si="8"/>
        <v>Fijación p/Cañería 1/2 - 1/2x150x75</v>
      </c>
    </row>
    <row r="478" spans="1:3" x14ac:dyDescent="0.25">
      <c r="A478" t="s">
        <v>437</v>
      </c>
      <c r="C478" s="35" t="str">
        <f t="shared" si="8"/>
        <v>Fijación p/Cañería 1/2 - 1/2x8x5H</v>
      </c>
    </row>
    <row r="479" spans="1:3" x14ac:dyDescent="0.25">
      <c r="A479" t="s">
        <v>438</v>
      </c>
      <c r="C479" s="35" t="str">
        <f t="shared" ref="C479:C542" si="9">CONCATENATE(A479,B479)</f>
        <v>Fijación p/Cañería 1/2 - 1/2x9x3H</v>
      </c>
    </row>
    <row r="480" spans="1:3" x14ac:dyDescent="0.25">
      <c r="A480" t="s">
        <v>439</v>
      </c>
      <c r="C480" s="35" t="str">
        <f t="shared" si="9"/>
        <v>Fijación p/Cañería 1 - 1/2x9x3H</v>
      </c>
    </row>
    <row r="481" spans="1:3" x14ac:dyDescent="0.25">
      <c r="A481" t="s">
        <v>440</v>
      </c>
      <c r="C481" s="35" t="str">
        <f t="shared" si="9"/>
        <v>Fijación p/Cañería 1/2 - 1/2x292x100</v>
      </c>
    </row>
    <row r="482" spans="1:3" x14ac:dyDescent="0.25">
      <c r="A482" t="s">
        <v>441</v>
      </c>
      <c r="C482" s="35" t="str">
        <f t="shared" si="9"/>
        <v>Fijación p/Cañería 1 - 1/2x300x100</v>
      </c>
    </row>
    <row r="483" spans="1:3" x14ac:dyDescent="0.25">
      <c r="A483" t="s">
        <v>442</v>
      </c>
      <c r="C483" s="35" t="str">
        <f t="shared" si="9"/>
        <v>Fijación p/Cañería 1 - 1/2x380x100</v>
      </c>
    </row>
    <row r="484" spans="1:3" x14ac:dyDescent="0.25">
      <c r="A484" t="s">
        <v>443</v>
      </c>
      <c r="C484" s="35" t="str">
        <f t="shared" si="9"/>
        <v>Fijación p/Cañería 3 - 1/2x300x100</v>
      </c>
    </row>
    <row r="485" spans="1:3" x14ac:dyDescent="0.25">
      <c r="A485" t="s">
        <v>444</v>
      </c>
      <c r="C485" s="35" t="str">
        <f t="shared" si="9"/>
        <v>Fijación p/Cañería 4 - 1/2x300x100</v>
      </c>
    </row>
    <row r="486" spans="1:3" x14ac:dyDescent="0.25">
      <c r="A486" t="s">
        <v>445</v>
      </c>
      <c r="C486" s="35" t="str">
        <f t="shared" si="9"/>
        <v>Fijación p/Cañería 4 - 5/8x12x4H</v>
      </c>
    </row>
    <row r="487" spans="1:3" x14ac:dyDescent="0.25">
      <c r="A487" t="s">
        <v>446</v>
      </c>
      <c r="C487" s="35" t="str">
        <f t="shared" si="9"/>
        <v>Fijación p/Cañería M110 - 1/2x300x100</v>
      </c>
    </row>
    <row r="488" spans="1:3" x14ac:dyDescent="0.25">
      <c r="A488" t="s">
        <v>447</v>
      </c>
      <c r="C488" s="35" t="str">
        <f t="shared" si="9"/>
        <v>Fijación p/Cañería M32 - 1/2x300x100</v>
      </c>
    </row>
    <row r="489" spans="1:3" x14ac:dyDescent="0.25">
      <c r="A489" t="s">
        <v>448</v>
      </c>
      <c r="C489" s="35" t="str">
        <f t="shared" si="9"/>
        <v>Fijación p/Cañería M32 - 1/2x300x200H</v>
      </c>
    </row>
    <row r="490" spans="1:3" x14ac:dyDescent="0.25">
      <c r="A490" t="s">
        <v>449</v>
      </c>
      <c r="C490" s="35" t="str">
        <f t="shared" si="9"/>
        <v>Fijación p/Cañería M50 - 1/2x300</v>
      </c>
    </row>
    <row r="491" spans="1:3" x14ac:dyDescent="0.25">
      <c r="A491" t="s">
        <v>450</v>
      </c>
      <c r="C491" s="35" t="str">
        <f t="shared" si="9"/>
        <v>Fijación p/Cañería M75 - 1/2x300x100</v>
      </c>
    </row>
    <row r="492" spans="1:3" x14ac:dyDescent="0.25">
      <c r="A492" t="s">
        <v>451</v>
      </c>
      <c r="C492" s="35" t="str">
        <f t="shared" si="9"/>
        <v>Fondeadero Portatil V200</v>
      </c>
    </row>
    <row r="493" spans="1:3" x14ac:dyDescent="0.25">
      <c r="A493" t="s">
        <v>452</v>
      </c>
      <c r="C493" s="35" t="str">
        <f t="shared" si="9"/>
        <v xml:space="preserve">FUNDACION REFUERZO        P/POSTE GV 1X1    </v>
      </c>
    </row>
    <row r="494" spans="1:3" x14ac:dyDescent="0.25">
      <c r="A494" t="s">
        <v>453</v>
      </c>
      <c r="C494" s="35" t="str">
        <f t="shared" si="9"/>
        <v>Gancho p/Cruceta Remate 5/8x255</v>
      </c>
    </row>
    <row r="495" spans="1:3" x14ac:dyDescent="0.25">
      <c r="A495" t="s">
        <v>454</v>
      </c>
      <c r="C495" s="35" t="str">
        <f t="shared" si="9"/>
        <v>Gancho p/Cruceta Rem Final 3/4x280</v>
      </c>
    </row>
    <row r="496" spans="1:3" x14ac:dyDescent="0.25">
      <c r="A496" t="s">
        <v>455</v>
      </c>
      <c r="C496" s="35" t="str">
        <f t="shared" si="9"/>
        <v>Gancho p/Cruceta Riostra 50x5x230mm</v>
      </c>
    </row>
    <row r="497" spans="1:3" x14ac:dyDescent="0.25">
      <c r="A497" t="s">
        <v>456</v>
      </c>
      <c r="C497" s="35" t="str">
        <f t="shared" si="9"/>
        <v>Gancho p/Fierro Angulo 50x6</v>
      </c>
    </row>
    <row r="498" spans="1:3" x14ac:dyDescent="0.25">
      <c r="A498" t="s">
        <v>457</v>
      </c>
      <c r="C498" s="35" t="str">
        <f t="shared" si="9"/>
        <v>Gancho p/Regleta 4.1/2</v>
      </c>
    </row>
    <row r="499" spans="1:3" x14ac:dyDescent="0.25">
      <c r="A499" t="s">
        <v>458</v>
      </c>
      <c r="C499" s="35" t="str">
        <f t="shared" si="9"/>
        <v>Gancho p/Regleta 7.1/2</v>
      </c>
    </row>
    <row r="500" spans="1:3" x14ac:dyDescent="0.25">
      <c r="A500" t="s">
        <v>459</v>
      </c>
      <c r="C500" s="35" t="str">
        <f t="shared" si="9"/>
        <v>Gancho p/Regleta Tipo 1  240mm</v>
      </c>
    </row>
    <row r="501" spans="1:3" x14ac:dyDescent="0.25">
      <c r="A501" t="s">
        <v>460</v>
      </c>
      <c r="C501" s="35" t="str">
        <f t="shared" si="9"/>
        <v>Gancho T/Araña</v>
      </c>
    </row>
    <row r="502" spans="1:3" x14ac:dyDescent="0.25">
      <c r="A502" t="s">
        <v>61</v>
      </c>
      <c r="C502" s="35" t="str">
        <f t="shared" si="9"/>
        <v>Golilla 32x5x25 p/Soporte Tipo L</v>
      </c>
    </row>
    <row r="503" spans="1:3" x14ac:dyDescent="0.25">
      <c r="A503" t="s">
        <v>461</v>
      </c>
      <c r="C503" s="35" t="str">
        <f t="shared" si="9"/>
        <v>Golilla 32x32x5x12</v>
      </c>
    </row>
    <row r="504" spans="1:3" x14ac:dyDescent="0.25">
      <c r="A504" t="s">
        <v>462</v>
      </c>
      <c r="C504" s="35" t="str">
        <f t="shared" si="9"/>
        <v>Golilla 100x100x5x18</v>
      </c>
    </row>
    <row r="505" spans="1:3" x14ac:dyDescent="0.25">
      <c r="A505" t="s">
        <v>463</v>
      </c>
      <c r="C505" s="35" t="str">
        <f t="shared" si="9"/>
        <v>Golilla 100x100x5x21</v>
      </c>
    </row>
    <row r="506" spans="1:3" x14ac:dyDescent="0.25">
      <c r="A506" t="s">
        <v>464</v>
      </c>
      <c r="C506" s="35" t="str">
        <f t="shared" si="9"/>
        <v>Golilla 100x100x6x21</v>
      </c>
    </row>
    <row r="507" spans="1:3" x14ac:dyDescent="0.25">
      <c r="A507" t="s">
        <v>465</v>
      </c>
      <c r="C507" s="35" t="str">
        <f t="shared" si="9"/>
        <v>Golilla 100x100x6x24</v>
      </c>
    </row>
    <row r="508" spans="1:3" x14ac:dyDescent="0.25">
      <c r="A508" t="s">
        <v>466</v>
      </c>
      <c r="C508" s="35" t="str">
        <f t="shared" si="9"/>
        <v>Golilla 100x100x10x21</v>
      </c>
    </row>
    <row r="509" spans="1:3" x14ac:dyDescent="0.25">
      <c r="A509" t="s">
        <v>34</v>
      </c>
      <c r="C509" s="35" t="str">
        <f t="shared" si="9"/>
        <v>Golilla 100x100x10x27</v>
      </c>
    </row>
    <row r="510" spans="1:3" x14ac:dyDescent="0.25">
      <c r="A510" t="s">
        <v>467</v>
      </c>
      <c r="C510" s="35" t="str">
        <f t="shared" si="9"/>
        <v>Golilla 100x100x12x21</v>
      </c>
    </row>
    <row r="511" spans="1:3" x14ac:dyDescent="0.25">
      <c r="A511" t="s">
        <v>468</v>
      </c>
      <c r="C511" s="35" t="str">
        <f t="shared" si="9"/>
        <v>Golilla 120x120x16x27</v>
      </c>
    </row>
    <row r="512" spans="1:3" x14ac:dyDescent="0.25">
      <c r="A512" t="s">
        <v>469</v>
      </c>
      <c r="C512" s="35" t="str">
        <f t="shared" si="9"/>
        <v>Golilla 140x140x18x27</v>
      </c>
    </row>
    <row r="513" spans="1:3" x14ac:dyDescent="0.25">
      <c r="A513" t="s">
        <v>470</v>
      </c>
      <c r="C513" s="35" t="str">
        <f t="shared" si="9"/>
        <v>Golilla 38x38x3x14</v>
      </c>
    </row>
    <row r="514" spans="1:3" x14ac:dyDescent="0.25">
      <c r="A514" t="s">
        <v>471</v>
      </c>
      <c r="C514" s="35" t="str">
        <f t="shared" si="9"/>
        <v>Golilla 38x38x10x18</v>
      </c>
    </row>
    <row r="515" spans="1:3" x14ac:dyDescent="0.25">
      <c r="A515" t="s">
        <v>472</v>
      </c>
      <c r="C515" s="35" t="str">
        <f t="shared" si="9"/>
        <v>Golilla 40x40x5x14</v>
      </c>
    </row>
    <row r="516" spans="1:3" x14ac:dyDescent="0.25">
      <c r="A516" t="s">
        <v>473</v>
      </c>
      <c r="C516" s="35" t="str">
        <f t="shared" si="9"/>
        <v>Golilla 40x40x5x18</v>
      </c>
    </row>
    <row r="517" spans="1:3" x14ac:dyDescent="0.25">
      <c r="A517" t="s">
        <v>474</v>
      </c>
      <c r="C517" s="35" t="str">
        <f t="shared" si="9"/>
        <v>Golilla 40x40x5x21</v>
      </c>
    </row>
    <row r="518" spans="1:3" x14ac:dyDescent="0.25">
      <c r="A518" t="s">
        <v>475</v>
      </c>
      <c r="C518" s="35" t="str">
        <f t="shared" si="9"/>
        <v>Golilla 40x40x5x27</v>
      </c>
    </row>
    <row r="519" spans="1:3" x14ac:dyDescent="0.25">
      <c r="A519" t="s">
        <v>476</v>
      </c>
      <c r="C519" s="35" t="str">
        <f t="shared" si="9"/>
        <v>Golilla 50x50x5x18</v>
      </c>
    </row>
    <row r="520" spans="1:3" x14ac:dyDescent="0.25">
      <c r="A520" t="s">
        <v>477</v>
      </c>
      <c r="C520" s="35" t="str">
        <f t="shared" si="9"/>
        <v>Golilla 50x50x5x21</v>
      </c>
    </row>
    <row r="521" spans="1:3" x14ac:dyDescent="0.25">
      <c r="A521" t="s">
        <v>478</v>
      </c>
      <c r="C521" s="35" t="str">
        <f t="shared" si="9"/>
        <v>Golilla Plana Cua 85x85x12x24</v>
      </c>
    </row>
    <row r="522" spans="1:3" x14ac:dyDescent="0.25">
      <c r="A522" t="s">
        <v>479</v>
      </c>
      <c r="C522" s="35" t="str">
        <f t="shared" si="9"/>
        <v>Golilla 63x63x6x18 p/Tirante poste Mozo</v>
      </c>
    </row>
    <row r="523" spans="1:3" x14ac:dyDescent="0.25">
      <c r="A523" t="s">
        <v>480</v>
      </c>
      <c r="C523" s="35" t="str">
        <f t="shared" si="9"/>
        <v>Golilla 76x76x5x18</v>
      </c>
    </row>
    <row r="524" spans="1:3" x14ac:dyDescent="0.25">
      <c r="A524" t="s">
        <v>481</v>
      </c>
      <c r="C524" s="35" t="str">
        <f t="shared" si="9"/>
        <v>Golilla Copa 81x22x17x6 - 22</v>
      </c>
    </row>
    <row r="525" spans="1:3" x14ac:dyDescent="0.25">
      <c r="A525" t="s">
        <v>482</v>
      </c>
      <c r="C525" s="35" t="str">
        <f t="shared" si="9"/>
        <v>Golilla Descentrada 40x40x5x14</v>
      </c>
    </row>
    <row r="526" spans="1:3" x14ac:dyDescent="0.25">
      <c r="A526" t="s">
        <v>483</v>
      </c>
      <c r="C526" s="35" t="str">
        <f t="shared" si="9"/>
        <v>Golilla Descentrada 47x47x5x21</v>
      </c>
    </row>
    <row r="527" spans="1:3" x14ac:dyDescent="0.25">
      <c r="A527" t="s">
        <v>485</v>
      </c>
      <c r="C527" s="35" t="str">
        <f t="shared" si="9"/>
        <v>Golilla Descentrada 50x50x5x18</v>
      </c>
    </row>
    <row r="528" spans="1:3" x14ac:dyDescent="0.25">
      <c r="A528" t="s">
        <v>486</v>
      </c>
      <c r="C528" s="35" t="str">
        <f t="shared" si="9"/>
        <v>Golilla Descentrada 50x50x5x18 NG</v>
      </c>
    </row>
    <row r="529" spans="1:5" x14ac:dyDescent="0.25">
      <c r="A529" t="s">
        <v>487</v>
      </c>
      <c r="C529" s="35" t="str">
        <f t="shared" si="9"/>
        <v>Golilla Descentrada 50x50x5x21</v>
      </c>
    </row>
    <row r="530" spans="1:5" x14ac:dyDescent="0.25">
      <c r="A530" t="s">
        <v>489</v>
      </c>
      <c r="C530" s="35" t="str">
        <f t="shared" si="9"/>
        <v>Golilla Plana Red Esp. 44x24x4(7/8")</v>
      </c>
    </row>
    <row r="531" spans="1:5" x14ac:dyDescent="0.25">
      <c r="A531" t="s">
        <v>490</v>
      </c>
      <c r="C531" s="35" t="str">
        <f t="shared" si="9"/>
        <v>Golilla Plana Red Esp. 44x27x4(1")</v>
      </c>
    </row>
    <row r="532" spans="1:5" x14ac:dyDescent="0.25">
      <c r="A532" t="s">
        <v>491</v>
      </c>
      <c r="C532" s="35" t="str">
        <f t="shared" si="9"/>
        <v>Golilla Plana Red Esp. 100x3x7</v>
      </c>
    </row>
    <row r="533" spans="1:5" x14ac:dyDescent="0.25">
      <c r="A533" t="s">
        <v>492</v>
      </c>
      <c r="C533" s="35" t="str">
        <f t="shared" si="9"/>
        <v>Golilla Plana Esp. Red GV  110x49x8</v>
      </c>
    </row>
    <row r="534" spans="1:5" x14ac:dyDescent="0.25">
      <c r="A534" t="s">
        <v>42</v>
      </c>
      <c r="C534" s="35" t="str">
        <f t="shared" si="9"/>
        <v>Grillete 12mm, ojo chico</v>
      </c>
    </row>
    <row r="535" spans="1:5" x14ac:dyDescent="0.25">
      <c r="A535" t="s">
        <v>57</v>
      </c>
      <c r="C535" s="35" t="str">
        <f t="shared" si="9"/>
        <v>Grillete 12mm, ojo grande</v>
      </c>
    </row>
    <row r="536" spans="1:5" x14ac:dyDescent="0.25">
      <c r="A536" t="s">
        <v>493</v>
      </c>
      <c r="B536" t="s">
        <v>28</v>
      </c>
      <c r="C536" s="35" t="str">
        <f t="shared" si="9"/>
        <v>Grillete Forjado 16mmCORTAR</v>
      </c>
      <c r="D536">
        <v>450</v>
      </c>
      <c r="E536" t="s">
        <v>2223</v>
      </c>
    </row>
    <row r="537" spans="1:5" x14ac:dyDescent="0.25">
      <c r="A537" t="s">
        <v>493</v>
      </c>
      <c r="B537" t="s">
        <v>43</v>
      </c>
      <c r="C537" s="35" t="str">
        <f t="shared" si="9"/>
        <v>Grillete Forjado 16mmESTAC1</v>
      </c>
      <c r="D537">
        <v>100</v>
      </c>
      <c r="E537" t="s">
        <v>2265</v>
      </c>
    </row>
    <row r="538" spans="1:5" x14ac:dyDescent="0.25">
      <c r="A538" t="s">
        <v>493</v>
      </c>
      <c r="B538" t="s">
        <v>44</v>
      </c>
      <c r="C538" s="35" t="str">
        <f t="shared" si="9"/>
        <v>Grillete Forjado 16mmESTAC2</v>
      </c>
      <c r="D538">
        <v>109</v>
      </c>
      <c r="E538" t="s">
        <v>2265</v>
      </c>
    </row>
    <row r="539" spans="1:5" x14ac:dyDescent="0.25">
      <c r="A539" t="s">
        <v>493</v>
      </c>
      <c r="B539" t="s">
        <v>52</v>
      </c>
      <c r="C539" s="35" t="str">
        <f t="shared" si="9"/>
        <v>Grillete Forjado 16mmREBARE</v>
      </c>
      <c r="D539">
        <v>200</v>
      </c>
      <c r="E539" t="s">
        <v>2320</v>
      </c>
    </row>
    <row r="540" spans="1:5" x14ac:dyDescent="0.25">
      <c r="A540" t="s">
        <v>493</v>
      </c>
      <c r="B540" t="s">
        <v>73</v>
      </c>
      <c r="C540" s="35" t="str">
        <f t="shared" si="9"/>
        <v>Grillete Forjado 16mmPERFOR</v>
      </c>
      <c r="D540">
        <v>195</v>
      </c>
      <c r="E540" t="s">
        <v>2266</v>
      </c>
    </row>
    <row r="541" spans="1:5" x14ac:dyDescent="0.25">
      <c r="A541" t="s">
        <v>493</v>
      </c>
      <c r="B541" t="s">
        <v>47</v>
      </c>
      <c r="C541" s="35" t="str">
        <f t="shared" si="9"/>
        <v>Grillete Forjado 16mmFORJAR</v>
      </c>
      <c r="D541">
        <v>35</v>
      </c>
      <c r="E541" t="s">
        <v>2224</v>
      </c>
    </row>
    <row r="542" spans="1:5" x14ac:dyDescent="0.25">
      <c r="A542" t="s">
        <v>494</v>
      </c>
      <c r="C542" s="35" t="str">
        <f t="shared" si="9"/>
        <v>Grillete Forjado 16mm, perf.21</v>
      </c>
    </row>
    <row r="543" spans="1:5" x14ac:dyDescent="0.25">
      <c r="A543" s="33" t="s">
        <v>79</v>
      </c>
      <c r="B543" s="33" t="s">
        <v>28</v>
      </c>
      <c r="C543" s="252" t="str">
        <f t="shared" ref="C543:C626" si="10">CONCATENATE(A543,B543)</f>
        <v>Grillete recto 14mm, perf.18CORTAR</v>
      </c>
      <c r="D543" s="33">
        <v>450</v>
      </c>
      <c r="E543" s="33" t="s">
        <v>2223</v>
      </c>
    </row>
    <row r="544" spans="1:5" x14ac:dyDescent="0.25">
      <c r="A544" s="33" t="s">
        <v>79</v>
      </c>
      <c r="B544" s="33" t="s">
        <v>43</v>
      </c>
      <c r="C544" s="252" t="str">
        <f t="shared" si="10"/>
        <v>Grillete recto 14mm, perf.18ESTAC1</v>
      </c>
      <c r="D544" s="33">
        <v>148</v>
      </c>
      <c r="E544" s="33" t="s">
        <v>2265</v>
      </c>
    </row>
    <row r="545" spans="1:5" x14ac:dyDescent="0.25">
      <c r="A545" s="33" t="s">
        <v>79</v>
      </c>
      <c r="B545" s="33" t="s">
        <v>44</v>
      </c>
      <c r="C545" s="252" t="str">
        <f t="shared" si="10"/>
        <v>Grillete recto 14mm, perf.18ESTAC2</v>
      </c>
      <c r="D545" s="33">
        <v>162</v>
      </c>
      <c r="E545" s="33" t="s">
        <v>2265</v>
      </c>
    </row>
    <row r="546" spans="1:5" x14ac:dyDescent="0.25">
      <c r="A546" s="33" t="s">
        <v>79</v>
      </c>
      <c r="B546" s="33" t="s">
        <v>52</v>
      </c>
      <c r="C546" s="252" t="str">
        <f t="shared" si="10"/>
        <v>Grillete recto 14mm, perf.18REBARE</v>
      </c>
      <c r="D546" s="33">
        <v>240</v>
      </c>
      <c r="E546" s="33" t="s">
        <v>2320</v>
      </c>
    </row>
    <row r="547" spans="1:5" x14ac:dyDescent="0.25">
      <c r="A547" s="33" t="s">
        <v>79</v>
      </c>
      <c r="B547" s="33" t="s">
        <v>73</v>
      </c>
      <c r="C547" s="252" t="str">
        <f t="shared" si="10"/>
        <v>Grillete recto 14mm, perf.18PERFOR</v>
      </c>
      <c r="D547" s="33">
        <v>225</v>
      </c>
      <c r="E547" s="33" t="s">
        <v>2266</v>
      </c>
    </row>
    <row r="548" spans="1:5" x14ac:dyDescent="0.25">
      <c r="A548" s="33" t="s">
        <v>79</v>
      </c>
      <c r="B548" s="33" t="s">
        <v>1149</v>
      </c>
      <c r="C548" s="252" t="str">
        <f t="shared" si="10"/>
        <v>Grillete recto 14mm, perf.18PLANCHAR</v>
      </c>
      <c r="D548" s="33">
        <v>205</v>
      </c>
      <c r="E548" s="33" t="s">
        <v>2218</v>
      </c>
    </row>
    <row r="549" spans="1:5" x14ac:dyDescent="0.25">
      <c r="A549" s="33" t="s">
        <v>79</v>
      </c>
      <c r="B549" s="33" t="s">
        <v>47</v>
      </c>
      <c r="C549" s="252" t="str">
        <f t="shared" si="10"/>
        <v>Grillete recto 14mm, perf.18FORJAR</v>
      </c>
      <c r="D549" s="33">
        <v>86</v>
      </c>
      <c r="E549" s="33" t="s">
        <v>2224</v>
      </c>
    </row>
    <row r="550" spans="1:5" x14ac:dyDescent="0.25">
      <c r="A550" t="s">
        <v>58</v>
      </c>
      <c r="C550" s="35" t="str">
        <f t="shared" si="10"/>
        <v>Grillete recto 14mm, perf.21</v>
      </c>
    </row>
    <row r="551" spans="1:5" x14ac:dyDescent="0.25">
      <c r="A551" t="s">
        <v>495</v>
      </c>
      <c r="C551" s="35" t="str">
        <f t="shared" si="10"/>
        <v>Grillete recto 16mm, perf.18</v>
      </c>
    </row>
    <row r="552" spans="1:5" x14ac:dyDescent="0.25">
      <c r="A552" t="s">
        <v>496</v>
      </c>
      <c r="C552" s="35" t="str">
        <f t="shared" si="10"/>
        <v>Grillete recto 16mm, perf.21</v>
      </c>
    </row>
    <row r="553" spans="1:5" x14ac:dyDescent="0.25">
      <c r="A553" t="s">
        <v>497</v>
      </c>
      <c r="C553" s="35" t="str">
        <f t="shared" si="10"/>
        <v>Inserto Gv 1x1</v>
      </c>
    </row>
    <row r="554" spans="1:5" x14ac:dyDescent="0.25">
      <c r="A554" t="s">
        <v>498</v>
      </c>
      <c r="C554" s="35" t="str">
        <f t="shared" si="10"/>
        <v>INSERTO BORDE I-1   1X1</v>
      </c>
    </row>
    <row r="555" spans="1:5" x14ac:dyDescent="0.25">
      <c r="A555" t="s">
        <v>499</v>
      </c>
      <c r="C555" s="35" t="str">
        <f t="shared" si="10"/>
        <v xml:space="preserve">Insertos Gv 50x50x4mm </v>
      </c>
    </row>
    <row r="556" spans="1:5" x14ac:dyDescent="0.25">
      <c r="A556" t="s">
        <v>500</v>
      </c>
      <c r="C556" s="35" t="str">
        <f t="shared" si="10"/>
        <v>Kit Portones 6 Modulos</v>
      </c>
    </row>
    <row r="557" spans="1:5" x14ac:dyDescent="0.25">
      <c r="A557" t="s">
        <v>501</v>
      </c>
      <c r="C557" s="35" t="str">
        <f t="shared" si="10"/>
        <v>Kit Portones 4 Modulos</v>
      </c>
    </row>
    <row r="558" spans="1:5" x14ac:dyDescent="0.25">
      <c r="A558" t="s">
        <v>502</v>
      </c>
      <c r="C558" s="35" t="str">
        <f t="shared" si="10"/>
        <v>Lanza de Anclaje Torre 5G</v>
      </c>
    </row>
    <row r="559" spans="1:5" x14ac:dyDescent="0.25">
      <c r="A559" t="s">
        <v>503</v>
      </c>
      <c r="C559" s="35" t="str">
        <f t="shared" si="10"/>
        <v>Manilla p/Tapa</v>
      </c>
    </row>
    <row r="560" spans="1:5" x14ac:dyDescent="0.25">
      <c r="A560" t="s">
        <v>504</v>
      </c>
      <c r="C560" s="35" t="str">
        <f t="shared" si="10"/>
        <v>Mordaza Atracadero c/Bita 200mm</v>
      </c>
    </row>
    <row r="561" spans="1:5" x14ac:dyDescent="0.25">
      <c r="A561" t="s">
        <v>505</v>
      </c>
      <c r="C561" s="35" t="str">
        <f t="shared" si="10"/>
        <v>Mordaza Atracadero c/Bita 150mm</v>
      </c>
    </row>
    <row r="562" spans="1:5" x14ac:dyDescent="0.25">
      <c r="A562" t="s">
        <v>506</v>
      </c>
      <c r="C562" s="35" t="str">
        <f t="shared" si="10"/>
        <v>Mordaza Prensa Conexión a tierra (clip)</v>
      </c>
    </row>
    <row r="563" spans="1:5" x14ac:dyDescent="0.25">
      <c r="A563" t="s">
        <v>507</v>
      </c>
      <c r="C563" s="35" t="str">
        <f t="shared" si="10"/>
        <v xml:space="preserve">PARRILLA PA1 GV           900x560           </v>
      </c>
    </row>
    <row r="564" spans="1:5" x14ac:dyDescent="0.25">
      <c r="A564" t="s">
        <v>508</v>
      </c>
      <c r="C564" s="35" t="str">
        <f t="shared" si="10"/>
        <v>PARRILLA PA1 GV           900x570</v>
      </c>
    </row>
    <row r="565" spans="1:5" x14ac:dyDescent="0.25">
      <c r="A565" t="s">
        <v>509</v>
      </c>
      <c r="C565" s="35" t="str">
        <f t="shared" si="10"/>
        <v xml:space="preserve">PARRILLA PA2 GV           1050x780             </v>
      </c>
    </row>
    <row r="566" spans="1:5" x14ac:dyDescent="0.25">
      <c r="A566" t="s">
        <v>510</v>
      </c>
      <c r="C566" s="35" t="str">
        <f t="shared" si="10"/>
        <v xml:space="preserve">PARRILLA PA3 GV           900x800            </v>
      </c>
    </row>
    <row r="567" spans="1:5" x14ac:dyDescent="0.25">
      <c r="A567" t="s">
        <v>511</v>
      </c>
      <c r="C567" s="35" t="str">
        <f t="shared" si="10"/>
        <v>Pasador 12x105</v>
      </c>
    </row>
    <row r="568" spans="1:5" x14ac:dyDescent="0.25">
      <c r="A568" t="s">
        <v>512</v>
      </c>
      <c r="C568" s="35" t="str">
        <f t="shared" si="10"/>
        <v>Pasador 1/2x275</v>
      </c>
    </row>
    <row r="569" spans="1:5" x14ac:dyDescent="0.25">
      <c r="A569" t="s">
        <v>513</v>
      </c>
      <c r="C569" s="35" t="str">
        <f t="shared" si="10"/>
        <v>Pasador 1/2x80</v>
      </c>
    </row>
    <row r="570" spans="1:5" x14ac:dyDescent="0.25">
      <c r="A570" t="s">
        <v>514</v>
      </c>
      <c r="B570" t="s">
        <v>28</v>
      </c>
      <c r="C570" s="35" t="str">
        <f t="shared" si="10"/>
        <v>Pasador 3/4x65CORTAR</v>
      </c>
      <c r="D570">
        <v>500</v>
      </c>
      <c r="E570" t="s">
        <v>2196</v>
      </c>
    </row>
    <row r="571" spans="1:5" x14ac:dyDescent="0.25">
      <c r="A571" t="s">
        <v>514</v>
      </c>
      <c r="B571" t="s">
        <v>37</v>
      </c>
      <c r="C571" s="35" t="str">
        <f t="shared" si="10"/>
        <v>Pasador 3/4x65ESTAMC</v>
      </c>
      <c r="D571">
        <v>150</v>
      </c>
      <c r="E571" t="s">
        <v>2216</v>
      </c>
    </row>
    <row r="572" spans="1:5" x14ac:dyDescent="0.25">
      <c r="A572" t="s">
        <v>514</v>
      </c>
      <c r="B572" t="s">
        <v>59</v>
      </c>
      <c r="C572" s="35" t="str">
        <f t="shared" si="10"/>
        <v>Pasador 3/4x65REBARP</v>
      </c>
      <c r="D572">
        <v>300</v>
      </c>
      <c r="E572" t="s">
        <v>2217</v>
      </c>
    </row>
    <row r="573" spans="1:5" x14ac:dyDescent="0.25">
      <c r="A573" t="s">
        <v>514</v>
      </c>
      <c r="B573" t="s">
        <v>1296</v>
      </c>
      <c r="C573" s="35" t="str">
        <f t="shared" si="10"/>
        <v>Pasador 3/4x65PERFORAR</v>
      </c>
      <c r="D573">
        <v>135</v>
      </c>
      <c r="E573" t="s">
        <v>2286</v>
      </c>
    </row>
    <row r="574" spans="1:5" x14ac:dyDescent="0.25">
      <c r="A574" t="s">
        <v>515</v>
      </c>
      <c r="C574" s="35" t="str">
        <f t="shared" si="10"/>
        <v>Pasador 3/8x216 (c/1 perforación)</v>
      </c>
    </row>
    <row r="575" spans="1:5" x14ac:dyDescent="0.25">
      <c r="A575" t="s">
        <v>516</v>
      </c>
      <c r="C575" s="35" t="str">
        <f t="shared" si="10"/>
        <v>Pasador 3/8x217 (c/2 perforaciones)</v>
      </c>
    </row>
    <row r="576" spans="1:5" x14ac:dyDescent="0.25">
      <c r="A576" t="s">
        <v>517</v>
      </c>
      <c r="C576" s="35" t="str">
        <f t="shared" si="10"/>
        <v>Pasador 3/8x72</v>
      </c>
    </row>
    <row r="577" spans="1:5" x14ac:dyDescent="0.25">
      <c r="A577" t="s">
        <v>518</v>
      </c>
      <c r="C577" s="35" t="str">
        <f t="shared" si="10"/>
        <v>Pasador 5/8x50</v>
      </c>
    </row>
    <row r="578" spans="1:5" x14ac:dyDescent="0.25">
      <c r="A578" t="s">
        <v>519</v>
      </c>
      <c r="C578" s="35" t="str">
        <f t="shared" si="10"/>
        <v>Pasador 5/8x60</v>
      </c>
    </row>
    <row r="579" spans="1:5" x14ac:dyDescent="0.25">
      <c r="A579" t="s">
        <v>520</v>
      </c>
      <c r="C579" s="35" t="str">
        <f t="shared" si="10"/>
        <v>Pasador 5/8x66</v>
      </c>
    </row>
    <row r="580" spans="1:5" x14ac:dyDescent="0.25">
      <c r="A580" t="s">
        <v>521</v>
      </c>
      <c r="C580" s="35" t="str">
        <f t="shared" si="10"/>
        <v>Pasador 5/8x610</v>
      </c>
    </row>
    <row r="581" spans="1:5" x14ac:dyDescent="0.25">
      <c r="A581" t="s">
        <v>522</v>
      </c>
      <c r="C581" s="35" t="str">
        <f t="shared" si="10"/>
        <v>Pasador 5/8x910mm</v>
      </c>
    </row>
    <row r="582" spans="1:5" x14ac:dyDescent="0.25">
      <c r="A582" t="s">
        <v>523</v>
      </c>
      <c r="C582" s="35" t="str">
        <f t="shared" si="10"/>
        <v>Pasador 5/8x940mm</v>
      </c>
    </row>
    <row r="583" spans="1:5" x14ac:dyDescent="0.25">
      <c r="A583" t="s">
        <v>524</v>
      </c>
      <c r="C583" s="35" t="str">
        <f t="shared" si="10"/>
        <v>Pasador Cab. Chica 5/8x2</v>
      </c>
    </row>
    <row r="584" spans="1:5" x14ac:dyDescent="0.25">
      <c r="A584" t="s">
        <v>525</v>
      </c>
      <c r="C584" s="35" t="str">
        <f t="shared" si="10"/>
        <v>Pasador Cab. Red 5/8x50 (28x10)</v>
      </c>
    </row>
    <row r="585" spans="1:5" x14ac:dyDescent="0.25">
      <c r="A585" t="s">
        <v>526</v>
      </c>
      <c r="C585" s="35" t="str">
        <f t="shared" si="10"/>
        <v>Pasador M16x102</v>
      </c>
    </row>
    <row r="586" spans="1:5" x14ac:dyDescent="0.25">
      <c r="A586" s="216" t="s">
        <v>2327</v>
      </c>
      <c r="B586" s="216" t="s">
        <v>2331</v>
      </c>
      <c r="C586" s="217" t="str">
        <f t="shared" si="10"/>
        <v>PEINETA DISUASIVA         10004697 1 X 1    CORT 25X3</v>
      </c>
      <c r="D586" s="216">
        <v>220</v>
      </c>
      <c r="E586" s="216" t="s">
        <v>2339</v>
      </c>
    </row>
    <row r="587" spans="1:5" x14ac:dyDescent="0.25">
      <c r="A587" s="216" t="s">
        <v>2556</v>
      </c>
      <c r="B587" s="216" t="s">
        <v>2332</v>
      </c>
      <c r="C587" s="217" t="str">
        <f t="shared" si="10"/>
        <v>PEINETA DISUASIVA         PLET 25X5X240    CORT 25X5</v>
      </c>
      <c r="D587" s="216">
        <v>391</v>
      </c>
      <c r="E587" s="216" t="s">
        <v>2340</v>
      </c>
    </row>
    <row r="588" spans="1:5" x14ac:dyDescent="0.25">
      <c r="A588" s="216" t="s">
        <v>2556</v>
      </c>
      <c r="B588" s="216" t="s">
        <v>2333</v>
      </c>
      <c r="C588" s="217" t="str">
        <f t="shared" si="10"/>
        <v>PEINETA DISUASIVA         PLET 25X5X240    PERF 25X5</v>
      </c>
      <c r="D588" s="216">
        <v>300</v>
      </c>
      <c r="E588" s="216" t="s">
        <v>2266</v>
      </c>
    </row>
    <row r="589" spans="1:5" x14ac:dyDescent="0.25">
      <c r="A589" s="216" t="s">
        <v>2556</v>
      </c>
      <c r="B589" s="216" t="s">
        <v>2334</v>
      </c>
      <c r="C589" s="217" t="str">
        <f t="shared" si="10"/>
        <v>PEINETA DISUASIVA         PLET 25X5X240    DOBL 25X5</v>
      </c>
      <c r="D589" s="216">
        <v>150</v>
      </c>
      <c r="E589" s="216" t="s">
        <v>2320</v>
      </c>
    </row>
    <row r="590" spans="1:5" x14ac:dyDescent="0.25">
      <c r="A590" s="216" t="s">
        <v>2556</v>
      </c>
      <c r="B590" s="216" t="s">
        <v>2536</v>
      </c>
      <c r="C590" s="217" t="str">
        <f t="shared" si="10"/>
        <v>PEINETA DISUASIVA         PLET 25X5X240    SOLD M8</v>
      </c>
      <c r="D590" s="216">
        <v>35</v>
      </c>
      <c r="E590" s="216" t="s">
        <v>2244</v>
      </c>
    </row>
    <row r="591" spans="1:5" x14ac:dyDescent="0.25">
      <c r="A591" s="216" t="s">
        <v>2353</v>
      </c>
      <c r="B591" s="216" t="s">
        <v>2335</v>
      </c>
      <c r="C591" s="217" t="str">
        <f t="shared" si="10"/>
        <v>PEINETA DISUASIVA         PUA 300    CORT PUA300</v>
      </c>
      <c r="D591" s="216">
        <v>600</v>
      </c>
      <c r="E591" s="216" t="s">
        <v>2223</v>
      </c>
    </row>
    <row r="592" spans="1:5" x14ac:dyDescent="0.25">
      <c r="A592" s="216" t="s">
        <v>2353</v>
      </c>
      <c r="B592" s="216" t="s">
        <v>2337</v>
      </c>
      <c r="C592" s="217" t="str">
        <f t="shared" si="10"/>
        <v>PEINETA DISUASIVA         PUA 300    ESME PUA300</v>
      </c>
      <c r="D592" s="216">
        <v>180</v>
      </c>
      <c r="E592" s="216" t="s">
        <v>1254</v>
      </c>
    </row>
    <row r="593" spans="1:5" x14ac:dyDescent="0.25">
      <c r="A593" s="216" t="s">
        <v>2354</v>
      </c>
      <c r="B593" s="216" t="s">
        <v>2336</v>
      </c>
      <c r="C593" s="217" t="str">
        <f t="shared" si="10"/>
        <v>PEINETA DISUASIVA         PUA 150CORT PUA150</v>
      </c>
      <c r="D593" s="216">
        <v>600</v>
      </c>
      <c r="E593" s="216" t="s">
        <v>2223</v>
      </c>
    </row>
    <row r="594" spans="1:5" x14ac:dyDescent="0.25">
      <c r="A594" s="216" t="s">
        <v>2354</v>
      </c>
      <c r="B594" s="216" t="s">
        <v>2338</v>
      </c>
      <c r="C594" s="217" t="str">
        <f t="shared" si="10"/>
        <v>PEINETA DISUASIVA         PUA 150ESME PUA150</v>
      </c>
      <c r="D594" s="216">
        <v>180</v>
      </c>
      <c r="E594" s="216" t="s">
        <v>1254</v>
      </c>
    </row>
    <row r="595" spans="1:5" x14ac:dyDescent="0.25">
      <c r="A595" s="216" t="s">
        <v>2327</v>
      </c>
      <c r="B595" s="216" t="s">
        <v>69</v>
      </c>
      <c r="C595" s="217" t="str">
        <f t="shared" si="10"/>
        <v>PEINETA DISUASIVA         10004697 1 X 1    SOLDAR</v>
      </c>
      <c r="D595" s="216">
        <v>5</v>
      </c>
      <c r="E595" s="216" t="s">
        <v>2258</v>
      </c>
    </row>
    <row r="596" spans="1:5" x14ac:dyDescent="0.25">
      <c r="A596" s="218" t="s">
        <v>2328</v>
      </c>
      <c r="B596" s="218" t="s">
        <v>2331</v>
      </c>
      <c r="C596" s="219" t="str">
        <f t="shared" si="10"/>
        <v>PEINETA DISUASIVA         10004698 1 X 1    CORT 25X3</v>
      </c>
      <c r="D596" s="218">
        <v>220</v>
      </c>
      <c r="E596" s="218" t="s">
        <v>2339</v>
      </c>
    </row>
    <row r="597" spans="1:5" x14ac:dyDescent="0.25">
      <c r="A597" s="218" t="s">
        <v>2355</v>
      </c>
      <c r="B597" s="218" t="s">
        <v>2332</v>
      </c>
      <c r="C597" s="219" t="str">
        <f t="shared" si="10"/>
        <v>PEINETA DISUASIVA         PLET 25X5X210    CORT 25X5</v>
      </c>
      <c r="D597" s="218">
        <v>391</v>
      </c>
      <c r="E597" s="218" t="s">
        <v>2340</v>
      </c>
    </row>
    <row r="598" spans="1:5" x14ac:dyDescent="0.25">
      <c r="A598" s="218" t="s">
        <v>2355</v>
      </c>
      <c r="B598" s="218" t="s">
        <v>2333</v>
      </c>
      <c r="C598" s="219" t="str">
        <f t="shared" si="10"/>
        <v>PEINETA DISUASIVA         PLET 25X5X210    PERF 25X5</v>
      </c>
      <c r="D598" s="218">
        <v>300</v>
      </c>
      <c r="E598" s="218" t="s">
        <v>2266</v>
      </c>
    </row>
    <row r="599" spans="1:5" x14ac:dyDescent="0.25">
      <c r="A599" s="218" t="s">
        <v>2355</v>
      </c>
      <c r="B599" s="218" t="s">
        <v>2334</v>
      </c>
      <c r="C599" s="219" t="str">
        <f t="shared" si="10"/>
        <v>PEINETA DISUASIVA         PLET 25X5X210    DOBL 25X5</v>
      </c>
      <c r="D599" s="218">
        <v>150</v>
      </c>
      <c r="E599" s="218" t="s">
        <v>2320</v>
      </c>
    </row>
    <row r="600" spans="1:5" x14ac:dyDescent="0.25">
      <c r="A600" s="218" t="s">
        <v>2355</v>
      </c>
      <c r="B600" s="218" t="s">
        <v>2536</v>
      </c>
      <c r="C600" s="219" t="str">
        <f t="shared" si="10"/>
        <v>PEINETA DISUASIVA         PLET 25X5X210    SOLD M8</v>
      </c>
      <c r="D600" s="218">
        <v>35</v>
      </c>
      <c r="E600" s="218" t="s">
        <v>2244</v>
      </c>
    </row>
    <row r="601" spans="1:5" x14ac:dyDescent="0.25">
      <c r="A601" s="218" t="s">
        <v>2353</v>
      </c>
      <c r="B601" s="218" t="s">
        <v>2335</v>
      </c>
      <c r="C601" s="219" t="str">
        <f t="shared" si="10"/>
        <v>PEINETA DISUASIVA         PUA 300    CORT PUA300</v>
      </c>
      <c r="D601" s="218">
        <v>600</v>
      </c>
      <c r="E601" s="218" t="s">
        <v>2223</v>
      </c>
    </row>
    <row r="602" spans="1:5" x14ac:dyDescent="0.25">
      <c r="A602" s="218" t="s">
        <v>2353</v>
      </c>
      <c r="B602" s="218" t="s">
        <v>2337</v>
      </c>
      <c r="C602" s="219" t="str">
        <f t="shared" si="10"/>
        <v>PEINETA DISUASIVA         PUA 300    ESME PUA300</v>
      </c>
      <c r="D602" s="218">
        <v>180</v>
      </c>
      <c r="E602" s="218" t="s">
        <v>1254</v>
      </c>
    </row>
    <row r="603" spans="1:5" x14ac:dyDescent="0.25">
      <c r="A603" s="218" t="s">
        <v>2354</v>
      </c>
      <c r="B603" s="218" t="s">
        <v>2336</v>
      </c>
      <c r="C603" s="219" t="str">
        <f t="shared" si="10"/>
        <v>PEINETA DISUASIVA         PUA 150CORT PUA150</v>
      </c>
      <c r="D603" s="218">
        <v>600</v>
      </c>
      <c r="E603" s="218" t="s">
        <v>2223</v>
      </c>
    </row>
    <row r="604" spans="1:5" x14ac:dyDescent="0.25">
      <c r="A604" s="218" t="s">
        <v>2354</v>
      </c>
      <c r="B604" s="218" t="s">
        <v>2338</v>
      </c>
      <c r="C604" s="219" t="str">
        <f t="shared" si="10"/>
        <v>PEINETA DISUASIVA         PUA 150ESME PUA150</v>
      </c>
      <c r="D604" s="218">
        <v>180</v>
      </c>
      <c r="E604" s="218" t="s">
        <v>1254</v>
      </c>
    </row>
    <row r="605" spans="1:5" x14ac:dyDescent="0.25">
      <c r="A605" s="218" t="s">
        <v>2328</v>
      </c>
      <c r="B605" s="218" t="s">
        <v>69</v>
      </c>
      <c r="C605" s="219" t="str">
        <f t="shared" si="10"/>
        <v>PEINETA DISUASIVA         10004698 1 X 1    SOLDAR</v>
      </c>
      <c r="D605" s="218">
        <v>5</v>
      </c>
      <c r="E605" s="218" t="s">
        <v>2258</v>
      </c>
    </row>
    <row r="606" spans="1:5" x14ac:dyDescent="0.25">
      <c r="A606" t="s">
        <v>527</v>
      </c>
      <c r="C606" s="35" t="str">
        <f t="shared" si="10"/>
        <v xml:space="preserve">PENCO MARCO BARRA 66 KV   , MARCO BARRA     </v>
      </c>
    </row>
    <row r="607" spans="1:5" x14ac:dyDescent="0.25">
      <c r="A607" t="s">
        <v>528</v>
      </c>
      <c r="C607" s="35" t="str">
        <f t="shared" si="10"/>
        <v>PENCO PLATAFORMA OPERAC</v>
      </c>
    </row>
    <row r="608" spans="1:5" x14ac:dyDescent="0.25">
      <c r="A608" t="s">
        <v>529</v>
      </c>
      <c r="C608" s="35" t="str">
        <f t="shared" si="10"/>
        <v>Perfil C p/Poste 80x40x4x580mm</v>
      </c>
    </row>
    <row r="609" spans="1:5" x14ac:dyDescent="0.25">
      <c r="A609" t="s">
        <v>530</v>
      </c>
      <c r="C609" s="35" t="str">
        <f t="shared" si="10"/>
        <v>Perfil Cuad 40x40x2x6000</v>
      </c>
    </row>
    <row r="610" spans="1:5" x14ac:dyDescent="0.25">
      <c r="A610" t="s">
        <v>532</v>
      </c>
      <c r="C610" s="35" t="str">
        <f t="shared" si="10"/>
        <v>Perfil Cuad 20x20x1,5x6000</v>
      </c>
    </row>
    <row r="611" spans="1:5" x14ac:dyDescent="0.25">
      <c r="A611" t="s">
        <v>2200</v>
      </c>
      <c r="B611" t="s">
        <v>28</v>
      </c>
      <c r="C611" s="35" t="str">
        <f t="shared" si="10"/>
        <v>PERFIL CUADRADO GV        25x25x2x6MT       CORTAR</v>
      </c>
      <c r="D611">
        <v>35</v>
      </c>
      <c r="E611" t="s">
        <v>2268</v>
      </c>
    </row>
    <row r="612" spans="1:5" x14ac:dyDescent="0.25">
      <c r="A612" t="s">
        <v>2200</v>
      </c>
      <c r="B612" t="s">
        <v>73</v>
      </c>
      <c r="C612" s="35" t="str">
        <f t="shared" si="10"/>
        <v>PERFIL CUADRADO GV        25x25x2x6MT       PERFOR</v>
      </c>
      <c r="D612">
        <v>35</v>
      </c>
      <c r="E612" t="s">
        <v>2269</v>
      </c>
    </row>
    <row r="613" spans="1:5" x14ac:dyDescent="0.25">
      <c r="A613" t="s">
        <v>533</v>
      </c>
      <c r="C613" s="35" t="str">
        <f t="shared" si="10"/>
        <v>Perfil L p/Poste 40x40x5x312mm</v>
      </c>
    </row>
    <row r="614" spans="1:5" x14ac:dyDescent="0.25">
      <c r="A614" t="s">
        <v>534</v>
      </c>
      <c r="C614" s="35" t="str">
        <f t="shared" si="10"/>
        <v>Perfil Ext. Metálica 125x45x5x2400</v>
      </c>
    </row>
    <row r="615" spans="1:5" x14ac:dyDescent="0.25">
      <c r="A615" t="s">
        <v>536</v>
      </c>
      <c r="C615" s="35" t="str">
        <f t="shared" si="10"/>
        <v>Perfil Ext. Metálica 80x35x5x2410</v>
      </c>
    </row>
    <row r="616" spans="1:5" x14ac:dyDescent="0.25">
      <c r="A616" t="s">
        <v>538</v>
      </c>
      <c r="C616" s="35" t="str">
        <f t="shared" si="10"/>
        <v>Perfil Ext. Metálica 125x45x5x3350</v>
      </c>
    </row>
    <row r="617" spans="1:5" x14ac:dyDescent="0.25">
      <c r="A617" t="s">
        <v>539</v>
      </c>
      <c r="C617" s="35" t="str">
        <f t="shared" si="10"/>
        <v>Perno Anclaje Muerto Marino 5/8x400mm</v>
      </c>
    </row>
    <row r="618" spans="1:5" x14ac:dyDescent="0.25">
      <c r="A618" t="s">
        <v>540</v>
      </c>
      <c r="C618" s="35" t="str">
        <f t="shared" si="10"/>
        <v>Perno Anclaje Pata Partida 1/2x6.1/2</v>
      </c>
    </row>
    <row r="619" spans="1:5" x14ac:dyDescent="0.25">
      <c r="A619" s="220" t="s">
        <v>541</v>
      </c>
      <c r="B619" s="220" t="s">
        <v>28</v>
      </c>
      <c r="C619" s="221" t="str">
        <f t="shared" si="10"/>
        <v>Perno Anclaje Pata Partida 1/2x6.1/2x2HCORTAR</v>
      </c>
      <c r="D619" s="220">
        <v>420</v>
      </c>
      <c r="E619" s="220" t="s">
        <v>2223</v>
      </c>
    </row>
    <row r="620" spans="1:5" x14ac:dyDescent="0.25">
      <c r="A620" s="220" t="s">
        <v>541</v>
      </c>
      <c r="B620" s="220" t="s">
        <v>37</v>
      </c>
      <c r="C620" s="221" t="str">
        <f t="shared" si="10"/>
        <v>Perno Anclaje Pata Partida 1/2x6.1/2x2HESTAMC</v>
      </c>
      <c r="D620" s="220">
        <v>165</v>
      </c>
      <c r="E620" s="220" t="s">
        <v>2224</v>
      </c>
    </row>
    <row r="621" spans="1:5" x14ac:dyDescent="0.25">
      <c r="A621" s="220" t="s">
        <v>541</v>
      </c>
      <c r="B621" s="220" t="s">
        <v>1136</v>
      </c>
      <c r="C621" s="221" t="str">
        <f t="shared" si="10"/>
        <v>Perno Anclaje Pata Partida 1/2x6.1/2x2HDESTAJ</v>
      </c>
      <c r="D621" s="220">
        <v>200</v>
      </c>
      <c r="E621" s="220" t="s">
        <v>2266</v>
      </c>
    </row>
    <row r="622" spans="1:5" x14ac:dyDescent="0.25">
      <c r="A622" s="220" t="s">
        <v>541</v>
      </c>
      <c r="B622" s="220" t="s">
        <v>1137</v>
      </c>
      <c r="C622" s="221" t="str">
        <f t="shared" si="10"/>
        <v>Perno Anclaje Pata Partida 1/2x6.1/2x2HDOBLAC</v>
      </c>
      <c r="D622" s="220">
        <v>150</v>
      </c>
      <c r="E622" s="220" t="s">
        <v>2224</v>
      </c>
    </row>
    <row r="623" spans="1:5" x14ac:dyDescent="0.25">
      <c r="A623" s="220" t="s">
        <v>541</v>
      </c>
      <c r="B623" s="220" t="s">
        <v>2237</v>
      </c>
      <c r="C623" s="221" t="str">
        <f t="shared" si="10"/>
        <v>Perno Anclaje Pata Partida 1/2x6.1/2x2HPUNTEAR</v>
      </c>
      <c r="D623" s="220">
        <v>390</v>
      </c>
      <c r="E623" s="220" t="s">
        <v>2219</v>
      </c>
    </row>
    <row r="624" spans="1:5" x14ac:dyDescent="0.25">
      <c r="A624" s="220" t="s">
        <v>541</v>
      </c>
      <c r="B624" s="220" t="s">
        <v>2238</v>
      </c>
      <c r="C624" s="221" t="str">
        <f t="shared" si="10"/>
        <v>Perno Anclaje Pata Partida 1/2x6.1/2x2HTERRAJAR</v>
      </c>
      <c r="D624" s="220">
        <v>100</v>
      </c>
      <c r="E624" s="220" t="s">
        <v>2198</v>
      </c>
    </row>
    <row r="625" spans="1:3" x14ac:dyDescent="0.25">
      <c r="A625" t="s">
        <v>542</v>
      </c>
      <c r="C625" s="35" t="str">
        <f t="shared" si="10"/>
        <v>Perno Anclaje Recto HAE 3/4x550x100Hx50H</v>
      </c>
    </row>
    <row r="626" spans="1:3" x14ac:dyDescent="0.25">
      <c r="A626" t="s">
        <v>543</v>
      </c>
      <c r="C626" s="35" t="str">
        <f t="shared" si="10"/>
        <v>Perno Anclaje Recto HAE 3/4x700x120Hx130H</v>
      </c>
    </row>
    <row r="627" spans="1:3" x14ac:dyDescent="0.25">
      <c r="A627" t="s">
        <v>544</v>
      </c>
      <c r="C627" s="35" t="str">
        <f t="shared" ref="C627:C709" si="11">CONCATENATE(A627,B627)</f>
        <v>Perno Anclaje Recto H1E 3/4x500x70H NG</v>
      </c>
    </row>
    <row r="628" spans="1:3" x14ac:dyDescent="0.25">
      <c r="A628" t="s">
        <v>545</v>
      </c>
      <c r="C628" s="35" t="str">
        <f t="shared" si="11"/>
        <v>Perno Anclaje Recto HAE 3/4x510x135Hx55H</v>
      </c>
    </row>
    <row r="629" spans="1:3" x14ac:dyDescent="0.25">
      <c r="A629" t="s">
        <v>546</v>
      </c>
      <c r="C629" s="35" t="str">
        <f t="shared" si="11"/>
        <v>Perno Anclaje Recto HAE 3/4x400x125Hx55H</v>
      </c>
    </row>
    <row r="630" spans="1:3" x14ac:dyDescent="0.25">
      <c r="A630" t="s">
        <v>547</v>
      </c>
      <c r="C630" s="35" t="str">
        <f t="shared" si="11"/>
        <v>Perno Anclaje Recto HAE 3/4x450x135Hx55H</v>
      </c>
    </row>
    <row r="631" spans="1:3" x14ac:dyDescent="0.25">
      <c r="A631" t="s">
        <v>548</v>
      </c>
      <c r="C631" s="35" t="str">
        <f t="shared" si="11"/>
        <v>Perno Anclaje Recto HAE 3/4x950x285Hx55H</v>
      </c>
    </row>
    <row r="632" spans="1:3" x14ac:dyDescent="0.25">
      <c r="A632" t="s">
        <v>549</v>
      </c>
      <c r="C632" s="35" t="str">
        <f t="shared" si="11"/>
        <v>Perno Anclaje Recto HAE 5/8x500x100x100H</v>
      </c>
    </row>
    <row r="633" spans="1:3" x14ac:dyDescent="0.25">
      <c r="A633" t="s">
        <v>550</v>
      </c>
      <c r="C633" s="35" t="str">
        <f t="shared" si="11"/>
        <v>Perno Anclaje 3/4x700x100Hx100H</v>
      </c>
    </row>
    <row r="634" spans="1:3" x14ac:dyDescent="0.25">
      <c r="A634" t="s">
        <v>551</v>
      </c>
      <c r="C634" s="35" t="str">
        <f t="shared" si="11"/>
        <v>Perno Anclaje 3/4x870x130Hx80H</v>
      </c>
    </row>
    <row r="635" spans="1:3" x14ac:dyDescent="0.25">
      <c r="A635" t="s">
        <v>552</v>
      </c>
      <c r="C635" s="35" t="str">
        <f t="shared" si="11"/>
        <v>Perno Anclaje 3/4x1000x130Hx80H</v>
      </c>
    </row>
    <row r="636" spans="1:3" x14ac:dyDescent="0.25">
      <c r="A636" t="s">
        <v>553</v>
      </c>
      <c r="C636" s="35" t="str">
        <f t="shared" si="11"/>
        <v>Perno Anclaje 7/8x1070x140Hx60H</v>
      </c>
    </row>
    <row r="637" spans="1:3" x14ac:dyDescent="0.25">
      <c r="A637" t="s">
        <v>554</v>
      </c>
      <c r="C637" s="35" t="str">
        <f t="shared" si="11"/>
        <v>Perno Anclaje 1x1000x120Hx120H</v>
      </c>
    </row>
    <row r="638" spans="1:3" x14ac:dyDescent="0.25">
      <c r="A638" t="s">
        <v>555</v>
      </c>
      <c r="C638" s="35" t="str">
        <f t="shared" si="11"/>
        <v>Perno Anclaje 1x1000x120Hx200H</v>
      </c>
    </row>
    <row r="639" spans="1:3" x14ac:dyDescent="0.25">
      <c r="A639" t="s">
        <v>556</v>
      </c>
      <c r="C639" s="35" t="str">
        <f t="shared" si="11"/>
        <v>Perno Anclaje 1x1000x130Hx80H</v>
      </c>
    </row>
    <row r="640" spans="1:3" x14ac:dyDescent="0.25">
      <c r="A640" t="s">
        <v>557</v>
      </c>
      <c r="C640" s="35" t="str">
        <f t="shared" si="11"/>
        <v>Perno Anclaje Recto 5/8x600x100H</v>
      </c>
    </row>
    <row r="641" spans="1:3" x14ac:dyDescent="0.25">
      <c r="A641" t="s">
        <v>558</v>
      </c>
      <c r="C641" s="35" t="str">
        <f t="shared" si="11"/>
        <v>Perno Anclaje Tipo J 1/2x480x100mm</v>
      </c>
    </row>
    <row r="642" spans="1:3" x14ac:dyDescent="0.25">
      <c r="A642" t="s">
        <v>559</v>
      </c>
      <c r="C642" s="35" t="str">
        <f t="shared" si="11"/>
        <v>Perno Anclaje Tipo J 7/8x2150x250H  r50</v>
      </c>
    </row>
    <row r="643" spans="1:3" x14ac:dyDescent="0.25">
      <c r="A643" t="s">
        <v>560</v>
      </c>
      <c r="C643" s="35" t="str">
        <f t="shared" si="11"/>
        <v>Perno Anclaje c/Gol Soldada 1x285x140H</v>
      </c>
    </row>
    <row r="644" spans="1:3" x14ac:dyDescent="0.25">
      <c r="A644" t="s">
        <v>561</v>
      </c>
      <c r="C644" s="35" t="str">
        <f t="shared" si="11"/>
        <v xml:space="preserve">Perno Anclaje Recto 1.1/8x995x100H </v>
      </c>
    </row>
    <row r="645" spans="1:3" x14ac:dyDescent="0.25">
      <c r="A645" t="s">
        <v>562</v>
      </c>
      <c r="C645" s="35" t="str">
        <f t="shared" si="11"/>
        <v>Perno Anclaje Tipo J 1.1/8x2150x250H  r50</v>
      </c>
    </row>
    <row r="646" spans="1:3" x14ac:dyDescent="0.25">
      <c r="A646" t="s">
        <v>563</v>
      </c>
      <c r="C646" s="35" t="str">
        <f t="shared" si="11"/>
        <v>Perno Anclaje Tipo J 1.3/8x2150x250H  r50</v>
      </c>
    </row>
    <row r="647" spans="1:3" x14ac:dyDescent="0.25">
      <c r="A647" t="s">
        <v>564</v>
      </c>
      <c r="C647" s="35" t="str">
        <f t="shared" si="11"/>
        <v>Perno Anclaje Tipo J 1.3/8x2600x250H  r50</v>
      </c>
    </row>
    <row r="648" spans="1:3" x14ac:dyDescent="0.25">
      <c r="A648" t="s">
        <v>565</v>
      </c>
      <c r="C648" s="35" t="str">
        <f t="shared" si="11"/>
        <v xml:space="preserve">Perno Anclaje Tipo L 1x700x100x100H </v>
      </c>
    </row>
    <row r="649" spans="1:3" x14ac:dyDescent="0.25">
      <c r="A649" t="s">
        <v>566</v>
      </c>
      <c r="C649" s="35" t="str">
        <f t="shared" si="11"/>
        <v xml:space="preserve">Perno Anclaje Tipo L 1x800x200x100H </v>
      </c>
    </row>
    <row r="650" spans="1:3" x14ac:dyDescent="0.25">
      <c r="A650" t="s">
        <v>567</v>
      </c>
      <c r="C650" s="35" t="str">
        <f t="shared" si="11"/>
        <v xml:space="preserve">Perno Anclaje Tipo L 1x950x100x150H </v>
      </c>
    </row>
    <row r="651" spans="1:3" x14ac:dyDescent="0.25">
      <c r="A651" t="s">
        <v>568</v>
      </c>
      <c r="C651" s="35" t="str">
        <f t="shared" si="11"/>
        <v xml:space="preserve">Perno Anclaje Tipo L 1x1700x300x400H </v>
      </c>
    </row>
    <row r="652" spans="1:3" x14ac:dyDescent="0.25">
      <c r="A652" t="s">
        <v>569</v>
      </c>
      <c r="C652" s="35" t="str">
        <f t="shared" si="11"/>
        <v>Perno Anclaje Tipo L 1.1/4x1500x150x150H</v>
      </c>
    </row>
    <row r="653" spans="1:3" x14ac:dyDescent="0.25">
      <c r="A653" t="s">
        <v>570</v>
      </c>
      <c r="C653" s="35" t="str">
        <f t="shared" si="11"/>
        <v>Perno Anclaje Tipo L 1.1/4x1600</v>
      </c>
    </row>
    <row r="654" spans="1:3" x14ac:dyDescent="0.25">
      <c r="A654" t="s">
        <v>571</v>
      </c>
      <c r="C654" s="35" t="str">
        <f t="shared" si="11"/>
        <v>Perno Anclaje Tipo L 1/2x1000x100x100H</v>
      </c>
    </row>
    <row r="655" spans="1:3" x14ac:dyDescent="0.25">
      <c r="A655" t="s">
        <v>572</v>
      </c>
      <c r="C655" s="35" t="str">
        <f t="shared" si="11"/>
        <v>Perno Anclaje Tipo L 3/4x400x100x100H</v>
      </c>
    </row>
    <row r="656" spans="1:3" x14ac:dyDescent="0.25">
      <c r="A656" t="s">
        <v>573</v>
      </c>
      <c r="C656" s="35" t="str">
        <f t="shared" si="11"/>
        <v>Perno Anclaje Tipo L 3/4x500</v>
      </c>
    </row>
    <row r="657" spans="1:3" x14ac:dyDescent="0.25">
      <c r="A657" t="s">
        <v>574</v>
      </c>
      <c r="C657" s="35" t="str">
        <f t="shared" si="11"/>
        <v>Perno Anclaje Tipo L 3/4x500x80</v>
      </c>
    </row>
    <row r="658" spans="1:3" x14ac:dyDescent="0.25">
      <c r="A658" t="s">
        <v>575</v>
      </c>
      <c r="C658" s="35" t="str">
        <f t="shared" si="11"/>
        <v>Perno Anclaje Tipo L 3/4x540x70x100H</v>
      </c>
    </row>
    <row r="659" spans="1:3" x14ac:dyDescent="0.25">
      <c r="A659" t="s">
        <v>576</v>
      </c>
      <c r="C659" s="35" t="str">
        <f t="shared" si="11"/>
        <v>Perno Anclaje Tipo L 3/4x600x100x100H</v>
      </c>
    </row>
    <row r="660" spans="1:3" x14ac:dyDescent="0.25">
      <c r="A660" t="s">
        <v>577</v>
      </c>
      <c r="C660" s="35" t="str">
        <f t="shared" si="11"/>
        <v>Perno Anclaje Tipo L 3/4x710x200x110H</v>
      </c>
    </row>
    <row r="661" spans="1:3" x14ac:dyDescent="0.25">
      <c r="A661" t="s">
        <v>578</v>
      </c>
      <c r="C661" s="35" t="str">
        <f t="shared" si="11"/>
        <v>Perno Anclaje Tipo L 3/4x910x200x110H</v>
      </c>
    </row>
    <row r="662" spans="1:3" x14ac:dyDescent="0.25">
      <c r="A662" t="s">
        <v>579</v>
      </c>
      <c r="C662" s="35" t="str">
        <f t="shared" si="11"/>
        <v>Perno Anclaje L 5/8x100x100x50H</v>
      </c>
    </row>
    <row r="663" spans="1:3" x14ac:dyDescent="0.25">
      <c r="A663" t="s">
        <v>580</v>
      </c>
      <c r="C663" s="35" t="str">
        <f t="shared" si="11"/>
        <v>Perno Anclaje Tipo L 5/8x500</v>
      </c>
    </row>
    <row r="664" spans="1:3" x14ac:dyDescent="0.25">
      <c r="A664" t="s">
        <v>581</v>
      </c>
      <c r="C664" s="35" t="str">
        <f t="shared" si="11"/>
        <v>Perno Anclaje Tipo L 5/8x800x130x100H</v>
      </c>
    </row>
    <row r="665" spans="1:3" x14ac:dyDescent="0.25">
      <c r="A665" t="s">
        <v>582</v>
      </c>
      <c r="C665" s="35" t="str">
        <f t="shared" si="11"/>
        <v>Perno Anclaje Tipo L 7/8x500</v>
      </c>
    </row>
    <row r="666" spans="1:3" x14ac:dyDescent="0.25">
      <c r="A666" t="s">
        <v>583</v>
      </c>
      <c r="C666" s="35" t="str">
        <f t="shared" si="11"/>
        <v>Perno Cab Cuad 1/2x1.1/2x1.1/4H</v>
      </c>
    </row>
    <row r="667" spans="1:3" x14ac:dyDescent="0.25">
      <c r="A667" t="s">
        <v>584</v>
      </c>
      <c r="C667" s="35" t="str">
        <f t="shared" si="11"/>
        <v>Perno Cab Cuad 1/2x1.1/2x1.1/4H UNC</v>
      </c>
    </row>
    <row r="668" spans="1:3" x14ac:dyDescent="0.25">
      <c r="A668" t="s">
        <v>585</v>
      </c>
      <c r="C668" s="35" t="str">
        <f t="shared" si="11"/>
        <v xml:space="preserve">Perno Cab Cuad 1/2x2x1/4A </v>
      </c>
    </row>
    <row r="669" spans="1:3" x14ac:dyDescent="0.25">
      <c r="A669" t="s">
        <v>586</v>
      </c>
      <c r="C669" s="35" t="str">
        <f t="shared" si="11"/>
        <v>Perno Cab Cuad 1/2x2.1/2x1/4A BSW</v>
      </c>
    </row>
    <row r="670" spans="1:3" x14ac:dyDescent="0.25">
      <c r="A670" t="s">
        <v>587</v>
      </c>
      <c r="C670" s="35" t="str">
        <f t="shared" si="11"/>
        <v>Perno Cab Cuad 1/2x2.1/2x1/4A UNC</v>
      </c>
    </row>
    <row r="671" spans="1:3" x14ac:dyDescent="0.25">
      <c r="A671" t="s">
        <v>588</v>
      </c>
      <c r="C671" s="35" t="str">
        <f t="shared" si="11"/>
        <v>Perno Cab Cuad 1/2x1.3/4X1.1/4H</v>
      </c>
    </row>
    <row r="672" spans="1:3" x14ac:dyDescent="0.25">
      <c r="A672" t="s">
        <v>589</v>
      </c>
      <c r="C672" s="35" t="str">
        <f t="shared" si="11"/>
        <v>Perno Cab Cuad 1/2x1.3/4X1.1/4H BSW</v>
      </c>
    </row>
    <row r="673" spans="1:5" x14ac:dyDescent="0.25">
      <c r="A673" t="s">
        <v>590</v>
      </c>
      <c r="C673" s="35" t="str">
        <f t="shared" si="11"/>
        <v>Perno Cab Cuad 1/2x10x6H</v>
      </c>
    </row>
    <row r="674" spans="1:5" x14ac:dyDescent="0.25">
      <c r="A674" t="s">
        <v>591</v>
      </c>
      <c r="C674" s="35" t="str">
        <f t="shared" si="11"/>
        <v>Perno Cab Cuad 1/2x12</v>
      </c>
    </row>
    <row r="675" spans="1:5" x14ac:dyDescent="0.25">
      <c r="A675" t="s">
        <v>592</v>
      </c>
      <c r="C675" s="35" t="str">
        <f t="shared" si="11"/>
        <v>Perno Cab Cuad 1/2x16x10A</v>
      </c>
    </row>
    <row r="676" spans="1:5" x14ac:dyDescent="0.25">
      <c r="A676" t="s">
        <v>593</v>
      </c>
      <c r="C676" s="35" t="str">
        <f t="shared" si="11"/>
        <v>Perno Cab Cuad 1.1/2x8x3.1/2</v>
      </c>
    </row>
    <row r="677" spans="1:5" x14ac:dyDescent="0.25">
      <c r="A677" t="s">
        <v>594</v>
      </c>
      <c r="C677" s="35" t="str">
        <f t="shared" si="11"/>
        <v>Perno Cab Cuad 5/8x10x4A</v>
      </c>
    </row>
    <row r="678" spans="1:5" x14ac:dyDescent="0.25">
      <c r="A678" t="s">
        <v>595</v>
      </c>
      <c r="C678" s="35" t="str">
        <f t="shared" si="11"/>
        <v>Perno Cab Cuad 5/8x12x6A</v>
      </c>
    </row>
    <row r="679" spans="1:5" x14ac:dyDescent="0.25">
      <c r="A679" s="244" t="s">
        <v>596</v>
      </c>
      <c r="B679" s="244" t="s">
        <v>28</v>
      </c>
      <c r="C679" s="245" t="str">
        <f t="shared" si="11"/>
        <v>Perno Cab Cuad 5/8x2.1/2CORTAR</v>
      </c>
      <c r="D679" s="244">
        <v>550</v>
      </c>
      <c r="E679" s="244" t="s">
        <v>2223</v>
      </c>
    </row>
    <row r="680" spans="1:5" x14ac:dyDescent="0.25">
      <c r="A680" s="244" t="s">
        <v>596</v>
      </c>
      <c r="B680" s="244" t="s">
        <v>37</v>
      </c>
      <c r="C680" s="245" t="str">
        <f t="shared" si="11"/>
        <v>Perno Cab Cuad 5/8x2.1/2ESTAMC</v>
      </c>
      <c r="D680" s="244">
        <v>165</v>
      </c>
      <c r="E680" s="244" t="s">
        <v>2224</v>
      </c>
    </row>
    <row r="681" spans="1:5" x14ac:dyDescent="0.25">
      <c r="A681" s="244" t="s">
        <v>596</v>
      </c>
      <c r="B681" s="244" t="s">
        <v>59</v>
      </c>
      <c r="C681" s="245" t="str">
        <f t="shared" si="11"/>
        <v>Perno Cab Cuad 5/8x2.1/2REBARP</v>
      </c>
      <c r="D681" s="244">
        <v>445</v>
      </c>
      <c r="E681" s="244" t="s">
        <v>2217</v>
      </c>
    </row>
    <row r="682" spans="1:5" x14ac:dyDescent="0.25">
      <c r="A682" s="244" t="s">
        <v>596</v>
      </c>
      <c r="B682" s="244" t="s">
        <v>2237</v>
      </c>
      <c r="C682" s="245" t="str">
        <f t="shared" si="11"/>
        <v>Perno Cab Cuad 5/8x2.1/2PUNTEAR</v>
      </c>
      <c r="D682" s="244">
        <v>330</v>
      </c>
      <c r="E682" s="244" t="s">
        <v>2219</v>
      </c>
    </row>
    <row r="683" spans="1:5" x14ac:dyDescent="0.25">
      <c r="A683" s="244" t="s">
        <v>596</v>
      </c>
      <c r="B683" s="244" t="s">
        <v>2238</v>
      </c>
      <c r="C683" s="245" t="str">
        <f t="shared" si="11"/>
        <v>Perno Cab Cuad 5/8x2.1/2TERRAJAR</v>
      </c>
      <c r="D683" s="244">
        <v>175</v>
      </c>
      <c r="E683" s="244" t="s">
        <v>2198</v>
      </c>
    </row>
    <row r="684" spans="1:5" x14ac:dyDescent="0.25">
      <c r="A684" t="s">
        <v>597</v>
      </c>
      <c r="C684" s="35" t="str">
        <f t="shared" si="11"/>
        <v>Perno Cab Cuad 5/8x2.1/2x1A</v>
      </c>
    </row>
    <row r="685" spans="1:5" x14ac:dyDescent="0.25">
      <c r="A685" t="s">
        <v>598</v>
      </c>
      <c r="C685" s="35" t="str">
        <f t="shared" si="11"/>
        <v>Perno Cab Cuad 5/8x8x4.1/2A</v>
      </c>
    </row>
    <row r="686" spans="1:5" x14ac:dyDescent="0.25">
      <c r="A686" t="s">
        <v>599</v>
      </c>
      <c r="C686" s="35" t="str">
        <f t="shared" si="11"/>
        <v>Perno Cab Cuad 7/8x4x2H</v>
      </c>
    </row>
    <row r="687" spans="1:5" x14ac:dyDescent="0.25">
      <c r="A687" t="s">
        <v>600</v>
      </c>
      <c r="C687" s="35" t="str">
        <f t="shared" si="11"/>
        <v>Perno Cab Cuad 7/8x5.1/2x2.1/2H Ref</v>
      </c>
    </row>
    <row r="688" spans="1:5" x14ac:dyDescent="0.25">
      <c r="A688" t="s">
        <v>601</v>
      </c>
      <c r="C688" s="35" t="str">
        <f t="shared" si="11"/>
        <v>Perno Cab Cuad 7/8x5.1/2x2.1/2H</v>
      </c>
    </row>
    <row r="689" spans="1:5" x14ac:dyDescent="0.25">
      <c r="A689" s="214" t="s">
        <v>2383</v>
      </c>
      <c r="B689" s="214" t="s">
        <v>28</v>
      </c>
      <c r="C689" s="215" t="str">
        <f t="shared" si="11"/>
        <v>PER CUA 1045 UNC NG       1 X 12            CORTAR</v>
      </c>
      <c r="D689" s="214">
        <v>350</v>
      </c>
      <c r="E689" s="214" t="s">
        <v>2196</v>
      </c>
    </row>
    <row r="690" spans="1:5" x14ac:dyDescent="0.25">
      <c r="A690" s="214" t="s">
        <v>2383</v>
      </c>
      <c r="B690" s="214" t="s">
        <v>37</v>
      </c>
      <c r="C690" s="215" t="str">
        <f t="shared" si="11"/>
        <v>PER CUA 1045 UNC NG       1 X 12            ESTAMC</v>
      </c>
      <c r="D690" s="214">
        <v>130</v>
      </c>
      <c r="E690" s="214" t="s">
        <v>2262</v>
      </c>
    </row>
    <row r="691" spans="1:5" x14ac:dyDescent="0.25">
      <c r="A691" s="214" t="s">
        <v>2383</v>
      </c>
      <c r="B691" s="214" t="s">
        <v>59</v>
      </c>
      <c r="C691" s="215" t="str">
        <f t="shared" si="11"/>
        <v>PER CUA 1045 UNC NG       1 X 12            REBARP</v>
      </c>
      <c r="D691" s="214">
        <v>150</v>
      </c>
      <c r="E691" s="214" t="s">
        <v>2239</v>
      </c>
    </row>
    <row r="692" spans="1:5" x14ac:dyDescent="0.25">
      <c r="A692" s="214" t="s">
        <v>2383</v>
      </c>
      <c r="B692" s="214" t="s">
        <v>2237</v>
      </c>
      <c r="C692" s="215" t="str">
        <f t="shared" si="11"/>
        <v>PER CUA 1045 UNC NG       1 X 12            PUNTEAR</v>
      </c>
      <c r="D692" s="214">
        <v>200</v>
      </c>
      <c r="E692" s="214" t="s">
        <v>2219</v>
      </c>
    </row>
    <row r="693" spans="1:5" x14ac:dyDescent="0.25">
      <c r="A693" s="214" t="s">
        <v>2383</v>
      </c>
      <c r="B693" s="214" t="s">
        <v>2238</v>
      </c>
      <c r="C693" s="215" t="str">
        <f t="shared" si="11"/>
        <v>PER CUA 1045 UNC NG       1 X 12            TERRAJAR</v>
      </c>
      <c r="D693" s="214">
        <v>60</v>
      </c>
      <c r="E693" s="214" t="s">
        <v>2311</v>
      </c>
    </row>
    <row r="694" spans="1:5" x14ac:dyDescent="0.25">
      <c r="A694" s="216" t="s">
        <v>2395</v>
      </c>
      <c r="B694" s="216" t="s">
        <v>28</v>
      </c>
      <c r="C694" s="217" t="str">
        <f t="shared" si="11"/>
        <v>PER CUA 1045 UNC NG       1 X 11            CORTAR</v>
      </c>
      <c r="D694" s="216">
        <v>350</v>
      </c>
      <c r="E694" s="216" t="s">
        <v>2196</v>
      </c>
    </row>
    <row r="695" spans="1:5" x14ac:dyDescent="0.25">
      <c r="A695" s="216" t="s">
        <v>2395</v>
      </c>
      <c r="B695" s="216" t="s">
        <v>37</v>
      </c>
      <c r="C695" s="217" t="str">
        <f t="shared" si="11"/>
        <v>PER CUA 1045 UNC NG       1 X 11            ESTAMC</v>
      </c>
      <c r="D695" s="216">
        <v>130</v>
      </c>
      <c r="E695" s="216" t="s">
        <v>2262</v>
      </c>
    </row>
    <row r="696" spans="1:5" x14ac:dyDescent="0.25">
      <c r="A696" s="216" t="s">
        <v>2395</v>
      </c>
      <c r="B696" s="216" t="s">
        <v>59</v>
      </c>
      <c r="C696" s="217" t="str">
        <f t="shared" si="11"/>
        <v>PER CUA 1045 UNC NG       1 X 11            REBARP</v>
      </c>
      <c r="D696" s="216">
        <v>150</v>
      </c>
      <c r="E696" s="216" t="s">
        <v>2239</v>
      </c>
    </row>
    <row r="697" spans="1:5" x14ac:dyDescent="0.25">
      <c r="A697" s="216" t="s">
        <v>2395</v>
      </c>
      <c r="B697" s="216" t="s">
        <v>2237</v>
      </c>
      <c r="C697" s="217" t="str">
        <f t="shared" si="11"/>
        <v>PER CUA 1045 UNC NG       1 X 11            PUNTEAR</v>
      </c>
      <c r="D697" s="216">
        <v>200</v>
      </c>
      <c r="E697" s="216" t="s">
        <v>2219</v>
      </c>
    </row>
    <row r="698" spans="1:5" x14ac:dyDescent="0.25">
      <c r="A698" s="216" t="s">
        <v>2395</v>
      </c>
      <c r="B698" s="216" t="s">
        <v>2238</v>
      </c>
      <c r="C698" s="217" t="str">
        <f t="shared" si="11"/>
        <v>PER CUA 1045 UNC NG       1 X 11            TERRAJAR</v>
      </c>
      <c r="D698" s="216">
        <v>60</v>
      </c>
      <c r="E698" s="216" t="s">
        <v>2311</v>
      </c>
    </row>
    <row r="699" spans="1:5" x14ac:dyDescent="0.25">
      <c r="A699" s="256" t="s">
        <v>2398</v>
      </c>
      <c r="B699" s="256" t="s">
        <v>28</v>
      </c>
      <c r="C699" s="257" t="str">
        <f t="shared" si="11"/>
        <v>PER CUA 1045 UNC NG       1 X 16            CORTAR</v>
      </c>
      <c r="D699" s="256">
        <v>300</v>
      </c>
      <c r="E699" s="256" t="s">
        <v>2196</v>
      </c>
    </row>
    <row r="700" spans="1:5" x14ac:dyDescent="0.25">
      <c r="A700" s="256" t="s">
        <v>2398</v>
      </c>
      <c r="B700" s="256" t="s">
        <v>37</v>
      </c>
      <c r="C700" s="257" t="str">
        <f t="shared" si="11"/>
        <v>PER CUA 1045 UNC NG       1 X 16            ESTAMC</v>
      </c>
      <c r="D700" s="256">
        <v>110</v>
      </c>
      <c r="E700" s="256" t="s">
        <v>2262</v>
      </c>
    </row>
    <row r="701" spans="1:5" x14ac:dyDescent="0.25">
      <c r="A701" s="256" t="s">
        <v>2398</v>
      </c>
      <c r="B701" s="256" t="s">
        <v>59</v>
      </c>
      <c r="C701" s="257" t="str">
        <f t="shared" si="11"/>
        <v>PER CUA 1045 UNC NG       1 X 16            REBARP</v>
      </c>
      <c r="D701" s="256">
        <v>150</v>
      </c>
      <c r="E701" s="256" t="s">
        <v>2239</v>
      </c>
    </row>
    <row r="702" spans="1:5" x14ac:dyDescent="0.25">
      <c r="A702" s="256" t="s">
        <v>2398</v>
      </c>
      <c r="B702" s="256" t="s">
        <v>2237</v>
      </c>
      <c r="C702" s="257" t="str">
        <f t="shared" si="11"/>
        <v>PER CUA 1045 UNC NG       1 X 16            PUNTEAR</v>
      </c>
      <c r="D702" s="256">
        <v>200</v>
      </c>
      <c r="E702" s="256" t="s">
        <v>2219</v>
      </c>
    </row>
    <row r="703" spans="1:5" x14ac:dyDescent="0.25">
      <c r="A703" s="256" t="s">
        <v>2398</v>
      </c>
      <c r="B703" s="256" t="s">
        <v>2238</v>
      </c>
      <c r="C703" s="257" t="str">
        <f t="shared" si="11"/>
        <v>PER CUA 1045 UNC NG       1 X 16            TERRAJAR</v>
      </c>
      <c r="D703" s="256">
        <v>60</v>
      </c>
      <c r="E703" s="256" t="s">
        <v>2311</v>
      </c>
    </row>
    <row r="704" spans="1:5" x14ac:dyDescent="0.25">
      <c r="A704" t="s">
        <v>602</v>
      </c>
      <c r="C704" s="35" t="str">
        <f t="shared" si="11"/>
        <v>Perno Cab Cuad G-5 1.1/2x8</v>
      </c>
    </row>
    <row r="705" spans="1:3" x14ac:dyDescent="0.25">
      <c r="A705" t="s">
        <v>603</v>
      </c>
      <c r="C705" s="35" t="str">
        <f t="shared" si="11"/>
        <v>Perno Cab Cuad G-5 1x3x57mm</v>
      </c>
    </row>
    <row r="706" spans="1:3" x14ac:dyDescent="0.25">
      <c r="A706" t="s">
        <v>604</v>
      </c>
      <c r="C706" s="35" t="str">
        <f t="shared" si="11"/>
        <v>Perno Cab Cuad T/Perno p/Cruzam 1x4x57</v>
      </c>
    </row>
    <row r="707" spans="1:3" x14ac:dyDescent="0.25">
      <c r="A707" t="s">
        <v>605</v>
      </c>
      <c r="C707" s="35" t="str">
        <f t="shared" si="11"/>
        <v>Perno Cab Martillo M18x65</v>
      </c>
    </row>
    <row r="708" spans="1:3" x14ac:dyDescent="0.25">
      <c r="A708" t="s">
        <v>606</v>
      </c>
      <c r="C708" s="35" t="str">
        <f t="shared" si="11"/>
        <v>Perno Cab Martillo 3/4x2.3/4</v>
      </c>
    </row>
    <row r="709" spans="1:3" x14ac:dyDescent="0.25">
      <c r="A709" t="s">
        <v>607</v>
      </c>
      <c r="C709" s="35" t="str">
        <f t="shared" si="11"/>
        <v>Perno Coche 1/2x1.1/2</v>
      </c>
    </row>
    <row r="710" spans="1:3" x14ac:dyDescent="0.25">
      <c r="A710" t="s">
        <v>608</v>
      </c>
      <c r="C710" s="35" t="str">
        <f t="shared" ref="C710:C789" si="12">CONCATENATE(A710,B710)</f>
        <v>Perno Coche 1/2x2x1.1/4</v>
      </c>
    </row>
    <row r="711" spans="1:3" x14ac:dyDescent="0.25">
      <c r="A711" t="s">
        <v>609</v>
      </c>
      <c r="C711" s="35" t="str">
        <f t="shared" si="12"/>
        <v>Perno Coche p/Prensa Paralela 3/4x45</v>
      </c>
    </row>
    <row r="712" spans="1:3" x14ac:dyDescent="0.25">
      <c r="A712" t="s">
        <v>610</v>
      </c>
      <c r="C712" s="35" t="str">
        <f t="shared" si="12"/>
        <v>Perno Coche 3/8x5x1H</v>
      </c>
    </row>
    <row r="713" spans="1:3" x14ac:dyDescent="0.25">
      <c r="A713" t="s">
        <v>611</v>
      </c>
      <c r="C713" s="35" t="str">
        <f t="shared" si="12"/>
        <v>Perno Coche 3/8x5x3A</v>
      </c>
    </row>
    <row r="714" spans="1:3" x14ac:dyDescent="0.25">
      <c r="A714" t="s">
        <v>612</v>
      </c>
      <c r="C714" s="35" t="str">
        <f t="shared" si="12"/>
        <v>Perno Coche 5/8x5x2A</v>
      </c>
    </row>
    <row r="715" spans="1:3" x14ac:dyDescent="0.25">
      <c r="A715" t="s">
        <v>613</v>
      </c>
      <c r="C715" s="35" t="str">
        <f t="shared" si="12"/>
        <v>Perno Coche 5/8x95</v>
      </c>
    </row>
    <row r="716" spans="1:3" x14ac:dyDescent="0.25">
      <c r="A716" t="s">
        <v>614</v>
      </c>
      <c r="C716" s="35" t="str">
        <f t="shared" si="12"/>
        <v>Perno Coche 5/8x9x2H</v>
      </c>
    </row>
    <row r="717" spans="1:3" x14ac:dyDescent="0.25">
      <c r="A717" t="s">
        <v>615</v>
      </c>
      <c r="C717" s="35" t="str">
        <f t="shared" si="12"/>
        <v>Perno Coche 5/8x10x2H</v>
      </c>
    </row>
    <row r="718" spans="1:3" x14ac:dyDescent="0.25">
      <c r="A718" t="s">
        <v>616</v>
      </c>
      <c r="C718" s="35" t="str">
        <f t="shared" si="12"/>
        <v>Perno Coche 5/8x11x2H</v>
      </c>
    </row>
    <row r="719" spans="1:3" x14ac:dyDescent="0.25">
      <c r="A719" t="s">
        <v>617</v>
      </c>
      <c r="C719" s="35" t="str">
        <f t="shared" si="12"/>
        <v>Perno Coche Especial s/CU 5/8x11x6H</v>
      </c>
    </row>
    <row r="720" spans="1:3" x14ac:dyDescent="0.25">
      <c r="A720" t="s">
        <v>618</v>
      </c>
      <c r="C720" s="35" t="str">
        <f t="shared" si="12"/>
        <v>Perno Coche Especial s/CU 5/8x14x5H</v>
      </c>
    </row>
    <row r="721" spans="1:5" x14ac:dyDescent="0.25">
      <c r="A721" t="s">
        <v>619</v>
      </c>
      <c r="C721" s="35" t="str">
        <f t="shared" si="12"/>
        <v>Perno Coche 5/8x12x2H</v>
      </c>
    </row>
    <row r="722" spans="1:5" x14ac:dyDescent="0.25">
      <c r="A722" t="s">
        <v>620</v>
      </c>
      <c r="C722" s="35" t="str">
        <f t="shared" si="12"/>
        <v>Perno Coche 5/8x14x2H</v>
      </c>
    </row>
    <row r="723" spans="1:5" x14ac:dyDescent="0.25">
      <c r="A723" t="s">
        <v>621</v>
      </c>
      <c r="C723" s="35" t="str">
        <f t="shared" si="12"/>
        <v>Perno Coche 5/8x16x2H</v>
      </c>
    </row>
    <row r="724" spans="1:5" x14ac:dyDescent="0.25">
      <c r="A724" t="s">
        <v>622</v>
      </c>
      <c r="C724" s="35" t="str">
        <f t="shared" si="12"/>
        <v>Perno Coraza Molino 4340 1x5.1/2x3.1/2H</v>
      </c>
    </row>
    <row r="725" spans="1:5" x14ac:dyDescent="0.25">
      <c r="A725" t="s">
        <v>623</v>
      </c>
      <c r="C725" s="35" t="str">
        <f t="shared" si="12"/>
        <v>Perno Coraza Molino G-2 1.3/4x9.1/2x4H</v>
      </c>
    </row>
    <row r="726" spans="1:5" x14ac:dyDescent="0.25">
      <c r="A726" t="s">
        <v>624</v>
      </c>
      <c r="C726" s="35" t="str">
        <f t="shared" si="12"/>
        <v>Perno Coraza Molino 4340 1x7x4H</v>
      </c>
    </row>
    <row r="727" spans="1:5" x14ac:dyDescent="0.25">
      <c r="A727" t="s">
        <v>625</v>
      </c>
      <c r="C727" s="35" t="str">
        <f t="shared" si="12"/>
        <v>Perno Coraza Molino 4340 1.1/2x8.1/2x5H</v>
      </c>
    </row>
    <row r="728" spans="1:5" x14ac:dyDescent="0.25">
      <c r="A728" t="s">
        <v>626</v>
      </c>
      <c r="C728" s="35" t="str">
        <f t="shared" si="12"/>
        <v>Perno Coraza Molino 4340 1.1/2x11x6.1/2H</v>
      </c>
    </row>
    <row r="729" spans="1:5" x14ac:dyDescent="0.25">
      <c r="A729" t="s">
        <v>627</v>
      </c>
      <c r="C729" s="35" t="str">
        <f t="shared" si="12"/>
        <v>Perno Cuello Ret 1/2x1.11/16</v>
      </c>
    </row>
    <row r="730" spans="1:5" x14ac:dyDescent="0.25">
      <c r="A730" t="s">
        <v>45</v>
      </c>
      <c r="B730" t="s">
        <v>28</v>
      </c>
      <c r="C730" s="35" t="str">
        <f t="shared" si="12"/>
        <v>Perno Cuello Ret 5/8x45CORTAR</v>
      </c>
      <c r="D730">
        <v>430</v>
      </c>
      <c r="E730" t="s">
        <v>2196</v>
      </c>
    </row>
    <row r="731" spans="1:5" x14ac:dyDescent="0.25">
      <c r="A731" t="s">
        <v>45</v>
      </c>
      <c r="B731" t="s">
        <v>37</v>
      </c>
      <c r="C731" s="35" t="str">
        <f t="shared" si="12"/>
        <v>Perno Cuello Ret 5/8x45ESTAMC</v>
      </c>
      <c r="D731">
        <v>165</v>
      </c>
      <c r="E731" t="s">
        <v>2224</v>
      </c>
    </row>
    <row r="732" spans="1:5" x14ac:dyDescent="0.25">
      <c r="A732" t="s">
        <v>45</v>
      </c>
      <c r="B732" t="s">
        <v>59</v>
      </c>
      <c r="C732" s="35" t="str">
        <f t="shared" si="12"/>
        <v>Perno Cuello Ret 5/8x45REBARP</v>
      </c>
      <c r="D732">
        <v>445</v>
      </c>
      <c r="E732" t="s">
        <v>2217</v>
      </c>
    </row>
    <row r="733" spans="1:5" x14ac:dyDescent="0.25">
      <c r="A733" t="s">
        <v>45</v>
      </c>
      <c r="B733" t="s">
        <v>2261</v>
      </c>
      <c r="C733" s="35" t="str">
        <f t="shared" si="12"/>
        <v>Perno Cuello Ret 5/8x45LAMINAR</v>
      </c>
      <c r="D733">
        <v>425</v>
      </c>
      <c r="E733" t="s">
        <v>2271</v>
      </c>
    </row>
    <row r="734" spans="1:5" x14ac:dyDescent="0.25">
      <c r="A734" t="s">
        <v>45</v>
      </c>
      <c r="B734" t="s">
        <v>2270</v>
      </c>
      <c r="C734" s="35" t="str">
        <f t="shared" si="12"/>
        <v>Perno Cuello Ret 5/8x45REPASAR</v>
      </c>
      <c r="D734">
        <v>221</v>
      </c>
      <c r="E734" t="s">
        <v>2198</v>
      </c>
    </row>
    <row r="735" spans="1:5" x14ac:dyDescent="0.25">
      <c r="A735" t="s">
        <v>628</v>
      </c>
      <c r="C735" s="35" t="str">
        <f t="shared" si="12"/>
        <v>Perno Def Caminera 5/8x2</v>
      </c>
    </row>
    <row r="736" spans="1:5" x14ac:dyDescent="0.25">
      <c r="A736" t="s">
        <v>629</v>
      </c>
      <c r="C736" s="35" t="str">
        <f t="shared" si="12"/>
        <v>Perno Defensa Caminera 6.8 M16x30</v>
      </c>
    </row>
    <row r="737" spans="1:3" x14ac:dyDescent="0.25">
      <c r="A737" t="s">
        <v>630</v>
      </c>
      <c r="C737" s="35" t="str">
        <f t="shared" si="12"/>
        <v>Perno Defensa Caminera 6.8 M16x45</v>
      </c>
    </row>
    <row r="738" spans="1:3" x14ac:dyDescent="0.25">
      <c r="A738" t="s">
        <v>631</v>
      </c>
      <c r="C738" s="35" t="str">
        <f t="shared" si="12"/>
        <v>Perno Defensa Caminera 8.8 M16x40</v>
      </c>
    </row>
    <row r="739" spans="1:3" x14ac:dyDescent="0.25">
      <c r="A739" t="s">
        <v>632</v>
      </c>
      <c r="C739" s="35" t="str">
        <f t="shared" si="12"/>
        <v>Perno Expansión 1/2x5</v>
      </c>
    </row>
    <row r="740" spans="1:3" x14ac:dyDescent="0.25">
      <c r="A740" t="s">
        <v>633</v>
      </c>
      <c r="C740" s="35" t="str">
        <f t="shared" si="12"/>
        <v>Perno Hex Cte 1/2x1x0A</v>
      </c>
    </row>
    <row r="741" spans="1:3" x14ac:dyDescent="0.25">
      <c r="A741" t="s">
        <v>634</v>
      </c>
      <c r="C741" s="35" t="str">
        <f t="shared" si="12"/>
        <v>Perno Hex Cte 1/2x1.1/4x1/2A</v>
      </c>
    </row>
    <row r="742" spans="1:3" x14ac:dyDescent="0.25">
      <c r="A742" t="s">
        <v>635</v>
      </c>
      <c r="C742" s="35" t="str">
        <f t="shared" si="12"/>
        <v>Perno Hex Cte 1/2x1.1/4x0A</v>
      </c>
    </row>
    <row r="743" spans="1:3" x14ac:dyDescent="0.25">
      <c r="A743" t="s">
        <v>636</v>
      </c>
      <c r="C743" s="35" t="str">
        <f t="shared" si="12"/>
        <v>Perno Hex Cte 1/2x1.1/2x0A</v>
      </c>
    </row>
    <row r="744" spans="1:3" x14ac:dyDescent="0.25">
      <c r="A744" t="s">
        <v>637</v>
      </c>
      <c r="C744" s="35" t="str">
        <f t="shared" si="12"/>
        <v>Perno Hex Cte 1/2x1.1/2x0A UNC</v>
      </c>
    </row>
    <row r="745" spans="1:3" x14ac:dyDescent="0.25">
      <c r="A745" t="s">
        <v>638</v>
      </c>
      <c r="C745" s="35" t="str">
        <f t="shared" si="12"/>
        <v>Perno Hex Cte 1/2x2x0A</v>
      </c>
    </row>
    <row r="746" spans="1:3" x14ac:dyDescent="0.25">
      <c r="A746" t="s">
        <v>639</v>
      </c>
      <c r="C746" s="35" t="str">
        <f t="shared" si="12"/>
        <v>Perno Hex Cte 1/2x2x1/2A</v>
      </c>
    </row>
    <row r="747" spans="1:3" x14ac:dyDescent="0.25">
      <c r="A747" t="s">
        <v>640</v>
      </c>
      <c r="C747" s="35" t="str">
        <f t="shared" si="12"/>
        <v>Perno Hex Cte 1/2x2.1/2x0A</v>
      </c>
    </row>
    <row r="748" spans="1:3" x14ac:dyDescent="0.25">
      <c r="A748" t="s">
        <v>641</v>
      </c>
      <c r="C748" s="35" t="str">
        <f t="shared" si="12"/>
        <v>Perno Hex Cte 1/2x3x0A</v>
      </c>
    </row>
    <row r="749" spans="1:3" x14ac:dyDescent="0.25">
      <c r="A749" t="s">
        <v>642</v>
      </c>
      <c r="C749" s="35" t="str">
        <f t="shared" si="12"/>
        <v>Perno Hex Cte 1/2x4x2A</v>
      </c>
    </row>
    <row r="750" spans="1:3" x14ac:dyDescent="0.25">
      <c r="A750" t="s">
        <v>643</v>
      </c>
      <c r="C750" s="35" t="str">
        <f t="shared" si="12"/>
        <v>Perno Hex Cte 1/2x5x2A</v>
      </c>
    </row>
    <row r="751" spans="1:3" x14ac:dyDescent="0.25">
      <c r="A751" t="s">
        <v>644</v>
      </c>
      <c r="C751" s="35" t="str">
        <f t="shared" si="12"/>
        <v>Perno Hex Cte 1/2x5x3A</v>
      </c>
    </row>
    <row r="752" spans="1:3" x14ac:dyDescent="0.25">
      <c r="A752" t="s">
        <v>645</v>
      </c>
      <c r="C752" s="35" t="str">
        <f t="shared" si="12"/>
        <v>Perno Hex Cte 1/2x6x3A</v>
      </c>
    </row>
    <row r="753" spans="1:5" x14ac:dyDescent="0.25">
      <c r="A753" t="s">
        <v>646</v>
      </c>
      <c r="C753" s="35" t="str">
        <f t="shared" si="12"/>
        <v>Perno Hex Cte 1/2x6x2A</v>
      </c>
    </row>
    <row r="754" spans="1:5" x14ac:dyDescent="0.25">
      <c r="A754" s="214" t="s">
        <v>647</v>
      </c>
      <c r="B754" s="214" t="s">
        <v>28</v>
      </c>
      <c r="C754" s="215" t="str">
        <f t="shared" si="12"/>
        <v>Perno Hex Cte 1/2x7x3ACORTAR</v>
      </c>
      <c r="D754" s="214">
        <v>550</v>
      </c>
      <c r="E754" s="214" t="s">
        <v>2196</v>
      </c>
    </row>
    <row r="755" spans="1:5" x14ac:dyDescent="0.25">
      <c r="A755" s="214" t="s">
        <v>647</v>
      </c>
      <c r="B755" s="214" t="s">
        <v>37</v>
      </c>
      <c r="C755" s="215" t="str">
        <f t="shared" si="12"/>
        <v>Perno Hex Cte 1/2x7x3AESTAMC</v>
      </c>
      <c r="D755" s="214">
        <v>165</v>
      </c>
      <c r="E755" s="214" t="s">
        <v>2216</v>
      </c>
    </row>
    <row r="756" spans="1:5" x14ac:dyDescent="0.25">
      <c r="A756" s="214" t="s">
        <v>647</v>
      </c>
      <c r="B756" s="214" t="s">
        <v>59</v>
      </c>
      <c r="C756" s="215" t="str">
        <f t="shared" si="12"/>
        <v>Perno Hex Cte 1/2x7x3AREBARP</v>
      </c>
      <c r="D756" s="214">
        <v>180</v>
      </c>
      <c r="E756" s="214" t="s">
        <v>2239</v>
      </c>
    </row>
    <row r="757" spans="1:5" x14ac:dyDescent="0.25">
      <c r="A757" s="214" t="s">
        <v>647</v>
      </c>
      <c r="B757" s="214" t="s">
        <v>2237</v>
      </c>
      <c r="C757" s="215" t="str">
        <f t="shared" si="12"/>
        <v>Perno Hex Cte 1/2x7x3APUNTEAR</v>
      </c>
      <c r="D757" s="214">
        <v>300</v>
      </c>
      <c r="E757" s="214" t="s">
        <v>2219</v>
      </c>
    </row>
    <row r="758" spans="1:5" x14ac:dyDescent="0.25">
      <c r="A758" s="214" t="s">
        <v>647</v>
      </c>
      <c r="B758" s="214" t="s">
        <v>2238</v>
      </c>
      <c r="C758" s="215" t="str">
        <f t="shared" si="12"/>
        <v>Perno Hex Cte 1/2x7x3ATERRAJAR</v>
      </c>
      <c r="D758" s="214">
        <v>115</v>
      </c>
      <c r="E758" s="214" t="s">
        <v>2197</v>
      </c>
    </row>
    <row r="759" spans="1:5" x14ac:dyDescent="0.25">
      <c r="A759" s="251" t="s">
        <v>648</v>
      </c>
      <c r="B759" s="251" t="s">
        <v>28</v>
      </c>
      <c r="C759" s="252" t="str">
        <f t="shared" si="12"/>
        <v>Perno Hex Cte 1/2x7x4ACORTAR</v>
      </c>
      <c r="D759" s="251">
        <v>550</v>
      </c>
      <c r="E759" s="251" t="s">
        <v>2196</v>
      </c>
    </row>
    <row r="760" spans="1:5" x14ac:dyDescent="0.25">
      <c r="A760" s="251" t="s">
        <v>648</v>
      </c>
      <c r="B760" s="251" t="s">
        <v>37</v>
      </c>
      <c r="C760" s="252" t="str">
        <f t="shared" si="12"/>
        <v>Perno Hex Cte 1/2x7x4AESTAMC</v>
      </c>
      <c r="D760" s="251">
        <v>165</v>
      </c>
      <c r="E760" s="251" t="s">
        <v>2216</v>
      </c>
    </row>
    <row r="761" spans="1:5" x14ac:dyDescent="0.25">
      <c r="A761" s="251" t="s">
        <v>648</v>
      </c>
      <c r="B761" s="251" t="s">
        <v>59</v>
      </c>
      <c r="C761" s="252" t="str">
        <f t="shared" si="12"/>
        <v>Perno Hex Cte 1/2x7x4AREBARP</v>
      </c>
      <c r="D761" s="251">
        <v>180</v>
      </c>
      <c r="E761" s="251" t="s">
        <v>2239</v>
      </c>
    </row>
    <row r="762" spans="1:5" x14ac:dyDescent="0.25">
      <c r="A762" s="251" t="s">
        <v>648</v>
      </c>
      <c r="B762" s="251" t="s">
        <v>2237</v>
      </c>
      <c r="C762" s="252" t="str">
        <f t="shared" si="12"/>
        <v>Perno Hex Cte 1/2x7x4APUNTEAR</v>
      </c>
      <c r="D762" s="251">
        <v>300</v>
      </c>
      <c r="E762" s="251" t="s">
        <v>2219</v>
      </c>
    </row>
    <row r="763" spans="1:5" x14ac:dyDescent="0.25">
      <c r="A763" s="251" t="s">
        <v>648</v>
      </c>
      <c r="B763" s="251" t="s">
        <v>2238</v>
      </c>
      <c r="C763" s="252" t="str">
        <f t="shared" si="12"/>
        <v>Perno Hex Cte 1/2x7x4ATERRAJAR</v>
      </c>
      <c r="D763" s="251">
        <v>115</v>
      </c>
      <c r="E763" s="251" t="s">
        <v>2197</v>
      </c>
    </row>
    <row r="764" spans="1:5" x14ac:dyDescent="0.25">
      <c r="A764" t="s">
        <v>649</v>
      </c>
      <c r="C764" s="35" t="str">
        <f t="shared" si="12"/>
        <v>Perno Hex Cte 1/2x8x4A</v>
      </c>
    </row>
    <row r="765" spans="1:5" x14ac:dyDescent="0.25">
      <c r="A765" s="216" t="s">
        <v>650</v>
      </c>
      <c r="B765" s="216" t="s">
        <v>28</v>
      </c>
      <c r="C765" s="217" t="str">
        <f t="shared" ref="C765:C769" si="13">CONCATENATE(A765,B765)</f>
        <v>Perno Hex Cte 1/2x8x5ACORTAR</v>
      </c>
      <c r="D765" s="216">
        <v>550</v>
      </c>
      <c r="E765" s="216" t="s">
        <v>2196</v>
      </c>
    </row>
    <row r="766" spans="1:5" x14ac:dyDescent="0.25">
      <c r="A766" s="216" t="s">
        <v>650</v>
      </c>
      <c r="B766" s="216" t="s">
        <v>37</v>
      </c>
      <c r="C766" s="217" t="str">
        <f t="shared" si="13"/>
        <v>Perno Hex Cte 1/2x8x5AESTAMC</v>
      </c>
      <c r="D766" s="216">
        <v>165</v>
      </c>
      <c r="E766" s="216" t="s">
        <v>2322</v>
      </c>
    </row>
    <row r="767" spans="1:5" x14ac:dyDescent="0.25">
      <c r="A767" s="216" t="s">
        <v>650</v>
      </c>
      <c r="B767" s="216" t="s">
        <v>59</v>
      </c>
      <c r="C767" s="217" t="str">
        <f t="shared" si="13"/>
        <v>Perno Hex Cte 1/2x8x5AREBARP</v>
      </c>
      <c r="D767" s="216">
        <v>180</v>
      </c>
      <c r="E767" s="216" t="s">
        <v>2239</v>
      </c>
    </row>
    <row r="768" spans="1:5" x14ac:dyDescent="0.25">
      <c r="A768" s="216" t="s">
        <v>650</v>
      </c>
      <c r="B768" s="216" t="s">
        <v>2237</v>
      </c>
      <c r="C768" s="217" t="str">
        <f t="shared" si="13"/>
        <v>Perno Hex Cte 1/2x8x5APUNTEAR</v>
      </c>
      <c r="D768" s="216">
        <v>300</v>
      </c>
      <c r="E768" s="216" t="s">
        <v>2219</v>
      </c>
    </row>
    <row r="769" spans="1:5" x14ac:dyDescent="0.25">
      <c r="A769" s="216" t="s">
        <v>650</v>
      </c>
      <c r="B769" s="216" t="s">
        <v>2238</v>
      </c>
      <c r="C769" s="217" t="str">
        <f t="shared" si="13"/>
        <v>Perno Hex Cte 1/2x8x5ATERRAJAR</v>
      </c>
      <c r="D769" s="216">
        <v>115</v>
      </c>
      <c r="E769" s="216" t="s">
        <v>2197</v>
      </c>
    </row>
    <row r="770" spans="1:5" x14ac:dyDescent="0.25">
      <c r="A770" t="s">
        <v>651</v>
      </c>
      <c r="C770" s="35" t="str">
        <f t="shared" si="12"/>
        <v>Perno Hex Cte Gv UNC 1/2x8x5A</v>
      </c>
    </row>
    <row r="771" spans="1:5" x14ac:dyDescent="0.25">
      <c r="A771" t="s">
        <v>652</v>
      </c>
      <c r="C771" s="35" t="str">
        <f t="shared" si="12"/>
        <v>Perno Hex Cte 1/2x8X1.1/2H NG</v>
      </c>
    </row>
    <row r="772" spans="1:5" x14ac:dyDescent="0.25">
      <c r="A772" t="s">
        <v>653</v>
      </c>
      <c r="C772" s="35" t="str">
        <f t="shared" si="12"/>
        <v>Perno Hex Cte 1/2x9x4A</v>
      </c>
    </row>
    <row r="773" spans="1:5" x14ac:dyDescent="0.25">
      <c r="A773" t="s">
        <v>654</v>
      </c>
      <c r="C773" s="35" t="str">
        <f t="shared" si="12"/>
        <v>Perno Hex Cte 1/2x9x5A</v>
      </c>
    </row>
    <row r="774" spans="1:5" x14ac:dyDescent="0.25">
      <c r="A774" s="244" t="s">
        <v>655</v>
      </c>
      <c r="B774" s="244" t="s">
        <v>28</v>
      </c>
      <c r="C774" s="245" t="str">
        <f t="shared" si="12"/>
        <v>Perno Hex Cte 1/2x9x6ACORTAR</v>
      </c>
      <c r="D774" s="244">
        <v>550</v>
      </c>
      <c r="E774" s="244" t="s">
        <v>2196</v>
      </c>
    </row>
    <row r="775" spans="1:5" x14ac:dyDescent="0.25">
      <c r="A775" s="244" t="s">
        <v>655</v>
      </c>
      <c r="B775" s="244" t="s">
        <v>37</v>
      </c>
      <c r="C775" s="245" t="str">
        <f t="shared" si="12"/>
        <v>Perno Hex Cte 1/2x9x6AESTAMC</v>
      </c>
      <c r="D775" s="244">
        <v>165</v>
      </c>
      <c r="E775" s="244" t="s">
        <v>2322</v>
      </c>
    </row>
    <row r="776" spans="1:5" x14ac:dyDescent="0.25">
      <c r="A776" s="244" t="s">
        <v>655</v>
      </c>
      <c r="B776" s="244" t="s">
        <v>59</v>
      </c>
      <c r="C776" s="245" t="str">
        <f t="shared" si="12"/>
        <v>Perno Hex Cte 1/2x9x6AREBARP</v>
      </c>
      <c r="D776" s="244">
        <v>180</v>
      </c>
      <c r="E776" s="244" t="s">
        <v>2239</v>
      </c>
    </row>
    <row r="777" spans="1:5" x14ac:dyDescent="0.25">
      <c r="A777" s="244" t="s">
        <v>655</v>
      </c>
      <c r="B777" s="244" t="s">
        <v>2237</v>
      </c>
      <c r="C777" s="245" t="str">
        <f t="shared" si="12"/>
        <v>Perno Hex Cte 1/2x9x6APUNTEAR</v>
      </c>
      <c r="D777" s="244">
        <v>300</v>
      </c>
      <c r="E777" s="244" t="s">
        <v>2219</v>
      </c>
    </row>
    <row r="778" spans="1:5" x14ac:dyDescent="0.25">
      <c r="A778" s="244" t="s">
        <v>655</v>
      </c>
      <c r="B778" s="244" t="s">
        <v>2238</v>
      </c>
      <c r="C778" s="245" t="str">
        <f t="shared" si="12"/>
        <v>Perno Hex Cte 1/2x9x6ATERRAJAR</v>
      </c>
      <c r="D778" s="244">
        <v>115</v>
      </c>
      <c r="E778" s="244" t="s">
        <v>2197</v>
      </c>
    </row>
    <row r="779" spans="1:5" x14ac:dyDescent="0.25">
      <c r="A779" t="s">
        <v>656</v>
      </c>
      <c r="C779" s="35" t="str">
        <f t="shared" si="12"/>
        <v>Perno Hex Cte 1/2x10x0A</v>
      </c>
    </row>
    <row r="780" spans="1:5" x14ac:dyDescent="0.25">
      <c r="A780" t="s">
        <v>657</v>
      </c>
      <c r="C780" s="35" t="str">
        <f t="shared" si="12"/>
        <v>Perno Hex Cte 1/2x10x5A</v>
      </c>
    </row>
    <row r="781" spans="1:5" x14ac:dyDescent="0.25">
      <c r="A781" t="s">
        <v>658</v>
      </c>
      <c r="C781" s="35" t="str">
        <f t="shared" si="12"/>
        <v>Perno Hex Cte 1/2x10x6A</v>
      </c>
    </row>
    <row r="782" spans="1:5" x14ac:dyDescent="0.25">
      <c r="A782" s="216" t="s">
        <v>659</v>
      </c>
      <c r="B782" s="216" t="s">
        <v>28</v>
      </c>
      <c r="C782" s="217" t="str">
        <f t="shared" si="12"/>
        <v>Perno Hex Cte 1/2x10x7ACORTAR</v>
      </c>
      <c r="D782" s="216">
        <v>500</v>
      </c>
      <c r="E782" s="216" t="s">
        <v>2196</v>
      </c>
    </row>
    <row r="783" spans="1:5" x14ac:dyDescent="0.25">
      <c r="A783" s="216" t="s">
        <v>659</v>
      </c>
      <c r="B783" s="216" t="s">
        <v>37</v>
      </c>
      <c r="C783" s="217" t="str">
        <f t="shared" si="12"/>
        <v>Perno Hex Cte 1/2x10x7AESTAMC</v>
      </c>
      <c r="D783" s="216">
        <v>165</v>
      </c>
      <c r="E783" s="216" t="s">
        <v>2322</v>
      </c>
    </row>
    <row r="784" spans="1:5" x14ac:dyDescent="0.25">
      <c r="A784" s="216" t="s">
        <v>659</v>
      </c>
      <c r="B784" s="216" t="s">
        <v>59</v>
      </c>
      <c r="C784" s="217" t="str">
        <f t="shared" si="12"/>
        <v>Perno Hex Cte 1/2x10x7AREBARP</v>
      </c>
      <c r="D784" s="216">
        <v>180</v>
      </c>
      <c r="E784" s="216" t="s">
        <v>2239</v>
      </c>
    </row>
    <row r="785" spans="1:5" x14ac:dyDescent="0.25">
      <c r="A785" s="216" t="s">
        <v>659</v>
      </c>
      <c r="B785" s="216" t="s">
        <v>2237</v>
      </c>
      <c r="C785" s="217" t="str">
        <f t="shared" si="12"/>
        <v>Perno Hex Cte 1/2x10x7APUNTEAR</v>
      </c>
      <c r="D785" s="216">
        <v>300</v>
      </c>
      <c r="E785" s="216" t="s">
        <v>2219</v>
      </c>
    </row>
    <row r="786" spans="1:5" x14ac:dyDescent="0.25">
      <c r="A786" s="216" t="s">
        <v>659</v>
      </c>
      <c r="B786" s="216" t="s">
        <v>2238</v>
      </c>
      <c r="C786" s="217" t="str">
        <f t="shared" si="12"/>
        <v>Perno Hex Cte 1/2x10x7ATERRAJAR</v>
      </c>
      <c r="D786" s="216">
        <v>115</v>
      </c>
      <c r="E786" s="216" t="s">
        <v>2198</v>
      </c>
    </row>
    <row r="787" spans="1:5" x14ac:dyDescent="0.25">
      <c r="A787" t="s">
        <v>660</v>
      </c>
      <c r="C787" s="35" t="str">
        <f t="shared" si="12"/>
        <v>Perno Hex Cte 1/2x10x8.1/2A</v>
      </c>
    </row>
    <row r="788" spans="1:5" x14ac:dyDescent="0.25">
      <c r="A788" t="s">
        <v>661</v>
      </c>
      <c r="C788" s="35" t="str">
        <f t="shared" si="12"/>
        <v>Perno Hex Cte 1/2x11x7A</v>
      </c>
    </row>
    <row r="789" spans="1:5" x14ac:dyDescent="0.25">
      <c r="A789" t="s">
        <v>662</v>
      </c>
      <c r="C789" s="35" t="str">
        <f t="shared" si="12"/>
        <v>Perno Hex Cte 1/2x11x8A</v>
      </c>
    </row>
    <row r="790" spans="1:5" x14ac:dyDescent="0.25">
      <c r="A790" t="s">
        <v>663</v>
      </c>
      <c r="C790" s="35" t="str">
        <f t="shared" ref="C790:C804" si="14">CONCATENATE(A790,B790)</f>
        <v>Perno Hex Cte 1/2x12x6H</v>
      </c>
    </row>
    <row r="791" spans="1:5" x14ac:dyDescent="0.25">
      <c r="A791" t="s">
        <v>664</v>
      </c>
      <c r="C791" s="35" t="str">
        <f t="shared" si="14"/>
        <v>Perno Hex Cte 1/2x12x7A</v>
      </c>
    </row>
    <row r="792" spans="1:5" x14ac:dyDescent="0.25">
      <c r="A792" s="214" t="s">
        <v>665</v>
      </c>
      <c r="B792" s="214" t="s">
        <v>28</v>
      </c>
      <c r="C792" s="35" t="str">
        <f t="shared" si="14"/>
        <v>Perno Hex Cte 1/2x12x9ACORTAR</v>
      </c>
      <c r="D792" s="214">
        <v>500</v>
      </c>
      <c r="E792" s="214" t="s">
        <v>2196</v>
      </c>
    </row>
    <row r="793" spans="1:5" x14ac:dyDescent="0.25">
      <c r="A793" s="214" t="s">
        <v>665</v>
      </c>
      <c r="B793" s="214" t="s">
        <v>37</v>
      </c>
      <c r="C793" s="35" t="str">
        <f t="shared" si="14"/>
        <v>Perno Hex Cte 1/2x12x9AESTAMC</v>
      </c>
      <c r="D793" s="214">
        <v>165</v>
      </c>
      <c r="E793" s="214" t="s">
        <v>2322</v>
      </c>
    </row>
    <row r="794" spans="1:5" x14ac:dyDescent="0.25">
      <c r="A794" s="214" t="s">
        <v>665</v>
      </c>
      <c r="B794" s="214" t="s">
        <v>59</v>
      </c>
      <c r="C794" s="35" t="str">
        <f t="shared" si="14"/>
        <v>Perno Hex Cte 1/2x12x9AREBARP</v>
      </c>
      <c r="D794" s="214">
        <v>180</v>
      </c>
      <c r="E794" s="214" t="s">
        <v>2239</v>
      </c>
    </row>
    <row r="795" spans="1:5" x14ac:dyDescent="0.25">
      <c r="A795" s="214" t="s">
        <v>665</v>
      </c>
      <c r="B795" s="214" t="s">
        <v>2237</v>
      </c>
      <c r="C795" s="35" t="str">
        <f t="shared" si="14"/>
        <v>Perno Hex Cte 1/2x12x9APUNTEAR</v>
      </c>
      <c r="D795" s="214">
        <v>300</v>
      </c>
      <c r="E795" s="214" t="s">
        <v>2219</v>
      </c>
    </row>
    <row r="796" spans="1:5" x14ac:dyDescent="0.25">
      <c r="A796" s="214" t="s">
        <v>665</v>
      </c>
      <c r="B796" s="214" t="s">
        <v>2238</v>
      </c>
      <c r="C796" s="35" t="str">
        <f t="shared" si="14"/>
        <v>Perno Hex Cte 1/2x12x9ATERRAJAR</v>
      </c>
      <c r="D796" s="214">
        <v>115</v>
      </c>
      <c r="E796" s="214" t="s">
        <v>2197</v>
      </c>
    </row>
    <row r="797" spans="1:5" x14ac:dyDescent="0.25">
      <c r="A797" t="s">
        <v>666</v>
      </c>
      <c r="C797" s="35" t="str">
        <f t="shared" si="14"/>
        <v>Perno Hex Cte 1/2x13x6A</v>
      </c>
    </row>
    <row r="798" spans="1:5" x14ac:dyDescent="0.25">
      <c r="A798" t="s">
        <v>62</v>
      </c>
      <c r="C798" s="35" t="str">
        <f t="shared" si="14"/>
        <v>Perno Hex Cte 1/2x13x187mmH</v>
      </c>
    </row>
    <row r="799" spans="1:5" x14ac:dyDescent="0.25">
      <c r="A799" t="s">
        <v>667</v>
      </c>
      <c r="C799" s="35" t="str">
        <f t="shared" si="14"/>
        <v>Perno Hex Cte 1/2x13x10A</v>
      </c>
    </row>
    <row r="800" spans="1:5" x14ac:dyDescent="0.25">
      <c r="A800" t="s">
        <v>668</v>
      </c>
      <c r="C800" s="35" t="str">
        <f t="shared" si="14"/>
        <v>Perno Hex Cte 1/2x14x9A</v>
      </c>
    </row>
    <row r="801" spans="1:5" x14ac:dyDescent="0.25">
      <c r="A801" t="s">
        <v>669</v>
      </c>
      <c r="C801" s="35" t="str">
        <f t="shared" si="14"/>
        <v>Perno Hex Cte 1/2x14x10A</v>
      </c>
    </row>
    <row r="802" spans="1:5" x14ac:dyDescent="0.25">
      <c r="A802" t="s">
        <v>670</v>
      </c>
      <c r="C802" s="35" t="str">
        <f t="shared" si="14"/>
        <v>Perno Hex Cte 1/2x14x11A</v>
      </c>
    </row>
    <row r="803" spans="1:5" x14ac:dyDescent="0.25">
      <c r="A803" t="s">
        <v>671</v>
      </c>
      <c r="C803" s="35" t="str">
        <f t="shared" si="14"/>
        <v>Perno Hex Cte 1/2x15x12A</v>
      </c>
    </row>
    <row r="804" spans="1:5" x14ac:dyDescent="0.25">
      <c r="A804" t="s">
        <v>672</v>
      </c>
      <c r="C804" s="35" t="str">
        <f t="shared" si="14"/>
        <v>Perno Hex Cte 1/2x16x8A</v>
      </c>
    </row>
    <row r="805" spans="1:5" x14ac:dyDescent="0.25">
      <c r="A805" t="s">
        <v>673</v>
      </c>
      <c r="B805" t="s">
        <v>37</v>
      </c>
      <c r="C805" s="35"/>
      <c r="D805">
        <v>135</v>
      </c>
      <c r="E805" t="s">
        <v>2322</v>
      </c>
    </row>
    <row r="806" spans="1:5" x14ac:dyDescent="0.25">
      <c r="B806" t="s">
        <v>59</v>
      </c>
      <c r="C806" s="35"/>
      <c r="D806">
        <v>155</v>
      </c>
      <c r="E806" t="s">
        <v>2239</v>
      </c>
    </row>
    <row r="807" spans="1:5" x14ac:dyDescent="0.25">
      <c r="A807" t="s">
        <v>673</v>
      </c>
      <c r="B807" t="s">
        <v>2238</v>
      </c>
      <c r="C807" s="35" t="str">
        <f t="shared" ref="C807:C813" si="15">CONCATENATE(A807,B807)</f>
        <v>Perno Hex Cte 1/2x16x3ATERRAJAR</v>
      </c>
      <c r="D807">
        <v>65</v>
      </c>
      <c r="E807" t="s">
        <v>2311</v>
      </c>
    </row>
    <row r="808" spans="1:5" x14ac:dyDescent="0.25">
      <c r="A808" t="s">
        <v>674</v>
      </c>
      <c r="C808" s="35" t="str">
        <f t="shared" si="15"/>
        <v>Perno Hex Cte 1/2x406</v>
      </c>
    </row>
    <row r="809" spans="1:5" x14ac:dyDescent="0.25">
      <c r="A809" t="s">
        <v>675</v>
      </c>
      <c r="C809" s="35" t="str">
        <f t="shared" si="15"/>
        <v>Perno Hex Cte 1/2x350</v>
      </c>
    </row>
    <row r="810" spans="1:5" x14ac:dyDescent="0.25">
      <c r="A810" t="s">
        <v>676</v>
      </c>
      <c r="C810" s="35" t="str">
        <f t="shared" si="15"/>
        <v>Perno Hex Cte 1/2x400</v>
      </c>
    </row>
    <row r="811" spans="1:5" x14ac:dyDescent="0.25">
      <c r="A811" t="s">
        <v>677</v>
      </c>
      <c r="C811" s="35" t="str">
        <f t="shared" si="15"/>
        <v>Perno Hex Cte 1/2x450</v>
      </c>
    </row>
    <row r="812" spans="1:5" x14ac:dyDescent="0.25">
      <c r="A812" t="s">
        <v>678</v>
      </c>
      <c r="C812" s="35" t="str">
        <f t="shared" si="15"/>
        <v>Perno Hex Cte 3/4x10x5A BSW</v>
      </c>
    </row>
    <row r="813" spans="1:5" x14ac:dyDescent="0.25">
      <c r="A813" t="s">
        <v>679</v>
      </c>
      <c r="C813" s="35" t="str">
        <f t="shared" si="15"/>
        <v>Perno Hex Cte 3/4x10x7A BSW</v>
      </c>
    </row>
    <row r="814" spans="1:5" x14ac:dyDescent="0.25">
      <c r="A814" t="s">
        <v>680</v>
      </c>
      <c r="C814" s="35" t="str">
        <f t="shared" ref="C814:C897" si="16">CONCATENATE(A814,B814)</f>
        <v>Perno Hex Cte 3/4x10x2H UNC NG</v>
      </c>
    </row>
    <row r="815" spans="1:5" x14ac:dyDescent="0.25">
      <c r="A815" t="s">
        <v>681</v>
      </c>
      <c r="C815" s="35" t="str">
        <f t="shared" si="16"/>
        <v>Perno Hex Cte 3/4x11x7A</v>
      </c>
    </row>
    <row r="816" spans="1:5" x14ac:dyDescent="0.25">
      <c r="A816" t="s">
        <v>682</v>
      </c>
      <c r="C816" s="35" t="str">
        <f t="shared" si="16"/>
        <v>Perno Hex Cte 3/4x11x8A</v>
      </c>
    </row>
    <row r="817" spans="1:3" x14ac:dyDescent="0.25">
      <c r="A817" t="s">
        <v>683</v>
      </c>
      <c r="C817" s="35" t="str">
        <f t="shared" si="16"/>
        <v>Perno Hex Cte 3/4x12x5A</v>
      </c>
    </row>
    <row r="818" spans="1:3" x14ac:dyDescent="0.25">
      <c r="A818" t="s">
        <v>684</v>
      </c>
      <c r="C818" s="35" t="str">
        <f t="shared" si="16"/>
        <v>Perno Hex Cte 3/4x12x6A</v>
      </c>
    </row>
    <row r="819" spans="1:3" x14ac:dyDescent="0.25">
      <c r="A819" t="s">
        <v>685</v>
      </c>
      <c r="C819" s="35" t="str">
        <f t="shared" si="16"/>
        <v>Perno Hex Cte 3/4x12x9A</v>
      </c>
    </row>
    <row r="820" spans="1:3" x14ac:dyDescent="0.25">
      <c r="A820" t="s">
        <v>686</v>
      </c>
      <c r="C820" s="35" t="str">
        <f t="shared" si="16"/>
        <v>Perno Hex Cte 3/4x14x10A</v>
      </c>
    </row>
    <row r="821" spans="1:3" x14ac:dyDescent="0.25">
      <c r="A821" t="s">
        <v>687</v>
      </c>
      <c r="C821" s="35" t="str">
        <f t="shared" si="16"/>
        <v xml:space="preserve">Perno Hex Cte 3/4x17x4H </v>
      </c>
    </row>
    <row r="822" spans="1:3" x14ac:dyDescent="0.25">
      <c r="A822" t="s">
        <v>688</v>
      </c>
      <c r="C822" s="35" t="str">
        <f t="shared" si="16"/>
        <v xml:space="preserve">Perno Hex Cte 3/4x17x7H </v>
      </c>
    </row>
    <row r="823" spans="1:3" x14ac:dyDescent="0.25">
      <c r="A823" t="s">
        <v>689</v>
      </c>
      <c r="C823" s="35" t="str">
        <f t="shared" si="16"/>
        <v>Perno Hex Cte 3/4x20.1/4x19A</v>
      </c>
    </row>
    <row r="824" spans="1:3" x14ac:dyDescent="0.25">
      <c r="A824" t="s">
        <v>690</v>
      </c>
      <c r="C824" s="35" t="str">
        <f t="shared" si="16"/>
        <v>Perno Hex Cte 3/4x2x0A</v>
      </c>
    </row>
    <row r="825" spans="1:3" x14ac:dyDescent="0.25">
      <c r="A825" t="s">
        <v>691</v>
      </c>
      <c r="C825" s="35" t="str">
        <f t="shared" si="16"/>
        <v>Perno Hex Cte 3/4x2.1/2x1A</v>
      </c>
    </row>
    <row r="826" spans="1:3" x14ac:dyDescent="0.25">
      <c r="A826" t="s">
        <v>692</v>
      </c>
      <c r="C826" s="35" t="str">
        <f t="shared" si="16"/>
        <v>Perno Hex Cte 3/4x2.1/2x1/2A</v>
      </c>
    </row>
    <row r="827" spans="1:3" x14ac:dyDescent="0.25">
      <c r="A827" t="s">
        <v>693</v>
      </c>
      <c r="C827" s="35" t="str">
        <f t="shared" si="16"/>
        <v>Perno Hex Cte 3/4x4x0A</v>
      </c>
    </row>
    <row r="828" spans="1:3" x14ac:dyDescent="0.25">
      <c r="A828" t="s">
        <v>694</v>
      </c>
      <c r="C828" s="35" t="str">
        <f t="shared" si="16"/>
        <v>Perno Hex Cte 3/4x4.1/2x1/2A</v>
      </c>
    </row>
    <row r="829" spans="1:3" x14ac:dyDescent="0.25">
      <c r="A829" t="s">
        <v>695</v>
      </c>
      <c r="C829" s="35" t="str">
        <f t="shared" si="16"/>
        <v>Perno Hex Cte 3/4x8</v>
      </c>
    </row>
    <row r="830" spans="1:3" x14ac:dyDescent="0.25">
      <c r="A830" t="s">
        <v>696</v>
      </c>
      <c r="C830" s="35" t="str">
        <f t="shared" si="16"/>
        <v>Perno Hex Cte 3/4x9x6A</v>
      </c>
    </row>
    <row r="831" spans="1:3" x14ac:dyDescent="0.25">
      <c r="A831" t="s">
        <v>697</v>
      </c>
      <c r="C831" s="35" t="str">
        <f t="shared" si="16"/>
        <v>Perno Hex Cte 3/4x9x4A</v>
      </c>
    </row>
    <row r="832" spans="1:3" x14ac:dyDescent="0.25">
      <c r="A832" t="s">
        <v>698</v>
      </c>
      <c r="C832" s="35" t="str">
        <f t="shared" si="16"/>
        <v>Perno Hex Cte 3/4x9x5A</v>
      </c>
    </row>
    <row r="833" spans="1:3" x14ac:dyDescent="0.25">
      <c r="A833" t="s">
        <v>699</v>
      </c>
      <c r="C833" s="35" t="str">
        <f t="shared" si="16"/>
        <v>Perno Hex Cte 3/8x6x1.1/4H</v>
      </c>
    </row>
    <row r="834" spans="1:3" x14ac:dyDescent="0.25">
      <c r="A834" t="s">
        <v>700</v>
      </c>
      <c r="C834" s="35" t="str">
        <f t="shared" si="16"/>
        <v>Perno Hex Cte 3/8x12x6H</v>
      </c>
    </row>
    <row r="835" spans="1:3" x14ac:dyDescent="0.25">
      <c r="A835" t="s">
        <v>701</v>
      </c>
      <c r="C835" s="35" t="str">
        <f t="shared" si="16"/>
        <v>Perno Hex Cte 5/8x1x0A</v>
      </c>
    </row>
    <row r="836" spans="1:3" x14ac:dyDescent="0.25">
      <c r="A836" t="s">
        <v>702</v>
      </c>
      <c r="C836" s="35" t="str">
        <f t="shared" si="16"/>
        <v>Perno Hex Cte 5/8x1.1/2x0A</v>
      </c>
    </row>
    <row r="837" spans="1:3" x14ac:dyDescent="0.25">
      <c r="A837" t="s">
        <v>703</v>
      </c>
      <c r="C837" s="35" t="str">
        <f t="shared" si="16"/>
        <v>Perno Hex Cte 5/8x1.1/2x1/2A</v>
      </c>
    </row>
    <row r="838" spans="1:3" x14ac:dyDescent="0.25">
      <c r="A838" t="s">
        <v>704</v>
      </c>
      <c r="C838" s="35" t="str">
        <f t="shared" si="16"/>
        <v>Perno Hex Cte 5/8x1.3/4</v>
      </c>
    </row>
    <row r="839" spans="1:3" x14ac:dyDescent="0.25">
      <c r="A839" t="s">
        <v>705</v>
      </c>
      <c r="C839" s="35" t="str">
        <f t="shared" si="16"/>
        <v>Perno Hex Cte 5/8x2x0A</v>
      </c>
    </row>
    <row r="840" spans="1:3" x14ac:dyDescent="0.25">
      <c r="A840" t="s">
        <v>706</v>
      </c>
      <c r="C840" s="35" t="str">
        <f t="shared" si="16"/>
        <v>Perno Hex Cte 5/8x2.1/2</v>
      </c>
    </row>
    <row r="841" spans="1:3" x14ac:dyDescent="0.25">
      <c r="A841" t="s">
        <v>707</v>
      </c>
      <c r="C841" s="35" t="str">
        <f t="shared" si="16"/>
        <v>Perno Hex Cte 5/8x2.1/2x0A</v>
      </c>
    </row>
    <row r="842" spans="1:3" x14ac:dyDescent="0.25">
      <c r="A842" t="s">
        <v>708</v>
      </c>
      <c r="C842" s="35" t="str">
        <f t="shared" si="16"/>
        <v>Perno Hex Cte 5/8x2.1/2x1A</v>
      </c>
    </row>
    <row r="843" spans="1:3" x14ac:dyDescent="0.25">
      <c r="A843" t="s">
        <v>709</v>
      </c>
      <c r="C843" s="35" t="str">
        <f t="shared" si="16"/>
        <v>Perno Hex Cte 5/8x2x1/2A</v>
      </c>
    </row>
    <row r="844" spans="1:3" x14ac:dyDescent="0.25">
      <c r="A844" t="s">
        <v>710</v>
      </c>
      <c r="C844" s="35" t="str">
        <f t="shared" si="16"/>
        <v>Perno Hex Cte 5/8x2.1/4</v>
      </c>
    </row>
    <row r="845" spans="1:3" x14ac:dyDescent="0.25">
      <c r="A845" t="s">
        <v>711</v>
      </c>
      <c r="C845" s="35" t="str">
        <f t="shared" si="16"/>
        <v>Perno Hex Cte 5/8x2.3/4</v>
      </c>
    </row>
    <row r="846" spans="1:3" x14ac:dyDescent="0.25">
      <c r="A846" t="s">
        <v>712</v>
      </c>
      <c r="C846" s="35" t="str">
        <f t="shared" si="16"/>
        <v>Perno Hex Cte 5/8x3x0A</v>
      </c>
    </row>
    <row r="847" spans="1:3" x14ac:dyDescent="0.25">
      <c r="A847" t="s">
        <v>713</v>
      </c>
      <c r="C847" s="35" t="str">
        <f t="shared" si="16"/>
        <v>Perno Hex Cte 5/8x3x1.1/2A</v>
      </c>
    </row>
    <row r="848" spans="1:3" x14ac:dyDescent="0.25">
      <c r="A848" t="s">
        <v>714</v>
      </c>
      <c r="C848" s="35" t="str">
        <f t="shared" si="16"/>
        <v>Perno Hex Cte 5/8x3.1/2</v>
      </c>
    </row>
    <row r="849" spans="1:5" x14ac:dyDescent="0.25">
      <c r="A849" t="s">
        <v>715</v>
      </c>
      <c r="C849" s="35" t="str">
        <f t="shared" si="16"/>
        <v>Perno Hex Cte 5/8x5x1.1/2A</v>
      </c>
    </row>
    <row r="850" spans="1:5" x14ac:dyDescent="0.25">
      <c r="A850" t="s">
        <v>716</v>
      </c>
      <c r="C850" s="35" t="str">
        <f t="shared" si="16"/>
        <v>Perno Hex Cte 5/8x5x2A</v>
      </c>
    </row>
    <row r="851" spans="1:5" x14ac:dyDescent="0.25">
      <c r="A851" t="s">
        <v>717</v>
      </c>
      <c r="C851" s="35" t="str">
        <f t="shared" si="16"/>
        <v>Perno Hex Cte 5/8x5x3A</v>
      </c>
    </row>
    <row r="852" spans="1:5" x14ac:dyDescent="0.25">
      <c r="A852" t="s">
        <v>718</v>
      </c>
      <c r="C852" s="35" t="str">
        <f t="shared" si="16"/>
        <v>Perno Hex Cte 5/8x7x4A</v>
      </c>
    </row>
    <row r="853" spans="1:5" x14ac:dyDescent="0.25">
      <c r="A853" t="s">
        <v>719</v>
      </c>
      <c r="C853" s="35" t="str">
        <f t="shared" si="16"/>
        <v>Perno Hex Cte 5/8x7x5A</v>
      </c>
    </row>
    <row r="854" spans="1:5" x14ac:dyDescent="0.25">
      <c r="A854" t="s">
        <v>720</v>
      </c>
      <c r="C854" s="35" t="str">
        <f t="shared" si="16"/>
        <v>Perno Hex Cte 5/8x8x4A</v>
      </c>
    </row>
    <row r="855" spans="1:5" x14ac:dyDescent="0.25">
      <c r="A855" s="33" t="s">
        <v>721</v>
      </c>
      <c r="B855" s="33" t="s">
        <v>28</v>
      </c>
      <c r="C855" s="37" t="str">
        <f t="shared" si="16"/>
        <v>Perno Hex Cte 5/8x8x5ACORTAR</v>
      </c>
      <c r="D855" s="33">
        <v>550</v>
      </c>
      <c r="E855" t="s">
        <v>2196</v>
      </c>
    </row>
    <row r="856" spans="1:5" x14ac:dyDescent="0.25">
      <c r="A856" t="s">
        <v>721</v>
      </c>
      <c r="B856" t="s">
        <v>37</v>
      </c>
      <c r="C856" s="35" t="str">
        <f t="shared" si="16"/>
        <v>Perno Hex Cte 5/8x8x5AESTAMC</v>
      </c>
      <c r="D856">
        <v>150</v>
      </c>
      <c r="E856" t="s">
        <v>2216</v>
      </c>
    </row>
    <row r="857" spans="1:5" x14ac:dyDescent="0.25">
      <c r="A857" t="s">
        <v>721</v>
      </c>
      <c r="B857" t="s">
        <v>59</v>
      </c>
      <c r="C857" s="35" t="str">
        <f t="shared" si="16"/>
        <v>Perno Hex Cte 5/8x8x5AREBARP</v>
      </c>
      <c r="D857">
        <v>180</v>
      </c>
      <c r="E857" t="s">
        <v>2239</v>
      </c>
    </row>
    <row r="858" spans="1:5" x14ac:dyDescent="0.25">
      <c r="A858" t="s">
        <v>721</v>
      </c>
      <c r="B858" t="s">
        <v>2237</v>
      </c>
      <c r="C858" s="35" t="str">
        <f t="shared" si="16"/>
        <v>Perno Hex Cte 5/8x8x5APUNTEAR</v>
      </c>
      <c r="D858">
        <v>280</v>
      </c>
      <c r="E858" t="s">
        <v>2219</v>
      </c>
    </row>
    <row r="859" spans="1:5" x14ac:dyDescent="0.25">
      <c r="A859" t="s">
        <v>721</v>
      </c>
      <c r="B859" t="s">
        <v>2238</v>
      </c>
      <c r="C859" s="35" t="str">
        <f t="shared" si="16"/>
        <v>Perno Hex Cte 5/8x8x5ATERRAJAR</v>
      </c>
      <c r="D859">
        <v>105</v>
      </c>
      <c r="E859" t="s">
        <v>2240</v>
      </c>
    </row>
    <row r="860" spans="1:5" x14ac:dyDescent="0.25">
      <c r="A860" t="s">
        <v>722</v>
      </c>
      <c r="C860" s="35" t="str">
        <f t="shared" si="16"/>
        <v>Perno Hex Cte 5/8x9x3A</v>
      </c>
    </row>
    <row r="861" spans="1:5" x14ac:dyDescent="0.25">
      <c r="A861" t="s">
        <v>723</v>
      </c>
      <c r="C861" s="35" t="str">
        <f t="shared" si="16"/>
        <v>Perno Hex Cte 5/8x9x4A</v>
      </c>
    </row>
    <row r="862" spans="1:5" x14ac:dyDescent="0.25">
      <c r="A862" t="s">
        <v>724</v>
      </c>
      <c r="C862" s="35" t="str">
        <f t="shared" si="16"/>
        <v>Perno Hex Cte 5/8x9x5A</v>
      </c>
    </row>
    <row r="863" spans="1:5" x14ac:dyDescent="0.25">
      <c r="A863" s="33" t="s">
        <v>725</v>
      </c>
      <c r="B863" s="33" t="s">
        <v>28</v>
      </c>
      <c r="C863" s="37" t="str">
        <f t="shared" ref="C863:C867" si="17">CONCATENATE(A863,B863)</f>
        <v>Perno Hex Cte 5/8x9x6ACORTAR</v>
      </c>
      <c r="D863" s="33">
        <v>550</v>
      </c>
      <c r="E863" s="33" t="s">
        <v>2196</v>
      </c>
    </row>
    <row r="864" spans="1:5" x14ac:dyDescent="0.25">
      <c r="A864" t="s">
        <v>725</v>
      </c>
      <c r="B864" t="s">
        <v>37</v>
      </c>
      <c r="C864" s="35" t="str">
        <f t="shared" si="17"/>
        <v>Perno Hex Cte 5/8x9x6AESTAMC</v>
      </c>
      <c r="D864">
        <v>150</v>
      </c>
      <c r="E864" t="s">
        <v>2216</v>
      </c>
    </row>
    <row r="865" spans="1:5" x14ac:dyDescent="0.25">
      <c r="A865" t="s">
        <v>725</v>
      </c>
      <c r="B865" t="s">
        <v>59</v>
      </c>
      <c r="C865" s="35" t="str">
        <f t="shared" si="17"/>
        <v>Perno Hex Cte 5/8x9x6AREBARP</v>
      </c>
      <c r="D865">
        <v>180</v>
      </c>
      <c r="E865" t="s">
        <v>2239</v>
      </c>
    </row>
    <row r="866" spans="1:5" x14ac:dyDescent="0.25">
      <c r="A866" t="s">
        <v>725</v>
      </c>
      <c r="B866" t="s">
        <v>2237</v>
      </c>
      <c r="C866" s="35" t="str">
        <f t="shared" si="17"/>
        <v>Perno Hex Cte 5/8x9x6APUNTEAR</v>
      </c>
      <c r="D866">
        <v>280</v>
      </c>
      <c r="E866" t="s">
        <v>2219</v>
      </c>
    </row>
    <row r="867" spans="1:5" x14ac:dyDescent="0.25">
      <c r="A867" t="s">
        <v>725</v>
      </c>
      <c r="B867" t="s">
        <v>2238</v>
      </c>
      <c r="C867" s="35" t="str">
        <f t="shared" si="17"/>
        <v>Perno Hex Cte 5/8x9x6ATERRAJAR</v>
      </c>
      <c r="D867">
        <v>105</v>
      </c>
      <c r="E867" t="s">
        <v>2240</v>
      </c>
    </row>
    <row r="868" spans="1:5" x14ac:dyDescent="0.25">
      <c r="A868" t="s">
        <v>726</v>
      </c>
      <c r="C868" s="35" t="str">
        <f t="shared" si="16"/>
        <v>Perno Hex Cte 5/8x10x4A</v>
      </c>
    </row>
    <row r="869" spans="1:5" x14ac:dyDescent="0.25">
      <c r="A869" t="s">
        <v>727</v>
      </c>
      <c r="C869" s="35" t="str">
        <f t="shared" si="16"/>
        <v>Perno Hex Cte 5/8x10x5A</v>
      </c>
    </row>
    <row r="870" spans="1:5" x14ac:dyDescent="0.25">
      <c r="A870" s="33" t="s">
        <v>728</v>
      </c>
      <c r="B870" s="33" t="s">
        <v>28</v>
      </c>
      <c r="C870" s="37" t="str">
        <f t="shared" si="16"/>
        <v>Perno Hex Cte 5/8x10x7ACORTAR</v>
      </c>
      <c r="D870" s="33">
        <v>550</v>
      </c>
      <c r="E870" s="33" t="s">
        <v>2196</v>
      </c>
    </row>
    <row r="871" spans="1:5" x14ac:dyDescent="0.25">
      <c r="A871" t="s">
        <v>728</v>
      </c>
      <c r="B871" t="s">
        <v>37</v>
      </c>
      <c r="C871" s="35" t="str">
        <f t="shared" si="16"/>
        <v>Perno Hex Cte 5/8x10x7AESTAMC</v>
      </c>
      <c r="D871">
        <v>150</v>
      </c>
      <c r="E871" t="s">
        <v>2216</v>
      </c>
    </row>
    <row r="872" spans="1:5" x14ac:dyDescent="0.25">
      <c r="A872" t="s">
        <v>728</v>
      </c>
      <c r="B872" t="s">
        <v>59</v>
      </c>
      <c r="C872" s="35" t="str">
        <f t="shared" si="16"/>
        <v>Perno Hex Cte 5/8x10x7AREBARP</v>
      </c>
      <c r="D872">
        <v>170</v>
      </c>
      <c r="E872" t="s">
        <v>2239</v>
      </c>
    </row>
    <row r="873" spans="1:5" x14ac:dyDescent="0.25">
      <c r="A873" t="s">
        <v>728</v>
      </c>
      <c r="B873" t="s">
        <v>2237</v>
      </c>
      <c r="C873" s="35" t="str">
        <f t="shared" si="16"/>
        <v>Perno Hex Cte 5/8x10x7APUNTEAR</v>
      </c>
      <c r="D873">
        <v>280</v>
      </c>
      <c r="E873" t="s">
        <v>2219</v>
      </c>
    </row>
    <row r="874" spans="1:5" x14ac:dyDescent="0.25">
      <c r="A874" t="s">
        <v>728</v>
      </c>
      <c r="B874" t="s">
        <v>2238</v>
      </c>
      <c r="C874" s="35" t="str">
        <f t="shared" si="16"/>
        <v>Perno Hex Cte 5/8x10x7ATERRAJAR</v>
      </c>
      <c r="D874">
        <v>105</v>
      </c>
      <c r="E874" t="s">
        <v>2240</v>
      </c>
    </row>
    <row r="875" spans="1:5" x14ac:dyDescent="0.25">
      <c r="A875" t="s">
        <v>729</v>
      </c>
      <c r="C875" s="35" t="str">
        <f t="shared" si="16"/>
        <v>Perno Hex Cte 5/8x12x9A</v>
      </c>
    </row>
    <row r="876" spans="1:5" x14ac:dyDescent="0.25">
      <c r="A876" t="s">
        <v>730</v>
      </c>
      <c r="C876" s="35" t="str">
        <f t="shared" si="16"/>
        <v>Perno Hex Cte 5/8x11x7A</v>
      </c>
    </row>
    <row r="877" spans="1:5" x14ac:dyDescent="0.25">
      <c r="A877" s="33" t="s">
        <v>731</v>
      </c>
      <c r="B877" s="33" t="s">
        <v>28</v>
      </c>
      <c r="C877" s="37" t="str">
        <f t="shared" ref="C877:C881" si="18">CONCATENATE(A877,B877)</f>
        <v>Perno Hex Cte 5/8x11x8ACORTAR</v>
      </c>
      <c r="D877" s="33">
        <v>550</v>
      </c>
      <c r="E877" s="33" t="s">
        <v>2196</v>
      </c>
    </row>
    <row r="878" spans="1:5" x14ac:dyDescent="0.25">
      <c r="A878" t="s">
        <v>731</v>
      </c>
      <c r="B878" t="s">
        <v>37</v>
      </c>
      <c r="C878" s="35" t="str">
        <f t="shared" si="18"/>
        <v>Perno Hex Cte 5/8x11x8AESTAMC</v>
      </c>
      <c r="D878">
        <v>150</v>
      </c>
      <c r="E878" t="s">
        <v>2216</v>
      </c>
    </row>
    <row r="879" spans="1:5" x14ac:dyDescent="0.25">
      <c r="A879" t="s">
        <v>731</v>
      </c>
      <c r="B879" t="s">
        <v>59</v>
      </c>
      <c r="C879" s="35" t="str">
        <f t="shared" si="18"/>
        <v>Perno Hex Cte 5/8x11x8AREBARP</v>
      </c>
      <c r="D879">
        <v>170</v>
      </c>
      <c r="E879" t="s">
        <v>2239</v>
      </c>
    </row>
    <row r="880" spans="1:5" x14ac:dyDescent="0.25">
      <c r="A880" t="s">
        <v>731</v>
      </c>
      <c r="B880" t="s">
        <v>2237</v>
      </c>
      <c r="C880" s="35" t="str">
        <f t="shared" si="18"/>
        <v>Perno Hex Cte 5/8x11x8APUNTEAR</v>
      </c>
      <c r="D880">
        <v>280</v>
      </c>
      <c r="E880" t="s">
        <v>2219</v>
      </c>
    </row>
    <row r="881" spans="1:5" x14ac:dyDescent="0.25">
      <c r="A881" t="s">
        <v>731</v>
      </c>
      <c r="B881" t="s">
        <v>2238</v>
      </c>
      <c r="C881" s="35" t="str">
        <f t="shared" si="18"/>
        <v>Perno Hex Cte 5/8x11x8ATERRAJAR</v>
      </c>
      <c r="D881">
        <v>105</v>
      </c>
      <c r="E881" t="s">
        <v>2240</v>
      </c>
    </row>
    <row r="882" spans="1:5" x14ac:dyDescent="0.25">
      <c r="A882" t="s">
        <v>732</v>
      </c>
      <c r="C882" s="35" t="str">
        <f t="shared" si="16"/>
        <v>Perno Hex Cte 5/8x12x5A</v>
      </c>
    </row>
    <row r="883" spans="1:5" x14ac:dyDescent="0.25">
      <c r="A883" t="s">
        <v>733</v>
      </c>
      <c r="C883" s="35" t="str">
        <f t="shared" si="16"/>
        <v>Perno Hex Cte 5/8x12x6A</v>
      </c>
    </row>
    <row r="884" spans="1:5" x14ac:dyDescent="0.25">
      <c r="A884" t="s">
        <v>734</v>
      </c>
      <c r="C884" s="35" t="str">
        <f t="shared" si="16"/>
        <v>Perno Hex Cte 5/8x12x7A</v>
      </c>
    </row>
    <row r="885" spans="1:5" x14ac:dyDescent="0.25">
      <c r="A885" t="s">
        <v>735</v>
      </c>
      <c r="C885" s="35" t="str">
        <f t="shared" si="16"/>
        <v>Perno Hex Cte 5/8x12x8A</v>
      </c>
    </row>
    <row r="886" spans="1:5" x14ac:dyDescent="0.25">
      <c r="A886" s="33" t="s">
        <v>729</v>
      </c>
      <c r="B886" s="33" t="s">
        <v>28</v>
      </c>
      <c r="C886" s="37" t="str">
        <f t="shared" si="16"/>
        <v>Perno Hex Cte 5/8x12x9ACORTAR</v>
      </c>
      <c r="D886" s="33">
        <v>550</v>
      </c>
      <c r="E886" s="33" t="s">
        <v>2196</v>
      </c>
    </row>
    <row r="887" spans="1:5" x14ac:dyDescent="0.25">
      <c r="A887" t="s">
        <v>729</v>
      </c>
      <c r="B887" t="s">
        <v>37</v>
      </c>
      <c r="C887" s="35" t="str">
        <f t="shared" si="16"/>
        <v>Perno Hex Cte 5/8x12x9AESTAMC</v>
      </c>
      <c r="D887">
        <v>150</v>
      </c>
      <c r="E887" t="s">
        <v>2216</v>
      </c>
    </row>
    <row r="888" spans="1:5" x14ac:dyDescent="0.25">
      <c r="A888" t="s">
        <v>729</v>
      </c>
      <c r="B888" t="s">
        <v>59</v>
      </c>
      <c r="C888" s="35" t="str">
        <f t="shared" si="16"/>
        <v>Perno Hex Cte 5/8x12x9AREBARP</v>
      </c>
      <c r="D888">
        <v>170</v>
      </c>
      <c r="E888" t="s">
        <v>2239</v>
      </c>
    </row>
    <row r="889" spans="1:5" x14ac:dyDescent="0.25">
      <c r="A889" t="s">
        <v>729</v>
      </c>
      <c r="B889" t="s">
        <v>2237</v>
      </c>
      <c r="C889" s="35" t="str">
        <f t="shared" si="16"/>
        <v>Perno Hex Cte 5/8x12x9APUNTEAR</v>
      </c>
      <c r="D889">
        <v>280</v>
      </c>
      <c r="E889" t="s">
        <v>2219</v>
      </c>
    </row>
    <row r="890" spans="1:5" x14ac:dyDescent="0.25">
      <c r="A890" t="s">
        <v>729</v>
      </c>
      <c r="B890" t="s">
        <v>2238</v>
      </c>
      <c r="C890" s="35" t="str">
        <f t="shared" si="16"/>
        <v>Perno Hex Cte 5/8x12x9ATERRAJAR</v>
      </c>
      <c r="D890">
        <v>105</v>
      </c>
      <c r="E890" t="s">
        <v>2240</v>
      </c>
    </row>
    <row r="891" spans="1:5" x14ac:dyDescent="0.25">
      <c r="A891" t="s">
        <v>736</v>
      </c>
      <c r="C891" s="35" t="str">
        <f t="shared" si="16"/>
        <v>Perno Hex Cte 5/8x13x10A</v>
      </c>
    </row>
    <row r="892" spans="1:5" x14ac:dyDescent="0.25">
      <c r="A892" t="s">
        <v>737</v>
      </c>
      <c r="C892" s="35" t="str">
        <f t="shared" si="16"/>
        <v>Perno Hex Cte 5/8x13x1.3/4H NG</v>
      </c>
    </row>
    <row r="893" spans="1:5" x14ac:dyDescent="0.25">
      <c r="A893" t="s">
        <v>738</v>
      </c>
      <c r="C893" s="35" t="str">
        <f t="shared" si="16"/>
        <v>Perno Hex Cte 5/8x14x11A</v>
      </c>
    </row>
    <row r="894" spans="1:5" x14ac:dyDescent="0.25">
      <c r="A894" t="s">
        <v>739</v>
      </c>
      <c r="C894" s="35" t="str">
        <f t="shared" si="16"/>
        <v>Perno Hex Cte 5/8x14x3A</v>
      </c>
    </row>
    <row r="895" spans="1:5" x14ac:dyDescent="0.25">
      <c r="A895" t="s">
        <v>740</v>
      </c>
      <c r="C895" s="35" t="str">
        <f t="shared" si="16"/>
        <v>Perno Hex Cte 5/8x14x8A</v>
      </c>
    </row>
    <row r="896" spans="1:5" x14ac:dyDescent="0.25">
      <c r="A896" t="s">
        <v>741</v>
      </c>
      <c r="C896" s="35" t="str">
        <f t="shared" si="16"/>
        <v>Perno Hex Cte 5/8x14x9A</v>
      </c>
    </row>
    <row r="897" spans="1:3" x14ac:dyDescent="0.25">
      <c r="A897" t="s">
        <v>742</v>
      </c>
      <c r="C897" s="35" t="str">
        <f t="shared" si="16"/>
        <v>Perno Hex Cte 5/8x15x3A</v>
      </c>
    </row>
    <row r="898" spans="1:3" x14ac:dyDescent="0.25">
      <c r="A898" t="s">
        <v>743</v>
      </c>
      <c r="C898" s="35" t="str">
        <f t="shared" ref="C898:C974" si="19">CONCATENATE(A898,B898)</f>
        <v>Perno Hex Cte 5/8x15x12A</v>
      </c>
    </row>
    <row r="899" spans="1:3" x14ac:dyDescent="0.25">
      <c r="A899" t="s">
        <v>744</v>
      </c>
      <c r="C899" s="35" t="str">
        <f t="shared" si="19"/>
        <v>Perno Hex Cte 5/8x16x13A</v>
      </c>
    </row>
    <row r="900" spans="1:3" x14ac:dyDescent="0.25">
      <c r="A900" t="s">
        <v>745</v>
      </c>
      <c r="C900" s="35" t="str">
        <f t="shared" si="19"/>
        <v>Perno Hex Cte 5/8x16x3A</v>
      </c>
    </row>
    <row r="901" spans="1:3" x14ac:dyDescent="0.25">
      <c r="A901" t="s">
        <v>746</v>
      </c>
      <c r="C901" s="35" t="str">
        <f t="shared" si="19"/>
        <v>Perno Hex Cte 5/8x17x3A</v>
      </c>
    </row>
    <row r="902" spans="1:3" x14ac:dyDescent="0.25">
      <c r="A902" t="s">
        <v>747</v>
      </c>
      <c r="C902" s="35" t="str">
        <f t="shared" si="19"/>
        <v>Perno Hex Cte 7/8x3.1/2x1.1/2A</v>
      </c>
    </row>
    <row r="903" spans="1:3" x14ac:dyDescent="0.25">
      <c r="A903" t="s">
        <v>748</v>
      </c>
      <c r="C903" s="35" t="str">
        <f t="shared" si="19"/>
        <v>Perno Hex Cte 7/8x10</v>
      </c>
    </row>
    <row r="904" spans="1:3" x14ac:dyDescent="0.25">
      <c r="A904" t="s">
        <v>749</v>
      </c>
      <c r="C904" s="35" t="str">
        <f t="shared" si="19"/>
        <v>Perno Hex Cte 1x8.1/2x2.1/2H</v>
      </c>
    </row>
    <row r="905" spans="1:3" x14ac:dyDescent="0.25">
      <c r="A905" t="s">
        <v>750</v>
      </c>
      <c r="C905" s="35" t="str">
        <f t="shared" si="19"/>
        <v>Perno Hex Cte 1x13x10A</v>
      </c>
    </row>
    <row r="906" spans="1:3" x14ac:dyDescent="0.25">
      <c r="A906" t="s">
        <v>751</v>
      </c>
      <c r="C906" s="35" t="str">
        <f t="shared" si="19"/>
        <v>Perno Hex Cte G-5 7/8x12x57mm</v>
      </c>
    </row>
    <row r="907" spans="1:3" x14ac:dyDescent="0.25">
      <c r="A907" t="s">
        <v>752</v>
      </c>
      <c r="C907" s="35" t="str">
        <f t="shared" si="19"/>
        <v>Perno Hex Cte 1x3.1/2x1.1/4A</v>
      </c>
    </row>
    <row r="908" spans="1:3" x14ac:dyDescent="0.25">
      <c r="A908" t="s">
        <v>753</v>
      </c>
      <c r="C908" s="35" t="str">
        <f t="shared" si="19"/>
        <v>Perno Hex Cte G-5 1x4x2.1/4</v>
      </c>
    </row>
    <row r="909" spans="1:3" x14ac:dyDescent="0.25">
      <c r="A909" t="s">
        <v>754</v>
      </c>
      <c r="C909" s="35" t="str">
        <f t="shared" si="19"/>
        <v>Perno Hex Cte G-5 1x8x2.1/2</v>
      </c>
    </row>
    <row r="910" spans="1:3" x14ac:dyDescent="0.25">
      <c r="A910" t="s">
        <v>755</v>
      </c>
      <c r="C910" s="35" t="str">
        <f t="shared" si="19"/>
        <v>Perno Hex Cte G-5 1x10x2.1/2</v>
      </c>
    </row>
    <row r="911" spans="1:3" x14ac:dyDescent="0.25">
      <c r="A911" t="s">
        <v>756</v>
      </c>
      <c r="C911" s="35" t="str">
        <f t="shared" si="19"/>
        <v>Perno Hex Cte 5/8x150mm</v>
      </c>
    </row>
    <row r="912" spans="1:3" x14ac:dyDescent="0.25">
      <c r="A912" t="s">
        <v>757</v>
      </c>
      <c r="C912" s="35" t="str">
        <f t="shared" si="19"/>
        <v>Perno Hex Cte M24x50</v>
      </c>
    </row>
    <row r="913" spans="1:3" x14ac:dyDescent="0.25">
      <c r="A913" t="s">
        <v>758</v>
      </c>
      <c r="C913" s="35" t="str">
        <f t="shared" si="19"/>
        <v>Perno Hex Cte M24x100</v>
      </c>
    </row>
    <row r="914" spans="1:3" x14ac:dyDescent="0.25">
      <c r="A914" t="s">
        <v>759</v>
      </c>
      <c r="C914" s="35" t="str">
        <f t="shared" si="19"/>
        <v>Perno Hex Cte M20x160</v>
      </c>
    </row>
    <row r="915" spans="1:3" x14ac:dyDescent="0.25">
      <c r="A915" t="s">
        <v>760</v>
      </c>
      <c r="C915" s="35" t="str">
        <f t="shared" si="19"/>
        <v>Perno Hex Cte M24x120</v>
      </c>
    </row>
    <row r="916" spans="1:3" x14ac:dyDescent="0.25">
      <c r="A916" t="s">
        <v>761</v>
      </c>
      <c r="C916" s="35" t="str">
        <f t="shared" si="19"/>
        <v>Perno Hex A-325 3/4x210mm</v>
      </c>
    </row>
    <row r="917" spans="1:3" x14ac:dyDescent="0.25">
      <c r="A917" t="s">
        <v>762</v>
      </c>
      <c r="C917" s="35" t="str">
        <f t="shared" si="19"/>
        <v>Perno J Forjado  SAE 1045 0.625IN 255x75MM</v>
      </c>
    </row>
    <row r="918" spans="1:3" x14ac:dyDescent="0.25">
      <c r="A918" t="s">
        <v>763</v>
      </c>
      <c r="C918" s="35" t="str">
        <f t="shared" si="19"/>
        <v>Perno J Forjado 5/8x255x75X80mm</v>
      </c>
    </row>
    <row r="919" spans="1:3" x14ac:dyDescent="0.25">
      <c r="A919" t="s">
        <v>764</v>
      </c>
      <c r="C919" s="35" t="str">
        <f t="shared" si="19"/>
        <v>Perno J Forjado 5/8x205x55X80mm</v>
      </c>
    </row>
    <row r="920" spans="1:3" x14ac:dyDescent="0.25">
      <c r="A920" t="s">
        <v>765</v>
      </c>
      <c r="C920" s="35" t="str">
        <f t="shared" si="19"/>
        <v>Perno J Forjado 5/8x217x92X80mm</v>
      </c>
    </row>
    <row r="921" spans="1:3" x14ac:dyDescent="0.25">
      <c r="A921" t="s">
        <v>766</v>
      </c>
      <c r="C921" s="35" t="str">
        <f t="shared" si="19"/>
        <v>Perno J Forjado 5/8x267x112X80mm</v>
      </c>
    </row>
    <row r="922" spans="1:3" x14ac:dyDescent="0.25">
      <c r="A922" t="s">
        <v>767</v>
      </c>
      <c r="C922" s="35" t="str">
        <f t="shared" si="19"/>
        <v>Perno J Forjado 5/8x147x92X80mm</v>
      </c>
    </row>
    <row r="923" spans="1:3" x14ac:dyDescent="0.25">
      <c r="A923" t="s">
        <v>768</v>
      </c>
      <c r="C923" s="35" t="str">
        <f t="shared" si="19"/>
        <v>Perno J Forjado 5/8x197x112X80mm</v>
      </c>
    </row>
    <row r="924" spans="1:3" x14ac:dyDescent="0.25">
      <c r="A924" t="s">
        <v>769</v>
      </c>
      <c r="C924" s="35" t="str">
        <f t="shared" si="19"/>
        <v xml:space="preserve">PER U 1045 5/8x260x112MM     </v>
      </c>
    </row>
    <row r="925" spans="1:3" x14ac:dyDescent="0.25">
      <c r="A925" t="s">
        <v>770</v>
      </c>
      <c r="C925" s="35" t="str">
        <f t="shared" si="19"/>
        <v xml:space="preserve">PER U 1045 5/8x228x92MM      </v>
      </c>
    </row>
    <row r="926" spans="1:3" x14ac:dyDescent="0.25">
      <c r="A926" t="s">
        <v>771</v>
      </c>
      <c r="C926" s="35" t="str">
        <f t="shared" si="19"/>
        <v xml:space="preserve">PER U 1045 5/8x228x112MM      </v>
      </c>
    </row>
    <row r="927" spans="1:3" x14ac:dyDescent="0.25">
      <c r="A927" t="s">
        <v>772</v>
      </c>
      <c r="C927" s="35" t="str">
        <f t="shared" si="19"/>
        <v xml:space="preserve">PER U 1045 5/8x133x117MM     </v>
      </c>
    </row>
    <row r="928" spans="1:3" x14ac:dyDescent="0.25">
      <c r="A928" t="s">
        <v>773</v>
      </c>
      <c r="C928" s="35" t="str">
        <f t="shared" si="19"/>
        <v>Perno Maq. Cab Plana Avell Ranur 3/4x2x1.3/4</v>
      </c>
    </row>
    <row r="929" spans="1:5" x14ac:dyDescent="0.25">
      <c r="A929" t="s">
        <v>774</v>
      </c>
      <c r="C929" s="35" t="str">
        <f t="shared" si="19"/>
        <v>Perno Ojo 5/8x10x127mm</v>
      </c>
    </row>
    <row r="930" spans="1:5" x14ac:dyDescent="0.25">
      <c r="A930" s="218" t="s">
        <v>775</v>
      </c>
      <c r="B930" s="218" t="s">
        <v>28</v>
      </c>
      <c r="C930" s="219" t="str">
        <f t="shared" si="19"/>
        <v>Perno Ojo 5/8x10x3HCORTAR</v>
      </c>
      <c r="D930" s="218">
        <v>500</v>
      </c>
      <c r="E930" s="218" t="s">
        <v>2196</v>
      </c>
    </row>
    <row r="931" spans="1:5" x14ac:dyDescent="0.25">
      <c r="A931" s="218" t="s">
        <v>775</v>
      </c>
      <c r="B931" s="218" t="s">
        <v>37</v>
      </c>
      <c r="C931" s="219" t="str">
        <f t="shared" si="19"/>
        <v>Perno Ojo 5/8x10x3HESTAMC</v>
      </c>
      <c r="D931" s="218">
        <v>43</v>
      </c>
      <c r="E931" s="218" t="s">
        <v>2278</v>
      </c>
    </row>
    <row r="932" spans="1:5" x14ac:dyDescent="0.25">
      <c r="A932" s="218" t="s">
        <v>775</v>
      </c>
      <c r="B932" s="218" t="s">
        <v>52</v>
      </c>
      <c r="C932" s="219" t="str">
        <f t="shared" si="19"/>
        <v>Perno Ojo 5/8x10x3HREBARE</v>
      </c>
      <c r="D932" s="218">
        <v>200</v>
      </c>
      <c r="E932" s="218" t="s">
        <v>2266</v>
      </c>
    </row>
    <row r="933" spans="1:5" x14ac:dyDescent="0.25">
      <c r="A933" s="218" t="s">
        <v>775</v>
      </c>
      <c r="B933" s="218" t="s">
        <v>54</v>
      </c>
      <c r="C933" s="219" t="str">
        <f t="shared" si="19"/>
        <v>Perno Ojo 5/8x10x3HREBARI</v>
      </c>
      <c r="D933" s="218">
        <v>200</v>
      </c>
      <c r="E933" s="218" t="s">
        <v>2266</v>
      </c>
    </row>
    <row r="934" spans="1:5" x14ac:dyDescent="0.25">
      <c r="A934" s="218" t="s">
        <v>775</v>
      </c>
      <c r="B934" s="218" t="s">
        <v>2529</v>
      </c>
      <c r="C934" s="219" t="str">
        <f t="shared" si="19"/>
        <v>Perno Ojo 5/8x10x3HENDEREZ</v>
      </c>
      <c r="D934" s="218">
        <v>200</v>
      </c>
      <c r="E934" s="218" t="s">
        <v>2266</v>
      </c>
    </row>
    <row r="935" spans="1:5" x14ac:dyDescent="0.25">
      <c r="A935" s="218" t="s">
        <v>775</v>
      </c>
      <c r="B935" s="218" t="s">
        <v>2237</v>
      </c>
      <c r="C935" s="219" t="str">
        <f t="shared" si="19"/>
        <v>Perno Ojo 5/8x10x3HPUNTEAR</v>
      </c>
      <c r="D935" s="218">
        <v>280</v>
      </c>
      <c r="E935" s="218" t="s">
        <v>2219</v>
      </c>
    </row>
    <row r="936" spans="1:5" x14ac:dyDescent="0.25">
      <c r="A936" s="218" t="s">
        <v>775</v>
      </c>
      <c r="B936" s="218" t="s">
        <v>2238</v>
      </c>
      <c r="C936" s="219" t="str">
        <f t="shared" si="19"/>
        <v>Perno Ojo 5/8x10x3HTERRAJAR</v>
      </c>
      <c r="D936" s="218">
        <v>95</v>
      </c>
      <c r="E936" s="218" t="s">
        <v>2198</v>
      </c>
    </row>
    <row r="937" spans="1:5" x14ac:dyDescent="0.25">
      <c r="A937" t="s">
        <v>776</v>
      </c>
      <c r="C937" s="35" t="str">
        <f t="shared" si="19"/>
        <v>Perno Ojo 5/8x10x6H</v>
      </c>
    </row>
    <row r="938" spans="1:5" x14ac:dyDescent="0.25">
      <c r="A938" t="s">
        <v>777</v>
      </c>
      <c r="C938" s="35" t="str">
        <f t="shared" si="19"/>
        <v>Perno Ojo 5/8x11x3H</v>
      </c>
    </row>
    <row r="939" spans="1:5" x14ac:dyDescent="0.25">
      <c r="A939" t="s">
        <v>778</v>
      </c>
      <c r="C939" s="35" t="str">
        <f t="shared" si="19"/>
        <v>Perno Ojo 5/8x11x8H</v>
      </c>
    </row>
    <row r="940" spans="1:5" x14ac:dyDescent="0.25">
      <c r="A940" t="s">
        <v>779</v>
      </c>
      <c r="C940" s="35" t="str">
        <f t="shared" si="19"/>
        <v>Perno Ojo 5/8x12x127H</v>
      </c>
    </row>
    <row r="941" spans="1:5" x14ac:dyDescent="0.25">
      <c r="A941" t="s">
        <v>780</v>
      </c>
      <c r="C941" s="35" t="str">
        <f t="shared" si="19"/>
        <v>Perno Ojo 5/8x12x5H</v>
      </c>
    </row>
    <row r="942" spans="1:5" x14ac:dyDescent="0.25">
      <c r="A942" t="s">
        <v>781</v>
      </c>
      <c r="C942" s="35" t="str">
        <f t="shared" si="19"/>
        <v>Perno Ojo 5/8x12x6H</v>
      </c>
    </row>
    <row r="943" spans="1:5" x14ac:dyDescent="0.25">
      <c r="A943" t="s">
        <v>782</v>
      </c>
      <c r="C943" s="35" t="str">
        <f t="shared" si="19"/>
        <v>Perno Ojo 5/8x12x9H</v>
      </c>
    </row>
    <row r="944" spans="1:5" x14ac:dyDescent="0.25">
      <c r="A944" t="s">
        <v>783</v>
      </c>
      <c r="C944" s="35" t="str">
        <f t="shared" si="19"/>
        <v>Perno Ojo 5/8x12.3/4x9.1/4H</v>
      </c>
    </row>
    <row r="945" spans="1:5" x14ac:dyDescent="0.25">
      <c r="A945" t="s">
        <v>784</v>
      </c>
      <c r="C945" s="35" t="str">
        <f t="shared" si="19"/>
        <v>Perno Ojo 5/8x13x3H</v>
      </c>
    </row>
    <row r="946" spans="1:5" x14ac:dyDescent="0.25">
      <c r="A946" t="s">
        <v>785</v>
      </c>
      <c r="C946" s="35" t="str">
        <f t="shared" si="19"/>
        <v>Perno Ojo 5/8x13x4H</v>
      </c>
    </row>
    <row r="947" spans="1:5" x14ac:dyDescent="0.25">
      <c r="A947" t="s">
        <v>786</v>
      </c>
      <c r="C947" s="35" t="str">
        <f t="shared" si="19"/>
        <v>Perno Ojo 5/8x13x9H</v>
      </c>
    </row>
    <row r="948" spans="1:5" x14ac:dyDescent="0.25">
      <c r="A948" t="s">
        <v>787</v>
      </c>
      <c r="C948" s="35" t="str">
        <f t="shared" si="19"/>
        <v>Perno Ojo 5/8x14x3H</v>
      </c>
    </row>
    <row r="949" spans="1:5" x14ac:dyDescent="0.25">
      <c r="A949" t="s">
        <v>788</v>
      </c>
      <c r="C949" s="35" t="str">
        <f t="shared" si="19"/>
        <v>Perno Ojo 5/8x14x9H</v>
      </c>
    </row>
    <row r="950" spans="1:5" x14ac:dyDescent="0.25">
      <c r="A950" t="s">
        <v>789</v>
      </c>
      <c r="C950" s="35" t="str">
        <f t="shared" si="19"/>
        <v>Perno Ojo 5/8x14x11H</v>
      </c>
    </row>
    <row r="951" spans="1:5" x14ac:dyDescent="0.25">
      <c r="A951" t="s">
        <v>790</v>
      </c>
      <c r="C951" s="35" t="str">
        <f t="shared" si="19"/>
        <v>Perno Ojo 5/8x15x3H</v>
      </c>
    </row>
    <row r="952" spans="1:5" x14ac:dyDescent="0.25">
      <c r="A952" t="s">
        <v>791</v>
      </c>
      <c r="C952" s="35" t="str">
        <f t="shared" si="19"/>
        <v>Perno Ojo 5/8x15x12H</v>
      </c>
    </row>
    <row r="953" spans="1:5" x14ac:dyDescent="0.25">
      <c r="A953" t="s">
        <v>792</v>
      </c>
      <c r="C953" s="35" t="str">
        <f t="shared" si="19"/>
        <v>Perno Ojo 5/8x16x12H</v>
      </c>
    </row>
    <row r="954" spans="1:5" x14ac:dyDescent="0.25">
      <c r="A954" t="s">
        <v>793</v>
      </c>
      <c r="B954" t="s">
        <v>28</v>
      </c>
      <c r="C954" s="35" t="str">
        <f t="shared" si="19"/>
        <v>Perno Ojo 5/8x406x187mmCORTAR</v>
      </c>
      <c r="D954">
        <v>380</v>
      </c>
      <c r="E954" t="s">
        <v>2196</v>
      </c>
    </row>
    <row r="955" spans="1:5" x14ac:dyDescent="0.25">
      <c r="A955" t="s">
        <v>793</v>
      </c>
      <c r="C955" s="35" t="str">
        <f t="shared" si="19"/>
        <v>Perno Ojo 5/8x406x187mm</v>
      </c>
    </row>
    <row r="956" spans="1:5" x14ac:dyDescent="0.25">
      <c r="A956" t="s">
        <v>794</v>
      </c>
      <c r="C956" s="35" t="str">
        <f t="shared" si="19"/>
        <v>Perno Ojo 5/8x406x330mm</v>
      </c>
    </row>
    <row r="957" spans="1:5" x14ac:dyDescent="0.25">
      <c r="A957" t="s">
        <v>795</v>
      </c>
      <c r="C957" s="35" t="str">
        <f t="shared" si="19"/>
        <v>Perno Ojo 5/8x17x3H</v>
      </c>
    </row>
    <row r="958" spans="1:5" x14ac:dyDescent="0.25">
      <c r="A958" t="s">
        <v>796</v>
      </c>
      <c r="C958" s="35" t="str">
        <f t="shared" si="19"/>
        <v>Perno Ojo 5/8x17x14H</v>
      </c>
    </row>
    <row r="959" spans="1:5" x14ac:dyDescent="0.25">
      <c r="A959" t="s">
        <v>797</v>
      </c>
      <c r="C959" s="35" t="str">
        <f t="shared" si="19"/>
        <v>Perno Ojo 5/8x229</v>
      </c>
    </row>
    <row r="960" spans="1:5" x14ac:dyDescent="0.25">
      <c r="A960" t="s">
        <v>39</v>
      </c>
      <c r="C960" s="35" t="str">
        <f t="shared" si="19"/>
        <v>Perno Ojo 5/8x7x3H</v>
      </c>
    </row>
    <row r="961" spans="1:5" x14ac:dyDescent="0.25">
      <c r="A961" t="s">
        <v>798</v>
      </c>
      <c r="C961" s="35" t="str">
        <f t="shared" si="19"/>
        <v>Perno Ojo 5/8x8x4H</v>
      </c>
    </row>
    <row r="962" spans="1:5" x14ac:dyDescent="0.25">
      <c r="A962" s="244" t="s">
        <v>40</v>
      </c>
      <c r="B962" s="244" t="s">
        <v>28</v>
      </c>
      <c r="C962" s="245" t="str">
        <f t="shared" si="19"/>
        <v>Perno Ojo 5/8x9x3HCORTAR</v>
      </c>
      <c r="D962" s="244">
        <v>380</v>
      </c>
      <c r="E962" s="244" t="s">
        <v>2196</v>
      </c>
    </row>
    <row r="963" spans="1:5" x14ac:dyDescent="0.25">
      <c r="A963" s="244" t="s">
        <v>40</v>
      </c>
      <c r="B963" s="244" t="s">
        <v>37</v>
      </c>
      <c r="C963" s="245" t="str">
        <f t="shared" si="19"/>
        <v>Perno Ojo 5/8x9x3HESTAMC</v>
      </c>
      <c r="D963" s="244">
        <v>43</v>
      </c>
      <c r="E963" s="244" t="s">
        <v>2278</v>
      </c>
    </row>
    <row r="964" spans="1:5" x14ac:dyDescent="0.25">
      <c r="A964" s="244" t="s">
        <v>40</v>
      </c>
      <c r="B964" s="244" t="s">
        <v>54</v>
      </c>
      <c r="C964" s="245" t="str">
        <f t="shared" si="19"/>
        <v>Perno Ojo 5/8x9x3HREBARI</v>
      </c>
      <c r="D964" s="244">
        <v>200</v>
      </c>
      <c r="E964" s="244" t="s">
        <v>2266</v>
      </c>
    </row>
    <row r="965" spans="1:5" x14ac:dyDescent="0.25">
      <c r="A965" s="244" t="s">
        <v>40</v>
      </c>
      <c r="B965" s="244" t="s">
        <v>52</v>
      </c>
      <c r="C965" s="245" t="str">
        <f t="shared" si="19"/>
        <v>Perno Ojo 5/8x9x3HREBARE</v>
      </c>
      <c r="D965" s="244">
        <v>200</v>
      </c>
      <c r="E965" s="244" t="s">
        <v>2266</v>
      </c>
    </row>
    <row r="966" spans="1:5" x14ac:dyDescent="0.25">
      <c r="A966" s="244" t="s">
        <v>40</v>
      </c>
      <c r="B966" s="244" t="s">
        <v>2529</v>
      </c>
      <c r="C966" s="245" t="str">
        <f t="shared" si="19"/>
        <v>Perno Ojo 5/8x9x3HENDEREZ</v>
      </c>
      <c r="D966" s="244">
        <v>200</v>
      </c>
      <c r="E966" s="244" t="s">
        <v>2266</v>
      </c>
    </row>
    <row r="967" spans="1:5" x14ac:dyDescent="0.25">
      <c r="A967" s="244" t="s">
        <v>40</v>
      </c>
      <c r="B967" s="244" t="s">
        <v>2237</v>
      </c>
      <c r="C967" s="245" t="str">
        <f t="shared" si="19"/>
        <v>Perno Ojo 5/8x9x3HPUNTEAR</v>
      </c>
      <c r="D967" s="244">
        <v>280</v>
      </c>
      <c r="E967" s="244" t="s">
        <v>2219</v>
      </c>
    </row>
    <row r="968" spans="1:5" x14ac:dyDescent="0.25">
      <c r="A968" s="244" t="s">
        <v>40</v>
      </c>
      <c r="B968" s="244" t="s">
        <v>2238</v>
      </c>
      <c r="C968" s="245" t="str">
        <f t="shared" si="19"/>
        <v>Perno Ojo 5/8x9x3HTERRAJAR</v>
      </c>
      <c r="D968" s="244">
        <v>95</v>
      </c>
      <c r="E968" s="244" t="s">
        <v>2198</v>
      </c>
    </row>
    <row r="969" spans="1:5" x14ac:dyDescent="0.25">
      <c r="A969" t="s">
        <v>799</v>
      </c>
      <c r="C969" s="35" t="str">
        <f t="shared" si="19"/>
        <v>Perno Ojo 5/8x9x4H</v>
      </c>
    </row>
    <row r="970" spans="1:5" x14ac:dyDescent="0.25">
      <c r="A970" t="s">
        <v>800</v>
      </c>
      <c r="C970" s="35" t="str">
        <f t="shared" si="19"/>
        <v>Perno Ojo 5/8x9x5H</v>
      </c>
    </row>
    <row r="971" spans="1:5" x14ac:dyDescent="0.25">
      <c r="A971" t="s">
        <v>801</v>
      </c>
      <c r="C971" s="35" t="str">
        <f t="shared" si="19"/>
        <v>Perno Ojo 5/8x9x6H</v>
      </c>
    </row>
    <row r="972" spans="1:5" x14ac:dyDescent="0.25">
      <c r="A972" t="s">
        <v>802</v>
      </c>
      <c r="C972" s="35" t="str">
        <f t="shared" si="19"/>
        <v>Perno Ojo G-5 3/4x10x4H</v>
      </c>
    </row>
    <row r="973" spans="1:5" x14ac:dyDescent="0.25">
      <c r="A973" t="s">
        <v>803</v>
      </c>
      <c r="C973" s="35" t="str">
        <f t="shared" si="19"/>
        <v>Perno Ojo G-5 3/4x13</v>
      </c>
    </row>
    <row r="974" spans="1:5" x14ac:dyDescent="0.25">
      <c r="A974" t="s">
        <v>804</v>
      </c>
      <c r="C974" s="35" t="str">
        <f t="shared" si="19"/>
        <v>Perno Ojo Soldado 1/2x4x2H</v>
      </c>
    </row>
    <row r="975" spans="1:5" x14ac:dyDescent="0.25">
      <c r="A975" t="s">
        <v>805</v>
      </c>
      <c r="C975" s="35" t="str">
        <f t="shared" ref="C975:C1046" si="20">CONCATENATE(A975,B975)</f>
        <v>Perno Ojo Soldado 1/2x10x6H</v>
      </c>
    </row>
    <row r="976" spans="1:5" x14ac:dyDescent="0.25">
      <c r="A976" t="s">
        <v>806</v>
      </c>
      <c r="C976" s="35" t="str">
        <f t="shared" si="20"/>
        <v>Perno Ojo Soldado 1/2x300</v>
      </c>
    </row>
    <row r="977" spans="1:3" x14ac:dyDescent="0.25">
      <c r="A977" t="s">
        <v>807</v>
      </c>
      <c r="C977" s="35" t="str">
        <f t="shared" si="20"/>
        <v>Perno Ojo Soldado 1/2x406</v>
      </c>
    </row>
    <row r="978" spans="1:3" x14ac:dyDescent="0.25">
      <c r="A978" t="s">
        <v>808</v>
      </c>
      <c r="C978" s="35" t="str">
        <f t="shared" si="20"/>
        <v>Perno Ojo soldado 3/4x7x4H</v>
      </c>
    </row>
    <row r="979" spans="1:3" x14ac:dyDescent="0.25">
      <c r="A979" t="s">
        <v>809</v>
      </c>
      <c r="C979" s="35" t="str">
        <f t="shared" si="20"/>
        <v>Perno Ojo Soldado 3/4x9x4H</v>
      </c>
    </row>
    <row r="980" spans="1:3" x14ac:dyDescent="0.25">
      <c r="A980" t="s">
        <v>810</v>
      </c>
      <c r="C980" s="35" t="str">
        <f t="shared" si="20"/>
        <v>Perno Ojo Soldado 3/4x10x5H</v>
      </c>
    </row>
    <row r="981" spans="1:3" x14ac:dyDescent="0.25">
      <c r="A981" t="s">
        <v>811</v>
      </c>
      <c r="C981" s="35" t="str">
        <f t="shared" si="20"/>
        <v>Perno Ojo Soldado 3/4x11x3H</v>
      </c>
    </row>
    <row r="982" spans="1:3" x14ac:dyDescent="0.25">
      <c r="A982" t="s">
        <v>812</v>
      </c>
      <c r="C982" s="35" t="str">
        <f t="shared" si="20"/>
        <v>Perno Ojo Soldado 3/4x13x4H</v>
      </c>
    </row>
    <row r="983" spans="1:3" x14ac:dyDescent="0.25">
      <c r="A983" t="s">
        <v>813</v>
      </c>
      <c r="C983" s="35" t="str">
        <f t="shared" si="20"/>
        <v>Perno Ojo Soldado 3/4x15x3H</v>
      </c>
    </row>
    <row r="984" spans="1:3" x14ac:dyDescent="0.25">
      <c r="A984" t="s">
        <v>814</v>
      </c>
      <c r="C984" s="35" t="str">
        <f t="shared" si="20"/>
        <v>Perno Ojo Soldado 3/4x17x4H</v>
      </c>
    </row>
    <row r="985" spans="1:3" x14ac:dyDescent="0.25">
      <c r="A985" t="s">
        <v>815</v>
      </c>
      <c r="C985" s="35" t="str">
        <f t="shared" si="20"/>
        <v xml:space="preserve">Perno Ojo Soldado 5/8x9x5H  </v>
      </c>
    </row>
    <row r="986" spans="1:3" x14ac:dyDescent="0.25">
      <c r="A986" t="s">
        <v>816</v>
      </c>
      <c r="C986" s="35" t="str">
        <f t="shared" si="20"/>
        <v>Perno Ojo Soldado 5/8x11x8H</v>
      </c>
    </row>
    <row r="987" spans="1:3" x14ac:dyDescent="0.25">
      <c r="A987" t="s">
        <v>817</v>
      </c>
      <c r="C987" s="35" t="str">
        <f t="shared" si="20"/>
        <v xml:space="preserve">Perno Ojo Soldado 5/8x14x9H  </v>
      </c>
    </row>
    <row r="988" spans="1:3" x14ac:dyDescent="0.25">
      <c r="A988" t="s">
        <v>818</v>
      </c>
      <c r="C988" s="35" t="str">
        <f t="shared" si="20"/>
        <v>Perno Ojo Soldado 5/8x14x9H  C/70mm Cuello</v>
      </c>
    </row>
    <row r="989" spans="1:3" x14ac:dyDescent="0.25">
      <c r="A989" t="s">
        <v>819</v>
      </c>
      <c r="C989" s="35" t="str">
        <f t="shared" si="20"/>
        <v>Perno p/Cruzamiento 3/4x10</v>
      </c>
    </row>
    <row r="990" spans="1:3" x14ac:dyDescent="0.25">
      <c r="A990" t="s">
        <v>820</v>
      </c>
      <c r="C990" s="35" t="str">
        <f t="shared" si="20"/>
        <v>Perno p/Cruzamiento 1x12</v>
      </c>
    </row>
    <row r="991" spans="1:3" x14ac:dyDescent="0.25">
      <c r="A991" t="s">
        <v>821</v>
      </c>
      <c r="C991" s="35" t="str">
        <f t="shared" si="20"/>
        <v>Perno p/Cruzamiento 1x15</v>
      </c>
    </row>
    <row r="992" spans="1:3" x14ac:dyDescent="0.25">
      <c r="A992" t="s">
        <v>822</v>
      </c>
      <c r="C992" s="35" t="str">
        <f t="shared" si="20"/>
        <v>Perno p/Cruzamiento 1x8.1/2</v>
      </c>
    </row>
    <row r="993" spans="1:3" x14ac:dyDescent="0.25">
      <c r="A993" t="s">
        <v>823</v>
      </c>
      <c r="C993" s="35" t="str">
        <f t="shared" si="20"/>
        <v>Perno p/Cruzamiento 1x9</v>
      </c>
    </row>
    <row r="994" spans="1:3" x14ac:dyDescent="0.25">
      <c r="A994" t="s">
        <v>824</v>
      </c>
      <c r="C994" s="35" t="str">
        <f t="shared" si="20"/>
        <v>Perno p/Cruzamiento 1.1/8xM190</v>
      </c>
    </row>
    <row r="995" spans="1:3" x14ac:dyDescent="0.25">
      <c r="A995" t="s">
        <v>825</v>
      </c>
      <c r="C995" s="35" t="str">
        <f t="shared" si="20"/>
        <v>Perno p/Cruzamiento 1.1/8xM200</v>
      </c>
    </row>
    <row r="996" spans="1:3" x14ac:dyDescent="0.25">
      <c r="A996" t="s">
        <v>826</v>
      </c>
      <c r="C996" s="35" t="str">
        <f t="shared" si="20"/>
        <v>Perno p/Cruzamiento 1.1/8xM210</v>
      </c>
    </row>
    <row r="997" spans="1:3" x14ac:dyDescent="0.25">
      <c r="A997" t="s">
        <v>827</v>
      </c>
      <c r="C997" s="35" t="str">
        <f t="shared" si="20"/>
        <v>Perno p/Cruzamiento 1.1/8xM215</v>
      </c>
    </row>
    <row r="998" spans="1:3" x14ac:dyDescent="0.25">
      <c r="A998" t="s">
        <v>828</v>
      </c>
      <c r="C998" s="35" t="str">
        <f t="shared" si="20"/>
        <v>Perno p/Cruzamiento 1.1/8xM230</v>
      </c>
    </row>
    <row r="999" spans="1:3" x14ac:dyDescent="0.25">
      <c r="A999" t="s">
        <v>829</v>
      </c>
      <c r="C999" s="35" t="str">
        <f t="shared" si="20"/>
        <v>Perno p/Cruzamiento 1.1/8xM240</v>
      </c>
    </row>
    <row r="1000" spans="1:3" x14ac:dyDescent="0.25">
      <c r="A1000" t="s">
        <v>830</v>
      </c>
      <c r="C1000" s="35" t="str">
        <f t="shared" si="20"/>
        <v>Perno p/Cruzamiento 1.1/8xM280</v>
      </c>
    </row>
    <row r="1001" spans="1:3" x14ac:dyDescent="0.25">
      <c r="A1001" t="s">
        <v>831</v>
      </c>
      <c r="C1001" s="35" t="str">
        <f t="shared" si="20"/>
        <v>Perno p/Cruzamiento 1.1/8xM290</v>
      </c>
    </row>
    <row r="1002" spans="1:3" x14ac:dyDescent="0.25">
      <c r="A1002" t="s">
        <v>832</v>
      </c>
      <c r="C1002" s="35" t="str">
        <f t="shared" si="20"/>
        <v>Perno p/Cruzamiento 1.1/8xM305</v>
      </c>
    </row>
    <row r="1003" spans="1:3" x14ac:dyDescent="0.25">
      <c r="A1003" t="s">
        <v>833</v>
      </c>
      <c r="C1003" s="35" t="str">
        <f t="shared" si="20"/>
        <v>Perno p/Cruzamiento 1.1/8xM320</v>
      </c>
    </row>
    <row r="1004" spans="1:3" x14ac:dyDescent="0.25">
      <c r="A1004" t="s">
        <v>834</v>
      </c>
      <c r="C1004" s="35" t="str">
        <f t="shared" si="20"/>
        <v>Perno p/Cruzamiento 1.1/8xM355</v>
      </c>
    </row>
    <row r="1005" spans="1:3" x14ac:dyDescent="0.25">
      <c r="A1005" t="s">
        <v>835</v>
      </c>
      <c r="C1005" s="35" t="str">
        <f t="shared" si="20"/>
        <v>Perno p/Cruzamiento 1.1/8xM370</v>
      </c>
    </row>
    <row r="1006" spans="1:3" x14ac:dyDescent="0.25">
      <c r="A1006" t="s">
        <v>836</v>
      </c>
      <c r="C1006" s="35" t="str">
        <f t="shared" si="20"/>
        <v>Perno p/Cruzamiento 1.1/8xM380</v>
      </c>
    </row>
    <row r="1007" spans="1:3" x14ac:dyDescent="0.25">
      <c r="A1007" t="s">
        <v>837</v>
      </c>
      <c r="C1007" s="35" t="str">
        <f t="shared" si="20"/>
        <v>Perno p/Cruzamiento 1.1/8xM420</v>
      </c>
    </row>
    <row r="1008" spans="1:3" x14ac:dyDescent="0.25">
      <c r="A1008" t="s">
        <v>838</v>
      </c>
      <c r="C1008" s="35" t="str">
        <f t="shared" si="20"/>
        <v>Perno p/Cruzamiento 7/8x3.1/2</v>
      </c>
    </row>
    <row r="1009" spans="1:3" x14ac:dyDescent="0.25">
      <c r="A1009" t="s">
        <v>839</v>
      </c>
      <c r="C1009" s="35" t="str">
        <f t="shared" si="20"/>
        <v>Perno p/Cruzamiento 7/8x12</v>
      </c>
    </row>
    <row r="1010" spans="1:3" x14ac:dyDescent="0.25">
      <c r="A1010" t="s">
        <v>840</v>
      </c>
      <c r="C1010" s="35" t="str">
        <f t="shared" si="20"/>
        <v>Perno p/Cruzamiento 7/8x15</v>
      </c>
    </row>
    <row r="1011" spans="1:3" x14ac:dyDescent="0.25">
      <c r="A1011" t="s">
        <v>841</v>
      </c>
      <c r="C1011" s="35" t="str">
        <f t="shared" si="20"/>
        <v>Perno p/Cruzamiento 7/8x7.1/2</v>
      </c>
    </row>
    <row r="1012" spans="1:3" x14ac:dyDescent="0.25">
      <c r="A1012" t="s">
        <v>842</v>
      </c>
      <c r="C1012" s="35" t="str">
        <f t="shared" si="20"/>
        <v xml:space="preserve">Perno p/Cruzamiento 7/8x8 </v>
      </c>
    </row>
    <row r="1013" spans="1:3" x14ac:dyDescent="0.25">
      <c r="A1013" t="s">
        <v>843</v>
      </c>
      <c r="C1013" s="35" t="str">
        <f t="shared" si="20"/>
        <v>Perno p/Cruzamiento 7/8x8.1/2</v>
      </c>
    </row>
    <row r="1014" spans="1:3" x14ac:dyDescent="0.25">
      <c r="A1014" t="s">
        <v>844</v>
      </c>
      <c r="C1014" s="35" t="str">
        <f t="shared" si="20"/>
        <v>Perno p/Cruzamiento 7/8x9</v>
      </c>
    </row>
    <row r="1015" spans="1:3" x14ac:dyDescent="0.25">
      <c r="A1015" t="s">
        <v>845</v>
      </c>
      <c r="C1015" s="35" t="str">
        <f t="shared" si="20"/>
        <v>Perno p/Cruzamiento 7/8x10,1/2</v>
      </c>
    </row>
    <row r="1016" spans="1:3" x14ac:dyDescent="0.25">
      <c r="A1016" t="s">
        <v>846</v>
      </c>
      <c r="C1016" s="35" t="str">
        <f t="shared" si="20"/>
        <v>Perno P/Durmiente Puente 3/4x200</v>
      </c>
    </row>
    <row r="1017" spans="1:3" x14ac:dyDescent="0.25">
      <c r="A1017" t="s">
        <v>847</v>
      </c>
      <c r="C1017" s="35" t="str">
        <f t="shared" si="20"/>
        <v>Perno p/Durmiente Puente 3/4x300</v>
      </c>
    </row>
    <row r="1018" spans="1:3" x14ac:dyDescent="0.25">
      <c r="A1018" t="s">
        <v>848</v>
      </c>
      <c r="C1018" s="35" t="str">
        <f t="shared" si="20"/>
        <v>Perno p/Durmiente Puente 3/4x400</v>
      </c>
    </row>
    <row r="1019" spans="1:3" x14ac:dyDescent="0.25">
      <c r="A1019" t="s">
        <v>849</v>
      </c>
      <c r="C1019" s="35" t="str">
        <f t="shared" si="20"/>
        <v>Perno p/Durmiente Puente 3/4x500</v>
      </c>
    </row>
    <row r="1020" spans="1:3" x14ac:dyDescent="0.25">
      <c r="A1020" t="s">
        <v>850</v>
      </c>
      <c r="C1020" s="35" t="str">
        <f t="shared" si="20"/>
        <v>Perno p/Eclisa 3/4x99</v>
      </c>
    </row>
    <row r="1021" spans="1:3" x14ac:dyDescent="0.25">
      <c r="A1021" t="s">
        <v>851</v>
      </c>
      <c r="C1021" s="35" t="str">
        <f t="shared" si="20"/>
        <v>Perno p/Eclisa G-5 7/8x112</v>
      </c>
    </row>
    <row r="1022" spans="1:3" x14ac:dyDescent="0.25">
      <c r="A1022" t="s">
        <v>852</v>
      </c>
      <c r="C1022" s="35" t="str">
        <f t="shared" si="20"/>
        <v>Perno Riel p/Eclisa G-5 7/8x130</v>
      </c>
    </row>
    <row r="1023" spans="1:3" x14ac:dyDescent="0.25">
      <c r="A1023" t="s">
        <v>853</v>
      </c>
      <c r="C1023" s="35" t="str">
        <f t="shared" si="20"/>
        <v>Perno Riel p/Eclisa G-5 7/8x130 90/85 lbs</v>
      </c>
    </row>
    <row r="1024" spans="1:3" x14ac:dyDescent="0.25">
      <c r="A1024" t="s">
        <v>854</v>
      </c>
      <c r="C1024" s="35" t="str">
        <f t="shared" si="20"/>
        <v>Perno Riel p/Eclisa G-5 7/8x131</v>
      </c>
    </row>
    <row r="1025" spans="1:5" x14ac:dyDescent="0.25">
      <c r="A1025" t="s">
        <v>855</v>
      </c>
      <c r="C1025" s="35" t="str">
        <f t="shared" si="20"/>
        <v>Perno p/Silla 7/8x77</v>
      </c>
    </row>
    <row r="1026" spans="1:5" x14ac:dyDescent="0.25">
      <c r="A1026" t="s">
        <v>856</v>
      </c>
      <c r="C1026" s="35" t="str">
        <f t="shared" si="20"/>
        <v>Perno riel 3/4x4 NG</v>
      </c>
    </row>
    <row r="1027" spans="1:5" x14ac:dyDescent="0.25">
      <c r="A1027" t="s">
        <v>857</v>
      </c>
      <c r="C1027" s="35" t="str">
        <f t="shared" si="20"/>
        <v>Perno riel FFCC 3/4x90</v>
      </c>
    </row>
    <row r="1028" spans="1:5" x14ac:dyDescent="0.25">
      <c r="A1028" t="s">
        <v>858</v>
      </c>
      <c r="C1028" s="35" t="str">
        <f t="shared" si="20"/>
        <v>Perno riel FFCC FGO 3/4x90</v>
      </c>
    </row>
    <row r="1029" spans="1:5" x14ac:dyDescent="0.25">
      <c r="A1029" t="s">
        <v>859</v>
      </c>
      <c r="B1029" t="s">
        <v>28</v>
      </c>
      <c r="C1029" s="35" t="str">
        <f t="shared" si="20"/>
        <v>Perno riel FFCC BCY 7/8x115CORTAR</v>
      </c>
      <c r="D1029">
        <v>510</v>
      </c>
      <c r="E1029" t="s">
        <v>2196</v>
      </c>
    </row>
    <row r="1030" spans="1:5" x14ac:dyDescent="0.25">
      <c r="A1030" t="s">
        <v>859</v>
      </c>
      <c r="B1030" t="s">
        <v>37</v>
      </c>
      <c r="C1030" s="35" t="str">
        <f t="shared" si="20"/>
        <v>Perno riel FFCC BCY 7/8x115ESTAMC</v>
      </c>
      <c r="D1030">
        <v>135</v>
      </c>
      <c r="E1030" t="s">
        <v>2216</v>
      </c>
    </row>
    <row r="1031" spans="1:5" x14ac:dyDescent="0.25">
      <c r="A1031" t="s">
        <v>859</v>
      </c>
      <c r="B1031" t="s">
        <v>59</v>
      </c>
      <c r="C1031" s="35" t="str">
        <f t="shared" si="20"/>
        <v>Perno riel FFCC BCY 7/8x115REBARP</v>
      </c>
      <c r="D1031">
        <v>283</v>
      </c>
      <c r="E1031" t="s">
        <v>2217</v>
      </c>
    </row>
    <row r="1032" spans="1:5" x14ac:dyDescent="0.25">
      <c r="A1032" t="s">
        <v>859</v>
      </c>
      <c r="B1032" t="s">
        <v>2237</v>
      </c>
      <c r="C1032" s="35" t="str">
        <f t="shared" si="20"/>
        <v>Perno riel FFCC BCY 7/8x115PUNTEAR</v>
      </c>
      <c r="D1032">
        <v>280</v>
      </c>
      <c r="E1032" t="s">
        <v>2219</v>
      </c>
    </row>
    <row r="1033" spans="1:5" x14ac:dyDescent="0.25">
      <c r="A1033" t="s">
        <v>859</v>
      </c>
      <c r="B1033" t="s">
        <v>2238</v>
      </c>
      <c r="C1033" s="35" t="str">
        <f t="shared" si="20"/>
        <v>Perno riel FFCC BCY 7/8x115TERRAJAR</v>
      </c>
      <c r="D1033">
        <v>97</v>
      </c>
      <c r="E1033" t="s">
        <v>2198</v>
      </c>
    </row>
    <row r="1034" spans="1:5" x14ac:dyDescent="0.25">
      <c r="A1034" t="s">
        <v>860</v>
      </c>
      <c r="C1034" s="35" t="str">
        <f t="shared" si="20"/>
        <v>Perno riel FFCC BCY 7/8x152</v>
      </c>
    </row>
    <row r="1035" spans="1:5" x14ac:dyDescent="0.25">
      <c r="A1035" t="s">
        <v>861</v>
      </c>
      <c r="C1035" s="35" t="str">
        <f t="shared" si="20"/>
        <v>Perno riel FFCC BCY 7/8x6"</v>
      </c>
    </row>
    <row r="1036" spans="1:5" x14ac:dyDescent="0.25">
      <c r="A1036" t="s">
        <v>862</v>
      </c>
      <c r="C1036" s="35" t="str">
        <f t="shared" si="20"/>
        <v>Perno riel FFCC Cuad 1x5.1/2</v>
      </c>
    </row>
    <row r="1037" spans="1:5" x14ac:dyDescent="0.25">
      <c r="A1037" t="s">
        <v>863</v>
      </c>
      <c r="C1037" s="35" t="str">
        <f t="shared" si="20"/>
        <v>Perno riel t/Silla DJZ 1x76</v>
      </c>
    </row>
    <row r="1038" spans="1:5" x14ac:dyDescent="0.25">
      <c r="A1038" s="214" t="s">
        <v>33</v>
      </c>
      <c r="B1038" s="214" t="s">
        <v>28</v>
      </c>
      <c r="C1038" s="215" t="str">
        <f t="shared" si="20"/>
        <v>Perno riel FFCC JDZ 1x130CORTAR</v>
      </c>
      <c r="D1038" s="214">
        <v>470</v>
      </c>
      <c r="E1038" s="214" t="s">
        <v>2196</v>
      </c>
    </row>
    <row r="1039" spans="1:5" x14ac:dyDescent="0.25">
      <c r="A1039" s="214" t="s">
        <v>33</v>
      </c>
      <c r="B1039" s="214" t="s">
        <v>37</v>
      </c>
      <c r="C1039" s="215" t="str">
        <f t="shared" si="20"/>
        <v>Perno riel FFCC JDZ 1x130ESTAMC</v>
      </c>
      <c r="D1039" s="214">
        <v>203</v>
      </c>
      <c r="E1039" s="214" t="s">
        <v>2262</v>
      </c>
    </row>
    <row r="1040" spans="1:5" x14ac:dyDescent="0.25">
      <c r="A1040" s="214" t="s">
        <v>33</v>
      </c>
      <c r="B1040" s="214" t="s">
        <v>59</v>
      </c>
      <c r="C1040" s="215" t="str">
        <f t="shared" si="20"/>
        <v>Perno riel FFCC JDZ 1x130REBARP</v>
      </c>
      <c r="D1040" s="214">
        <v>283</v>
      </c>
      <c r="E1040" s="214" t="s">
        <v>2217</v>
      </c>
    </row>
    <row r="1041" spans="1:5" x14ac:dyDescent="0.25">
      <c r="A1041" s="214" t="s">
        <v>33</v>
      </c>
      <c r="B1041" s="214" t="s">
        <v>2237</v>
      </c>
      <c r="C1041" s="215" t="str">
        <f t="shared" si="20"/>
        <v>Perno riel FFCC JDZ 1x130PUNTEAR</v>
      </c>
      <c r="D1041" s="214">
        <v>230</v>
      </c>
      <c r="E1041" s="214" t="s">
        <v>2219</v>
      </c>
    </row>
    <row r="1042" spans="1:5" x14ac:dyDescent="0.25">
      <c r="A1042" s="214" t="s">
        <v>33</v>
      </c>
      <c r="B1042" s="214" t="s">
        <v>2238</v>
      </c>
      <c r="C1042" s="215" t="str">
        <f t="shared" si="20"/>
        <v>Perno riel FFCC JDZ 1x130TERRAJAR</v>
      </c>
      <c r="D1042" s="214">
        <v>85</v>
      </c>
      <c r="E1042" s="214" t="s">
        <v>2311</v>
      </c>
    </row>
    <row r="1043" spans="1:5" x14ac:dyDescent="0.25">
      <c r="A1043" t="s">
        <v>864</v>
      </c>
      <c r="B1043" t="s">
        <v>28</v>
      </c>
      <c r="C1043" s="35" t="str">
        <f t="shared" si="20"/>
        <v>Perno riel FFCC JDZ 1x156CORTAR</v>
      </c>
      <c r="D1043">
        <v>400</v>
      </c>
      <c r="E1043" t="s">
        <v>2196</v>
      </c>
    </row>
    <row r="1044" spans="1:5" x14ac:dyDescent="0.25">
      <c r="A1044" t="s">
        <v>865</v>
      </c>
      <c r="C1044" s="35" t="str">
        <f t="shared" si="20"/>
        <v>Perno riel FFCC JDZ 1x156 NG</v>
      </c>
    </row>
    <row r="1045" spans="1:5" x14ac:dyDescent="0.25">
      <c r="A1045" t="s">
        <v>866</v>
      </c>
      <c r="C1045" s="35" t="str">
        <f t="shared" si="20"/>
        <v>Perno riel FFCC JDZ 1x165</v>
      </c>
    </row>
    <row r="1046" spans="1:5" x14ac:dyDescent="0.25">
      <c r="A1046" t="s">
        <v>867</v>
      </c>
      <c r="C1046" s="35" t="str">
        <f t="shared" si="20"/>
        <v>Perno riel FFCC JDZ 1x180</v>
      </c>
    </row>
    <row r="1047" spans="1:5" x14ac:dyDescent="0.25">
      <c r="A1047" t="s">
        <v>868</v>
      </c>
      <c r="C1047" s="35" t="str">
        <f t="shared" ref="C1047:C1119" si="21">CONCATENATE(A1047,B1047)</f>
        <v>Perno riel FFCC JDZ 1x200</v>
      </c>
    </row>
    <row r="1048" spans="1:5" x14ac:dyDescent="0.25">
      <c r="A1048" s="220" t="s">
        <v>869</v>
      </c>
      <c r="B1048" s="220" t="s">
        <v>28</v>
      </c>
      <c r="C1048" s="221" t="str">
        <f t="shared" si="21"/>
        <v>Perno riel FFCC KJX 1x140CORTAR</v>
      </c>
      <c r="D1048" s="220">
        <v>470</v>
      </c>
      <c r="E1048" s="220" t="s">
        <v>2196</v>
      </c>
    </row>
    <row r="1049" spans="1:5" x14ac:dyDescent="0.25">
      <c r="A1049" s="220" t="s">
        <v>869</v>
      </c>
      <c r="B1049" s="220" t="s">
        <v>37</v>
      </c>
      <c r="C1049" s="221" t="str">
        <f t="shared" si="21"/>
        <v>Perno riel FFCC KJX 1x140ESTAMC</v>
      </c>
      <c r="D1049" s="220">
        <v>199</v>
      </c>
      <c r="E1049" s="220" t="s">
        <v>2262</v>
      </c>
    </row>
    <row r="1050" spans="1:5" x14ac:dyDescent="0.25">
      <c r="A1050" s="220" t="s">
        <v>869</v>
      </c>
      <c r="B1050" s="220" t="s">
        <v>59</v>
      </c>
      <c r="C1050" s="221" t="str">
        <f t="shared" si="21"/>
        <v>Perno riel FFCC KJX 1x140REBARP</v>
      </c>
      <c r="D1050" s="220">
        <v>283</v>
      </c>
      <c r="E1050" s="220" t="s">
        <v>2217</v>
      </c>
    </row>
    <row r="1051" spans="1:5" x14ac:dyDescent="0.25">
      <c r="A1051" s="220" t="s">
        <v>869</v>
      </c>
      <c r="B1051" s="220" t="s">
        <v>2237</v>
      </c>
      <c r="C1051" s="221" t="str">
        <f t="shared" si="21"/>
        <v>Perno riel FFCC KJX 1x140PUNTEAR</v>
      </c>
      <c r="D1051" s="220">
        <v>230</v>
      </c>
      <c r="E1051" s="220" t="s">
        <v>2219</v>
      </c>
    </row>
    <row r="1052" spans="1:5" x14ac:dyDescent="0.25">
      <c r="A1052" s="220" t="s">
        <v>869</v>
      </c>
      <c r="B1052" s="220" t="s">
        <v>2238</v>
      </c>
      <c r="C1052" s="221" t="str">
        <f t="shared" si="21"/>
        <v>Perno riel FFCC KJX 1x140TERRAJAR</v>
      </c>
      <c r="D1052" s="220">
        <v>85</v>
      </c>
      <c r="E1052" s="220" t="s">
        <v>2311</v>
      </c>
    </row>
    <row r="1053" spans="1:5" x14ac:dyDescent="0.25">
      <c r="A1053" t="s">
        <v>870</v>
      </c>
      <c r="C1053" s="35" t="str">
        <f t="shared" si="21"/>
        <v>Perno riel FFCC KA 1x175</v>
      </c>
    </row>
    <row r="1054" spans="1:5" x14ac:dyDescent="0.25">
      <c r="A1054" t="s">
        <v>29</v>
      </c>
      <c r="C1054" s="35" t="str">
        <f t="shared" si="21"/>
        <v>Perno riel FFCC KZ 7/8x98</v>
      </c>
    </row>
    <row r="1055" spans="1:5" x14ac:dyDescent="0.25">
      <c r="A1055" t="s">
        <v>871</v>
      </c>
      <c r="C1055" s="35" t="str">
        <f t="shared" si="21"/>
        <v>Perno riel FFCC KZ 7/8x98 1045</v>
      </c>
    </row>
    <row r="1056" spans="1:5" x14ac:dyDescent="0.25">
      <c r="A1056" t="s">
        <v>872</v>
      </c>
      <c r="C1056" s="35" t="str">
        <f t="shared" si="21"/>
        <v>Perno riel FFCC U 3/4x100</v>
      </c>
    </row>
    <row r="1057" spans="1:3" x14ac:dyDescent="0.25">
      <c r="A1057" t="s">
        <v>873</v>
      </c>
      <c r="C1057" s="35" t="str">
        <f t="shared" si="21"/>
        <v>Perno riel FFCC LGC 3/4x85</v>
      </c>
    </row>
    <row r="1058" spans="1:3" x14ac:dyDescent="0.25">
      <c r="A1058" t="s">
        <v>874</v>
      </c>
      <c r="C1058" s="35" t="str">
        <f t="shared" si="21"/>
        <v>Perno riel FFCC P Cab Cuad 3/4x85</v>
      </c>
    </row>
    <row r="1059" spans="1:3" x14ac:dyDescent="0.25">
      <c r="A1059" t="s">
        <v>875</v>
      </c>
      <c r="C1059" s="35" t="str">
        <f t="shared" si="21"/>
        <v>Perno riel FFCC LP 3/4x85</v>
      </c>
    </row>
    <row r="1060" spans="1:3" x14ac:dyDescent="0.25">
      <c r="A1060" t="s">
        <v>876</v>
      </c>
      <c r="C1060" s="35" t="str">
        <f t="shared" si="21"/>
        <v>Perno riel FFCC 7/8x4x2H</v>
      </c>
    </row>
    <row r="1061" spans="1:3" x14ac:dyDescent="0.25">
      <c r="A1061" t="s">
        <v>877</v>
      </c>
      <c r="C1061" s="35" t="str">
        <f t="shared" si="21"/>
        <v>Perno riel NA 1x3.1/2</v>
      </c>
    </row>
    <row r="1062" spans="1:3" x14ac:dyDescent="0.25">
      <c r="A1062" t="s">
        <v>878</v>
      </c>
      <c r="C1062" s="35" t="str">
        <f t="shared" si="21"/>
        <v>Perno riel NA 1x6</v>
      </c>
    </row>
    <row r="1063" spans="1:3" x14ac:dyDescent="0.25">
      <c r="A1063" t="s">
        <v>879</v>
      </c>
      <c r="C1063" s="35" t="str">
        <f t="shared" si="21"/>
        <v>Perno riel NA 1x6.1/2</v>
      </c>
    </row>
    <row r="1064" spans="1:3" x14ac:dyDescent="0.25">
      <c r="A1064" t="s">
        <v>880</v>
      </c>
      <c r="C1064" s="35" t="str">
        <f t="shared" si="21"/>
        <v>Perno riel G-2 3/4x4x1.3/4H</v>
      </c>
    </row>
    <row r="1065" spans="1:3" x14ac:dyDescent="0.25">
      <c r="A1065" t="s">
        <v>881</v>
      </c>
      <c r="C1065" s="35" t="str">
        <f t="shared" si="21"/>
        <v>Perno riel NA 3/4x4.1/4</v>
      </c>
    </row>
    <row r="1066" spans="1:3" x14ac:dyDescent="0.25">
      <c r="A1066" t="s">
        <v>882</v>
      </c>
      <c r="C1066" s="35" t="str">
        <f t="shared" si="21"/>
        <v>Perno riel NA 3/4x4.1/4 NG</v>
      </c>
    </row>
    <row r="1067" spans="1:3" x14ac:dyDescent="0.25">
      <c r="A1067" t="s">
        <v>883</v>
      </c>
      <c r="C1067" s="35" t="str">
        <f t="shared" si="21"/>
        <v>Perno riel NA 3/4x4.1/2 NG</v>
      </c>
    </row>
    <row r="1068" spans="1:3" x14ac:dyDescent="0.25">
      <c r="A1068" t="s">
        <v>884</v>
      </c>
      <c r="C1068" s="35" t="str">
        <f t="shared" si="21"/>
        <v>Perno riel NA 5/8x3.1/4</v>
      </c>
    </row>
    <row r="1069" spans="1:3" x14ac:dyDescent="0.25">
      <c r="A1069" t="s">
        <v>885</v>
      </c>
      <c r="C1069" s="35" t="str">
        <f t="shared" si="21"/>
        <v>Perno riel NA 5/8x3</v>
      </c>
    </row>
    <row r="1070" spans="1:3" x14ac:dyDescent="0.25">
      <c r="A1070" t="s">
        <v>886</v>
      </c>
      <c r="C1070" s="35" t="str">
        <f t="shared" si="21"/>
        <v>Perno riel 5/8x3x1.1/2H</v>
      </c>
    </row>
    <row r="1071" spans="1:3" x14ac:dyDescent="0.25">
      <c r="A1071" t="s">
        <v>887</v>
      </c>
      <c r="C1071" s="35" t="str">
        <f t="shared" si="21"/>
        <v>Perno riel NA 7/8x4.1/4x2H</v>
      </c>
    </row>
    <row r="1072" spans="1:3" x14ac:dyDescent="0.25">
      <c r="A1072" t="s">
        <v>888</v>
      </c>
      <c r="C1072" s="35" t="str">
        <f t="shared" si="21"/>
        <v>Perno riel NA 7/8x5x2H</v>
      </c>
    </row>
    <row r="1073" spans="1:5" x14ac:dyDescent="0.25">
      <c r="A1073" t="s">
        <v>889</v>
      </c>
      <c r="C1073" s="35" t="str">
        <f t="shared" si="21"/>
        <v>Perno riel NA G-5 1x3.1/2</v>
      </c>
    </row>
    <row r="1074" spans="1:5" x14ac:dyDescent="0.25">
      <c r="A1074" t="s">
        <v>889</v>
      </c>
      <c r="C1074" s="35" t="str">
        <f t="shared" si="21"/>
        <v>Perno riel NA G-5 1x3.1/2</v>
      </c>
    </row>
    <row r="1075" spans="1:5" x14ac:dyDescent="0.25">
      <c r="A1075" t="s">
        <v>890</v>
      </c>
      <c r="C1075" s="35" t="str">
        <f t="shared" si="21"/>
        <v>Perno riel NA G-5 7/8x5</v>
      </c>
    </row>
    <row r="1076" spans="1:5" x14ac:dyDescent="0.25">
      <c r="A1076" t="s">
        <v>891</v>
      </c>
      <c r="C1076" s="35" t="str">
        <f t="shared" si="21"/>
        <v>Perno riel p/Tirante K-U-Y-Z 1x100</v>
      </c>
    </row>
    <row r="1077" spans="1:5" x14ac:dyDescent="0.25">
      <c r="A1077" t="s">
        <v>892</v>
      </c>
      <c r="C1077" s="35" t="str">
        <f t="shared" si="21"/>
        <v>Perno riel t/Silla BCY 7/8x70</v>
      </c>
    </row>
    <row r="1078" spans="1:5" x14ac:dyDescent="0.25">
      <c r="A1078" t="s">
        <v>893</v>
      </c>
      <c r="C1078" s="35" t="str">
        <f t="shared" si="21"/>
        <v>Perno Talón Aguja BCY 7/8x230</v>
      </c>
    </row>
    <row r="1079" spans="1:5" x14ac:dyDescent="0.25">
      <c r="A1079" t="s">
        <v>894</v>
      </c>
      <c r="C1079" s="35" t="str">
        <f t="shared" si="21"/>
        <v>Perno Talón Aguja BCY 7/8x240</v>
      </c>
    </row>
    <row r="1080" spans="1:5" x14ac:dyDescent="0.25">
      <c r="A1080" t="s">
        <v>895</v>
      </c>
      <c r="C1080" s="35" t="str">
        <f t="shared" si="21"/>
        <v>Perno Talón Aguja DJKZ  1x260</v>
      </c>
    </row>
    <row r="1081" spans="1:5" x14ac:dyDescent="0.25">
      <c r="A1081" s="251" t="s">
        <v>2530</v>
      </c>
      <c r="B1081" s="251" t="s">
        <v>28</v>
      </c>
      <c r="C1081" s="252" t="str">
        <f t="shared" si="21"/>
        <v>Perno Talón Aguja DJKZ  1xM305   1045CORTAR</v>
      </c>
      <c r="D1081" s="251">
        <v>350</v>
      </c>
      <c r="E1081" s="251" t="s">
        <v>2196</v>
      </c>
    </row>
    <row r="1082" spans="1:5" x14ac:dyDescent="0.25">
      <c r="A1082" s="251" t="s">
        <v>2530</v>
      </c>
      <c r="B1082" s="251" t="s">
        <v>37</v>
      </c>
      <c r="C1082" s="252" t="str">
        <f t="shared" si="21"/>
        <v>Perno Talón Aguja DJKZ  1xM305   1045ESTAMC</v>
      </c>
      <c r="D1082" s="251">
        <v>130</v>
      </c>
      <c r="E1082" s="251" t="s">
        <v>2262</v>
      </c>
    </row>
    <row r="1083" spans="1:5" x14ac:dyDescent="0.25">
      <c r="A1083" s="251" t="s">
        <v>2530</v>
      </c>
      <c r="B1083" s="251" t="s">
        <v>59</v>
      </c>
      <c r="C1083" s="252" t="str">
        <f t="shared" si="21"/>
        <v>Perno Talón Aguja DJKZ  1xM305   1045REBARP</v>
      </c>
      <c r="D1083" s="251">
        <v>150</v>
      </c>
      <c r="E1083" s="251" t="s">
        <v>2239</v>
      </c>
    </row>
    <row r="1084" spans="1:5" x14ac:dyDescent="0.25">
      <c r="A1084" s="251" t="s">
        <v>2530</v>
      </c>
      <c r="B1084" s="251" t="s">
        <v>2237</v>
      </c>
      <c r="C1084" s="252" t="str">
        <f t="shared" si="21"/>
        <v>Perno Talón Aguja DJKZ  1xM305   1045PUNTEAR</v>
      </c>
      <c r="D1084" s="251">
        <v>200</v>
      </c>
      <c r="E1084" s="251" t="s">
        <v>2219</v>
      </c>
    </row>
    <row r="1085" spans="1:5" x14ac:dyDescent="0.25">
      <c r="A1085" s="251" t="s">
        <v>2530</v>
      </c>
      <c r="B1085" s="251" t="s">
        <v>2238</v>
      </c>
      <c r="C1085" s="252" t="str">
        <f t="shared" si="21"/>
        <v>Perno Talón Aguja DJKZ  1xM305   1045TERRAJAR</v>
      </c>
      <c r="D1085" s="251">
        <v>60</v>
      </c>
      <c r="E1085" s="251" t="s">
        <v>2311</v>
      </c>
    </row>
    <row r="1086" spans="1:5" x14ac:dyDescent="0.25">
      <c r="A1086" t="s">
        <v>896</v>
      </c>
      <c r="C1086" s="35" t="str">
        <f t="shared" si="21"/>
        <v>Placa Base 70x70x12</v>
      </c>
    </row>
    <row r="1087" spans="1:5" x14ac:dyDescent="0.25">
      <c r="A1087" t="s">
        <v>897</v>
      </c>
      <c r="C1087" s="35" t="str">
        <f t="shared" si="21"/>
        <v>Pletina 32x6x180 p/Elemento Montaje</v>
      </c>
    </row>
    <row r="1088" spans="1:5" x14ac:dyDescent="0.25">
      <c r="A1088" t="s">
        <v>898</v>
      </c>
      <c r="C1088" s="35" t="str">
        <f t="shared" si="21"/>
        <v>Pletina Abrazadera Poste Tubular</v>
      </c>
    </row>
    <row r="1089" spans="1:3" x14ac:dyDescent="0.25">
      <c r="A1089" t="s">
        <v>899</v>
      </c>
      <c r="C1089" s="35" t="str">
        <f t="shared" si="21"/>
        <v>Pletina Corta p/Elemento Montaje 32x6x172</v>
      </c>
    </row>
    <row r="1090" spans="1:3" x14ac:dyDescent="0.25">
      <c r="A1090" t="s">
        <v>900</v>
      </c>
      <c r="C1090" s="35" t="str">
        <f t="shared" si="21"/>
        <v>Pletina Curva p/Cruceta 50x5x300</v>
      </c>
    </row>
    <row r="1091" spans="1:3" x14ac:dyDescent="0.25">
      <c r="A1091" t="s">
        <v>901</v>
      </c>
      <c r="C1091" s="35" t="str">
        <f t="shared" si="21"/>
        <v>Pletina Curva 38x5x100mm</v>
      </c>
    </row>
    <row r="1092" spans="1:3" x14ac:dyDescent="0.25">
      <c r="A1092" t="s">
        <v>902</v>
      </c>
      <c r="C1092" s="35" t="str">
        <f t="shared" si="21"/>
        <v>Pletina c/Ova p/Sop Secc Fusible 60x6x360mm</v>
      </c>
    </row>
    <row r="1093" spans="1:3" x14ac:dyDescent="0.25">
      <c r="A1093" t="s">
        <v>903</v>
      </c>
      <c r="C1093" s="35" t="str">
        <f t="shared" si="21"/>
        <v>Pletina Elemento Montaje Cruc.Madera ( L )</v>
      </c>
    </row>
    <row r="1094" spans="1:3" x14ac:dyDescent="0.25">
      <c r="A1094" t="s">
        <v>904</v>
      </c>
      <c r="C1094" s="35" t="str">
        <f t="shared" si="21"/>
        <v>Pletina Elemento Montaje Cruc.Metálica( Z )</v>
      </c>
    </row>
    <row r="1095" spans="1:3" x14ac:dyDescent="0.25">
      <c r="A1095" t="s">
        <v>905</v>
      </c>
      <c r="C1095" s="35" t="str">
        <f t="shared" si="21"/>
        <v>Pletina Extensora 38x5x220</v>
      </c>
    </row>
    <row r="1096" spans="1:3" x14ac:dyDescent="0.25">
      <c r="A1096" t="s">
        <v>907</v>
      </c>
      <c r="C1096" s="35" t="str">
        <f t="shared" si="21"/>
        <v>Pletina L p/Elemento Montaje 38x10x205x86</v>
      </c>
    </row>
    <row r="1097" spans="1:3" x14ac:dyDescent="0.25">
      <c r="A1097" t="s">
        <v>908</v>
      </c>
      <c r="C1097" s="35" t="str">
        <f t="shared" si="21"/>
        <v>Pletina p/Ext. Metalica 1.60Mts  50x6x175</v>
      </c>
    </row>
    <row r="1098" spans="1:3" x14ac:dyDescent="0.25">
      <c r="A1098" t="s">
        <v>909</v>
      </c>
      <c r="C1098" s="35" t="str">
        <f t="shared" si="21"/>
        <v>Pletina p/Ext. Metalica 178x182x5x200</v>
      </c>
    </row>
    <row r="1099" spans="1:3" x14ac:dyDescent="0.25">
      <c r="A1099" t="s">
        <v>911</v>
      </c>
      <c r="C1099" s="35" t="str">
        <f t="shared" si="21"/>
        <v>Pletina p/Ext. Metalica 50x5x197mm</v>
      </c>
    </row>
    <row r="1100" spans="1:3" x14ac:dyDescent="0.25">
      <c r="A1100" t="s">
        <v>913</v>
      </c>
      <c r="C1100" s="35" t="str">
        <f t="shared" si="21"/>
        <v>Pletina p/Ext. Metalica 50x5x218mm</v>
      </c>
    </row>
    <row r="1101" spans="1:3" x14ac:dyDescent="0.25">
      <c r="A1101" t="s">
        <v>915</v>
      </c>
      <c r="C1101" s="35" t="str">
        <f t="shared" si="21"/>
        <v>Pletina p/Ext. Metalica 50x5x244mm</v>
      </c>
    </row>
    <row r="1102" spans="1:3" x14ac:dyDescent="0.25">
      <c r="A1102" t="s">
        <v>917</v>
      </c>
      <c r="C1102" s="35" t="str">
        <f t="shared" si="21"/>
        <v>Pletina p/Ext. Metalica 50x5x170</v>
      </c>
    </row>
    <row r="1103" spans="1:3" x14ac:dyDescent="0.25">
      <c r="A1103" t="s">
        <v>918</v>
      </c>
      <c r="C1103" s="35" t="str">
        <f t="shared" si="21"/>
        <v>Pletina p/Ext. Metalica 50x5x187</v>
      </c>
    </row>
    <row r="1104" spans="1:3" x14ac:dyDescent="0.25">
      <c r="A1104" t="s">
        <v>919</v>
      </c>
      <c r="C1104" s="35" t="str">
        <f t="shared" si="21"/>
        <v>Pletina p/Ext. Metalica 50x5x205</v>
      </c>
    </row>
    <row r="1105" spans="1:3" x14ac:dyDescent="0.25">
      <c r="A1105" t="s">
        <v>920</v>
      </c>
      <c r="C1105" s="35" t="str">
        <f t="shared" si="21"/>
        <v>Pletina p/Ext. Metalica 50x5x218</v>
      </c>
    </row>
    <row r="1106" spans="1:3" x14ac:dyDescent="0.25">
      <c r="A1106" t="s">
        <v>921</v>
      </c>
      <c r="C1106" s="35" t="str">
        <f t="shared" si="21"/>
        <v>Pletina p/Ext. Metalica 50x5x244</v>
      </c>
    </row>
    <row r="1107" spans="1:3" x14ac:dyDescent="0.25">
      <c r="A1107" t="s">
        <v>922</v>
      </c>
      <c r="C1107" s="35" t="str">
        <f t="shared" si="21"/>
        <v>Pletina p/Ext. Metalica 150x155x5x200</v>
      </c>
    </row>
    <row r="1108" spans="1:3" x14ac:dyDescent="0.25">
      <c r="A1108" t="s">
        <v>923</v>
      </c>
      <c r="C1108" s="35" t="str">
        <f t="shared" si="21"/>
        <v>Pletina p/Perno J 50x8x150</v>
      </c>
    </row>
    <row r="1109" spans="1:3" x14ac:dyDescent="0.25">
      <c r="A1109" t="s">
        <v>925</v>
      </c>
      <c r="C1109" s="35" t="str">
        <f t="shared" si="21"/>
        <v>Pletina p/Soporte Secc Fusible 40x4x395mm</v>
      </c>
    </row>
    <row r="1110" spans="1:3" x14ac:dyDescent="0.25">
      <c r="A1110" t="s">
        <v>926</v>
      </c>
      <c r="C1110" s="35" t="str">
        <f t="shared" si="21"/>
        <v>Pletina p/Soporte Secc Fusible 32x3x130mm</v>
      </c>
    </row>
    <row r="1111" spans="1:3" x14ac:dyDescent="0.25">
      <c r="A1111" t="s">
        <v>927</v>
      </c>
      <c r="C1111" s="35" t="str">
        <f t="shared" si="21"/>
        <v>Pletina p/Soporte Cruceta 60x6x75mm</v>
      </c>
    </row>
    <row r="1112" spans="1:3" x14ac:dyDescent="0.25">
      <c r="A1112" t="s">
        <v>929</v>
      </c>
      <c r="C1112" s="35" t="str">
        <f t="shared" si="21"/>
        <v>Pletina Refuerzo Soporte L SP1 150x124x5mm</v>
      </c>
    </row>
    <row r="1113" spans="1:3" x14ac:dyDescent="0.25">
      <c r="A1113" t="s">
        <v>930</v>
      </c>
      <c r="C1113" s="35" t="str">
        <f t="shared" si="21"/>
        <v>Pletina Refuerzo 38x10x63</v>
      </c>
    </row>
    <row r="1114" spans="1:3" x14ac:dyDescent="0.25">
      <c r="A1114" t="s">
        <v>931</v>
      </c>
      <c r="C1114" s="35" t="str">
        <f t="shared" si="21"/>
        <v>Pletina p/Soldar 140x6x140</v>
      </c>
    </row>
    <row r="1115" spans="1:3" x14ac:dyDescent="0.25">
      <c r="A1115" t="s">
        <v>932</v>
      </c>
      <c r="C1115" s="35" t="str">
        <f t="shared" si="21"/>
        <v>Pletina p/Soldar 115x4x115</v>
      </c>
    </row>
    <row r="1116" spans="1:3" x14ac:dyDescent="0.25">
      <c r="A1116" t="s">
        <v>933</v>
      </c>
      <c r="C1116" s="35" t="str">
        <f t="shared" si="21"/>
        <v>Pletina 50x6x110 p/Brazo L 23kV</v>
      </c>
    </row>
    <row r="1117" spans="1:3" x14ac:dyDescent="0.25">
      <c r="A1117" t="s">
        <v>934</v>
      </c>
      <c r="C1117" s="35" t="str">
        <f t="shared" si="21"/>
        <v>Pletina 50x5x215mm</v>
      </c>
    </row>
    <row r="1118" spans="1:3" x14ac:dyDescent="0.25">
      <c r="A1118" t="s">
        <v>935</v>
      </c>
      <c r="C1118" s="35" t="str">
        <f t="shared" si="21"/>
        <v>Pletina Unión 10x100x195mm</v>
      </c>
    </row>
    <row r="1119" spans="1:3" x14ac:dyDescent="0.25">
      <c r="A1119" t="s">
        <v>936</v>
      </c>
      <c r="C1119" s="35" t="str">
        <f t="shared" si="21"/>
        <v>Pletina Unión 12x76x400</v>
      </c>
    </row>
    <row r="1120" spans="1:3" x14ac:dyDescent="0.25">
      <c r="A1120" t="s">
        <v>938</v>
      </c>
      <c r="C1120" s="35" t="str">
        <f t="shared" ref="C1120:C1183" si="22">CONCATENATE(A1120,B1120)</f>
        <v>Pletina Unión 120x10x524</v>
      </c>
    </row>
    <row r="1121" spans="1:3" x14ac:dyDescent="0.25">
      <c r="A1121" t="s">
        <v>939</v>
      </c>
      <c r="C1121" s="35" t="str">
        <f t="shared" si="22"/>
        <v>Pletina Unión 120x6x305</v>
      </c>
    </row>
    <row r="1122" spans="1:3" x14ac:dyDescent="0.25">
      <c r="A1122" t="s">
        <v>941</v>
      </c>
      <c r="C1122" s="35" t="str">
        <f t="shared" si="22"/>
        <v>Pletina Unión 120x6x335</v>
      </c>
    </row>
    <row r="1123" spans="1:3" x14ac:dyDescent="0.25">
      <c r="A1123" t="s">
        <v>943</v>
      </c>
      <c r="C1123" s="35" t="str">
        <f t="shared" si="22"/>
        <v>Pletina Unión 120x6x344</v>
      </c>
    </row>
    <row r="1124" spans="1:3" x14ac:dyDescent="0.25">
      <c r="A1124" t="s">
        <v>945</v>
      </c>
      <c r="C1124" s="35" t="str">
        <f t="shared" si="22"/>
        <v>Pletina Unión 120x8x640</v>
      </c>
    </row>
    <row r="1125" spans="1:3" x14ac:dyDescent="0.25">
      <c r="A1125" t="s">
        <v>946</v>
      </c>
      <c r="C1125" s="35" t="str">
        <f t="shared" si="22"/>
        <v>Pletina Unión 60x6x150 s/perforación</v>
      </c>
    </row>
    <row r="1126" spans="1:3" x14ac:dyDescent="0.25">
      <c r="A1126" t="s">
        <v>947</v>
      </c>
      <c r="C1126" s="35" t="str">
        <f t="shared" si="22"/>
        <v>Pletina Unión 76x6x400</v>
      </c>
    </row>
    <row r="1127" spans="1:3" x14ac:dyDescent="0.25">
      <c r="A1127" t="s">
        <v>949</v>
      </c>
      <c r="C1127" s="35" t="str">
        <f t="shared" si="22"/>
        <v>Pletina Unión 76x6x295</v>
      </c>
    </row>
    <row r="1128" spans="1:3" x14ac:dyDescent="0.25">
      <c r="A1128" t="s">
        <v>951</v>
      </c>
      <c r="C1128" s="35" t="str">
        <f t="shared" si="22"/>
        <v>Pletina Corta 10x75x365</v>
      </c>
    </row>
    <row r="1129" spans="1:3" x14ac:dyDescent="0.25">
      <c r="A1129" t="s">
        <v>952</v>
      </c>
      <c r="C1129" s="35" t="str">
        <f t="shared" si="22"/>
        <v xml:space="preserve">PLETINA UNION ALARGADA    10x75x475         </v>
      </c>
    </row>
    <row r="1130" spans="1:3" x14ac:dyDescent="0.25">
      <c r="A1130" t="s">
        <v>953</v>
      </c>
      <c r="C1130" s="35" t="str">
        <f t="shared" si="22"/>
        <v>PLETINA UNION ALARGADA    10x75x475 COOPELAN</v>
      </c>
    </row>
    <row r="1131" spans="1:3" x14ac:dyDescent="0.25">
      <c r="A1131" t="s">
        <v>954</v>
      </c>
      <c r="C1131" s="35" t="str">
        <f t="shared" si="22"/>
        <v>PLETINA UNION GV          10x76x295 COOPELAN</v>
      </c>
    </row>
    <row r="1132" spans="1:3" x14ac:dyDescent="0.25">
      <c r="A1132" t="s">
        <v>955</v>
      </c>
      <c r="C1132" s="35" t="str">
        <f t="shared" si="22"/>
        <v>Pletina Unión Especial 150x10x490mm</v>
      </c>
    </row>
    <row r="1133" spans="1:3" x14ac:dyDescent="0.25">
      <c r="A1133" t="s">
        <v>956</v>
      </c>
      <c r="C1133" s="35" t="str">
        <f t="shared" si="22"/>
        <v>Porta Viga C 100x40x6x496</v>
      </c>
    </row>
    <row r="1134" spans="1:3" x14ac:dyDescent="0.25">
      <c r="A1134" t="s">
        <v>958</v>
      </c>
      <c r="C1134" s="35" t="str">
        <f t="shared" si="22"/>
        <v>Porta Viga W 125x60x5x500</v>
      </c>
    </row>
    <row r="1135" spans="1:3" x14ac:dyDescent="0.25">
      <c r="A1135" t="s">
        <v>960</v>
      </c>
      <c r="C1135" s="35" t="str">
        <f t="shared" si="22"/>
        <v>Portón Gv 60x40x2300</v>
      </c>
    </row>
    <row r="1136" spans="1:3" x14ac:dyDescent="0.25">
      <c r="A1136" t="s">
        <v>961</v>
      </c>
      <c r="C1136" s="35" t="str">
        <f t="shared" si="22"/>
        <v>Poste p/Portón 100x100x2x2392</v>
      </c>
    </row>
    <row r="1137" spans="1:3" x14ac:dyDescent="0.25">
      <c r="A1137" t="s">
        <v>962</v>
      </c>
      <c r="C1137" s="35" t="str">
        <f t="shared" si="22"/>
        <v>Poste AC 40x40x2x6000</v>
      </c>
    </row>
    <row r="1138" spans="1:3" x14ac:dyDescent="0.25">
      <c r="A1138" t="s">
        <v>963</v>
      </c>
      <c r="C1138" s="35" t="str">
        <f t="shared" si="22"/>
        <v>Poste Soporte 100x100x5x1795</v>
      </c>
    </row>
    <row r="1139" spans="1:3" x14ac:dyDescent="0.25">
      <c r="A1139" t="s">
        <v>964</v>
      </c>
      <c r="C1139" s="35" t="str">
        <f t="shared" si="22"/>
        <v>Poste Soporte 100x100x5x2000</v>
      </c>
    </row>
    <row r="1140" spans="1:3" x14ac:dyDescent="0.25">
      <c r="A1140" t="s">
        <v>965</v>
      </c>
      <c r="C1140" s="35" t="str">
        <f t="shared" si="22"/>
        <v>Prensa Paralela p/Tir perf. redonda</v>
      </c>
    </row>
    <row r="1141" spans="1:3" x14ac:dyDescent="0.25">
      <c r="A1141" t="s">
        <v>966</v>
      </c>
      <c r="C1141" s="35" t="str">
        <f t="shared" si="22"/>
        <v>Prensa Paralela p/Tir perf. Cuadrada</v>
      </c>
    </row>
    <row r="1142" spans="1:3" x14ac:dyDescent="0.25">
      <c r="A1142" t="s">
        <v>967</v>
      </c>
      <c r="C1142" s="35" t="str">
        <f t="shared" si="22"/>
        <v>Prensa Paralela p/Par 44,5x9,5x151 Inf Red</v>
      </c>
    </row>
    <row r="1143" spans="1:3" x14ac:dyDescent="0.25">
      <c r="A1143" t="s">
        <v>968</v>
      </c>
      <c r="C1143" s="35" t="str">
        <f t="shared" si="22"/>
        <v>Prensa Paralela p/Par 44,5x9,5x151 Sup Oval</v>
      </c>
    </row>
    <row r="1144" spans="1:3" x14ac:dyDescent="0.25">
      <c r="A1144" t="s">
        <v>969</v>
      </c>
      <c r="C1144" s="35" t="str">
        <f t="shared" si="22"/>
        <v>Regleta p/Suspensión de Cable</v>
      </c>
    </row>
    <row r="1145" spans="1:3" x14ac:dyDescent="0.25">
      <c r="A1145" t="s">
        <v>971</v>
      </c>
      <c r="C1145" s="35" t="str">
        <f t="shared" si="22"/>
        <v>Rejilla Lateral 980x130</v>
      </c>
    </row>
    <row r="1146" spans="1:3" x14ac:dyDescent="0.25">
      <c r="A1146" t="s">
        <v>972</v>
      </c>
      <c r="C1146" s="35" t="str">
        <f t="shared" si="22"/>
        <v>Rejilla Rectangular Empotrada 500x1000</v>
      </c>
    </row>
    <row r="1147" spans="1:3" x14ac:dyDescent="0.25">
      <c r="A1147" t="s">
        <v>973</v>
      </c>
      <c r="C1147" s="35" t="str">
        <f t="shared" si="22"/>
        <v>Rejilla Rectangular Empotrada 700x800</v>
      </c>
    </row>
    <row r="1148" spans="1:3" x14ac:dyDescent="0.25">
      <c r="A1148" t="s">
        <v>974</v>
      </c>
      <c r="C1148" s="35" t="str">
        <f t="shared" si="22"/>
        <v>Rejilla Rectangular Empotrada 740x990</v>
      </c>
    </row>
    <row r="1149" spans="1:3" x14ac:dyDescent="0.25">
      <c r="A1149" t="s">
        <v>975</v>
      </c>
      <c r="C1149" s="35" t="str">
        <f t="shared" si="22"/>
        <v>Rejilla Rectangular Empotrada 980x410</v>
      </c>
    </row>
    <row r="1150" spans="1:3" x14ac:dyDescent="0.25">
      <c r="A1150" t="s">
        <v>976</v>
      </c>
      <c r="C1150" s="35" t="str">
        <f t="shared" si="22"/>
        <v>Rejilla Estandar  Gv 1000x250</v>
      </c>
    </row>
    <row r="1151" spans="1:3" x14ac:dyDescent="0.25">
      <c r="A1151" t="s">
        <v>977</v>
      </c>
      <c r="C1151" s="35" t="str">
        <f t="shared" si="22"/>
        <v>Rejilla Estandar  Gv 1500x260</v>
      </c>
    </row>
    <row r="1152" spans="1:3" x14ac:dyDescent="0.25">
      <c r="A1152" t="s">
        <v>978</v>
      </c>
      <c r="C1152" s="35" t="str">
        <f t="shared" si="22"/>
        <v xml:space="preserve">REJILLA TIPO S1           1 X 1             </v>
      </c>
    </row>
    <row r="1153" spans="1:5" x14ac:dyDescent="0.25">
      <c r="A1153" t="s">
        <v>979</v>
      </c>
      <c r="C1153" s="35" t="str">
        <f t="shared" si="22"/>
        <v>Remache Cte 3/4x70</v>
      </c>
    </row>
    <row r="1154" spans="1:5" x14ac:dyDescent="0.25">
      <c r="A1154" t="s">
        <v>980</v>
      </c>
      <c r="C1154" s="35" t="str">
        <f t="shared" si="22"/>
        <v>Remache Cte 3/4x90</v>
      </c>
    </row>
    <row r="1155" spans="1:5" x14ac:dyDescent="0.25">
      <c r="A1155" s="33" t="s">
        <v>2202</v>
      </c>
      <c r="B1155" s="33" t="s">
        <v>2246</v>
      </c>
      <c r="C1155" s="35" t="str">
        <f t="shared" si="22"/>
        <v>SE SAN MIGUEL PARRON      17,5 KV PILAR P1 ATRAZAR</v>
      </c>
      <c r="D1155" s="33"/>
      <c r="E1155" s="33"/>
    </row>
    <row r="1156" spans="1:5" x14ac:dyDescent="0.25">
      <c r="A1156" s="33" t="s">
        <v>2202</v>
      </c>
      <c r="B1156" s="33" t="s">
        <v>1307</v>
      </c>
      <c r="C1156" s="35" t="str">
        <f t="shared" si="22"/>
        <v>SE SAN MIGUEL PARRON      17,5 KV PILAR P1 APINCHAR</v>
      </c>
      <c r="D1156" s="33"/>
      <c r="E1156" s="33"/>
    </row>
    <row r="1157" spans="1:5" x14ac:dyDescent="0.25">
      <c r="A1157" s="33" t="s">
        <v>2202</v>
      </c>
      <c r="B1157" s="33" t="s">
        <v>69</v>
      </c>
      <c r="C1157" s="35" t="str">
        <f t="shared" si="22"/>
        <v>SE SAN MIGUEL PARRON      17,5 KV PILAR P1 ASOLDAR</v>
      </c>
      <c r="D1157" s="33"/>
      <c r="E1157" s="33"/>
    </row>
    <row r="1158" spans="1:5" x14ac:dyDescent="0.25">
      <c r="A1158" t="s">
        <v>2203</v>
      </c>
      <c r="B1158" t="s">
        <v>2246</v>
      </c>
      <c r="C1158" s="35" t="str">
        <f t="shared" si="22"/>
        <v>SE SAN MIGUEL PARRON      17,5 KV PILAR P1 BTRAZAR</v>
      </c>
    </row>
    <row r="1159" spans="1:5" x14ac:dyDescent="0.25">
      <c r="A1159" t="s">
        <v>2203</v>
      </c>
      <c r="B1159" t="s">
        <v>1307</v>
      </c>
      <c r="C1159" s="35" t="str">
        <f t="shared" si="22"/>
        <v>SE SAN MIGUEL PARRON      17,5 KV PILAR P1 BPINCHAR</v>
      </c>
    </row>
    <row r="1160" spans="1:5" x14ac:dyDescent="0.25">
      <c r="A1160" t="s">
        <v>2203</v>
      </c>
      <c r="B1160" t="s">
        <v>69</v>
      </c>
      <c r="C1160" s="35" t="str">
        <f t="shared" si="22"/>
        <v>SE SAN MIGUEL PARRON      17,5 KV PILAR P1 BSOLDAR</v>
      </c>
    </row>
    <row r="1161" spans="1:5" x14ac:dyDescent="0.25">
      <c r="A1161" s="33" t="s">
        <v>2204</v>
      </c>
      <c r="B1161" s="33" t="s">
        <v>2246</v>
      </c>
      <c r="C1161" s="35" t="str">
        <f t="shared" si="22"/>
        <v>SE SAN MIGUEL PARRON      17,5 KV PILAR P1 CTRAZAR</v>
      </c>
      <c r="D1161" s="33"/>
      <c r="E1161" s="33" t="s">
        <v>2257</v>
      </c>
    </row>
    <row r="1162" spans="1:5" x14ac:dyDescent="0.25">
      <c r="A1162" s="33" t="s">
        <v>2204</v>
      </c>
      <c r="B1162" s="33" t="s">
        <v>1307</v>
      </c>
      <c r="C1162" s="35" t="str">
        <f t="shared" si="22"/>
        <v>SE SAN MIGUEL PARRON      17,5 KV PILAR P1 CPINCHAR</v>
      </c>
      <c r="D1162" s="33"/>
      <c r="E1162" s="33" t="s">
        <v>2244</v>
      </c>
    </row>
    <row r="1163" spans="1:5" x14ac:dyDescent="0.25">
      <c r="A1163" s="33" t="s">
        <v>2204</v>
      </c>
      <c r="B1163" s="33" t="s">
        <v>69</v>
      </c>
      <c r="C1163" s="35" t="str">
        <f t="shared" si="22"/>
        <v>SE SAN MIGUEL PARRON      17,5 KV PILAR P1 CSOLDAR</v>
      </c>
      <c r="D1163" s="33"/>
      <c r="E1163" s="33" t="s">
        <v>2258</v>
      </c>
    </row>
    <row r="1164" spans="1:5" x14ac:dyDescent="0.25">
      <c r="A1164" s="33" t="s">
        <v>2300</v>
      </c>
      <c r="B1164" s="33" t="s">
        <v>2246</v>
      </c>
      <c r="C1164" s="35" t="str">
        <f t="shared" si="22"/>
        <v>SE SAN MIGUEL PARRON      17,5 KV CONJUNTO ATRAZAR</v>
      </c>
      <c r="D1164" s="33"/>
      <c r="E1164" s="33" t="s">
        <v>2257</v>
      </c>
    </row>
    <row r="1165" spans="1:5" x14ac:dyDescent="0.25">
      <c r="A1165" s="33" t="s">
        <v>2300</v>
      </c>
      <c r="B1165" s="33" t="s">
        <v>1307</v>
      </c>
      <c r="C1165" s="35" t="str">
        <f t="shared" si="22"/>
        <v>SE SAN MIGUEL PARRON      17,5 KV CONJUNTO APINCHAR</v>
      </c>
      <c r="D1165" s="33"/>
      <c r="E1165" s="33" t="s">
        <v>2258</v>
      </c>
    </row>
    <row r="1166" spans="1:5" x14ac:dyDescent="0.25">
      <c r="A1166" s="33" t="s">
        <v>2300</v>
      </c>
      <c r="B1166" s="33" t="s">
        <v>69</v>
      </c>
      <c r="C1166" s="35" t="str">
        <f t="shared" si="22"/>
        <v>SE SAN MIGUEL PARRON      17,5 KV CONJUNTO ASOLDAR</v>
      </c>
      <c r="D1166" s="33"/>
      <c r="E1166" s="33" t="s">
        <v>2258</v>
      </c>
    </row>
    <row r="1167" spans="1:5" x14ac:dyDescent="0.25">
      <c r="A1167" s="214" t="s">
        <v>2304</v>
      </c>
      <c r="B1167" s="214" t="s">
        <v>28</v>
      </c>
      <c r="C1167" s="35" t="str">
        <f t="shared" si="22"/>
        <v>SE SAN MIGUEL PARRON      17,5 KV ARRIOSTRAMCORTAR</v>
      </c>
      <c r="D1167" s="214"/>
      <c r="E1167" s="214" t="s">
        <v>2282</v>
      </c>
    </row>
    <row r="1168" spans="1:5" x14ac:dyDescent="0.25">
      <c r="A1168" s="214" t="s">
        <v>2304</v>
      </c>
      <c r="B1168" s="214" t="s">
        <v>1291</v>
      </c>
      <c r="C1168" s="35" t="str">
        <f t="shared" si="22"/>
        <v>SE SAN MIGUEL PARRON      17,5 KV ARRIOSTRAMMARCA</v>
      </c>
      <c r="D1168" s="214"/>
      <c r="E1168" s="214" t="s">
        <v>2257</v>
      </c>
    </row>
    <row r="1169" spans="1:5" x14ac:dyDescent="0.25">
      <c r="A1169" s="33" t="s">
        <v>2309</v>
      </c>
      <c r="B1169" s="33" t="s">
        <v>28</v>
      </c>
      <c r="C1169" s="35" t="str">
        <f t="shared" si="22"/>
        <v>SE SAN MIGUEL PARRON      17,5 KV C/SOLDADOSCORTAR</v>
      </c>
      <c r="D1169" s="33"/>
      <c r="E1169" s="33" t="s">
        <v>2282</v>
      </c>
    </row>
    <row r="1170" spans="1:5" x14ac:dyDescent="0.25">
      <c r="A1170" s="33" t="s">
        <v>2309</v>
      </c>
      <c r="B1170" s="33" t="s">
        <v>1291</v>
      </c>
      <c r="C1170" s="35" t="str">
        <f t="shared" si="22"/>
        <v>SE SAN MIGUEL PARRON      17,5 KV C/SOLDADOSMARCA</v>
      </c>
      <c r="D1170" s="33"/>
      <c r="E1170" s="33" t="s">
        <v>2257</v>
      </c>
    </row>
    <row r="1171" spans="1:5" x14ac:dyDescent="0.25">
      <c r="A1171" s="33" t="s">
        <v>2309</v>
      </c>
      <c r="B1171" s="33" t="s">
        <v>69</v>
      </c>
      <c r="C1171" s="35" t="str">
        <f t="shared" si="22"/>
        <v>SE SAN MIGUEL PARRON      17,5 KV C/SOLDADOSSOLDAR</v>
      </c>
      <c r="D1171" s="33"/>
      <c r="E1171" s="33" t="s">
        <v>2258</v>
      </c>
    </row>
    <row r="1172" spans="1:5" x14ac:dyDescent="0.25">
      <c r="A1172" s="218" t="s">
        <v>981</v>
      </c>
      <c r="B1172" s="218" t="s">
        <v>28</v>
      </c>
      <c r="C1172" s="35" t="str">
        <f t="shared" si="22"/>
        <v>Separador p/Espiga Punta PosteCORTAR</v>
      </c>
      <c r="D1172" s="218">
        <v>391</v>
      </c>
      <c r="E1172" s="218" t="s">
        <v>2287</v>
      </c>
    </row>
    <row r="1173" spans="1:5" x14ac:dyDescent="0.25">
      <c r="A1173" s="218" t="s">
        <v>981</v>
      </c>
      <c r="B1173" s="218" t="s">
        <v>1296</v>
      </c>
      <c r="C1173" s="35" t="str">
        <f t="shared" si="22"/>
        <v>Separador p/Espiga Punta PostePERFORAR</v>
      </c>
      <c r="D1173" s="218">
        <v>750</v>
      </c>
      <c r="E1173" s="218" t="s">
        <v>2266</v>
      </c>
    </row>
    <row r="1174" spans="1:5" x14ac:dyDescent="0.25">
      <c r="A1174" s="218" t="s">
        <v>981</v>
      </c>
      <c r="B1174" s="218" t="s">
        <v>2296</v>
      </c>
      <c r="C1174" s="35" t="str">
        <f t="shared" si="22"/>
        <v>Separador p/Espiga Punta PosteLOGO</v>
      </c>
      <c r="D1174" s="218">
        <v>300</v>
      </c>
      <c r="E1174" s="218" t="s">
        <v>2351</v>
      </c>
    </row>
    <row r="1175" spans="1:5" x14ac:dyDescent="0.25">
      <c r="A1175" s="218" t="s">
        <v>981</v>
      </c>
      <c r="B1175" s="218" t="s">
        <v>47</v>
      </c>
      <c r="C1175" s="35" t="str">
        <f t="shared" si="22"/>
        <v>Separador p/Espiga Punta PosteFORJAR</v>
      </c>
      <c r="D1175" s="218">
        <v>20</v>
      </c>
      <c r="E1175" s="218" t="s">
        <v>2257</v>
      </c>
    </row>
    <row r="1176" spans="1:5" x14ac:dyDescent="0.25">
      <c r="A1176" t="s">
        <v>982</v>
      </c>
      <c r="C1176" s="35" t="str">
        <f t="shared" si="22"/>
        <v>Separador P/Elemento Montaje Desc.Fus.</v>
      </c>
    </row>
    <row r="1177" spans="1:5" x14ac:dyDescent="0.25">
      <c r="A1177" t="s">
        <v>984</v>
      </c>
      <c r="B1177" s="33" t="s">
        <v>28</v>
      </c>
      <c r="C1177" s="35" t="str">
        <f t="shared" si="22"/>
        <v>Separador p/Soporte de 5 víasCORTAR</v>
      </c>
      <c r="E1177" s="33" t="s">
        <v>2324</v>
      </c>
    </row>
    <row r="1178" spans="1:5" x14ac:dyDescent="0.25">
      <c r="A1178" t="s">
        <v>984</v>
      </c>
      <c r="B1178" s="33" t="s">
        <v>1296</v>
      </c>
      <c r="C1178" s="35" t="str">
        <f t="shared" si="22"/>
        <v>Separador p/Soporte de 5 víasPERFORAR</v>
      </c>
      <c r="D1178">
        <v>49</v>
      </c>
      <c r="E1178" s="33" t="s">
        <v>2266</v>
      </c>
    </row>
    <row r="1179" spans="1:5" x14ac:dyDescent="0.25">
      <c r="A1179" t="s">
        <v>984</v>
      </c>
      <c r="B1179" s="33" t="s">
        <v>2294</v>
      </c>
      <c r="C1179" s="35" t="str">
        <f t="shared" si="22"/>
        <v>Separador p/Soporte de 5 víasDOBLAF1</v>
      </c>
      <c r="D1179">
        <v>40</v>
      </c>
      <c r="E1179" s="33" t="s">
        <v>2297</v>
      </c>
    </row>
    <row r="1180" spans="1:5" x14ac:dyDescent="0.25">
      <c r="A1180" t="s">
        <v>984</v>
      </c>
      <c r="B1180" s="33" t="s">
        <v>2295</v>
      </c>
      <c r="C1180" s="35" t="str">
        <f t="shared" si="22"/>
        <v>Separador p/Soporte de 5 víasDOBLAF2</v>
      </c>
      <c r="D1180">
        <v>40</v>
      </c>
      <c r="E1180" s="33" t="s">
        <v>2297</v>
      </c>
    </row>
    <row r="1181" spans="1:5" x14ac:dyDescent="0.25">
      <c r="A1181" t="s">
        <v>985</v>
      </c>
      <c r="C1181" s="35" t="str">
        <f t="shared" si="22"/>
        <v>Servicio Soldadura Cañeria c/Flange</v>
      </c>
    </row>
    <row r="1182" spans="1:5" x14ac:dyDescent="0.25">
      <c r="A1182" t="s">
        <v>986</v>
      </c>
      <c r="C1182" s="35" t="str">
        <f t="shared" si="22"/>
        <v xml:space="preserve">SOPORTE 1 GV              1 X 1             </v>
      </c>
    </row>
    <row r="1183" spans="1:5" x14ac:dyDescent="0.25">
      <c r="A1183" t="s">
        <v>987</v>
      </c>
      <c r="C1183" s="35" t="str">
        <f t="shared" si="22"/>
        <v xml:space="preserve">SOPORTE 2 GV              1 X 1             </v>
      </c>
    </row>
    <row r="1184" spans="1:5" x14ac:dyDescent="0.25">
      <c r="A1184" t="s">
        <v>988</v>
      </c>
      <c r="C1184" s="35" t="str">
        <f t="shared" ref="C1184:C1247" si="23">CONCATENATE(A1184,B1184)</f>
        <v xml:space="preserve">SOPORTE 3 GV              1 X 1             </v>
      </c>
    </row>
    <row r="1185" spans="1:5" x14ac:dyDescent="0.25">
      <c r="A1185" t="s">
        <v>989</v>
      </c>
      <c r="C1185" s="35" t="str">
        <f t="shared" si="23"/>
        <v xml:space="preserve">SOPORTE 4 GV              1 X 1             </v>
      </c>
    </row>
    <row r="1186" spans="1:5" x14ac:dyDescent="0.25">
      <c r="A1186" s="214" t="s">
        <v>2087</v>
      </c>
      <c r="B1186" s="214" t="s">
        <v>35</v>
      </c>
      <c r="C1186" s="35" t="str">
        <f t="shared" si="23"/>
        <v>Soporte Extension ADSS GV 240x50x8MMCORTPE</v>
      </c>
      <c r="D1186" s="214">
        <v>280</v>
      </c>
      <c r="E1186" s="214" t="s">
        <v>2291</v>
      </c>
    </row>
    <row r="1187" spans="1:5" x14ac:dyDescent="0.25">
      <c r="A1187" s="214" t="s">
        <v>2087</v>
      </c>
      <c r="B1187" s="214" t="s">
        <v>37</v>
      </c>
      <c r="C1187" s="35" t="str">
        <f t="shared" si="23"/>
        <v>Soporte Extension ADSS GV 240x50x8MMESTAMC</v>
      </c>
      <c r="D1187" s="214">
        <v>56</v>
      </c>
      <c r="E1187" s="214" t="s">
        <v>2273</v>
      </c>
    </row>
    <row r="1188" spans="1:5" x14ac:dyDescent="0.25">
      <c r="A1188" s="214" t="s">
        <v>2087</v>
      </c>
      <c r="B1188" s="214" t="s">
        <v>76</v>
      </c>
      <c r="C1188" s="35" t="str">
        <f t="shared" si="23"/>
        <v>Soporte Extension ADSS GV 240x50x8MMESMERIL</v>
      </c>
      <c r="D1188" s="214">
        <v>90</v>
      </c>
      <c r="E1188" s="214" t="s">
        <v>76</v>
      </c>
    </row>
    <row r="1189" spans="1:5" x14ac:dyDescent="0.25">
      <c r="A1189" t="s">
        <v>990</v>
      </c>
      <c r="C1189" s="35" t="str">
        <f t="shared" si="23"/>
        <v>Soporte Anti Pajaros 63x6x600mm</v>
      </c>
    </row>
    <row r="1190" spans="1:5" x14ac:dyDescent="0.25">
      <c r="A1190" t="s">
        <v>991</v>
      </c>
      <c r="C1190" s="35" t="str">
        <f t="shared" si="23"/>
        <v>Soporte Caja Empalme</v>
      </c>
    </row>
    <row r="1191" spans="1:5" x14ac:dyDescent="0.25">
      <c r="A1191" t="s">
        <v>992</v>
      </c>
      <c r="C1191" s="35" t="str">
        <f t="shared" si="23"/>
        <v>Soporte 1 Via p/Alumbrado Público</v>
      </c>
    </row>
    <row r="1192" spans="1:5" x14ac:dyDescent="0.25">
      <c r="A1192" t="s">
        <v>993</v>
      </c>
      <c r="C1192" s="35" t="str">
        <f t="shared" si="23"/>
        <v>Soporte 2 Vías p/Empalme</v>
      </c>
    </row>
    <row r="1193" spans="1:5" x14ac:dyDescent="0.25">
      <c r="A1193" t="s">
        <v>994</v>
      </c>
      <c r="C1193" s="35" t="str">
        <f t="shared" si="23"/>
        <v>Soporte 2 Vías p/Empalme s/Pasador</v>
      </c>
    </row>
    <row r="1194" spans="1:5" x14ac:dyDescent="0.25">
      <c r="A1194" t="s">
        <v>995</v>
      </c>
      <c r="C1194" s="35" t="str">
        <f t="shared" si="23"/>
        <v>Soporte Cruceta Plana 190x6x200</v>
      </c>
    </row>
    <row r="1195" spans="1:5" x14ac:dyDescent="0.25">
      <c r="A1195" t="s">
        <v>997</v>
      </c>
      <c r="C1195" s="35" t="str">
        <f t="shared" si="23"/>
        <v>Soporte de Anclaje Pilar Tipo A 40x40x5x900</v>
      </c>
    </row>
    <row r="1196" spans="1:5" x14ac:dyDescent="0.25">
      <c r="A1196" t="s">
        <v>998</v>
      </c>
      <c r="C1196" s="35" t="str">
        <f t="shared" si="23"/>
        <v>Soporte de Anclaje Pilar Tipo E 40x40x5x900</v>
      </c>
    </row>
    <row r="1197" spans="1:5" x14ac:dyDescent="0.25">
      <c r="A1197" t="s">
        <v>999</v>
      </c>
      <c r="C1197" s="35" t="str">
        <f t="shared" si="23"/>
        <v>Soporte de Ductos Tipo A 40x40x5x700</v>
      </c>
    </row>
    <row r="1198" spans="1:5" x14ac:dyDescent="0.25">
      <c r="A1198" t="s">
        <v>1000</v>
      </c>
      <c r="C1198" s="35" t="str">
        <f t="shared" si="23"/>
        <v>Soporte de Ductos Tipo E 40x40x5x700</v>
      </c>
    </row>
    <row r="1199" spans="1:5" x14ac:dyDescent="0.25">
      <c r="A1199" t="s">
        <v>1001</v>
      </c>
      <c r="C1199" s="35" t="str">
        <f t="shared" si="23"/>
        <v>Soporte de Escalerilla Tipo A 40x40x5x700</v>
      </c>
    </row>
    <row r="1200" spans="1:5" x14ac:dyDescent="0.25">
      <c r="A1200" t="s">
        <v>1002</v>
      </c>
      <c r="C1200" s="35" t="str">
        <f t="shared" si="23"/>
        <v>Soporte de Escalerilla Tipo E 40x40x5x700</v>
      </c>
    </row>
    <row r="1201" spans="1:3" x14ac:dyDescent="0.25">
      <c r="A1201" t="s">
        <v>1003</v>
      </c>
      <c r="C1201" s="35" t="str">
        <f t="shared" si="23"/>
        <v>Soporte p/Diagonal Remate Interior</v>
      </c>
    </row>
    <row r="1202" spans="1:3" x14ac:dyDescent="0.25">
      <c r="A1202" t="s">
        <v>1004</v>
      </c>
      <c r="C1202" s="35" t="str">
        <f t="shared" si="23"/>
        <v>Soporte p/Diagonal Remate Exterior</v>
      </c>
    </row>
    <row r="1203" spans="1:3" x14ac:dyDescent="0.25">
      <c r="A1203" t="s">
        <v>1005</v>
      </c>
      <c r="C1203" s="35" t="str">
        <f t="shared" si="23"/>
        <v>Soporte Guarda Cable 660x660x50x5</v>
      </c>
    </row>
    <row r="1204" spans="1:3" x14ac:dyDescent="0.25">
      <c r="A1204" t="s">
        <v>70</v>
      </c>
      <c r="C1204" s="35" t="str">
        <f t="shared" si="23"/>
        <v>Soporte Metálico de Montaje</v>
      </c>
    </row>
    <row r="1205" spans="1:3" x14ac:dyDescent="0.25">
      <c r="A1205" t="s">
        <v>1006</v>
      </c>
      <c r="C1205" s="35" t="str">
        <f t="shared" si="23"/>
        <v>Soporte Met. Montaje Seccionador</v>
      </c>
    </row>
    <row r="1206" spans="1:3" x14ac:dyDescent="0.25">
      <c r="A1206" t="s">
        <v>1008</v>
      </c>
      <c r="C1206" s="35" t="str">
        <f t="shared" si="23"/>
        <v>Soporte L 50x50x5x50</v>
      </c>
    </row>
    <row r="1207" spans="1:3" x14ac:dyDescent="0.25">
      <c r="A1207" t="s">
        <v>1009</v>
      </c>
      <c r="C1207" s="35" t="str">
        <f t="shared" si="23"/>
        <v>Soporte p/Abrazadera 50x8x234 ( T )</v>
      </c>
    </row>
    <row r="1208" spans="1:3" x14ac:dyDescent="0.25">
      <c r="A1208" t="s">
        <v>1010</v>
      </c>
      <c r="C1208" s="35" t="str">
        <f t="shared" si="23"/>
        <v xml:space="preserve">Soporte p/Empalme Mono </v>
      </c>
    </row>
    <row r="1209" spans="1:3" x14ac:dyDescent="0.25">
      <c r="A1209" t="s">
        <v>1011</v>
      </c>
      <c r="C1209" s="35" t="str">
        <f t="shared" si="23"/>
        <v>Soporte P/Frutilla en Altura</v>
      </c>
    </row>
    <row r="1210" spans="1:3" x14ac:dyDescent="0.25">
      <c r="A1210" t="s">
        <v>1013</v>
      </c>
      <c r="C1210" s="35" t="str">
        <f t="shared" si="23"/>
        <v>Sop. P/Frutilla en Altura</v>
      </c>
    </row>
    <row r="1211" spans="1:3" x14ac:dyDescent="0.25">
      <c r="A1211" t="s">
        <v>1014</v>
      </c>
      <c r="C1211" s="35" t="str">
        <f t="shared" si="23"/>
        <v>Soporte p/Red BT/Empalme 65x65x5x50</v>
      </c>
    </row>
    <row r="1212" spans="1:3" x14ac:dyDescent="0.25">
      <c r="A1212" t="s">
        <v>1015</v>
      </c>
      <c r="C1212" s="35" t="str">
        <f t="shared" si="23"/>
        <v>Soporte Acometida p/Empalme</v>
      </c>
    </row>
    <row r="1213" spans="1:3" x14ac:dyDescent="0.25">
      <c r="A1213" t="s">
        <v>1016</v>
      </c>
      <c r="C1213" s="35" t="str">
        <f t="shared" si="23"/>
        <v>Soporte p/Montaje secc fusible 630A  500V</v>
      </c>
    </row>
    <row r="1214" spans="1:3" x14ac:dyDescent="0.25">
      <c r="A1214" t="s">
        <v>1017</v>
      </c>
      <c r="C1214" s="35" t="str">
        <f t="shared" si="23"/>
        <v>Soporte de Paso 8 Aletas</v>
      </c>
    </row>
    <row r="1215" spans="1:3" x14ac:dyDescent="0.25">
      <c r="A1215" t="s">
        <v>1018</v>
      </c>
      <c r="C1215" s="35" t="str">
        <f t="shared" si="23"/>
        <v>Soporte de Paso en un Plano 735x500x5x70mm</v>
      </c>
    </row>
    <row r="1216" spans="1:3" x14ac:dyDescent="0.25">
      <c r="A1216" t="s">
        <v>1020</v>
      </c>
      <c r="C1216" s="35" t="str">
        <f t="shared" si="23"/>
        <v>Soporte de Paso en un Plano 940x590x700mm</v>
      </c>
    </row>
    <row r="1217" spans="1:5" x14ac:dyDescent="0.25">
      <c r="A1217" s="230" t="s">
        <v>1022</v>
      </c>
      <c r="B1217" s="230" t="s">
        <v>28</v>
      </c>
      <c r="C1217" s="35" t="str">
        <f t="shared" si="23"/>
        <v>Soporte Paso 5/8x321CORTAR</v>
      </c>
      <c r="D1217" s="230">
        <v>380</v>
      </c>
      <c r="E1217" s="230" t="s">
        <v>2223</v>
      </c>
    </row>
    <row r="1218" spans="1:5" x14ac:dyDescent="0.25">
      <c r="A1218" s="230" t="s">
        <v>1022</v>
      </c>
      <c r="B1218" s="230" t="s">
        <v>37</v>
      </c>
      <c r="C1218" s="35" t="str">
        <f t="shared" si="23"/>
        <v>Soporte Paso 5/8x321ESTAMC</v>
      </c>
      <c r="D1218" s="230">
        <v>96</v>
      </c>
      <c r="E1218" s="230" t="s">
        <v>2216</v>
      </c>
    </row>
    <row r="1219" spans="1:5" x14ac:dyDescent="0.25">
      <c r="A1219" s="230" t="s">
        <v>1022</v>
      </c>
      <c r="B1219" s="230" t="s">
        <v>59</v>
      </c>
      <c r="C1219" s="35" t="str">
        <f t="shared" si="23"/>
        <v>Soporte Paso 5/8x321REBARP</v>
      </c>
      <c r="D1219" s="230">
        <v>200</v>
      </c>
      <c r="E1219" s="230" t="s">
        <v>2217</v>
      </c>
    </row>
    <row r="1220" spans="1:5" x14ac:dyDescent="0.25">
      <c r="A1220" s="230" t="s">
        <v>1022</v>
      </c>
      <c r="B1220" s="230" t="s">
        <v>2283</v>
      </c>
      <c r="C1220" s="35" t="str">
        <f t="shared" si="23"/>
        <v>Soporte Paso 5/8x321PERFOR1</v>
      </c>
      <c r="D1220" s="230">
        <v>151</v>
      </c>
      <c r="E1220" s="230" t="s">
        <v>2286</v>
      </c>
    </row>
    <row r="1221" spans="1:5" x14ac:dyDescent="0.25">
      <c r="A1221" s="230" t="s">
        <v>1022</v>
      </c>
      <c r="B1221" s="230" t="s">
        <v>2284</v>
      </c>
      <c r="C1221" s="35" t="str">
        <f t="shared" si="23"/>
        <v>Soporte Paso 5/8x321PERFOR2</v>
      </c>
      <c r="D1221" s="230">
        <v>151</v>
      </c>
      <c r="E1221" s="230" t="s">
        <v>2286</v>
      </c>
    </row>
    <row r="1222" spans="1:5" x14ac:dyDescent="0.25">
      <c r="A1222" s="230" t="s">
        <v>1022</v>
      </c>
      <c r="B1222" s="230" t="s">
        <v>2285</v>
      </c>
      <c r="C1222" s="35" t="str">
        <f t="shared" si="23"/>
        <v>Soporte Paso 5/8x321PERFOR3</v>
      </c>
      <c r="D1222" s="230">
        <v>151</v>
      </c>
      <c r="E1222" s="230" t="s">
        <v>2286</v>
      </c>
    </row>
    <row r="1223" spans="1:5" x14ac:dyDescent="0.25">
      <c r="A1223" s="230" t="s">
        <v>1022</v>
      </c>
      <c r="B1223" s="230" t="s">
        <v>2237</v>
      </c>
      <c r="C1223" s="35" t="str">
        <f t="shared" si="23"/>
        <v>Soporte Paso 5/8x321PUNTEAR</v>
      </c>
      <c r="D1223" s="230">
        <v>270</v>
      </c>
      <c r="E1223" s="230" t="s">
        <v>2219</v>
      </c>
    </row>
    <row r="1224" spans="1:5" x14ac:dyDescent="0.25">
      <c r="A1224" s="230" t="s">
        <v>1022</v>
      </c>
      <c r="B1224" s="230" t="s">
        <v>2238</v>
      </c>
      <c r="C1224" s="35" t="str">
        <f t="shared" si="23"/>
        <v>Soporte Paso 5/8x321TERRAJAR</v>
      </c>
      <c r="D1224" s="230">
        <v>105</v>
      </c>
      <c r="E1224" s="230" t="s">
        <v>2198</v>
      </c>
    </row>
    <row r="1225" spans="1:5" x14ac:dyDescent="0.25">
      <c r="A1225" s="214" t="s">
        <v>1023</v>
      </c>
      <c r="B1225" s="214" t="s">
        <v>28</v>
      </c>
      <c r="C1225" s="35" t="str">
        <f t="shared" si="23"/>
        <v>Soporte Paso 5/8x378CORTAR</v>
      </c>
      <c r="D1225" s="214">
        <v>380</v>
      </c>
      <c r="E1225" s="214" t="s">
        <v>2223</v>
      </c>
    </row>
    <row r="1226" spans="1:5" x14ac:dyDescent="0.25">
      <c r="A1226" s="214" t="s">
        <v>1023</v>
      </c>
      <c r="B1226" s="214" t="s">
        <v>37</v>
      </c>
      <c r="C1226" s="35" t="str">
        <f t="shared" si="23"/>
        <v>Soporte Paso 5/8x378ESTAMC</v>
      </c>
      <c r="D1226" s="214">
        <v>96</v>
      </c>
      <c r="E1226" s="214" t="s">
        <v>2216</v>
      </c>
    </row>
    <row r="1227" spans="1:5" x14ac:dyDescent="0.25">
      <c r="A1227" s="214" t="s">
        <v>1023</v>
      </c>
      <c r="B1227" s="214" t="s">
        <v>59</v>
      </c>
      <c r="C1227" s="35" t="str">
        <f t="shared" si="23"/>
        <v>Soporte Paso 5/8x378REBARP</v>
      </c>
      <c r="D1227" s="214">
        <v>200</v>
      </c>
      <c r="E1227" s="214" t="s">
        <v>2217</v>
      </c>
    </row>
    <row r="1228" spans="1:5" x14ac:dyDescent="0.25">
      <c r="A1228" s="214" t="s">
        <v>1023</v>
      </c>
      <c r="B1228" s="214" t="s">
        <v>2283</v>
      </c>
      <c r="C1228" s="35" t="str">
        <f t="shared" si="23"/>
        <v>Soporte Paso 5/8x378PERFOR1</v>
      </c>
      <c r="D1228" s="214">
        <v>151</v>
      </c>
      <c r="E1228" s="214" t="s">
        <v>2286</v>
      </c>
    </row>
    <row r="1229" spans="1:5" x14ac:dyDescent="0.25">
      <c r="A1229" s="214" t="s">
        <v>1023</v>
      </c>
      <c r="B1229" s="214" t="s">
        <v>2284</v>
      </c>
      <c r="C1229" s="35" t="str">
        <f t="shared" si="23"/>
        <v>Soporte Paso 5/8x378PERFOR2</v>
      </c>
      <c r="D1229" s="214">
        <v>151</v>
      </c>
      <c r="E1229" s="214" t="s">
        <v>2286</v>
      </c>
    </row>
    <row r="1230" spans="1:5" x14ac:dyDescent="0.25">
      <c r="A1230" s="214" t="s">
        <v>1023</v>
      </c>
      <c r="B1230" s="214" t="s">
        <v>2285</v>
      </c>
      <c r="C1230" s="35" t="str">
        <f t="shared" si="23"/>
        <v>Soporte Paso 5/8x378PERFOR3</v>
      </c>
      <c r="D1230" s="214">
        <v>151</v>
      </c>
      <c r="E1230" s="214" t="s">
        <v>2286</v>
      </c>
    </row>
    <row r="1231" spans="1:5" x14ac:dyDescent="0.25">
      <c r="A1231" s="214" t="s">
        <v>1023</v>
      </c>
      <c r="B1231" s="214" t="s">
        <v>2237</v>
      </c>
      <c r="C1231" s="35" t="str">
        <f t="shared" si="23"/>
        <v>Soporte Paso 5/8x378PUNTEAR</v>
      </c>
      <c r="D1231" s="214">
        <v>270</v>
      </c>
      <c r="E1231" s="214" t="s">
        <v>2219</v>
      </c>
    </row>
    <row r="1232" spans="1:5" x14ac:dyDescent="0.25">
      <c r="A1232" s="214" t="s">
        <v>1023</v>
      </c>
      <c r="B1232" s="214" t="s">
        <v>2238</v>
      </c>
      <c r="C1232" s="35" t="str">
        <f t="shared" si="23"/>
        <v>Soporte Paso 5/8x378TERRAJAR</v>
      </c>
      <c r="D1232" s="214">
        <v>113</v>
      </c>
      <c r="E1232" s="214" t="s">
        <v>2311</v>
      </c>
    </row>
    <row r="1233" spans="1:5" x14ac:dyDescent="0.25">
      <c r="A1233" t="s">
        <v>1024</v>
      </c>
      <c r="C1233" s="35" t="str">
        <f t="shared" si="23"/>
        <v>Soporte Paso 5/8x416</v>
      </c>
    </row>
    <row r="1234" spans="1:5" x14ac:dyDescent="0.25">
      <c r="A1234" t="s">
        <v>1025</v>
      </c>
      <c r="C1234" s="35" t="str">
        <f t="shared" si="23"/>
        <v>Soporte de Paso c/Angulo 605x490x395mm</v>
      </c>
    </row>
    <row r="1235" spans="1:5" x14ac:dyDescent="0.25">
      <c r="A1235" t="s">
        <v>64</v>
      </c>
      <c r="C1235" s="35" t="str">
        <f t="shared" si="23"/>
        <v>Soporte Paso 1/2x320</v>
      </c>
    </row>
    <row r="1236" spans="1:5" x14ac:dyDescent="0.25">
      <c r="A1236" t="s">
        <v>1026</v>
      </c>
      <c r="C1236" s="35" t="str">
        <f t="shared" si="23"/>
        <v>Soporte Paso 1/2x320x75H</v>
      </c>
    </row>
    <row r="1237" spans="1:5" x14ac:dyDescent="0.25">
      <c r="A1237" t="s">
        <v>1027</v>
      </c>
      <c r="B1237" t="s">
        <v>28</v>
      </c>
      <c r="C1237" s="35" t="str">
        <f t="shared" si="23"/>
        <v>Soporte Paso 1/2x378CORTAR</v>
      </c>
      <c r="D1237">
        <v>380</v>
      </c>
      <c r="E1237" t="s">
        <v>2223</v>
      </c>
    </row>
    <row r="1238" spans="1:5" x14ac:dyDescent="0.25">
      <c r="A1238" t="s">
        <v>1027</v>
      </c>
      <c r="B1238" t="s">
        <v>37</v>
      </c>
      <c r="C1238" s="35" t="str">
        <f t="shared" si="23"/>
        <v>Soporte Paso 1/2x378ESTAMC</v>
      </c>
      <c r="D1238">
        <v>96</v>
      </c>
      <c r="E1238" t="s">
        <v>2216</v>
      </c>
    </row>
    <row r="1239" spans="1:5" x14ac:dyDescent="0.25">
      <c r="A1239" t="s">
        <v>1027</v>
      </c>
      <c r="B1239" t="s">
        <v>59</v>
      </c>
      <c r="C1239" s="35" t="str">
        <f t="shared" si="23"/>
        <v>Soporte Paso 1/2x378REBARP</v>
      </c>
      <c r="D1239">
        <v>200</v>
      </c>
      <c r="E1239" t="s">
        <v>2217</v>
      </c>
    </row>
    <row r="1240" spans="1:5" x14ac:dyDescent="0.25">
      <c r="A1240" t="s">
        <v>1027</v>
      </c>
      <c r="B1240" t="s">
        <v>2283</v>
      </c>
      <c r="C1240" s="35" t="str">
        <f t="shared" si="23"/>
        <v>Soporte Paso 1/2x378PERFOR1</v>
      </c>
      <c r="D1240">
        <v>161</v>
      </c>
      <c r="E1240" t="s">
        <v>2286</v>
      </c>
    </row>
    <row r="1241" spans="1:5" x14ac:dyDescent="0.25">
      <c r="A1241" t="s">
        <v>1027</v>
      </c>
      <c r="B1241" t="s">
        <v>2284</v>
      </c>
      <c r="C1241" s="35" t="str">
        <f t="shared" si="23"/>
        <v>Soporte Paso 1/2x378PERFOR2</v>
      </c>
      <c r="D1241">
        <v>161</v>
      </c>
      <c r="E1241" t="s">
        <v>2286</v>
      </c>
    </row>
    <row r="1242" spans="1:5" x14ac:dyDescent="0.25">
      <c r="A1242" t="s">
        <v>1027</v>
      </c>
      <c r="B1242" t="s">
        <v>2285</v>
      </c>
      <c r="C1242" s="35" t="str">
        <f t="shared" si="23"/>
        <v>Soporte Paso 1/2x378PERFOR3</v>
      </c>
      <c r="D1242">
        <v>161</v>
      </c>
      <c r="E1242" t="s">
        <v>2286</v>
      </c>
    </row>
    <row r="1243" spans="1:5" x14ac:dyDescent="0.25">
      <c r="A1243" t="s">
        <v>1027</v>
      </c>
      <c r="B1243" t="s">
        <v>2237</v>
      </c>
      <c r="C1243" s="35" t="str">
        <f t="shared" si="23"/>
        <v>Soporte Paso 1/2x378PUNTEAR</v>
      </c>
      <c r="D1243">
        <v>300</v>
      </c>
      <c r="E1243" t="s">
        <v>2219</v>
      </c>
    </row>
    <row r="1244" spans="1:5" x14ac:dyDescent="0.25">
      <c r="A1244" t="s">
        <v>1027</v>
      </c>
      <c r="B1244" t="s">
        <v>2238</v>
      </c>
      <c r="C1244" s="35" t="str">
        <f t="shared" si="23"/>
        <v>Soporte Paso 1/2x378TERRAJAR</v>
      </c>
      <c r="D1244">
        <v>105</v>
      </c>
      <c r="E1244" t="s">
        <v>2198</v>
      </c>
    </row>
    <row r="1245" spans="1:5" x14ac:dyDescent="0.25">
      <c r="A1245" t="s">
        <v>1028</v>
      </c>
      <c r="C1245" s="35" t="str">
        <f t="shared" si="23"/>
        <v>Soporte Paso 1/2x378x75H</v>
      </c>
    </row>
    <row r="1246" spans="1:5" x14ac:dyDescent="0.25">
      <c r="A1246" t="s">
        <v>1029</v>
      </c>
      <c r="C1246" s="35" t="str">
        <f t="shared" si="23"/>
        <v>Soporte Paso 1/2x415 BSW</v>
      </c>
    </row>
    <row r="1247" spans="1:5" x14ac:dyDescent="0.25">
      <c r="A1247" t="s">
        <v>1030</v>
      </c>
      <c r="C1247" s="35" t="str">
        <f t="shared" si="23"/>
        <v xml:space="preserve">Soporte Paso 1/2x415 </v>
      </c>
    </row>
    <row r="1248" spans="1:5" x14ac:dyDescent="0.25">
      <c r="A1248" t="s">
        <v>1031</v>
      </c>
      <c r="C1248" s="35" t="str">
        <f t="shared" ref="C1248:C1312" si="24">CONCATENATE(A1248,B1248)</f>
        <v>Soporte Paso 1/2x415</v>
      </c>
    </row>
    <row r="1249" spans="1:5" x14ac:dyDescent="0.25">
      <c r="A1249" t="s">
        <v>1032</v>
      </c>
      <c r="C1249" s="35" t="str">
        <f t="shared" si="24"/>
        <v>Soporte Paso 1/2x415 c/Perf Hilo</v>
      </c>
    </row>
    <row r="1250" spans="1:5" x14ac:dyDescent="0.25">
      <c r="A1250" t="s">
        <v>1033</v>
      </c>
      <c r="C1250" s="35" t="str">
        <f t="shared" si="24"/>
        <v>Soporte Paso Soldado 1/2x317</v>
      </c>
    </row>
    <row r="1251" spans="1:5" x14ac:dyDescent="0.25">
      <c r="A1251" t="s">
        <v>1034</v>
      </c>
      <c r="C1251" s="35" t="str">
        <f t="shared" si="24"/>
        <v>Soporte Paso Soldado 1/2x374</v>
      </c>
    </row>
    <row r="1252" spans="1:5" x14ac:dyDescent="0.25">
      <c r="A1252" t="s">
        <v>1035</v>
      </c>
      <c r="C1252" s="35" t="str">
        <f t="shared" si="24"/>
        <v>Soporte Paso Soldado 1/2x437</v>
      </c>
    </row>
    <row r="1253" spans="1:5" x14ac:dyDescent="0.25">
      <c r="A1253" t="s">
        <v>1036</v>
      </c>
      <c r="C1253" s="35" t="str">
        <f t="shared" si="24"/>
        <v>Soporte Racks 6 aletas</v>
      </c>
    </row>
    <row r="1254" spans="1:5" x14ac:dyDescent="0.25">
      <c r="A1254" t="s">
        <v>1037</v>
      </c>
      <c r="C1254" s="35" t="str">
        <f t="shared" si="24"/>
        <v>Soporte Racks 8 aletas</v>
      </c>
    </row>
    <row r="1255" spans="1:5" x14ac:dyDescent="0.25">
      <c r="A1255" t="s">
        <v>1038</v>
      </c>
      <c r="C1255" s="35" t="str">
        <f t="shared" si="24"/>
        <v>Soporte Racks 10 aletas</v>
      </c>
    </row>
    <row r="1256" spans="1:5" x14ac:dyDescent="0.25">
      <c r="A1256" t="s">
        <v>1039</v>
      </c>
      <c r="B1256" t="s">
        <v>28</v>
      </c>
      <c r="C1256" s="35" t="str">
        <f t="shared" si="24"/>
        <v>Soporte Remate LivianoCORTAR</v>
      </c>
      <c r="D1256">
        <v>444</v>
      </c>
      <c r="E1256" t="s">
        <v>2287</v>
      </c>
    </row>
    <row r="1257" spans="1:5" x14ac:dyDescent="0.25">
      <c r="A1257" t="s">
        <v>1039</v>
      </c>
      <c r="B1257" t="s">
        <v>81</v>
      </c>
      <c r="C1257" s="35" t="str">
        <f t="shared" si="24"/>
        <v>Soporte Remate LivianoDOBLAF</v>
      </c>
      <c r="D1257">
        <v>203</v>
      </c>
      <c r="E1257" t="s">
        <v>2265</v>
      </c>
    </row>
    <row r="1258" spans="1:5" x14ac:dyDescent="0.25">
      <c r="A1258" t="s">
        <v>1040</v>
      </c>
      <c r="C1258" s="35" t="str">
        <f t="shared" si="24"/>
        <v>Soporte Remate Mediano-14</v>
      </c>
    </row>
    <row r="1259" spans="1:5" x14ac:dyDescent="0.25">
      <c r="A1259" t="s">
        <v>1041</v>
      </c>
      <c r="C1259" s="35" t="str">
        <f t="shared" si="24"/>
        <v>Soporte Remate Pesado</v>
      </c>
    </row>
    <row r="1260" spans="1:5" x14ac:dyDescent="0.25">
      <c r="A1260" t="s">
        <v>1042</v>
      </c>
      <c r="C1260" s="35" t="str">
        <f t="shared" si="24"/>
        <v>Soporte Tubular c/Base p/Cerco 75x400x3mm</v>
      </c>
    </row>
    <row r="1261" spans="1:5" x14ac:dyDescent="0.25">
      <c r="A1261" t="s">
        <v>1043</v>
      </c>
      <c r="C1261" s="35" t="str">
        <f t="shared" si="24"/>
        <v>Soporte Secc. Tripolar APR-160</v>
      </c>
    </row>
    <row r="1262" spans="1:5" x14ac:dyDescent="0.25">
      <c r="A1262" t="s">
        <v>1044</v>
      </c>
      <c r="C1262" s="35" t="str">
        <f t="shared" si="24"/>
        <v>Soporte Secc. APR 32x8x240x385mm</v>
      </c>
    </row>
    <row r="1263" spans="1:5" x14ac:dyDescent="0.25">
      <c r="A1263" t="s">
        <v>1045</v>
      </c>
      <c r="C1263" s="35" t="str">
        <f t="shared" si="24"/>
        <v>Soporte L SP1 P/Aislador Vertical 200x340mm</v>
      </c>
    </row>
    <row r="1264" spans="1:5" x14ac:dyDescent="0.25">
      <c r="A1264" t="s">
        <v>1046</v>
      </c>
      <c r="C1264" s="35" t="str">
        <f t="shared" si="24"/>
        <v>Soporte L SP1 P/Aislador Vertical 200x455mm</v>
      </c>
    </row>
    <row r="1265" spans="1:5" x14ac:dyDescent="0.25">
      <c r="A1265" t="s">
        <v>1047</v>
      </c>
      <c r="C1265" s="35" t="str">
        <f t="shared" si="24"/>
        <v>Soporte Susp. p/Cable Preensamblado</v>
      </c>
    </row>
    <row r="1266" spans="1:5" x14ac:dyDescent="0.25">
      <c r="A1266" t="s">
        <v>1048</v>
      </c>
      <c r="C1266" s="35" t="str">
        <f t="shared" si="24"/>
        <v>Soporte Susp. p/DAC Preensamblado</v>
      </c>
    </row>
    <row r="1267" spans="1:5" x14ac:dyDescent="0.25">
      <c r="A1267" s="33" t="s">
        <v>1048</v>
      </c>
      <c r="B1267" s="33" t="s">
        <v>28</v>
      </c>
      <c r="C1267" s="35" t="str">
        <f t="shared" si="24"/>
        <v>Soporte Susp. p/DAC PreensambladoCORTAR</v>
      </c>
      <c r="D1267" s="33">
        <v>158</v>
      </c>
      <c r="E1267" s="33" t="s">
        <v>2282</v>
      </c>
    </row>
    <row r="1268" spans="1:5" x14ac:dyDescent="0.25">
      <c r="A1268" s="33" t="s">
        <v>1048</v>
      </c>
      <c r="B1268" s="33" t="s">
        <v>1133</v>
      </c>
      <c r="C1268" s="35" t="str">
        <f t="shared" si="24"/>
        <v>Soporte Susp. p/DAC PreensambladoACANAL</v>
      </c>
      <c r="D1268" s="33">
        <v>200</v>
      </c>
      <c r="E1268" s="33" t="s">
        <v>2224</v>
      </c>
    </row>
    <row r="1269" spans="1:5" x14ac:dyDescent="0.25">
      <c r="A1269" s="33" t="s">
        <v>1048</v>
      </c>
      <c r="B1269" s="33" t="s">
        <v>2292</v>
      </c>
      <c r="C1269" s="35" t="str">
        <f t="shared" si="24"/>
        <v>Soporte Susp. p/DAC PreensambladoCORTG1</v>
      </c>
      <c r="D1269" s="33">
        <v>600</v>
      </c>
      <c r="E1269" s="33" t="s">
        <v>2223</v>
      </c>
    </row>
    <row r="1270" spans="1:5" x14ac:dyDescent="0.25">
      <c r="A1270" s="33" t="s">
        <v>1048</v>
      </c>
      <c r="B1270" s="33" t="s">
        <v>2293</v>
      </c>
      <c r="C1270" s="35" t="str">
        <f t="shared" si="24"/>
        <v>Soporte Susp. p/DAC PreensambladoCORTG2</v>
      </c>
      <c r="D1270" s="33">
        <v>600</v>
      </c>
      <c r="E1270" s="33" t="s">
        <v>2223</v>
      </c>
    </row>
    <row r="1271" spans="1:5" x14ac:dyDescent="0.25">
      <c r="A1271" s="33" t="s">
        <v>1048</v>
      </c>
      <c r="B1271" s="33" t="s">
        <v>2294</v>
      </c>
      <c r="C1271" s="35" t="str">
        <f t="shared" si="24"/>
        <v>Soporte Susp. p/DAC PreensambladoDOBLAF1</v>
      </c>
      <c r="D1271" s="33">
        <v>250</v>
      </c>
      <c r="E1271" s="33" t="s">
        <v>2218</v>
      </c>
    </row>
    <row r="1272" spans="1:5" x14ac:dyDescent="0.25">
      <c r="A1272" s="33" t="s">
        <v>1048</v>
      </c>
      <c r="B1272" s="33" t="s">
        <v>2295</v>
      </c>
      <c r="C1272" s="35" t="str">
        <f t="shared" si="24"/>
        <v>Soporte Susp. p/DAC PreensambladoDOBLAF2</v>
      </c>
      <c r="D1272" s="33">
        <v>250</v>
      </c>
      <c r="E1272" s="33" t="s">
        <v>2218</v>
      </c>
    </row>
    <row r="1273" spans="1:5" x14ac:dyDescent="0.25">
      <c r="A1273" s="33" t="s">
        <v>1048</v>
      </c>
      <c r="B1273" s="33" t="s">
        <v>69</v>
      </c>
      <c r="C1273" s="35" t="str">
        <f t="shared" si="24"/>
        <v>Soporte Susp. p/DAC PreensambladoSOLDAR</v>
      </c>
      <c r="D1273" s="33">
        <v>35</v>
      </c>
      <c r="E1273" s="33" t="s">
        <v>2280</v>
      </c>
    </row>
    <row r="1274" spans="1:5" x14ac:dyDescent="0.25">
      <c r="A1274" s="33" t="s">
        <v>1048</v>
      </c>
      <c r="B1274" s="33" t="s">
        <v>2296</v>
      </c>
      <c r="C1274" s="35" t="str">
        <f t="shared" si="24"/>
        <v>Soporte Susp. p/DAC PreensambladoLOGO</v>
      </c>
      <c r="D1274" s="33">
        <v>120</v>
      </c>
      <c r="E1274" s="33" t="s">
        <v>2298</v>
      </c>
    </row>
    <row r="1275" spans="1:5" x14ac:dyDescent="0.25">
      <c r="A1275" t="s">
        <v>1050</v>
      </c>
      <c r="C1275" s="35" t="str">
        <f t="shared" si="24"/>
        <v>Soporte Tipo L 38x6x100x50</v>
      </c>
    </row>
    <row r="1276" spans="1:5" x14ac:dyDescent="0.25">
      <c r="A1276" s="214" t="s">
        <v>1051</v>
      </c>
      <c r="B1276" s="214" t="s">
        <v>28</v>
      </c>
      <c r="C1276" s="35" t="str">
        <f t="shared" si="24"/>
        <v>Soporte Tipo L p/AcometidaCORTAR</v>
      </c>
      <c r="D1276" s="214"/>
      <c r="E1276" s="214"/>
    </row>
    <row r="1277" spans="1:5" x14ac:dyDescent="0.25">
      <c r="A1277" s="214" t="s">
        <v>1051</v>
      </c>
      <c r="B1277" s="214" t="s">
        <v>56</v>
      </c>
      <c r="C1277" s="35" t="str">
        <f t="shared" si="24"/>
        <v>Soporte Tipo L p/AcometidaPERFRE</v>
      </c>
      <c r="D1277" s="214"/>
      <c r="E1277" s="214"/>
    </row>
    <row r="1278" spans="1:5" x14ac:dyDescent="0.25">
      <c r="A1278" s="214" t="s">
        <v>1051</v>
      </c>
      <c r="B1278" s="214" t="s">
        <v>1144</v>
      </c>
      <c r="C1278" s="35" t="str">
        <f t="shared" si="24"/>
        <v>Soporte Tipo L p/AcometidaPERFOV</v>
      </c>
      <c r="D1278" s="214"/>
      <c r="E1278" s="214"/>
    </row>
    <row r="1279" spans="1:5" x14ac:dyDescent="0.25">
      <c r="A1279" s="214" t="s">
        <v>1051</v>
      </c>
      <c r="B1279" s="214" t="s">
        <v>1136</v>
      </c>
      <c r="C1279" s="35" t="str">
        <f t="shared" si="24"/>
        <v>Soporte Tipo L p/AcometidaDESTAJ</v>
      </c>
      <c r="D1279" s="214"/>
      <c r="E1279" s="214"/>
    </row>
    <row r="1280" spans="1:5" x14ac:dyDescent="0.25">
      <c r="A1280" s="214" t="s">
        <v>1051</v>
      </c>
      <c r="B1280" s="214" t="s">
        <v>81</v>
      </c>
      <c r="C1280" s="35" t="str">
        <f t="shared" si="24"/>
        <v>Soporte Tipo L p/AcometidaDOBLAF</v>
      </c>
      <c r="D1280" s="214"/>
      <c r="E1280" s="214"/>
    </row>
    <row r="1281" spans="1:3" x14ac:dyDescent="0.25">
      <c r="A1281" t="s">
        <v>1052</v>
      </c>
      <c r="C1281" s="35" t="str">
        <f t="shared" si="24"/>
        <v>Soporte Trapecio Costanera 40x40x3x1200</v>
      </c>
    </row>
    <row r="1282" spans="1:3" x14ac:dyDescent="0.25">
      <c r="A1282" t="s">
        <v>1053</v>
      </c>
      <c r="C1282" s="35" t="str">
        <f t="shared" si="24"/>
        <v>Soporte Trapecio Muro 40x40x3x1800</v>
      </c>
    </row>
    <row r="1283" spans="1:3" x14ac:dyDescent="0.25">
      <c r="A1283" t="s">
        <v>1054</v>
      </c>
      <c r="C1283" s="35" t="str">
        <f t="shared" si="24"/>
        <v>Soporte Vertical 80x35x5x920mm</v>
      </c>
    </row>
    <row r="1284" spans="1:3" x14ac:dyDescent="0.25">
      <c r="A1284" t="s">
        <v>1056</v>
      </c>
      <c r="C1284" s="35" t="str">
        <f t="shared" si="24"/>
        <v xml:space="preserve">SOPORTE SP1               1 X 1             </v>
      </c>
    </row>
    <row r="1285" spans="1:3" x14ac:dyDescent="0.25">
      <c r="A1285" t="s">
        <v>1057</v>
      </c>
      <c r="C1285" s="35" t="str">
        <f t="shared" si="24"/>
        <v>Taco de Madera 80x60x120</v>
      </c>
    </row>
    <row r="1286" spans="1:3" x14ac:dyDescent="0.25">
      <c r="A1286" t="s">
        <v>1058</v>
      </c>
      <c r="C1286" s="35" t="str">
        <f t="shared" si="24"/>
        <v>Taco de Madera p/Fijación</v>
      </c>
    </row>
    <row r="1287" spans="1:3" x14ac:dyDescent="0.25">
      <c r="A1287" t="s">
        <v>1059</v>
      </c>
      <c r="C1287" s="35" t="str">
        <f t="shared" si="24"/>
        <v xml:space="preserve">TAPA T1                   1 X 1             </v>
      </c>
    </row>
    <row r="1288" spans="1:3" x14ac:dyDescent="0.25">
      <c r="A1288" t="s">
        <v>1060</v>
      </c>
      <c r="C1288" s="35" t="str">
        <f t="shared" si="24"/>
        <v xml:space="preserve">TAPA T2                   1 X 1             </v>
      </c>
    </row>
    <row r="1289" spans="1:3" x14ac:dyDescent="0.25">
      <c r="A1289" t="s">
        <v>1061</v>
      </c>
      <c r="C1289" s="35" t="str">
        <f t="shared" si="24"/>
        <v xml:space="preserve">TAPA T3                   1 X 1             </v>
      </c>
    </row>
    <row r="1290" spans="1:3" x14ac:dyDescent="0.25">
      <c r="A1290" t="s">
        <v>1062</v>
      </c>
      <c r="C1290" s="35" t="str">
        <f t="shared" si="24"/>
        <v xml:space="preserve">TAPA T4                   1 X 1             </v>
      </c>
    </row>
    <row r="1291" spans="1:3" x14ac:dyDescent="0.25">
      <c r="A1291" t="s">
        <v>1063</v>
      </c>
      <c r="C1291" s="35" t="str">
        <f t="shared" si="24"/>
        <v>Tapa Cámara 900 x 850</v>
      </c>
    </row>
    <row r="1292" spans="1:3" x14ac:dyDescent="0.25">
      <c r="A1292" t="s">
        <v>1064</v>
      </c>
      <c r="C1292" s="35" t="str">
        <f t="shared" si="24"/>
        <v>Tarra Chica p/Acopio 800x400x900</v>
      </c>
    </row>
    <row r="1293" spans="1:3" x14ac:dyDescent="0.25">
      <c r="A1293" t="s">
        <v>1065</v>
      </c>
      <c r="C1293" s="35" t="str">
        <f t="shared" si="24"/>
        <v>Tarra Grande p/Acopio 800x650x900</v>
      </c>
    </row>
    <row r="1294" spans="1:3" x14ac:dyDescent="0.25">
      <c r="A1294" t="s">
        <v>1066</v>
      </c>
      <c r="C1294" s="35" t="str">
        <f t="shared" si="24"/>
        <v>Tensor 3/4x5220x100Hx100H</v>
      </c>
    </row>
    <row r="1295" spans="1:3" x14ac:dyDescent="0.25">
      <c r="A1295" t="s">
        <v>1067</v>
      </c>
      <c r="C1295" s="35" t="str">
        <f t="shared" si="24"/>
        <v>Tirafondo N°1, 7/8x125</v>
      </c>
    </row>
    <row r="1296" spans="1:3" x14ac:dyDescent="0.25">
      <c r="A1296" t="s">
        <v>1068</v>
      </c>
      <c r="C1296" s="35" t="str">
        <f t="shared" si="24"/>
        <v>Tirafondo riel 7/8x132</v>
      </c>
    </row>
    <row r="1297" spans="1:5" x14ac:dyDescent="0.25">
      <c r="A1297" t="s">
        <v>1069</v>
      </c>
      <c r="C1297" s="35" t="str">
        <f t="shared" si="24"/>
        <v>Tirafondo riel 7/8x194 GV</v>
      </c>
    </row>
    <row r="1298" spans="1:5" x14ac:dyDescent="0.25">
      <c r="A1298" t="s">
        <v>1070</v>
      </c>
      <c r="C1298" s="35" t="str">
        <f t="shared" si="24"/>
        <v>Tirafondo N°2, 7/8x145</v>
      </c>
    </row>
    <row r="1299" spans="1:5" x14ac:dyDescent="0.25">
      <c r="A1299" s="33" t="s">
        <v>41</v>
      </c>
      <c r="B1299" s="33" t="s">
        <v>28</v>
      </c>
      <c r="C1299" s="35" t="str">
        <f t="shared" si="24"/>
        <v>Tirafondo Nº2, 7/8x149CORTAR</v>
      </c>
      <c r="D1299">
        <v>510</v>
      </c>
      <c r="E1299" t="s">
        <v>2196</v>
      </c>
    </row>
    <row r="1300" spans="1:5" x14ac:dyDescent="0.25">
      <c r="A1300" t="s">
        <v>41</v>
      </c>
      <c r="B1300" t="s">
        <v>37</v>
      </c>
      <c r="C1300" s="35" t="str">
        <f t="shared" si="24"/>
        <v>Tirafondo Nº2, 7/8x149ESTAMC</v>
      </c>
      <c r="D1300">
        <v>209</v>
      </c>
      <c r="E1300" t="s">
        <v>2262</v>
      </c>
    </row>
    <row r="1301" spans="1:5" x14ac:dyDescent="0.25">
      <c r="A1301" t="s">
        <v>41</v>
      </c>
      <c r="B1301" t="s">
        <v>59</v>
      </c>
      <c r="C1301" s="35" t="str">
        <f t="shared" si="24"/>
        <v>Tirafondo Nº2, 7/8x149REBARP</v>
      </c>
      <c r="D1301">
        <v>283</v>
      </c>
      <c r="E1301" t="s">
        <v>2217</v>
      </c>
    </row>
    <row r="1302" spans="1:5" x14ac:dyDescent="0.25">
      <c r="A1302" t="s">
        <v>41</v>
      </c>
      <c r="B1302" t="s">
        <v>2260</v>
      </c>
      <c r="C1302" s="35" t="str">
        <f t="shared" si="24"/>
        <v>Tirafondo Nº2, 7/8x149PUTIR</v>
      </c>
      <c r="D1302">
        <v>200</v>
      </c>
      <c r="E1302" t="s">
        <v>2263</v>
      </c>
    </row>
    <row r="1303" spans="1:5" x14ac:dyDescent="0.25">
      <c r="A1303" t="s">
        <v>41</v>
      </c>
      <c r="B1303" t="s">
        <v>2261</v>
      </c>
      <c r="C1303" s="35" t="str">
        <f t="shared" si="24"/>
        <v>Tirafondo Nº2, 7/8x149LAMINAR</v>
      </c>
      <c r="D1303">
        <v>221</v>
      </c>
      <c r="E1303" t="s">
        <v>2264</v>
      </c>
    </row>
    <row r="1304" spans="1:5" x14ac:dyDescent="0.25">
      <c r="A1304" t="s">
        <v>1071</v>
      </c>
      <c r="C1304" s="35" t="str">
        <f t="shared" si="24"/>
        <v>Tirafondo Nº2, 7/8x149 GV</v>
      </c>
    </row>
    <row r="1305" spans="1:5" x14ac:dyDescent="0.25">
      <c r="A1305" t="s">
        <v>30</v>
      </c>
      <c r="C1305" s="35" t="str">
        <f t="shared" si="24"/>
        <v>Tirafondo Nº5, 7/8x150</v>
      </c>
    </row>
    <row r="1306" spans="1:5" x14ac:dyDescent="0.25">
      <c r="A1306" t="s">
        <v>1072</v>
      </c>
      <c r="C1306" s="35" t="str">
        <f t="shared" si="24"/>
        <v>Tirafondo p/Panel 7/8x225</v>
      </c>
    </row>
    <row r="1307" spans="1:5" x14ac:dyDescent="0.25">
      <c r="A1307" s="33" t="s">
        <v>60</v>
      </c>
      <c r="B1307" s="33" t="s">
        <v>28</v>
      </c>
      <c r="C1307" s="35" t="str">
        <f t="shared" si="24"/>
        <v>Tirafondo p/Panel 7/8x270CORTAR</v>
      </c>
      <c r="D1307" s="33">
        <v>380</v>
      </c>
      <c r="E1307" s="33" t="s">
        <v>2196</v>
      </c>
    </row>
    <row r="1308" spans="1:5" x14ac:dyDescent="0.25">
      <c r="A1308" s="33" t="s">
        <v>60</v>
      </c>
      <c r="B1308" s="33" t="s">
        <v>37</v>
      </c>
      <c r="C1308" s="35" t="str">
        <f t="shared" si="24"/>
        <v>Tirafondo p/Panel 7/8x270ESTAMC</v>
      </c>
      <c r="D1308" s="33">
        <v>167</v>
      </c>
      <c r="E1308" s="33" t="s">
        <v>2262</v>
      </c>
    </row>
    <row r="1309" spans="1:5" x14ac:dyDescent="0.25">
      <c r="A1309" s="33" t="s">
        <v>60</v>
      </c>
      <c r="B1309" s="33" t="s">
        <v>59</v>
      </c>
      <c r="C1309" s="35" t="str">
        <f t="shared" si="24"/>
        <v>Tirafondo p/Panel 7/8x270REBARP</v>
      </c>
      <c r="D1309" s="33">
        <v>250</v>
      </c>
      <c r="E1309" s="33" t="s">
        <v>2217</v>
      </c>
    </row>
    <row r="1310" spans="1:5" x14ac:dyDescent="0.25">
      <c r="A1310" s="33" t="s">
        <v>60</v>
      </c>
      <c r="B1310" s="33" t="s">
        <v>2260</v>
      </c>
      <c r="C1310" s="35" t="str">
        <f t="shared" si="24"/>
        <v>Tirafondo p/Panel 7/8x270PUTIR</v>
      </c>
      <c r="D1310" s="33">
        <v>200</v>
      </c>
      <c r="E1310" s="33" t="s">
        <v>2263</v>
      </c>
    </row>
    <row r="1311" spans="1:5" x14ac:dyDescent="0.25">
      <c r="A1311" s="33" t="s">
        <v>60</v>
      </c>
      <c r="B1311" s="33" t="s">
        <v>2261</v>
      </c>
      <c r="C1311" s="35" t="str">
        <f t="shared" si="24"/>
        <v>Tirafondo p/Panel 7/8x270LAMINAR</v>
      </c>
      <c r="D1311" s="33">
        <v>200</v>
      </c>
      <c r="E1311" s="33" t="s">
        <v>2264</v>
      </c>
    </row>
    <row r="1312" spans="1:5" x14ac:dyDescent="0.25">
      <c r="A1312" t="s">
        <v>1073</v>
      </c>
      <c r="C1312" s="35" t="str">
        <f t="shared" si="24"/>
        <v>Tirafondo riel Especial M23x142</v>
      </c>
    </row>
    <row r="1313" spans="1:3" x14ac:dyDescent="0.25">
      <c r="A1313" t="s">
        <v>1074</v>
      </c>
      <c r="C1313" s="35" t="str">
        <f t="shared" ref="C1313:C1371" si="25">CONCATENATE(A1313,B1313)</f>
        <v>Tirafondo riel M21x111,5 GV</v>
      </c>
    </row>
    <row r="1314" spans="1:3" x14ac:dyDescent="0.25">
      <c r="A1314" t="s">
        <v>1075</v>
      </c>
      <c r="C1314" s="35" t="str">
        <f t="shared" si="25"/>
        <v>Tirafondo riel M21x110 NG</v>
      </c>
    </row>
    <row r="1315" spans="1:3" x14ac:dyDescent="0.25">
      <c r="A1315" t="s">
        <v>1076</v>
      </c>
      <c r="C1315" s="35" t="str">
        <f t="shared" si="25"/>
        <v>Tirafondo riel M21x111,5 NG</v>
      </c>
    </row>
    <row r="1316" spans="1:3" x14ac:dyDescent="0.25">
      <c r="A1316" t="s">
        <v>1077</v>
      </c>
      <c r="C1316" s="35" t="str">
        <f t="shared" si="25"/>
        <v>Tirafondo riel M21x113,35 GV</v>
      </c>
    </row>
    <row r="1317" spans="1:3" x14ac:dyDescent="0.25">
      <c r="A1317" t="s">
        <v>1078</v>
      </c>
      <c r="C1317" s="35" t="str">
        <f t="shared" si="25"/>
        <v>Tirafondo riel M21x125</v>
      </c>
    </row>
    <row r="1318" spans="1:3" x14ac:dyDescent="0.25">
      <c r="A1318" t="s">
        <v>1079</v>
      </c>
      <c r="C1318" s="35" t="str">
        <f t="shared" si="25"/>
        <v>Tirante 3/4x7'</v>
      </c>
    </row>
    <row r="1319" spans="1:3" x14ac:dyDescent="0.25">
      <c r="A1319" t="s">
        <v>1080</v>
      </c>
      <c r="C1319" s="35" t="str">
        <f t="shared" si="25"/>
        <v>Tirante 39"  Galv.</v>
      </c>
    </row>
    <row r="1320" spans="1:3" x14ac:dyDescent="0.25">
      <c r="A1320" t="s">
        <v>1081</v>
      </c>
      <c r="C1320" s="35" t="str">
        <f t="shared" si="25"/>
        <v>Tirante 39"  Galv. t/GTD</v>
      </c>
    </row>
    <row r="1321" spans="1:3" x14ac:dyDescent="0.25">
      <c r="A1321" t="s">
        <v>1082</v>
      </c>
      <c r="C1321" s="35" t="str">
        <f t="shared" si="25"/>
        <v>Tirante 39"  Azul/Rojo</v>
      </c>
    </row>
    <row r="1322" spans="1:3" x14ac:dyDescent="0.25">
      <c r="A1322" t="s">
        <v>1083</v>
      </c>
      <c r="C1322" s="35" t="str">
        <f t="shared" si="25"/>
        <v>Tuerca c/Inserto 1.1/2</v>
      </c>
    </row>
    <row r="1323" spans="1:3" x14ac:dyDescent="0.25">
      <c r="A1323" t="s">
        <v>1084</v>
      </c>
      <c r="C1323" s="35" t="str">
        <f t="shared" si="25"/>
        <v>Tuerca c/Inserto 2"</v>
      </c>
    </row>
    <row r="1324" spans="1:3" x14ac:dyDescent="0.25">
      <c r="A1324" t="s">
        <v>1085</v>
      </c>
      <c r="C1324" s="35" t="str">
        <f t="shared" si="25"/>
        <v>Tuerca Cuad Ref 1/2</v>
      </c>
    </row>
    <row r="1325" spans="1:3" x14ac:dyDescent="0.25">
      <c r="A1325" t="s">
        <v>1087</v>
      </c>
      <c r="C1325" s="35" t="str">
        <f t="shared" si="25"/>
        <v>Tuerca Cuad Ref 1/2 Rebajada</v>
      </c>
    </row>
    <row r="1326" spans="1:3" x14ac:dyDescent="0.25">
      <c r="A1326" t="s">
        <v>1088</v>
      </c>
      <c r="C1326" s="35" t="str">
        <f t="shared" si="25"/>
        <v>Tuerca Cuad Ref 5/8</v>
      </c>
    </row>
    <row r="1327" spans="1:3" x14ac:dyDescent="0.25">
      <c r="A1327" t="s">
        <v>1090</v>
      </c>
      <c r="C1327" s="35" t="str">
        <f t="shared" si="25"/>
        <v>Tuerca Cuad Ref 7/8 NG</v>
      </c>
    </row>
    <row r="1328" spans="1:3" x14ac:dyDescent="0.25">
      <c r="A1328" t="s">
        <v>1091</v>
      </c>
      <c r="C1328" s="35" t="str">
        <f t="shared" si="25"/>
        <v>Tuerca Cuad Ref Especial 7/8</v>
      </c>
    </row>
    <row r="1329" spans="1:5" x14ac:dyDescent="0.25">
      <c r="A1329" t="s">
        <v>74</v>
      </c>
      <c r="C1329" s="35" t="str">
        <f t="shared" si="25"/>
        <v>Tuerca Hex Bulldog 1"</v>
      </c>
    </row>
    <row r="1330" spans="1:5" x14ac:dyDescent="0.25">
      <c r="A1330" t="s">
        <v>1092</v>
      </c>
      <c r="C1330" s="35" t="str">
        <f t="shared" si="25"/>
        <v>Tuerca Hex Bulldog 3/4"</v>
      </c>
    </row>
    <row r="1331" spans="1:5" x14ac:dyDescent="0.25">
      <c r="A1331" t="s">
        <v>1093</v>
      </c>
      <c r="C1331" s="35" t="str">
        <f t="shared" si="25"/>
        <v>Tuerca Hex Bulldog 7/8"</v>
      </c>
    </row>
    <row r="1332" spans="1:5" x14ac:dyDescent="0.25">
      <c r="A1332" t="s">
        <v>1094</v>
      </c>
      <c r="C1332" s="35" t="str">
        <f t="shared" si="25"/>
        <v>Tuerca Hex Bulldog 1.1/8"</v>
      </c>
    </row>
    <row r="1333" spans="1:5" x14ac:dyDescent="0.25">
      <c r="A1333" t="s">
        <v>1095</v>
      </c>
      <c r="C1333" s="35" t="str">
        <f t="shared" si="25"/>
        <v>Tuerca Hex Cte 1/2  BSW</v>
      </c>
    </row>
    <row r="1334" spans="1:5" x14ac:dyDescent="0.25">
      <c r="A1334" t="s">
        <v>1096</v>
      </c>
      <c r="C1334" s="35" t="str">
        <f t="shared" si="25"/>
        <v>Tuerca Hex Cte 5/8  BSW</v>
      </c>
    </row>
    <row r="1335" spans="1:5" x14ac:dyDescent="0.25">
      <c r="A1335" t="s">
        <v>1097</v>
      </c>
      <c r="C1335" s="35" t="str">
        <f t="shared" si="25"/>
        <v>Tuerca Hex Cte 1  BSW</v>
      </c>
    </row>
    <row r="1336" spans="1:5" x14ac:dyDescent="0.25">
      <c r="A1336" t="s">
        <v>1098</v>
      </c>
      <c r="C1336" s="35" t="str">
        <f t="shared" si="25"/>
        <v>Tuerca Hex Cte 1/2  UNC</v>
      </c>
    </row>
    <row r="1337" spans="1:5" x14ac:dyDescent="0.25">
      <c r="A1337" t="s">
        <v>1099</v>
      </c>
      <c r="C1337" s="35" t="str">
        <f t="shared" si="25"/>
        <v xml:space="preserve">Tuerca Hex Cte M16 </v>
      </c>
    </row>
    <row r="1338" spans="1:5" x14ac:dyDescent="0.25">
      <c r="A1338" t="s">
        <v>1100</v>
      </c>
      <c r="C1338" s="35" t="str">
        <f t="shared" si="25"/>
        <v>Tuerca Hex Cte G-2 7/8 UNC</v>
      </c>
    </row>
    <row r="1339" spans="1:5" x14ac:dyDescent="0.25">
      <c r="A1339" t="s">
        <v>1101</v>
      </c>
      <c r="C1339" s="35" t="str">
        <f t="shared" si="25"/>
        <v>Tuerca Hex Ref 3/4"</v>
      </c>
    </row>
    <row r="1340" spans="1:5" x14ac:dyDescent="0.25">
      <c r="A1340" t="s">
        <v>1102</v>
      </c>
      <c r="C1340" s="35" t="str">
        <f t="shared" si="25"/>
        <v>Tuerca Hex 3/4" A-194-2H  UNC</v>
      </c>
    </row>
    <row r="1341" spans="1:5" x14ac:dyDescent="0.25">
      <c r="A1341" t="s">
        <v>1103</v>
      </c>
      <c r="C1341" s="35" t="str">
        <f t="shared" si="25"/>
        <v>Tuerca Hex Ref 1"</v>
      </c>
    </row>
    <row r="1342" spans="1:5" x14ac:dyDescent="0.25">
      <c r="A1342" t="s">
        <v>1104</v>
      </c>
      <c r="C1342" s="35" t="str">
        <f t="shared" si="25"/>
        <v>Tuerca Hex Ref 7/8"</v>
      </c>
    </row>
    <row r="1343" spans="1:5" x14ac:dyDescent="0.25">
      <c r="A1343" t="s">
        <v>1105</v>
      </c>
      <c r="C1343" s="35" t="str">
        <f t="shared" si="25"/>
        <v>Tuerca Hex Ref 7/8" Zn</v>
      </c>
    </row>
    <row r="1344" spans="1:5" x14ac:dyDescent="0.25">
      <c r="A1344" t="s">
        <v>1106</v>
      </c>
      <c r="B1344" t="s">
        <v>37</v>
      </c>
      <c r="C1344" s="35" t="str">
        <f t="shared" si="25"/>
        <v>Tuerca Hex Ref TRE 2"ESTAMC</v>
      </c>
      <c r="D1344">
        <v>12</v>
      </c>
      <c r="E1344" t="s">
        <v>2273</v>
      </c>
    </row>
    <row r="1345" spans="1:5" x14ac:dyDescent="0.25">
      <c r="A1345" t="s">
        <v>1106</v>
      </c>
      <c r="B1345" t="s">
        <v>52</v>
      </c>
      <c r="C1345" s="35" t="str">
        <f t="shared" si="25"/>
        <v>Tuerca Hex Ref TRE 2"REBARE</v>
      </c>
      <c r="D1345">
        <v>62</v>
      </c>
      <c r="E1345" t="s">
        <v>2274</v>
      </c>
    </row>
    <row r="1346" spans="1:5" x14ac:dyDescent="0.25">
      <c r="A1346" t="s">
        <v>1106</v>
      </c>
      <c r="B1346" t="s">
        <v>2272</v>
      </c>
      <c r="C1346" s="35" t="str">
        <f t="shared" si="25"/>
        <v>Tuerca Hex Ref TRE 2"INSERTO</v>
      </c>
      <c r="D1346">
        <v>13</v>
      </c>
      <c r="E1346" t="s">
        <v>2275</v>
      </c>
    </row>
    <row r="1347" spans="1:5" x14ac:dyDescent="0.25">
      <c r="A1347" t="s">
        <v>1107</v>
      </c>
      <c r="C1347" s="35" t="str">
        <f t="shared" si="25"/>
        <v>Tuerca Hex Ref  G-2  Inditecnor 7/8</v>
      </c>
    </row>
    <row r="1348" spans="1:5" x14ac:dyDescent="0.25">
      <c r="A1348" t="s">
        <v>1108</v>
      </c>
      <c r="C1348" s="35" t="str">
        <f t="shared" si="25"/>
        <v>Tuerca Hex Ref  G-2  1" c/Perf.</v>
      </c>
    </row>
    <row r="1349" spans="1:5" x14ac:dyDescent="0.25">
      <c r="A1349" t="s">
        <v>1109</v>
      </c>
      <c r="C1349" s="35" t="str">
        <f t="shared" si="25"/>
        <v>Tuerca Hex Ref G-3  M18</v>
      </c>
    </row>
    <row r="1350" spans="1:5" x14ac:dyDescent="0.25">
      <c r="A1350" t="s">
        <v>36</v>
      </c>
      <c r="C1350" s="35" t="str">
        <f t="shared" si="25"/>
        <v>Tuerca Ojo 1/2</v>
      </c>
    </row>
    <row r="1351" spans="1:5" x14ac:dyDescent="0.25">
      <c r="A1351" t="s">
        <v>1110</v>
      </c>
      <c r="B1351" t="s">
        <v>73</v>
      </c>
      <c r="C1351" s="35" t="str">
        <f t="shared" si="25"/>
        <v>Tuerca Ojo 5/8PERFOR</v>
      </c>
      <c r="D1351">
        <v>38</v>
      </c>
      <c r="E1351" t="s">
        <v>2299</v>
      </c>
    </row>
    <row r="1352" spans="1:5" x14ac:dyDescent="0.25">
      <c r="A1352" t="s">
        <v>38</v>
      </c>
      <c r="C1352" s="35" t="str">
        <f t="shared" si="25"/>
        <v>Tuerca Ojo 3/4</v>
      </c>
    </row>
    <row r="1353" spans="1:5" x14ac:dyDescent="0.25">
      <c r="A1353" t="s">
        <v>2448</v>
      </c>
      <c r="B1353" t="s">
        <v>28</v>
      </c>
      <c r="C1353" s="35" t="str">
        <f t="shared" si="25"/>
        <v>VIGA IPE                  200x3500mm GV     CORTAR</v>
      </c>
      <c r="D1353">
        <v>2</v>
      </c>
      <c r="E1353" t="s">
        <v>2324</v>
      </c>
    </row>
    <row r="1354" spans="1:5" x14ac:dyDescent="0.25">
      <c r="A1354" t="s">
        <v>1111</v>
      </c>
      <c r="C1354" s="35" t="str">
        <f t="shared" si="25"/>
        <v>Viga H GV 148x100x2500mm</v>
      </c>
    </row>
    <row r="1355" spans="1:5" x14ac:dyDescent="0.25">
      <c r="A1355" t="s">
        <v>1113</v>
      </c>
      <c r="C1355" s="35" t="str">
        <f t="shared" si="25"/>
        <v>Viga Porta Transf. C 100x40x6x2320</v>
      </c>
    </row>
    <row r="1356" spans="1:5" x14ac:dyDescent="0.25">
      <c r="A1356" t="s">
        <v>1115</v>
      </c>
      <c r="C1356" s="35" t="str">
        <f t="shared" si="25"/>
        <v>Viga Porta Transf. U 125x60x5x2320</v>
      </c>
    </row>
    <row r="1357" spans="1:5" x14ac:dyDescent="0.25">
      <c r="A1357" t="s">
        <v>1117</v>
      </c>
      <c r="C1357" s="35" t="str">
        <f t="shared" si="25"/>
        <v>Viga Porta Transf. C 100x40x6x2350</v>
      </c>
    </row>
    <row r="1358" spans="1:5" x14ac:dyDescent="0.25">
      <c r="A1358" t="s">
        <v>1119</v>
      </c>
      <c r="C1358" s="35" t="str">
        <f t="shared" si="25"/>
        <v>Vigueta Afianza L 50x50x6x600</v>
      </c>
    </row>
    <row r="1359" spans="1:5" x14ac:dyDescent="0.25">
      <c r="A1359" t="s">
        <v>1120</v>
      </c>
      <c r="C1359" s="35" t="str">
        <f t="shared" si="25"/>
        <v>Vigueta Afianza L 65x65x5x690</v>
      </c>
    </row>
    <row r="1360" spans="1:5" x14ac:dyDescent="0.25">
      <c r="A1360" t="s">
        <v>1121</v>
      </c>
      <c r="C1360" s="35" t="str">
        <f t="shared" si="25"/>
        <v>Vigueta Afianza L 65x65x8x630</v>
      </c>
    </row>
    <row r="1361" spans="1:3" x14ac:dyDescent="0.25">
      <c r="A1361" t="s">
        <v>1122</v>
      </c>
      <c r="C1361" s="35" t="str">
        <f t="shared" si="25"/>
        <v>Vigueta C 150x50x6x900mm</v>
      </c>
    </row>
    <row r="1362" spans="1:3" x14ac:dyDescent="0.25">
      <c r="A1362" t="s">
        <v>1123</v>
      </c>
      <c r="C1362" s="35" t="str">
        <f t="shared" si="25"/>
        <v>Vigueta C Doble 150x50x5x6000mm</v>
      </c>
    </row>
    <row r="1363" spans="1:3" x14ac:dyDescent="0.25">
      <c r="A1363" t="s">
        <v>1124</v>
      </c>
      <c r="C1363" s="35" t="str">
        <f t="shared" si="25"/>
        <v>Vigueta C tipo 1 125x50x5x6600mm</v>
      </c>
    </row>
    <row r="1364" spans="1:3" x14ac:dyDescent="0.25">
      <c r="A1364" t="s">
        <v>1125</v>
      </c>
      <c r="C1364" s="35" t="str">
        <f t="shared" si="25"/>
        <v>Vigueta C tipo 2 125x50x5x6600mm</v>
      </c>
    </row>
    <row r="1365" spans="1:3" x14ac:dyDescent="0.25">
      <c r="A1365" t="s">
        <v>1126</v>
      </c>
      <c r="C1365" s="35" t="str">
        <f t="shared" si="25"/>
        <v>Vigueta C 125x50x6x2700</v>
      </c>
    </row>
    <row r="1366" spans="1:3" x14ac:dyDescent="0.25">
      <c r="A1366" t="s">
        <v>1127</v>
      </c>
      <c r="C1366" s="35" t="str">
        <f t="shared" si="25"/>
        <v>Vigueta C 125x50x6x6000</v>
      </c>
    </row>
    <row r="1367" spans="1:3" x14ac:dyDescent="0.25">
      <c r="A1367" t="s">
        <v>1128</v>
      </c>
      <c r="C1367" s="35" t="str">
        <f t="shared" si="25"/>
        <v>Vigueta Canal C 34x34x3x480mm</v>
      </c>
    </row>
    <row r="1368" spans="1:3" x14ac:dyDescent="0.25">
      <c r="A1368" t="s">
        <v>1129</v>
      </c>
      <c r="C1368" s="35" t="str">
        <f t="shared" si="25"/>
        <v>Vigueta PortaViga C 100x40x6x480</v>
      </c>
    </row>
    <row r="1369" spans="1:3" x14ac:dyDescent="0.25">
      <c r="A1369" t="s">
        <v>80</v>
      </c>
      <c r="C1369" s="35" t="str">
        <f t="shared" si="25"/>
        <v>Vigueta Canal C 150x5x50x740</v>
      </c>
    </row>
    <row r="1370" spans="1:3" x14ac:dyDescent="0.25">
      <c r="A1370" t="s">
        <v>82</v>
      </c>
      <c r="C1370" s="35" t="str">
        <f t="shared" si="25"/>
        <v>Vigueta Tipo Z 40x30x4x480mm</v>
      </c>
    </row>
    <row r="1371" spans="1:3" x14ac:dyDescent="0.25">
      <c r="A1371" t="s">
        <v>1131</v>
      </c>
      <c r="C1371" s="35" t="str">
        <f t="shared" si="25"/>
        <v>Zuncho Flot. Soplado Wenco</v>
      </c>
    </row>
  </sheetData>
  <autoFilter ref="A1:E1371" xr:uid="{00000000-0009-0000-0000-00000A000000}"/>
  <phoneticPr fontId="16" type="noConversion"/>
  <dataValidations disablePrompts="1" count="1">
    <dataValidation type="list" allowBlank="1" showInputMessage="1" showErrorMessage="1" sqref="G1:G84" xr:uid="{00000000-0002-0000-0A00-000000000000}">
      <formula1>PROCESOS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B843-EA3B-4875-866A-476AFFC263EE}">
  <dimension ref="A1:W119"/>
  <sheetViews>
    <sheetView workbookViewId="0">
      <pane xSplit="5" ySplit="1" topLeftCell="F86" activePane="bottomRight" state="frozen"/>
      <selection pane="topRight" activeCell="F1" sqref="F1"/>
      <selection pane="bottomLeft" activeCell="A2" sqref="A2"/>
      <selection pane="bottomRight" activeCell="K125" sqref="K125"/>
    </sheetView>
  </sheetViews>
  <sheetFormatPr baseColWidth="10" defaultRowHeight="15" x14ac:dyDescent="0.25"/>
  <cols>
    <col min="1" max="1" width="13.85546875" bestFit="1" customWidth="1"/>
    <col min="2" max="2" width="5.85546875" bestFit="1" customWidth="1"/>
    <col min="3" max="3" width="4.42578125" bestFit="1" customWidth="1"/>
    <col min="5" max="5" width="11.7109375" bestFit="1" customWidth="1"/>
    <col min="6" max="6" width="10.140625" bestFit="1" customWidth="1"/>
    <col min="7" max="7" width="60.42578125" bestFit="1" customWidth="1"/>
    <col min="8" max="8" width="8.140625" bestFit="1" customWidth="1"/>
    <col min="9" max="9" width="5.5703125" bestFit="1" customWidth="1"/>
    <col min="10" max="10" width="13.140625" bestFit="1" customWidth="1"/>
    <col min="11" max="11" width="47.28515625" bestFit="1" customWidth="1"/>
    <col min="12" max="13" width="8.140625" bestFit="1" customWidth="1"/>
    <col min="14" max="14" width="10.140625" bestFit="1" customWidth="1"/>
    <col min="15" max="15" width="6.5703125" bestFit="1" customWidth="1"/>
    <col min="16" max="16" width="9.28515625" bestFit="1" customWidth="1"/>
    <col min="17" max="17" width="14.140625" bestFit="1" customWidth="1"/>
    <col min="18" max="18" width="9.7109375" bestFit="1" customWidth="1"/>
    <col min="19" max="19" width="10.7109375" bestFit="1" customWidth="1"/>
    <col min="20" max="20" width="8.85546875" bestFit="1" customWidth="1"/>
    <col min="21" max="21" width="20.5703125" bestFit="1" customWidth="1"/>
    <col min="22" max="22" width="18.5703125" bestFit="1" customWidth="1"/>
    <col min="23" max="23" width="12.7109375" bestFit="1" customWidth="1"/>
  </cols>
  <sheetData>
    <row r="1" spans="1:23" ht="15.75" x14ac:dyDescent="0.25">
      <c r="A1" s="233" t="s">
        <v>2361</v>
      </c>
      <c r="B1" s="233" t="s">
        <v>1243</v>
      </c>
      <c r="C1" s="233" t="s">
        <v>2362</v>
      </c>
      <c r="D1" s="233" t="s">
        <v>2363</v>
      </c>
      <c r="E1" s="233" t="s">
        <v>2364</v>
      </c>
      <c r="F1" s="233" t="s">
        <v>2365</v>
      </c>
      <c r="G1" s="233" t="s">
        <v>2366</v>
      </c>
      <c r="H1" s="233" t="s">
        <v>2367</v>
      </c>
      <c r="I1" s="233" t="s">
        <v>2368</v>
      </c>
      <c r="J1" s="233" t="s">
        <v>88</v>
      </c>
      <c r="K1" s="233" t="s">
        <v>2369</v>
      </c>
      <c r="L1" s="233" t="s">
        <v>2370</v>
      </c>
      <c r="M1" s="233" t="s">
        <v>2371</v>
      </c>
      <c r="N1" s="233" t="s">
        <v>1288</v>
      </c>
      <c r="O1" s="233" t="s">
        <v>2372</v>
      </c>
      <c r="P1" s="233" t="s">
        <v>2373</v>
      </c>
      <c r="Q1" s="233" t="s">
        <v>2374</v>
      </c>
      <c r="R1" s="233" t="s">
        <v>2375</v>
      </c>
      <c r="S1" s="233" t="s">
        <v>2376</v>
      </c>
      <c r="T1" s="233" t="s">
        <v>2377</v>
      </c>
      <c r="U1" s="234" t="s">
        <v>2378</v>
      </c>
      <c r="V1" s="234" t="s">
        <v>2379</v>
      </c>
      <c r="W1" s="243" t="s">
        <v>2526</v>
      </c>
    </row>
    <row r="2" spans="1:23" x14ac:dyDescent="0.25">
      <c r="A2" s="235">
        <v>292989</v>
      </c>
      <c r="B2" s="235">
        <v>1</v>
      </c>
      <c r="C2" s="235">
        <v>1</v>
      </c>
      <c r="D2" s="236">
        <v>45678</v>
      </c>
      <c r="E2" s="236">
        <v>45702</v>
      </c>
      <c r="F2" s="235" t="s">
        <v>2380</v>
      </c>
      <c r="G2" s="235" t="s">
        <v>2381</v>
      </c>
      <c r="H2" s="235">
        <v>10</v>
      </c>
      <c r="I2" s="235" t="s">
        <v>2370</v>
      </c>
      <c r="J2" s="235" t="s">
        <v>2382</v>
      </c>
      <c r="K2" s="250" t="s">
        <v>2383</v>
      </c>
      <c r="L2" s="235">
        <v>10</v>
      </c>
      <c r="M2" s="235">
        <v>12</v>
      </c>
      <c r="N2" s="237">
        <v>46490</v>
      </c>
      <c r="O2" s="237">
        <v>3874</v>
      </c>
      <c r="P2" s="235" t="s">
        <v>2384</v>
      </c>
      <c r="Q2" s="240">
        <f ca="1">IF(TODAY()-E2&lt;0,"",TODAY()-E2)</f>
        <v>39</v>
      </c>
      <c r="R2" s="235" t="s">
        <v>2385</v>
      </c>
      <c r="S2" s="235" t="s">
        <v>2386</v>
      </c>
      <c r="T2" s="235" t="s">
        <v>2387</v>
      </c>
      <c r="U2" s="238" t="s">
        <v>2388</v>
      </c>
      <c r="V2" s="238">
        <v>1003</v>
      </c>
    </row>
    <row r="3" spans="1:23" x14ac:dyDescent="0.25">
      <c r="A3" s="235">
        <v>292989</v>
      </c>
      <c r="B3" s="235">
        <v>1</v>
      </c>
      <c r="C3" s="235">
        <v>2</v>
      </c>
      <c r="D3" s="236">
        <v>45678</v>
      </c>
      <c r="E3" s="236">
        <v>45702</v>
      </c>
      <c r="F3" s="235" t="s">
        <v>2380</v>
      </c>
      <c r="G3" s="235" t="s">
        <v>2381</v>
      </c>
      <c r="H3" s="235">
        <v>10</v>
      </c>
      <c r="I3" s="235" t="s">
        <v>2370</v>
      </c>
      <c r="J3" s="235" t="s">
        <v>2389</v>
      </c>
      <c r="K3" s="250" t="s">
        <v>2390</v>
      </c>
      <c r="L3" s="235">
        <v>10</v>
      </c>
      <c r="M3" s="235">
        <v>1.92</v>
      </c>
      <c r="N3" s="237">
        <v>8910</v>
      </c>
      <c r="O3" s="237">
        <v>4640</v>
      </c>
      <c r="P3" s="235" t="s">
        <v>2391</v>
      </c>
      <c r="Q3" s="240">
        <f t="shared" ref="Q3:Q66" ca="1" si="0">IF(TODAY()-E3&lt;0,"",TODAY()-E3)</f>
        <v>39</v>
      </c>
      <c r="R3" s="235" t="s">
        <v>2385</v>
      </c>
      <c r="S3" s="235" t="s">
        <v>2386</v>
      </c>
      <c r="T3" s="235" t="s">
        <v>2387</v>
      </c>
      <c r="U3" s="238" t="s">
        <v>2388</v>
      </c>
      <c r="V3" s="238">
        <v>1003</v>
      </c>
    </row>
    <row r="4" spans="1:23" x14ac:dyDescent="0.25">
      <c r="A4" s="235">
        <v>292989</v>
      </c>
      <c r="B4" s="235">
        <v>1</v>
      </c>
      <c r="C4" s="235">
        <v>3</v>
      </c>
      <c r="D4" s="236">
        <v>45678</v>
      </c>
      <c r="E4" s="236">
        <v>45702</v>
      </c>
      <c r="F4" s="235" t="s">
        <v>2380</v>
      </c>
      <c r="G4" s="235" t="s">
        <v>2381</v>
      </c>
      <c r="H4" s="235">
        <v>10</v>
      </c>
      <c r="I4" s="235" t="s">
        <v>2370</v>
      </c>
      <c r="J4" s="235" t="s">
        <v>2392</v>
      </c>
      <c r="K4" s="250" t="s">
        <v>2393</v>
      </c>
      <c r="L4" s="235">
        <v>10</v>
      </c>
      <c r="M4" s="235">
        <v>0.37</v>
      </c>
      <c r="N4" s="237">
        <v>2400</v>
      </c>
      <c r="O4" s="237">
        <v>6486</v>
      </c>
      <c r="P4" s="235" t="s">
        <v>2391</v>
      </c>
      <c r="Q4" s="240">
        <f t="shared" ca="1" si="0"/>
        <v>39</v>
      </c>
      <c r="R4" s="235" t="s">
        <v>2385</v>
      </c>
      <c r="S4" s="235" t="s">
        <v>2386</v>
      </c>
      <c r="T4" s="235" t="s">
        <v>2387</v>
      </c>
      <c r="U4" s="238" t="s">
        <v>2388</v>
      </c>
      <c r="V4" s="238">
        <v>1003</v>
      </c>
    </row>
    <row r="5" spans="1:23" x14ac:dyDescent="0.25">
      <c r="A5" s="235">
        <v>292989</v>
      </c>
      <c r="B5" s="235">
        <v>2</v>
      </c>
      <c r="C5" s="235">
        <v>1</v>
      </c>
      <c r="D5" s="236">
        <v>45678</v>
      </c>
      <c r="E5" s="236">
        <v>45702</v>
      </c>
      <c r="F5" s="235" t="s">
        <v>2380</v>
      </c>
      <c r="G5" s="235" t="s">
        <v>2381</v>
      </c>
      <c r="H5" s="235">
        <v>10</v>
      </c>
      <c r="I5" s="235" t="s">
        <v>2370</v>
      </c>
      <c r="J5" s="235" t="s">
        <v>2394</v>
      </c>
      <c r="K5" s="250" t="s">
        <v>2395</v>
      </c>
      <c r="L5" s="235">
        <v>10</v>
      </c>
      <c r="M5" s="235">
        <v>13</v>
      </c>
      <c r="N5" s="237">
        <v>43490</v>
      </c>
      <c r="O5" s="237">
        <v>3345</v>
      </c>
      <c r="P5" s="235" t="s">
        <v>2396</v>
      </c>
      <c r="Q5" s="240">
        <f t="shared" ca="1" si="0"/>
        <v>39</v>
      </c>
      <c r="R5" s="235" t="s">
        <v>2385</v>
      </c>
      <c r="S5" s="235" t="s">
        <v>2386</v>
      </c>
      <c r="T5" s="235" t="s">
        <v>2387</v>
      </c>
      <c r="U5" s="238" t="s">
        <v>2388</v>
      </c>
      <c r="V5" s="238">
        <v>1003</v>
      </c>
    </row>
    <row r="6" spans="1:23" x14ac:dyDescent="0.25">
      <c r="A6" s="235">
        <v>292989</v>
      </c>
      <c r="B6" s="235">
        <v>2</v>
      </c>
      <c r="C6" s="235">
        <v>2</v>
      </c>
      <c r="D6" s="236">
        <v>45678</v>
      </c>
      <c r="E6" s="236">
        <v>45702</v>
      </c>
      <c r="F6" s="235" t="s">
        <v>2380</v>
      </c>
      <c r="G6" s="235" t="s">
        <v>2381</v>
      </c>
      <c r="H6" s="235">
        <v>10</v>
      </c>
      <c r="I6" s="235" t="s">
        <v>2370</v>
      </c>
      <c r="J6" s="235" t="s">
        <v>2389</v>
      </c>
      <c r="K6" s="250" t="s">
        <v>2390</v>
      </c>
      <c r="L6" s="235">
        <v>10</v>
      </c>
      <c r="M6" s="235">
        <v>1.92</v>
      </c>
      <c r="N6" s="237">
        <v>8910</v>
      </c>
      <c r="O6" s="237">
        <v>4640</v>
      </c>
      <c r="P6" s="235" t="s">
        <v>2391</v>
      </c>
      <c r="Q6" s="240">
        <f t="shared" ca="1" si="0"/>
        <v>39</v>
      </c>
      <c r="R6" s="235" t="s">
        <v>2385</v>
      </c>
      <c r="S6" s="235" t="s">
        <v>2386</v>
      </c>
      <c r="T6" s="235" t="s">
        <v>2387</v>
      </c>
      <c r="U6" s="238" t="s">
        <v>2388</v>
      </c>
      <c r="V6" s="238">
        <v>1003</v>
      </c>
    </row>
    <row r="7" spans="1:23" x14ac:dyDescent="0.25">
      <c r="A7" s="235">
        <v>292989</v>
      </c>
      <c r="B7" s="235">
        <v>2</v>
      </c>
      <c r="C7" s="235">
        <v>3</v>
      </c>
      <c r="D7" s="236">
        <v>45678</v>
      </c>
      <c r="E7" s="236">
        <v>45702</v>
      </c>
      <c r="F7" s="235" t="s">
        <v>2380</v>
      </c>
      <c r="G7" s="235" t="s">
        <v>2381</v>
      </c>
      <c r="H7" s="235">
        <v>10</v>
      </c>
      <c r="I7" s="235" t="s">
        <v>2370</v>
      </c>
      <c r="J7" s="235" t="s">
        <v>2392</v>
      </c>
      <c r="K7" s="250" t="s">
        <v>2393</v>
      </c>
      <c r="L7" s="235">
        <v>10</v>
      </c>
      <c r="M7" s="235">
        <v>0.37</v>
      </c>
      <c r="N7" s="237">
        <v>2400</v>
      </c>
      <c r="O7" s="237">
        <v>6486</v>
      </c>
      <c r="P7" s="235" t="s">
        <v>2391</v>
      </c>
      <c r="Q7" s="240">
        <f t="shared" ca="1" si="0"/>
        <v>39</v>
      </c>
      <c r="R7" s="235" t="s">
        <v>2385</v>
      </c>
      <c r="S7" s="235" t="s">
        <v>2386</v>
      </c>
      <c r="T7" s="235" t="s">
        <v>2387</v>
      </c>
      <c r="U7" s="238" t="s">
        <v>2388</v>
      </c>
      <c r="V7" s="238">
        <v>1003</v>
      </c>
    </row>
    <row r="8" spans="1:23" x14ac:dyDescent="0.25">
      <c r="A8" s="235">
        <v>292989</v>
      </c>
      <c r="B8" s="235">
        <v>3</v>
      </c>
      <c r="C8" s="235">
        <v>1</v>
      </c>
      <c r="D8" s="236">
        <v>45678</v>
      </c>
      <c r="E8" s="236">
        <v>45702</v>
      </c>
      <c r="F8" s="235" t="s">
        <v>2380</v>
      </c>
      <c r="G8" s="235" t="s">
        <v>2381</v>
      </c>
      <c r="H8" s="235">
        <v>10</v>
      </c>
      <c r="I8" s="235" t="s">
        <v>2370</v>
      </c>
      <c r="J8" s="235" t="s">
        <v>2397</v>
      </c>
      <c r="K8" s="250" t="s">
        <v>2398</v>
      </c>
      <c r="L8" s="235">
        <v>10</v>
      </c>
      <c r="M8" s="235">
        <v>14</v>
      </c>
      <c r="N8" s="237">
        <v>78990</v>
      </c>
      <c r="O8" s="237">
        <v>5642</v>
      </c>
      <c r="P8" s="235" t="s">
        <v>2399</v>
      </c>
      <c r="Q8" s="240">
        <f t="shared" ca="1" si="0"/>
        <v>39</v>
      </c>
      <c r="R8" s="235" t="s">
        <v>2385</v>
      </c>
      <c r="S8" s="235" t="s">
        <v>2386</v>
      </c>
      <c r="T8" s="235" t="s">
        <v>2387</v>
      </c>
      <c r="U8" s="238" t="s">
        <v>2388</v>
      </c>
      <c r="V8" s="238">
        <v>1003</v>
      </c>
    </row>
    <row r="9" spans="1:23" x14ac:dyDescent="0.25">
      <c r="A9" s="235">
        <v>292989</v>
      </c>
      <c r="B9" s="235">
        <v>3</v>
      </c>
      <c r="C9" s="235">
        <v>2</v>
      </c>
      <c r="D9" s="236">
        <v>45678</v>
      </c>
      <c r="E9" s="236">
        <v>45702</v>
      </c>
      <c r="F9" s="235" t="s">
        <v>2380</v>
      </c>
      <c r="G9" s="235" t="s">
        <v>2381</v>
      </c>
      <c r="H9" s="235">
        <v>10</v>
      </c>
      <c r="I9" s="235" t="s">
        <v>2370</v>
      </c>
      <c r="J9" s="235" t="s">
        <v>2389</v>
      </c>
      <c r="K9" s="241" t="s">
        <v>2390</v>
      </c>
      <c r="L9" s="235">
        <v>10</v>
      </c>
      <c r="M9" s="235">
        <v>1.92</v>
      </c>
      <c r="N9" s="237">
        <v>8910</v>
      </c>
      <c r="O9" s="237">
        <v>4640</v>
      </c>
      <c r="P9" s="235" t="s">
        <v>2391</v>
      </c>
      <c r="Q9" s="240">
        <f t="shared" ca="1" si="0"/>
        <v>39</v>
      </c>
      <c r="R9" s="235" t="s">
        <v>2385</v>
      </c>
      <c r="S9" s="235" t="s">
        <v>2386</v>
      </c>
      <c r="T9" s="235" t="s">
        <v>2387</v>
      </c>
      <c r="U9" s="238" t="s">
        <v>2388</v>
      </c>
      <c r="V9" s="238">
        <v>1003</v>
      </c>
    </row>
    <row r="10" spans="1:23" x14ac:dyDescent="0.25">
      <c r="A10" s="235">
        <v>292989</v>
      </c>
      <c r="B10" s="235">
        <v>3</v>
      </c>
      <c r="C10" s="235">
        <v>3</v>
      </c>
      <c r="D10" s="236">
        <v>45678</v>
      </c>
      <c r="E10" s="236">
        <v>45702</v>
      </c>
      <c r="F10" s="235" t="s">
        <v>2380</v>
      </c>
      <c r="G10" s="235" t="s">
        <v>2381</v>
      </c>
      <c r="H10" s="235">
        <v>10</v>
      </c>
      <c r="I10" s="235" t="s">
        <v>2370</v>
      </c>
      <c r="J10" s="235" t="s">
        <v>2392</v>
      </c>
      <c r="K10" s="241" t="s">
        <v>2393</v>
      </c>
      <c r="L10" s="235">
        <v>10</v>
      </c>
      <c r="M10" s="235">
        <v>0.37</v>
      </c>
      <c r="N10" s="237">
        <v>2400</v>
      </c>
      <c r="O10" s="237">
        <v>6486</v>
      </c>
      <c r="P10" s="235" t="s">
        <v>2391</v>
      </c>
      <c r="Q10" s="240">
        <f t="shared" ca="1" si="0"/>
        <v>39</v>
      </c>
      <c r="R10" s="235" t="s">
        <v>2385</v>
      </c>
      <c r="S10" s="235" t="s">
        <v>2386</v>
      </c>
      <c r="T10" s="235" t="s">
        <v>2387</v>
      </c>
      <c r="U10" s="238" t="s">
        <v>2388</v>
      </c>
      <c r="V10" s="238">
        <v>1003</v>
      </c>
    </row>
    <row r="11" spans="1:23" x14ac:dyDescent="0.25">
      <c r="A11" s="235">
        <v>292990</v>
      </c>
      <c r="B11" s="235">
        <v>4</v>
      </c>
      <c r="C11" s="235">
        <v>1</v>
      </c>
      <c r="D11" s="236">
        <v>45678</v>
      </c>
      <c r="E11" s="236">
        <v>45702</v>
      </c>
      <c r="F11" s="235" t="s">
        <v>2380</v>
      </c>
      <c r="G11" s="235" t="s">
        <v>2381</v>
      </c>
      <c r="H11" s="235">
        <v>150</v>
      </c>
      <c r="I11" s="235" t="s">
        <v>2370</v>
      </c>
      <c r="J11" s="235" t="s">
        <v>2400</v>
      </c>
      <c r="K11" s="249" t="s">
        <v>2401</v>
      </c>
      <c r="L11" s="235">
        <v>150</v>
      </c>
      <c r="M11" s="235">
        <v>220.05</v>
      </c>
      <c r="N11" s="237">
        <v>697350</v>
      </c>
      <c r="O11" s="237">
        <v>3169</v>
      </c>
      <c r="P11" s="235" t="s">
        <v>2402</v>
      </c>
      <c r="Q11" s="240">
        <f t="shared" ca="1" si="0"/>
        <v>39</v>
      </c>
      <c r="R11" s="235" t="s">
        <v>2385</v>
      </c>
      <c r="S11" s="235" t="s">
        <v>2386</v>
      </c>
      <c r="T11" s="235" t="s">
        <v>2387</v>
      </c>
      <c r="U11" s="238" t="s">
        <v>2388</v>
      </c>
      <c r="V11" s="238">
        <v>1002</v>
      </c>
    </row>
    <row r="12" spans="1:23" x14ac:dyDescent="0.25">
      <c r="A12" s="235">
        <v>292990</v>
      </c>
      <c r="B12" s="235">
        <v>4</v>
      </c>
      <c r="C12" s="235">
        <v>2</v>
      </c>
      <c r="D12" s="236">
        <v>45678</v>
      </c>
      <c r="E12" s="236">
        <v>45702</v>
      </c>
      <c r="F12" s="235" t="s">
        <v>2380</v>
      </c>
      <c r="G12" s="235" t="s">
        <v>2381</v>
      </c>
      <c r="H12" s="235">
        <v>150</v>
      </c>
      <c r="I12" s="235" t="s">
        <v>2370</v>
      </c>
      <c r="J12" s="235" t="s">
        <v>2389</v>
      </c>
      <c r="K12" s="241" t="s">
        <v>2390</v>
      </c>
      <c r="L12" s="235">
        <v>150</v>
      </c>
      <c r="M12" s="235">
        <v>28.92</v>
      </c>
      <c r="N12" s="237">
        <v>133650</v>
      </c>
      <c r="O12" s="237">
        <v>4621</v>
      </c>
      <c r="P12" s="235" t="s">
        <v>2391</v>
      </c>
      <c r="Q12" s="240">
        <f t="shared" ca="1" si="0"/>
        <v>39</v>
      </c>
      <c r="R12" s="235" t="s">
        <v>2385</v>
      </c>
      <c r="S12" s="235" t="s">
        <v>2386</v>
      </c>
      <c r="T12" s="235" t="s">
        <v>2387</v>
      </c>
      <c r="U12" s="238" t="s">
        <v>2388</v>
      </c>
      <c r="V12" s="238">
        <v>1002</v>
      </c>
    </row>
    <row r="13" spans="1:23" x14ac:dyDescent="0.25">
      <c r="A13" s="235">
        <v>292990</v>
      </c>
      <c r="B13" s="235">
        <v>4</v>
      </c>
      <c r="C13" s="235">
        <v>3</v>
      </c>
      <c r="D13" s="236">
        <v>45678</v>
      </c>
      <c r="E13" s="236">
        <v>45702</v>
      </c>
      <c r="F13" s="235" t="s">
        <v>2380</v>
      </c>
      <c r="G13" s="235" t="s">
        <v>2381</v>
      </c>
      <c r="H13" s="235">
        <v>150</v>
      </c>
      <c r="I13" s="235" t="s">
        <v>2370</v>
      </c>
      <c r="J13" s="235" t="s">
        <v>2392</v>
      </c>
      <c r="K13" s="241" t="s">
        <v>2393</v>
      </c>
      <c r="L13" s="235">
        <v>150</v>
      </c>
      <c r="M13" s="235">
        <v>5.55</v>
      </c>
      <c r="N13" s="237">
        <v>36000</v>
      </c>
      <c r="O13" s="237">
        <v>6486</v>
      </c>
      <c r="P13" s="235" t="s">
        <v>2391</v>
      </c>
      <c r="Q13" s="240">
        <f t="shared" ca="1" si="0"/>
        <v>39</v>
      </c>
      <c r="R13" s="235" t="s">
        <v>2385</v>
      </c>
      <c r="S13" s="235" t="s">
        <v>2386</v>
      </c>
      <c r="T13" s="235" t="s">
        <v>2387</v>
      </c>
      <c r="U13" s="238" t="s">
        <v>2388</v>
      </c>
      <c r="V13" s="238">
        <v>1002</v>
      </c>
    </row>
    <row r="14" spans="1:23" x14ac:dyDescent="0.25">
      <c r="A14" s="235">
        <v>293039</v>
      </c>
      <c r="B14" s="235">
        <v>2</v>
      </c>
      <c r="C14" s="235" t="s">
        <v>2403</v>
      </c>
      <c r="D14" s="236">
        <v>45698</v>
      </c>
      <c r="E14" s="236">
        <v>45705</v>
      </c>
      <c r="F14" s="235" t="s">
        <v>2404</v>
      </c>
      <c r="G14" s="235" t="s">
        <v>2405</v>
      </c>
      <c r="H14" s="235">
        <v>300</v>
      </c>
      <c r="I14" s="235" t="s">
        <v>2370</v>
      </c>
      <c r="J14" s="235" t="s">
        <v>1517</v>
      </c>
      <c r="K14" s="241" t="s">
        <v>2406</v>
      </c>
      <c r="L14" s="235">
        <v>100</v>
      </c>
      <c r="M14" s="235">
        <v>45.3</v>
      </c>
      <c r="N14" s="237">
        <v>117800</v>
      </c>
      <c r="O14" s="237">
        <v>2600</v>
      </c>
      <c r="P14" s="235" t="s">
        <v>2407</v>
      </c>
      <c r="Q14" s="240">
        <f t="shared" ca="1" si="0"/>
        <v>36</v>
      </c>
      <c r="R14" s="235" t="s">
        <v>2385</v>
      </c>
      <c r="S14" s="235" t="s">
        <v>2386</v>
      </c>
      <c r="T14" s="235" t="s">
        <v>2387</v>
      </c>
      <c r="U14" s="238">
        <v>1000033547</v>
      </c>
      <c r="V14" s="238">
        <v>96</v>
      </c>
    </row>
    <row r="15" spans="1:23" x14ac:dyDescent="0.25">
      <c r="A15" s="235">
        <v>293014</v>
      </c>
      <c r="B15" s="235">
        <v>1</v>
      </c>
      <c r="C15" s="235" t="s">
        <v>2403</v>
      </c>
      <c r="D15" s="236">
        <v>45687</v>
      </c>
      <c r="E15" s="236">
        <v>45706</v>
      </c>
      <c r="F15" s="235" t="s">
        <v>2404</v>
      </c>
      <c r="G15" s="235" t="s">
        <v>2405</v>
      </c>
      <c r="H15" s="235">
        <v>210</v>
      </c>
      <c r="I15" s="235" t="s">
        <v>2370</v>
      </c>
      <c r="J15" s="235" t="s">
        <v>2329</v>
      </c>
      <c r="K15" s="250" t="s">
        <v>2327</v>
      </c>
      <c r="L15" s="242">
        <f>210-10-64-40-40-9-14-33</f>
        <v>0</v>
      </c>
      <c r="M15" s="235">
        <v>571.20000000000005</v>
      </c>
      <c r="N15" s="237">
        <v>3690540</v>
      </c>
      <c r="O15" s="237">
        <v>6461</v>
      </c>
      <c r="P15" s="235" t="s">
        <v>2408</v>
      </c>
      <c r="Q15" s="240">
        <f t="shared" ca="1" si="0"/>
        <v>35</v>
      </c>
      <c r="R15" s="235" t="s">
        <v>2385</v>
      </c>
      <c r="S15" s="235" t="s">
        <v>2386</v>
      </c>
      <c r="T15" s="235" t="s">
        <v>2387</v>
      </c>
      <c r="U15" s="238">
        <v>1000033454</v>
      </c>
      <c r="V15" s="238">
        <v>1112</v>
      </c>
    </row>
    <row r="16" spans="1:23" x14ac:dyDescent="0.25">
      <c r="A16" s="235">
        <v>293014</v>
      </c>
      <c r="B16" s="235">
        <v>2</v>
      </c>
      <c r="C16" s="235" t="s">
        <v>2403</v>
      </c>
      <c r="D16" s="236">
        <v>45687</v>
      </c>
      <c r="E16" s="236">
        <v>45706</v>
      </c>
      <c r="F16" s="235" t="s">
        <v>2404</v>
      </c>
      <c r="G16" s="235" t="s">
        <v>2405</v>
      </c>
      <c r="H16" s="235">
        <v>200</v>
      </c>
      <c r="I16" s="235" t="s">
        <v>2370</v>
      </c>
      <c r="J16" s="235" t="s">
        <v>2330</v>
      </c>
      <c r="K16" s="250" t="s">
        <v>2328</v>
      </c>
      <c r="L16" s="242">
        <f>200-20-17-40-32-39-39-13</f>
        <v>0</v>
      </c>
      <c r="M16" s="235">
        <v>530</v>
      </c>
      <c r="N16" s="237">
        <v>3606800</v>
      </c>
      <c r="O16" s="237">
        <v>6805</v>
      </c>
      <c r="P16" s="235" t="s">
        <v>2409</v>
      </c>
      <c r="Q16" s="240">
        <f t="shared" ca="1" si="0"/>
        <v>35</v>
      </c>
      <c r="R16" s="235" t="s">
        <v>2385</v>
      </c>
      <c r="S16" s="235" t="s">
        <v>2386</v>
      </c>
      <c r="T16" s="235" t="s">
        <v>2387</v>
      </c>
      <c r="U16" s="238">
        <v>1000033454</v>
      </c>
      <c r="V16" s="238">
        <v>1112</v>
      </c>
    </row>
    <row r="17" spans="1:22" x14ac:dyDescent="0.25">
      <c r="A17" s="235">
        <v>293046</v>
      </c>
      <c r="B17" s="235">
        <v>9</v>
      </c>
      <c r="C17" s="235" t="s">
        <v>2403</v>
      </c>
      <c r="D17" s="236">
        <v>45699</v>
      </c>
      <c r="E17" s="236">
        <v>45706</v>
      </c>
      <c r="F17" s="235" t="s">
        <v>2404</v>
      </c>
      <c r="G17" s="235" t="s">
        <v>2405</v>
      </c>
      <c r="H17" s="235">
        <v>900</v>
      </c>
      <c r="I17" s="235" t="s">
        <v>2370</v>
      </c>
      <c r="J17" s="235" t="s">
        <v>2410</v>
      </c>
      <c r="K17" s="241" t="s">
        <v>2411</v>
      </c>
      <c r="L17" s="235">
        <v>200</v>
      </c>
      <c r="M17" s="235">
        <v>139.19999999999999</v>
      </c>
      <c r="N17" s="237">
        <v>899400</v>
      </c>
      <c r="O17" s="237">
        <v>6461</v>
      </c>
      <c r="P17" s="235" t="s">
        <v>2412</v>
      </c>
      <c r="Q17" s="240">
        <f t="shared" ca="1" si="0"/>
        <v>35</v>
      </c>
      <c r="R17" s="235" t="s">
        <v>2385</v>
      </c>
      <c r="S17" s="235" t="s">
        <v>2386</v>
      </c>
      <c r="T17" s="235" t="s">
        <v>2387</v>
      </c>
      <c r="U17" s="238">
        <v>1000033540</v>
      </c>
      <c r="V17" s="238">
        <v>95</v>
      </c>
    </row>
    <row r="18" spans="1:22" x14ac:dyDescent="0.25">
      <c r="A18" s="235">
        <v>293017</v>
      </c>
      <c r="B18" s="235">
        <v>4</v>
      </c>
      <c r="C18" s="235" t="s">
        <v>2403</v>
      </c>
      <c r="D18" s="236">
        <v>45688</v>
      </c>
      <c r="E18" s="236">
        <v>45707</v>
      </c>
      <c r="F18" s="235" t="s">
        <v>2413</v>
      </c>
      <c r="G18" s="235" t="s">
        <v>2414</v>
      </c>
      <c r="H18" s="235">
        <v>50</v>
      </c>
      <c r="I18" s="235" t="s">
        <v>2370</v>
      </c>
      <c r="J18" s="235" t="s">
        <v>2071</v>
      </c>
      <c r="K18" s="241" t="s">
        <v>2415</v>
      </c>
      <c r="L18" s="235">
        <v>26</v>
      </c>
      <c r="M18" s="235">
        <v>14.95</v>
      </c>
      <c r="N18" s="237">
        <v>52520</v>
      </c>
      <c r="O18" s="237">
        <v>3513</v>
      </c>
      <c r="P18" s="235" t="s">
        <v>2416</v>
      </c>
      <c r="Q18" s="240">
        <f t="shared" ca="1" si="0"/>
        <v>34</v>
      </c>
      <c r="R18" s="235" t="s">
        <v>2385</v>
      </c>
      <c r="S18" s="235" t="s">
        <v>2386</v>
      </c>
      <c r="T18" s="235" t="s">
        <v>2387</v>
      </c>
      <c r="U18" s="238">
        <v>76340</v>
      </c>
      <c r="V18" s="238">
        <v>29</v>
      </c>
    </row>
    <row r="19" spans="1:22" x14ac:dyDescent="0.25">
      <c r="A19" s="235">
        <v>293017</v>
      </c>
      <c r="B19" s="235">
        <v>8</v>
      </c>
      <c r="C19" s="235" t="s">
        <v>2403</v>
      </c>
      <c r="D19" s="236">
        <v>45688</v>
      </c>
      <c r="E19" s="236">
        <v>45707</v>
      </c>
      <c r="F19" s="235" t="s">
        <v>2413</v>
      </c>
      <c r="G19" s="235" t="s">
        <v>2414</v>
      </c>
      <c r="H19" s="235">
        <v>300</v>
      </c>
      <c r="I19" s="235" t="s">
        <v>2370</v>
      </c>
      <c r="J19" s="235" t="s">
        <v>2417</v>
      </c>
      <c r="K19" s="241" t="s">
        <v>2418</v>
      </c>
      <c r="L19" s="235">
        <v>300</v>
      </c>
      <c r="M19" s="235">
        <v>236.4</v>
      </c>
      <c r="N19" s="237">
        <v>1182000</v>
      </c>
      <c r="O19" s="237">
        <v>5000</v>
      </c>
      <c r="P19" s="235" t="s">
        <v>2419</v>
      </c>
      <c r="Q19" s="240">
        <f t="shared" ca="1" si="0"/>
        <v>34</v>
      </c>
      <c r="R19" s="235" t="s">
        <v>2385</v>
      </c>
      <c r="S19" s="235" t="s">
        <v>2386</v>
      </c>
      <c r="T19" s="235" t="s">
        <v>2387</v>
      </c>
      <c r="U19" s="238">
        <v>76340</v>
      </c>
      <c r="V19" s="238">
        <v>29</v>
      </c>
    </row>
    <row r="20" spans="1:22" x14ac:dyDescent="0.25">
      <c r="A20" s="235">
        <v>292998</v>
      </c>
      <c r="B20" s="235">
        <v>1</v>
      </c>
      <c r="C20" s="235" t="s">
        <v>2403</v>
      </c>
      <c r="D20" s="236">
        <v>45680</v>
      </c>
      <c r="E20" s="236">
        <v>45708</v>
      </c>
      <c r="F20" s="235" t="s">
        <v>2420</v>
      </c>
      <c r="G20" s="235" t="s">
        <v>2421</v>
      </c>
      <c r="H20" s="235">
        <v>500</v>
      </c>
      <c r="I20" s="235" t="s">
        <v>2370</v>
      </c>
      <c r="J20" s="235" t="s">
        <v>1630</v>
      </c>
      <c r="K20" s="250" t="s">
        <v>2422</v>
      </c>
      <c r="L20" s="242">
        <f>500-304-150-46</f>
        <v>0</v>
      </c>
      <c r="M20" s="235">
        <v>161</v>
      </c>
      <c r="N20" s="237">
        <v>465000</v>
      </c>
      <c r="O20" s="237">
        <v>2888</v>
      </c>
      <c r="P20" s="235" t="s">
        <v>2423</v>
      </c>
      <c r="Q20" s="240">
        <f t="shared" ca="1" si="0"/>
        <v>33</v>
      </c>
      <c r="R20" s="235" t="s">
        <v>2385</v>
      </c>
      <c r="S20" s="235" t="s">
        <v>2386</v>
      </c>
      <c r="T20" s="235" t="s">
        <v>2387</v>
      </c>
      <c r="U20" s="238" t="s">
        <v>2424</v>
      </c>
      <c r="V20" s="238">
        <v>1098</v>
      </c>
    </row>
    <row r="21" spans="1:22" x14ac:dyDescent="0.25">
      <c r="A21" s="235">
        <v>293044</v>
      </c>
      <c r="B21" s="235">
        <v>4</v>
      </c>
      <c r="C21" s="235" t="s">
        <v>2403</v>
      </c>
      <c r="D21" s="236">
        <v>45699</v>
      </c>
      <c r="E21" s="236">
        <v>45713</v>
      </c>
      <c r="F21" s="235" t="s">
        <v>2425</v>
      </c>
      <c r="G21" s="235" t="s">
        <v>2426</v>
      </c>
      <c r="H21" s="235">
        <v>300</v>
      </c>
      <c r="I21" s="235" t="s">
        <v>2370</v>
      </c>
      <c r="J21" s="235" t="s">
        <v>1630</v>
      </c>
      <c r="K21" s="241" t="s">
        <v>2422</v>
      </c>
      <c r="L21" s="235">
        <v>100</v>
      </c>
      <c r="M21" s="235">
        <v>32.200000000000003</v>
      </c>
      <c r="N21" s="237">
        <v>99000</v>
      </c>
      <c r="O21" s="237">
        <v>3074</v>
      </c>
      <c r="P21" s="235" t="s">
        <v>2427</v>
      </c>
      <c r="Q21" s="240">
        <f t="shared" ca="1" si="0"/>
        <v>28</v>
      </c>
      <c r="R21" s="235" t="s">
        <v>2385</v>
      </c>
      <c r="S21" s="235" t="s">
        <v>2386</v>
      </c>
      <c r="T21" s="235" t="s">
        <v>2387</v>
      </c>
      <c r="U21" s="238">
        <v>5248</v>
      </c>
      <c r="V21" s="238">
        <v>98</v>
      </c>
    </row>
    <row r="22" spans="1:22" x14ac:dyDescent="0.25">
      <c r="A22" s="235">
        <v>293047</v>
      </c>
      <c r="B22" s="235">
        <v>6</v>
      </c>
      <c r="C22" s="235" t="s">
        <v>2403</v>
      </c>
      <c r="D22" s="236">
        <v>45699</v>
      </c>
      <c r="E22" s="236">
        <v>45713</v>
      </c>
      <c r="F22" s="235" t="s">
        <v>2404</v>
      </c>
      <c r="G22" s="235" t="s">
        <v>2405</v>
      </c>
      <c r="H22" s="235">
        <v>250</v>
      </c>
      <c r="I22" s="235" t="s">
        <v>2370</v>
      </c>
      <c r="J22" s="235" t="s">
        <v>2428</v>
      </c>
      <c r="K22" s="241" t="s">
        <v>2429</v>
      </c>
      <c r="L22" s="235">
        <v>250</v>
      </c>
      <c r="M22" s="235">
        <v>232.15</v>
      </c>
      <c r="N22" s="237">
        <v>1499750</v>
      </c>
      <c r="O22" s="237">
        <v>6460</v>
      </c>
      <c r="P22" s="235" t="s">
        <v>2430</v>
      </c>
      <c r="Q22" s="240">
        <f t="shared" ca="1" si="0"/>
        <v>28</v>
      </c>
      <c r="R22" s="235" t="s">
        <v>2385</v>
      </c>
      <c r="S22" s="235" t="s">
        <v>2386</v>
      </c>
      <c r="T22" s="235" t="s">
        <v>2387</v>
      </c>
      <c r="U22" s="238">
        <v>1000033540</v>
      </c>
      <c r="V22" s="238">
        <v>95</v>
      </c>
    </row>
    <row r="23" spans="1:22" x14ac:dyDescent="0.25">
      <c r="A23" s="235">
        <v>293047</v>
      </c>
      <c r="B23" s="235">
        <v>7</v>
      </c>
      <c r="C23" s="235" t="s">
        <v>2403</v>
      </c>
      <c r="D23" s="236">
        <v>45699</v>
      </c>
      <c r="E23" s="236">
        <v>45713</v>
      </c>
      <c r="F23" s="235" t="s">
        <v>2404</v>
      </c>
      <c r="G23" s="235" t="s">
        <v>2405</v>
      </c>
      <c r="H23" s="235">
        <v>400</v>
      </c>
      <c r="I23" s="235" t="s">
        <v>2370</v>
      </c>
      <c r="J23" s="235" t="s">
        <v>2431</v>
      </c>
      <c r="K23" s="241" t="s">
        <v>2432</v>
      </c>
      <c r="L23" s="235">
        <v>100</v>
      </c>
      <c r="M23" s="235">
        <v>83</v>
      </c>
      <c r="N23" s="237">
        <v>536200</v>
      </c>
      <c r="O23" s="237">
        <v>6460</v>
      </c>
      <c r="P23" s="235" t="s">
        <v>2433</v>
      </c>
      <c r="Q23" s="240">
        <f t="shared" ca="1" si="0"/>
        <v>28</v>
      </c>
      <c r="R23" s="235" t="s">
        <v>2385</v>
      </c>
      <c r="S23" s="235" t="s">
        <v>2386</v>
      </c>
      <c r="T23" s="235" t="s">
        <v>2387</v>
      </c>
      <c r="U23" s="238">
        <v>1000033540</v>
      </c>
      <c r="V23" s="238">
        <v>95</v>
      </c>
    </row>
    <row r="24" spans="1:22" x14ac:dyDescent="0.25">
      <c r="A24" s="235">
        <v>293047</v>
      </c>
      <c r="B24" s="235">
        <v>9</v>
      </c>
      <c r="C24" s="235" t="s">
        <v>2403</v>
      </c>
      <c r="D24" s="236">
        <v>45699</v>
      </c>
      <c r="E24" s="236">
        <v>45713</v>
      </c>
      <c r="F24" s="235" t="s">
        <v>2404</v>
      </c>
      <c r="G24" s="235" t="s">
        <v>2405</v>
      </c>
      <c r="H24" s="235">
        <v>900</v>
      </c>
      <c r="I24" s="235" t="s">
        <v>2370</v>
      </c>
      <c r="J24" s="235" t="s">
        <v>2410</v>
      </c>
      <c r="K24" s="241" t="s">
        <v>2411</v>
      </c>
      <c r="L24" s="235">
        <v>900</v>
      </c>
      <c r="M24" s="235">
        <v>626.4</v>
      </c>
      <c r="N24" s="237">
        <v>4047300</v>
      </c>
      <c r="O24" s="237">
        <v>6461</v>
      </c>
      <c r="P24" s="235" t="s">
        <v>2434</v>
      </c>
      <c r="Q24" s="240">
        <f t="shared" ca="1" si="0"/>
        <v>28</v>
      </c>
      <c r="R24" s="235" t="s">
        <v>2385</v>
      </c>
      <c r="S24" s="235" t="s">
        <v>2386</v>
      </c>
      <c r="T24" s="235" t="s">
        <v>2387</v>
      </c>
      <c r="U24" s="238">
        <v>1000033540</v>
      </c>
      <c r="V24" s="238">
        <v>95</v>
      </c>
    </row>
    <row r="25" spans="1:22" x14ac:dyDescent="0.25">
      <c r="A25" s="235">
        <v>293051</v>
      </c>
      <c r="B25" s="235">
        <v>3</v>
      </c>
      <c r="C25" s="235" t="s">
        <v>2403</v>
      </c>
      <c r="D25" s="236">
        <v>45699</v>
      </c>
      <c r="E25" s="236">
        <v>45713</v>
      </c>
      <c r="F25" s="235" t="s">
        <v>2435</v>
      </c>
      <c r="G25" s="235" t="s">
        <v>2436</v>
      </c>
      <c r="H25" s="235">
        <v>50</v>
      </c>
      <c r="I25" s="235" t="s">
        <v>2370</v>
      </c>
      <c r="J25" s="235" t="s">
        <v>2431</v>
      </c>
      <c r="K25" s="241" t="s">
        <v>2432</v>
      </c>
      <c r="L25" s="235">
        <v>17</v>
      </c>
      <c r="M25" s="235">
        <v>14.11</v>
      </c>
      <c r="N25" s="237">
        <v>79050</v>
      </c>
      <c r="O25" s="237">
        <v>5602</v>
      </c>
      <c r="P25" s="235" t="s">
        <v>2391</v>
      </c>
      <c r="Q25" s="240">
        <f t="shared" ca="1" si="0"/>
        <v>28</v>
      </c>
      <c r="R25" s="235" t="s">
        <v>2385</v>
      </c>
      <c r="S25" s="235" t="s">
        <v>2386</v>
      </c>
      <c r="T25" s="235" t="s">
        <v>2387</v>
      </c>
      <c r="U25" s="238">
        <v>4417</v>
      </c>
      <c r="V25" s="238">
        <v>1088</v>
      </c>
    </row>
    <row r="26" spans="1:22" x14ac:dyDescent="0.25">
      <c r="A26" s="235">
        <v>293053</v>
      </c>
      <c r="B26" s="235">
        <v>5</v>
      </c>
      <c r="C26" s="235" t="s">
        <v>2403</v>
      </c>
      <c r="D26" s="236">
        <v>45699</v>
      </c>
      <c r="E26" s="236">
        <v>45713</v>
      </c>
      <c r="F26" s="235" t="s">
        <v>2435</v>
      </c>
      <c r="G26" s="235" t="s">
        <v>2436</v>
      </c>
      <c r="H26" s="235">
        <v>100</v>
      </c>
      <c r="I26" s="235" t="s">
        <v>2370</v>
      </c>
      <c r="J26" s="235" t="s">
        <v>2437</v>
      </c>
      <c r="K26" s="250" t="s">
        <v>2438</v>
      </c>
      <c r="L26" s="235">
        <v>100</v>
      </c>
      <c r="M26" s="235">
        <v>268.2</v>
      </c>
      <c r="N26" s="237">
        <v>1960000</v>
      </c>
      <c r="O26" s="237">
        <v>7307</v>
      </c>
      <c r="P26" s="235" t="s">
        <v>2391</v>
      </c>
      <c r="Q26" s="240">
        <f t="shared" ca="1" si="0"/>
        <v>28</v>
      </c>
      <c r="R26" s="235" t="s">
        <v>2385</v>
      </c>
      <c r="S26" s="235" t="s">
        <v>2386</v>
      </c>
      <c r="T26" s="235" t="s">
        <v>2387</v>
      </c>
      <c r="U26" s="238">
        <v>4418</v>
      </c>
      <c r="V26" s="238">
        <v>1094</v>
      </c>
    </row>
    <row r="27" spans="1:22" x14ac:dyDescent="0.25">
      <c r="A27" s="235">
        <v>293068</v>
      </c>
      <c r="B27" s="235">
        <v>7</v>
      </c>
      <c r="C27" s="235">
        <v>1</v>
      </c>
      <c r="D27" s="236">
        <v>45706</v>
      </c>
      <c r="E27" s="236">
        <v>45713</v>
      </c>
      <c r="F27" s="235" t="s">
        <v>2413</v>
      </c>
      <c r="G27" s="235" t="s">
        <v>2414</v>
      </c>
      <c r="H27" s="239">
        <v>2000</v>
      </c>
      <c r="I27" s="235" t="s">
        <v>2370</v>
      </c>
      <c r="J27" s="235" t="s">
        <v>1789</v>
      </c>
      <c r="K27" s="241" t="s">
        <v>2439</v>
      </c>
      <c r="L27" s="239">
        <v>2000</v>
      </c>
      <c r="M27" s="235">
        <v>510</v>
      </c>
      <c r="N27" s="237">
        <v>998000</v>
      </c>
      <c r="O27" s="237">
        <v>1956</v>
      </c>
      <c r="P27" s="235" t="s">
        <v>2440</v>
      </c>
      <c r="Q27" s="240">
        <f t="shared" ca="1" si="0"/>
        <v>28</v>
      </c>
      <c r="R27" s="235" t="s">
        <v>2385</v>
      </c>
      <c r="S27" s="235" t="s">
        <v>2386</v>
      </c>
      <c r="T27" s="235" t="s">
        <v>2387</v>
      </c>
      <c r="U27" s="238">
        <v>76444</v>
      </c>
      <c r="V27" s="238">
        <v>102</v>
      </c>
    </row>
    <row r="28" spans="1:22" x14ac:dyDescent="0.25">
      <c r="A28" s="235">
        <v>293068</v>
      </c>
      <c r="B28" s="235">
        <v>7</v>
      </c>
      <c r="C28" s="235">
        <v>2</v>
      </c>
      <c r="D28" s="236">
        <v>45706</v>
      </c>
      <c r="E28" s="236">
        <v>45713</v>
      </c>
      <c r="F28" s="235" t="s">
        <v>2413</v>
      </c>
      <c r="G28" s="235" t="s">
        <v>2414</v>
      </c>
      <c r="H28" s="239">
        <v>2000</v>
      </c>
      <c r="I28" s="235" t="s">
        <v>2370</v>
      </c>
      <c r="J28" s="235" t="s">
        <v>2165</v>
      </c>
      <c r="K28" s="241" t="s">
        <v>2441</v>
      </c>
      <c r="L28" s="239">
        <v>2000</v>
      </c>
      <c r="M28" s="235">
        <v>36</v>
      </c>
      <c r="N28" s="237">
        <v>220000</v>
      </c>
      <c r="O28" s="237">
        <v>6111</v>
      </c>
      <c r="P28" s="235" t="s">
        <v>2391</v>
      </c>
      <c r="Q28" s="240">
        <f t="shared" ca="1" si="0"/>
        <v>28</v>
      </c>
      <c r="R28" s="235" t="s">
        <v>2385</v>
      </c>
      <c r="S28" s="235" t="s">
        <v>2386</v>
      </c>
      <c r="T28" s="235" t="s">
        <v>2387</v>
      </c>
      <c r="U28" s="238">
        <v>76444</v>
      </c>
      <c r="V28" s="238">
        <v>102</v>
      </c>
    </row>
    <row r="29" spans="1:22" x14ac:dyDescent="0.25">
      <c r="A29" s="235">
        <v>293068</v>
      </c>
      <c r="B29" s="235">
        <v>10</v>
      </c>
      <c r="C29" s="235" t="s">
        <v>2403</v>
      </c>
      <c r="D29" s="236">
        <v>45706</v>
      </c>
      <c r="E29" s="236">
        <v>45713</v>
      </c>
      <c r="F29" s="235" t="s">
        <v>2413</v>
      </c>
      <c r="G29" s="235" t="s">
        <v>2414</v>
      </c>
      <c r="H29" s="235">
        <v>500</v>
      </c>
      <c r="I29" s="235" t="s">
        <v>2370</v>
      </c>
      <c r="J29" s="235" t="s">
        <v>2442</v>
      </c>
      <c r="K29" s="250" t="s">
        <v>2443</v>
      </c>
      <c r="L29" s="242">
        <f>500-423</f>
        <v>77</v>
      </c>
      <c r="M29" s="235">
        <v>337.5</v>
      </c>
      <c r="N29" s="237">
        <v>1687500</v>
      </c>
      <c r="O29" s="237">
        <v>5000</v>
      </c>
      <c r="P29" s="235" t="s">
        <v>2444</v>
      </c>
      <c r="Q29" s="240">
        <f t="shared" ca="1" si="0"/>
        <v>28</v>
      </c>
      <c r="R29" s="235" t="s">
        <v>2385</v>
      </c>
      <c r="S29" s="235" t="s">
        <v>2386</v>
      </c>
      <c r="T29" s="235" t="s">
        <v>2387</v>
      </c>
      <c r="U29" s="238">
        <v>76444</v>
      </c>
      <c r="V29" s="238">
        <v>102</v>
      </c>
    </row>
    <row r="30" spans="1:22" x14ac:dyDescent="0.25">
      <c r="A30" s="235">
        <v>293101</v>
      </c>
      <c r="B30" s="235">
        <v>1</v>
      </c>
      <c r="C30" s="235" t="s">
        <v>2403</v>
      </c>
      <c r="D30" s="236">
        <v>45712</v>
      </c>
      <c r="E30" s="236">
        <v>45719</v>
      </c>
      <c r="F30" s="235" t="s">
        <v>2445</v>
      </c>
      <c r="G30" s="235" t="s">
        <v>2446</v>
      </c>
      <c r="H30" s="235">
        <v>12</v>
      </c>
      <c r="I30" s="235" t="s">
        <v>2370</v>
      </c>
      <c r="J30" s="235" t="s">
        <v>2447</v>
      </c>
      <c r="K30" s="250" t="s">
        <v>2448</v>
      </c>
      <c r="L30" s="242">
        <f>12-3-9</f>
        <v>0</v>
      </c>
      <c r="M30" s="239">
        <v>1006.8</v>
      </c>
      <c r="N30" s="237">
        <v>2416320</v>
      </c>
      <c r="O30" s="237">
        <v>2400</v>
      </c>
      <c r="P30" s="235" t="s">
        <v>2391</v>
      </c>
      <c r="Q30" s="240">
        <f t="shared" ca="1" si="0"/>
        <v>22</v>
      </c>
      <c r="R30" s="235" t="s">
        <v>2385</v>
      </c>
      <c r="S30" s="235" t="s">
        <v>2386</v>
      </c>
      <c r="T30" s="235" t="s">
        <v>2387</v>
      </c>
      <c r="U30" s="238" t="s">
        <v>2449</v>
      </c>
      <c r="V30" s="238">
        <v>24</v>
      </c>
    </row>
    <row r="31" spans="1:22" x14ac:dyDescent="0.25">
      <c r="A31" s="235">
        <v>293069</v>
      </c>
      <c r="B31" s="235">
        <v>8</v>
      </c>
      <c r="C31" s="235" t="s">
        <v>2403</v>
      </c>
      <c r="D31" s="236">
        <v>45706</v>
      </c>
      <c r="E31" s="236">
        <v>45720</v>
      </c>
      <c r="F31" s="235" t="s">
        <v>2413</v>
      </c>
      <c r="G31" s="235" t="s">
        <v>2414</v>
      </c>
      <c r="H31" s="235">
        <v>50</v>
      </c>
      <c r="I31" s="235" t="s">
        <v>2370</v>
      </c>
      <c r="J31" s="235" t="s">
        <v>2071</v>
      </c>
      <c r="K31" s="241" t="s">
        <v>2415</v>
      </c>
      <c r="L31" s="235">
        <v>50</v>
      </c>
      <c r="M31" s="235">
        <v>28.75</v>
      </c>
      <c r="N31" s="237">
        <v>95000</v>
      </c>
      <c r="O31" s="237">
        <v>3304</v>
      </c>
      <c r="P31" s="235" t="s">
        <v>2391</v>
      </c>
      <c r="Q31" s="240">
        <f t="shared" ca="1" si="0"/>
        <v>21</v>
      </c>
      <c r="R31" s="235" t="s">
        <v>2385</v>
      </c>
      <c r="S31" s="235" t="s">
        <v>2386</v>
      </c>
      <c r="T31" s="235" t="s">
        <v>2387</v>
      </c>
      <c r="U31" s="238">
        <v>76444</v>
      </c>
      <c r="V31" s="238">
        <v>102</v>
      </c>
    </row>
    <row r="32" spans="1:22" x14ac:dyDescent="0.25">
      <c r="A32" s="235">
        <v>293118</v>
      </c>
      <c r="B32" s="235">
        <v>1</v>
      </c>
      <c r="C32" s="235" t="s">
        <v>2403</v>
      </c>
      <c r="D32" s="236">
        <v>45720</v>
      </c>
      <c r="E32" s="236">
        <v>45720</v>
      </c>
      <c r="F32" s="235" t="s">
        <v>2404</v>
      </c>
      <c r="G32" s="235" t="s">
        <v>2405</v>
      </c>
      <c r="H32" s="235">
        <v>200</v>
      </c>
      <c r="I32" s="235" t="s">
        <v>2370</v>
      </c>
      <c r="J32" s="235" t="s">
        <v>2329</v>
      </c>
      <c r="K32" s="253" t="s">
        <v>2327</v>
      </c>
      <c r="L32" s="242">
        <f>200-8</f>
        <v>192</v>
      </c>
      <c r="M32" s="235">
        <v>544</v>
      </c>
      <c r="N32" s="237">
        <v>3514800</v>
      </c>
      <c r="O32" s="237">
        <v>6461</v>
      </c>
      <c r="P32" s="235" t="s">
        <v>2391</v>
      </c>
      <c r="Q32" s="240">
        <f t="shared" ca="1" si="0"/>
        <v>21</v>
      </c>
      <c r="R32" s="235" t="s">
        <v>2385</v>
      </c>
      <c r="S32" s="235" t="s">
        <v>2386</v>
      </c>
      <c r="T32" s="235" t="s">
        <v>2387</v>
      </c>
      <c r="U32" s="238">
        <v>1000033454</v>
      </c>
      <c r="V32" s="238">
        <v>1112</v>
      </c>
    </row>
    <row r="33" spans="1:22" x14ac:dyDescent="0.25">
      <c r="A33" s="235">
        <v>293118</v>
      </c>
      <c r="B33" s="235">
        <v>2</v>
      </c>
      <c r="C33" s="235" t="s">
        <v>2403</v>
      </c>
      <c r="D33" s="236">
        <v>45720</v>
      </c>
      <c r="E33" s="236">
        <v>45720</v>
      </c>
      <c r="F33" s="235" t="s">
        <v>2404</v>
      </c>
      <c r="G33" s="235" t="s">
        <v>2405</v>
      </c>
      <c r="H33" s="235">
        <v>200</v>
      </c>
      <c r="I33" s="235" t="s">
        <v>2370</v>
      </c>
      <c r="J33" s="235" t="s">
        <v>2330</v>
      </c>
      <c r="K33" s="253" t="s">
        <v>2328</v>
      </c>
      <c r="L33" s="242">
        <f>200-16</f>
        <v>184</v>
      </c>
      <c r="M33" s="235">
        <v>530</v>
      </c>
      <c r="N33" s="237">
        <v>3606800</v>
      </c>
      <c r="O33" s="237">
        <v>6805</v>
      </c>
      <c r="P33" s="235" t="s">
        <v>2391</v>
      </c>
      <c r="Q33" s="240">
        <f t="shared" ca="1" si="0"/>
        <v>21</v>
      </c>
      <c r="R33" s="235" t="s">
        <v>2385</v>
      </c>
      <c r="S33" s="235" t="s">
        <v>2386</v>
      </c>
      <c r="T33" s="235" t="s">
        <v>2387</v>
      </c>
      <c r="U33" s="238">
        <v>1000033454</v>
      </c>
      <c r="V33" s="238">
        <v>1112</v>
      </c>
    </row>
    <row r="34" spans="1:22" x14ac:dyDescent="0.25">
      <c r="A34" s="235">
        <v>293097</v>
      </c>
      <c r="B34" s="235">
        <v>10</v>
      </c>
      <c r="C34" s="235" t="s">
        <v>2403</v>
      </c>
      <c r="D34" s="236">
        <v>45709</v>
      </c>
      <c r="E34" s="236">
        <v>45723</v>
      </c>
      <c r="F34" s="235" t="s">
        <v>2450</v>
      </c>
      <c r="G34" s="235" t="s">
        <v>2451</v>
      </c>
      <c r="H34" s="235">
        <v>96</v>
      </c>
      <c r="I34" s="235" t="s">
        <v>2370</v>
      </c>
      <c r="J34" s="235" t="s">
        <v>2452</v>
      </c>
      <c r="K34" s="241" t="s">
        <v>2359</v>
      </c>
      <c r="L34" s="241">
        <v>96</v>
      </c>
      <c r="M34" s="235">
        <v>136.32</v>
      </c>
      <c r="N34" s="237">
        <v>340800</v>
      </c>
      <c r="O34" s="237">
        <v>2500</v>
      </c>
      <c r="P34" s="235" t="s">
        <v>2391</v>
      </c>
      <c r="Q34" s="240">
        <f t="shared" ca="1" si="0"/>
        <v>18</v>
      </c>
      <c r="R34" s="235" t="s">
        <v>2385</v>
      </c>
      <c r="S34" s="235" t="s">
        <v>2386</v>
      </c>
      <c r="T34" s="235" t="s">
        <v>2453</v>
      </c>
      <c r="U34" s="238" t="s">
        <v>2454</v>
      </c>
      <c r="V34" s="238">
        <v>125</v>
      </c>
    </row>
    <row r="35" spans="1:22" x14ac:dyDescent="0.25">
      <c r="A35" s="235">
        <v>293117</v>
      </c>
      <c r="B35" s="235">
        <v>1</v>
      </c>
      <c r="C35" s="235" t="s">
        <v>2403</v>
      </c>
      <c r="D35" s="236">
        <v>45719</v>
      </c>
      <c r="E35" s="236">
        <v>45726</v>
      </c>
      <c r="F35" s="235" t="s">
        <v>2413</v>
      </c>
      <c r="G35" s="235" t="s">
        <v>2414</v>
      </c>
      <c r="H35" s="239">
        <v>1000</v>
      </c>
      <c r="I35" s="235" t="s">
        <v>2370</v>
      </c>
      <c r="J35" s="235" t="s">
        <v>1630</v>
      </c>
      <c r="K35" s="253" t="s">
        <v>2422</v>
      </c>
      <c r="L35" s="259">
        <f>1000-129-180-440</f>
        <v>251</v>
      </c>
      <c r="M35" s="235">
        <v>322</v>
      </c>
      <c r="N35" s="237">
        <v>990000</v>
      </c>
      <c r="O35" s="237">
        <v>3074</v>
      </c>
      <c r="P35" s="235" t="s">
        <v>2455</v>
      </c>
      <c r="Q35" s="240">
        <f t="shared" ca="1" si="0"/>
        <v>15</v>
      </c>
      <c r="R35" s="235" t="s">
        <v>2385</v>
      </c>
      <c r="S35" s="235" t="s">
        <v>2386</v>
      </c>
      <c r="T35" s="235" t="s">
        <v>2453</v>
      </c>
      <c r="U35" s="238">
        <v>76564</v>
      </c>
      <c r="V35" s="238">
        <v>142</v>
      </c>
    </row>
    <row r="36" spans="1:22" x14ac:dyDescent="0.25">
      <c r="A36" s="235">
        <v>293117</v>
      </c>
      <c r="B36" s="235">
        <v>2</v>
      </c>
      <c r="C36" s="235">
        <v>1</v>
      </c>
      <c r="D36" s="236">
        <v>45719</v>
      </c>
      <c r="E36" s="236">
        <v>45726</v>
      </c>
      <c r="F36" s="235" t="s">
        <v>2413</v>
      </c>
      <c r="G36" s="235" t="s">
        <v>2414</v>
      </c>
      <c r="H36" s="235">
        <v>300</v>
      </c>
      <c r="I36" s="235" t="s">
        <v>2370</v>
      </c>
      <c r="J36" s="235" t="s">
        <v>1847</v>
      </c>
      <c r="K36" s="241" t="s">
        <v>2456</v>
      </c>
      <c r="L36" s="235">
        <v>300</v>
      </c>
      <c r="M36" s="235">
        <v>91.2</v>
      </c>
      <c r="N36" s="237">
        <v>190500</v>
      </c>
      <c r="O36" s="237">
        <v>2088</v>
      </c>
      <c r="P36" s="235" t="s">
        <v>2391</v>
      </c>
      <c r="Q36" s="240">
        <f t="shared" ca="1" si="0"/>
        <v>15</v>
      </c>
      <c r="R36" s="235" t="s">
        <v>2385</v>
      </c>
      <c r="S36" s="235" t="s">
        <v>2386</v>
      </c>
      <c r="T36" s="235" t="s">
        <v>2453</v>
      </c>
      <c r="U36" s="238">
        <v>76564</v>
      </c>
      <c r="V36" s="238">
        <v>142</v>
      </c>
    </row>
    <row r="37" spans="1:22" x14ac:dyDescent="0.25">
      <c r="A37" s="235">
        <v>293117</v>
      </c>
      <c r="B37" s="235">
        <v>2</v>
      </c>
      <c r="C37" s="235">
        <v>2</v>
      </c>
      <c r="D37" s="236">
        <v>45719</v>
      </c>
      <c r="E37" s="236">
        <v>45726</v>
      </c>
      <c r="F37" s="235" t="s">
        <v>2413</v>
      </c>
      <c r="G37" s="235" t="s">
        <v>2414</v>
      </c>
      <c r="H37" s="235">
        <v>300</v>
      </c>
      <c r="I37" s="235" t="s">
        <v>2370</v>
      </c>
      <c r="J37" s="235" t="s">
        <v>2166</v>
      </c>
      <c r="K37" s="241" t="s">
        <v>2457</v>
      </c>
      <c r="L37" s="235">
        <v>300</v>
      </c>
      <c r="M37" s="235">
        <v>10.199999999999999</v>
      </c>
      <c r="N37" s="237">
        <v>36000</v>
      </c>
      <c r="O37" s="237">
        <v>3529</v>
      </c>
      <c r="P37" s="235" t="s">
        <v>2391</v>
      </c>
      <c r="Q37" s="240">
        <f t="shared" ca="1" si="0"/>
        <v>15</v>
      </c>
      <c r="R37" s="235" t="s">
        <v>2385</v>
      </c>
      <c r="S37" s="235" t="s">
        <v>2386</v>
      </c>
      <c r="T37" s="235" t="s">
        <v>2453</v>
      </c>
      <c r="U37" s="238">
        <v>76564</v>
      </c>
      <c r="V37" s="238">
        <v>142</v>
      </c>
    </row>
    <row r="38" spans="1:22" x14ac:dyDescent="0.25">
      <c r="A38" s="235">
        <v>293117</v>
      </c>
      <c r="B38" s="235">
        <v>3</v>
      </c>
      <c r="C38" s="235">
        <v>1</v>
      </c>
      <c r="D38" s="236">
        <v>45719</v>
      </c>
      <c r="E38" s="236">
        <v>45726</v>
      </c>
      <c r="F38" s="235" t="s">
        <v>2413</v>
      </c>
      <c r="G38" s="235" t="s">
        <v>2414</v>
      </c>
      <c r="H38" s="235">
        <v>500</v>
      </c>
      <c r="I38" s="235" t="s">
        <v>2370</v>
      </c>
      <c r="J38" s="235" t="s">
        <v>1789</v>
      </c>
      <c r="K38" s="250" t="s">
        <v>2439</v>
      </c>
      <c r="L38" s="242">
        <f>500-440-60</f>
        <v>0</v>
      </c>
      <c r="M38" s="235">
        <v>127.5</v>
      </c>
      <c r="N38" s="237">
        <v>260000</v>
      </c>
      <c r="O38" s="237">
        <v>2039</v>
      </c>
      <c r="P38" s="235" t="s">
        <v>2458</v>
      </c>
      <c r="Q38" s="240">
        <f t="shared" ca="1" si="0"/>
        <v>15</v>
      </c>
      <c r="R38" s="235" t="s">
        <v>2385</v>
      </c>
      <c r="S38" s="235" t="s">
        <v>2386</v>
      </c>
      <c r="T38" s="235" t="s">
        <v>2453</v>
      </c>
      <c r="U38" s="238">
        <v>76564</v>
      </c>
      <c r="V38" s="238">
        <v>142</v>
      </c>
    </row>
    <row r="39" spans="1:22" x14ac:dyDescent="0.25">
      <c r="A39" s="235">
        <v>293117</v>
      </c>
      <c r="B39" s="235">
        <v>3</v>
      </c>
      <c r="C39" s="235">
        <v>2</v>
      </c>
      <c r="D39" s="236">
        <v>45719</v>
      </c>
      <c r="E39" s="236">
        <v>45726</v>
      </c>
      <c r="F39" s="235" t="s">
        <v>2413</v>
      </c>
      <c r="G39" s="235" t="s">
        <v>2414</v>
      </c>
      <c r="H39" s="235">
        <v>500</v>
      </c>
      <c r="I39" s="235" t="s">
        <v>2370</v>
      </c>
      <c r="J39" s="235" t="s">
        <v>2165</v>
      </c>
      <c r="K39" s="241" t="s">
        <v>2441</v>
      </c>
      <c r="L39" s="235">
        <v>500</v>
      </c>
      <c r="M39" s="235">
        <v>9</v>
      </c>
      <c r="N39" s="237">
        <v>55000</v>
      </c>
      <c r="O39" s="237">
        <v>6111</v>
      </c>
      <c r="P39" s="235" t="s">
        <v>2391</v>
      </c>
      <c r="Q39" s="240">
        <f t="shared" ca="1" si="0"/>
        <v>15</v>
      </c>
      <c r="R39" s="235" t="s">
        <v>2385</v>
      </c>
      <c r="S39" s="235" t="s">
        <v>2386</v>
      </c>
      <c r="T39" s="235" t="s">
        <v>2453</v>
      </c>
      <c r="U39" s="238">
        <v>76564</v>
      </c>
      <c r="V39" s="238">
        <v>142</v>
      </c>
    </row>
    <row r="40" spans="1:22" x14ac:dyDescent="0.25">
      <c r="A40" s="235">
        <v>293117</v>
      </c>
      <c r="B40" s="235">
        <v>4</v>
      </c>
      <c r="C40" s="235">
        <v>1</v>
      </c>
      <c r="D40" s="236">
        <v>45719</v>
      </c>
      <c r="E40" s="236">
        <v>45726</v>
      </c>
      <c r="F40" s="235" t="s">
        <v>2413</v>
      </c>
      <c r="G40" s="235" t="s">
        <v>2414</v>
      </c>
      <c r="H40" s="239">
        <v>1000</v>
      </c>
      <c r="I40" s="235" t="s">
        <v>2370</v>
      </c>
      <c r="J40" s="235" t="s">
        <v>1854</v>
      </c>
      <c r="K40" s="250" t="s">
        <v>2459</v>
      </c>
      <c r="L40" s="239">
        <v>1000</v>
      </c>
      <c r="M40" s="235">
        <v>373.77</v>
      </c>
      <c r="N40" s="237">
        <v>784000</v>
      </c>
      <c r="O40" s="237">
        <v>2097</v>
      </c>
      <c r="P40" s="235" t="s">
        <v>2460</v>
      </c>
      <c r="Q40" s="240">
        <f t="shared" ca="1" si="0"/>
        <v>15</v>
      </c>
      <c r="R40" s="235" t="s">
        <v>2385</v>
      </c>
      <c r="S40" s="235" t="s">
        <v>2386</v>
      </c>
      <c r="T40" s="235" t="s">
        <v>2453</v>
      </c>
      <c r="U40" s="238">
        <v>76564</v>
      </c>
      <c r="V40" s="238">
        <v>142</v>
      </c>
    </row>
    <row r="41" spans="1:22" x14ac:dyDescent="0.25">
      <c r="A41" s="235">
        <v>293117</v>
      </c>
      <c r="B41" s="235">
        <v>4</v>
      </c>
      <c r="C41" s="235">
        <v>2</v>
      </c>
      <c r="D41" s="236">
        <v>45719</v>
      </c>
      <c r="E41" s="236">
        <v>45726</v>
      </c>
      <c r="F41" s="235" t="s">
        <v>2413</v>
      </c>
      <c r="G41" s="235" t="s">
        <v>2414</v>
      </c>
      <c r="H41" s="239">
        <v>1000</v>
      </c>
      <c r="I41" s="235" t="s">
        <v>2370</v>
      </c>
      <c r="J41" s="235" t="s">
        <v>2166</v>
      </c>
      <c r="K41" s="241" t="s">
        <v>2457</v>
      </c>
      <c r="L41" s="239">
        <v>1000</v>
      </c>
      <c r="M41" s="235">
        <v>34</v>
      </c>
      <c r="N41" s="237">
        <v>120000</v>
      </c>
      <c r="O41" s="237">
        <v>3529</v>
      </c>
      <c r="P41" s="235" t="s">
        <v>2391</v>
      </c>
      <c r="Q41" s="240">
        <f t="shared" ca="1" si="0"/>
        <v>15</v>
      </c>
      <c r="R41" s="235" t="s">
        <v>2385</v>
      </c>
      <c r="S41" s="235" t="s">
        <v>2386</v>
      </c>
      <c r="T41" s="235" t="s">
        <v>2453</v>
      </c>
      <c r="U41" s="238">
        <v>76564</v>
      </c>
      <c r="V41" s="238">
        <v>142</v>
      </c>
    </row>
    <row r="42" spans="1:22" x14ac:dyDescent="0.25">
      <c r="A42" s="235">
        <v>293119</v>
      </c>
      <c r="B42" s="235">
        <v>1</v>
      </c>
      <c r="C42" s="235" t="s">
        <v>2403</v>
      </c>
      <c r="D42" s="236">
        <v>45720</v>
      </c>
      <c r="E42" s="236">
        <v>45726</v>
      </c>
      <c r="F42" s="235" t="s">
        <v>2404</v>
      </c>
      <c r="G42" s="235" t="s">
        <v>2405</v>
      </c>
      <c r="H42" s="235">
        <v>200</v>
      </c>
      <c r="I42" s="235" t="s">
        <v>2370</v>
      </c>
      <c r="J42" s="235" t="s">
        <v>2329</v>
      </c>
      <c r="K42" s="249" t="s">
        <v>2327</v>
      </c>
      <c r="L42" s="235">
        <v>200</v>
      </c>
      <c r="M42" s="235">
        <v>544</v>
      </c>
      <c r="N42" s="237">
        <v>3514800</v>
      </c>
      <c r="O42" s="237">
        <v>6461</v>
      </c>
      <c r="P42" s="235" t="s">
        <v>2391</v>
      </c>
      <c r="Q42" s="240">
        <f t="shared" ca="1" si="0"/>
        <v>15</v>
      </c>
      <c r="R42" s="235" t="s">
        <v>2385</v>
      </c>
      <c r="S42" s="235" t="s">
        <v>2386</v>
      </c>
      <c r="T42" s="235" t="s">
        <v>2453</v>
      </c>
      <c r="U42" s="238">
        <v>1000033454</v>
      </c>
      <c r="V42" s="238">
        <v>1112</v>
      </c>
    </row>
    <row r="43" spans="1:22" x14ac:dyDescent="0.25">
      <c r="A43" s="235">
        <v>293119</v>
      </c>
      <c r="B43" s="235">
        <v>2</v>
      </c>
      <c r="C43" s="235" t="s">
        <v>2403</v>
      </c>
      <c r="D43" s="236">
        <v>45720</v>
      </c>
      <c r="E43" s="236">
        <v>45726</v>
      </c>
      <c r="F43" s="235" t="s">
        <v>2404</v>
      </c>
      <c r="G43" s="235" t="s">
        <v>2405</v>
      </c>
      <c r="H43" s="235">
        <v>200</v>
      </c>
      <c r="I43" s="235" t="s">
        <v>2370</v>
      </c>
      <c r="J43" s="235" t="s">
        <v>2330</v>
      </c>
      <c r="K43" s="249" t="s">
        <v>2328</v>
      </c>
      <c r="L43" s="235">
        <v>200</v>
      </c>
      <c r="M43" s="235">
        <v>530</v>
      </c>
      <c r="N43" s="237">
        <v>3606800</v>
      </c>
      <c r="O43" s="237">
        <v>6805</v>
      </c>
      <c r="P43" s="235" t="s">
        <v>2391</v>
      </c>
      <c r="Q43" s="240">
        <f t="shared" ca="1" si="0"/>
        <v>15</v>
      </c>
      <c r="R43" s="235" t="s">
        <v>2385</v>
      </c>
      <c r="S43" s="235" t="s">
        <v>2386</v>
      </c>
      <c r="T43" s="235" t="s">
        <v>2453</v>
      </c>
      <c r="U43" s="238">
        <v>1000033454</v>
      </c>
      <c r="V43" s="238">
        <v>1112</v>
      </c>
    </row>
    <row r="44" spans="1:22" x14ac:dyDescent="0.25">
      <c r="A44" s="235">
        <v>293070</v>
      </c>
      <c r="B44" s="235">
        <v>3</v>
      </c>
      <c r="C44" s="235" t="s">
        <v>2403</v>
      </c>
      <c r="D44" s="236">
        <v>45706</v>
      </c>
      <c r="E44" s="236">
        <v>45727</v>
      </c>
      <c r="F44" s="235" t="s">
        <v>2413</v>
      </c>
      <c r="G44" s="235" t="s">
        <v>2414</v>
      </c>
      <c r="H44" s="239">
        <v>1000</v>
      </c>
      <c r="I44" s="235" t="s">
        <v>2370</v>
      </c>
      <c r="J44" s="235" t="s">
        <v>1630</v>
      </c>
      <c r="K44" s="249" t="s">
        <v>2422</v>
      </c>
      <c r="L44" s="239">
        <v>1000</v>
      </c>
      <c r="M44" s="235">
        <v>322</v>
      </c>
      <c r="N44" s="237">
        <v>928000</v>
      </c>
      <c r="O44" s="237">
        <v>2881</v>
      </c>
      <c r="P44" s="235" t="s">
        <v>2461</v>
      </c>
      <c r="Q44" s="240">
        <f t="shared" ca="1" si="0"/>
        <v>14</v>
      </c>
      <c r="R44" s="235" t="s">
        <v>2385</v>
      </c>
      <c r="S44" s="235" t="s">
        <v>2386</v>
      </c>
      <c r="T44" s="235" t="s">
        <v>2453</v>
      </c>
      <c r="U44" s="238">
        <v>76444</v>
      </c>
      <c r="V44" s="238">
        <v>102</v>
      </c>
    </row>
    <row r="45" spans="1:22" x14ac:dyDescent="0.25">
      <c r="A45" s="235">
        <v>293123</v>
      </c>
      <c r="B45" s="235">
        <v>1</v>
      </c>
      <c r="C45" s="235">
        <v>1</v>
      </c>
      <c r="D45" s="236">
        <v>45720</v>
      </c>
      <c r="E45" s="236">
        <v>45727</v>
      </c>
      <c r="F45" s="235" t="s">
        <v>2462</v>
      </c>
      <c r="G45" s="235" t="s">
        <v>2463</v>
      </c>
      <c r="H45" s="235">
        <v>20</v>
      </c>
      <c r="I45" s="235" t="s">
        <v>2370</v>
      </c>
      <c r="J45" s="235" t="s">
        <v>2464</v>
      </c>
      <c r="K45" s="241" t="s">
        <v>2465</v>
      </c>
      <c r="L45" s="235">
        <v>20</v>
      </c>
      <c r="M45" s="235">
        <v>10.64</v>
      </c>
      <c r="N45" s="237">
        <v>27400</v>
      </c>
      <c r="O45" s="237">
        <v>2575</v>
      </c>
      <c r="P45" s="235" t="s">
        <v>2391</v>
      </c>
      <c r="Q45" s="240">
        <f t="shared" ca="1" si="0"/>
        <v>14</v>
      </c>
      <c r="R45" s="235" t="s">
        <v>2385</v>
      </c>
      <c r="S45" s="235" t="s">
        <v>2386</v>
      </c>
      <c r="T45" s="235" t="s">
        <v>2453</v>
      </c>
      <c r="U45" s="238">
        <v>31361</v>
      </c>
      <c r="V45" s="238">
        <v>101</v>
      </c>
    </row>
    <row r="46" spans="1:22" x14ac:dyDescent="0.25">
      <c r="A46" s="235">
        <v>293123</v>
      </c>
      <c r="B46" s="235">
        <v>1</v>
      </c>
      <c r="C46" s="235">
        <v>2</v>
      </c>
      <c r="D46" s="236">
        <v>45720</v>
      </c>
      <c r="E46" s="236">
        <v>45727</v>
      </c>
      <c r="F46" s="235" t="s">
        <v>2462</v>
      </c>
      <c r="G46" s="235" t="s">
        <v>2463</v>
      </c>
      <c r="H46" s="235">
        <v>20</v>
      </c>
      <c r="I46" s="235" t="s">
        <v>2370</v>
      </c>
      <c r="J46" s="235" t="s">
        <v>2166</v>
      </c>
      <c r="K46" s="241" t="s">
        <v>2457</v>
      </c>
      <c r="L46" s="235">
        <v>20</v>
      </c>
      <c r="M46" s="235">
        <v>0.68</v>
      </c>
      <c r="N46" s="237">
        <v>2400</v>
      </c>
      <c r="O46" s="237">
        <v>3529</v>
      </c>
      <c r="P46" s="235" t="s">
        <v>2391</v>
      </c>
      <c r="Q46" s="240">
        <f t="shared" ca="1" si="0"/>
        <v>14</v>
      </c>
      <c r="R46" s="235" t="s">
        <v>2385</v>
      </c>
      <c r="S46" s="235" t="s">
        <v>2386</v>
      </c>
      <c r="T46" s="235" t="s">
        <v>2453</v>
      </c>
      <c r="U46" s="238">
        <v>31361</v>
      </c>
      <c r="V46" s="238">
        <v>101</v>
      </c>
    </row>
    <row r="47" spans="1:22" x14ac:dyDescent="0.25">
      <c r="A47" s="235">
        <v>293123</v>
      </c>
      <c r="B47" s="235">
        <v>1</v>
      </c>
      <c r="C47" s="235">
        <v>3</v>
      </c>
      <c r="D47" s="236">
        <v>45720</v>
      </c>
      <c r="E47" s="236">
        <v>45727</v>
      </c>
      <c r="F47" s="235" t="s">
        <v>2462</v>
      </c>
      <c r="G47" s="235" t="s">
        <v>2463</v>
      </c>
      <c r="H47" s="235">
        <v>20</v>
      </c>
      <c r="I47" s="235" t="s">
        <v>2370</v>
      </c>
      <c r="J47" s="235" t="s">
        <v>2166</v>
      </c>
      <c r="K47" s="241" t="s">
        <v>2457</v>
      </c>
      <c r="L47" s="235">
        <v>20</v>
      </c>
      <c r="M47" s="235">
        <v>0.68</v>
      </c>
      <c r="N47" s="237">
        <v>2400</v>
      </c>
      <c r="O47" s="237">
        <v>3529</v>
      </c>
      <c r="P47" s="235" t="s">
        <v>2391</v>
      </c>
      <c r="Q47" s="240">
        <f t="shared" ca="1" si="0"/>
        <v>14</v>
      </c>
      <c r="R47" s="235" t="s">
        <v>2385</v>
      </c>
      <c r="S47" s="235" t="s">
        <v>2386</v>
      </c>
      <c r="T47" s="235" t="s">
        <v>2453</v>
      </c>
      <c r="U47" s="238">
        <v>31361</v>
      </c>
      <c r="V47" s="238">
        <v>101</v>
      </c>
    </row>
    <row r="48" spans="1:22" x14ac:dyDescent="0.25">
      <c r="A48" s="235">
        <v>293123</v>
      </c>
      <c r="B48" s="235">
        <v>1</v>
      </c>
      <c r="C48" s="235">
        <v>4</v>
      </c>
      <c r="D48" s="236">
        <v>45720</v>
      </c>
      <c r="E48" s="236">
        <v>45727</v>
      </c>
      <c r="F48" s="235" t="s">
        <v>2462</v>
      </c>
      <c r="G48" s="235" t="s">
        <v>2463</v>
      </c>
      <c r="H48" s="235">
        <v>20</v>
      </c>
      <c r="I48" s="235" t="s">
        <v>2370</v>
      </c>
      <c r="J48" s="235" t="s">
        <v>2166</v>
      </c>
      <c r="K48" s="241" t="s">
        <v>2457</v>
      </c>
      <c r="L48" s="235">
        <v>20</v>
      </c>
      <c r="M48" s="235">
        <v>0.68</v>
      </c>
      <c r="N48" s="237">
        <v>2400</v>
      </c>
      <c r="O48" s="237">
        <v>3529</v>
      </c>
      <c r="P48" s="235" t="s">
        <v>2391</v>
      </c>
      <c r="Q48" s="240">
        <f t="shared" ca="1" si="0"/>
        <v>14</v>
      </c>
      <c r="R48" s="235" t="s">
        <v>2385</v>
      </c>
      <c r="S48" s="235" t="s">
        <v>2386</v>
      </c>
      <c r="T48" s="235" t="s">
        <v>2453</v>
      </c>
      <c r="U48" s="238">
        <v>31361</v>
      </c>
      <c r="V48" s="238">
        <v>101</v>
      </c>
    </row>
    <row r="49" spans="1:22" x14ac:dyDescent="0.25">
      <c r="A49" s="235">
        <v>293109</v>
      </c>
      <c r="B49" s="235">
        <v>10</v>
      </c>
      <c r="C49" s="235" t="s">
        <v>2403</v>
      </c>
      <c r="D49" s="236">
        <v>45716</v>
      </c>
      <c r="E49" s="236">
        <v>45728</v>
      </c>
      <c r="F49" s="235" t="s">
        <v>2466</v>
      </c>
      <c r="G49" s="235" t="s">
        <v>2467</v>
      </c>
      <c r="H49" s="235">
        <v>220</v>
      </c>
      <c r="I49" s="235" t="s">
        <v>2370</v>
      </c>
      <c r="J49" s="235" t="s">
        <v>1506</v>
      </c>
      <c r="K49" s="249" t="s">
        <v>2468</v>
      </c>
      <c r="L49" s="235">
        <f>220-155</f>
        <v>65</v>
      </c>
      <c r="M49" s="239">
        <v>1188</v>
      </c>
      <c r="N49" s="237">
        <v>2522300</v>
      </c>
      <c r="O49" s="237">
        <v>2123</v>
      </c>
      <c r="P49" s="235" t="s">
        <v>2469</v>
      </c>
      <c r="Q49" s="240">
        <f t="shared" ca="1" si="0"/>
        <v>13</v>
      </c>
      <c r="R49" s="235" t="s">
        <v>2385</v>
      </c>
      <c r="S49" s="235" t="s">
        <v>2386</v>
      </c>
      <c r="T49" s="235" t="s">
        <v>2453</v>
      </c>
      <c r="U49" s="238">
        <v>7800032253</v>
      </c>
      <c r="V49" s="238">
        <v>77</v>
      </c>
    </row>
    <row r="50" spans="1:22" x14ac:dyDescent="0.25">
      <c r="A50" s="235">
        <v>293063</v>
      </c>
      <c r="B50" s="235">
        <v>10</v>
      </c>
      <c r="C50" s="235" t="s">
        <v>2403</v>
      </c>
      <c r="D50" s="236">
        <v>45702</v>
      </c>
      <c r="E50" s="236">
        <v>45729</v>
      </c>
      <c r="F50" s="235" t="s">
        <v>2466</v>
      </c>
      <c r="G50" s="235" t="s">
        <v>2467</v>
      </c>
      <c r="H50" s="235">
        <v>350</v>
      </c>
      <c r="I50" s="235" t="s">
        <v>2370</v>
      </c>
      <c r="J50" s="235" t="s">
        <v>2360</v>
      </c>
      <c r="K50" s="253" t="s">
        <v>2470</v>
      </c>
      <c r="L50" s="242">
        <f>190-72-37-25</f>
        <v>56</v>
      </c>
      <c r="M50" s="239">
        <v>2280</v>
      </c>
      <c r="N50" s="237">
        <v>6791170</v>
      </c>
      <c r="O50" s="237">
        <v>2978</v>
      </c>
      <c r="P50" s="235" t="s">
        <v>2471</v>
      </c>
      <c r="Q50" s="240">
        <f t="shared" ca="1" si="0"/>
        <v>12</v>
      </c>
      <c r="R50" s="235" t="s">
        <v>2385</v>
      </c>
      <c r="S50" s="235" t="s">
        <v>2386</v>
      </c>
      <c r="T50" s="235" t="s">
        <v>2453</v>
      </c>
      <c r="U50" s="238">
        <v>7800032037</v>
      </c>
      <c r="V50" s="238">
        <v>75</v>
      </c>
    </row>
    <row r="51" spans="1:22" x14ac:dyDescent="0.25">
      <c r="A51" s="235">
        <v>293115</v>
      </c>
      <c r="B51" s="235">
        <v>1</v>
      </c>
      <c r="C51" s="235" t="s">
        <v>2403</v>
      </c>
      <c r="D51" s="236">
        <v>45719</v>
      </c>
      <c r="E51" s="236">
        <v>45733</v>
      </c>
      <c r="F51" s="235" t="s">
        <v>2472</v>
      </c>
      <c r="G51" s="235" t="s">
        <v>2473</v>
      </c>
      <c r="H51" s="235">
        <v>200</v>
      </c>
      <c r="I51" s="235" t="s">
        <v>2370</v>
      </c>
      <c r="J51" s="235" t="s">
        <v>2474</v>
      </c>
      <c r="K51" s="241" t="s">
        <v>2475</v>
      </c>
      <c r="L51" s="235">
        <v>200</v>
      </c>
      <c r="M51" s="235">
        <v>614.16</v>
      </c>
      <c r="N51" s="237">
        <v>1200000</v>
      </c>
      <c r="O51" s="237">
        <v>1953</v>
      </c>
      <c r="P51" s="235" t="s">
        <v>2391</v>
      </c>
      <c r="Q51" s="240">
        <f t="shared" ca="1" si="0"/>
        <v>8</v>
      </c>
      <c r="R51" s="235" t="s">
        <v>2385</v>
      </c>
      <c r="S51" s="235" t="s">
        <v>2386</v>
      </c>
      <c r="T51" s="235" t="s">
        <v>2453</v>
      </c>
      <c r="U51" s="238">
        <v>161874</v>
      </c>
      <c r="V51" s="238">
        <v>141</v>
      </c>
    </row>
    <row r="52" spans="1:22" x14ac:dyDescent="0.25">
      <c r="A52" s="235">
        <v>293115</v>
      </c>
      <c r="B52" s="235">
        <v>2</v>
      </c>
      <c r="C52" s="235" t="s">
        <v>2403</v>
      </c>
      <c r="D52" s="236">
        <v>45719</v>
      </c>
      <c r="E52" s="236">
        <v>45733</v>
      </c>
      <c r="F52" s="235" t="s">
        <v>2472</v>
      </c>
      <c r="G52" s="235" t="s">
        <v>2473</v>
      </c>
      <c r="H52" s="235">
        <v>80</v>
      </c>
      <c r="I52" s="235" t="s">
        <v>2370</v>
      </c>
      <c r="J52" s="235" t="s">
        <v>1520</v>
      </c>
      <c r="K52" s="241" t="s">
        <v>2476</v>
      </c>
      <c r="L52" s="235">
        <v>80</v>
      </c>
      <c r="M52" s="235">
        <v>39.6</v>
      </c>
      <c r="N52" s="237">
        <v>88000</v>
      </c>
      <c r="O52" s="237">
        <v>2222</v>
      </c>
      <c r="P52" s="235" t="s">
        <v>2391</v>
      </c>
      <c r="Q52" s="240">
        <f t="shared" ca="1" si="0"/>
        <v>8</v>
      </c>
      <c r="R52" s="235" t="s">
        <v>2385</v>
      </c>
      <c r="S52" s="235" t="s">
        <v>2386</v>
      </c>
      <c r="T52" s="235" t="s">
        <v>2453</v>
      </c>
      <c r="U52" s="238">
        <v>161874</v>
      </c>
      <c r="V52" s="238">
        <v>141</v>
      </c>
    </row>
    <row r="53" spans="1:22" x14ac:dyDescent="0.25">
      <c r="A53" s="235">
        <v>293115</v>
      </c>
      <c r="B53" s="235">
        <v>3</v>
      </c>
      <c r="C53" s="235" t="s">
        <v>2403</v>
      </c>
      <c r="D53" s="236">
        <v>45719</v>
      </c>
      <c r="E53" s="236">
        <v>45733</v>
      </c>
      <c r="F53" s="235" t="s">
        <v>2472</v>
      </c>
      <c r="G53" s="235" t="s">
        <v>2473</v>
      </c>
      <c r="H53" s="235">
        <v>120</v>
      </c>
      <c r="I53" s="235" t="s">
        <v>2370</v>
      </c>
      <c r="J53" s="235" t="s">
        <v>1597</v>
      </c>
      <c r="K53" s="241" t="s">
        <v>2477</v>
      </c>
      <c r="L53" s="235">
        <v>120</v>
      </c>
      <c r="M53" s="235">
        <v>46.36</v>
      </c>
      <c r="N53" s="237">
        <v>93600</v>
      </c>
      <c r="O53" s="237">
        <v>2018</v>
      </c>
      <c r="P53" s="235" t="s">
        <v>2391</v>
      </c>
      <c r="Q53" s="240">
        <f t="shared" ca="1" si="0"/>
        <v>8</v>
      </c>
      <c r="R53" s="235" t="s">
        <v>2385</v>
      </c>
      <c r="S53" s="235" t="s">
        <v>2386</v>
      </c>
      <c r="T53" s="235" t="s">
        <v>2453</v>
      </c>
      <c r="U53" s="238">
        <v>161874</v>
      </c>
      <c r="V53" s="238">
        <v>141</v>
      </c>
    </row>
    <row r="54" spans="1:22" x14ac:dyDescent="0.25">
      <c r="A54" s="235">
        <v>293115</v>
      </c>
      <c r="B54" s="235">
        <v>5</v>
      </c>
      <c r="C54" s="235">
        <v>1</v>
      </c>
      <c r="D54" s="236">
        <v>45719</v>
      </c>
      <c r="E54" s="236">
        <v>45733</v>
      </c>
      <c r="F54" s="235" t="s">
        <v>2472</v>
      </c>
      <c r="G54" s="235" t="s">
        <v>2473</v>
      </c>
      <c r="H54" s="235">
        <v>200</v>
      </c>
      <c r="I54" s="235" t="s">
        <v>2370</v>
      </c>
      <c r="J54" s="235" t="s">
        <v>1789</v>
      </c>
      <c r="K54" s="250" t="s">
        <v>2439</v>
      </c>
      <c r="L54" s="242">
        <f>200-200</f>
        <v>0</v>
      </c>
      <c r="M54" s="235">
        <v>51</v>
      </c>
      <c r="N54" s="237">
        <v>99800</v>
      </c>
      <c r="O54" s="237">
        <v>1956</v>
      </c>
      <c r="P54" s="235" t="s">
        <v>2391</v>
      </c>
      <c r="Q54" s="240">
        <f t="shared" ca="1" si="0"/>
        <v>8</v>
      </c>
      <c r="R54" s="235" t="s">
        <v>2385</v>
      </c>
      <c r="S54" s="235" t="s">
        <v>2386</v>
      </c>
      <c r="T54" s="235" t="s">
        <v>2453</v>
      </c>
      <c r="U54" s="238">
        <v>161874</v>
      </c>
      <c r="V54" s="238">
        <v>141</v>
      </c>
    </row>
    <row r="55" spans="1:22" x14ac:dyDescent="0.25">
      <c r="A55" s="235">
        <v>293115</v>
      </c>
      <c r="B55" s="235">
        <v>5</v>
      </c>
      <c r="C55" s="235">
        <v>2</v>
      </c>
      <c r="D55" s="236">
        <v>45719</v>
      </c>
      <c r="E55" s="236">
        <v>45733</v>
      </c>
      <c r="F55" s="235" t="s">
        <v>2472</v>
      </c>
      <c r="G55" s="235" t="s">
        <v>2473</v>
      </c>
      <c r="H55" s="235">
        <v>200</v>
      </c>
      <c r="I55" s="235" t="s">
        <v>2370</v>
      </c>
      <c r="J55" s="235" t="s">
        <v>2165</v>
      </c>
      <c r="K55" s="241" t="s">
        <v>2441</v>
      </c>
      <c r="L55" s="235">
        <v>200</v>
      </c>
      <c r="M55" s="235">
        <v>3.6</v>
      </c>
      <c r="N55" s="237">
        <v>22000</v>
      </c>
      <c r="O55" s="237">
        <v>6111</v>
      </c>
      <c r="P55" s="235" t="s">
        <v>2391</v>
      </c>
      <c r="Q55" s="240">
        <f t="shared" ca="1" si="0"/>
        <v>8</v>
      </c>
      <c r="R55" s="235" t="s">
        <v>2385</v>
      </c>
      <c r="S55" s="235" t="s">
        <v>2386</v>
      </c>
      <c r="T55" s="235" t="s">
        <v>2453</v>
      </c>
      <c r="U55" s="238">
        <v>161874</v>
      </c>
      <c r="V55" s="238">
        <v>141</v>
      </c>
    </row>
    <row r="56" spans="1:22" x14ac:dyDescent="0.25">
      <c r="A56" s="235">
        <v>293115</v>
      </c>
      <c r="B56" s="235">
        <v>6</v>
      </c>
      <c r="C56" s="235">
        <v>1</v>
      </c>
      <c r="D56" s="236">
        <v>45719</v>
      </c>
      <c r="E56" s="236">
        <v>45733</v>
      </c>
      <c r="F56" s="235" t="s">
        <v>2472</v>
      </c>
      <c r="G56" s="235" t="s">
        <v>2473</v>
      </c>
      <c r="H56" s="235">
        <v>50</v>
      </c>
      <c r="I56" s="235" t="s">
        <v>2370</v>
      </c>
      <c r="J56" s="235" t="s">
        <v>1795</v>
      </c>
      <c r="K56" s="241" t="s">
        <v>2478</v>
      </c>
      <c r="L56" s="235">
        <v>50</v>
      </c>
      <c r="M56" s="235">
        <v>15.3</v>
      </c>
      <c r="N56" s="237">
        <v>32200</v>
      </c>
      <c r="O56" s="237">
        <v>2104</v>
      </c>
      <c r="P56" s="235" t="s">
        <v>2391</v>
      </c>
      <c r="Q56" s="240">
        <f t="shared" ca="1" si="0"/>
        <v>8</v>
      </c>
      <c r="R56" s="235" t="s">
        <v>2385</v>
      </c>
      <c r="S56" s="235" t="s">
        <v>2386</v>
      </c>
      <c r="T56" s="235" t="s">
        <v>2453</v>
      </c>
      <c r="U56" s="238">
        <v>161874</v>
      </c>
      <c r="V56" s="238">
        <v>141</v>
      </c>
    </row>
    <row r="57" spans="1:22" x14ac:dyDescent="0.25">
      <c r="A57" s="235">
        <v>293115</v>
      </c>
      <c r="B57" s="235">
        <v>6</v>
      </c>
      <c r="C57" s="235">
        <v>2</v>
      </c>
      <c r="D57" s="236">
        <v>45719</v>
      </c>
      <c r="E57" s="236">
        <v>45733</v>
      </c>
      <c r="F57" s="235" t="s">
        <v>2472</v>
      </c>
      <c r="G57" s="235" t="s">
        <v>2473</v>
      </c>
      <c r="H57" s="235">
        <v>50</v>
      </c>
      <c r="I57" s="235" t="s">
        <v>2370</v>
      </c>
      <c r="J57" s="235" t="s">
        <v>2165</v>
      </c>
      <c r="K57" s="241" t="s">
        <v>2441</v>
      </c>
      <c r="L57" s="235">
        <v>50</v>
      </c>
      <c r="M57" s="235">
        <v>0.9</v>
      </c>
      <c r="N57" s="237">
        <v>5500</v>
      </c>
      <c r="O57" s="237">
        <v>6111</v>
      </c>
      <c r="P57" s="235" t="s">
        <v>2391</v>
      </c>
      <c r="Q57" s="240">
        <f t="shared" ca="1" si="0"/>
        <v>8</v>
      </c>
      <c r="R57" s="235" t="s">
        <v>2385</v>
      </c>
      <c r="S57" s="235" t="s">
        <v>2386</v>
      </c>
      <c r="T57" s="235" t="s">
        <v>2453</v>
      </c>
      <c r="U57" s="238">
        <v>161874</v>
      </c>
      <c r="V57" s="238">
        <v>141</v>
      </c>
    </row>
    <row r="58" spans="1:22" x14ac:dyDescent="0.25">
      <c r="A58" s="235">
        <v>293115</v>
      </c>
      <c r="B58" s="235">
        <v>7</v>
      </c>
      <c r="C58" s="235">
        <v>1</v>
      </c>
      <c r="D58" s="236">
        <v>45719</v>
      </c>
      <c r="E58" s="236">
        <v>45733</v>
      </c>
      <c r="F58" s="235" t="s">
        <v>2472</v>
      </c>
      <c r="G58" s="235" t="s">
        <v>2473</v>
      </c>
      <c r="H58" s="235">
        <v>100</v>
      </c>
      <c r="I58" s="235" t="s">
        <v>2370</v>
      </c>
      <c r="J58" s="235" t="s">
        <v>1781</v>
      </c>
      <c r="K58" s="250" t="s">
        <v>2479</v>
      </c>
      <c r="L58" s="242">
        <f>100-100</f>
        <v>0</v>
      </c>
      <c r="M58" s="235">
        <v>20.9</v>
      </c>
      <c r="N58" s="237">
        <v>40800</v>
      </c>
      <c r="O58" s="237">
        <v>1952</v>
      </c>
      <c r="P58" s="235" t="s">
        <v>2480</v>
      </c>
      <c r="Q58" s="240">
        <f t="shared" ca="1" si="0"/>
        <v>8</v>
      </c>
      <c r="R58" s="235" t="s">
        <v>2385</v>
      </c>
      <c r="S58" s="235" t="s">
        <v>2386</v>
      </c>
      <c r="T58" s="235" t="s">
        <v>2453</v>
      </c>
      <c r="U58" s="238">
        <v>161874</v>
      </c>
      <c r="V58" s="238">
        <v>141</v>
      </c>
    </row>
    <row r="59" spans="1:22" x14ac:dyDescent="0.25">
      <c r="A59" s="235">
        <v>293115</v>
      </c>
      <c r="B59" s="235">
        <v>7</v>
      </c>
      <c r="C59" s="235">
        <v>2</v>
      </c>
      <c r="D59" s="236">
        <v>45719</v>
      </c>
      <c r="E59" s="236">
        <v>45733</v>
      </c>
      <c r="F59" s="235" t="s">
        <v>2472</v>
      </c>
      <c r="G59" s="235" t="s">
        <v>2473</v>
      </c>
      <c r="H59" s="235">
        <v>100</v>
      </c>
      <c r="I59" s="235" t="s">
        <v>2370</v>
      </c>
      <c r="J59" s="235" t="s">
        <v>2165</v>
      </c>
      <c r="K59" s="241" t="s">
        <v>2441</v>
      </c>
      <c r="L59" s="235">
        <v>100</v>
      </c>
      <c r="M59" s="235">
        <v>1.8</v>
      </c>
      <c r="N59" s="237">
        <v>11000</v>
      </c>
      <c r="O59" s="237">
        <v>6111</v>
      </c>
      <c r="P59" s="235" t="s">
        <v>2391</v>
      </c>
      <c r="Q59" s="240">
        <f t="shared" ca="1" si="0"/>
        <v>8</v>
      </c>
      <c r="R59" s="235" t="s">
        <v>2385</v>
      </c>
      <c r="S59" s="235" t="s">
        <v>2386</v>
      </c>
      <c r="T59" s="235" t="s">
        <v>2453</v>
      </c>
      <c r="U59" s="238">
        <v>161874</v>
      </c>
      <c r="V59" s="238">
        <v>141</v>
      </c>
    </row>
    <row r="60" spans="1:22" x14ac:dyDescent="0.25">
      <c r="A60" s="235">
        <v>293115</v>
      </c>
      <c r="B60" s="235">
        <v>8</v>
      </c>
      <c r="C60" s="235">
        <v>1</v>
      </c>
      <c r="D60" s="236">
        <v>45719</v>
      </c>
      <c r="E60" s="236">
        <v>45733</v>
      </c>
      <c r="F60" s="235" t="s">
        <v>2472</v>
      </c>
      <c r="G60" s="235" t="s">
        <v>2473</v>
      </c>
      <c r="H60" s="235">
        <v>50</v>
      </c>
      <c r="I60" s="235" t="s">
        <v>2370</v>
      </c>
      <c r="J60" s="235" t="s">
        <v>1857</v>
      </c>
      <c r="K60" s="241" t="s">
        <v>2481</v>
      </c>
      <c r="L60" s="235">
        <v>50</v>
      </c>
      <c r="M60" s="235">
        <v>21.2</v>
      </c>
      <c r="N60" s="237">
        <v>43600</v>
      </c>
      <c r="O60" s="237">
        <v>2056</v>
      </c>
      <c r="P60" s="235" t="s">
        <v>2391</v>
      </c>
      <c r="Q60" s="240">
        <f t="shared" ca="1" si="0"/>
        <v>8</v>
      </c>
      <c r="R60" s="235" t="s">
        <v>2385</v>
      </c>
      <c r="S60" s="235" t="s">
        <v>2386</v>
      </c>
      <c r="T60" s="235" t="s">
        <v>2453</v>
      </c>
      <c r="U60" s="238">
        <v>161874</v>
      </c>
      <c r="V60" s="238">
        <v>141</v>
      </c>
    </row>
    <row r="61" spans="1:22" x14ac:dyDescent="0.25">
      <c r="A61" s="235">
        <v>293115</v>
      </c>
      <c r="B61" s="235">
        <v>8</v>
      </c>
      <c r="C61" s="235">
        <v>2</v>
      </c>
      <c r="D61" s="236">
        <v>45719</v>
      </c>
      <c r="E61" s="236">
        <v>45733</v>
      </c>
      <c r="F61" s="235" t="s">
        <v>2472</v>
      </c>
      <c r="G61" s="235" t="s">
        <v>2473</v>
      </c>
      <c r="H61" s="235">
        <v>50</v>
      </c>
      <c r="I61" s="235" t="s">
        <v>2370</v>
      </c>
      <c r="J61" s="235" t="s">
        <v>2166</v>
      </c>
      <c r="K61" s="241" t="s">
        <v>2457</v>
      </c>
      <c r="L61" s="235">
        <v>50</v>
      </c>
      <c r="M61" s="235">
        <v>1.7</v>
      </c>
      <c r="N61" s="237">
        <v>6000</v>
      </c>
      <c r="O61" s="237">
        <v>3529</v>
      </c>
      <c r="P61" s="235" t="s">
        <v>2391</v>
      </c>
      <c r="Q61" s="240">
        <f t="shared" ca="1" si="0"/>
        <v>8</v>
      </c>
      <c r="R61" s="235" t="s">
        <v>2385</v>
      </c>
      <c r="S61" s="235" t="s">
        <v>2386</v>
      </c>
      <c r="T61" s="235" t="s">
        <v>2453</v>
      </c>
      <c r="U61" s="238">
        <v>161874</v>
      </c>
      <c r="V61" s="238">
        <v>141</v>
      </c>
    </row>
    <row r="62" spans="1:22" x14ac:dyDescent="0.25">
      <c r="A62" s="235">
        <v>293115</v>
      </c>
      <c r="B62" s="235">
        <v>9</v>
      </c>
      <c r="C62" s="235">
        <v>1</v>
      </c>
      <c r="D62" s="236">
        <v>45719</v>
      </c>
      <c r="E62" s="236">
        <v>45733</v>
      </c>
      <c r="F62" s="235" t="s">
        <v>2472</v>
      </c>
      <c r="G62" s="235" t="s">
        <v>2473</v>
      </c>
      <c r="H62" s="235">
        <v>50</v>
      </c>
      <c r="I62" s="235" t="s">
        <v>2370</v>
      </c>
      <c r="J62" s="235" t="s">
        <v>1847</v>
      </c>
      <c r="K62" s="241" t="s">
        <v>2456</v>
      </c>
      <c r="L62" s="235">
        <v>50</v>
      </c>
      <c r="M62" s="235">
        <v>15.2</v>
      </c>
      <c r="N62" s="237">
        <v>30750</v>
      </c>
      <c r="O62" s="237">
        <v>2023</v>
      </c>
      <c r="P62" s="235" t="s">
        <v>2391</v>
      </c>
      <c r="Q62" s="240">
        <f t="shared" ca="1" si="0"/>
        <v>8</v>
      </c>
      <c r="R62" s="235" t="s">
        <v>2385</v>
      </c>
      <c r="S62" s="235" t="s">
        <v>2386</v>
      </c>
      <c r="T62" s="235" t="s">
        <v>2453</v>
      </c>
      <c r="U62" s="238">
        <v>161874</v>
      </c>
      <c r="V62" s="238">
        <v>141</v>
      </c>
    </row>
    <row r="63" spans="1:22" x14ac:dyDescent="0.25">
      <c r="A63" s="235">
        <v>293115</v>
      </c>
      <c r="B63" s="235">
        <v>9</v>
      </c>
      <c r="C63" s="235">
        <v>2</v>
      </c>
      <c r="D63" s="236">
        <v>45719</v>
      </c>
      <c r="E63" s="236">
        <v>45733</v>
      </c>
      <c r="F63" s="235" t="s">
        <v>2472</v>
      </c>
      <c r="G63" s="235" t="s">
        <v>2473</v>
      </c>
      <c r="H63" s="235">
        <v>50</v>
      </c>
      <c r="I63" s="235" t="s">
        <v>2370</v>
      </c>
      <c r="J63" s="235" t="s">
        <v>2166</v>
      </c>
      <c r="K63" s="241" t="s">
        <v>2457</v>
      </c>
      <c r="L63" s="235">
        <v>50</v>
      </c>
      <c r="M63" s="235">
        <v>1.7</v>
      </c>
      <c r="N63" s="237">
        <v>6000</v>
      </c>
      <c r="O63" s="237">
        <v>3529</v>
      </c>
      <c r="P63" s="235" t="s">
        <v>2391</v>
      </c>
      <c r="Q63" s="240">
        <f t="shared" ca="1" si="0"/>
        <v>8</v>
      </c>
      <c r="R63" s="235" t="s">
        <v>2385</v>
      </c>
      <c r="S63" s="235" t="s">
        <v>2386</v>
      </c>
      <c r="T63" s="235" t="s">
        <v>2453</v>
      </c>
      <c r="U63" s="238">
        <v>161874</v>
      </c>
      <c r="V63" s="238">
        <v>141</v>
      </c>
    </row>
    <row r="64" spans="1:22" x14ac:dyDescent="0.25">
      <c r="A64" s="235">
        <v>293115</v>
      </c>
      <c r="B64" s="235">
        <v>10</v>
      </c>
      <c r="C64" s="235">
        <v>1</v>
      </c>
      <c r="D64" s="236">
        <v>45719</v>
      </c>
      <c r="E64" s="236">
        <v>45733</v>
      </c>
      <c r="F64" s="235" t="s">
        <v>2472</v>
      </c>
      <c r="G64" s="235" t="s">
        <v>2473</v>
      </c>
      <c r="H64" s="235">
        <v>200</v>
      </c>
      <c r="I64" s="235" t="s">
        <v>2370</v>
      </c>
      <c r="J64" s="235" t="s">
        <v>1854</v>
      </c>
      <c r="K64" s="241" t="s">
        <v>2459</v>
      </c>
      <c r="L64" s="235">
        <v>200</v>
      </c>
      <c r="M64" s="235">
        <v>74.75</v>
      </c>
      <c r="N64" s="237">
        <v>153000</v>
      </c>
      <c r="O64" s="237">
        <v>2046</v>
      </c>
      <c r="P64" s="235" t="s">
        <v>2391</v>
      </c>
      <c r="Q64" s="240">
        <f t="shared" ca="1" si="0"/>
        <v>8</v>
      </c>
      <c r="R64" s="235" t="s">
        <v>2385</v>
      </c>
      <c r="S64" s="235" t="s">
        <v>2386</v>
      </c>
      <c r="T64" s="235" t="s">
        <v>2453</v>
      </c>
      <c r="U64" s="238">
        <v>161874</v>
      </c>
      <c r="V64" s="238">
        <v>141</v>
      </c>
    </row>
    <row r="65" spans="1:22" x14ac:dyDescent="0.25">
      <c r="A65" s="235">
        <v>293115</v>
      </c>
      <c r="B65" s="235">
        <v>10</v>
      </c>
      <c r="C65" s="235">
        <v>2</v>
      </c>
      <c r="D65" s="236">
        <v>45719</v>
      </c>
      <c r="E65" s="236">
        <v>45733</v>
      </c>
      <c r="F65" s="235" t="s">
        <v>2472</v>
      </c>
      <c r="G65" s="235" t="s">
        <v>2473</v>
      </c>
      <c r="H65" s="235">
        <v>200</v>
      </c>
      <c r="I65" s="235" t="s">
        <v>2370</v>
      </c>
      <c r="J65" s="235" t="s">
        <v>2166</v>
      </c>
      <c r="K65" s="241" t="s">
        <v>2457</v>
      </c>
      <c r="L65" s="235">
        <v>200</v>
      </c>
      <c r="M65" s="235">
        <v>6.8</v>
      </c>
      <c r="N65" s="237">
        <v>24000</v>
      </c>
      <c r="O65" s="237">
        <v>3529</v>
      </c>
      <c r="P65" s="235" t="s">
        <v>2391</v>
      </c>
      <c r="Q65" s="240">
        <f t="shared" ca="1" si="0"/>
        <v>8</v>
      </c>
      <c r="R65" s="235" t="s">
        <v>2385</v>
      </c>
      <c r="S65" s="235" t="s">
        <v>2386</v>
      </c>
      <c r="T65" s="235" t="s">
        <v>2453</v>
      </c>
      <c r="U65" s="238">
        <v>161874</v>
      </c>
      <c r="V65" s="238">
        <v>141</v>
      </c>
    </row>
    <row r="66" spans="1:22" x14ac:dyDescent="0.25">
      <c r="A66" s="235">
        <v>293115</v>
      </c>
      <c r="B66" s="235">
        <v>11</v>
      </c>
      <c r="C66" s="235" t="s">
        <v>2403</v>
      </c>
      <c r="D66" s="236">
        <v>45719</v>
      </c>
      <c r="E66" s="236">
        <v>45733</v>
      </c>
      <c r="F66" s="235" t="s">
        <v>2472</v>
      </c>
      <c r="G66" s="235" t="s">
        <v>2473</v>
      </c>
      <c r="H66" s="235">
        <v>50</v>
      </c>
      <c r="I66" s="235" t="s">
        <v>2370</v>
      </c>
      <c r="J66" s="235" t="s">
        <v>2482</v>
      </c>
      <c r="K66" s="241" t="s">
        <v>2483</v>
      </c>
      <c r="L66" s="235">
        <v>50</v>
      </c>
      <c r="M66" s="235">
        <v>28.35</v>
      </c>
      <c r="N66" s="237">
        <v>78000</v>
      </c>
      <c r="O66" s="237">
        <v>2751</v>
      </c>
      <c r="P66" s="235" t="s">
        <v>2391</v>
      </c>
      <c r="Q66" s="240">
        <f t="shared" ca="1" si="0"/>
        <v>8</v>
      </c>
      <c r="R66" s="235" t="s">
        <v>2385</v>
      </c>
      <c r="S66" s="235" t="s">
        <v>2386</v>
      </c>
      <c r="T66" s="235" t="s">
        <v>2453</v>
      </c>
      <c r="U66" s="238">
        <v>161874</v>
      </c>
      <c r="V66" s="238">
        <v>141</v>
      </c>
    </row>
    <row r="67" spans="1:22" x14ac:dyDescent="0.25">
      <c r="A67" s="235">
        <v>293115</v>
      </c>
      <c r="B67" s="235">
        <v>12</v>
      </c>
      <c r="C67" s="235" t="s">
        <v>2403</v>
      </c>
      <c r="D67" s="236">
        <v>45719</v>
      </c>
      <c r="E67" s="236">
        <v>45733</v>
      </c>
      <c r="F67" s="235" t="s">
        <v>2472</v>
      </c>
      <c r="G67" s="235" t="s">
        <v>2473</v>
      </c>
      <c r="H67" s="235">
        <v>500</v>
      </c>
      <c r="I67" s="235" t="s">
        <v>2370</v>
      </c>
      <c r="J67" s="235" t="s">
        <v>2484</v>
      </c>
      <c r="K67" s="241" t="s">
        <v>2485</v>
      </c>
      <c r="L67" s="242">
        <f>500-207-293</f>
        <v>0</v>
      </c>
      <c r="M67" s="235">
        <v>319</v>
      </c>
      <c r="N67" s="237">
        <v>910000</v>
      </c>
      <c r="O67" s="237">
        <v>2852</v>
      </c>
      <c r="P67" s="235" t="s">
        <v>2486</v>
      </c>
      <c r="Q67" s="240">
        <f t="shared" ref="Q67:Q119" ca="1" si="1">IF(TODAY()-E67&lt;0,"",TODAY()-E67)</f>
        <v>8</v>
      </c>
      <c r="R67" s="235" t="s">
        <v>2385</v>
      </c>
      <c r="S67" s="235" t="s">
        <v>2386</v>
      </c>
      <c r="T67" s="235" t="s">
        <v>2453</v>
      </c>
      <c r="U67" s="238">
        <v>161874</v>
      </c>
      <c r="V67" s="238">
        <v>141</v>
      </c>
    </row>
    <row r="68" spans="1:22" x14ac:dyDescent="0.25">
      <c r="A68" s="235">
        <v>293115</v>
      </c>
      <c r="B68" s="235">
        <v>13</v>
      </c>
      <c r="C68" s="235" t="s">
        <v>2403</v>
      </c>
      <c r="D68" s="236">
        <v>45719</v>
      </c>
      <c r="E68" s="236">
        <v>45733</v>
      </c>
      <c r="F68" s="235" t="s">
        <v>2472</v>
      </c>
      <c r="G68" s="235" t="s">
        <v>2473</v>
      </c>
      <c r="H68" s="235">
        <v>150</v>
      </c>
      <c r="I68" s="235" t="s">
        <v>2370</v>
      </c>
      <c r="J68" s="235" t="s">
        <v>2442</v>
      </c>
      <c r="K68" s="249" t="s">
        <v>2443</v>
      </c>
      <c r="L68" s="235">
        <v>150</v>
      </c>
      <c r="M68" s="235">
        <v>101.25</v>
      </c>
      <c r="N68" s="237">
        <v>506250</v>
      </c>
      <c r="O68" s="237">
        <v>5000</v>
      </c>
      <c r="P68" s="235" t="s">
        <v>2487</v>
      </c>
      <c r="Q68" s="240">
        <f t="shared" ca="1" si="1"/>
        <v>8</v>
      </c>
      <c r="R68" s="235" t="s">
        <v>2385</v>
      </c>
      <c r="S68" s="235" t="s">
        <v>2386</v>
      </c>
      <c r="T68" s="235" t="s">
        <v>2453</v>
      </c>
      <c r="U68" s="238">
        <v>161874</v>
      </c>
      <c r="V68" s="238">
        <v>141</v>
      </c>
    </row>
    <row r="69" spans="1:22" x14ac:dyDescent="0.25">
      <c r="A69" s="235">
        <v>293115</v>
      </c>
      <c r="B69" s="235">
        <v>14</v>
      </c>
      <c r="C69" s="235" t="s">
        <v>2403</v>
      </c>
      <c r="D69" s="236">
        <v>45719</v>
      </c>
      <c r="E69" s="236">
        <v>45733</v>
      </c>
      <c r="F69" s="235" t="s">
        <v>2472</v>
      </c>
      <c r="G69" s="235" t="s">
        <v>2473</v>
      </c>
      <c r="H69" s="235">
        <v>20</v>
      </c>
      <c r="I69" s="235" t="s">
        <v>2370</v>
      </c>
      <c r="J69" s="235" t="s">
        <v>2488</v>
      </c>
      <c r="K69" s="241" t="s">
        <v>2489</v>
      </c>
      <c r="L69" s="235">
        <v>20</v>
      </c>
      <c r="M69" s="235">
        <v>16.5</v>
      </c>
      <c r="N69" s="237">
        <v>58000</v>
      </c>
      <c r="O69" s="237">
        <v>3515</v>
      </c>
      <c r="P69" s="235" t="s">
        <v>2391</v>
      </c>
      <c r="Q69" s="240">
        <f t="shared" ca="1" si="1"/>
        <v>8</v>
      </c>
      <c r="R69" s="235" t="s">
        <v>2385</v>
      </c>
      <c r="S69" s="235" t="s">
        <v>2386</v>
      </c>
      <c r="T69" s="235" t="s">
        <v>2453</v>
      </c>
      <c r="U69" s="238">
        <v>161874</v>
      </c>
      <c r="V69" s="238">
        <v>141</v>
      </c>
    </row>
    <row r="70" spans="1:22" x14ac:dyDescent="0.25">
      <c r="A70" s="235">
        <v>293115</v>
      </c>
      <c r="B70" s="235">
        <v>15</v>
      </c>
      <c r="C70" s="235" t="s">
        <v>2403</v>
      </c>
      <c r="D70" s="236">
        <v>45719</v>
      </c>
      <c r="E70" s="236">
        <v>45733</v>
      </c>
      <c r="F70" s="235" t="s">
        <v>2472</v>
      </c>
      <c r="G70" s="235" t="s">
        <v>2473</v>
      </c>
      <c r="H70" s="235">
        <v>500</v>
      </c>
      <c r="I70" s="235" t="s">
        <v>2370</v>
      </c>
      <c r="J70" s="235" t="s">
        <v>2096</v>
      </c>
      <c r="K70" s="241" t="s">
        <v>2490</v>
      </c>
      <c r="L70" s="235">
        <v>500</v>
      </c>
      <c r="M70" s="235">
        <v>125</v>
      </c>
      <c r="N70" s="237">
        <v>450000</v>
      </c>
      <c r="O70" s="237">
        <v>3600</v>
      </c>
      <c r="P70" s="235" t="s">
        <v>2391</v>
      </c>
      <c r="Q70" s="240">
        <f t="shared" ca="1" si="1"/>
        <v>8</v>
      </c>
      <c r="R70" s="235" t="s">
        <v>2385</v>
      </c>
      <c r="S70" s="235" t="s">
        <v>2386</v>
      </c>
      <c r="T70" s="235" t="s">
        <v>2453</v>
      </c>
      <c r="U70" s="238">
        <v>161874</v>
      </c>
      <c r="V70" s="238">
        <v>141</v>
      </c>
    </row>
    <row r="71" spans="1:22" x14ac:dyDescent="0.25">
      <c r="A71" s="235">
        <v>293115</v>
      </c>
      <c r="B71" s="235">
        <v>16</v>
      </c>
      <c r="C71" s="235" t="s">
        <v>2403</v>
      </c>
      <c r="D71" s="236">
        <v>45719</v>
      </c>
      <c r="E71" s="236">
        <v>45733</v>
      </c>
      <c r="F71" s="235" t="s">
        <v>2472</v>
      </c>
      <c r="G71" s="235" t="s">
        <v>2473</v>
      </c>
      <c r="H71" s="239">
        <v>1500</v>
      </c>
      <c r="I71" s="235" t="s">
        <v>2370</v>
      </c>
      <c r="J71" s="235" t="s">
        <v>2491</v>
      </c>
      <c r="K71" s="241" t="s">
        <v>2492</v>
      </c>
      <c r="L71" s="239">
        <v>1500</v>
      </c>
      <c r="M71" s="235">
        <v>586.89</v>
      </c>
      <c r="N71" s="237">
        <v>1225500</v>
      </c>
      <c r="O71" s="237">
        <v>2088</v>
      </c>
      <c r="P71" s="235" t="s">
        <v>2391</v>
      </c>
      <c r="Q71" s="240">
        <f t="shared" ca="1" si="1"/>
        <v>8</v>
      </c>
      <c r="R71" s="235" t="s">
        <v>2385</v>
      </c>
      <c r="S71" s="235" t="s">
        <v>2386</v>
      </c>
      <c r="T71" s="235" t="s">
        <v>2453</v>
      </c>
      <c r="U71" s="238">
        <v>161874</v>
      </c>
      <c r="V71" s="238">
        <v>141</v>
      </c>
    </row>
    <row r="72" spans="1:22" x14ac:dyDescent="0.25">
      <c r="A72" s="235">
        <v>293115</v>
      </c>
      <c r="B72" s="235">
        <v>17</v>
      </c>
      <c r="C72" s="235" t="s">
        <v>2403</v>
      </c>
      <c r="D72" s="236">
        <v>45719</v>
      </c>
      <c r="E72" s="236">
        <v>45733</v>
      </c>
      <c r="F72" s="235" t="s">
        <v>2472</v>
      </c>
      <c r="G72" s="235" t="s">
        <v>2473</v>
      </c>
      <c r="H72" s="235">
        <v>50</v>
      </c>
      <c r="I72" s="235" t="s">
        <v>2370</v>
      </c>
      <c r="J72" s="235" t="s">
        <v>2493</v>
      </c>
      <c r="K72" s="241" t="s">
        <v>2494</v>
      </c>
      <c r="L72" s="235">
        <v>50</v>
      </c>
      <c r="M72" s="235">
        <v>33.409999999999997</v>
      </c>
      <c r="N72" s="237">
        <v>70150</v>
      </c>
      <c r="O72" s="237">
        <v>2099</v>
      </c>
      <c r="P72" s="235" t="s">
        <v>2391</v>
      </c>
      <c r="Q72" s="240">
        <f t="shared" ca="1" si="1"/>
        <v>8</v>
      </c>
      <c r="R72" s="235" t="s">
        <v>2385</v>
      </c>
      <c r="S72" s="235" t="s">
        <v>2386</v>
      </c>
      <c r="T72" s="235" t="s">
        <v>2453</v>
      </c>
      <c r="U72" s="238">
        <v>161874</v>
      </c>
      <c r="V72" s="238">
        <v>141</v>
      </c>
    </row>
    <row r="73" spans="1:22" x14ac:dyDescent="0.25">
      <c r="A73" s="235">
        <v>293115</v>
      </c>
      <c r="B73" s="235">
        <v>18</v>
      </c>
      <c r="C73" s="235" t="s">
        <v>2403</v>
      </c>
      <c r="D73" s="236">
        <v>45719</v>
      </c>
      <c r="E73" s="236">
        <v>45733</v>
      </c>
      <c r="F73" s="235" t="s">
        <v>2472</v>
      </c>
      <c r="G73" s="235" t="s">
        <v>2473</v>
      </c>
      <c r="H73" s="235">
        <v>100</v>
      </c>
      <c r="I73" s="235" t="s">
        <v>2370</v>
      </c>
      <c r="J73" s="235" t="s">
        <v>2181</v>
      </c>
      <c r="K73" s="241" t="s">
        <v>2495</v>
      </c>
      <c r="L73" s="235">
        <v>100</v>
      </c>
      <c r="M73" s="235">
        <v>30.4</v>
      </c>
      <c r="N73" s="237">
        <v>98000</v>
      </c>
      <c r="O73" s="237">
        <v>3223</v>
      </c>
      <c r="P73" s="235" t="s">
        <v>2391</v>
      </c>
      <c r="Q73" s="240">
        <f t="shared" ca="1" si="1"/>
        <v>8</v>
      </c>
      <c r="R73" s="235" t="s">
        <v>2385</v>
      </c>
      <c r="S73" s="235" t="s">
        <v>2386</v>
      </c>
      <c r="T73" s="235" t="s">
        <v>2453</v>
      </c>
      <c r="U73" s="238">
        <v>161874</v>
      </c>
      <c r="V73" s="238">
        <v>141</v>
      </c>
    </row>
    <row r="74" spans="1:22" x14ac:dyDescent="0.25">
      <c r="A74" s="235">
        <v>293124</v>
      </c>
      <c r="B74" s="235">
        <v>2</v>
      </c>
      <c r="C74" s="235" t="s">
        <v>2403</v>
      </c>
      <c r="D74" s="236">
        <v>45720</v>
      </c>
      <c r="E74" s="236">
        <v>45734</v>
      </c>
      <c r="F74" s="235" t="s">
        <v>2462</v>
      </c>
      <c r="G74" s="235" t="s">
        <v>2463</v>
      </c>
      <c r="H74" s="235">
        <v>10</v>
      </c>
      <c r="I74" s="235" t="s">
        <v>2370</v>
      </c>
      <c r="J74" s="235" t="s">
        <v>1528</v>
      </c>
      <c r="K74" s="249" t="s">
        <v>2496</v>
      </c>
      <c r="L74" s="235">
        <f>10-6</f>
        <v>4</v>
      </c>
      <c r="M74" s="235">
        <v>128</v>
      </c>
      <c r="N74" s="237">
        <v>320000</v>
      </c>
      <c r="O74" s="237">
        <v>2500</v>
      </c>
      <c r="P74" s="235" t="s">
        <v>2391</v>
      </c>
      <c r="Q74" s="240">
        <f t="shared" ca="1" si="1"/>
        <v>7</v>
      </c>
      <c r="R74" s="235" t="s">
        <v>2385</v>
      </c>
      <c r="S74" s="235" t="s">
        <v>2386</v>
      </c>
      <c r="T74" s="235" t="s">
        <v>2453</v>
      </c>
      <c r="U74" s="238">
        <v>31361</v>
      </c>
      <c r="V74" s="238">
        <v>114</v>
      </c>
    </row>
    <row r="75" spans="1:22" x14ac:dyDescent="0.25">
      <c r="A75" s="235">
        <v>293120</v>
      </c>
      <c r="B75" s="235">
        <v>1</v>
      </c>
      <c r="C75" s="235" t="s">
        <v>2403</v>
      </c>
      <c r="D75" s="236">
        <v>45720</v>
      </c>
      <c r="E75" s="236">
        <v>45735</v>
      </c>
      <c r="F75" s="235" t="s">
        <v>2404</v>
      </c>
      <c r="G75" s="235" t="s">
        <v>2405</v>
      </c>
      <c r="H75" s="235">
        <v>257</v>
      </c>
      <c r="I75" s="235" t="s">
        <v>2370</v>
      </c>
      <c r="J75" s="235" t="s">
        <v>2329</v>
      </c>
      <c r="K75" s="249" t="s">
        <v>2327</v>
      </c>
      <c r="L75" s="235">
        <v>257</v>
      </c>
      <c r="M75" s="235">
        <v>699.04</v>
      </c>
      <c r="N75" s="237">
        <v>4516518</v>
      </c>
      <c r="O75" s="237">
        <v>6461</v>
      </c>
      <c r="P75" s="235" t="s">
        <v>2391</v>
      </c>
      <c r="Q75" s="240">
        <f t="shared" ca="1" si="1"/>
        <v>6</v>
      </c>
      <c r="R75" s="235" t="s">
        <v>2385</v>
      </c>
      <c r="S75" s="235" t="s">
        <v>2386</v>
      </c>
      <c r="T75" s="235" t="s">
        <v>2453</v>
      </c>
      <c r="U75" s="238">
        <v>1000033454</v>
      </c>
      <c r="V75" s="238">
        <v>1112</v>
      </c>
    </row>
    <row r="76" spans="1:22" x14ac:dyDescent="0.25">
      <c r="A76" s="235">
        <v>293120</v>
      </c>
      <c r="B76" s="235">
        <v>2</v>
      </c>
      <c r="C76" s="235" t="s">
        <v>2403</v>
      </c>
      <c r="D76" s="236">
        <v>45720</v>
      </c>
      <c r="E76" s="236">
        <v>45735</v>
      </c>
      <c r="F76" s="235" t="s">
        <v>2404</v>
      </c>
      <c r="G76" s="235" t="s">
        <v>2405</v>
      </c>
      <c r="H76" s="235">
        <v>127</v>
      </c>
      <c r="I76" s="235" t="s">
        <v>2370</v>
      </c>
      <c r="J76" s="235" t="s">
        <v>2330</v>
      </c>
      <c r="K76" s="249" t="s">
        <v>2328</v>
      </c>
      <c r="L76" s="235">
        <v>127</v>
      </c>
      <c r="M76" s="235">
        <v>336.55</v>
      </c>
      <c r="N76" s="237">
        <v>2290318</v>
      </c>
      <c r="O76" s="237">
        <v>6805</v>
      </c>
      <c r="P76" s="235" t="s">
        <v>2391</v>
      </c>
      <c r="Q76" s="240">
        <f t="shared" ca="1" si="1"/>
        <v>6</v>
      </c>
      <c r="R76" s="235" t="s">
        <v>2385</v>
      </c>
      <c r="S76" s="235" t="s">
        <v>2386</v>
      </c>
      <c r="T76" s="235" t="s">
        <v>2453</v>
      </c>
      <c r="U76" s="238">
        <v>1000033454</v>
      </c>
      <c r="V76" s="238">
        <v>1112</v>
      </c>
    </row>
    <row r="77" spans="1:22" x14ac:dyDescent="0.25">
      <c r="A77" s="235">
        <v>293116</v>
      </c>
      <c r="B77" s="235">
        <v>1</v>
      </c>
      <c r="C77" s="235" t="s">
        <v>2403</v>
      </c>
      <c r="D77" s="236">
        <v>45719</v>
      </c>
      <c r="E77" s="236">
        <v>45744</v>
      </c>
      <c r="F77" s="235" t="s">
        <v>2404</v>
      </c>
      <c r="G77" s="235" t="s">
        <v>2405</v>
      </c>
      <c r="H77" s="235">
        <v>120</v>
      </c>
      <c r="I77" s="235" t="s">
        <v>2370</v>
      </c>
      <c r="J77" s="235" t="s">
        <v>1344</v>
      </c>
      <c r="K77" s="241" t="s">
        <v>2497</v>
      </c>
      <c r="L77" s="235">
        <v>120</v>
      </c>
      <c r="M77" s="235">
        <v>223.8</v>
      </c>
      <c r="N77" s="237">
        <v>537600</v>
      </c>
      <c r="O77" s="237">
        <v>2402</v>
      </c>
      <c r="P77" s="235" t="s">
        <v>2391</v>
      </c>
      <c r="Q77" s="240" t="str">
        <f t="shared" ca="1" si="1"/>
        <v/>
      </c>
      <c r="R77" s="235" t="s">
        <v>2385</v>
      </c>
      <c r="S77" s="235" t="s">
        <v>2386</v>
      </c>
      <c r="T77" s="235" t="s">
        <v>2453</v>
      </c>
      <c r="U77" s="238">
        <v>1000033711</v>
      </c>
      <c r="V77" s="238">
        <v>139</v>
      </c>
    </row>
    <row r="78" spans="1:22" x14ac:dyDescent="0.25">
      <c r="A78" s="235">
        <v>293064</v>
      </c>
      <c r="B78" s="235">
        <v>10</v>
      </c>
      <c r="C78" s="235" t="s">
        <v>2403</v>
      </c>
      <c r="D78" s="236">
        <v>45702</v>
      </c>
      <c r="E78" s="236">
        <v>45758</v>
      </c>
      <c r="F78" s="235" t="s">
        <v>2466</v>
      </c>
      <c r="G78" s="235" t="s">
        <v>2467</v>
      </c>
      <c r="H78" s="235">
        <v>350</v>
      </c>
      <c r="I78" s="235" t="s">
        <v>2370</v>
      </c>
      <c r="J78" s="235" t="s">
        <v>2360</v>
      </c>
      <c r="K78" s="249" t="s">
        <v>2470</v>
      </c>
      <c r="L78" s="235">
        <v>350</v>
      </c>
      <c r="M78" s="239">
        <v>4200</v>
      </c>
      <c r="N78" s="237">
        <v>12510050</v>
      </c>
      <c r="O78" s="237">
        <v>2978</v>
      </c>
      <c r="P78" s="235" t="s">
        <v>2498</v>
      </c>
      <c r="Q78" s="240" t="str">
        <f t="shared" ca="1" si="1"/>
        <v/>
      </c>
      <c r="R78" s="235" t="s">
        <v>2385</v>
      </c>
      <c r="S78" s="235" t="s">
        <v>2386</v>
      </c>
      <c r="T78" s="235" t="s">
        <v>2453</v>
      </c>
      <c r="U78" s="238">
        <v>7800032037</v>
      </c>
      <c r="V78" s="238">
        <v>75</v>
      </c>
    </row>
    <row r="79" spans="1:22" x14ac:dyDescent="0.25">
      <c r="A79" s="235">
        <v>293035</v>
      </c>
      <c r="B79" s="235">
        <v>10</v>
      </c>
      <c r="C79" s="235" t="s">
        <v>2403</v>
      </c>
      <c r="D79" s="236">
        <v>45698</v>
      </c>
      <c r="E79" s="236">
        <v>45771</v>
      </c>
      <c r="F79" s="235" t="s">
        <v>2466</v>
      </c>
      <c r="G79" s="235" t="s">
        <v>2467</v>
      </c>
      <c r="H79" s="239">
        <v>1200</v>
      </c>
      <c r="I79" s="235" t="s">
        <v>2370</v>
      </c>
      <c r="J79" s="235" t="s">
        <v>2128</v>
      </c>
      <c r="K79" s="253" t="s">
        <v>2499</v>
      </c>
      <c r="L79" s="239">
        <v>1200</v>
      </c>
      <c r="M79" s="235">
        <v>408</v>
      </c>
      <c r="N79" s="237">
        <v>2040000</v>
      </c>
      <c r="O79" s="237">
        <v>5000</v>
      </c>
      <c r="P79" s="235" t="s">
        <v>2500</v>
      </c>
      <c r="Q79" s="240" t="str">
        <f t="shared" ca="1" si="1"/>
        <v/>
      </c>
      <c r="R79" s="235" t="s">
        <v>2385</v>
      </c>
      <c r="S79" s="235" t="s">
        <v>2386</v>
      </c>
      <c r="T79" s="235" t="s">
        <v>2453</v>
      </c>
      <c r="U79" s="238">
        <v>6000426915</v>
      </c>
      <c r="V79" s="238" t="s">
        <v>2501</v>
      </c>
    </row>
    <row r="80" spans="1:22" x14ac:dyDescent="0.25">
      <c r="A80" s="235">
        <v>293074</v>
      </c>
      <c r="B80" s="235">
        <v>2</v>
      </c>
      <c r="C80" s="235" t="s">
        <v>2403</v>
      </c>
      <c r="D80" s="236">
        <v>45707</v>
      </c>
      <c r="E80" s="236">
        <v>45772</v>
      </c>
      <c r="F80" s="235" t="s">
        <v>2502</v>
      </c>
      <c r="G80" s="235" t="s">
        <v>2503</v>
      </c>
      <c r="H80" s="235">
        <v>800</v>
      </c>
      <c r="I80" s="235" t="s">
        <v>2370</v>
      </c>
      <c r="J80" s="235" t="s">
        <v>2504</v>
      </c>
      <c r="K80" s="249" t="s">
        <v>2505</v>
      </c>
      <c r="L80" s="235">
        <v>800</v>
      </c>
      <c r="M80" s="235">
        <v>332</v>
      </c>
      <c r="N80" s="237">
        <v>792000</v>
      </c>
      <c r="O80" s="237">
        <v>2385</v>
      </c>
      <c r="P80" s="235" t="s">
        <v>2506</v>
      </c>
      <c r="Q80" s="240" t="str">
        <f t="shared" ca="1" si="1"/>
        <v/>
      </c>
      <c r="R80" s="235" t="s">
        <v>2385</v>
      </c>
      <c r="S80" s="235" t="s">
        <v>2386</v>
      </c>
      <c r="T80" s="235" t="s">
        <v>2453</v>
      </c>
      <c r="U80" s="238" t="s">
        <v>2507</v>
      </c>
      <c r="V80" s="238">
        <v>115</v>
      </c>
    </row>
    <row r="81" spans="1:22" x14ac:dyDescent="0.25">
      <c r="A81" s="235">
        <v>293075</v>
      </c>
      <c r="B81" s="235">
        <v>3</v>
      </c>
      <c r="C81" s="235" t="s">
        <v>2403</v>
      </c>
      <c r="D81" s="236">
        <v>45707</v>
      </c>
      <c r="E81" s="236">
        <v>45803</v>
      </c>
      <c r="F81" s="235" t="s">
        <v>2502</v>
      </c>
      <c r="G81" s="235" t="s">
        <v>2503</v>
      </c>
      <c r="H81" s="235">
        <v>400</v>
      </c>
      <c r="I81" s="235" t="s">
        <v>2370</v>
      </c>
      <c r="J81" s="235" t="s">
        <v>2504</v>
      </c>
      <c r="K81" s="249" t="s">
        <v>2505</v>
      </c>
      <c r="L81" s="235">
        <v>400</v>
      </c>
      <c r="M81" s="235">
        <v>166</v>
      </c>
      <c r="N81" s="237">
        <v>396000</v>
      </c>
      <c r="O81" s="237">
        <v>2385</v>
      </c>
      <c r="P81" s="235" t="s">
        <v>2508</v>
      </c>
      <c r="Q81" s="240" t="str">
        <f t="shared" ca="1" si="1"/>
        <v/>
      </c>
      <c r="R81" s="235" t="s">
        <v>2385</v>
      </c>
      <c r="S81" s="235" t="s">
        <v>2386</v>
      </c>
      <c r="T81" s="235" t="s">
        <v>2453</v>
      </c>
      <c r="U81" s="238" t="s">
        <v>2507</v>
      </c>
      <c r="V81" s="238">
        <v>115</v>
      </c>
    </row>
    <row r="82" spans="1:22" x14ac:dyDescent="0.25">
      <c r="A82" s="235">
        <v>293076</v>
      </c>
      <c r="B82" s="235">
        <v>4</v>
      </c>
      <c r="C82" s="235" t="s">
        <v>2403</v>
      </c>
      <c r="D82" s="236">
        <v>45707</v>
      </c>
      <c r="E82" s="236">
        <v>45833</v>
      </c>
      <c r="F82" s="235" t="s">
        <v>2502</v>
      </c>
      <c r="G82" s="235" t="s">
        <v>2503</v>
      </c>
      <c r="H82" s="235">
        <v>400</v>
      </c>
      <c r="I82" s="235" t="s">
        <v>2370</v>
      </c>
      <c r="J82" s="235" t="s">
        <v>2504</v>
      </c>
      <c r="K82" s="249" t="s">
        <v>2505</v>
      </c>
      <c r="L82" s="235">
        <v>400</v>
      </c>
      <c r="M82" s="235">
        <v>166</v>
      </c>
      <c r="N82" s="237">
        <v>396000</v>
      </c>
      <c r="O82" s="237">
        <v>2385</v>
      </c>
      <c r="P82" s="235" t="s">
        <v>2509</v>
      </c>
      <c r="Q82" s="240" t="str">
        <f t="shared" ca="1" si="1"/>
        <v/>
      </c>
      <c r="R82" s="235" t="s">
        <v>2385</v>
      </c>
      <c r="S82" s="235" t="s">
        <v>2386</v>
      </c>
      <c r="T82" s="235" t="s">
        <v>2453</v>
      </c>
      <c r="U82" s="238" t="s">
        <v>2507</v>
      </c>
      <c r="V82" s="238">
        <v>115</v>
      </c>
    </row>
    <row r="83" spans="1:22" x14ac:dyDescent="0.25">
      <c r="A83" s="235">
        <v>293083</v>
      </c>
      <c r="B83" s="235">
        <v>1</v>
      </c>
      <c r="C83" s="235" t="s">
        <v>2403</v>
      </c>
      <c r="D83" s="236">
        <v>45707</v>
      </c>
      <c r="E83" s="236">
        <v>45833</v>
      </c>
      <c r="F83" s="235" t="s">
        <v>2510</v>
      </c>
      <c r="G83" s="235" t="s">
        <v>2511</v>
      </c>
      <c r="H83" s="235">
        <v>800</v>
      </c>
      <c r="I83" s="235" t="s">
        <v>2370</v>
      </c>
      <c r="J83" s="235" t="s">
        <v>2504</v>
      </c>
      <c r="K83" s="249" t="s">
        <v>2505</v>
      </c>
      <c r="L83" s="235">
        <v>800</v>
      </c>
      <c r="M83" s="235">
        <v>332</v>
      </c>
      <c r="N83" s="237">
        <v>892000</v>
      </c>
      <c r="O83" s="237">
        <v>2686</v>
      </c>
      <c r="P83" s="235" t="s">
        <v>2512</v>
      </c>
      <c r="Q83" s="240" t="str">
        <f t="shared" ca="1" si="1"/>
        <v/>
      </c>
      <c r="R83" s="235" t="s">
        <v>2385</v>
      </c>
      <c r="S83" s="235" t="s">
        <v>2386</v>
      </c>
      <c r="T83" s="235" t="s">
        <v>2453</v>
      </c>
      <c r="U83" s="238" t="s">
        <v>2513</v>
      </c>
      <c r="V83" s="238">
        <v>115</v>
      </c>
    </row>
    <row r="84" spans="1:22" x14ac:dyDescent="0.25">
      <c r="A84" s="235">
        <v>293077</v>
      </c>
      <c r="B84" s="235">
        <v>5</v>
      </c>
      <c r="C84" s="235" t="s">
        <v>2403</v>
      </c>
      <c r="D84" s="236">
        <v>45707</v>
      </c>
      <c r="E84" s="236">
        <v>45863</v>
      </c>
      <c r="F84" s="235" t="s">
        <v>2502</v>
      </c>
      <c r="G84" s="235" t="s">
        <v>2503</v>
      </c>
      <c r="H84" s="235">
        <v>400</v>
      </c>
      <c r="I84" s="235" t="s">
        <v>2370</v>
      </c>
      <c r="J84" s="235" t="s">
        <v>2504</v>
      </c>
      <c r="K84" s="249" t="s">
        <v>2505</v>
      </c>
      <c r="L84" s="235">
        <v>400</v>
      </c>
      <c r="M84" s="235">
        <v>166</v>
      </c>
      <c r="N84" s="237">
        <v>396000</v>
      </c>
      <c r="O84" s="237">
        <v>2385</v>
      </c>
      <c r="P84" s="235" t="s">
        <v>2514</v>
      </c>
      <c r="Q84" s="240" t="str">
        <f t="shared" ca="1" si="1"/>
        <v/>
      </c>
      <c r="R84" s="235" t="s">
        <v>2385</v>
      </c>
      <c r="S84" s="235" t="s">
        <v>2386</v>
      </c>
      <c r="T84" s="235" t="s">
        <v>2453</v>
      </c>
      <c r="U84" s="238" t="s">
        <v>2507</v>
      </c>
      <c r="V84" s="238">
        <v>115</v>
      </c>
    </row>
    <row r="85" spans="1:22" x14ac:dyDescent="0.25">
      <c r="A85" s="235">
        <v>293084</v>
      </c>
      <c r="B85" s="235">
        <v>2</v>
      </c>
      <c r="C85" s="235" t="s">
        <v>2403</v>
      </c>
      <c r="D85" s="236">
        <v>45707</v>
      </c>
      <c r="E85" s="236">
        <v>45863</v>
      </c>
      <c r="F85" s="235" t="s">
        <v>2510</v>
      </c>
      <c r="G85" s="235" t="s">
        <v>2511</v>
      </c>
      <c r="H85" s="235">
        <v>400</v>
      </c>
      <c r="I85" s="235" t="s">
        <v>2370</v>
      </c>
      <c r="J85" s="235" t="s">
        <v>2504</v>
      </c>
      <c r="K85" s="249" t="s">
        <v>2505</v>
      </c>
      <c r="L85" s="235">
        <v>400</v>
      </c>
      <c r="M85" s="235">
        <v>166</v>
      </c>
      <c r="N85" s="237">
        <v>446000</v>
      </c>
      <c r="O85" s="237">
        <v>2686</v>
      </c>
      <c r="P85" s="235" t="s">
        <v>2515</v>
      </c>
      <c r="Q85" s="240" t="str">
        <f t="shared" ca="1" si="1"/>
        <v/>
      </c>
      <c r="R85" s="235" t="s">
        <v>2385</v>
      </c>
      <c r="S85" s="235" t="s">
        <v>2386</v>
      </c>
      <c r="T85" s="235" t="s">
        <v>2453</v>
      </c>
      <c r="U85" s="238" t="s">
        <v>2513</v>
      </c>
      <c r="V85" s="238">
        <v>115</v>
      </c>
    </row>
    <row r="86" spans="1:22" x14ac:dyDescent="0.25">
      <c r="A86" s="235">
        <v>293078</v>
      </c>
      <c r="B86" s="235">
        <v>6</v>
      </c>
      <c r="C86" s="235" t="s">
        <v>2403</v>
      </c>
      <c r="D86" s="236">
        <v>45707</v>
      </c>
      <c r="E86" s="236">
        <v>45894</v>
      </c>
      <c r="F86" s="235" t="s">
        <v>2502</v>
      </c>
      <c r="G86" s="235" t="s">
        <v>2503</v>
      </c>
      <c r="H86" s="235">
        <v>400</v>
      </c>
      <c r="I86" s="235" t="s">
        <v>2370</v>
      </c>
      <c r="J86" s="235" t="s">
        <v>2504</v>
      </c>
      <c r="K86" s="249" t="s">
        <v>2505</v>
      </c>
      <c r="L86" s="235">
        <v>400</v>
      </c>
      <c r="M86" s="235">
        <v>166</v>
      </c>
      <c r="N86" s="237">
        <v>396000</v>
      </c>
      <c r="O86" s="237">
        <v>2385</v>
      </c>
      <c r="P86" s="235" t="s">
        <v>2516</v>
      </c>
      <c r="Q86" s="240" t="str">
        <f t="shared" ca="1" si="1"/>
        <v/>
      </c>
      <c r="R86" s="235" t="s">
        <v>2385</v>
      </c>
      <c r="S86" s="235" t="s">
        <v>2386</v>
      </c>
      <c r="T86" s="235" t="s">
        <v>2453</v>
      </c>
      <c r="U86" s="238" t="s">
        <v>2507</v>
      </c>
      <c r="V86" s="238">
        <v>115</v>
      </c>
    </row>
    <row r="87" spans="1:22" x14ac:dyDescent="0.25">
      <c r="A87" s="235">
        <v>293085</v>
      </c>
      <c r="B87" s="235">
        <v>3</v>
      </c>
      <c r="C87" s="235" t="s">
        <v>2403</v>
      </c>
      <c r="D87" s="236">
        <v>45707</v>
      </c>
      <c r="E87" s="236">
        <v>45895</v>
      </c>
      <c r="F87" s="235" t="s">
        <v>2510</v>
      </c>
      <c r="G87" s="235" t="s">
        <v>2511</v>
      </c>
      <c r="H87" s="235">
        <v>400</v>
      </c>
      <c r="I87" s="235" t="s">
        <v>2370</v>
      </c>
      <c r="J87" s="235" t="s">
        <v>2504</v>
      </c>
      <c r="K87" s="249" t="s">
        <v>2505</v>
      </c>
      <c r="L87" s="235">
        <v>400</v>
      </c>
      <c r="M87" s="235">
        <v>166</v>
      </c>
      <c r="N87" s="237">
        <v>446000</v>
      </c>
      <c r="O87" s="237">
        <v>2686</v>
      </c>
      <c r="P87" s="235" t="s">
        <v>2517</v>
      </c>
      <c r="Q87" s="240" t="str">
        <f t="shared" ca="1" si="1"/>
        <v/>
      </c>
      <c r="R87" s="235" t="s">
        <v>2385</v>
      </c>
      <c r="S87" s="235" t="s">
        <v>2386</v>
      </c>
      <c r="T87" s="235" t="s">
        <v>2453</v>
      </c>
      <c r="U87" s="238" t="s">
        <v>2513</v>
      </c>
      <c r="V87" s="238">
        <v>115</v>
      </c>
    </row>
    <row r="88" spans="1:22" x14ac:dyDescent="0.25">
      <c r="A88" s="235">
        <v>293079</v>
      </c>
      <c r="B88" s="235">
        <v>7</v>
      </c>
      <c r="C88" s="235" t="s">
        <v>2403</v>
      </c>
      <c r="D88" s="236">
        <v>45707</v>
      </c>
      <c r="E88" s="236">
        <v>45925</v>
      </c>
      <c r="F88" s="235" t="s">
        <v>2502</v>
      </c>
      <c r="G88" s="235" t="s">
        <v>2503</v>
      </c>
      <c r="H88" s="235">
        <v>400</v>
      </c>
      <c r="I88" s="235" t="s">
        <v>2370</v>
      </c>
      <c r="J88" s="235" t="s">
        <v>2504</v>
      </c>
      <c r="K88" s="249" t="s">
        <v>2505</v>
      </c>
      <c r="L88" s="235">
        <v>400</v>
      </c>
      <c r="M88" s="235">
        <v>166</v>
      </c>
      <c r="N88" s="237">
        <v>396000</v>
      </c>
      <c r="O88" s="237">
        <v>2385</v>
      </c>
      <c r="P88" s="235" t="s">
        <v>2518</v>
      </c>
      <c r="Q88" s="240" t="str">
        <f t="shared" ca="1" si="1"/>
        <v/>
      </c>
      <c r="R88" s="235" t="s">
        <v>2385</v>
      </c>
      <c r="S88" s="235" t="s">
        <v>2386</v>
      </c>
      <c r="T88" s="235" t="s">
        <v>2453</v>
      </c>
      <c r="U88" s="238" t="s">
        <v>2507</v>
      </c>
      <c r="V88" s="238">
        <v>115</v>
      </c>
    </row>
    <row r="89" spans="1:22" x14ac:dyDescent="0.25">
      <c r="A89" s="235">
        <v>293086</v>
      </c>
      <c r="B89" s="235">
        <v>4</v>
      </c>
      <c r="C89" s="235" t="s">
        <v>2403</v>
      </c>
      <c r="D89" s="236">
        <v>45707</v>
      </c>
      <c r="E89" s="236">
        <v>45925</v>
      </c>
      <c r="F89" s="235" t="s">
        <v>2510</v>
      </c>
      <c r="G89" s="235" t="s">
        <v>2511</v>
      </c>
      <c r="H89" s="235">
        <v>400</v>
      </c>
      <c r="I89" s="235" t="s">
        <v>2370</v>
      </c>
      <c r="J89" s="235" t="s">
        <v>2504</v>
      </c>
      <c r="K89" s="249" t="s">
        <v>2505</v>
      </c>
      <c r="L89" s="235">
        <v>400</v>
      </c>
      <c r="M89" s="235">
        <v>166</v>
      </c>
      <c r="N89" s="237">
        <v>446000</v>
      </c>
      <c r="O89" s="237">
        <v>2686</v>
      </c>
      <c r="P89" s="235" t="s">
        <v>2519</v>
      </c>
      <c r="Q89" s="240" t="str">
        <f t="shared" ca="1" si="1"/>
        <v/>
      </c>
      <c r="R89" s="235" t="s">
        <v>2385</v>
      </c>
      <c r="S89" s="235" t="s">
        <v>2386</v>
      </c>
      <c r="T89" s="235" t="s">
        <v>2453</v>
      </c>
      <c r="U89" s="238" t="s">
        <v>2513</v>
      </c>
      <c r="V89" s="238">
        <v>115</v>
      </c>
    </row>
    <row r="90" spans="1:22" x14ac:dyDescent="0.25">
      <c r="A90" s="235">
        <v>293080</v>
      </c>
      <c r="B90" s="235">
        <v>8</v>
      </c>
      <c r="C90" s="235" t="s">
        <v>2403</v>
      </c>
      <c r="D90" s="236">
        <v>45707</v>
      </c>
      <c r="E90" s="236">
        <v>45954</v>
      </c>
      <c r="F90" s="235" t="s">
        <v>2502</v>
      </c>
      <c r="G90" s="235" t="s">
        <v>2503</v>
      </c>
      <c r="H90" s="235">
        <v>400</v>
      </c>
      <c r="I90" s="235" t="s">
        <v>2370</v>
      </c>
      <c r="J90" s="235" t="s">
        <v>2504</v>
      </c>
      <c r="K90" s="249" t="s">
        <v>2505</v>
      </c>
      <c r="L90" s="235">
        <v>400</v>
      </c>
      <c r="M90" s="235">
        <v>166</v>
      </c>
      <c r="N90" s="237">
        <v>396000</v>
      </c>
      <c r="O90" s="237">
        <v>2385</v>
      </c>
      <c r="P90" s="235" t="s">
        <v>2520</v>
      </c>
      <c r="Q90" s="240" t="str">
        <f t="shared" ca="1" si="1"/>
        <v/>
      </c>
      <c r="R90" s="235" t="s">
        <v>2385</v>
      </c>
      <c r="S90" s="235" t="s">
        <v>2386</v>
      </c>
      <c r="T90" s="235" t="s">
        <v>2453</v>
      </c>
      <c r="U90" s="238" t="s">
        <v>2507</v>
      </c>
      <c r="V90" s="238">
        <v>115</v>
      </c>
    </row>
    <row r="91" spans="1:22" x14ac:dyDescent="0.25">
      <c r="A91" s="235">
        <v>293087</v>
      </c>
      <c r="B91" s="235">
        <v>5</v>
      </c>
      <c r="C91" s="235" t="s">
        <v>2403</v>
      </c>
      <c r="D91" s="236">
        <v>45707</v>
      </c>
      <c r="E91" s="236">
        <v>45955</v>
      </c>
      <c r="F91" s="235" t="s">
        <v>2510</v>
      </c>
      <c r="G91" s="235" t="s">
        <v>2511</v>
      </c>
      <c r="H91" s="235">
        <v>400</v>
      </c>
      <c r="I91" s="235" t="s">
        <v>2370</v>
      </c>
      <c r="J91" s="235" t="s">
        <v>2504</v>
      </c>
      <c r="K91" s="249" t="s">
        <v>2505</v>
      </c>
      <c r="L91" s="235">
        <v>400</v>
      </c>
      <c r="M91" s="235">
        <v>166</v>
      </c>
      <c r="N91" s="237">
        <v>446000</v>
      </c>
      <c r="O91" s="237">
        <v>2686</v>
      </c>
      <c r="P91" s="235" t="s">
        <v>2521</v>
      </c>
      <c r="Q91" s="240" t="str">
        <f t="shared" ca="1" si="1"/>
        <v/>
      </c>
      <c r="R91" s="235" t="s">
        <v>2385</v>
      </c>
      <c r="S91" s="235" t="s">
        <v>2386</v>
      </c>
      <c r="T91" s="235" t="s">
        <v>2453</v>
      </c>
      <c r="U91" s="238" t="s">
        <v>2513</v>
      </c>
      <c r="V91" s="238">
        <v>115</v>
      </c>
    </row>
    <row r="92" spans="1:22" x14ac:dyDescent="0.25">
      <c r="A92" s="235">
        <v>293081</v>
      </c>
      <c r="B92" s="235">
        <v>9</v>
      </c>
      <c r="C92" s="235" t="s">
        <v>2403</v>
      </c>
      <c r="D92" s="236">
        <v>45707</v>
      </c>
      <c r="E92" s="236">
        <v>45986</v>
      </c>
      <c r="F92" s="235" t="s">
        <v>2502</v>
      </c>
      <c r="G92" s="235" t="s">
        <v>2503</v>
      </c>
      <c r="H92" s="235">
        <v>400</v>
      </c>
      <c r="I92" s="235" t="s">
        <v>2370</v>
      </c>
      <c r="J92" s="235" t="s">
        <v>2504</v>
      </c>
      <c r="K92" s="249" t="s">
        <v>2505</v>
      </c>
      <c r="L92" s="235">
        <v>400</v>
      </c>
      <c r="M92" s="235">
        <v>166</v>
      </c>
      <c r="N92" s="237">
        <v>396000</v>
      </c>
      <c r="O92" s="237">
        <v>2385</v>
      </c>
      <c r="P92" s="235" t="s">
        <v>2522</v>
      </c>
      <c r="Q92" s="240" t="str">
        <f t="shared" ca="1" si="1"/>
        <v/>
      </c>
      <c r="R92" s="235" t="s">
        <v>2385</v>
      </c>
      <c r="S92" s="235" t="s">
        <v>2386</v>
      </c>
      <c r="T92" s="235" t="s">
        <v>2453</v>
      </c>
      <c r="U92" s="238" t="s">
        <v>2507</v>
      </c>
      <c r="V92" s="238">
        <v>115</v>
      </c>
    </row>
    <row r="93" spans="1:22" x14ac:dyDescent="0.25">
      <c r="A93" s="235">
        <v>293088</v>
      </c>
      <c r="B93" s="235">
        <v>6</v>
      </c>
      <c r="C93" s="235" t="s">
        <v>2403</v>
      </c>
      <c r="D93" s="236">
        <v>45707</v>
      </c>
      <c r="E93" s="236">
        <v>45986</v>
      </c>
      <c r="F93" s="235" t="s">
        <v>2510</v>
      </c>
      <c r="G93" s="235" t="s">
        <v>2511</v>
      </c>
      <c r="H93" s="235">
        <v>400</v>
      </c>
      <c r="I93" s="235" t="s">
        <v>2370</v>
      </c>
      <c r="J93" s="235" t="s">
        <v>2504</v>
      </c>
      <c r="K93" s="249" t="s">
        <v>2505</v>
      </c>
      <c r="L93" s="235">
        <v>400</v>
      </c>
      <c r="M93" s="235">
        <v>166</v>
      </c>
      <c r="N93" s="237">
        <v>446000</v>
      </c>
      <c r="O93" s="237">
        <v>2686</v>
      </c>
      <c r="P93" s="235" t="s">
        <v>2523</v>
      </c>
      <c r="Q93" s="240" t="str">
        <f t="shared" ca="1" si="1"/>
        <v/>
      </c>
      <c r="R93" s="235" t="s">
        <v>2385</v>
      </c>
      <c r="S93" s="235" t="s">
        <v>2386</v>
      </c>
      <c r="T93" s="235" t="s">
        <v>2453</v>
      </c>
      <c r="U93" s="238" t="s">
        <v>2513</v>
      </c>
      <c r="V93" s="238">
        <v>115</v>
      </c>
    </row>
    <row r="94" spans="1:22" x14ac:dyDescent="0.25">
      <c r="A94" s="235">
        <v>293082</v>
      </c>
      <c r="B94" s="235">
        <v>10</v>
      </c>
      <c r="C94" s="235" t="s">
        <v>2403</v>
      </c>
      <c r="D94" s="236">
        <v>45707</v>
      </c>
      <c r="E94" s="236">
        <v>46017</v>
      </c>
      <c r="F94" s="235" t="s">
        <v>2502</v>
      </c>
      <c r="G94" s="235" t="s">
        <v>2503</v>
      </c>
      <c r="H94" s="235">
        <v>400</v>
      </c>
      <c r="I94" s="235" t="s">
        <v>2370</v>
      </c>
      <c r="J94" s="235" t="s">
        <v>2504</v>
      </c>
      <c r="K94" s="249" t="s">
        <v>2505</v>
      </c>
      <c r="L94" s="235">
        <v>400</v>
      </c>
      <c r="M94" s="235">
        <v>166</v>
      </c>
      <c r="N94" s="237">
        <v>396000</v>
      </c>
      <c r="O94" s="237">
        <v>2385</v>
      </c>
      <c r="P94" s="235" t="s">
        <v>2524</v>
      </c>
      <c r="Q94" s="240" t="str">
        <f t="shared" ca="1" si="1"/>
        <v/>
      </c>
      <c r="R94" s="235" t="s">
        <v>2385</v>
      </c>
      <c r="S94" s="235" t="s">
        <v>2386</v>
      </c>
      <c r="T94" s="235" t="s">
        <v>2453</v>
      </c>
      <c r="U94" s="238" t="s">
        <v>2507</v>
      </c>
      <c r="V94" s="238">
        <v>115</v>
      </c>
    </row>
    <row r="95" spans="1:22" x14ac:dyDescent="0.25">
      <c r="A95" s="235">
        <v>293089</v>
      </c>
      <c r="B95" s="235">
        <v>7</v>
      </c>
      <c r="C95" s="235" t="s">
        <v>2403</v>
      </c>
      <c r="D95" s="236">
        <v>45707</v>
      </c>
      <c r="E95" s="236">
        <v>46017</v>
      </c>
      <c r="F95" s="235" t="s">
        <v>2510</v>
      </c>
      <c r="G95" s="235" t="s">
        <v>2511</v>
      </c>
      <c r="H95" s="235">
        <v>400</v>
      </c>
      <c r="I95" s="235" t="s">
        <v>2370</v>
      </c>
      <c r="J95" s="235" t="s">
        <v>2504</v>
      </c>
      <c r="K95" s="249" t="s">
        <v>2505</v>
      </c>
      <c r="L95" s="235">
        <v>400</v>
      </c>
      <c r="M95" s="235">
        <v>166</v>
      </c>
      <c r="N95" s="237">
        <v>446000</v>
      </c>
      <c r="O95" s="237">
        <v>2686</v>
      </c>
      <c r="P95" s="235" t="s">
        <v>2525</v>
      </c>
      <c r="Q95" s="240" t="str">
        <f t="shared" ca="1" si="1"/>
        <v/>
      </c>
      <c r="R95" s="235" t="s">
        <v>2385</v>
      </c>
      <c r="S95" s="235" t="s">
        <v>2386</v>
      </c>
      <c r="T95" s="235" t="s">
        <v>2453</v>
      </c>
      <c r="U95" s="238" t="s">
        <v>2513</v>
      </c>
      <c r="V95" s="238">
        <v>115</v>
      </c>
    </row>
    <row r="96" spans="1:22" x14ac:dyDescent="0.25">
      <c r="A96" s="235">
        <v>293126</v>
      </c>
      <c r="B96" s="235">
        <v>1</v>
      </c>
      <c r="C96" s="235" t="s">
        <v>2403</v>
      </c>
      <c r="D96" s="236">
        <v>45721</v>
      </c>
      <c r="E96" s="236">
        <v>45723</v>
      </c>
      <c r="F96" s="235" t="s">
        <v>2531</v>
      </c>
      <c r="G96" s="235" t="s">
        <v>2532</v>
      </c>
      <c r="H96" s="235">
        <v>100</v>
      </c>
      <c r="I96" s="235" t="s">
        <v>2370</v>
      </c>
      <c r="J96" s="235" t="s">
        <v>2533</v>
      </c>
      <c r="K96" s="241" t="s">
        <v>2534</v>
      </c>
      <c r="L96" s="235">
        <v>100</v>
      </c>
      <c r="M96" s="235">
        <v>47.02</v>
      </c>
      <c r="N96" s="237">
        <v>145000</v>
      </c>
      <c r="O96" s="237">
        <v>3083</v>
      </c>
      <c r="P96" s="235" t="s">
        <v>2391</v>
      </c>
      <c r="Q96" s="240">
        <f t="shared" ca="1" si="1"/>
        <v>18</v>
      </c>
      <c r="R96" s="235" t="s">
        <v>2385</v>
      </c>
      <c r="S96" s="235" t="s">
        <v>2386</v>
      </c>
      <c r="T96" s="235" t="s">
        <v>2453</v>
      </c>
      <c r="U96" s="238" t="s">
        <v>2535</v>
      </c>
      <c r="V96" s="238">
        <v>137</v>
      </c>
    </row>
    <row r="97" spans="1:22" x14ac:dyDescent="0.25">
      <c r="A97" s="235">
        <v>293134</v>
      </c>
      <c r="B97" s="235">
        <v>1</v>
      </c>
      <c r="C97" s="235">
        <v>1</v>
      </c>
      <c r="D97" s="236">
        <v>45727</v>
      </c>
      <c r="E97" s="236">
        <v>45741</v>
      </c>
      <c r="F97" s="235" t="s">
        <v>2538</v>
      </c>
      <c r="G97" s="235" t="s">
        <v>2539</v>
      </c>
      <c r="H97" s="235">
        <v>100</v>
      </c>
      <c r="I97" s="235" t="s">
        <v>2370</v>
      </c>
      <c r="J97" s="235" t="s">
        <v>1997</v>
      </c>
      <c r="K97" s="241" t="s">
        <v>2540</v>
      </c>
      <c r="L97" s="235">
        <v>100</v>
      </c>
      <c r="M97" s="235">
        <v>68.5</v>
      </c>
      <c r="N97" s="237">
        <v>205000</v>
      </c>
      <c r="O97" s="237">
        <v>2992</v>
      </c>
      <c r="P97" s="235" t="s">
        <v>2391</v>
      </c>
      <c r="Q97" s="240">
        <f t="shared" ca="1" si="1"/>
        <v>0</v>
      </c>
      <c r="R97" s="235" t="s">
        <v>2385</v>
      </c>
      <c r="S97" s="235" t="s">
        <v>2386</v>
      </c>
      <c r="T97" s="235" t="s">
        <v>2453</v>
      </c>
      <c r="U97" s="238" t="s">
        <v>2541</v>
      </c>
      <c r="V97" s="238">
        <v>175</v>
      </c>
    </row>
    <row r="98" spans="1:22" x14ac:dyDescent="0.25">
      <c r="A98" s="235">
        <v>293134</v>
      </c>
      <c r="B98" s="235">
        <v>1</v>
      </c>
      <c r="C98" s="235">
        <v>2</v>
      </c>
      <c r="D98" s="236">
        <v>45727</v>
      </c>
      <c r="E98" s="236">
        <v>45741</v>
      </c>
      <c r="F98" s="235" t="s">
        <v>2538</v>
      </c>
      <c r="G98" s="235" t="s">
        <v>2539</v>
      </c>
      <c r="H98" s="235">
        <v>100</v>
      </c>
      <c r="I98" s="235" t="s">
        <v>2370</v>
      </c>
      <c r="J98" s="235" t="s">
        <v>2389</v>
      </c>
      <c r="K98" s="241" t="s">
        <v>2390</v>
      </c>
      <c r="L98" s="235">
        <v>100</v>
      </c>
      <c r="M98" s="235">
        <v>19.28</v>
      </c>
      <c r="N98" s="237">
        <v>98000</v>
      </c>
      <c r="O98" s="237">
        <v>5082</v>
      </c>
      <c r="P98" s="235" t="s">
        <v>2391</v>
      </c>
      <c r="Q98" s="240">
        <f t="shared" ca="1" si="1"/>
        <v>0</v>
      </c>
      <c r="R98" s="235" t="s">
        <v>2385</v>
      </c>
      <c r="S98" s="235" t="s">
        <v>2386</v>
      </c>
      <c r="T98" s="235" t="s">
        <v>2453</v>
      </c>
      <c r="U98" s="238" t="s">
        <v>2541</v>
      </c>
      <c r="V98" s="238">
        <v>175</v>
      </c>
    </row>
    <row r="99" spans="1:22" x14ac:dyDescent="0.25">
      <c r="A99" s="235">
        <v>293134</v>
      </c>
      <c r="B99" s="235">
        <v>1</v>
      </c>
      <c r="C99" s="235">
        <v>3</v>
      </c>
      <c r="D99" s="236">
        <v>45727</v>
      </c>
      <c r="E99" s="236">
        <v>45741</v>
      </c>
      <c r="F99" s="235" t="s">
        <v>2538</v>
      </c>
      <c r="G99" s="235" t="s">
        <v>2539</v>
      </c>
      <c r="H99" s="235">
        <v>100</v>
      </c>
      <c r="I99" s="235" t="s">
        <v>2370</v>
      </c>
      <c r="J99" s="235" t="s">
        <v>2392</v>
      </c>
      <c r="K99" s="241" t="s">
        <v>2393</v>
      </c>
      <c r="L99" s="235">
        <v>100</v>
      </c>
      <c r="M99" s="235">
        <v>3.7</v>
      </c>
      <c r="N99" s="237">
        <v>25000</v>
      </c>
      <c r="O99" s="237">
        <v>6756</v>
      </c>
      <c r="P99" s="235" t="s">
        <v>2391</v>
      </c>
      <c r="Q99" s="240">
        <f t="shared" ca="1" si="1"/>
        <v>0</v>
      </c>
      <c r="R99" s="235" t="s">
        <v>2385</v>
      </c>
      <c r="S99" s="235" t="s">
        <v>2386</v>
      </c>
      <c r="T99" s="235" t="s">
        <v>2453</v>
      </c>
      <c r="U99" s="238" t="s">
        <v>2541</v>
      </c>
      <c r="V99" s="238">
        <v>175</v>
      </c>
    </row>
    <row r="100" spans="1:22" x14ac:dyDescent="0.25">
      <c r="A100" s="235">
        <v>293137</v>
      </c>
      <c r="B100" s="235">
        <v>1</v>
      </c>
      <c r="C100" s="235" t="s">
        <v>2403</v>
      </c>
      <c r="D100" s="236">
        <v>45728</v>
      </c>
      <c r="E100" s="236">
        <v>45728</v>
      </c>
      <c r="F100" s="235" t="s">
        <v>2462</v>
      </c>
      <c r="G100" s="235" t="s">
        <v>2463</v>
      </c>
      <c r="H100" s="235">
        <v>600</v>
      </c>
      <c r="I100" s="235" t="s">
        <v>2370</v>
      </c>
      <c r="J100" s="235" t="s">
        <v>1609</v>
      </c>
      <c r="K100" s="241" t="s">
        <v>2545</v>
      </c>
      <c r="L100" s="235">
        <v>600</v>
      </c>
      <c r="M100" s="235">
        <v>31.92</v>
      </c>
      <c r="N100" s="237">
        <v>60000</v>
      </c>
      <c r="O100" s="237">
        <v>1879</v>
      </c>
      <c r="P100" s="235" t="s">
        <v>2391</v>
      </c>
      <c r="Q100" s="240">
        <f t="shared" ca="1" si="1"/>
        <v>13</v>
      </c>
      <c r="R100" s="235" t="s">
        <v>2385</v>
      </c>
      <c r="S100" s="235" t="s">
        <v>2386</v>
      </c>
      <c r="T100" s="235" t="s">
        <v>2387</v>
      </c>
      <c r="U100" s="238">
        <v>31448</v>
      </c>
      <c r="V100" s="238" t="s">
        <v>2501</v>
      </c>
    </row>
    <row r="101" spans="1:22" x14ac:dyDescent="0.25">
      <c r="A101" s="235">
        <v>293137</v>
      </c>
      <c r="B101" s="235">
        <v>2</v>
      </c>
      <c r="C101" s="235" t="s">
        <v>2403</v>
      </c>
      <c r="D101" s="236">
        <v>45728</v>
      </c>
      <c r="E101" s="236">
        <v>45728</v>
      </c>
      <c r="F101" s="235" t="s">
        <v>2462</v>
      </c>
      <c r="G101" s="235" t="s">
        <v>2463</v>
      </c>
      <c r="H101" s="235">
        <v>200</v>
      </c>
      <c r="I101" s="235" t="s">
        <v>2370</v>
      </c>
      <c r="J101" s="235" t="s">
        <v>2484</v>
      </c>
      <c r="K101" s="250" t="s">
        <v>2485</v>
      </c>
      <c r="L101" s="235">
        <v>200</v>
      </c>
      <c r="M101" s="235">
        <v>127.6</v>
      </c>
      <c r="N101" s="237">
        <v>351000</v>
      </c>
      <c r="O101" s="237">
        <v>2750</v>
      </c>
      <c r="P101" s="235" t="s">
        <v>2391</v>
      </c>
      <c r="Q101" s="240">
        <f t="shared" ca="1" si="1"/>
        <v>13</v>
      </c>
      <c r="R101" s="235" t="s">
        <v>2385</v>
      </c>
      <c r="S101" s="235" t="s">
        <v>2386</v>
      </c>
      <c r="T101" s="235" t="s">
        <v>2387</v>
      </c>
      <c r="U101" s="238">
        <v>31448</v>
      </c>
      <c r="V101" s="238" t="s">
        <v>2501</v>
      </c>
    </row>
    <row r="102" spans="1:22" x14ac:dyDescent="0.25">
      <c r="A102" s="235">
        <v>293137</v>
      </c>
      <c r="B102" s="235">
        <v>3</v>
      </c>
      <c r="C102" s="235" t="s">
        <v>2403</v>
      </c>
      <c r="D102" s="236">
        <v>45728</v>
      </c>
      <c r="E102" s="236">
        <v>45728</v>
      </c>
      <c r="F102" s="235" t="s">
        <v>2462</v>
      </c>
      <c r="G102" s="235" t="s">
        <v>2463</v>
      </c>
      <c r="H102" s="235">
        <v>40</v>
      </c>
      <c r="I102" s="235" t="s">
        <v>2370</v>
      </c>
      <c r="J102" s="235" t="s">
        <v>414</v>
      </c>
      <c r="K102" s="241" t="s">
        <v>2546</v>
      </c>
      <c r="L102" s="235">
        <v>40</v>
      </c>
      <c r="M102" s="235">
        <v>71.8</v>
      </c>
      <c r="N102" s="237">
        <v>480000</v>
      </c>
      <c r="O102" s="237">
        <v>6685</v>
      </c>
      <c r="P102" s="235" t="s">
        <v>2391</v>
      </c>
      <c r="Q102" s="240">
        <f t="shared" ca="1" si="1"/>
        <v>13</v>
      </c>
      <c r="R102" s="235" t="s">
        <v>2385</v>
      </c>
      <c r="S102" s="235" t="s">
        <v>2386</v>
      </c>
      <c r="T102" s="235" t="s">
        <v>2387</v>
      </c>
      <c r="U102" s="238">
        <v>31448</v>
      </c>
      <c r="V102" s="238" t="s">
        <v>2501</v>
      </c>
    </row>
    <row r="103" spans="1:22" x14ac:dyDescent="0.25">
      <c r="A103" s="235">
        <v>293137</v>
      </c>
      <c r="B103" s="235">
        <v>4</v>
      </c>
      <c r="C103" s="235" t="s">
        <v>2403</v>
      </c>
      <c r="D103" s="236">
        <v>45728</v>
      </c>
      <c r="E103" s="236">
        <v>45728</v>
      </c>
      <c r="F103" s="235" t="s">
        <v>2462</v>
      </c>
      <c r="G103" s="235" t="s">
        <v>2463</v>
      </c>
      <c r="H103" s="235">
        <v>30</v>
      </c>
      <c r="I103" s="235" t="s">
        <v>2370</v>
      </c>
      <c r="J103" s="235" t="s">
        <v>2547</v>
      </c>
      <c r="K103" s="249" t="s">
        <v>2548</v>
      </c>
      <c r="L103" s="235">
        <v>30</v>
      </c>
      <c r="M103" s="235">
        <v>40.86</v>
      </c>
      <c r="N103" s="237">
        <v>163500</v>
      </c>
      <c r="O103" s="237">
        <v>4001</v>
      </c>
      <c r="P103" s="235" t="s">
        <v>2391</v>
      </c>
      <c r="Q103" s="240">
        <f t="shared" ca="1" si="1"/>
        <v>13</v>
      </c>
      <c r="R103" s="235" t="s">
        <v>2385</v>
      </c>
      <c r="S103" s="235" t="s">
        <v>2386</v>
      </c>
      <c r="T103" s="235" t="s">
        <v>2387</v>
      </c>
      <c r="U103" s="238">
        <v>31448</v>
      </c>
      <c r="V103" s="238" t="s">
        <v>2501</v>
      </c>
    </row>
    <row r="104" spans="1:22" x14ac:dyDescent="0.25">
      <c r="A104" s="235">
        <v>293137</v>
      </c>
      <c r="B104" s="235">
        <v>6</v>
      </c>
      <c r="C104" s="235" t="s">
        <v>2403</v>
      </c>
      <c r="D104" s="236">
        <v>45728</v>
      </c>
      <c r="E104" s="236">
        <v>45728</v>
      </c>
      <c r="F104" s="235" t="s">
        <v>2462</v>
      </c>
      <c r="G104" s="235" t="s">
        <v>2463</v>
      </c>
      <c r="H104" s="235">
        <v>5</v>
      </c>
      <c r="I104" s="235" t="s">
        <v>2370</v>
      </c>
      <c r="J104" s="235" t="s">
        <v>983</v>
      </c>
      <c r="K104" s="297" t="s">
        <v>2549</v>
      </c>
      <c r="L104" s="235">
        <v>5</v>
      </c>
      <c r="M104" s="235">
        <v>6.4</v>
      </c>
      <c r="N104" s="237">
        <v>22400</v>
      </c>
      <c r="O104" s="237">
        <v>3500</v>
      </c>
      <c r="P104" s="235" t="s">
        <v>2391</v>
      </c>
      <c r="Q104" s="240">
        <f t="shared" ca="1" si="1"/>
        <v>13</v>
      </c>
      <c r="R104" s="235" t="s">
        <v>2385</v>
      </c>
      <c r="S104" s="235" t="s">
        <v>2386</v>
      </c>
      <c r="T104" s="235" t="s">
        <v>2387</v>
      </c>
      <c r="U104" s="238">
        <v>31448</v>
      </c>
      <c r="V104" s="238" t="s">
        <v>2501</v>
      </c>
    </row>
    <row r="105" spans="1:22" x14ac:dyDescent="0.25">
      <c r="A105" s="235">
        <v>293135</v>
      </c>
      <c r="B105" s="235">
        <v>1</v>
      </c>
      <c r="C105" s="235" t="s">
        <v>2403</v>
      </c>
      <c r="D105" s="236">
        <v>45728</v>
      </c>
      <c r="E105" s="236">
        <v>45749</v>
      </c>
      <c r="F105" s="235" t="s">
        <v>2538</v>
      </c>
      <c r="G105" s="235" t="s">
        <v>2539</v>
      </c>
      <c r="H105" s="235">
        <v>36</v>
      </c>
      <c r="I105" s="235" t="s">
        <v>2370</v>
      </c>
      <c r="J105" s="235" t="s">
        <v>2550</v>
      </c>
      <c r="K105" s="249" t="s">
        <v>2551</v>
      </c>
      <c r="L105" s="235">
        <v>36</v>
      </c>
      <c r="M105" s="235">
        <v>389.45</v>
      </c>
      <c r="N105" s="237">
        <v>1081692</v>
      </c>
      <c r="O105" s="237">
        <v>2777</v>
      </c>
      <c r="P105" s="235" t="s">
        <v>2391</v>
      </c>
      <c r="Q105" s="240" t="str">
        <f t="shared" ca="1" si="1"/>
        <v/>
      </c>
      <c r="R105" s="235" t="s">
        <v>2385</v>
      </c>
      <c r="S105" s="235" t="s">
        <v>2386</v>
      </c>
      <c r="T105" s="235" t="s">
        <v>2453</v>
      </c>
      <c r="U105" s="238" t="s">
        <v>2552</v>
      </c>
      <c r="V105" s="238">
        <v>133</v>
      </c>
    </row>
    <row r="106" spans="1:22" x14ac:dyDescent="0.25">
      <c r="A106" s="235">
        <v>293144</v>
      </c>
      <c r="B106" s="235">
        <v>1</v>
      </c>
      <c r="C106" s="235" t="s">
        <v>2403</v>
      </c>
      <c r="D106" s="236">
        <v>45730</v>
      </c>
      <c r="E106" s="236">
        <v>45740</v>
      </c>
      <c r="F106" s="235" t="s">
        <v>2559</v>
      </c>
      <c r="G106" s="235" t="s">
        <v>2560</v>
      </c>
      <c r="H106" s="235">
        <v>200</v>
      </c>
      <c r="I106" s="235" t="s">
        <v>2370</v>
      </c>
      <c r="J106" s="235" t="s">
        <v>1523</v>
      </c>
      <c r="K106" s="241" t="s">
        <v>2561</v>
      </c>
      <c r="L106" s="235">
        <v>200</v>
      </c>
      <c r="M106" s="235">
        <v>35.04</v>
      </c>
      <c r="N106" s="237">
        <v>96000</v>
      </c>
      <c r="O106" s="237">
        <v>2739</v>
      </c>
      <c r="P106" s="235" t="s">
        <v>2391</v>
      </c>
      <c r="Q106" s="240">
        <f t="shared" ca="1" si="1"/>
        <v>1</v>
      </c>
      <c r="R106" s="235" t="s">
        <v>2385</v>
      </c>
      <c r="S106" s="235" t="s">
        <v>2386</v>
      </c>
      <c r="T106" s="235" t="s">
        <v>2453</v>
      </c>
      <c r="U106" s="238" t="s">
        <v>2562</v>
      </c>
      <c r="V106" s="238">
        <v>105</v>
      </c>
    </row>
    <row r="107" spans="1:22" x14ac:dyDescent="0.25">
      <c r="A107" s="235">
        <v>293140</v>
      </c>
      <c r="B107" s="235">
        <v>1</v>
      </c>
      <c r="C107" s="235" t="s">
        <v>2403</v>
      </c>
      <c r="D107" s="236">
        <v>45729</v>
      </c>
      <c r="E107" s="236">
        <v>45741</v>
      </c>
      <c r="F107" s="235" t="s">
        <v>2462</v>
      </c>
      <c r="G107" s="235" t="s">
        <v>2463</v>
      </c>
      <c r="H107" s="235">
        <v>50</v>
      </c>
      <c r="I107" s="235" t="s">
        <v>2370</v>
      </c>
      <c r="J107" s="235" t="s">
        <v>414</v>
      </c>
      <c r="K107" s="241" t="s">
        <v>2546</v>
      </c>
      <c r="L107" s="235">
        <v>15</v>
      </c>
      <c r="M107" s="235">
        <v>26.92</v>
      </c>
      <c r="N107" s="237">
        <v>180000</v>
      </c>
      <c r="O107" s="237">
        <v>6686</v>
      </c>
      <c r="P107" s="235" t="s">
        <v>2391</v>
      </c>
      <c r="Q107" s="240">
        <f t="shared" ca="1" si="1"/>
        <v>0</v>
      </c>
      <c r="R107" s="235" t="s">
        <v>2385</v>
      </c>
      <c r="S107" s="235" t="s">
        <v>2386</v>
      </c>
      <c r="T107" s="235" t="s">
        <v>2453</v>
      </c>
      <c r="U107" s="238">
        <v>31487</v>
      </c>
      <c r="V107" s="238">
        <v>147</v>
      </c>
    </row>
    <row r="108" spans="1:22" x14ac:dyDescent="0.25">
      <c r="A108" s="235">
        <v>293142</v>
      </c>
      <c r="B108" s="235">
        <v>1</v>
      </c>
      <c r="C108" s="235" t="s">
        <v>2403</v>
      </c>
      <c r="D108" s="236">
        <v>45729</v>
      </c>
      <c r="E108" s="236">
        <v>45741</v>
      </c>
      <c r="F108" s="235" t="s">
        <v>2462</v>
      </c>
      <c r="G108" s="235" t="s">
        <v>2463</v>
      </c>
      <c r="H108" s="235">
        <v>50</v>
      </c>
      <c r="I108" s="235" t="s">
        <v>2370</v>
      </c>
      <c r="J108" s="235" t="s">
        <v>414</v>
      </c>
      <c r="K108" s="249" t="s">
        <v>2546</v>
      </c>
      <c r="L108" s="235">
        <v>50</v>
      </c>
      <c r="M108" s="235">
        <v>89.75</v>
      </c>
      <c r="N108" s="237">
        <v>600000</v>
      </c>
      <c r="O108" s="237">
        <v>6685</v>
      </c>
      <c r="P108" s="235" t="s">
        <v>2391</v>
      </c>
      <c r="Q108" s="240">
        <f t="shared" ca="1" si="1"/>
        <v>0</v>
      </c>
      <c r="R108" s="235" t="s">
        <v>2385</v>
      </c>
      <c r="S108" s="235" t="s">
        <v>2386</v>
      </c>
      <c r="T108" s="235" t="s">
        <v>2453</v>
      </c>
      <c r="U108" s="238">
        <v>31487</v>
      </c>
      <c r="V108" s="238">
        <v>147</v>
      </c>
    </row>
    <row r="109" spans="1:22" x14ac:dyDescent="0.25">
      <c r="A109" s="235">
        <v>293148</v>
      </c>
      <c r="B109" s="235">
        <v>1</v>
      </c>
      <c r="C109" s="235" t="s">
        <v>2403</v>
      </c>
      <c r="D109" s="236">
        <v>45733</v>
      </c>
      <c r="E109" s="236">
        <v>45747</v>
      </c>
      <c r="F109" s="235" t="s">
        <v>2563</v>
      </c>
      <c r="G109" s="235" t="s">
        <v>2564</v>
      </c>
      <c r="H109" s="235">
        <v>30</v>
      </c>
      <c r="I109" s="235" t="s">
        <v>2370</v>
      </c>
      <c r="J109" s="235" t="s">
        <v>1528</v>
      </c>
      <c r="K109" s="249" t="s">
        <v>2496</v>
      </c>
      <c r="L109" s="235">
        <v>30</v>
      </c>
      <c r="M109" s="235">
        <v>384</v>
      </c>
      <c r="N109" s="237">
        <v>960000</v>
      </c>
      <c r="O109" s="237">
        <v>2500</v>
      </c>
      <c r="P109" s="235" t="s">
        <v>2565</v>
      </c>
      <c r="Q109" s="240" t="str">
        <f t="shared" ca="1" si="1"/>
        <v/>
      </c>
      <c r="R109" s="235" t="s">
        <v>2385</v>
      </c>
      <c r="S109" s="235" t="s">
        <v>2386</v>
      </c>
      <c r="T109" s="235" t="s">
        <v>2453</v>
      </c>
      <c r="U109" s="238">
        <v>15554</v>
      </c>
      <c r="V109" s="238">
        <v>188</v>
      </c>
    </row>
    <row r="110" spans="1:22" x14ac:dyDescent="0.25">
      <c r="A110" s="235">
        <v>293145</v>
      </c>
      <c r="B110" s="235">
        <v>1</v>
      </c>
      <c r="C110" s="235">
        <v>1</v>
      </c>
      <c r="D110" s="236">
        <v>45730</v>
      </c>
      <c r="E110" s="236">
        <v>45751</v>
      </c>
      <c r="F110" s="235" t="s">
        <v>2380</v>
      </c>
      <c r="G110" s="235" t="s">
        <v>2381</v>
      </c>
      <c r="H110" s="239">
        <v>1000</v>
      </c>
      <c r="I110" s="235" t="s">
        <v>2370</v>
      </c>
      <c r="J110" s="235" t="s">
        <v>1997</v>
      </c>
      <c r="K110" s="253" t="s">
        <v>2540</v>
      </c>
      <c r="L110" s="259">
        <v>1000</v>
      </c>
      <c r="M110" s="235">
        <v>685</v>
      </c>
      <c r="N110" s="237">
        <v>2055000</v>
      </c>
      <c r="O110" s="237">
        <v>3000</v>
      </c>
      <c r="P110" s="235" t="s">
        <v>2566</v>
      </c>
      <c r="Q110" s="240" t="str">
        <f t="shared" ca="1" si="1"/>
        <v/>
      </c>
      <c r="R110" s="235" t="s">
        <v>2385</v>
      </c>
      <c r="S110" s="235" t="s">
        <v>2386</v>
      </c>
      <c r="T110" s="235" t="s">
        <v>2453</v>
      </c>
      <c r="U110" s="238" t="s">
        <v>2567</v>
      </c>
      <c r="V110" s="238">
        <v>159</v>
      </c>
    </row>
    <row r="111" spans="1:22" x14ac:dyDescent="0.25">
      <c r="A111" s="235">
        <v>293145</v>
      </c>
      <c r="B111" s="235">
        <v>1</v>
      </c>
      <c r="C111" s="235">
        <v>2</v>
      </c>
      <c r="D111" s="236">
        <v>45730</v>
      </c>
      <c r="E111" s="236">
        <v>45751</v>
      </c>
      <c r="F111" s="235" t="s">
        <v>2380</v>
      </c>
      <c r="G111" s="235" t="s">
        <v>2381</v>
      </c>
      <c r="H111" s="239">
        <v>1000</v>
      </c>
      <c r="I111" s="235" t="s">
        <v>2370</v>
      </c>
      <c r="J111" s="235" t="s">
        <v>2389</v>
      </c>
      <c r="K111" s="235" t="s">
        <v>2390</v>
      </c>
      <c r="L111" s="239">
        <v>1000</v>
      </c>
      <c r="M111" s="235">
        <v>192.8</v>
      </c>
      <c r="N111" s="237">
        <v>980000</v>
      </c>
      <c r="O111" s="237">
        <v>5082</v>
      </c>
      <c r="P111" s="235" t="s">
        <v>2391</v>
      </c>
      <c r="Q111" s="240" t="str">
        <f t="shared" ca="1" si="1"/>
        <v/>
      </c>
      <c r="R111" s="235" t="s">
        <v>2385</v>
      </c>
      <c r="S111" s="235" t="s">
        <v>2386</v>
      </c>
      <c r="T111" s="235" t="s">
        <v>2453</v>
      </c>
      <c r="U111" s="238" t="s">
        <v>2567</v>
      </c>
      <c r="V111" s="238">
        <v>159</v>
      </c>
    </row>
    <row r="112" spans="1:22" x14ac:dyDescent="0.25">
      <c r="A112" s="235">
        <v>293145</v>
      </c>
      <c r="B112" s="235">
        <v>1</v>
      </c>
      <c r="C112" s="235">
        <v>3</v>
      </c>
      <c r="D112" s="236">
        <v>45730</v>
      </c>
      <c r="E112" s="236">
        <v>45751</v>
      </c>
      <c r="F112" s="235" t="s">
        <v>2380</v>
      </c>
      <c r="G112" s="235" t="s">
        <v>2381</v>
      </c>
      <c r="H112" s="239">
        <v>1000</v>
      </c>
      <c r="I112" s="235" t="s">
        <v>2370</v>
      </c>
      <c r="J112" s="235" t="s">
        <v>1622</v>
      </c>
      <c r="K112" s="235" t="s">
        <v>2568</v>
      </c>
      <c r="L112" s="239">
        <v>1000</v>
      </c>
      <c r="M112" s="235">
        <v>30</v>
      </c>
      <c r="N112" s="237">
        <v>400000</v>
      </c>
      <c r="O112" s="237">
        <v>13333</v>
      </c>
      <c r="P112" s="235" t="s">
        <v>2391</v>
      </c>
      <c r="Q112" s="240" t="str">
        <f t="shared" ca="1" si="1"/>
        <v/>
      </c>
      <c r="R112" s="235" t="s">
        <v>2385</v>
      </c>
      <c r="S112" s="235" t="s">
        <v>2386</v>
      </c>
      <c r="T112" s="235" t="s">
        <v>2453</v>
      </c>
      <c r="U112" s="238" t="s">
        <v>2567</v>
      </c>
      <c r="V112" s="238">
        <v>159</v>
      </c>
    </row>
    <row r="113" spans="1:22" x14ac:dyDescent="0.25">
      <c r="A113" s="235">
        <v>293146</v>
      </c>
      <c r="B113" s="235">
        <v>1</v>
      </c>
      <c r="C113" s="235">
        <v>1</v>
      </c>
      <c r="D113" s="236">
        <v>45730</v>
      </c>
      <c r="E113" s="236">
        <v>45751</v>
      </c>
      <c r="F113" s="235" t="s">
        <v>2380</v>
      </c>
      <c r="G113" s="235" t="s">
        <v>2381</v>
      </c>
      <c r="H113" s="239">
        <v>1000</v>
      </c>
      <c r="I113" s="235" t="s">
        <v>2370</v>
      </c>
      <c r="J113" s="235" t="s">
        <v>1993</v>
      </c>
      <c r="K113" s="253" t="s">
        <v>2569</v>
      </c>
      <c r="L113" s="259">
        <f>1000-400</f>
        <v>600</v>
      </c>
      <c r="M113" s="235">
        <v>445</v>
      </c>
      <c r="N113" s="237">
        <v>1335000</v>
      </c>
      <c r="O113" s="237">
        <v>3000</v>
      </c>
      <c r="P113" s="235" t="s">
        <v>2570</v>
      </c>
      <c r="Q113" s="240" t="str">
        <f t="shared" ca="1" si="1"/>
        <v/>
      </c>
      <c r="R113" s="235" t="s">
        <v>2385</v>
      </c>
      <c r="S113" s="235" t="s">
        <v>2386</v>
      </c>
      <c r="T113" s="235" t="s">
        <v>2453</v>
      </c>
      <c r="U113" s="238" t="s">
        <v>2571</v>
      </c>
      <c r="V113" s="238">
        <v>159</v>
      </c>
    </row>
    <row r="114" spans="1:22" x14ac:dyDescent="0.25">
      <c r="A114" s="235">
        <v>293146</v>
      </c>
      <c r="B114" s="235">
        <v>1</v>
      </c>
      <c r="C114" s="235">
        <v>2</v>
      </c>
      <c r="D114" s="236">
        <v>45730</v>
      </c>
      <c r="E114" s="236">
        <v>45751</v>
      </c>
      <c r="F114" s="235" t="s">
        <v>2380</v>
      </c>
      <c r="G114" s="235" t="s">
        <v>2381</v>
      </c>
      <c r="H114" s="239">
        <v>1000</v>
      </c>
      <c r="I114" s="235" t="s">
        <v>2370</v>
      </c>
      <c r="J114" s="235" t="s">
        <v>2572</v>
      </c>
      <c r="K114" s="235" t="s">
        <v>2573</v>
      </c>
      <c r="L114" s="239">
        <v>1000</v>
      </c>
      <c r="M114" s="235">
        <v>134.69999999999999</v>
      </c>
      <c r="N114" s="237">
        <v>690000</v>
      </c>
      <c r="O114" s="237">
        <v>5122</v>
      </c>
      <c r="P114" s="235" t="s">
        <v>2391</v>
      </c>
      <c r="Q114" s="240" t="str">
        <f t="shared" ca="1" si="1"/>
        <v/>
      </c>
      <c r="R114" s="235" t="s">
        <v>2385</v>
      </c>
      <c r="S114" s="235" t="s">
        <v>2386</v>
      </c>
      <c r="T114" s="235" t="s">
        <v>2453</v>
      </c>
      <c r="U114" s="238" t="s">
        <v>2571</v>
      </c>
      <c r="V114" s="238">
        <v>159</v>
      </c>
    </row>
    <row r="115" spans="1:22" x14ac:dyDescent="0.25">
      <c r="A115" s="235">
        <v>293146</v>
      </c>
      <c r="B115" s="235">
        <v>1</v>
      </c>
      <c r="C115" s="235">
        <v>3</v>
      </c>
      <c r="D115" s="236">
        <v>45730</v>
      </c>
      <c r="E115" s="236">
        <v>45751</v>
      </c>
      <c r="F115" s="235" t="s">
        <v>2380</v>
      </c>
      <c r="G115" s="235" t="s">
        <v>2381</v>
      </c>
      <c r="H115" s="239">
        <v>1000</v>
      </c>
      <c r="I115" s="235" t="s">
        <v>2370</v>
      </c>
      <c r="J115" s="235" t="s">
        <v>1621</v>
      </c>
      <c r="K115" s="235" t="s">
        <v>2574</v>
      </c>
      <c r="L115" s="239">
        <v>1000</v>
      </c>
      <c r="M115" s="235">
        <v>32</v>
      </c>
      <c r="N115" s="237">
        <v>300000</v>
      </c>
      <c r="O115" s="237">
        <v>9375</v>
      </c>
      <c r="P115" s="235" t="s">
        <v>2391</v>
      </c>
      <c r="Q115" s="240" t="str">
        <f t="shared" ca="1" si="1"/>
        <v/>
      </c>
      <c r="R115" s="235" t="s">
        <v>2385</v>
      </c>
      <c r="S115" s="235" t="s">
        <v>2386</v>
      </c>
      <c r="T115" s="235" t="s">
        <v>2453</v>
      </c>
      <c r="U115" s="238" t="s">
        <v>2571</v>
      </c>
      <c r="V115" s="238">
        <v>159</v>
      </c>
    </row>
    <row r="116" spans="1:22" x14ac:dyDescent="0.25">
      <c r="A116" s="235">
        <v>293147</v>
      </c>
      <c r="B116" s="235">
        <v>1</v>
      </c>
      <c r="C116" s="235">
        <v>1</v>
      </c>
      <c r="D116" s="236">
        <v>45730</v>
      </c>
      <c r="E116" s="236">
        <v>45751</v>
      </c>
      <c r="F116" s="235" t="s">
        <v>2380</v>
      </c>
      <c r="G116" s="235" t="s">
        <v>2381</v>
      </c>
      <c r="H116" s="239">
        <v>1000</v>
      </c>
      <c r="I116" s="235" t="s">
        <v>2370</v>
      </c>
      <c r="J116" s="235" t="s">
        <v>2002</v>
      </c>
      <c r="K116" s="253" t="s">
        <v>2575</v>
      </c>
      <c r="L116" s="259">
        <v>1000</v>
      </c>
      <c r="M116" s="235">
        <v>720</v>
      </c>
      <c r="N116" s="237">
        <v>2160000</v>
      </c>
      <c r="O116" s="237">
        <v>3000</v>
      </c>
      <c r="P116" s="235" t="s">
        <v>2576</v>
      </c>
      <c r="Q116" s="240" t="str">
        <f t="shared" ca="1" si="1"/>
        <v/>
      </c>
      <c r="R116" s="235" t="s">
        <v>2385</v>
      </c>
      <c r="S116" s="235" t="s">
        <v>2386</v>
      </c>
      <c r="T116" s="235" t="s">
        <v>2453</v>
      </c>
      <c r="U116" s="238" t="s">
        <v>2577</v>
      </c>
      <c r="V116" s="238">
        <v>159</v>
      </c>
    </row>
    <row r="117" spans="1:22" x14ac:dyDescent="0.25">
      <c r="A117" s="235">
        <v>293147</v>
      </c>
      <c r="B117" s="235">
        <v>1</v>
      </c>
      <c r="C117" s="235">
        <v>2</v>
      </c>
      <c r="D117" s="236">
        <v>45730</v>
      </c>
      <c r="E117" s="236">
        <v>45751</v>
      </c>
      <c r="F117" s="235" t="s">
        <v>2380</v>
      </c>
      <c r="G117" s="235" t="s">
        <v>2381</v>
      </c>
      <c r="H117" s="239">
        <v>1000</v>
      </c>
      <c r="I117" s="235" t="s">
        <v>2370</v>
      </c>
      <c r="J117" s="235" t="s">
        <v>2389</v>
      </c>
      <c r="K117" s="235" t="s">
        <v>2390</v>
      </c>
      <c r="L117" s="239">
        <v>1000</v>
      </c>
      <c r="M117" s="235">
        <v>192.8</v>
      </c>
      <c r="N117" s="237">
        <v>980000</v>
      </c>
      <c r="O117" s="237">
        <v>5082</v>
      </c>
      <c r="P117" s="235" t="s">
        <v>2391</v>
      </c>
      <c r="Q117" s="240" t="str">
        <f t="shared" ca="1" si="1"/>
        <v/>
      </c>
      <c r="R117" s="235" t="s">
        <v>2385</v>
      </c>
      <c r="S117" s="235" t="s">
        <v>2386</v>
      </c>
      <c r="T117" s="235" t="s">
        <v>2453</v>
      </c>
      <c r="U117" s="238" t="s">
        <v>2577</v>
      </c>
      <c r="V117" s="238">
        <v>159</v>
      </c>
    </row>
    <row r="118" spans="1:22" x14ac:dyDescent="0.25">
      <c r="A118" s="235">
        <v>293147</v>
      </c>
      <c r="B118" s="235">
        <v>1</v>
      </c>
      <c r="C118" s="235">
        <v>3</v>
      </c>
      <c r="D118" s="236">
        <v>45730</v>
      </c>
      <c r="E118" s="236">
        <v>45751</v>
      </c>
      <c r="F118" s="235" t="s">
        <v>2380</v>
      </c>
      <c r="G118" s="235" t="s">
        <v>2381</v>
      </c>
      <c r="H118" s="239">
        <v>1000</v>
      </c>
      <c r="I118" s="235" t="s">
        <v>2370</v>
      </c>
      <c r="J118" s="235" t="s">
        <v>1622</v>
      </c>
      <c r="K118" s="235" t="s">
        <v>2568</v>
      </c>
      <c r="L118" s="239">
        <v>1000</v>
      </c>
      <c r="M118" s="235">
        <v>30</v>
      </c>
      <c r="N118" s="237">
        <v>400000</v>
      </c>
      <c r="O118" s="237">
        <v>13333</v>
      </c>
      <c r="P118" s="235" t="s">
        <v>2391</v>
      </c>
      <c r="Q118" s="240" t="str">
        <f t="shared" ca="1" si="1"/>
        <v/>
      </c>
      <c r="R118" s="235" t="s">
        <v>2385</v>
      </c>
      <c r="S118" s="235" t="s">
        <v>2386</v>
      </c>
      <c r="T118" s="235" t="s">
        <v>2453</v>
      </c>
      <c r="U118" s="238" t="s">
        <v>2577</v>
      </c>
      <c r="V118" s="238">
        <v>159</v>
      </c>
    </row>
    <row r="119" spans="1:22" x14ac:dyDescent="0.25">
      <c r="A119" s="235">
        <v>293155</v>
      </c>
      <c r="B119" s="235">
        <v>1</v>
      </c>
      <c r="C119" s="235" t="s">
        <v>2403</v>
      </c>
      <c r="D119" s="236">
        <v>45734</v>
      </c>
      <c r="E119" s="236">
        <v>45741</v>
      </c>
      <c r="F119" s="235" t="s">
        <v>2578</v>
      </c>
      <c r="G119" s="235" t="s">
        <v>2579</v>
      </c>
      <c r="H119" s="235">
        <v>100</v>
      </c>
      <c r="I119" s="235" t="s">
        <v>2370</v>
      </c>
      <c r="J119" s="235" t="s">
        <v>2580</v>
      </c>
      <c r="K119" s="235" t="s">
        <v>2581</v>
      </c>
      <c r="L119" s="235">
        <v>100</v>
      </c>
      <c r="M119" s="235">
        <v>35.9</v>
      </c>
      <c r="N119" s="237">
        <v>100000</v>
      </c>
      <c r="O119" s="237">
        <v>2785</v>
      </c>
      <c r="P119" s="235" t="s">
        <v>2391</v>
      </c>
      <c r="Q119" s="240">
        <f t="shared" ca="1" si="1"/>
        <v>0</v>
      </c>
      <c r="R119" s="235" t="s">
        <v>2385</v>
      </c>
      <c r="S119" s="235" t="s">
        <v>2386</v>
      </c>
      <c r="T119" s="235" t="s">
        <v>2453</v>
      </c>
      <c r="U119" s="238" t="s">
        <v>2582</v>
      </c>
      <c r="V119" s="238">
        <v>189</v>
      </c>
    </row>
  </sheetData>
  <autoFilter ref="A1:V118" xr:uid="{D97BB843-EA3B-4875-866A-476AFFC263EE}"/>
  <conditionalFormatting sqref="A1:V119">
    <cfRule type="expression" dxfId="1" priority="1">
      <formula>($AA1="*")</formula>
    </cfRule>
  </conditionalFormatting>
  <conditionalFormatting sqref="W1">
    <cfRule type="expression" dxfId="0" priority="7">
      <formula>($AA1="*")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1"/>
  <dimension ref="A1:BJ384"/>
  <sheetViews>
    <sheetView zoomScaleNormal="100" workbookViewId="0">
      <pane xSplit="9" ySplit="7" topLeftCell="J20" activePane="bottomRight" state="frozen"/>
      <selection pane="topRight" activeCell="J1" sqref="J1"/>
      <selection pane="bottomLeft" activeCell="A8" sqref="A8"/>
      <selection pane="bottomRight" activeCell="AP82" sqref="AP82"/>
    </sheetView>
  </sheetViews>
  <sheetFormatPr baseColWidth="10" defaultRowHeight="15" x14ac:dyDescent="0.25"/>
  <cols>
    <col min="1" max="1" width="6" style="82" customWidth="1"/>
    <col min="2" max="2" width="12.42578125" bestFit="1" customWidth="1"/>
    <col min="3" max="3" width="41.140625" customWidth="1"/>
    <col min="4" max="4" width="6.140625" style="226" customWidth="1"/>
    <col min="5" max="5" width="10.5703125" bestFit="1" customWidth="1"/>
    <col min="6" max="6" width="6" customWidth="1"/>
    <col min="7" max="7" width="8.7109375" customWidth="1"/>
    <col min="8" max="9" width="9.42578125" style="18" customWidth="1"/>
    <col min="10" max="10" width="9.7109375" customWidth="1"/>
    <col min="11" max="11" width="9.85546875" customWidth="1"/>
    <col min="12" max="12" width="5.7109375" customWidth="1"/>
    <col min="13" max="14" width="9.7109375" customWidth="1"/>
    <col min="15" max="15" width="5.7109375" customWidth="1"/>
    <col min="16" max="17" width="9.7109375" customWidth="1"/>
    <col min="18" max="18" width="5.7109375" customWidth="1"/>
    <col min="19" max="20" width="9.7109375" customWidth="1"/>
    <col min="21" max="21" width="5.7109375" customWidth="1"/>
    <col min="22" max="23" width="9.7109375" customWidth="1"/>
    <col min="24" max="24" width="5.7109375" customWidth="1"/>
    <col min="25" max="26" width="9.7109375" customWidth="1"/>
    <col min="27" max="27" width="5.7109375" customWidth="1"/>
    <col min="28" max="28" width="5.42578125" customWidth="1"/>
    <col min="29" max="29" width="9.85546875" style="13" hidden="1" customWidth="1"/>
    <col min="30" max="30" width="8.28515625" style="14" hidden="1" customWidth="1"/>
    <col min="31" max="31" width="7.7109375" style="179" customWidth="1"/>
    <col min="32" max="32" width="5" customWidth="1"/>
    <col min="33" max="33" width="7.7109375" style="180" customWidth="1"/>
    <col min="34" max="34" width="5" customWidth="1"/>
    <col min="35" max="35" width="7.7109375" style="180" customWidth="1"/>
    <col min="36" max="36" width="5" customWidth="1"/>
    <col min="37" max="37" width="7.7109375" style="180" customWidth="1"/>
    <col min="38" max="38" width="5" customWidth="1"/>
    <col min="39" max="39" width="7.7109375" style="180" customWidth="1"/>
    <col min="40" max="40" width="5" customWidth="1"/>
    <col min="41" max="41" width="7.7109375" style="180" customWidth="1"/>
    <col min="42" max="42" width="5" customWidth="1"/>
    <col min="43" max="43" width="9.7109375" style="15" customWidth="1"/>
    <col min="44" max="44" width="3.7109375" style="16" customWidth="1"/>
    <col min="45" max="45" width="10" style="16" customWidth="1"/>
    <col min="46" max="46" width="8.85546875" customWidth="1"/>
    <col min="47" max="47" width="9.7109375" style="109" hidden="1" customWidth="1"/>
    <col min="48" max="48" width="9.7109375" style="109" customWidth="1"/>
    <col min="49" max="49" width="11.42578125" customWidth="1"/>
    <col min="50" max="50" width="5.42578125" customWidth="1"/>
    <col min="51" max="51" width="2" customWidth="1"/>
    <col min="52" max="52" width="11.42578125" customWidth="1"/>
    <col min="53" max="53" width="4.85546875" customWidth="1"/>
    <col min="54" max="54" width="2.140625" customWidth="1"/>
    <col min="55" max="55" width="11.42578125" customWidth="1"/>
    <col min="56" max="56" width="5" customWidth="1"/>
    <col min="57" max="57" width="2.140625" customWidth="1"/>
    <col min="58" max="58" width="11.42578125" customWidth="1"/>
    <col min="59" max="59" width="5" customWidth="1"/>
    <col min="60" max="60" width="2.140625" customWidth="1"/>
    <col min="61" max="61" width="11.42578125" customWidth="1"/>
    <col min="62" max="62" width="4.5703125" customWidth="1"/>
    <col min="280" max="280" width="11.7109375" customWidth="1"/>
    <col min="281" max="281" width="38.85546875" customWidth="1"/>
    <col min="282" max="282" width="7.7109375" customWidth="1"/>
    <col min="283" max="283" width="10.5703125" bestFit="1" customWidth="1"/>
    <col min="284" max="286" width="8.7109375" customWidth="1"/>
    <col min="287" max="292" width="10.7109375" customWidth="1"/>
    <col min="295" max="295" width="9.85546875" customWidth="1"/>
    <col min="297" max="297" width="6.7109375" customWidth="1"/>
    <col min="298" max="298" width="0" hidden="1" customWidth="1"/>
    <col min="299" max="299" width="9.5703125" bestFit="1" customWidth="1"/>
    <col min="300" max="300" width="3.7109375" customWidth="1"/>
    <col min="301" max="301" width="10" customWidth="1"/>
    <col min="302" max="302" width="10.5703125" bestFit="1" customWidth="1"/>
    <col min="303" max="303" width="8.85546875" bestFit="1" customWidth="1"/>
    <col min="304" max="304" width="9.7109375" customWidth="1"/>
    <col min="306" max="306" width="5.42578125" customWidth="1"/>
    <col min="307" max="307" width="2" customWidth="1"/>
    <col min="309" max="309" width="4.85546875" customWidth="1"/>
    <col min="310" max="310" width="2.140625" customWidth="1"/>
    <col min="312" max="312" width="5" customWidth="1"/>
    <col min="313" max="313" width="2.140625" customWidth="1"/>
    <col min="315" max="315" width="5" customWidth="1"/>
    <col min="316" max="316" width="2.140625" customWidth="1"/>
    <col min="318" max="318" width="4.5703125" bestFit="1" customWidth="1"/>
    <col min="536" max="536" width="11.7109375" customWidth="1"/>
    <col min="537" max="537" width="38.85546875" customWidth="1"/>
    <col min="538" max="538" width="7.7109375" customWidth="1"/>
    <col min="539" max="539" width="10.5703125" bestFit="1" customWidth="1"/>
    <col min="540" max="542" width="8.7109375" customWidth="1"/>
    <col min="543" max="548" width="10.7109375" customWidth="1"/>
    <col min="551" max="551" width="9.85546875" customWidth="1"/>
    <col min="553" max="553" width="6.7109375" customWidth="1"/>
    <col min="554" max="554" width="0" hidden="1" customWidth="1"/>
    <col min="555" max="555" width="9.5703125" bestFit="1" customWidth="1"/>
    <col min="556" max="556" width="3.7109375" customWidth="1"/>
    <col min="557" max="557" width="10" customWidth="1"/>
    <col min="558" max="558" width="10.5703125" bestFit="1" customWidth="1"/>
    <col min="559" max="559" width="8.85546875" bestFit="1" customWidth="1"/>
    <col min="560" max="560" width="9.7109375" customWidth="1"/>
    <col min="562" max="562" width="5.42578125" customWidth="1"/>
    <col min="563" max="563" width="2" customWidth="1"/>
    <col min="565" max="565" width="4.85546875" customWidth="1"/>
    <col min="566" max="566" width="2.140625" customWidth="1"/>
    <col min="568" max="568" width="5" customWidth="1"/>
    <col min="569" max="569" width="2.140625" customWidth="1"/>
    <col min="571" max="571" width="5" customWidth="1"/>
    <col min="572" max="572" width="2.140625" customWidth="1"/>
    <col min="574" max="574" width="4.5703125" bestFit="1" customWidth="1"/>
    <col min="792" max="792" width="11.7109375" customWidth="1"/>
    <col min="793" max="793" width="38.85546875" customWidth="1"/>
    <col min="794" max="794" width="7.7109375" customWidth="1"/>
    <col min="795" max="795" width="10.5703125" bestFit="1" customWidth="1"/>
    <col min="796" max="798" width="8.7109375" customWidth="1"/>
    <col min="799" max="804" width="10.7109375" customWidth="1"/>
    <col min="807" max="807" width="9.85546875" customWidth="1"/>
    <col min="809" max="809" width="6.7109375" customWidth="1"/>
    <col min="810" max="810" width="0" hidden="1" customWidth="1"/>
    <col min="811" max="811" width="9.5703125" bestFit="1" customWidth="1"/>
    <col min="812" max="812" width="3.7109375" customWidth="1"/>
    <col min="813" max="813" width="10" customWidth="1"/>
    <col min="814" max="814" width="10.5703125" bestFit="1" customWidth="1"/>
    <col min="815" max="815" width="8.85546875" bestFit="1" customWidth="1"/>
    <col min="816" max="816" width="9.7109375" customWidth="1"/>
    <col min="818" max="818" width="5.42578125" customWidth="1"/>
    <col min="819" max="819" width="2" customWidth="1"/>
    <col min="821" max="821" width="4.85546875" customWidth="1"/>
    <col min="822" max="822" width="2.140625" customWidth="1"/>
    <col min="824" max="824" width="5" customWidth="1"/>
    <col min="825" max="825" width="2.140625" customWidth="1"/>
    <col min="827" max="827" width="5" customWidth="1"/>
    <col min="828" max="828" width="2.140625" customWidth="1"/>
    <col min="830" max="830" width="4.5703125" bestFit="1" customWidth="1"/>
    <col min="1048" max="1048" width="11.7109375" customWidth="1"/>
    <col min="1049" max="1049" width="38.85546875" customWidth="1"/>
    <col min="1050" max="1050" width="7.7109375" customWidth="1"/>
    <col min="1051" max="1051" width="10.5703125" bestFit="1" customWidth="1"/>
    <col min="1052" max="1054" width="8.7109375" customWidth="1"/>
    <col min="1055" max="1060" width="10.7109375" customWidth="1"/>
    <col min="1063" max="1063" width="9.85546875" customWidth="1"/>
    <col min="1065" max="1065" width="6.7109375" customWidth="1"/>
    <col min="1066" max="1066" width="0" hidden="1" customWidth="1"/>
    <col min="1067" max="1067" width="9.5703125" bestFit="1" customWidth="1"/>
    <col min="1068" max="1068" width="3.7109375" customWidth="1"/>
    <col min="1069" max="1069" width="10" customWidth="1"/>
    <col min="1070" max="1070" width="10.5703125" bestFit="1" customWidth="1"/>
    <col min="1071" max="1071" width="8.85546875" bestFit="1" customWidth="1"/>
    <col min="1072" max="1072" width="9.7109375" customWidth="1"/>
    <col min="1074" max="1074" width="5.42578125" customWidth="1"/>
    <col min="1075" max="1075" width="2" customWidth="1"/>
    <col min="1077" max="1077" width="4.85546875" customWidth="1"/>
    <col min="1078" max="1078" width="2.140625" customWidth="1"/>
    <col min="1080" max="1080" width="5" customWidth="1"/>
    <col min="1081" max="1081" width="2.140625" customWidth="1"/>
    <col min="1083" max="1083" width="5" customWidth="1"/>
    <col min="1084" max="1084" width="2.140625" customWidth="1"/>
    <col min="1086" max="1086" width="4.5703125" bestFit="1" customWidth="1"/>
    <col min="1304" max="1304" width="11.7109375" customWidth="1"/>
    <col min="1305" max="1305" width="38.85546875" customWidth="1"/>
    <col min="1306" max="1306" width="7.7109375" customWidth="1"/>
    <col min="1307" max="1307" width="10.5703125" bestFit="1" customWidth="1"/>
    <col min="1308" max="1310" width="8.7109375" customWidth="1"/>
    <col min="1311" max="1316" width="10.7109375" customWidth="1"/>
    <col min="1319" max="1319" width="9.85546875" customWidth="1"/>
    <col min="1321" max="1321" width="6.7109375" customWidth="1"/>
    <col min="1322" max="1322" width="0" hidden="1" customWidth="1"/>
    <col min="1323" max="1323" width="9.5703125" bestFit="1" customWidth="1"/>
    <col min="1324" max="1324" width="3.7109375" customWidth="1"/>
    <col min="1325" max="1325" width="10" customWidth="1"/>
    <col min="1326" max="1326" width="10.5703125" bestFit="1" customWidth="1"/>
    <col min="1327" max="1327" width="8.85546875" bestFit="1" customWidth="1"/>
    <col min="1328" max="1328" width="9.7109375" customWidth="1"/>
    <col min="1330" max="1330" width="5.42578125" customWidth="1"/>
    <col min="1331" max="1331" width="2" customWidth="1"/>
    <col min="1333" max="1333" width="4.85546875" customWidth="1"/>
    <col min="1334" max="1334" width="2.140625" customWidth="1"/>
    <col min="1336" max="1336" width="5" customWidth="1"/>
    <col min="1337" max="1337" width="2.140625" customWidth="1"/>
    <col min="1339" max="1339" width="5" customWidth="1"/>
    <col min="1340" max="1340" width="2.140625" customWidth="1"/>
    <col min="1342" max="1342" width="4.5703125" bestFit="1" customWidth="1"/>
    <col min="1560" max="1560" width="11.7109375" customWidth="1"/>
    <col min="1561" max="1561" width="38.85546875" customWidth="1"/>
    <col min="1562" max="1562" width="7.7109375" customWidth="1"/>
    <col min="1563" max="1563" width="10.5703125" bestFit="1" customWidth="1"/>
    <col min="1564" max="1566" width="8.7109375" customWidth="1"/>
    <col min="1567" max="1572" width="10.7109375" customWidth="1"/>
    <col min="1575" max="1575" width="9.85546875" customWidth="1"/>
    <col min="1577" max="1577" width="6.7109375" customWidth="1"/>
    <col min="1578" max="1578" width="0" hidden="1" customWidth="1"/>
    <col min="1579" max="1579" width="9.5703125" bestFit="1" customWidth="1"/>
    <col min="1580" max="1580" width="3.7109375" customWidth="1"/>
    <col min="1581" max="1581" width="10" customWidth="1"/>
    <col min="1582" max="1582" width="10.5703125" bestFit="1" customWidth="1"/>
    <col min="1583" max="1583" width="8.85546875" bestFit="1" customWidth="1"/>
    <col min="1584" max="1584" width="9.7109375" customWidth="1"/>
    <col min="1586" max="1586" width="5.42578125" customWidth="1"/>
    <col min="1587" max="1587" width="2" customWidth="1"/>
    <col min="1589" max="1589" width="4.85546875" customWidth="1"/>
    <col min="1590" max="1590" width="2.140625" customWidth="1"/>
    <col min="1592" max="1592" width="5" customWidth="1"/>
    <col min="1593" max="1593" width="2.140625" customWidth="1"/>
    <col min="1595" max="1595" width="5" customWidth="1"/>
    <col min="1596" max="1596" width="2.140625" customWidth="1"/>
    <col min="1598" max="1598" width="4.5703125" bestFit="1" customWidth="1"/>
    <col min="1816" max="1816" width="11.7109375" customWidth="1"/>
    <col min="1817" max="1817" width="38.85546875" customWidth="1"/>
    <col min="1818" max="1818" width="7.7109375" customWidth="1"/>
    <col min="1819" max="1819" width="10.5703125" bestFit="1" customWidth="1"/>
    <col min="1820" max="1822" width="8.7109375" customWidth="1"/>
    <col min="1823" max="1828" width="10.7109375" customWidth="1"/>
    <col min="1831" max="1831" width="9.85546875" customWidth="1"/>
    <col min="1833" max="1833" width="6.7109375" customWidth="1"/>
    <col min="1834" max="1834" width="0" hidden="1" customWidth="1"/>
    <col min="1835" max="1835" width="9.5703125" bestFit="1" customWidth="1"/>
    <col min="1836" max="1836" width="3.7109375" customWidth="1"/>
    <col min="1837" max="1837" width="10" customWidth="1"/>
    <col min="1838" max="1838" width="10.5703125" bestFit="1" customWidth="1"/>
    <col min="1839" max="1839" width="8.85546875" bestFit="1" customWidth="1"/>
    <col min="1840" max="1840" width="9.7109375" customWidth="1"/>
    <col min="1842" max="1842" width="5.42578125" customWidth="1"/>
    <col min="1843" max="1843" width="2" customWidth="1"/>
    <col min="1845" max="1845" width="4.85546875" customWidth="1"/>
    <col min="1846" max="1846" width="2.140625" customWidth="1"/>
    <col min="1848" max="1848" width="5" customWidth="1"/>
    <col min="1849" max="1849" width="2.140625" customWidth="1"/>
    <col min="1851" max="1851" width="5" customWidth="1"/>
    <col min="1852" max="1852" width="2.140625" customWidth="1"/>
    <col min="1854" max="1854" width="4.5703125" bestFit="1" customWidth="1"/>
    <col min="2072" max="2072" width="11.7109375" customWidth="1"/>
    <col min="2073" max="2073" width="38.85546875" customWidth="1"/>
    <col min="2074" max="2074" width="7.7109375" customWidth="1"/>
    <col min="2075" max="2075" width="10.5703125" bestFit="1" customWidth="1"/>
    <col min="2076" max="2078" width="8.7109375" customWidth="1"/>
    <col min="2079" max="2084" width="10.7109375" customWidth="1"/>
    <col min="2087" max="2087" width="9.85546875" customWidth="1"/>
    <col min="2089" max="2089" width="6.7109375" customWidth="1"/>
    <col min="2090" max="2090" width="0" hidden="1" customWidth="1"/>
    <col min="2091" max="2091" width="9.5703125" bestFit="1" customWidth="1"/>
    <col min="2092" max="2092" width="3.7109375" customWidth="1"/>
    <col min="2093" max="2093" width="10" customWidth="1"/>
    <col min="2094" max="2094" width="10.5703125" bestFit="1" customWidth="1"/>
    <col min="2095" max="2095" width="8.85546875" bestFit="1" customWidth="1"/>
    <col min="2096" max="2096" width="9.7109375" customWidth="1"/>
    <col min="2098" max="2098" width="5.42578125" customWidth="1"/>
    <col min="2099" max="2099" width="2" customWidth="1"/>
    <col min="2101" max="2101" width="4.85546875" customWidth="1"/>
    <col min="2102" max="2102" width="2.140625" customWidth="1"/>
    <col min="2104" max="2104" width="5" customWidth="1"/>
    <col min="2105" max="2105" width="2.140625" customWidth="1"/>
    <col min="2107" max="2107" width="5" customWidth="1"/>
    <col min="2108" max="2108" width="2.140625" customWidth="1"/>
    <col min="2110" max="2110" width="4.5703125" bestFit="1" customWidth="1"/>
    <col min="2328" max="2328" width="11.7109375" customWidth="1"/>
    <col min="2329" max="2329" width="38.85546875" customWidth="1"/>
    <col min="2330" max="2330" width="7.7109375" customWidth="1"/>
    <col min="2331" max="2331" width="10.5703125" bestFit="1" customWidth="1"/>
    <col min="2332" max="2334" width="8.7109375" customWidth="1"/>
    <col min="2335" max="2340" width="10.7109375" customWidth="1"/>
    <col min="2343" max="2343" width="9.85546875" customWidth="1"/>
    <col min="2345" max="2345" width="6.7109375" customWidth="1"/>
    <col min="2346" max="2346" width="0" hidden="1" customWidth="1"/>
    <col min="2347" max="2347" width="9.5703125" bestFit="1" customWidth="1"/>
    <col min="2348" max="2348" width="3.7109375" customWidth="1"/>
    <col min="2349" max="2349" width="10" customWidth="1"/>
    <col min="2350" max="2350" width="10.5703125" bestFit="1" customWidth="1"/>
    <col min="2351" max="2351" width="8.85546875" bestFit="1" customWidth="1"/>
    <col min="2352" max="2352" width="9.7109375" customWidth="1"/>
    <col min="2354" max="2354" width="5.42578125" customWidth="1"/>
    <col min="2355" max="2355" width="2" customWidth="1"/>
    <col min="2357" max="2357" width="4.85546875" customWidth="1"/>
    <col min="2358" max="2358" width="2.140625" customWidth="1"/>
    <col min="2360" max="2360" width="5" customWidth="1"/>
    <col min="2361" max="2361" width="2.140625" customWidth="1"/>
    <col min="2363" max="2363" width="5" customWidth="1"/>
    <col min="2364" max="2364" width="2.140625" customWidth="1"/>
    <col min="2366" max="2366" width="4.5703125" bestFit="1" customWidth="1"/>
    <col min="2584" max="2584" width="11.7109375" customWidth="1"/>
    <col min="2585" max="2585" width="38.85546875" customWidth="1"/>
    <col min="2586" max="2586" width="7.7109375" customWidth="1"/>
    <col min="2587" max="2587" width="10.5703125" bestFit="1" customWidth="1"/>
    <col min="2588" max="2590" width="8.7109375" customWidth="1"/>
    <col min="2591" max="2596" width="10.7109375" customWidth="1"/>
    <col min="2599" max="2599" width="9.85546875" customWidth="1"/>
    <col min="2601" max="2601" width="6.7109375" customWidth="1"/>
    <col min="2602" max="2602" width="0" hidden="1" customWidth="1"/>
    <col min="2603" max="2603" width="9.5703125" bestFit="1" customWidth="1"/>
    <col min="2604" max="2604" width="3.7109375" customWidth="1"/>
    <col min="2605" max="2605" width="10" customWidth="1"/>
    <col min="2606" max="2606" width="10.5703125" bestFit="1" customWidth="1"/>
    <col min="2607" max="2607" width="8.85546875" bestFit="1" customWidth="1"/>
    <col min="2608" max="2608" width="9.7109375" customWidth="1"/>
    <col min="2610" max="2610" width="5.42578125" customWidth="1"/>
    <col min="2611" max="2611" width="2" customWidth="1"/>
    <col min="2613" max="2613" width="4.85546875" customWidth="1"/>
    <col min="2614" max="2614" width="2.140625" customWidth="1"/>
    <col min="2616" max="2616" width="5" customWidth="1"/>
    <col min="2617" max="2617" width="2.140625" customWidth="1"/>
    <col min="2619" max="2619" width="5" customWidth="1"/>
    <col min="2620" max="2620" width="2.140625" customWidth="1"/>
    <col min="2622" max="2622" width="4.5703125" bestFit="1" customWidth="1"/>
    <col min="2840" max="2840" width="11.7109375" customWidth="1"/>
    <col min="2841" max="2841" width="38.85546875" customWidth="1"/>
    <col min="2842" max="2842" width="7.7109375" customWidth="1"/>
    <col min="2843" max="2843" width="10.5703125" bestFit="1" customWidth="1"/>
    <col min="2844" max="2846" width="8.7109375" customWidth="1"/>
    <col min="2847" max="2852" width="10.7109375" customWidth="1"/>
    <col min="2855" max="2855" width="9.85546875" customWidth="1"/>
    <col min="2857" max="2857" width="6.7109375" customWidth="1"/>
    <col min="2858" max="2858" width="0" hidden="1" customWidth="1"/>
    <col min="2859" max="2859" width="9.5703125" bestFit="1" customWidth="1"/>
    <col min="2860" max="2860" width="3.7109375" customWidth="1"/>
    <col min="2861" max="2861" width="10" customWidth="1"/>
    <col min="2862" max="2862" width="10.5703125" bestFit="1" customWidth="1"/>
    <col min="2863" max="2863" width="8.85546875" bestFit="1" customWidth="1"/>
    <col min="2864" max="2864" width="9.7109375" customWidth="1"/>
    <col min="2866" max="2866" width="5.42578125" customWidth="1"/>
    <col min="2867" max="2867" width="2" customWidth="1"/>
    <col min="2869" max="2869" width="4.85546875" customWidth="1"/>
    <col min="2870" max="2870" width="2.140625" customWidth="1"/>
    <col min="2872" max="2872" width="5" customWidth="1"/>
    <col min="2873" max="2873" width="2.140625" customWidth="1"/>
    <col min="2875" max="2875" width="5" customWidth="1"/>
    <col min="2876" max="2876" width="2.140625" customWidth="1"/>
    <col min="2878" max="2878" width="4.5703125" bestFit="1" customWidth="1"/>
    <col min="3096" max="3096" width="11.7109375" customWidth="1"/>
    <col min="3097" max="3097" width="38.85546875" customWidth="1"/>
    <col min="3098" max="3098" width="7.7109375" customWidth="1"/>
    <col min="3099" max="3099" width="10.5703125" bestFit="1" customWidth="1"/>
    <col min="3100" max="3102" width="8.7109375" customWidth="1"/>
    <col min="3103" max="3108" width="10.7109375" customWidth="1"/>
    <col min="3111" max="3111" width="9.85546875" customWidth="1"/>
    <col min="3113" max="3113" width="6.7109375" customWidth="1"/>
    <col min="3114" max="3114" width="0" hidden="1" customWidth="1"/>
    <col min="3115" max="3115" width="9.5703125" bestFit="1" customWidth="1"/>
    <col min="3116" max="3116" width="3.7109375" customWidth="1"/>
    <col min="3117" max="3117" width="10" customWidth="1"/>
    <col min="3118" max="3118" width="10.5703125" bestFit="1" customWidth="1"/>
    <col min="3119" max="3119" width="8.85546875" bestFit="1" customWidth="1"/>
    <col min="3120" max="3120" width="9.7109375" customWidth="1"/>
    <col min="3122" max="3122" width="5.42578125" customWidth="1"/>
    <col min="3123" max="3123" width="2" customWidth="1"/>
    <col min="3125" max="3125" width="4.85546875" customWidth="1"/>
    <col min="3126" max="3126" width="2.140625" customWidth="1"/>
    <col min="3128" max="3128" width="5" customWidth="1"/>
    <col min="3129" max="3129" width="2.140625" customWidth="1"/>
    <col min="3131" max="3131" width="5" customWidth="1"/>
    <col min="3132" max="3132" width="2.140625" customWidth="1"/>
    <col min="3134" max="3134" width="4.5703125" bestFit="1" customWidth="1"/>
    <col min="3352" max="3352" width="11.7109375" customWidth="1"/>
    <col min="3353" max="3353" width="38.85546875" customWidth="1"/>
    <col min="3354" max="3354" width="7.7109375" customWidth="1"/>
    <col min="3355" max="3355" width="10.5703125" bestFit="1" customWidth="1"/>
    <col min="3356" max="3358" width="8.7109375" customWidth="1"/>
    <col min="3359" max="3364" width="10.7109375" customWidth="1"/>
    <col min="3367" max="3367" width="9.85546875" customWidth="1"/>
    <col min="3369" max="3369" width="6.7109375" customWidth="1"/>
    <col min="3370" max="3370" width="0" hidden="1" customWidth="1"/>
    <col min="3371" max="3371" width="9.5703125" bestFit="1" customWidth="1"/>
    <col min="3372" max="3372" width="3.7109375" customWidth="1"/>
    <col min="3373" max="3373" width="10" customWidth="1"/>
    <col min="3374" max="3374" width="10.5703125" bestFit="1" customWidth="1"/>
    <col min="3375" max="3375" width="8.85546875" bestFit="1" customWidth="1"/>
    <col min="3376" max="3376" width="9.7109375" customWidth="1"/>
    <col min="3378" max="3378" width="5.42578125" customWidth="1"/>
    <col min="3379" max="3379" width="2" customWidth="1"/>
    <col min="3381" max="3381" width="4.85546875" customWidth="1"/>
    <col min="3382" max="3382" width="2.140625" customWidth="1"/>
    <col min="3384" max="3384" width="5" customWidth="1"/>
    <col min="3385" max="3385" width="2.140625" customWidth="1"/>
    <col min="3387" max="3387" width="5" customWidth="1"/>
    <col min="3388" max="3388" width="2.140625" customWidth="1"/>
    <col min="3390" max="3390" width="4.5703125" bestFit="1" customWidth="1"/>
    <col min="3608" max="3608" width="11.7109375" customWidth="1"/>
    <col min="3609" max="3609" width="38.85546875" customWidth="1"/>
    <col min="3610" max="3610" width="7.7109375" customWidth="1"/>
    <col min="3611" max="3611" width="10.5703125" bestFit="1" customWidth="1"/>
    <col min="3612" max="3614" width="8.7109375" customWidth="1"/>
    <col min="3615" max="3620" width="10.7109375" customWidth="1"/>
    <col min="3623" max="3623" width="9.85546875" customWidth="1"/>
    <col min="3625" max="3625" width="6.7109375" customWidth="1"/>
    <col min="3626" max="3626" width="0" hidden="1" customWidth="1"/>
    <col min="3627" max="3627" width="9.5703125" bestFit="1" customWidth="1"/>
    <col min="3628" max="3628" width="3.7109375" customWidth="1"/>
    <col min="3629" max="3629" width="10" customWidth="1"/>
    <col min="3630" max="3630" width="10.5703125" bestFit="1" customWidth="1"/>
    <col min="3631" max="3631" width="8.85546875" bestFit="1" customWidth="1"/>
    <col min="3632" max="3632" width="9.7109375" customWidth="1"/>
    <col min="3634" max="3634" width="5.42578125" customWidth="1"/>
    <col min="3635" max="3635" width="2" customWidth="1"/>
    <col min="3637" max="3637" width="4.85546875" customWidth="1"/>
    <col min="3638" max="3638" width="2.140625" customWidth="1"/>
    <col min="3640" max="3640" width="5" customWidth="1"/>
    <col min="3641" max="3641" width="2.140625" customWidth="1"/>
    <col min="3643" max="3643" width="5" customWidth="1"/>
    <col min="3644" max="3644" width="2.140625" customWidth="1"/>
    <col min="3646" max="3646" width="4.5703125" bestFit="1" customWidth="1"/>
    <col min="3864" max="3864" width="11.7109375" customWidth="1"/>
    <col min="3865" max="3865" width="38.85546875" customWidth="1"/>
    <col min="3866" max="3866" width="7.7109375" customWidth="1"/>
    <col min="3867" max="3867" width="10.5703125" bestFit="1" customWidth="1"/>
    <col min="3868" max="3870" width="8.7109375" customWidth="1"/>
    <col min="3871" max="3876" width="10.7109375" customWidth="1"/>
    <col min="3879" max="3879" width="9.85546875" customWidth="1"/>
    <col min="3881" max="3881" width="6.7109375" customWidth="1"/>
    <col min="3882" max="3882" width="0" hidden="1" customWidth="1"/>
    <col min="3883" max="3883" width="9.5703125" bestFit="1" customWidth="1"/>
    <col min="3884" max="3884" width="3.7109375" customWidth="1"/>
    <col min="3885" max="3885" width="10" customWidth="1"/>
    <col min="3886" max="3886" width="10.5703125" bestFit="1" customWidth="1"/>
    <col min="3887" max="3887" width="8.85546875" bestFit="1" customWidth="1"/>
    <col min="3888" max="3888" width="9.7109375" customWidth="1"/>
    <col min="3890" max="3890" width="5.42578125" customWidth="1"/>
    <col min="3891" max="3891" width="2" customWidth="1"/>
    <col min="3893" max="3893" width="4.85546875" customWidth="1"/>
    <col min="3894" max="3894" width="2.140625" customWidth="1"/>
    <col min="3896" max="3896" width="5" customWidth="1"/>
    <col min="3897" max="3897" width="2.140625" customWidth="1"/>
    <col min="3899" max="3899" width="5" customWidth="1"/>
    <col min="3900" max="3900" width="2.140625" customWidth="1"/>
    <col min="3902" max="3902" width="4.5703125" bestFit="1" customWidth="1"/>
    <col min="4120" max="4120" width="11.7109375" customWidth="1"/>
    <col min="4121" max="4121" width="38.85546875" customWidth="1"/>
    <col min="4122" max="4122" width="7.7109375" customWidth="1"/>
    <col min="4123" max="4123" width="10.5703125" bestFit="1" customWidth="1"/>
    <col min="4124" max="4126" width="8.7109375" customWidth="1"/>
    <col min="4127" max="4132" width="10.7109375" customWidth="1"/>
    <col min="4135" max="4135" width="9.85546875" customWidth="1"/>
    <col min="4137" max="4137" width="6.7109375" customWidth="1"/>
    <col min="4138" max="4138" width="0" hidden="1" customWidth="1"/>
    <col min="4139" max="4139" width="9.5703125" bestFit="1" customWidth="1"/>
    <col min="4140" max="4140" width="3.7109375" customWidth="1"/>
    <col min="4141" max="4141" width="10" customWidth="1"/>
    <col min="4142" max="4142" width="10.5703125" bestFit="1" customWidth="1"/>
    <col min="4143" max="4143" width="8.85546875" bestFit="1" customWidth="1"/>
    <col min="4144" max="4144" width="9.7109375" customWidth="1"/>
    <col min="4146" max="4146" width="5.42578125" customWidth="1"/>
    <col min="4147" max="4147" width="2" customWidth="1"/>
    <col min="4149" max="4149" width="4.85546875" customWidth="1"/>
    <col min="4150" max="4150" width="2.140625" customWidth="1"/>
    <col min="4152" max="4152" width="5" customWidth="1"/>
    <col min="4153" max="4153" width="2.140625" customWidth="1"/>
    <col min="4155" max="4155" width="5" customWidth="1"/>
    <col min="4156" max="4156" width="2.140625" customWidth="1"/>
    <col min="4158" max="4158" width="4.5703125" bestFit="1" customWidth="1"/>
    <col min="4376" max="4376" width="11.7109375" customWidth="1"/>
    <col min="4377" max="4377" width="38.85546875" customWidth="1"/>
    <col min="4378" max="4378" width="7.7109375" customWidth="1"/>
    <col min="4379" max="4379" width="10.5703125" bestFit="1" customWidth="1"/>
    <col min="4380" max="4382" width="8.7109375" customWidth="1"/>
    <col min="4383" max="4388" width="10.7109375" customWidth="1"/>
    <col min="4391" max="4391" width="9.85546875" customWidth="1"/>
    <col min="4393" max="4393" width="6.7109375" customWidth="1"/>
    <col min="4394" max="4394" width="0" hidden="1" customWidth="1"/>
    <col min="4395" max="4395" width="9.5703125" bestFit="1" customWidth="1"/>
    <col min="4396" max="4396" width="3.7109375" customWidth="1"/>
    <col min="4397" max="4397" width="10" customWidth="1"/>
    <col min="4398" max="4398" width="10.5703125" bestFit="1" customWidth="1"/>
    <col min="4399" max="4399" width="8.85546875" bestFit="1" customWidth="1"/>
    <col min="4400" max="4400" width="9.7109375" customWidth="1"/>
    <col min="4402" max="4402" width="5.42578125" customWidth="1"/>
    <col min="4403" max="4403" width="2" customWidth="1"/>
    <col min="4405" max="4405" width="4.85546875" customWidth="1"/>
    <col min="4406" max="4406" width="2.140625" customWidth="1"/>
    <col min="4408" max="4408" width="5" customWidth="1"/>
    <col min="4409" max="4409" width="2.140625" customWidth="1"/>
    <col min="4411" max="4411" width="5" customWidth="1"/>
    <col min="4412" max="4412" width="2.140625" customWidth="1"/>
    <col min="4414" max="4414" width="4.5703125" bestFit="1" customWidth="1"/>
    <col min="4632" max="4632" width="11.7109375" customWidth="1"/>
    <col min="4633" max="4633" width="38.85546875" customWidth="1"/>
    <col min="4634" max="4634" width="7.7109375" customWidth="1"/>
    <col min="4635" max="4635" width="10.5703125" bestFit="1" customWidth="1"/>
    <col min="4636" max="4638" width="8.7109375" customWidth="1"/>
    <col min="4639" max="4644" width="10.7109375" customWidth="1"/>
    <col min="4647" max="4647" width="9.85546875" customWidth="1"/>
    <col min="4649" max="4649" width="6.7109375" customWidth="1"/>
    <col min="4650" max="4650" width="0" hidden="1" customWidth="1"/>
    <col min="4651" max="4651" width="9.5703125" bestFit="1" customWidth="1"/>
    <col min="4652" max="4652" width="3.7109375" customWidth="1"/>
    <col min="4653" max="4653" width="10" customWidth="1"/>
    <col min="4654" max="4654" width="10.5703125" bestFit="1" customWidth="1"/>
    <col min="4655" max="4655" width="8.85546875" bestFit="1" customWidth="1"/>
    <col min="4656" max="4656" width="9.7109375" customWidth="1"/>
    <col min="4658" max="4658" width="5.42578125" customWidth="1"/>
    <col min="4659" max="4659" width="2" customWidth="1"/>
    <col min="4661" max="4661" width="4.85546875" customWidth="1"/>
    <col min="4662" max="4662" width="2.140625" customWidth="1"/>
    <col min="4664" max="4664" width="5" customWidth="1"/>
    <col min="4665" max="4665" width="2.140625" customWidth="1"/>
    <col min="4667" max="4667" width="5" customWidth="1"/>
    <col min="4668" max="4668" width="2.140625" customWidth="1"/>
    <col min="4670" max="4670" width="4.5703125" bestFit="1" customWidth="1"/>
    <col min="4888" max="4888" width="11.7109375" customWidth="1"/>
    <col min="4889" max="4889" width="38.85546875" customWidth="1"/>
    <col min="4890" max="4890" width="7.7109375" customWidth="1"/>
    <col min="4891" max="4891" width="10.5703125" bestFit="1" customWidth="1"/>
    <col min="4892" max="4894" width="8.7109375" customWidth="1"/>
    <col min="4895" max="4900" width="10.7109375" customWidth="1"/>
    <col min="4903" max="4903" width="9.85546875" customWidth="1"/>
    <col min="4905" max="4905" width="6.7109375" customWidth="1"/>
    <col min="4906" max="4906" width="0" hidden="1" customWidth="1"/>
    <col min="4907" max="4907" width="9.5703125" bestFit="1" customWidth="1"/>
    <col min="4908" max="4908" width="3.7109375" customWidth="1"/>
    <col min="4909" max="4909" width="10" customWidth="1"/>
    <col min="4910" max="4910" width="10.5703125" bestFit="1" customWidth="1"/>
    <col min="4911" max="4911" width="8.85546875" bestFit="1" customWidth="1"/>
    <col min="4912" max="4912" width="9.7109375" customWidth="1"/>
    <col min="4914" max="4914" width="5.42578125" customWidth="1"/>
    <col min="4915" max="4915" width="2" customWidth="1"/>
    <col min="4917" max="4917" width="4.85546875" customWidth="1"/>
    <col min="4918" max="4918" width="2.140625" customWidth="1"/>
    <col min="4920" max="4920" width="5" customWidth="1"/>
    <col min="4921" max="4921" width="2.140625" customWidth="1"/>
    <col min="4923" max="4923" width="5" customWidth="1"/>
    <col min="4924" max="4924" width="2.140625" customWidth="1"/>
    <col min="4926" max="4926" width="4.5703125" bestFit="1" customWidth="1"/>
    <col min="5144" max="5144" width="11.7109375" customWidth="1"/>
    <col min="5145" max="5145" width="38.85546875" customWidth="1"/>
    <col min="5146" max="5146" width="7.7109375" customWidth="1"/>
    <col min="5147" max="5147" width="10.5703125" bestFit="1" customWidth="1"/>
    <col min="5148" max="5150" width="8.7109375" customWidth="1"/>
    <col min="5151" max="5156" width="10.7109375" customWidth="1"/>
    <col min="5159" max="5159" width="9.85546875" customWidth="1"/>
    <col min="5161" max="5161" width="6.7109375" customWidth="1"/>
    <col min="5162" max="5162" width="0" hidden="1" customWidth="1"/>
    <col min="5163" max="5163" width="9.5703125" bestFit="1" customWidth="1"/>
    <col min="5164" max="5164" width="3.7109375" customWidth="1"/>
    <col min="5165" max="5165" width="10" customWidth="1"/>
    <col min="5166" max="5166" width="10.5703125" bestFit="1" customWidth="1"/>
    <col min="5167" max="5167" width="8.85546875" bestFit="1" customWidth="1"/>
    <col min="5168" max="5168" width="9.7109375" customWidth="1"/>
    <col min="5170" max="5170" width="5.42578125" customWidth="1"/>
    <col min="5171" max="5171" width="2" customWidth="1"/>
    <col min="5173" max="5173" width="4.85546875" customWidth="1"/>
    <col min="5174" max="5174" width="2.140625" customWidth="1"/>
    <col min="5176" max="5176" width="5" customWidth="1"/>
    <col min="5177" max="5177" width="2.140625" customWidth="1"/>
    <col min="5179" max="5179" width="5" customWidth="1"/>
    <col min="5180" max="5180" width="2.140625" customWidth="1"/>
    <col min="5182" max="5182" width="4.5703125" bestFit="1" customWidth="1"/>
    <col min="5400" max="5400" width="11.7109375" customWidth="1"/>
    <col min="5401" max="5401" width="38.85546875" customWidth="1"/>
    <col min="5402" max="5402" width="7.7109375" customWidth="1"/>
    <col min="5403" max="5403" width="10.5703125" bestFit="1" customWidth="1"/>
    <col min="5404" max="5406" width="8.7109375" customWidth="1"/>
    <col min="5407" max="5412" width="10.7109375" customWidth="1"/>
    <col min="5415" max="5415" width="9.85546875" customWidth="1"/>
    <col min="5417" max="5417" width="6.7109375" customWidth="1"/>
    <col min="5418" max="5418" width="0" hidden="1" customWidth="1"/>
    <col min="5419" max="5419" width="9.5703125" bestFit="1" customWidth="1"/>
    <col min="5420" max="5420" width="3.7109375" customWidth="1"/>
    <col min="5421" max="5421" width="10" customWidth="1"/>
    <col min="5422" max="5422" width="10.5703125" bestFit="1" customWidth="1"/>
    <col min="5423" max="5423" width="8.85546875" bestFit="1" customWidth="1"/>
    <col min="5424" max="5424" width="9.7109375" customWidth="1"/>
    <col min="5426" max="5426" width="5.42578125" customWidth="1"/>
    <col min="5427" max="5427" width="2" customWidth="1"/>
    <col min="5429" max="5429" width="4.85546875" customWidth="1"/>
    <col min="5430" max="5430" width="2.140625" customWidth="1"/>
    <col min="5432" max="5432" width="5" customWidth="1"/>
    <col min="5433" max="5433" width="2.140625" customWidth="1"/>
    <col min="5435" max="5435" width="5" customWidth="1"/>
    <col min="5436" max="5436" width="2.140625" customWidth="1"/>
    <col min="5438" max="5438" width="4.5703125" bestFit="1" customWidth="1"/>
    <col min="5656" max="5656" width="11.7109375" customWidth="1"/>
    <col min="5657" max="5657" width="38.85546875" customWidth="1"/>
    <col min="5658" max="5658" width="7.7109375" customWidth="1"/>
    <col min="5659" max="5659" width="10.5703125" bestFit="1" customWidth="1"/>
    <col min="5660" max="5662" width="8.7109375" customWidth="1"/>
    <col min="5663" max="5668" width="10.7109375" customWidth="1"/>
    <col min="5671" max="5671" width="9.85546875" customWidth="1"/>
    <col min="5673" max="5673" width="6.7109375" customWidth="1"/>
    <col min="5674" max="5674" width="0" hidden="1" customWidth="1"/>
    <col min="5675" max="5675" width="9.5703125" bestFit="1" customWidth="1"/>
    <col min="5676" max="5676" width="3.7109375" customWidth="1"/>
    <col min="5677" max="5677" width="10" customWidth="1"/>
    <col min="5678" max="5678" width="10.5703125" bestFit="1" customWidth="1"/>
    <col min="5679" max="5679" width="8.85546875" bestFit="1" customWidth="1"/>
    <col min="5680" max="5680" width="9.7109375" customWidth="1"/>
    <col min="5682" max="5682" width="5.42578125" customWidth="1"/>
    <col min="5683" max="5683" width="2" customWidth="1"/>
    <col min="5685" max="5685" width="4.85546875" customWidth="1"/>
    <col min="5686" max="5686" width="2.140625" customWidth="1"/>
    <col min="5688" max="5688" width="5" customWidth="1"/>
    <col min="5689" max="5689" width="2.140625" customWidth="1"/>
    <col min="5691" max="5691" width="5" customWidth="1"/>
    <col min="5692" max="5692" width="2.140625" customWidth="1"/>
    <col min="5694" max="5694" width="4.5703125" bestFit="1" customWidth="1"/>
    <col min="5912" max="5912" width="11.7109375" customWidth="1"/>
    <col min="5913" max="5913" width="38.85546875" customWidth="1"/>
    <col min="5914" max="5914" width="7.7109375" customWidth="1"/>
    <col min="5915" max="5915" width="10.5703125" bestFit="1" customWidth="1"/>
    <col min="5916" max="5918" width="8.7109375" customWidth="1"/>
    <col min="5919" max="5924" width="10.7109375" customWidth="1"/>
    <col min="5927" max="5927" width="9.85546875" customWidth="1"/>
    <col min="5929" max="5929" width="6.7109375" customWidth="1"/>
    <col min="5930" max="5930" width="0" hidden="1" customWidth="1"/>
    <col min="5931" max="5931" width="9.5703125" bestFit="1" customWidth="1"/>
    <col min="5932" max="5932" width="3.7109375" customWidth="1"/>
    <col min="5933" max="5933" width="10" customWidth="1"/>
    <col min="5934" max="5934" width="10.5703125" bestFit="1" customWidth="1"/>
    <col min="5935" max="5935" width="8.85546875" bestFit="1" customWidth="1"/>
    <col min="5936" max="5936" width="9.7109375" customWidth="1"/>
    <col min="5938" max="5938" width="5.42578125" customWidth="1"/>
    <col min="5939" max="5939" width="2" customWidth="1"/>
    <col min="5941" max="5941" width="4.85546875" customWidth="1"/>
    <col min="5942" max="5942" width="2.140625" customWidth="1"/>
    <col min="5944" max="5944" width="5" customWidth="1"/>
    <col min="5945" max="5945" width="2.140625" customWidth="1"/>
    <col min="5947" max="5947" width="5" customWidth="1"/>
    <col min="5948" max="5948" width="2.140625" customWidth="1"/>
    <col min="5950" max="5950" width="4.5703125" bestFit="1" customWidth="1"/>
    <col min="6168" max="6168" width="11.7109375" customWidth="1"/>
    <col min="6169" max="6169" width="38.85546875" customWidth="1"/>
    <col min="6170" max="6170" width="7.7109375" customWidth="1"/>
    <col min="6171" max="6171" width="10.5703125" bestFit="1" customWidth="1"/>
    <col min="6172" max="6174" width="8.7109375" customWidth="1"/>
    <col min="6175" max="6180" width="10.7109375" customWidth="1"/>
    <col min="6183" max="6183" width="9.85546875" customWidth="1"/>
    <col min="6185" max="6185" width="6.7109375" customWidth="1"/>
    <col min="6186" max="6186" width="0" hidden="1" customWidth="1"/>
    <col min="6187" max="6187" width="9.5703125" bestFit="1" customWidth="1"/>
    <col min="6188" max="6188" width="3.7109375" customWidth="1"/>
    <col min="6189" max="6189" width="10" customWidth="1"/>
    <col min="6190" max="6190" width="10.5703125" bestFit="1" customWidth="1"/>
    <col min="6191" max="6191" width="8.85546875" bestFit="1" customWidth="1"/>
    <col min="6192" max="6192" width="9.7109375" customWidth="1"/>
    <col min="6194" max="6194" width="5.42578125" customWidth="1"/>
    <col min="6195" max="6195" width="2" customWidth="1"/>
    <col min="6197" max="6197" width="4.85546875" customWidth="1"/>
    <col min="6198" max="6198" width="2.140625" customWidth="1"/>
    <col min="6200" max="6200" width="5" customWidth="1"/>
    <col min="6201" max="6201" width="2.140625" customWidth="1"/>
    <col min="6203" max="6203" width="5" customWidth="1"/>
    <col min="6204" max="6204" width="2.140625" customWidth="1"/>
    <col min="6206" max="6206" width="4.5703125" bestFit="1" customWidth="1"/>
    <col min="6424" max="6424" width="11.7109375" customWidth="1"/>
    <col min="6425" max="6425" width="38.85546875" customWidth="1"/>
    <col min="6426" max="6426" width="7.7109375" customWidth="1"/>
    <col min="6427" max="6427" width="10.5703125" bestFit="1" customWidth="1"/>
    <col min="6428" max="6430" width="8.7109375" customWidth="1"/>
    <col min="6431" max="6436" width="10.7109375" customWidth="1"/>
    <col min="6439" max="6439" width="9.85546875" customWidth="1"/>
    <col min="6441" max="6441" width="6.7109375" customWidth="1"/>
    <col min="6442" max="6442" width="0" hidden="1" customWidth="1"/>
    <col min="6443" max="6443" width="9.5703125" bestFit="1" customWidth="1"/>
    <col min="6444" max="6444" width="3.7109375" customWidth="1"/>
    <col min="6445" max="6445" width="10" customWidth="1"/>
    <col min="6446" max="6446" width="10.5703125" bestFit="1" customWidth="1"/>
    <col min="6447" max="6447" width="8.85546875" bestFit="1" customWidth="1"/>
    <col min="6448" max="6448" width="9.7109375" customWidth="1"/>
    <col min="6450" max="6450" width="5.42578125" customWidth="1"/>
    <col min="6451" max="6451" width="2" customWidth="1"/>
    <col min="6453" max="6453" width="4.85546875" customWidth="1"/>
    <col min="6454" max="6454" width="2.140625" customWidth="1"/>
    <col min="6456" max="6456" width="5" customWidth="1"/>
    <col min="6457" max="6457" width="2.140625" customWidth="1"/>
    <col min="6459" max="6459" width="5" customWidth="1"/>
    <col min="6460" max="6460" width="2.140625" customWidth="1"/>
    <col min="6462" max="6462" width="4.5703125" bestFit="1" customWidth="1"/>
    <col min="6680" max="6680" width="11.7109375" customWidth="1"/>
    <col min="6681" max="6681" width="38.85546875" customWidth="1"/>
    <col min="6682" max="6682" width="7.7109375" customWidth="1"/>
    <col min="6683" max="6683" width="10.5703125" bestFit="1" customWidth="1"/>
    <col min="6684" max="6686" width="8.7109375" customWidth="1"/>
    <col min="6687" max="6692" width="10.7109375" customWidth="1"/>
    <col min="6695" max="6695" width="9.85546875" customWidth="1"/>
    <col min="6697" max="6697" width="6.7109375" customWidth="1"/>
    <col min="6698" max="6698" width="0" hidden="1" customWidth="1"/>
    <col min="6699" max="6699" width="9.5703125" bestFit="1" customWidth="1"/>
    <col min="6700" max="6700" width="3.7109375" customWidth="1"/>
    <col min="6701" max="6701" width="10" customWidth="1"/>
    <col min="6702" max="6702" width="10.5703125" bestFit="1" customWidth="1"/>
    <col min="6703" max="6703" width="8.85546875" bestFit="1" customWidth="1"/>
    <col min="6704" max="6704" width="9.7109375" customWidth="1"/>
    <col min="6706" max="6706" width="5.42578125" customWidth="1"/>
    <col min="6707" max="6707" width="2" customWidth="1"/>
    <col min="6709" max="6709" width="4.85546875" customWidth="1"/>
    <col min="6710" max="6710" width="2.140625" customWidth="1"/>
    <col min="6712" max="6712" width="5" customWidth="1"/>
    <col min="6713" max="6713" width="2.140625" customWidth="1"/>
    <col min="6715" max="6715" width="5" customWidth="1"/>
    <col min="6716" max="6716" width="2.140625" customWidth="1"/>
    <col min="6718" max="6718" width="4.5703125" bestFit="1" customWidth="1"/>
    <col min="6936" max="6936" width="11.7109375" customWidth="1"/>
    <col min="6937" max="6937" width="38.85546875" customWidth="1"/>
    <col min="6938" max="6938" width="7.7109375" customWidth="1"/>
    <col min="6939" max="6939" width="10.5703125" bestFit="1" customWidth="1"/>
    <col min="6940" max="6942" width="8.7109375" customWidth="1"/>
    <col min="6943" max="6948" width="10.7109375" customWidth="1"/>
    <col min="6951" max="6951" width="9.85546875" customWidth="1"/>
    <col min="6953" max="6953" width="6.7109375" customWidth="1"/>
    <col min="6954" max="6954" width="0" hidden="1" customWidth="1"/>
    <col min="6955" max="6955" width="9.5703125" bestFit="1" customWidth="1"/>
    <col min="6956" max="6956" width="3.7109375" customWidth="1"/>
    <col min="6957" max="6957" width="10" customWidth="1"/>
    <col min="6958" max="6958" width="10.5703125" bestFit="1" customWidth="1"/>
    <col min="6959" max="6959" width="8.85546875" bestFit="1" customWidth="1"/>
    <col min="6960" max="6960" width="9.7109375" customWidth="1"/>
    <col min="6962" max="6962" width="5.42578125" customWidth="1"/>
    <col min="6963" max="6963" width="2" customWidth="1"/>
    <col min="6965" max="6965" width="4.85546875" customWidth="1"/>
    <col min="6966" max="6966" width="2.140625" customWidth="1"/>
    <col min="6968" max="6968" width="5" customWidth="1"/>
    <col min="6969" max="6969" width="2.140625" customWidth="1"/>
    <col min="6971" max="6971" width="5" customWidth="1"/>
    <col min="6972" max="6972" width="2.140625" customWidth="1"/>
    <col min="6974" max="6974" width="4.5703125" bestFit="1" customWidth="1"/>
    <col min="7192" max="7192" width="11.7109375" customWidth="1"/>
    <col min="7193" max="7193" width="38.85546875" customWidth="1"/>
    <col min="7194" max="7194" width="7.7109375" customWidth="1"/>
    <col min="7195" max="7195" width="10.5703125" bestFit="1" customWidth="1"/>
    <col min="7196" max="7198" width="8.7109375" customWidth="1"/>
    <col min="7199" max="7204" width="10.7109375" customWidth="1"/>
    <col min="7207" max="7207" width="9.85546875" customWidth="1"/>
    <col min="7209" max="7209" width="6.7109375" customWidth="1"/>
    <col min="7210" max="7210" width="0" hidden="1" customWidth="1"/>
    <col min="7211" max="7211" width="9.5703125" bestFit="1" customWidth="1"/>
    <col min="7212" max="7212" width="3.7109375" customWidth="1"/>
    <col min="7213" max="7213" width="10" customWidth="1"/>
    <col min="7214" max="7214" width="10.5703125" bestFit="1" customWidth="1"/>
    <col min="7215" max="7215" width="8.85546875" bestFit="1" customWidth="1"/>
    <col min="7216" max="7216" width="9.7109375" customWidth="1"/>
    <col min="7218" max="7218" width="5.42578125" customWidth="1"/>
    <col min="7219" max="7219" width="2" customWidth="1"/>
    <col min="7221" max="7221" width="4.85546875" customWidth="1"/>
    <col min="7222" max="7222" width="2.140625" customWidth="1"/>
    <col min="7224" max="7224" width="5" customWidth="1"/>
    <col min="7225" max="7225" width="2.140625" customWidth="1"/>
    <col min="7227" max="7227" width="5" customWidth="1"/>
    <col min="7228" max="7228" width="2.140625" customWidth="1"/>
    <col min="7230" max="7230" width="4.5703125" bestFit="1" customWidth="1"/>
    <col min="7448" max="7448" width="11.7109375" customWidth="1"/>
    <col min="7449" max="7449" width="38.85546875" customWidth="1"/>
    <col min="7450" max="7450" width="7.7109375" customWidth="1"/>
    <col min="7451" max="7451" width="10.5703125" bestFit="1" customWidth="1"/>
    <col min="7452" max="7454" width="8.7109375" customWidth="1"/>
    <col min="7455" max="7460" width="10.7109375" customWidth="1"/>
    <col min="7463" max="7463" width="9.85546875" customWidth="1"/>
    <col min="7465" max="7465" width="6.7109375" customWidth="1"/>
    <col min="7466" max="7466" width="0" hidden="1" customWidth="1"/>
    <col min="7467" max="7467" width="9.5703125" bestFit="1" customWidth="1"/>
    <col min="7468" max="7468" width="3.7109375" customWidth="1"/>
    <col min="7469" max="7469" width="10" customWidth="1"/>
    <col min="7470" max="7470" width="10.5703125" bestFit="1" customWidth="1"/>
    <col min="7471" max="7471" width="8.85546875" bestFit="1" customWidth="1"/>
    <col min="7472" max="7472" width="9.7109375" customWidth="1"/>
    <col min="7474" max="7474" width="5.42578125" customWidth="1"/>
    <col min="7475" max="7475" width="2" customWidth="1"/>
    <col min="7477" max="7477" width="4.85546875" customWidth="1"/>
    <col min="7478" max="7478" width="2.140625" customWidth="1"/>
    <col min="7480" max="7480" width="5" customWidth="1"/>
    <col min="7481" max="7481" width="2.140625" customWidth="1"/>
    <col min="7483" max="7483" width="5" customWidth="1"/>
    <col min="7484" max="7484" width="2.140625" customWidth="1"/>
    <col min="7486" max="7486" width="4.5703125" bestFit="1" customWidth="1"/>
    <col min="7704" max="7704" width="11.7109375" customWidth="1"/>
    <col min="7705" max="7705" width="38.85546875" customWidth="1"/>
    <col min="7706" max="7706" width="7.7109375" customWidth="1"/>
    <col min="7707" max="7707" width="10.5703125" bestFit="1" customWidth="1"/>
    <col min="7708" max="7710" width="8.7109375" customWidth="1"/>
    <col min="7711" max="7716" width="10.7109375" customWidth="1"/>
    <col min="7719" max="7719" width="9.85546875" customWidth="1"/>
    <col min="7721" max="7721" width="6.7109375" customWidth="1"/>
    <col min="7722" max="7722" width="0" hidden="1" customWidth="1"/>
    <col min="7723" max="7723" width="9.5703125" bestFit="1" customWidth="1"/>
    <col min="7724" max="7724" width="3.7109375" customWidth="1"/>
    <col min="7725" max="7725" width="10" customWidth="1"/>
    <col min="7726" max="7726" width="10.5703125" bestFit="1" customWidth="1"/>
    <col min="7727" max="7727" width="8.85546875" bestFit="1" customWidth="1"/>
    <col min="7728" max="7728" width="9.7109375" customWidth="1"/>
    <col min="7730" max="7730" width="5.42578125" customWidth="1"/>
    <col min="7731" max="7731" width="2" customWidth="1"/>
    <col min="7733" max="7733" width="4.85546875" customWidth="1"/>
    <col min="7734" max="7734" width="2.140625" customWidth="1"/>
    <col min="7736" max="7736" width="5" customWidth="1"/>
    <col min="7737" max="7737" width="2.140625" customWidth="1"/>
    <col min="7739" max="7739" width="5" customWidth="1"/>
    <col min="7740" max="7740" width="2.140625" customWidth="1"/>
    <col min="7742" max="7742" width="4.5703125" bestFit="1" customWidth="1"/>
    <col min="7960" max="7960" width="11.7109375" customWidth="1"/>
    <col min="7961" max="7961" width="38.85546875" customWidth="1"/>
    <col min="7962" max="7962" width="7.7109375" customWidth="1"/>
    <col min="7963" max="7963" width="10.5703125" bestFit="1" customWidth="1"/>
    <col min="7964" max="7966" width="8.7109375" customWidth="1"/>
    <col min="7967" max="7972" width="10.7109375" customWidth="1"/>
    <col min="7975" max="7975" width="9.85546875" customWidth="1"/>
    <col min="7977" max="7977" width="6.7109375" customWidth="1"/>
    <col min="7978" max="7978" width="0" hidden="1" customWidth="1"/>
    <col min="7979" max="7979" width="9.5703125" bestFit="1" customWidth="1"/>
    <col min="7980" max="7980" width="3.7109375" customWidth="1"/>
    <col min="7981" max="7981" width="10" customWidth="1"/>
    <col min="7982" max="7982" width="10.5703125" bestFit="1" customWidth="1"/>
    <col min="7983" max="7983" width="8.85546875" bestFit="1" customWidth="1"/>
    <col min="7984" max="7984" width="9.7109375" customWidth="1"/>
    <col min="7986" max="7986" width="5.42578125" customWidth="1"/>
    <col min="7987" max="7987" width="2" customWidth="1"/>
    <col min="7989" max="7989" width="4.85546875" customWidth="1"/>
    <col min="7990" max="7990" width="2.140625" customWidth="1"/>
    <col min="7992" max="7992" width="5" customWidth="1"/>
    <col min="7993" max="7993" width="2.140625" customWidth="1"/>
    <col min="7995" max="7995" width="5" customWidth="1"/>
    <col min="7996" max="7996" width="2.140625" customWidth="1"/>
    <col min="7998" max="7998" width="4.5703125" bestFit="1" customWidth="1"/>
    <col min="8216" max="8216" width="11.7109375" customWidth="1"/>
    <col min="8217" max="8217" width="38.85546875" customWidth="1"/>
    <col min="8218" max="8218" width="7.7109375" customWidth="1"/>
    <col min="8219" max="8219" width="10.5703125" bestFit="1" customWidth="1"/>
    <col min="8220" max="8222" width="8.7109375" customWidth="1"/>
    <col min="8223" max="8228" width="10.7109375" customWidth="1"/>
    <col min="8231" max="8231" width="9.85546875" customWidth="1"/>
    <col min="8233" max="8233" width="6.7109375" customWidth="1"/>
    <col min="8234" max="8234" width="0" hidden="1" customWidth="1"/>
    <col min="8235" max="8235" width="9.5703125" bestFit="1" customWidth="1"/>
    <col min="8236" max="8236" width="3.7109375" customWidth="1"/>
    <col min="8237" max="8237" width="10" customWidth="1"/>
    <col min="8238" max="8238" width="10.5703125" bestFit="1" customWidth="1"/>
    <col min="8239" max="8239" width="8.85546875" bestFit="1" customWidth="1"/>
    <col min="8240" max="8240" width="9.7109375" customWidth="1"/>
    <col min="8242" max="8242" width="5.42578125" customWidth="1"/>
    <col min="8243" max="8243" width="2" customWidth="1"/>
    <col min="8245" max="8245" width="4.85546875" customWidth="1"/>
    <col min="8246" max="8246" width="2.140625" customWidth="1"/>
    <col min="8248" max="8248" width="5" customWidth="1"/>
    <col min="8249" max="8249" width="2.140625" customWidth="1"/>
    <col min="8251" max="8251" width="5" customWidth="1"/>
    <col min="8252" max="8252" width="2.140625" customWidth="1"/>
    <col min="8254" max="8254" width="4.5703125" bestFit="1" customWidth="1"/>
    <col min="8472" max="8472" width="11.7109375" customWidth="1"/>
    <col min="8473" max="8473" width="38.85546875" customWidth="1"/>
    <col min="8474" max="8474" width="7.7109375" customWidth="1"/>
    <col min="8475" max="8475" width="10.5703125" bestFit="1" customWidth="1"/>
    <col min="8476" max="8478" width="8.7109375" customWidth="1"/>
    <col min="8479" max="8484" width="10.7109375" customWidth="1"/>
    <col min="8487" max="8487" width="9.85546875" customWidth="1"/>
    <col min="8489" max="8489" width="6.7109375" customWidth="1"/>
    <col min="8490" max="8490" width="0" hidden="1" customWidth="1"/>
    <col min="8491" max="8491" width="9.5703125" bestFit="1" customWidth="1"/>
    <col min="8492" max="8492" width="3.7109375" customWidth="1"/>
    <col min="8493" max="8493" width="10" customWidth="1"/>
    <col min="8494" max="8494" width="10.5703125" bestFit="1" customWidth="1"/>
    <col min="8495" max="8495" width="8.85546875" bestFit="1" customWidth="1"/>
    <col min="8496" max="8496" width="9.7109375" customWidth="1"/>
    <col min="8498" max="8498" width="5.42578125" customWidth="1"/>
    <col min="8499" max="8499" width="2" customWidth="1"/>
    <col min="8501" max="8501" width="4.85546875" customWidth="1"/>
    <col min="8502" max="8502" width="2.140625" customWidth="1"/>
    <col min="8504" max="8504" width="5" customWidth="1"/>
    <col min="8505" max="8505" width="2.140625" customWidth="1"/>
    <col min="8507" max="8507" width="5" customWidth="1"/>
    <col min="8508" max="8508" width="2.140625" customWidth="1"/>
    <col min="8510" max="8510" width="4.5703125" bestFit="1" customWidth="1"/>
    <col min="8728" max="8728" width="11.7109375" customWidth="1"/>
    <col min="8729" max="8729" width="38.85546875" customWidth="1"/>
    <col min="8730" max="8730" width="7.7109375" customWidth="1"/>
    <col min="8731" max="8731" width="10.5703125" bestFit="1" customWidth="1"/>
    <col min="8732" max="8734" width="8.7109375" customWidth="1"/>
    <col min="8735" max="8740" width="10.7109375" customWidth="1"/>
    <col min="8743" max="8743" width="9.85546875" customWidth="1"/>
    <col min="8745" max="8745" width="6.7109375" customWidth="1"/>
    <col min="8746" max="8746" width="0" hidden="1" customWidth="1"/>
    <col min="8747" max="8747" width="9.5703125" bestFit="1" customWidth="1"/>
    <col min="8748" max="8748" width="3.7109375" customWidth="1"/>
    <col min="8749" max="8749" width="10" customWidth="1"/>
    <col min="8750" max="8750" width="10.5703125" bestFit="1" customWidth="1"/>
    <col min="8751" max="8751" width="8.85546875" bestFit="1" customWidth="1"/>
    <col min="8752" max="8752" width="9.7109375" customWidth="1"/>
    <col min="8754" max="8754" width="5.42578125" customWidth="1"/>
    <col min="8755" max="8755" width="2" customWidth="1"/>
    <col min="8757" max="8757" width="4.85546875" customWidth="1"/>
    <col min="8758" max="8758" width="2.140625" customWidth="1"/>
    <col min="8760" max="8760" width="5" customWidth="1"/>
    <col min="8761" max="8761" width="2.140625" customWidth="1"/>
    <col min="8763" max="8763" width="5" customWidth="1"/>
    <col min="8764" max="8764" width="2.140625" customWidth="1"/>
    <col min="8766" max="8766" width="4.5703125" bestFit="1" customWidth="1"/>
    <col min="8984" max="8984" width="11.7109375" customWidth="1"/>
    <col min="8985" max="8985" width="38.85546875" customWidth="1"/>
    <col min="8986" max="8986" width="7.7109375" customWidth="1"/>
    <col min="8987" max="8987" width="10.5703125" bestFit="1" customWidth="1"/>
    <col min="8988" max="8990" width="8.7109375" customWidth="1"/>
    <col min="8991" max="8996" width="10.7109375" customWidth="1"/>
    <col min="8999" max="8999" width="9.85546875" customWidth="1"/>
    <col min="9001" max="9001" width="6.7109375" customWidth="1"/>
    <col min="9002" max="9002" width="0" hidden="1" customWidth="1"/>
    <col min="9003" max="9003" width="9.5703125" bestFit="1" customWidth="1"/>
    <col min="9004" max="9004" width="3.7109375" customWidth="1"/>
    <col min="9005" max="9005" width="10" customWidth="1"/>
    <col min="9006" max="9006" width="10.5703125" bestFit="1" customWidth="1"/>
    <col min="9007" max="9007" width="8.85546875" bestFit="1" customWidth="1"/>
    <col min="9008" max="9008" width="9.7109375" customWidth="1"/>
    <col min="9010" max="9010" width="5.42578125" customWidth="1"/>
    <col min="9011" max="9011" width="2" customWidth="1"/>
    <col min="9013" max="9013" width="4.85546875" customWidth="1"/>
    <col min="9014" max="9014" width="2.140625" customWidth="1"/>
    <col min="9016" max="9016" width="5" customWidth="1"/>
    <col min="9017" max="9017" width="2.140625" customWidth="1"/>
    <col min="9019" max="9019" width="5" customWidth="1"/>
    <col min="9020" max="9020" width="2.140625" customWidth="1"/>
    <col min="9022" max="9022" width="4.5703125" bestFit="1" customWidth="1"/>
    <col min="9240" max="9240" width="11.7109375" customWidth="1"/>
    <col min="9241" max="9241" width="38.85546875" customWidth="1"/>
    <col min="9242" max="9242" width="7.7109375" customWidth="1"/>
    <col min="9243" max="9243" width="10.5703125" bestFit="1" customWidth="1"/>
    <col min="9244" max="9246" width="8.7109375" customWidth="1"/>
    <col min="9247" max="9252" width="10.7109375" customWidth="1"/>
    <col min="9255" max="9255" width="9.85546875" customWidth="1"/>
    <col min="9257" max="9257" width="6.7109375" customWidth="1"/>
    <col min="9258" max="9258" width="0" hidden="1" customWidth="1"/>
    <col min="9259" max="9259" width="9.5703125" bestFit="1" customWidth="1"/>
    <col min="9260" max="9260" width="3.7109375" customWidth="1"/>
    <col min="9261" max="9261" width="10" customWidth="1"/>
    <col min="9262" max="9262" width="10.5703125" bestFit="1" customWidth="1"/>
    <col min="9263" max="9263" width="8.85546875" bestFit="1" customWidth="1"/>
    <col min="9264" max="9264" width="9.7109375" customWidth="1"/>
    <col min="9266" max="9266" width="5.42578125" customWidth="1"/>
    <col min="9267" max="9267" width="2" customWidth="1"/>
    <col min="9269" max="9269" width="4.85546875" customWidth="1"/>
    <col min="9270" max="9270" width="2.140625" customWidth="1"/>
    <col min="9272" max="9272" width="5" customWidth="1"/>
    <col min="9273" max="9273" width="2.140625" customWidth="1"/>
    <col min="9275" max="9275" width="5" customWidth="1"/>
    <col min="9276" max="9276" width="2.140625" customWidth="1"/>
    <col min="9278" max="9278" width="4.5703125" bestFit="1" customWidth="1"/>
    <col min="9496" max="9496" width="11.7109375" customWidth="1"/>
    <col min="9497" max="9497" width="38.85546875" customWidth="1"/>
    <col min="9498" max="9498" width="7.7109375" customWidth="1"/>
    <col min="9499" max="9499" width="10.5703125" bestFit="1" customWidth="1"/>
    <col min="9500" max="9502" width="8.7109375" customWidth="1"/>
    <col min="9503" max="9508" width="10.7109375" customWidth="1"/>
    <col min="9511" max="9511" width="9.85546875" customWidth="1"/>
    <col min="9513" max="9513" width="6.7109375" customWidth="1"/>
    <col min="9514" max="9514" width="0" hidden="1" customWidth="1"/>
    <col min="9515" max="9515" width="9.5703125" bestFit="1" customWidth="1"/>
    <col min="9516" max="9516" width="3.7109375" customWidth="1"/>
    <col min="9517" max="9517" width="10" customWidth="1"/>
    <col min="9518" max="9518" width="10.5703125" bestFit="1" customWidth="1"/>
    <col min="9519" max="9519" width="8.85546875" bestFit="1" customWidth="1"/>
    <col min="9520" max="9520" width="9.7109375" customWidth="1"/>
    <col min="9522" max="9522" width="5.42578125" customWidth="1"/>
    <col min="9523" max="9523" width="2" customWidth="1"/>
    <col min="9525" max="9525" width="4.85546875" customWidth="1"/>
    <col min="9526" max="9526" width="2.140625" customWidth="1"/>
    <col min="9528" max="9528" width="5" customWidth="1"/>
    <col min="9529" max="9529" width="2.140625" customWidth="1"/>
    <col min="9531" max="9531" width="5" customWidth="1"/>
    <col min="9532" max="9532" width="2.140625" customWidth="1"/>
    <col min="9534" max="9534" width="4.5703125" bestFit="1" customWidth="1"/>
    <col min="9752" max="9752" width="11.7109375" customWidth="1"/>
    <col min="9753" max="9753" width="38.85546875" customWidth="1"/>
    <col min="9754" max="9754" width="7.7109375" customWidth="1"/>
    <col min="9755" max="9755" width="10.5703125" bestFit="1" customWidth="1"/>
    <col min="9756" max="9758" width="8.7109375" customWidth="1"/>
    <col min="9759" max="9764" width="10.7109375" customWidth="1"/>
    <col min="9767" max="9767" width="9.85546875" customWidth="1"/>
    <col min="9769" max="9769" width="6.7109375" customWidth="1"/>
    <col min="9770" max="9770" width="0" hidden="1" customWidth="1"/>
    <col min="9771" max="9771" width="9.5703125" bestFit="1" customWidth="1"/>
    <col min="9772" max="9772" width="3.7109375" customWidth="1"/>
    <col min="9773" max="9773" width="10" customWidth="1"/>
    <col min="9774" max="9774" width="10.5703125" bestFit="1" customWidth="1"/>
    <col min="9775" max="9775" width="8.85546875" bestFit="1" customWidth="1"/>
    <col min="9776" max="9776" width="9.7109375" customWidth="1"/>
    <col min="9778" max="9778" width="5.42578125" customWidth="1"/>
    <col min="9779" max="9779" width="2" customWidth="1"/>
    <col min="9781" max="9781" width="4.85546875" customWidth="1"/>
    <col min="9782" max="9782" width="2.140625" customWidth="1"/>
    <col min="9784" max="9784" width="5" customWidth="1"/>
    <col min="9785" max="9785" width="2.140625" customWidth="1"/>
    <col min="9787" max="9787" width="5" customWidth="1"/>
    <col min="9788" max="9788" width="2.140625" customWidth="1"/>
    <col min="9790" max="9790" width="4.5703125" bestFit="1" customWidth="1"/>
    <col min="10008" max="10008" width="11.7109375" customWidth="1"/>
    <col min="10009" max="10009" width="38.85546875" customWidth="1"/>
    <col min="10010" max="10010" width="7.7109375" customWidth="1"/>
    <col min="10011" max="10011" width="10.5703125" bestFit="1" customWidth="1"/>
    <col min="10012" max="10014" width="8.7109375" customWidth="1"/>
    <col min="10015" max="10020" width="10.7109375" customWidth="1"/>
    <col min="10023" max="10023" width="9.85546875" customWidth="1"/>
    <col min="10025" max="10025" width="6.7109375" customWidth="1"/>
    <col min="10026" max="10026" width="0" hidden="1" customWidth="1"/>
    <col min="10027" max="10027" width="9.5703125" bestFit="1" customWidth="1"/>
    <col min="10028" max="10028" width="3.7109375" customWidth="1"/>
    <col min="10029" max="10029" width="10" customWidth="1"/>
    <col min="10030" max="10030" width="10.5703125" bestFit="1" customWidth="1"/>
    <col min="10031" max="10031" width="8.85546875" bestFit="1" customWidth="1"/>
    <col min="10032" max="10032" width="9.7109375" customWidth="1"/>
    <col min="10034" max="10034" width="5.42578125" customWidth="1"/>
    <col min="10035" max="10035" width="2" customWidth="1"/>
    <col min="10037" max="10037" width="4.85546875" customWidth="1"/>
    <col min="10038" max="10038" width="2.140625" customWidth="1"/>
    <col min="10040" max="10040" width="5" customWidth="1"/>
    <col min="10041" max="10041" width="2.140625" customWidth="1"/>
    <col min="10043" max="10043" width="5" customWidth="1"/>
    <col min="10044" max="10044" width="2.140625" customWidth="1"/>
    <col min="10046" max="10046" width="4.5703125" bestFit="1" customWidth="1"/>
    <col min="10264" max="10264" width="11.7109375" customWidth="1"/>
    <col min="10265" max="10265" width="38.85546875" customWidth="1"/>
    <col min="10266" max="10266" width="7.7109375" customWidth="1"/>
    <col min="10267" max="10267" width="10.5703125" bestFit="1" customWidth="1"/>
    <col min="10268" max="10270" width="8.7109375" customWidth="1"/>
    <col min="10271" max="10276" width="10.7109375" customWidth="1"/>
    <col min="10279" max="10279" width="9.85546875" customWidth="1"/>
    <col min="10281" max="10281" width="6.7109375" customWidth="1"/>
    <col min="10282" max="10282" width="0" hidden="1" customWidth="1"/>
    <col min="10283" max="10283" width="9.5703125" bestFit="1" customWidth="1"/>
    <col min="10284" max="10284" width="3.7109375" customWidth="1"/>
    <col min="10285" max="10285" width="10" customWidth="1"/>
    <col min="10286" max="10286" width="10.5703125" bestFit="1" customWidth="1"/>
    <col min="10287" max="10287" width="8.85546875" bestFit="1" customWidth="1"/>
    <col min="10288" max="10288" width="9.7109375" customWidth="1"/>
    <col min="10290" max="10290" width="5.42578125" customWidth="1"/>
    <col min="10291" max="10291" width="2" customWidth="1"/>
    <col min="10293" max="10293" width="4.85546875" customWidth="1"/>
    <col min="10294" max="10294" width="2.140625" customWidth="1"/>
    <col min="10296" max="10296" width="5" customWidth="1"/>
    <col min="10297" max="10297" width="2.140625" customWidth="1"/>
    <col min="10299" max="10299" width="5" customWidth="1"/>
    <col min="10300" max="10300" width="2.140625" customWidth="1"/>
    <col min="10302" max="10302" width="4.5703125" bestFit="1" customWidth="1"/>
    <col min="10520" max="10520" width="11.7109375" customWidth="1"/>
    <col min="10521" max="10521" width="38.85546875" customWidth="1"/>
    <col min="10522" max="10522" width="7.7109375" customWidth="1"/>
    <col min="10523" max="10523" width="10.5703125" bestFit="1" customWidth="1"/>
    <col min="10524" max="10526" width="8.7109375" customWidth="1"/>
    <col min="10527" max="10532" width="10.7109375" customWidth="1"/>
    <col min="10535" max="10535" width="9.85546875" customWidth="1"/>
    <col min="10537" max="10537" width="6.7109375" customWidth="1"/>
    <col min="10538" max="10538" width="0" hidden="1" customWidth="1"/>
    <col min="10539" max="10539" width="9.5703125" bestFit="1" customWidth="1"/>
    <col min="10540" max="10540" width="3.7109375" customWidth="1"/>
    <col min="10541" max="10541" width="10" customWidth="1"/>
    <col min="10542" max="10542" width="10.5703125" bestFit="1" customWidth="1"/>
    <col min="10543" max="10543" width="8.85546875" bestFit="1" customWidth="1"/>
    <col min="10544" max="10544" width="9.7109375" customWidth="1"/>
    <col min="10546" max="10546" width="5.42578125" customWidth="1"/>
    <col min="10547" max="10547" width="2" customWidth="1"/>
    <col min="10549" max="10549" width="4.85546875" customWidth="1"/>
    <col min="10550" max="10550" width="2.140625" customWidth="1"/>
    <col min="10552" max="10552" width="5" customWidth="1"/>
    <col min="10553" max="10553" width="2.140625" customWidth="1"/>
    <col min="10555" max="10555" width="5" customWidth="1"/>
    <col min="10556" max="10556" width="2.140625" customWidth="1"/>
    <col min="10558" max="10558" width="4.5703125" bestFit="1" customWidth="1"/>
    <col min="10776" max="10776" width="11.7109375" customWidth="1"/>
    <col min="10777" max="10777" width="38.85546875" customWidth="1"/>
    <col min="10778" max="10778" width="7.7109375" customWidth="1"/>
    <col min="10779" max="10779" width="10.5703125" bestFit="1" customWidth="1"/>
    <col min="10780" max="10782" width="8.7109375" customWidth="1"/>
    <col min="10783" max="10788" width="10.7109375" customWidth="1"/>
    <col min="10791" max="10791" width="9.85546875" customWidth="1"/>
    <col min="10793" max="10793" width="6.7109375" customWidth="1"/>
    <col min="10794" max="10794" width="0" hidden="1" customWidth="1"/>
    <col min="10795" max="10795" width="9.5703125" bestFit="1" customWidth="1"/>
    <col min="10796" max="10796" width="3.7109375" customWidth="1"/>
    <col min="10797" max="10797" width="10" customWidth="1"/>
    <col min="10798" max="10798" width="10.5703125" bestFit="1" customWidth="1"/>
    <col min="10799" max="10799" width="8.85546875" bestFit="1" customWidth="1"/>
    <col min="10800" max="10800" width="9.7109375" customWidth="1"/>
    <col min="10802" max="10802" width="5.42578125" customWidth="1"/>
    <col min="10803" max="10803" width="2" customWidth="1"/>
    <col min="10805" max="10805" width="4.85546875" customWidth="1"/>
    <col min="10806" max="10806" width="2.140625" customWidth="1"/>
    <col min="10808" max="10808" width="5" customWidth="1"/>
    <col min="10809" max="10809" width="2.140625" customWidth="1"/>
    <col min="10811" max="10811" width="5" customWidth="1"/>
    <col min="10812" max="10812" width="2.140625" customWidth="1"/>
    <col min="10814" max="10814" width="4.5703125" bestFit="1" customWidth="1"/>
    <col min="11032" max="11032" width="11.7109375" customWidth="1"/>
    <col min="11033" max="11033" width="38.85546875" customWidth="1"/>
    <col min="11034" max="11034" width="7.7109375" customWidth="1"/>
    <col min="11035" max="11035" width="10.5703125" bestFit="1" customWidth="1"/>
    <col min="11036" max="11038" width="8.7109375" customWidth="1"/>
    <col min="11039" max="11044" width="10.7109375" customWidth="1"/>
    <col min="11047" max="11047" width="9.85546875" customWidth="1"/>
    <col min="11049" max="11049" width="6.7109375" customWidth="1"/>
    <col min="11050" max="11050" width="0" hidden="1" customWidth="1"/>
    <col min="11051" max="11051" width="9.5703125" bestFit="1" customWidth="1"/>
    <col min="11052" max="11052" width="3.7109375" customWidth="1"/>
    <col min="11053" max="11053" width="10" customWidth="1"/>
    <col min="11054" max="11054" width="10.5703125" bestFit="1" customWidth="1"/>
    <col min="11055" max="11055" width="8.85546875" bestFit="1" customWidth="1"/>
    <col min="11056" max="11056" width="9.7109375" customWidth="1"/>
    <col min="11058" max="11058" width="5.42578125" customWidth="1"/>
    <col min="11059" max="11059" width="2" customWidth="1"/>
    <col min="11061" max="11061" width="4.85546875" customWidth="1"/>
    <col min="11062" max="11062" width="2.140625" customWidth="1"/>
    <col min="11064" max="11064" width="5" customWidth="1"/>
    <col min="11065" max="11065" width="2.140625" customWidth="1"/>
    <col min="11067" max="11067" width="5" customWidth="1"/>
    <col min="11068" max="11068" width="2.140625" customWidth="1"/>
    <col min="11070" max="11070" width="4.5703125" bestFit="1" customWidth="1"/>
    <col min="11288" max="11288" width="11.7109375" customWidth="1"/>
    <col min="11289" max="11289" width="38.85546875" customWidth="1"/>
    <col min="11290" max="11290" width="7.7109375" customWidth="1"/>
    <col min="11291" max="11291" width="10.5703125" bestFit="1" customWidth="1"/>
    <col min="11292" max="11294" width="8.7109375" customWidth="1"/>
    <col min="11295" max="11300" width="10.7109375" customWidth="1"/>
    <col min="11303" max="11303" width="9.85546875" customWidth="1"/>
    <col min="11305" max="11305" width="6.7109375" customWidth="1"/>
    <col min="11306" max="11306" width="0" hidden="1" customWidth="1"/>
    <col min="11307" max="11307" width="9.5703125" bestFit="1" customWidth="1"/>
    <col min="11308" max="11308" width="3.7109375" customWidth="1"/>
    <col min="11309" max="11309" width="10" customWidth="1"/>
    <col min="11310" max="11310" width="10.5703125" bestFit="1" customWidth="1"/>
    <col min="11311" max="11311" width="8.85546875" bestFit="1" customWidth="1"/>
    <col min="11312" max="11312" width="9.7109375" customWidth="1"/>
    <col min="11314" max="11314" width="5.42578125" customWidth="1"/>
    <col min="11315" max="11315" width="2" customWidth="1"/>
    <col min="11317" max="11317" width="4.85546875" customWidth="1"/>
    <col min="11318" max="11318" width="2.140625" customWidth="1"/>
    <col min="11320" max="11320" width="5" customWidth="1"/>
    <col min="11321" max="11321" width="2.140625" customWidth="1"/>
    <col min="11323" max="11323" width="5" customWidth="1"/>
    <col min="11324" max="11324" width="2.140625" customWidth="1"/>
    <col min="11326" max="11326" width="4.5703125" bestFit="1" customWidth="1"/>
    <col min="11544" max="11544" width="11.7109375" customWidth="1"/>
    <col min="11545" max="11545" width="38.85546875" customWidth="1"/>
    <col min="11546" max="11546" width="7.7109375" customWidth="1"/>
    <col min="11547" max="11547" width="10.5703125" bestFit="1" customWidth="1"/>
    <col min="11548" max="11550" width="8.7109375" customWidth="1"/>
    <col min="11551" max="11556" width="10.7109375" customWidth="1"/>
    <col min="11559" max="11559" width="9.85546875" customWidth="1"/>
    <col min="11561" max="11561" width="6.7109375" customWidth="1"/>
    <col min="11562" max="11562" width="0" hidden="1" customWidth="1"/>
    <col min="11563" max="11563" width="9.5703125" bestFit="1" customWidth="1"/>
    <col min="11564" max="11564" width="3.7109375" customWidth="1"/>
    <col min="11565" max="11565" width="10" customWidth="1"/>
    <col min="11566" max="11566" width="10.5703125" bestFit="1" customWidth="1"/>
    <col min="11567" max="11567" width="8.85546875" bestFit="1" customWidth="1"/>
    <col min="11568" max="11568" width="9.7109375" customWidth="1"/>
    <col min="11570" max="11570" width="5.42578125" customWidth="1"/>
    <col min="11571" max="11571" width="2" customWidth="1"/>
    <col min="11573" max="11573" width="4.85546875" customWidth="1"/>
    <col min="11574" max="11574" width="2.140625" customWidth="1"/>
    <col min="11576" max="11576" width="5" customWidth="1"/>
    <col min="11577" max="11577" width="2.140625" customWidth="1"/>
    <col min="11579" max="11579" width="5" customWidth="1"/>
    <col min="11580" max="11580" width="2.140625" customWidth="1"/>
    <col min="11582" max="11582" width="4.5703125" bestFit="1" customWidth="1"/>
    <col min="11800" max="11800" width="11.7109375" customWidth="1"/>
    <col min="11801" max="11801" width="38.85546875" customWidth="1"/>
    <col min="11802" max="11802" width="7.7109375" customWidth="1"/>
    <col min="11803" max="11803" width="10.5703125" bestFit="1" customWidth="1"/>
    <col min="11804" max="11806" width="8.7109375" customWidth="1"/>
    <col min="11807" max="11812" width="10.7109375" customWidth="1"/>
    <col min="11815" max="11815" width="9.85546875" customWidth="1"/>
    <col min="11817" max="11817" width="6.7109375" customWidth="1"/>
    <col min="11818" max="11818" width="0" hidden="1" customWidth="1"/>
    <col min="11819" max="11819" width="9.5703125" bestFit="1" customWidth="1"/>
    <col min="11820" max="11820" width="3.7109375" customWidth="1"/>
    <col min="11821" max="11821" width="10" customWidth="1"/>
    <col min="11822" max="11822" width="10.5703125" bestFit="1" customWidth="1"/>
    <col min="11823" max="11823" width="8.85546875" bestFit="1" customWidth="1"/>
    <col min="11824" max="11824" width="9.7109375" customWidth="1"/>
    <col min="11826" max="11826" width="5.42578125" customWidth="1"/>
    <col min="11827" max="11827" width="2" customWidth="1"/>
    <col min="11829" max="11829" width="4.85546875" customWidth="1"/>
    <col min="11830" max="11830" width="2.140625" customWidth="1"/>
    <col min="11832" max="11832" width="5" customWidth="1"/>
    <col min="11833" max="11833" width="2.140625" customWidth="1"/>
    <col min="11835" max="11835" width="5" customWidth="1"/>
    <col min="11836" max="11836" width="2.140625" customWidth="1"/>
    <col min="11838" max="11838" width="4.5703125" bestFit="1" customWidth="1"/>
    <col min="12056" max="12056" width="11.7109375" customWidth="1"/>
    <col min="12057" max="12057" width="38.85546875" customWidth="1"/>
    <col min="12058" max="12058" width="7.7109375" customWidth="1"/>
    <col min="12059" max="12059" width="10.5703125" bestFit="1" customWidth="1"/>
    <col min="12060" max="12062" width="8.7109375" customWidth="1"/>
    <col min="12063" max="12068" width="10.7109375" customWidth="1"/>
    <col min="12071" max="12071" width="9.85546875" customWidth="1"/>
    <col min="12073" max="12073" width="6.7109375" customWidth="1"/>
    <col min="12074" max="12074" width="0" hidden="1" customWidth="1"/>
    <col min="12075" max="12075" width="9.5703125" bestFit="1" customWidth="1"/>
    <col min="12076" max="12076" width="3.7109375" customWidth="1"/>
    <col min="12077" max="12077" width="10" customWidth="1"/>
    <col min="12078" max="12078" width="10.5703125" bestFit="1" customWidth="1"/>
    <col min="12079" max="12079" width="8.85546875" bestFit="1" customWidth="1"/>
    <col min="12080" max="12080" width="9.7109375" customWidth="1"/>
    <col min="12082" max="12082" width="5.42578125" customWidth="1"/>
    <col min="12083" max="12083" width="2" customWidth="1"/>
    <col min="12085" max="12085" width="4.85546875" customWidth="1"/>
    <col min="12086" max="12086" width="2.140625" customWidth="1"/>
    <col min="12088" max="12088" width="5" customWidth="1"/>
    <col min="12089" max="12089" width="2.140625" customWidth="1"/>
    <col min="12091" max="12091" width="5" customWidth="1"/>
    <col min="12092" max="12092" width="2.140625" customWidth="1"/>
    <col min="12094" max="12094" width="4.5703125" bestFit="1" customWidth="1"/>
    <col min="12312" max="12312" width="11.7109375" customWidth="1"/>
    <col min="12313" max="12313" width="38.85546875" customWidth="1"/>
    <col min="12314" max="12314" width="7.7109375" customWidth="1"/>
    <col min="12315" max="12315" width="10.5703125" bestFit="1" customWidth="1"/>
    <col min="12316" max="12318" width="8.7109375" customWidth="1"/>
    <col min="12319" max="12324" width="10.7109375" customWidth="1"/>
    <col min="12327" max="12327" width="9.85546875" customWidth="1"/>
    <col min="12329" max="12329" width="6.7109375" customWidth="1"/>
    <col min="12330" max="12330" width="0" hidden="1" customWidth="1"/>
    <col min="12331" max="12331" width="9.5703125" bestFit="1" customWidth="1"/>
    <col min="12332" max="12332" width="3.7109375" customWidth="1"/>
    <col min="12333" max="12333" width="10" customWidth="1"/>
    <col min="12334" max="12334" width="10.5703125" bestFit="1" customWidth="1"/>
    <col min="12335" max="12335" width="8.85546875" bestFit="1" customWidth="1"/>
    <col min="12336" max="12336" width="9.7109375" customWidth="1"/>
    <col min="12338" max="12338" width="5.42578125" customWidth="1"/>
    <col min="12339" max="12339" width="2" customWidth="1"/>
    <col min="12341" max="12341" width="4.85546875" customWidth="1"/>
    <col min="12342" max="12342" width="2.140625" customWidth="1"/>
    <col min="12344" max="12344" width="5" customWidth="1"/>
    <col min="12345" max="12345" width="2.140625" customWidth="1"/>
    <col min="12347" max="12347" width="5" customWidth="1"/>
    <col min="12348" max="12348" width="2.140625" customWidth="1"/>
    <col min="12350" max="12350" width="4.5703125" bestFit="1" customWidth="1"/>
    <col min="12568" max="12568" width="11.7109375" customWidth="1"/>
    <col min="12569" max="12569" width="38.85546875" customWidth="1"/>
    <col min="12570" max="12570" width="7.7109375" customWidth="1"/>
    <col min="12571" max="12571" width="10.5703125" bestFit="1" customWidth="1"/>
    <col min="12572" max="12574" width="8.7109375" customWidth="1"/>
    <col min="12575" max="12580" width="10.7109375" customWidth="1"/>
    <col min="12583" max="12583" width="9.85546875" customWidth="1"/>
    <col min="12585" max="12585" width="6.7109375" customWidth="1"/>
    <col min="12586" max="12586" width="0" hidden="1" customWidth="1"/>
    <col min="12587" max="12587" width="9.5703125" bestFit="1" customWidth="1"/>
    <col min="12588" max="12588" width="3.7109375" customWidth="1"/>
    <col min="12589" max="12589" width="10" customWidth="1"/>
    <col min="12590" max="12590" width="10.5703125" bestFit="1" customWidth="1"/>
    <col min="12591" max="12591" width="8.85546875" bestFit="1" customWidth="1"/>
    <col min="12592" max="12592" width="9.7109375" customWidth="1"/>
    <col min="12594" max="12594" width="5.42578125" customWidth="1"/>
    <col min="12595" max="12595" width="2" customWidth="1"/>
    <col min="12597" max="12597" width="4.85546875" customWidth="1"/>
    <col min="12598" max="12598" width="2.140625" customWidth="1"/>
    <col min="12600" max="12600" width="5" customWidth="1"/>
    <col min="12601" max="12601" width="2.140625" customWidth="1"/>
    <col min="12603" max="12603" width="5" customWidth="1"/>
    <col min="12604" max="12604" width="2.140625" customWidth="1"/>
    <col min="12606" max="12606" width="4.5703125" bestFit="1" customWidth="1"/>
    <col min="12824" max="12824" width="11.7109375" customWidth="1"/>
    <col min="12825" max="12825" width="38.85546875" customWidth="1"/>
    <col min="12826" max="12826" width="7.7109375" customWidth="1"/>
    <col min="12827" max="12827" width="10.5703125" bestFit="1" customWidth="1"/>
    <col min="12828" max="12830" width="8.7109375" customWidth="1"/>
    <col min="12831" max="12836" width="10.7109375" customWidth="1"/>
    <col min="12839" max="12839" width="9.85546875" customWidth="1"/>
    <col min="12841" max="12841" width="6.7109375" customWidth="1"/>
    <col min="12842" max="12842" width="0" hidden="1" customWidth="1"/>
    <col min="12843" max="12843" width="9.5703125" bestFit="1" customWidth="1"/>
    <col min="12844" max="12844" width="3.7109375" customWidth="1"/>
    <col min="12845" max="12845" width="10" customWidth="1"/>
    <col min="12846" max="12846" width="10.5703125" bestFit="1" customWidth="1"/>
    <col min="12847" max="12847" width="8.85546875" bestFit="1" customWidth="1"/>
    <col min="12848" max="12848" width="9.7109375" customWidth="1"/>
    <col min="12850" max="12850" width="5.42578125" customWidth="1"/>
    <col min="12851" max="12851" width="2" customWidth="1"/>
    <col min="12853" max="12853" width="4.85546875" customWidth="1"/>
    <col min="12854" max="12854" width="2.140625" customWidth="1"/>
    <col min="12856" max="12856" width="5" customWidth="1"/>
    <col min="12857" max="12857" width="2.140625" customWidth="1"/>
    <col min="12859" max="12859" width="5" customWidth="1"/>
    <col min="12860" max="12860" width="2.140625" customWidth="1"/>
    <col min="12862" max="12862" width="4.5703125" bestFit="1" customWidth="1"/>
    <col min="13080" max="13080" width="11.7109375" customWidth="1"/>
    <col min="13081" max="13081" width="38.85546875" customWidth="1"/>
    <col min="13082" max="13082" width="7.7109375" customWidth="1"/>
    <col min="13083" max="13083" width="10.5703125" bestFit="1" customWidth="1"/>
    <col min="13084" max="13086" width="8.7109375" customWidth="1"/>
    <col min="13087" max="13092" width="10.7109375" customWidth="1"/>
    <col min="13095" max="13095" width="9.85546875" customWidth="1"/>
    <col min="13097" max="13097" width="6.7109375" customWidth="1"/>
    <col min="13098" max="13098" width="0" hidden="1" customWidth="1"/>
    <col min="13099" max="13099" width="9.5703125" bestFit="1" customWidth="1"/>
    <col min="13100" max="13100" width="3.7109375" customWidth="1"/>
    <col min="13101" max="13101" width="10" customWidth="1"/>
    <col min="13102" max="13102" width="10.5703125" bestFit="1" customWidth="1"/>
    <col min="13103" max="13103" width="8.85546875" bestFit="1" customWidth="1"/>
    <col min="13104" max="13104" width="9.7109375" customWidth="1"/>
    <col min="13106" max="13106" width="5.42578125" customWidth="1"/>
    <col min="13107" max="13107" width="2" customWidth="1"/>
    <col min="13109" max="13109" width="4.85546875" customWidth="1"/>
    <col min="13110" max="13110" width="2.140625" customWidth="1"/>
    <col min="13112" max="13112" width="5" customWidth="1"/>
    <col min="13113" max="13113" width="2.140625" customWidth="1"/>
    <col min="13115" max="13115" width="5" customWidth="1"/>
    <col min="13116" max="13116" width="2.140625" customWidth="1"/>
    <col min="13118" max="13118" width="4.5703125" bestFit="1" customWidth="1"/>
    <col min="13336" max="13336" width="11.7109375" customWidth="1"/>
    <col min="13337" max="13337" width="38.85546875" customWidth="1"/>
    <col min="13338" max="13338" width="7.7109375" customWidth="1"/>
    <col min="13339" max="13339" width="10.5703125" bestFit="1" customWidth="1"/>
    <col min="13340" max="13342" width="8.7109375" customWidth="1"/>
    <col min="13343" max="13348" width="10.7109375" customWidth="1"/>
    <col min="13351" max="13351" width="9.85546875" customWidth="1"/>
    <col min="13353" max="13353" width="6.7109375" customWidth="1"/>
    <col min="13354" max="13354" width="0" hidden="1" customWidth="1"/>
    <col min="13355" max="13355" width="9.5703125" bestFit="1" customWidth="1"/>
    <col min="13356" max="13356" width="3.7109375" customWidth="1"/>
    <col min="13357" max="13357" width="10" customWidth="1"/>
    <col min="13358" max="13358" width="10.5703125" bestFit="1" customWidth="1"/>
    <col min="13359" max="13359" width="8.85546875" bestFit="1" customWidth="1"/>
    <col min="13360" max="13360" width="9.7109375" customWidth="1"/>
    <col min="13362" max="13362" width="5.42578125" customWidth="1"/>
    <col min="13363" max="13363" width="2" customWidth="1"/>
    <col min="13365" max="13365" width="4.85546875" customWidth="1"/>
    <col min="13366" max="13366" width="2.140625" customWidth="1"/>
    <col min="13368" max="13368" width="5" customWidth="1"/>
    <col min="13369" max="13369" width="2.140625" customWidth="1"/>
    <col min="13371" max="13371" width="5" customWidth="1"/>
    <col min="13372" max="13372" width="2.140625" customWidth="1"/>
    <col min="13374" max="13374" width="4.5703125" bestFit="1" customWidth="1"/>
    <col min="13592" max="13592" width="11.7109375" customWidth="1"/>
    <col min="13593" max="13593" width="38.85546875" customWidth="1"/>
    <col min="13594" max="13594" width="7.7109375" customWidth="1"/>
    <col min="13595" max="13595" width="10.5703125" bestFit="1" customWidth="1"/>
    <col min="13596" max="13598" width="8.7109375" customWidth="1"/>
    <col min="13599" max="13604" width="10.7109375" customWidth="1"/>
    <col min="13607" max="13607" width="9.85546875" customWidth="1"/>
    <col min="13609" max="13609" width="6.7109375" customWidth="1"/>
    <col min="13610" max="13610" width="0" hidden="1" customWidth="1"/>
    <col min="13611" max="13611" width="9.5703125" bestFit="1" customWidth="1"/>
    <col min="13612" max="13612" width="3.7109375" customWidth="1"/>
    <col min="13613" max="13613" width="10" customWidth="1"/>
    <col min="13614" max="13614" width="10.5703125" bestFit="1" customWidth="1"/>
    <col min="13615" max="13615" width="8.85546875" bestFit="1" customWidth="1"/>
    <col min="13616" max="13616" width="9.7109375" customWidth="1"/>
    <col min="13618" max="13618" width="5.42578125" customWidth="1"/>
    <col min="13619" max="13619" width="2" customWidth="1"/>
    <col min="13621" max="13621" width="4.85546875" customWidth="1"/>
    <col min="13622" max="13622" width="2.140625" customWidth="1"/>
    <col min="13624" max="13624" width="5" customWidth="1"/>
    <col min="13625" max="13625" width="2.140625" customWidth="1"/>
    <col min="13627" max="13627" width="5" customWidth="1"/>
    <col min="13628" max="13628" width="2.140625" customWidth="1"/>
    <col min="13630" max="13630" width="4.5703125" bestFit="1" customWidth="1"/>
    <col min="13848" max="13848" width="11.7109375" customWidth="1"/>
    <col min="13849" max="13849" width="38.85546875" customWidth="1"/>
    <col min="13850" max="13850" width="7.7109375" customWidth="1"/>
    <col min="13851" max="13851" width="10.5703125" bestFit="1" customWidth="1"/>
    <col min="13852" max="13854" width="8.7109375" customWidth="1"/>
    <col min="13855" max="13860" width="10.7109375" customWidth="1"/>
    <col min="13863" max="13863" width="9.85546875" customWidth="1"/>
    <col min="13865" max="13865" width="6.7109375" customWidth="1"/>
    <col min="13866" max="13866" width="0" hidden="1" customWidth="1"/>
    <col min="13867" max="13867" width="9.5703125" bestFit="1" customWidth="1"/>
    <col min="13868" max="13868" width="3.7109375" customWidth="1"/>
    <col min="13869" max="13869" width="10" customWidth="1"/>
    <col min="13870" max="13870" width="10.5703125" bestFit="1" customWidth="1"/>
    <col min="13871" max="13871" width="8.85546875" bestFit="1" customWidth="1"/>
    <col min="13872" max="13872" width="9.7109375" customWidth="1"/>
    <col min="13874" max="13874" width="5.42578125" customWidth="1"/>
    <col min="13875" max="13875" width="2" customWidth="1"/>
    <col min="13877" max="13877" width="4.85546875" customWidth="1"/>
    <col min="13878" max="13878" width="2.140625" customWidth="1"/>
    <col min="13880" max="13880" width="5" customWidth="1"/>
    <col min="13881" max="13881" width="2.140625" customWidth="1"/>
    <col min="13883" max="13883" width="5" customWidth="1"/>
    <col min="13884" max="13884" width="2.140625" customWidth="1"/>
    <col min="13886" max="13886" width="4.5703125" bestFit="1" customWidth="1"/>
    <col min="14104" max="14104" width="11.7109375" customWidth="1"/>
    <col min="14105" max="14105" width="38.85546875" customWidth="1"/>
    <col min="14106" max="14106" width="7.7109375" customWidth="1"/>
    <col min="14107" max="14107" width="10.5703125" bestFit="1" customWidth="1"/>
    <col min="14108" max="14110" width="8.7109375" customWidth="1"/>
    <col min="14111" max="14116" width="10.7109375" customWidth="1"/>
    <col min="14119" max="14119" width="9.85546875" customWidth="1"/>
    <col min="14121" max="14121" width="6.7109375" customWidth="1"/>
    <col min="14122" max="14122" width="0" hidden="1" customWidth="1"/>
    <col min="14123" max="14123" width="9.5703125" bestFit="1" customWidth="1"/>
    <col min="14124" max="14124" width="3.7109375" customWidth="1"/>
    <col min="14125" max="14125" width="10" customWidth="1"/>
    <col min="14126" max="14126" width="10.5703125" bestFit="1" customWidth="1"/>
    <col min="14127" max="14127" width="8.85546875" bestFit="1" customWidth="1"/>
    <col min="14128" max="14128" width="9.7109375" customWidth="1"/>
    <col min="14130" max="14130" width="5.42578125" customWidth="1"/>
    <col min="14131" max="14131" width="2" customWidth="1"/>
    <col min="14133" max="14133" width="4.85546875" customWidth="1"/>
    <col min="14134" max="14134" width="2.140625" customWidth="1"/>
    <col min="14136" max="14136" width="5" customWidth="1"/>
    <col min="14137" max="14137" width="2.140625" customWidth="1"/>
    <col min="14139" max="14139" width="5" customWidth="1"/>
    <col min="14140" max="14140" width="2.140625" customWidth="1"/>
    <col min="14142" max="14142" width="4.5703125" bestFit="1" customWidth="1"/>
    <col min="14360" max="14360" width="11.7109375" customWidth="1"/>
    <col min="14361" max="14361" width="38.85546875" customWidth="1"/>
    <col min="14362" max="14362" width="7.7109375" customWidth="1"/>
    <col min="14363" max="14363" width="10.5703125" bestFit="1" customWidth="1"/>
    <col min="14364" max="14366" width="8.7109375" customWidth="1"/>
    <col min="14367" max="14372" width="10.7109375" customWidth="1"/>
    <col min="14375" max="14375" width="9.85546875" customWidth="1"/>
    <col min="14377" max="14377" width="6.7109375" customWidth="1"/>
    <col min="14378" max="14378" width="0" hidden="1" customWidth="1"/>
    <col min="14379" max="14379" width="9.5703125" bestFit="1" customWidth="1"/>
    <col min="14380" max="14380" width="3.7109375" customWidth="1"/>
    <col min="14381" max="14381" width="10" customWidth="1"/>
    <col min="14382" max="14382" width="10.5703125" bestFit="1" customWidth="1"/>
    <col min="14383" max="14383" width="8.85546875" bestFit="1" customWidth="1"/>
    <col min="14384" max="14384" width="9.7109375" customWidth="1"/>
    <col min="14386" max="14386" width="5.42578125" customWidth="1"/>
    <col min="14387" max="14387" width="2" customWidth="1"/>
    <col min="14389" max="14389" width="4.85546875" customWidth="1"/>
    <col min="14390" max="14390" width="2.140625" customWidth="1"/>
    <col min="14392" max="14392" width="5" customWidth="1"/>
    <col min="14393" max="14393" width="2.140625" customWidth="1"/>
    <col min="14395" max="14395" width="5" customWidth="1"/>
    <col min="14396" max="14396" width="2.140625" customWidth="1"/>
    <col min="14398" max="14398" width="4.5703125" bestFit="1" customWidth="1"/>
    <col min="14616" max="14616" width="11.7109375" customWidth="1"/>
    <col min="14617" max="14617" width="38.85546875" customWidth="1"/>
    <col min="14618" max="14618" width="7.7109375" customWidth="1"/>
    <col min="14619" max="14619" width="10.5703125" bestFit="1" customWidth="1"/>
    <col min="14620" max="14622" width="8.7109375" customWidth="1"/>
    <col min="14623" max="14628" width="10.7109375" customWidth="1"/>
    <col min="14631" max="14631" width="9.85546875" customWidth="1"/>
    <col min="14633" max="14633" width="6.7109375" customWidth="1"/>
    <col min="14634" max="14634" width="0" hidden="1" customWidth="1"/>
    <col min="14635" max="14635" width="9.5703125" bestFit="1" customWidth="1"/>
    <col min="14636" max="14636" width="3.7109375" customWidth="1"/>
    <col min="14637" max="14637" width="10" customWidth="1"/>
    <col min="14638" max="14638" width="10.5703125" bestFit="1" customWidth="1"/>
    <col min="14639" max="14639" width="8.85546875" bestFit="1" customWidth="1"/>
    <col min="14640" max="14640" width="9.7109375" customWidth="1"/>
    <col min="14642" max="14642" width="5.42578125" customWidth="1"/>
    <col min="14643" max="14643" width="2" customWidth="1"/>
    <col min="14645" max="14645" width="4.85546875" customWidth="1"/>
    <col min="14646" max="14646" width="2.140625" customWidth="1"/>
    <col min="14648" max="14648" width="5" customWidth="1"/>
    <col min="14649" max="14649" width="2.140625" customWidth="1"/>
    <col min="14651" max="14651" width="5" customWidth="1"/>
    <col min="14652" max="14652" width="2.140625" customWidth="1"/>
    <col min="14654" max="14654" width="4.5703125" bestFit="1" customWidth="1"/>
    <col min="14872" max="14872" width="11.7109375" customWidth="1"/>
    <col min="14873" max="14873" width="38.85546875" customWidth="1"/>
    <col min="14874" max="14874" width="7.7109375" customWidth="1"/>
    <col min="14875" max="14875" width="10.5703125" bestFit="1" customWidth="1"/>
    <col min="14876" max="14878" width="8.7109375" customWidth="1"/>
    <col min="14879" max="14884" width="10.7109375" customWidth="1"/>
    <col min="14887" max="14887" width="9.85546875" customWidth="1"/>
    <col min="14889" max="14889" width="6.7109375" customWidth="1"/>
    <col min="14890" max="14890" width="0" hidden="1" customWidth="1"/>
    <col min="14891" max="14891" width="9.5703125" bestFit="1" customWidth="1"/>
    <col min="14892" max="14892" width="3.7109375" customWidth="1"/>
    <col min="14893" max="14893" width="10" customWidth="1"/>
    <col min="14894" max="14894" width="10.5703125" bestFit="1" customWidth="1"/>
    <col min="14895" max="14895" width="8.85546875" bestFit="1" customWidth="1"/>
    <col min="14896" max="14896" width="9.7109375" customWidth="1"/>
    <col min="14898" max="14898" width="5.42578125" customWidth="1"/>
    <col min="14899" max="14899" width="2" customWidth="1"/>
    <col min="14901" max="14901" width="4.85546875" customWidth="1"/>
    <col min="14902" max="14902" width="2.140625" customWidth="1"/>
    <col min="14904" max="14904" width="5" customWidth="1"/>
    <col min="14905" max="14905" width="2.140625" customWidth="1"/>
    <col min="14907" max="14907" width="5" customWidth="1"/>
    <col min="14908" max="14908" width="2.140625" customWidth="1"/>
    <col min="14910" max="14910" width="4.5703125" bestFit="1" customWidth="1"/>
    <col min="15128" max="15128" width="11.7109375" customWidth="1"/>
    <col min="15129" max="15129" width="38.85546875" customWidth="1"/>
    <col min="15130" max="15130" width="7.7109375" customWidth="1"/>
    <col min="15131" max="15131" width="10.5703125" bestFit="1" customWidth="1"/>
    <col min="15132" max="15134" width="8.7109375" customWidth="1"/>
    <col min="15135" max="15140" width="10.7109375" customWidth="1"/>
    <col min="15143" max="15143" width="9.85546875" customWidth="1"/>
    <col min="15145" max="15145" width="6.7109375" customWidth="1"/>
    <col min="15146" max="15146" width="0" hidden="1" customWidth="1"/>
    <col min="15147" max="15147" width="9.5703125" bestFit="1" customWidth="1"/>
    <col min="15148" max="15148" width="3.7109375" customWidth="1"/>
    <col min="15149" max="15149" width="10" customWidth="1"/>
    <col min="15150" max="15150" width="10.5703125" bestFit="1" customWidth="1"/>
    <col min="15151" max="15151" width="8.85546875" bestFit="1" customWidth="1"/>
    <col min="15152" max="15152" width="9.7109375" customWidth="1"/>
    <col min="15154" max="15154" width="5.42578125" customWidth="1"/>
    <col min="15155" max="15155" width="2" customWidth="1"/>
    <col min="15157" max="15157" width="4.85546875" customWidth="1"/>
    <col min="15158" max="15158" width="2.140625" customWidth="1"/>
    <col min="15160" max="15160" width="5" customWidth="1"/>
    <col min="15161" max="15161" width="2.140625" customWidth="1"/>
    <col min="15163" max="15163" width="5" customWidth="1"/>
    <col min="15164" max="15164" width="2.140625" customWidth="1"/>
    <col min="15166" max="15166" width="4.5703125" bestFit="1" customWidth="1"/>
    <col min="15384" max="15384" width="11.7109375" customWidth="1"/>
    <col min="15385" max="15385" width="38.85546875" customWidth="1"/>
    <col min="15386" max="15386" width="7.7109375" customWidth="1"/>
    <col min="15387" max="15387" width="10.5703125" bestFit="1" customWidth="1"/>
    <col min="15388" max="15390" width="8.7109375" customWidth="1"/>
    <col min="15391" max="15396" width="10.7109375" customWidth="1"/>
    <col min="15399" max="15399" width="9.85546875" customWidth="1"/>
    <col min="15401" max="15401" width="6.7109375" customWidth="1"/>
    <col min="15402" max="15402" width="0" hidden="1" customWidth="1"/>
    <col min="15403" max="15403" width="9.5703125" bestFit="1" customWidth="1"/>
    <col min="15404" max="15404" width="3.7109375" customWidth="1"/>
    <col min="15405" max="15405" width="10" customWidth="1"/>
    <col min="15406" max="15406" width="10.5703125" bestFit="1" customWidth="1"/>
    <col min="15407" max="15407" width="8.85546875" bestFit="1" customWidth="1"/>
    <col min="15408" max="15408" width="9.7109375" customWidth="1"/>
    <col min="15410" max="15410" width="5.42578125" customWidth="1"/>
    <col min="15411" max="15411" width="2" customWidth="1"/>
    <col min="15413" max="15413" width="4.85546875" customWidth="1"/>
    <col min="15414" max="15414" width="2.140625" customWidth="1"/>
    <col min="15416" max="15416" width="5" customWidth="1"/>
    <col min="15417" max="15417" width="2.140625" customWidth="1"/>
    <col min="15419" max="15419" width="5" customWidth="1"/>
    <col min="15420" max="15420" width="2.140625" customWidth="1"/>
    <col min="15422" max="15422" width="4.5703125" bestFit="1" customWidth="1"/>
    <col min="15640" max="15640" width="11.7109375" customWidth="1"/>
    <col min="15641" max="15641" width="38.85546875" customWidth="1"/>
    <col min="15642" max="15642" width="7.7109375" customWidth="1"/>
    <col min="15643" max="15643" width="10.5703125" bestFit="1" customWidth="1"/>
    <col min="15644" max="15646" width="8.7109375" customWidth="1"/>
    <col min="15647" max="15652" width="10.7109375" customWidth="1"/>
    <col min="15655" max="15655" width="9.85546875" customWidth="1"/>
    <col min="15657" max="15657" width="6.7109375" customWidth="1"/>
    <col min="15658" max="15658" width="0" hidden="1" customWidth="1"/>
    <col min="15659" max="15659" width="9.5703125" bestFit="1" customWidth="1"/>
    <col min="15660" max="15660" width="3.7109375" customWidth="1"/>
    <col min="15661" max="15661" width="10" customWidth="1"/>
    <col min="15662" max="15662" width="10.5703125" bestFit="1" customWidth="1"/>
    <col min="15663" max="15663" width="8.85546875" bestFit="1" customWidth="1"/>
    <col min="15664" max="15664" width="9.7109375" customWidth="1"/>
    <col min="15666" max="15666" width="5.42578125" customWidth="1"/>
    <col min="15667" max="15667" width="2" customWidth="1"/>
    <col min="15669" max="15669" width="4.85546875" customWidth="1"/>
    <col min="15670" max="15670" width="2.140625" customWidth="1"/>
    <col min="15672" max="15672" width="5" customWidth="1"/>
    <col min="15673" max="15673" width="2.140625" customWidth="1"/>
    <col min="15675" max="15675" width="5" customWidth="1"/>
    <col min="15676" max="15676" width="2.140625" customWidth="1"/>
    <col min="15678" max="15678" width="4.5703125" bestFit="1" customWidth="1"/>
    <col min="15896" max="15896" width="11.7109375" customWidth="1"/>
    <col min="15897" max="15897" width="38.85546875" customWidth="1"/>
    <col min="15898" max="15898" width="7.7109375" customWidth="1"/>
    <col min="15899" max="15899" width="10.5703125" bestFit="1" customWidth="1"/>
    <col min="15900" max="15902" width="8.7109375" customWidth="1"/>
    <col min="15903" max="15908" width="10.7109375" customWidth="1"/>
    <col min="15911" max="15911" width="9.85546875" customWidth="1"/>
    <col min="15913" max="15913" width="6.7109375" customWidth="1"/>
    <col min="15914" max="15914" width="0" hidden="1" customWidth="1"/>
    <col min="15915" max="15915" width="9.5703125" bestFit="1" customWidth="1"/>
    <col min="15916" max="15916" width="3.7109375" customWidth="1"/>
    <col min="15917" max="15917" width="10" customWidth="1"/>
    <col min="15918" max="15918" width="10.5703125" bestFit="1" customWidth="1"/>
    <col min="15919" max="15919" width="8.85546875" bestFit="1" customWidth="1"/>
    <col min="15920" max="15920" width="9.7109375" customWidth="1"/>
    <col min="15922" max="15922" width="5.42578125" customWidth="1"/>
    <col min="15923" max="15923" width="2" customWidth="1"/>
    <col min="15925" max="15925" width="4.85546875" customWidth="1"/>
    <col min="15926" max="15926" width="2.140625" customWidth="1"/>
    <col min="15928" max="15928" width="5" customWidth="1"/>
    <col min="15929" max="15929" width="2.140625" customWidth="1"/>
    <col min="15931" max="15931" width="5" customWidth="1"/>
    <col min="15932" max="15932" width="2.140625" customWidth="1"/>
    <col min="15934" max="15934" width="4.5703125" bestFit="1" customWidth="1"/>
    <col min="16152" max="16152" width="11.7109375" customWidth="1"/>
    <col min="16153" max="16153" width="38.85546875" customWidth="1"/>
    <col min="16154" max="16154" width="7.7109375" customWidth="1"/>
    <col min="16155" max="16155" width="10.5703125" bestFit="1" customWidth="1"/>
    <col min="16156" max="16158" width="8.7109375" customWidth="1"/>
    <col min="16159" max="16164" width="10.7109375" customWidth="1"/>
    <col min="16167" max="16167" width="9.85546875" customWidth="1"/>
    <col min="16169" max="16169" width="6.7109375" customWidth="1"/>
    <col min="16170" max="16170" width="0" hidden="1" customWidth="1"/>
    <col min="16171" max="16171" width="9.5703125" bestFit="1" customWidth="1"/>
    <col min="16172" max="16172" width="3.7109375" customWidth="1"/>
    <col min="16173" max="16173" width="10" customWidth="1"/>
    <col min="16174" max="16174" width="10.5703125" bestFit="1" customWidth="1"/>
    <col min="16175" max="16175" width="8.85546875" bestFit="1" customWidth="1"/>
    <col min="16176" max="16176" width="9.7109375" customWidth="1"/>
    <col min="16178" max="16178" width="5.42578125" customWidth="1"/>
    <col min="16179" max="16179" width="2" customWidth="1"/>
    <col min="16181" max="16181" width="4.85546875" customWidth="1"/>
    <col min="16182" max="16182" width="2.140625" customWidth="1"/>
    <col min="16184" max="16184" width="5" customWidth="1"/>
    <col min="16185" max="16185" width="2.140625" customWidth="1"/>
    <col min="16187" max="16187" width="5" customWidth="1"/>
    <col min="16188" max="16188" width="2.140625" customWidth="1"/>
    <col min="16190" max="16190" width="4.5703125" bestFit="1" customWidth="1"/>
  </cols>
  <sheetData>
    <row r="1" spans="1:62" ht="15.75" thickBot="1" x14ac:dyDescent="0.3">
      <c r="AQ1" s="93"/>
    </row>
    <row r="2" spans="1:62" ht="17.25" thickTop="1" thickBot="1" x14ac:dyDescent="0.3">
      <c r="B2" s="1"/>
      <c r="C2" s="2" t="s">
        <v>0</v>
      </c>
      <c r="D2" s="227"/>
      <c r="E2" s="4"/>
      <c r="F2" s="4"/>
      <c r="G2" s="4"/>
      <c r="H2" s="83"/>
      <c r="I2" s="83"/>
      <c r="J2" s="74">
        <f>SUMPRODUCT(($AR$9:$AR$383=$AR$7)*(J9:J383))</f>
        <v>3816</v>
      </c>
      <c r="K2" s="79">
        <f>SUMPRODUCT(($AR$9:$AR$383=$AR$7)*(K9:K383))</f>
        <v>1803</v>
      </c>
      <c r="L2" s="306">
        <f>IFERROR(K3/J3,0)</f>
        <v>0.46297946450389027</v>
      </c>
      <c r="M2" s="74">
        <f>SUMPRODUCT(($AR$9:$AR$383=$AR$7)*(M9:M383))</f>
        <v>4286</v>
      </c>
      <c r="N2" s="79">
        <f>SUMPRODUCT(($AR$9:$AR$383=$AR$7)*(N9:N383))</f>
        <v>1987</v>
      </c>
      <c r="O2" s="306">
        <f>IFERROR(N3/M3,0)</f>
        <v>0.45555188703914923</v>
      </c>
      <c r="P2" s="74">
        <f>SUMPRODUCT(($AR$9:$AR$383=$AR$7)*(P9:P383))</f>
        <v>4538</v>
      </c>
      <c r="Q2" s="79">
        <f>SUMPRODUCT(($AR$9:$AR$383=$AR$7)*(Q9:Q383))</f>
        <v>1771</v>
      </c>
      <c r="R2" s="306">
        <f>IFERROR(Q3/P3,0)</f>
        <v>0.60560956337653216</v>
      </c>
      <c r="S2" s="74">
        <f>SUMPRODUCT(($AR$9:$AR$383=$AR$7)*(S9:S383))</f>
        <v>5713</v>
      </c>
      <c r="T2" s="79">
        <f>SUMPRODUCT(($AR$9:$AR$383=$AR$7)*(T9:T383))</f>
        <v>2583</v>
      </c>
      <c r="U2" s="306">
        <f>IFERROR(T3/S3,0)</f>
        <v>0.46410047501191365</v>
      </c>
      <c r="V2" s="74">
        <f>SUMPRODUCT(($AR$9:$AR$383=$AR$7)*(V9:V383))</f>
        <v>4667</v>
      </c>
      <c r="W2" s="79">
        <f>SUMPRODUCT(($AR$9:$AR$383=$AR$7)*(W9:W383))</f>
        <v>2676</v>
      </c>
      <c r="X2" s="306">
        <f>IFERROR(W3/V3,0)</f>
        <v>0.66513842341006113</v>
      </c>
      <c r="Y2" s="74">
        <f>SUMPRODUCT(($AR$9:$AR$383=$AR$7)*(Y9:Y383))</f>
        <v>0</v>
      </c>
      <c r="Z2" s="79">
        <f>SUMPRODUCT(($AR$9:$AR$383=$AR$7)*(Z9:Z383))</f>
        <v>0</v>
      </c>
      <c r="AA2" s="306">
        <f>IFERROR(Z3/Y3,0)</f>
        <v>0</v>
      </c>
      <c r="AB2" s="3"/>
      <c r="AC2" s="5"/>
      <c r="AD2" s="6"/>
      <c r="AE2" s="310">
        <f>J2+M2+P2+S2+V2+Y2</f>
        <v>23020</v>
      </c>
      <c r="AF2" s="310"/>
      <c r="AG2" s="181"/>
      <c r="AH2" s="94"/>
      <c r="AI2" s="181"/>
      <c r="AJ2" s="94"/>
      <c r="AK2" s="181"/>
      <c r="AL2" s="94"/>
      <c r="AM2" s="181"/>
      <c r="AN2" s="94"/>
      <c r="AO2" s="181"/>
      <c r="AP2" s="94"/>
      <c r="AQ2" s="308"/>
      <c r="AR2" s="308"/>
      <c r="AS2" s="100"/>
      <c r="AT2" s="101"/>
      <c r="AW2" s="7"/>
      <c r="AX2" s="8"/>
      <c r="AZ2" s="7"/>
      <c r="BA2" s="8"/>
      <c r="BC2" s="10"/>
      <c r="BD2" s="8"/>
      <c r="BF2" s="11"/>
      <c r="BG2" s="8"/>
      <c r="BI2" s="11"/>
      <c r="BJ2" s="8" t="e">
        <f>SUMIF($AB:$AB,BI2,$AF:$AF)+SUMIF(#REF!,BI2,$AF:$AF)</f>
        <v>#REF!</v>
      </c>
    </row>
    <row r="3" spans="1:62" ht="17.25" thickTop="1" thickBot="1" x14ac:dyDescent="0.3">
      <c r="B3" s="1"/>
      <c r="C3" s="2" t="s">
        <v>6</v>
      </c>
      <c r="D3" s="227"/>
      <c r="E3" s="4"/>
      <c r="F3" s="4"/>
      <c r="G3" s="4"/>
      <c r="H3" s="83"/>
      <c r="I3" s="83"/>
      <c r="J3" s="74">
        <f>SUMPRODUCT(($AR$9:$AR$383=$AR$7)*(J9:J383),$F$9:$F$383)</f>
        <v>2316.2820000000002</v>
      </c>
      <c r="K3" s="79">
        <f>SUMPRODUCT(($AR$9:$AR$383=$AR$7)*(K9:K383),$F$9:$F$383)+SUM(LUN!F50:F54)</f>
        <v>1072.3910000000001</v>
      </c>
      <c r="L3" s="307"/>
      <c r="M3" s="74">
        <f>SUMPRODUCT(($AR$9:$AR$383=$AR$7)*(M9:M383),$F$9:$F$383)</f>
        <v>2504.7970000000005</v>
      </c>
      <c r="N3" s="79">
        <f>SUMPRODUCT(($AR$9:$AR$383=$AR$7)*(N9:N383),$F$9:$F$383)+SUM(MAR!F47:F51)</f>
        <v>1141.0650000000001</v>
      </c>
      <c r="O3" s="307"/>
      <c r="P3" s="74">
        <f>SUMPRODUCT(($AR$9:$AR$383=$AR$7)*(P9:P383),$F$9:$F$383)</f>
        <v>3298.0819999999999</v>
      </c>
      <c r="Q3" s="79">
        <f>SUMPRODUCT(($AR$9:$AR$383=$AR$7)*(Q9:Q383),$F$9:$F$383)+SUM(MIE!F46:F50)</f>
        <v>1997.35</v>
      </c>
      <c r="R3" s="307"/>
      <c r="S3" s="74">
        <f>SUMPRODUCT(($AR$9:$AR$383=$AR$7)*(S9:S383),$F$9:$F$383)</f>
        <v>2927.2950000000005</v>
      </c>
      <c r="T3" s="79">
        <f>SUMPRODUCT(($AR$9:$AR$383=$AR$7)*(T9:T383),$F$9:$F$383)+SUM(JUE!F49:F53)</f>
        <v>1358.559</v>
      </c>
      <c r="U3" s="307"/>
      <c r="V3" s="74">
        <f>SUMPRODUCT(($AR$9:$AR$383=$AR$7)*(V9:V383),$F$9:$F$383)</f>
        <v>2376.585</v>
      </c>
      <c r="W3" s="79">
        <f>SUMPRODUCT(($AR$9:$AR$383=$AR$7)*(W9:W383),$F$9:$F$383)+SUM(VIE!F42:F46)</f>
        <v>1580.7580000000003</v>
      </c>
      <c r="X3" s="307"/>
      <c r="Y3" s="74">
        <f>SUMPRODUCT(($AR$9:$AR$383=$AR$7)*(Y9:Y383),$F$9:$F$383)</f>
        <v>0</v>
      </c>
      <c r="Z3" s="79">
        <f>SUMPRODUCT(($AR$9:$AR$383=$AR$7)*(Z9:Z383),$F$9:$F$383)</f>
        <v>0</v>
      </c>
      <c r="AA3" s="307"/>
      <c r="AB3" s="3"/>
      <c r="AC3" s="5"/>
      <c r="AD3" s="6"/>
      <c r="AE3" s="310">
        <f>J3+M3+P3+S3+V3+Y3</f>
        <v>13423.041000000001</v>
      </c>
      <c r="AF3" s="310"/>
      <c r="AG3" s="182"/>
      <c r="AH3" s="95"/>
      <c r="AI3" s="182"/>
      <c r="AJ3" s="95"/>
      <c r="AK3" s="182"/>
      <c r="AL3" s="95"/>
      <c r="AM3" s="182"/>
      <c r="AN3" s="95"/>
      <c r="AO3" s="182"/>
      <c r="AP3" s="95"/>
      <c r="AQ3" s="308"/>
      <c r="AR3" s="308"/>
      <c r="AS3" s="102"/>
      <c r="AT3" s="101"/>
      <c r="AW3" s="10"/>
      <c r="AX3" s="8"/>
      <c r="AZ3" s="12"/>
      <c r="BA3" s="8"/>
      <c r="BC3" s="10"/>
      <c r="BD3" s="8"/>
      <c r="BF3" s="10"/>
      <c r="BG3" s="8"/>
      <c r="BI3" s="10"/>
      <c r="BJ3" s="8" t="e">
        <f>SUMIF($AB:$AB,BI3,$AF:$AF)+SUMIF(#REF!,BI3,$AF:$AF)</f>
        <v>#REF!</v>
      </c>
    </row>
    <row r="4" spans="1:62" ht="17.25" thickTop="1" thickBot="1" x14ac:dyDescent="0.3">
      <c r="B4" s="1"/>
      <c r="C4" s="2" t="s">
        <v>11</v>
      </c>
      <c r="D4" s="227"/>
      <c r="E4" s="4"/>
      <c r="F4" s="4"/>
      <c r="G4" s="4"/>
      <c r="H4" s="83"/>
      <c r="I4" s="83"/>
      <c r="J4" s="75">
        <f>SUMPRODUCT(($AR$9:$AR$383=$AR$7)*(J9:J383),$F$9:$F$383,$AQ$9:$AQ$383)</f>
        <v>6337172.4000000004</v>
      </c>
      <c r="K4" s="174">
        <f>SUMPRODUCT(($AR$9:$AR$383=$AR$7)*(K9:K383),$F$9:$F$383,$AQ$9:$AQ$383)+SUMPRODUCT(LUN!F50:F54,LUN!G50:G54)</f>
        <v>3111778.66</v>
      </c>
      <c r="L4" s="76"/>
      <c r="M4" s="75">
        <f>SUMPRODUCT(($AR$9:$AR$383=$AR$7)*(M9:M383),$F$9:$F$383,$AQ$9:$AQ$383)</f>
        <v>6584763.3000000007</v>
      </c>
      <c r="N4" s="174">
        <f>SUMPRODUCT(($AR$9:$AR$383=$AR$7)*(N9:N383),$F$9:$F$383,$AQ$9:$AQ$383)+SUMPRODUCT(MAR!F47:F51,MAR!G47:G51)</f>
        <v>2944151.8</v>
      </c>
      <c r="O4" s="77"/>
      <c r="P4" s="75">
        <f>SUMPRODUCT(($AR$9:$AR$383=$AR$7)*(P9:P383),$F$9:$F$383,$AQ$9:$AQ$383)</f>
        <v>8590790.0899999999</v>
      </c>
      <c r="Q4" s="174">
        <f>SUMPRODUCT(($AR$9:$AR$383=$AR$7)*(Q9:Q383),$F$9:$F$383,$AQ$9:$AQ$383)+SUMPRODUCT(MIE!F46:F50,MIE!G46:G50)</f>
        <v>5024412.92</v>
      </c>
      <c r="R4" s="77"/>
      <c r="S4" s="75">
        <f>SUMPRODUCT(($AR$9:$AR$383=$AR$7)*(S9:S383),$F$9:$F$383,$AQ$9:$AQ$383)</f>
        <v>7786646.2680000011</v>
      </c>
      <c r="T4" s="174">
        <f>SUMPRODUCT(($AR$9:$AR$383=$AR$7)*(T9:T383),$F$9:$F$383,$AQ$9:$AQ$383)+SUMPRODUCT(JUE!F49:F53,JUE!G49:G53)</f>
        <v>3490277.8000000003</v>
      </c>
      <c r="U4" s="77"/>
      <c r="V4" s="75">
        <f>SUMPRODUCT(($AR$9:$AR$383=$AR$7)*(V9:V383),$F$9:$F$383,$AQ$9:$AQ$383)</f>
        <v>6361709.7599999998</v>
      </c>
      <c r="W4" s="174">
        <f>SUMPRODUCT(($AR$9:$AR$383=$AR$7)*(W9:W383),$F$9:$F$383,$AQ$9:$AQ$383)+SUMPRODUCT(VIE!F42:F46,VIE!G42:G46)</f>
        <v>3851266.5300000003</v>
      </c>
      <c r="X4" s="77"/>
      <c r="Y4" s="75">
        <f>SUMPRODUCT(($AR$9:$AR$383=$AR$7)*(Y9:Y383),$F$9:$F$383,$AQ$9:$AQ$383)</f>
        <v>0</v>
      </c>
      <c r="Z4" s="174">
        <f>SUMPRODUCT(($AR$9:$AR$383=$AR$7)*(Z9:Z383),$F$9:$F$383,$AQ$9:$AQ$383)</f>
        <v>0</v>
      </c>
      <c r="AA4" s="78"/>
      <c r="AB4" s="3"/>
      <c r="AC4" s="5"/>
      <c r="AD4" s="6"/>
      <c r="AE4" s="310">
        <f>J4+M4+P4+S4+V4+Y4</f>
        <v>35661081.817999996</v>
      </c>
      <c r="AF4" s="310"/>
      <c r="AG4" s="183"/>
      <c r="AH4" s="96"/>
      <c r="AI4" s="183"/>
      <c r="AJ4" s="96"/>
      <c r="AK4" s="183"/>
      <c r="AL4" s="96"/>
      <c r="AM4" s="183"/>
      <c r="AN4" s="96"/>
      <c r="AO4" s="183"/>
      <c r="AP4" s="96"/>
      <c r="AQ4" s="308"/>
      <c r="AR4" s="308"/>
      <c r="AS4" s="103"/>
      <c r="AT4" s="101"/>
      <c r="AW4" s="11"/>
      <c r="AX4" s="8"/>
      <c r="AZ4" s="10"/>
      <c r="BA4" s="8"/>
      <c r="BC4" s="10"/>
      <c r="BD4" s="8"/>
      <c r="BF4" s="10"/>
      <c r="BG4" s="8"/>
      <c r="BI4" s="10"/>
      <c r="BJ4" s="8" t="e">
        <f>SUMIF($AB:$AB,BI4,$AF:$AF)+SUMIF(#REF!,BI4,$AF:$AF)</f>
        <v>#REF!</v>
      </c>
    </row>
    <row r="5" spans="1:62" ht="15.75" thickTop="1" x14ac:dyDescent="0.25">
      <c r="AB5" t="s">
        <v>1180</v>
      </c>
      <c r="AF5" s="309"/>
      <c r="AG5" s="309"/>
      <c r="AH5" s="309"/>
      <c r="AI5" s="309"/>
      <c r="AJ5" s="309"/>
      <c r="AK5" s="309"/>
      <c r="AL5" s="309"/>
      <c r="AM5" s="309"/>
      <c r="AN5" s="309"/>
      <c r="AO5" s="309"/>
      <c r="AP5" s="309"/>
      <c r="AQ5" s="104"/>
      <c r="AW5" s="11"/>
      <c r="AX5" s="8"/>
      <c r="AZ5" s="18"/>
      <c r="BA5" s="8"/>
      <c r="BC5" s="11"/>
      <c r="BD5" s="8"/>
      <c r="BF5" s="10"/>
      <c r="BG5" s="8"/>
      <c r="BI5" s="10"/>
      <c r="BJ5" s="8" t="e">
        <f>SUMIF($AB:$AB,BI5,$AF:$AF)+SUMIF(#REF!,BI5,$AF:$AF)</f>
        <v>#REF!</v>
      </c>
    </row>
    <row r="6" spans="1:62" ht="15.75" thickBot="1" x14ac:dyDescent="0.3">
      <c r="B6" s="17" t="s">
        <v>1163</v>
      </c>
      <c r="C6" s="150">
        <v>12</v>
      </c>
      <c r="AA6" s="111"/>
      <c r="AB6" s="110"/>
      <c r="AE6" s="304">
        <f>SUM(AF9:AF383)</f>
        <v>169.97518473027941</v>
      </c>
      <c r="AF6" s="305"/>
      <c r="AG6" s="298">
        <f>SUM(AH9:AH383)</f>
        <v>176.63730569583379</v>
      </c>
      <c r="AH6" s="299"/>
      <c r="AI6" s="298">
        <f>SUM(AJ9:AJ383)</f>
        <v>176.06784893768588</v>
      </c>
      <c r="AJ6" s="299"/>
      <c r="AK6" s="298">
        <f>SUM(AL9:AL383)</f>
        <v>170.55721271713111</v>
      </c>
      <c r="AL6" s="299"/>
      <c r="AM6" s="298">
        <f>SUM(AN9:AN353)</f>
        <v>147.12206064285067</v>
      </c>
      <c r="AN6" s="299"/>
      <c r="AO6" s="298">
        <f>SUM(AP9:AP353)</f>
        <v>0</v>
      </c>
      <c r="AP6" s="299"/>
      <c r="AQ6" s="104"/>
      <c r="AW6" s="11"/>
      <c r="AX6" s="8"/>
      <c r="AZ6" s="9"/>
      <c r="BA6" s="8"/>
      <c r="BC6" s="11"/>
      <c r="BD6" s="8"/>
      <c r="BF6" s="38"/>
      <c r="BG6" s="8"/>
      <c r="BI6" s="10"/>
      <c r="BJ6" s="8"/>
    </row>
    <row r="7" spans="1:62" s="24" customFormat="1" ht="15.75" thickBot="1" x14ac:dyDescent="0.3">
      <c r="A7" s="19" t="s">
        <v>1243</v>
      </c>
      <c r="B7" s="19" t="s">
        <v>86</v>
      </c>
      <c r="C7" s="19" t="s">
        <v>21</v>
      </c>
      <c r="D7" s="228" t="s">
        <v>22</v>
      </c>
      <c r="E7" s="19" t="s">
        <v>23</v>
      </c>
      <c r="F7" s="19" t="s">
        <v>24</v>
      </c>
      <c r="G7" s="19" t="s">
        <v>1234</v>
      </c>
      <c r="H7" s="98" t="s">
        <v>1242</v>
      </c>
      <c r="I7" s="97" t="s">
        <v>1252</v>
      </c>
      <c r="J7" s="300" t="s">
        <v>1236</v>
      </c>
      <c r="K7" s="301"/>
      <c r="L7" s="73" t="s">
        <v>1235</v>
      </c>
      <c r="M7" s="300" t="s">
        <v>1237</v>
      </c>
      <c r="N7" s="301"/>
      <c r="O7" s="73" t="s">
        <v>1235</v>
      </c>
      <c r="P7" s="300" t="s">
        <v>1238</v>
      </c>
      <c r="Q7" s="301"/>
      <c r="R7" s="73" t="s">
        <v>1235</v>
      </c>
      <c r="S7" s="300" t="s">
        <v>1239</v>
      </c>
      <c r="T7" s="301"/>
      <c r="U7" s="73" t="s">
        <v>1235</v>
      </c>
      <c r="V7" s="300" t="s">
        <v>1240</v>
      </c>
      <c r="W7" s="301"/>
      <c r="X7" s="73" t="s">
        <v>1235</v>
      </c>
      <c r="Y7" s="302" t="s">
        <v>1241</v>
      </c>
      <c r="Z7" s="303"/>
      <c r="AA7" s="73" t="s">
        <v>1235</v>
      </c>
      <c r="AB7" s="19" t="s">
        <v>1253</v>
      </c>
      <c r="AC7" s="20" t="s">
        <v>1271</v>
      </c>
      <c r="AD7" s="21" t="s">
        <v>1270</v>
      </c>
      <c r="AE7" s="311" t="s">
        <v>1236</v>
      </c>
      <c r="AF7" s="312"/>
      <c r="AG7" s="300" t="s">
        <v>1237</v>
      </c>
      <c r="AH7" s="301"/>
      <c r="AI7" s="300" t="s">
        <v>1238</v>
      </c>
      <c r="AJ7" s="301"/>
      <c r="AK7" s="300" t="s">
        <v>1239</v>
      </c>
      <c r="AL7" s="301"/>
      <c r="AM7" s="300" t="s">
        <v>1240</v>
      </c>
      <c r="AN7" s="301"/>
      <c r="AO7" s="302" t="s">
        <v>1241</v>
      </c>
      <c r="AP7" s="303"/>
      <c r="AQ7" s="22" t="s">
        <v>26</v>
      </c>
      <c r="AR7" s="19" t="s">
        <v>27</v>
      </c>
      <c r="AS7" s="23" t="s">
        <v>1164</v>
      </c>
      <c r="AT7" s="19" t="s">
        <v>1165</v>
      </c>
      <c r="AU7" s="225"/>
      <c r="AV7" s="224" t="s">
        <v>1252</v>
      </c>
      <c r="AW7" s="24" t="s">
        <v>2341</v>
      </c>
    </row>
    <row r="8" spans="1:62" ht="15.75" thickBot="1" x14ac:dyDescent="0.3"/>
    <row r="9" spans="1:62" ht="15" customHeight="1" x14ac:dyDescent="0.25">
      <c r="A9" s="82">
        <v>1</v>
      </c>
      <c r="B9" s="211" t="str">
        <f>IF(ISERROR(VLOOKUP(CONCATENATE(C9,E9),STD!C:E,3,0)),"",VLOOKUP(CONCATENATE(C9,E9),STD!C:E,3,0))</f>
        <v>TIJERA UNI</v>
      </c>
      <c r="C9" s="189" t="s">
        <v>140</v>
      </c>
      <c r="D9" s="231"/>
      <c r="E9" s="190" t="s">
        <v>28</v>
      </c>
      <c r="F9" s="190">
        <f>IF(C9&gt;1,VLOOKUP(C9,'PROD-KGS'!A2:D791,4,0),"")</f>
        <v>3.0369999999999999</v>
      </c>
      <c r="G9" s="191">
        <f>IF(AS9="",AT9*9,AS9*9)</f>
        <v>1890</v>
      </c>
      <c r="H9" s="208">
        <v>350</v>
      </c>
      <c r="I9" s="209">
        <f>H9-SUM(K9,N9,Q9,T9,W9,Z9)</f>
        <v>350</v>
      </c>
      <c r="J9" s="192"/>
      <c r="K9" s="193">
        <f>IFERROR(INDEX(LUN!$A$1:$W$45,MATCH(A9,LUN!$A:$A,0),12),0)</f>
        <v>0</v>
      </c>
      <c r="L9" s="194" t="str">
        <f>IFERROR(K9/J9,"")</f>
        <v/>
      </c>
      <c r="M9" s="195"/>
      <c r="N9" s="193">
        <f>IFERROR(INDEX(MAR!$A$1:$W$42,MATCH(A9,MAR!$A:$A,0),12),0)</f>
        <v>0</v>
      </c>
      <c r="O9" s="194" t="str">
        <f>IFERROR(N9/M9,"")</f>
        <v/>
      </c>
      <c r="P9" s="195"/>
      <c r="Q9" s="193">
        <f>IFERROR(INDEX(MIE!$A$1:$W$44,MATCH(A9,MIE!$A:$A,0),12),0)</f>
        <v>0</v>
      </c>
      <c r="R9" s="194" t="str">
        <f>IFERROR(Q9/P9,"")</f>
        <v/>
      </c>
      <c r="S9" s="195"/>
      <c r="T9" s="193">
        <f>IFERROR(INDEX(JUE!$A$1:$W$45,MATCH(A9,JUE!$A:$A,0),12),0)</f>
        <v>0</v>
      </c>
      <c r="U9" s="194" t="str">
        <f>IFERROR(T9/S9,"")</f>
        <v/>
      </c>
      <c r="V9" s="195"/>
      <c r="W9" s="193">
        <f>IFERROR(INDEX(VIE!$A$1:$N$40,MATCH(A9,VIE!$A:$A,0),12),0)</f>
        <v>0</v>
      </c>
      <c r="X9" s="194" t="str">
        <f>IFERROR(W9/V9,"")</f>
        <v/>
      </c>
      <c r="Y9" s="195"/>
      <c r="Z9" s="193">
        <f>IFERROR(INDEX([5]SAB!$A$1:$J$43,MATCH(A9,[5]SAB!$A:$A,0),12),0)</f>
        <v>0</v>
      </c>
      <c r="AA9" s="194" t="str">
        <f>IFERROR(Z9/Y9,"")</f>
        <v/>
      </c>
      <c r="AB9" s="212"/>
      <c r="AC9" s="196"/>
      <c r="AD9" s="197"/>
      <c r="AE9" s="198"/>
      <c r="AF9" s="199">
        <f t="shared" ref="AF9:AF30" si="0">IF(AB9="",0,IF(AS9="",J9/AT9,J9/AS9))*AB9</f>
        <v>0</v>
      </c>
      <c r="AG9" s="198"/>
      <c r="AH9" s="199">
        <f t="shared" ref="AH9:AH30" si="1">IF(AB9="",0,IF(AS9="",M9/AT9,M9/AS9))*AB9</f>
        <v>0</v>
      </c>
      <c r="AI9" s="198"/>
      <c r="AJ9" s="199">
        <f t="shared" ref="AJ9:AJ30" si="2">IF(AB9="",0,IF(AS9="",P9/AT9,P9/AS9))*AB9</f>
        <v>0</v>
      </c>
      <c r="AK9" s="198"/>
      <c r="AL9" s="199">
        <f t="shared" ref="AL9:AL30" si="3">IF(AB9="",0,IF(AS9="",S9/AT9,S9/AS9))*AB9</f>
        <v>0</v>
      </c>
      <c r="AM9" s="198"/>
      <c r="AN9" s="199">
        <f t="shared" ref="AN9:AN30" si="4">IF(AB9="",0,IF(AS9="",V9/AT9,V9/AS9))*AB9</f>
        <v>0</v>
      </c>
      <c r="AO9" s="198"/>
      <c r="AP9" s="199">
        <f t="shared" ref="AP9:AP30" si="5">IF(AB9="",0,IF(AS9="",Y9/AT9,Y9/AS9))*AB9</f>
        <v>0</v>
      </c>
      <c r="AQ9" s="200"/>
      <c r="AR9" s="201" t="s">
        <v>1278</v>
      </c>
      <c r="AS9" s="201">
        <f>IF(AT9&gt;0,"",IF(ISERROR(VLOOKUP(CONCATENATE(C9,E9),STD!C:D,2,0)),"",VLOOKUP(CONCATENATE(C9,E9),STD!C:D,2,0)))</f>
        <v>210</v>
      </c>
      <c r="AT9" s="202"/>
      <c r="AU9" s="109" t="str">
        <f t="shared" ref="AU9:AU32" si="6">CONCATENATE(C9,E9)</f>
        <v>Barra Ojo 5/8x1,80mtrsCORTAR</v>
      </c>
      <c r="AV9" s="286">
        <f t="shared" ref="AV9:AV72" si="7">H9-SUM(J9,M9,P9,S9,V9,Y9)</f>
        <v>350</v>
      </c>
      <c r="AW9">
        <f>K9+N9+Q9+T9+W9+Z9</f>
        <v>0</v>
      </c>
    </row>
    <row r="10" spans="1:62" ht="15" customHeight="1" x14ac:dyDescent="0.25">
      <c r="A10" s="82">
        <v>2</v>
      </c>
      <c r="B10" s="285" t="str">
        <f>IF(ISERROR(VLOOKUP(CONCATENATE(C10,E10),STD!C:E,3,0)),"",VLOOKUP(CONCATENATE(C10,E10),STD!C:E,3,0))</f>
        <v>PF #1</v>
      </c>
      <c r="C10" s="184" t="s">
        <v>140</v>
      </c>
      <c r="D10" s="229"/>
      <c r="E10" s="26" t="s">
        <v>37</v>
      </c>
      <c r="F10" s="26">
        <f>IF(C10&gt;1,VLOOKUP(C10,'PROD-KGS'!$A$1:$D$1369,4,0),"")</f>
        <v>3.0369999999999999</v>
      </c>
      <c r="G10" s="27">
        <f>IF(AS10="",AT10*9,AS10*9)</f>
        <v>396</v>
      </c>
      <c r="H10" s="99">
        <v>350</v>
      </c>
      <c r="I10" s="210">
        <f>H10-SUM(K10,N10,Q10,T10,W10,Z10)</f>
        <v>350</v>
      </c>
      <c r="J10" s="92"/>
      <c r="K10" s="90">
        <f>IFERROR(INDEX(LUN!$A$1:$W$45,MATCH(A10,LUN!$A:$A,0),12),0)</f>
        <v>0</v>
      </c>
      <c r="L10" s="80" t="str">
        <f>IFERROR(K10/J10,"")</f>
        <v/>
      </c>
      <c r="M10" s="81"/>
      <c r="N10" s="90">
        <f>IFERROR(INDEX(MAR!$A$1:$W$42,MATCH(A10,MAR!$A:$A,0),12),0)</f>
        <v>0</v>
      </c>
      <c r="O10" s="80" t="str">
        <f>IFERROR(N10/M10,"")</f>
        <v/>
      </c>
      <c r="P10" s="81"/>
      <c r="Q10" s="90">
        <f>IFERROR(INDEX(MIE!$A$1:$W$44,MATCH(A10,MIE!$A:$A,0),12),0)</f>
        <v>0</v>
      </c>
      <c r="R10" s="80" t="str">
        <f>IFERROR(Q10/P10,"")</f>
        <v/>
      </c>
      <c r="S10" s="81"/>
      <c r="T10" s="90">
        <f>IFERROR(INDEX(JUE!$A$1:$W$45,MATCH(A10,JUE!$A:$A,0),12),0)</f>
        <v>0</v>
      </c>
      <c r="U10" s="80" t="str">
        <f>IFERROR(T10/S10,"")</f>
        <v/>
      </c>
      <c r="V10" s="81"/>
      <c r="W10" s="90">
        <f>IFERROR(INDEX(VIE!$A$1:$N$40,MATCH(A10,VIE!$A:$A,0),12),0)</f>
        <v>0</v>
      </c>
      <c r="X10" s="80" t="str">
        <f>IFERROR(W10/V10,"")</f>
        <v/>
      </c>
      <c r="Y10" s="81"/>
      <c r="Z10" s="90">
        <f>IFERROR(INDEX([5]SAB!$A$1:$J$43,MATCH(A10,[5]SAB!$A:$A,0),12),0)</f>
        <v>0</v>
      </c>
      <c r="AA10" s="80" t="str">
        <f>IFERROR(Z10/Y10,"")</f>
        <v/>
      </c>
      <c r="AB10" s="185"/>
      <c r="AC10" s="28"/>
      <c r="AD10" s="203"/>
      <c r="AE10" s="204"/>
      <c r="AF10" s="205">
        <f t="shared" si="0"/>
        <v>0</v>
      </c>
      <c r="AG10" s="204"/>
      <c r="AH10" s="205">
        <f t="shared" si="1"/>
        <v>0</v>
      </c>
      <c r="AI10" s="204"/>
      <c r="AJ10" s="205">
        <f t="shared" si="2"/>
        <v>0</v>
      </c>
      <c r="AK10" s="204"/>
      <c r="AL10" s="205">
        <f t="shared" si="3"/>
        <v>0</v>
      </c>
      <c r="AM10" s="204"/>
      <c r="AN10" s="205">
        <f t="shared" si="4"/>
        <v>0</v>
      </c>
      <c r="AO10" s="204"/>
      <c r="AP10" s="205">
        <f t="shared" si="5"/>
        <v>0</v>
      </c>
      <c r="AQ10" s="206"/>
      <c r="AR10" s="30" t="s">
        <v>1278</v>
      </c>
      <c r="AS10" s="30">
        <f>IF(AT10&gt;0,"",IF(ISERROR(VLOOKUP(CONCATENATE(C10,E10),STD!C:D,2,0)),"",VLOOKUP(CONCATENATE(C10,E10),STD!C:D,2,0)))</f>
        <v>44</v>
      </c>
      <c r="AT10" s="31"/>
      <c r="AU10" s="109" t="str">
        <f t="shared" si="6"/>
        <v>Barra Ojo 5/8x1,80mtrsESTAMC</v>
      </c>
      <c r="AV10" s="286">
        <f t="shared" si="7"/>
        <v>350</v>
      </c>
      <c r="AW10">
        <f t="shared" ref="AW10:AW46" si="8">K10+N10+Q10+T10+W10+Z10</f>
        <v>0</v>
      </c>
    </row>
    <row r="11" spans="1:62" ht="15" customHeight="1" x14ac:dyDescent="0.25">
      <c r="A11" s="82">
        <v>3</v>
      </c>
      <c r="B11" s="285" t="str">
        <f>IF(ISERROR(VLOOKUP(CONCATENATE(C11,E11),STD!C:E,3,0)),"",VLOOKUP(CONCATENATE(C11,E11),STD!C:E,3,0))</f>
        <v>EX #15</v>
      </c>
      <c r="C11" s="184" t="s">
        <v>140</v>
      </c>
      <c r="D11" s="229"/>
      <c r="E11" s="26" t="s">
        <v>52</v>
      </c>
      <c r="F11" s="26">
        <f>IF(C11&gt;1,VLOOKUP(C11,'PROD-KGS'!$A$1:$D$1369,4,0),"")</f>
        <v>3.0369999999999999</v>
      </c>
      <c r="G11" s="27">
        <f>IF(AS11="",AT11*9,AS11*9)</f>
        <v>1125</v>
      </c>
      <c r="H11" s="99">
        <v>350</v>
      </c>
      <c r="I11" s="210">
        <f>H11-SUM(K11,N11,Q11,T11,W11,Z11)</f>
        <v>350</v>
      </c>
      <c r="J11" s="92"/>
      <c r="K11" s="90">
        <f>IFERROR(INDEX(LUN!$A$1:$W$45,MATCH(A11,LUN!$A:$A,0),12),0)</f>
        <v>0</v>
      </c>
      <c r="L11" s="80" t="str">
        <f>IFERROR(K11/J11,"")</f>
        <v/>
      </c>
      <c r="M11" s="81"/>
      <c r="N11" s="90">
        <f>IFERROR(INDEX(MAR!$A$1:$W$42,MATCH(A11,MAR!$A:$A,0),12),0)</f>
        <v>0</v>
      </c>
      <c r="O11" s="80" t="str">
        <f>IFERROR(N11/M11,"")</f>
        <v/>
      </c>
      <c r="P11" s="81"/>
      <c r="Q11" s="90">
        <f>IFERROR(INDEX(MIE!$A$1:$W$44,MATCH(A11,MIE!$A:$A,0),12),0)</f>
        <v>0</v>
      </c>
      <c r="R11" s="80" t="str">
        <f>IFERROR(Q11/P11,"")</f>
        <v/>
      </c>
      <c r="S11" s="81"/>
      <c r="T11" s="90">
        <f>IFERROR(INDEX(JUE!$A$1:$W$45,MATCH(A11,JUE!$A:$A,0),12),0)</f>
        <v>0</v>
      </c>
      <c r="U11" s="80" t="str">
        <f>IFERROR(T11/S11,"")</f>
        <v/>
      </c>
      <c r="V11" s="81"/>
      <c r="W11" s="90">
        <f>IFERROR(INDEX(VIE!$A$1:$N$40,MATCH(A11,VIE!$A:$A,0),12),0)</f>
        <v>0</v>
      </c>
      <c r="X11" s="80" t="str">
        <f>IFERROR(W11/V11,"")</f>
        <v/>
      </c>
      <c r="Y11" s="81"/>
      <c r="Z11" s="90">
        <f>IFERROR(INDEX([5]SAB!$A$1:$J$43,MATCH(A11,[5]SAB!$A:$A,0),12),0)</f>
        <v>0</v>
      </c>
      <c r="AA11" s="80" t="str">
        <f>IFERROR(Z11/Y11,"")</f>
        <v/>
      </c>
      <c r="AB11" s="185"/>
      <c r="AC11" s="28"/>
      <c r="AD11" s="203"/>
      <c r="AE11" s="207"/>
      <c r="AF11" s="187">
        <f t="shared" si="0"/>
        <v>0</v>
      </c>
      <c r="AG11" s="207"/>
      <c r="AH11" s="187">
        <f t="shared" si="1"/>
        <v>0</v>
      </c>
      <c r="AI11" s="207"/>
      <c r="AJ11" s="187">
        <f t="shared" si="2"/>
        <v>0</v>
      </c>
      <c r="AK11" s="207"/>
      <c r="AL11" s="187">
        <f t="shared" si="3"/>
        <v>0</v>
      </c>
      <c r="AM11" s="207"/>
      <c r="AN11" s="187">
        <f t="shared" si="4"/>
        <v>0</v>
      </c>
      <c r="AO11" s="207"/>
      <c r="AP11" s="187">
        <f t="shared" si="5"/>
        <v>0</v>
      </c>
      <c r="AQ11" s="206"/>
      <c r="AR11" s="30" t="s">
        <v>1278</v>
      </c>
      <c r="AS11" s="30">
        <f>IF(AT11&gt;0,"",IF(ISERROR(VLOOKUP(CONCATENATE(C11,E11),STD!C:D,2,0)),"",VLOOKUP(CONCATENATE(C11,E11),STD!C:D,2,0)))</f>
        <v>125</v>
      </c>
      <c r="AT11" s="31"/>
      <c r="AU11" s="109" t="str">
        <f t="shared" si="6"/>
        <v>Barra Ojo 5/8x1,80mtrsREBARE</v>
      </c>
      <c r="AV11" s="286">
        <f t="shared" si="7"/>
        <v>350</v>
      </c>
      <c r="AW11">
        <f t="shared" si="8"/>
        <v>0</v>
      </c>
    </row>
    <row r="12" spans="1:62" ht="15" customHeight="1" x14ac:dyDescent="0.25">
      <c r="A12" s="82">
        <v>4</v>
      </c>
      <c r="B12" s="285" t="str">
        <f>IF(ISERROR(VLOOKUP(CONCATENATE(C12,E12),STD!C:E,3,0)),"",VLOOKUP(CONCATENATE(C12,E12),STD!C:E,3,0))</f>
        <v>EX #15</v>
      </c>
      <c r="C12" s="184" t="s">
        <v>140</v>
      </c>
      <c r="D12" s="229"/>
      <c r="E12" s="26" t="s">
        <v>54</v>
      </c>
      <c r="F12" s="26">
        <f>IF(C12&gt;1,VLOOKUP(C12,'PROD-KGS'!$A$1:$D$1369,4,0),"")</f>
        <v>3.0369999999999999</v>
      </c>
      <c r="G12" s="27">
        <f>IF(AS12="",AT12*9,AS12*9)</f>
        <v>1125</v>
      </c>
      <c r="H12" s="99">
        <v>350</v>
      </c>
      <c r="I12" s="210">
        <f>H12-SUM(K12,N12,Q12,T12,W12,Z12)</f>
        <v>350</v>
      </c>
      <c r="J12" s="92"/>
      <c r="K12" s="90">
        <f>IFERROR(INDEX(LUN!$A$1:$W$45,MATCH(A12,LUN!$A:$A,0),12),0)</f>
        <v>0</v>
      </c>
      <c r="L12" s="80" t="str">
        <f>IFERROR(K12/J12,"")</f>
        <v/>
      </c>
      <c r="M12" s="81"/>
      <c r="N12" s="90">
        <f>IFERROR(INDEX(MAR!$A$1:$W$42,MATCH(A12,MAR!$A:$A,0),12),0)</f>
        <v>0</v>
      </c>
      <c r="O12" s="80" t="str">
        <f>IFERROR(N12/M12,"")</f>
        <v/>
      </c>
      <c r="P12" s="81"/>
      <c r="Q12" s="90">
        <f>IFERROR(INDEX(MIE!$A$1:$W$44,MATCH(A12,MIE!$A:$A,0),12),0)</f>
        <v>0</v>
      </c>
      <c r="R12" s="80" t="str">
        <f>IFERROR(Q12/P12,"")</f>
        <v/>
      </c>
      <c r="S12" s="81"/>
      <c r="T12" s="90">
        <f>IFERROR(INDEX(JUE!$A$1:$W$45,MATCH(A12,JUE!$A:$A,0),12),0)</f>
        <v>0</v>
      </c>
      <c r="U12" s="80" t="str">
        <f>IFERROR(T12/S12,"")</f>
        <v/>
      </c>
      <c r="V12" s="81"/>
      <c r="W12" s="90">
        <f>IFERROR(INDEX(VIE!$A$1:$N$40,MATCH(A12,VIE!$A:$A,0),12),0)</f>
        <v>0</v>
      </c>
      <c r="X12" s="80" t="str">
        <f>IFERROR(W12/V12,"")</f>
        <v/>
      </c>
      <c r="Y12" s="81"/>
      <c r="Z12" s="90">
        <f>IFERROR(INDEX([5]SAB!$A$1:$J$43,MATCH(A12,[5]SAB!$A:$A,0),12),0)</f>
        <v>0</v>
      </c>
      <c r="AA12" s="80" t="str">
        <f>IFERROR(Z12/Y12,"")</f>
        <v/>
      </c>
      <c r="AB12" s="185"/>
      <c r="AC12" s="28"/>
      <c r="AD12" s="203"/>
      <c r="AE12" s="207"/>
      <c r="AF12" s="187">
        <f t="shared" si="0"/>
        <v>0</v>
      </c>
      <c r="AG12" s="207"/>
      <c r="AH12" s="187">
        <f t="shared" si="1"/>
        <v>0</v>
      </c>
      <c r="AI12" s="207"/>
      <c r="AJ12" s="187">
        <f t="shared" si="2"/>
        <v>0</v>
      </c>
      <c r="AK12" s="207"/>
      <c r="AL12" s="187">
        <f t="shared" si="3"/>
        <v>0</v>
      </c>
      <c r="AM12" s="207"/>
      <c r="AN12" s="187">
        <f t="shared" si="4"/>
        <v>0</v>
      </c>
      <c r="AO12" s="207"/>
      <c r="AP12" s="187">
        <f t="shared" si="5"/>
        <v>0</v>
      </c>
      <c r="AQ12" s="206"/>
      <c r="AR12" s="30" t="s">
        <v>1278</v>
      </c>
      <c r="AS12" s="30">
        <f>IF(AT12&gt;0,"",IF(ISERROR(VLOOKUP(CONCATENATE(C12,E12),STD!C:D,2,0)),"",VLOOKUP(CONCATENATE(C12,E12),STD!C:D,2,0)))</f>
        <v>125</v>
      </c>
      <c r="AT12" s="31"/>
      <c r="AU12" s="109" t="str">
        <f t="shared" si="6"/>
        <v>Barra Ojo 5/8x1,80mtrsREBARI</v>
      </c>
      <c r="AV12" s="286">
        <f t="shared" si="7"/>
        <v>350</v>
      </c>
      <c r="AW12">
        <f t="shared" si="8"/>
        <v>0</v>
      </c>
    </row>
    <row r="13" spans="1:62" x14ac:dyDescent="0.25">
      <c r="A13" s="82">
        <v>5</v>
      </c>
      <c r="B13" s="285" t="str">
        <f>IF(ISERROR(VLOOKUP(CONCATENATE(C13,E13),STD!C:E,3,0)),"",VLOOKUP(CONCATENATE(C13,E13),STD!C:E,3,0))</f>
        <v>PUNT PER</v>
      </c>
      <c r="C13" s="184" t="s">
        <v>140</v>
      </c>
      <c r="D13" s="229"/>
      <c r="E13" s="26" t="s">
        <v>65</v>
      </c>
      <c r="F13" s="26">
        <f>IF(C13&gt;1,VLOOKUP(C13,'PROD-KGS'!$A$1:$D$1369,4,0),"")</f>
        <v>3.0369999999999999</v>
      </c>
      <c r="G13" s="27">
        <f>IF(AS13="",AT13*9,AS13*9)</f>
        <v>990</v>
      </c>
      <c r="H13" s="99">
        <v>350</v>
      </c>
      <c r="I13" s="210">
        <f>H13-SUM(K13,N13,Q13,T13,W13,Z13)</f>
        <v>350</v>
      </c>
      <c r="J13" s="92"/>
      <c r="K13" s="90">
        <f>IFERROR(INDEX(LUN!$A$1:$W$45,MATCH(A13,LUN!$A:$A,0),12),0)</f>
        <v>0</v>
      </c>
      <c r="L13" s="80" t="str">
        <f>IFERROR(K13/J13,"")</f>
        <v/>
      </c>
      <c r="M13" s="81"/>
      <c r="N13" s="90">
        <f>IFERROR(INDEX(MAR!$A$1:$W$42,MATCH(A13,MAR!$A:$A,0),12),0)</f>
        <v>0</v>
      </c>
      <c r="O13" s="80" t="str">
        <f>IFERROR(N13/M13,"")</f>
        <v/>
      </c>
      <c r="P13" s="81"/>
      <c r="Q13" s="90">
        <f>IFERROR(INDEX(MIE!$A$1:$W$44,MATCH(A13,MIE!$A:$A,0),12),0)</f>
        <v>0</v>
      </c>
      <c r="R13" s="80" t="str">
        <f>IFERROR(Q13/P13,"")</f>
        <v/>
      </c>
      <c r="S13" s="81"/>
      <c r="T13" s="90">
        <f>IFERROR(INDEX(JUE!$A$1:$W$45,MATCH(A13,JUE!$A:$A,0),12),0)</f>
        <v>0</v>
      </c>
      <c r="U13" s="80" t="str">
        <f>IFERROR(T13/S13,"")</f>
        <v/>
      </c>
      <c r="V13" s="81"/>
      <c r="W13" s="90">
        <f>IFERROR(INDEX(VIE!$A$1:$N$40,MATCH(A13,VIE!$A:$A,0),12),0)</f>
        <v>0</v>
      </c>
      <c r="X13" s="80" t="str">
        <f>IFERROR(W13/V13,"")</f>
        <v/>
      </c>
      <c r="Y13" s="81"/>
      <c r="Z13" s="90">
        <f>IFERROR(INDEX([5]SAB!$A$1:$J$43,MATCH(A13,[5]SAB!$A:$A,0),12),0)</f>
        <v>0</v>
      </c>
      <c r="AA13" s="80" t="str">
        <f>IFERROR(Z13/Y13,"")</f>
        <v/>
      </c>
      <c r="AB13" s="185"/>
      <c r="AC13" s="28"/>
      <c r="AD13" s="203"/>
      <c r="AE13" s="207"/>
      <c r="AF13" s="187">
        <f t="shared" si="0"/>
        <v>0</v>
      </c>
      <c r="AG13" s="207"/>
      <c r="AH13" s="187">
        <f t="shared" si="1"/>
        <v>0</v>
      </c>
      <c r="AI13" s="207"/>
      <c r="AJ13" s="187">
        <f t="shared" si="2"/>
        <v>0</v>
      </c>
      <c r="AK13" s="207"/>
      <c r="AL13" s="187">
        <f t="shared" si="3"/>
        <v>0</v>
      </c>
      <c r="AM13" s="207"/>
      <c r="AN13" s="187">
        <f t="shared" si="4"/>
        <v>0</v>
      </c>
      <c r="AO13" s="207"/>
      <c r="AP13" s="187">
        <f t="shared" si="5"/>
        <v>0</v>
      </c>
      <c r="AQ13" s="206"/>
      <c r="AR13" s="30" t="s">
        <v>1278</v>
      </c>
      <c r="AS13" s="30">
        <f>IF(AT13&gt;0,"",IF(ISERROR(VLOOKUP(CONCATENATE(C13,E13),STD!C:D,2,0)),"",VLOOKUP(CONCATENATE(C13,E13),STD!C:D,2,0)))</f>
        <v>110</v>
      </c>
      <c r="AT13" s="31"/>
      <c r="AU13" s="109" t="str">
        <f t="shared" si="6"/>
        <v xml:space="preserve">Barra Ojo 5/8x1,80mtrsPUPER </v>
      </c>
      <c r="AV13" s="286">
        <f t="shared" si="7"/>
        <v>350</v>
      </c>
      <c r="AW13">
        <f t="shared" si="8"/>
        <v>0</v>
      </c>
    </row>
    <row r="14" spans="1:62" x14ac:dyDescent="0.25">
      <c r="A14" s="82">
        <v>6</v>
      </c>
      <c r="B14" s="285" t="str">
        <f>IF(ISERROR(VLOOKUP(CONCATENATE(C14,E14),STD!C:E,3,0)),"",VLOOKUP(CONCATENATE(C14,E14),STD!C:E,3,0))</f>
        <v>TERR #4</v>
      </c>
      <c r="C14" s="184" t="s">
        <v>140</v>
      </c>
      <c r="D14" s="229"/>
      <c r="E14" s="26" t="s">
        <v>2238</v>
      </c>
      <c r="F14" s="26">
        <f>IF(C14&gt;1,VLOOKUP(C14,'PROD-KGS'!$A$1:$D$1369,4,0),"")</f>
        <v>3.0369999999999999</v>
      </c>
      <c r="G14" s="27">
        <f t="shared" ref="G14:G30" si="9">IF(AS14="",AT14*9,AS14*9)</f>
        <v>675</v>
      </c>
      <c r="H14" s="99">
        <v>350</v>
      </c>
      <c r="I14" s="210">
        <f t="shared" ref="I14:I50" si="10">H14-SUM(K14,N14,Q14,T14,W14,Z14)</f>
        <v>350</v>
      </c>
      <c r="J14" s="92"/>
      <c r="K14" s="90">
        <f>IFERROR(INDEX(LUN!$A$1:$W$45,MATCH(A14,LUN!$A:$A,0),12),0)</f>
        <v>0</v>
      </c>
      <c r="L14" s="80" t="str">
        <f t="shared" ref="L14:L30" si="11">IFERROR(K14/J14,"")</f>
        <v/>
      </c>
      <c r="M14" s="81"/>
      <c r="N14" s="90">
        <f>IFERROR(INDEX(MAR!$A$1:$W$42,MATCH(A14,MAR!$A:$A,0),12),0)</f>
        <v>0</v>
      </c>
      <c r="O14" s="80" t="str">
        <f t="shared" ref="O14:O30" si="12">IFERROR(N14/M14,"")</f>
        <v/>
      </c>
      <c r="P14" s="81"/>
      <c r="Q14" s="90">
        <f>IFERROR(INDEX(MIE!$A$1:$W$44,MATCH(A14,MIE!$A:$A,0),12),0)</f>
        <v>0</v>
      </c>
      <c r="R14" s="80" t="str">
        <f t="shared" ref="R14:R30" si="13">IFERROR(Q14/P14,"")</f>
        <v/>
      </c>
      <c r="S14" s="81"/>
      <c r="T14" s="90">
        <f>IFERROR(INDEX(JUE!$A$1:$W$45,MATCH(A14,JUE!$A:$A,0),12),0)</f>
        <v>0</v>
      </c>
      <c r="U14" s="80" t="str">
        <f t="shared" ref="U14:U30" si="14">IFERROR(T14/S14,"")</f>
        <v/>
      </c>
      <c r="V14" s="81"/>
      <c r="W14" s="90">
        <f>IFERROR(INDEX(VIE!$A$1:$N$40,MATCH(A14,VIE!$A:$A,0),12),0)</f>
        <v>0</v>
      </c>
      <c r="X14" s="80" t="str">
        <f t="shared" ref="X14:X30" si="15">IFERROR(W14/V14,"")</f>
        <v/>
      </c>
      <c r="Y14" s="81"/>
      <c r="Z14" s="90">
        <f>IFERROR(INDEX([5]SAB!$A$1:$J$43,MATCH(A14,[5]SAB!$A:$A,0),12),0)</f>
        <v>0</v>
      </c>
      <c r="AA14" s="80" t="str">
        <f t="shared" ref="AA14:AA30" si="16">IFERROR(Z14/Y14,"")</f>
        <v/>
      </c>
      <c r="AB14" s="185"/>
      <c r="AC14" s="28"/>
      <c r="AD14" s="203"/>
      <c r="AE14" s="207"/>
      <c r="AF14" s="187">
        <f t="shared" si="0"/>
        <v>0</v>
      </c>
      <c r="AG14" s="207"/>
      <c r="AH14" s="187">
        <f t="shared" si="1"/>
        <v>0</v>
      </c>
      <c r="AI14" s="207"/>
      <c r="AJ14" s="187">
        <f t="shared" si="2"/>
        <v>0</v>
      </c>
      <c r="AK14" s="207"/>
      <c r="AL14" s="187">
        <f t="shared" si="3"/>
        <v>0</v>
      </c>
      <c r="AM14" s="207"/>
      <c r="AN14" s="187">
        <f t="shared" si="4"/>
        <v>0</v>
      </c>
      <c r="AO14" s="207"/>
      <c r="AP14" s="187">
        <f t="shared" si="5"/>
        <v>0</v>
      </c>
      <c r="AQ14" s="206"/>
      <c r="AR14" s="30" t="s">
        <v>1278</v>
      </c>
      <c r="AS14" s="30">
        <f>IF(AT14&gt;0,"",IF(ISERROR(VLOOKUP(CONCATENATE(C14,E14),STD!C:D,2,0)),"",VLOOKUP(CONCATENATE(C14,E14),STD!C:D,2,0)))</f>
        <v>75</v>
      </c>
      <c r="AT14" s="31"/>
      <c r="AU14" s="109" t="str">
        <f t="shared" si="6"/>
        <v>Barra Ojo 5/8x1,80mtrsTERRAJAR</v>
      </c>
      <c r="AV14" s="286">
        <f t="shared" si="7"/>
        <v>350</v>
      </c>
      <c r="AW14">
        <f t="shared" si="8"/>
        <v>0</v>
      </c>
    </row>
    <row r="15" spans="1:62" x14ac:dyDescent="0.25">
      <c r="A15" s="82">
        <v>7</v>
      </c>
      <c r="B15" s="285" t="str">
        <f>IF(ISERROR(VLOOKUP(CONCATENATE(C15,E15),STD!C:E,3,0)),"",VLOOKUP(CONCATENATE(C15,E15),STD!C:E,3,0))</f>
        <v>TIJERA #2</v>
      </c>
      <c r="C15" s="184" t="s">
        <v>41</v>
      </c>
      <c r="D15" s="229" t="s">
        <v>2356</v>
      </c>
      <c r="E15" s="26" t="s">
        <v>28</v>
      </c>
      <c r="F15" s="26">
        <f>IF(C15&gt;1,VLOOKUP(C15,'PROD-KGS'!$A$1:$D$1369,4,0),"")</f>
        <v>0.55200000000000005</v>
      </c>
      <c r="G15" s="27">
        <f t="shared" si="9"/>
        <v>4590</v>
      </c>
      <c r="H15" s="99">
        <v>10511</v>
      </c>
      <c r="I15" s="210">
        <f t="shared" si="10"/>
        <v>4544</v>
      </c>
      <c r="J15" s="255">
        <v>2000</v>
      </c>
      <c r="K15" s="90">
        <f>IFERROR(INDEX(LUN!$A$1:$W$45,MATCH(A15,LUN!$A:$A,0),12),0)</f>
        <v>2255</v>
      </c>
      <c r="L15" s="80">
        <f t="shared" si="11"/>
        <v>1.1274999999999999</v>
      </c>
      <c r="M15" s="255">
        <v>1375</v>
      </c>
      <c r="N15" s="90">
        <f>IFERROR(INDEX(MAR!$A$1:$W$42,MATCH(A15,MAR!$A:$A,0),12),0)</f>
        <v>840</v>
      </c>
      <c r="O15" s="80">
        <f t="shared" si="12"/>
        <v>0.61090909090909096</v>
      </c>
      <c r="P15" s="255">
        <v>2000</v>
      </c>
      <c r="Q15" s="90">
        <f>IFERROR(INDEX(MIE!$A$1:$W$44,MATCH(A15,MIE!$A:$A,0),12),0)</f>
        <v>1682</v>
      </c>
      <c r="R15" s="80">
        <f t="shared" si="13"/>
        <v>0.84099999999999997</v>
      </c>
      <c r="S15" s="255">
        <v>2000</v>
      </c>
      <c r="T15" s="90">
        <f>IFERROR(INDEX(JUE!$A$1:$W$45,MATCH(A15,JUE!$A:$A,0),12),0)</f>
        <v>0</v>
      </c>
      <c r="U15" s="80">
        <f t="shared" si="14"/>
        <v>0</v>
      </c>
      <c r="V15" s="255">
        <v>1510</v>
      </c>
      <c r="W15" s="90">
        <f>IFERROR(INDEX(VIE!$A$1:$N$40,MATCH(A15,VIE!$A:$A,0),12),0)</f>
        <v>1190</v>
      </c>
      <c r="X15" s="80">
        <f t="shared" si="15"/>
        <v>0.78807947019867552</v>
      </c>
      <c r="Y15" s="81"/>
      <c r="Z15" s="90">
        <f>IFERROR(INDEX([5]SAB!$A$1:$J$43,MATCH(A15,[5]SAB!$A:$A,0),12),0)</f>
        <v>0</v>
      </c>
      <c r="AA15" s="80" t="str">
        <f t="shared" si="16"/>
        <v/>
      </c>
      <c r="AB15" s="185">
        <v>1</v>
      </c>
      <c r="AC15" s="28"/>
      <c r="AD15" s="203"/>
      <c r="AE15" s="207"/>
      <c r="AF15" s="187">
        <f t="shared" si="0"/>
        <v>3.9215686274509802</v>
      </c>
      <c r="AG15" s="207" t="s">
        <v>2342</v>
      </c>
      <c r="AH15" s="187">
        <f t="shared" si="1"/>
        <v>2.6960784313725492</v>
      </c>
      <c r="AI15" s="207"/>
      <c r="AJ15" s="187">
        <f t="shared" si="2"/>
        <v>3.9215686274509802</v>
      </c>
      <c r="AK15" s="207"/>
      <c r="AL15" s="187">
        <f t="shared" si="3"/>
        <v>3.9215686274509802</v>
      </c>
      <c r="AM15" s="207"/>
      <c r="AN15" s="187">
        <f t="shared" si="4"/>
        <v>2.9607843137254903</v>
      </c>
      <c r="AO15" s="207"/>
      <c r="AP15" s="187">
        <f t="shared" si="5"/>
        <v>0</v>
      </c>
      <c r="AQ15" s="206"/>
      <c r="AR15" s="30" t="s">
        <v>1278</v>
      </c>
      <c r="AS15" s="30">
        <f>IF(AT15&gt;0,"",IF(ISERROR(VLOOKUP(CONCATENATE(C15,E15),STD!C:D,2,0)),"",VLOOKUP(CONCATENATE(C15,E15),STD!C:D,2,0)))</f>
        <v>510</v>
      </c>
      <c r="AT15" s="31"/>
      <c r="AU15" s="109" t="str">
        <f t="shared" si="6"/>
        <v>Tirafondo Nº2, 7/8x149CORTAR</v>
      </c>
      <c r="AV15" s="286">
        <f t="shared" si="7"/>
        <v>1626</v>
      </c>
      <c r="AW15">
        <f t="shared" si="8"/>
        <v>5967</v>
      </c>
    </row>
    <row r="16" spans="1:62" x14ac:dyDescent="0.25">
      <c r="A16" s="82">
        <v>8</v>
      </c>
      <c r="B16" s="285" t="s">
        <v>2243</v>
      </c>
      <c r="C16" s="184" t="s">
        <v>41</v>
      </c>
      <c r="D16" s="229" t="s">
        <v>2356</v>
      </c>
      <c r="E16" s="26" t="s">
        <v>37</v>
      </c>
      <c r="F16" s="26">
        <f>IF(C16&gt;1,VLOOKUP(C16,'PROD-KGS'!$A$1:$D$1369,4,0),"")</f>
        <v>0.55200000000000005</v>
      </c>
      <c r="G16" s="27">
        <f t="shared" si="9"/>
        <v>1881</v>
      </c>
      <c r="H16" s="99">
        <v>12177</v>
      </c>
      <c r="I16" s="210">
        <f t="shared" si="10"/>
        <v>4523</v>
      </c>
      <c r="J16" s="255">
        <v>1881</v>
      </c>
      <c r="K16" s="90">
        <f>IFERROR(INDEX(LUN!$A$1:$W$45,MATCH(A16,LUN!$A:$A,0),12),0)</f>
        <v>1548</v>
      </c>
      <c r="L16" s="80">
        <f t="shared" si="11"/>
        <v>0.82296650717703346</v>
      </c>
      <c r="M16" s="255">
        <v>1881</v>
      </c>
      <c r="N16" s="90">
        <f>IFERROR(INDEX(MAR!$A$1:$W$42,MATCH(A16,MAR!$A:$A,0),12),0)</f>
        <v>1549</v>
      </c>
      <c r="O16" s="80">
        <f t="shared" si="12"/>
        <v>0.82349813928761295</v>
      </c>
      <c r="P16" s="255">
        <v>1881</v>
      </c>
      <c r="Q16" s="90">
        <f>IFERROR(INDEX(MIE!$A$1:$W$44,MATCH(A16,MIE!$A:$A,0),12),0)</f>
        <v>1459</v>
      </c>
      <c r="R16" s="80">
        <f t="shared" si="13"/>
        <v>0.77565124933545981</v>
      </c>
      <c r="S16" s="255">
        <v>1881</v>
      </c>
      <c r="T16" s="90">
        <f>IFERROR(INDEX(JUE!$A$1:$W$45,MATCH(A16,JUE!$A:$A,0),12),0)</f>
        <v>1550</v>
      </c>
      <c r="U16" s="80">
        <f t="shared" si="14"/>
        <v>0.82402977139819245</v>
      </c>
      <c r="V16" s="255">
        <v>1650</v>
      </c>
      <c r="W16" s="90">
        <f>IFERROR(INDEX(VIE!$A$1:$N$40,MATCH(A16,VIE!$A:$A,0),12),0)</f>
        <v>1548</v>
      </c>
      <c r="X16" s="80">
        <f t="shared" si="15"/>
        <v>0.93818181818181823</v>
      </c>
      <c r="Y16" s="81"/>
      <c r="Z16" s="90">
        <f>IFERROR(INDEX([5]SAB!$A$1:$J$43,MATCH(A16,[5]SAB!$A:$A,0),12),0)</f>
        <v>0</v>
      </c>
      <c r="AA16" s="80" t="str">
        <f t="shared" si="16"/>
        <v/>
      </c>
      <c r="AB16" s="185">
        <v>2</v>
      </c>
      <c r="AC16" s="28"/>
      <c r="AD16" s="203"/>
      <c r="AE16" s="207"/>
      <c r="AF16" s="187">
        <f t="shared" si="0"/>
        <v>18</v>
      </c>
      <c r="AG16" s="207" t="s">
        <v>2345</v>
      </c>
      <c r="AH16" s="187">
        <f t="shared" si="1"/>
        <v>18</v>
      </c>
      <c r="AI16" s="207"/>
      <c r="AJ16" s="187">
        <f t="shared" si="2"/>
        <v>18</v>
      </c>
      <c r="AK16" s="207"/>
      <c r="AL16" s="187">
        <f t="shared" si="3"/>
        <v>18</v>
      </c>
      <c r="AM16" s="207"/>
      <c r="AN16" s="187">
        <f t="shared" si="4"/>
        <v>15.789473684210526</v>
      </c>
      <c r="AO16" s="207"/>
      <c r="AP16" s="187">
        <f t="shared" si="5"/>
        <v>0</v>
      </c>
      <c r="AQ16" s="206"/>
      <c r="AR16" s="30" t="s">
        <v>1278</v>
      </c>
      <c r="AS16" s="30">
        <f>IF(AT16&gt;0,"",IF(ISERROR(VLOOKUP(CONCATENATE(C16,E16),STD!C:D,2,0)),"",VLOOKUP(CONCATENATE(C16,E16),STD!C:D,2,0)))</f>
        <v>209</v>
      </c>
      <c r="AT16" s="31"/>
      <c r="AU16" s="109" t="str">
        <f t="shared" si="6"/>
        <v>Tirafondo Nº2, 7/8x149ESTAMC</v>
      </c>
      <c r="AV16" s="286">
        <f t="shared" si="7"/>
        <v>3003</v>
      </c>
      <c r="AW16">
        <f t="shared" si="8"/>
        <v>7654</v>
      </c>
    </row>
    <row r="17" spans="1:49" x14ac:dyDescent="0.25">
      <c r="A17" s="82">
        <v>9</v>
      </c>
      <c r="B17" s="285" t="str">
        <f>IF(ISERROR(VLOOKUP(CONCATENATE(C17,E17),STD!C:E,3,0)),"",VLOOKUP(CONCATENATE(C17,E17),STD!C:E,3,0))</f>
        <v>EX #14</v>
      </c>
      <c r="C17" s="184" t="s">
        <v>41</v>
      </c>
      <c r="D17" s="229" t="s">
        <v>2356</v>
      </c>
      <c r="E17" s="26" t="s">
        <v>59</v>
      </c>
      <c r="F17" s="26">
        <f>IF(C17&gt;1,VLOOKUP(C17,'PROD-KGS'!$A$1:$D$1369,4,0),"")</f>
        <v>0.55200000000000005</v>
      </c>
      <c r="G17" s="27">
        <f t="shared" si="9"/>
        <v>2547</v>
      </c>
      <c r="H17" s="99">
        <v>15489</v>
      </c>
      <c r="I17" s="210">
        <f t="shared" si="10"/>
        <v>7985</v>
      </c>
      <c r="J17" s="255">
        <v>1881</v>
      </c>
      <c r="K17" s="90">
        <f>IFERROR(INDEX(LUN!$A$1:$W$45,MATCH(A17,LUN!$A:$A,0),12),0)</f>
        <v>1000</v>
      </c>
      <c r="L17" s="80">
        <f t="shared" si="11"/>
        <v>0.53163211057947901</v>
      </c>
      <c r="M17" s="255">
        <v>1681</v>
      </c>
      <c r="N17" s="90">
        <f>IFERROR(INDEX(MAR!$A$1:$W$42,MATCH(A17,MAR!$A:$A,0),12),0)</f>
        <v>1160</v>
      </c>
      <c r="O17" s="80">
        <f t="shared" si="12"/>
        <v>0.69006543723973823</v>
      </c>
      <c r="P17" s="255">
        <v>1681</v>
      </c>
      <c r="Q17" s="90">
        <f>IFERROR(INDEX(MIE!$A$1:$W$44,MATCH(A17,MIE!$A:$A,0),12),0)</f>
        <v>2064</v>
      </c>
      <c r="R17" s="80">
        <f t="shared" si="13"/>
        <v>1.2278405710886378</v>
      </c>
      <c r="S17" s="255">
        <v>1881</v>
      </c>
      <c r="T17" s="90">
        <f>IFERROR(INDEX(JUE!$A$1:$W$45,MATCH(A17,JUE!$A:$A,0),12),0)</f>
        <v>1570</v>
      </c>
      <c r="U17" s="80">
        <f t="shared" si="14"/>
        <v>0.83466241360978199</v>
      </c>
      <c r="V17" s="255">
        <v>1581</v>
      </c>
      <c r="W17" s="90">
        <f>IFERROR(INDEX(VIE!$A$1:$N$40,MATCH(A17,VIE!$A:$A,0),12),0)</f>
        <v>1710</v>
      </c>
      <c r="X17" s="80">
        <f t="shared" si="15"/>
        <v>1.0815939278937381</v>
      </c>
      <c r="Y17" s="81"/>
      <c r="Z17" s="90">
        <f>IFERROR(INDEX([5]SAB!$A$1:$J$43,MATCH(A17,[5]SAB!$A:$A,0),12),0)</f>
        <v>0</v>
      </c>
      <c r="AA17" s="80" t="str">
        <f t="shared" si="16"/>
        <v/>
      </c>
      <c r="AB17" s="185">
        <v>1</v>
      </c>
      <c r="AC17" s="28"/>
      <c r="AD17" s="203"/>
      <c r="AE17" s="207"/>
      <c r="AF17" s="187">
        <f t="shared" si="0"/>
        <v>6.6466431095406362</v>
      </c>
      <c r="AG17" s="207" t="s">
        <v>2343</v>
      </c>
      <c r="AH17" s="187">
        <f t="shared" si="1"/>
        <v>5.9399293286219077</v>
      </c>
      <c r="AI17" s="207"/>
      <c r="AJ17" s="187">
        <f t="shared" si="2"/>
        <v>5.9399293286219077</v>
      </c>
      <c r="AK17" s="207"/>
      <c r="AL17" s="187">
        <f t="shared" si="3"/>
        <v>6.6466431095406362</v>
      </c>
      <c r="AM17" s="207"/>
      <c r="AN17" s="187">
        <f t="shared" si="4"/>
        <v>5.5865724381625439</v>
      </c>
      <c r="AO17" s="207"/>
      <c r="AP17" s="187">
        <f t="shared" si="5"/>
        <v>0</v>
      </c>
      <c r="AQ17" s="206"/>
      <c r="AR17" s="30" t="s">
        <v>1278</v>
      </c>
      <c r="AS17" s="30">
        <f>IF(AT17&gt;0,"",IF(ISERROR(VLOOKUP(CONCATENATE(C17,E17),STD!C:D,2,0)),"",VLOOKUP(CONCATENATE(C17,E17),STD!C:D,2,0)))</f>
        <v>283</v>
      </c>
      <c r="AT17" s="31"/>
      <c r="AU17" s="109" t="str">
        <f t="shared" si="6"/>
        <v>Tirafondo Nº2, 7/8x149REBARP</v>
      </c>
      <c r="AV17" s="286">
        <f t="shared" si="7"/>
        <v>6784</v>
      </c>
      <c r="AW17">
        <f t="shared" si="8"/>
        <v>7504</v>
      </c>
    </row>
    <row r="18" spans="1:49" ht="15" customHeight="1" x14ac:dyDescent="0.25">
      <c r="A18" s="82">
        <v>10</v>
      </c>
      <c r="B18" s="285" t="str">
        <f>IF(ISERROR(VLOOKUP(CONCATENATE(C18,E18),STD!C:E,3,0)),"",VLOOKUP(CONCATENATE(C18,E18),STD!C:E,3,0))</f>
        <v>PUNT TIR</v>
      </c>
      <c r="C18" s="184" t="s">
        <v>41</v>
      </c>
      <c r="D18" s="229" t="s">
        <v>2356</v>
      </c>
      <c r="E18" s="26" t="s">
        <v>2260</v>
      </c>
      <c r="F18" s="26">
        <f>IF(C18&gt;1,VLOOKUP(C18,'PROD-KGS'!$A$1:$D$1369,4,0),"")</f>
        <v>0.55200000000000005</v>
      </c>
      <c r="G18" s="27">
        <f t="shared" si="9"/>
        <v>1800</v>
      </c>
      <c r="H18" s="99">
        <v>16321</v>
      </c>
      <c r="I18" s="210">
        <f t="shared" si="10"/>
        <v>8923</v>
      </c>
      <c r="J18" s="255">
        <v>1800</v>
      </c>
      <c r="K18" s="90">
        <f>IFERROR(INDEX(LUN!$A$1:$W$45,MATCH(A18,LUN!$A:$A,0),12),0)</f>
        <v>1800</v>
      </c>
      <c r="L18" s="80">
        <f t="shared" si="11"/>
        <v>1</v>
      </c>
      <c r="M18" s="255">
        <v>1800</v>
      </c>
      <c r="N18" s="90">
        <f>IFERROR(INDEX(MAR!$A$1:$W$42,MATCH(A18,MAR!$A:$A,0),12),0)</f>
        <v>1611</v>
      </c>
      <c r="O18" s="80">
        <f t="shared" si="12"/>
        <v>0.89500000000000002</v>
      </c>
      <c r="P18" s="255">
        <v>1800</v>
      </c>
      <c r="Q18" s="90">
        <f>IFERROR(INDEX(MIE!$A$1:$W$44,MATCH(A18,MIE!$A:$A,0),12),0)</f>
        <v>806</v>
      </c>
      <c r="R18" s="80">
        <f t="shared" si="13"/>
        <v>0.44777777777777777</v>
      </c>
      <c r="S18" s="255">
        <v>1800</v>
      </c>
      <c r="T18" s="90">
        <f>IFERROR(INDEX(JUE!$A$1:$W$45,MATCH(A18,JUE!$A:$A,0),12),0)</f>
        <v>1570</v>
      </c>
      <c r="U18" s="80">
        <f t="shared" si="14"/>
        <v>0.87222222222222223</v>
      </c>
      <c r="V18" s="255">
        <v>1600</v>
      </c>
      <c r="W18" s="90">
        <f>IFERROR(INDEX(VIE!$A$1:$N$40,MATCH(A18,VIE!$A:$A,0),12),0)</f>
        <v>1611</v>
      </c>
      <c r="X18" s="80">
        <f t="shared" si="15"/>
        <v>1.006875</v>
      </c>
      <c r="Y18" s="81"/>
      <c r="Z18" s="90">
        <f>IFERROR(INDEX([5]SAB!$A$1:$J$43,MATCH(A18,[5]SAB!$A:$A,0),12),0)</f>
        <v>0</v>
      </c>
      <c r="AA18" s="80" t="str">
        <f t="shared" si="16"/>
        <v/>
      </c>
      <c r="AB18" s="185">
        <v>1</v>
      </c>
      <c r="AC18" s="28"/>
      <c r="AD18" s="203"/>
      <c r="AE18" s="207"/>
      <c r="AF18" s="187">
        <f t="shared" si="0"/>
        <v>9</v>
      </c>
      <c r="AG18" s="207" t="s">
        <v>2344</v>
      </c>
      <c r="AH18" s="187">
        <f t="shared" si="1"/>
        <v>9</v>
      </c>
      <c r="AI18" s="207"/>
      <c r="AJ18" s="187">
        <f t="shared" si="2"/>
        <v>9</v>
      </c>
      <c r="AK18" s="207"/>
      <c r="AL18" s="187">
        <f t="shared" si="3"/>
        <v>9</v>
      </c>
      <c r="AM18" s="207"/>
      <c r="AN18" s="187">
        <f t="shared" si="4"/>
        <v>8</v>
      </c>
      <c r="AO18" s="207"/>
      <c r="AP18" s="187">
        <f t="shared" si="5"/>
        <v>0</v>
      </c>
      <c r="AQ18" s="206"/>
      <c r="AR18" s="30" t="s">
        <v>1278</v>
      </c>
      <c r="AS18" s="30">
        <f>IF(AT18&gt;0,"",IF(ISERROR(VLOOKUP(CONCATENATE(C18,E18),STD!C:D,2,0)),"",VLOOKUP(CONCATENATE(C18,E18),STD!C:D,2,0)))</f>
        <v>200</v>
      </c>
      <c r="AT18" s="31"/>
      <c r="AU18" s="109" t="str">
        <f t="shared" si="6"/>
        <v>Tirafondo Nº2, 7/8x149PUTIR</v>
      </c>
      <c r="AV18" s="286">
        <f t="shared" si="7"/>
        <v>7521</v>
      </c>
      <c r="AW18">
        <f t="shared" si="8"/>
        <v>7398</v>
      </c>
    </row>
    <row r="19" spans="1:49" x14ac:dyDescent="0.25">
      <c r="A19" s="82">
        <v>11</v>
      </c>
      <c r="B19" s="285" t="str">
        <f>IF(ISERROR(VLOOKUP(CONCATENATE(C19,E19),STD!C:E,3,0)),"",VLOOKUP(CONCATENATE(C19,E19),STD!C:E,3,0))</f>
        <v>LAMIN TIR</v>
      </c>
      <c r="C19" s="184" t="s">
        <v>41</v>
      </c>
      <c r="D19" s="229" t="s">
        <v>2356</v>
      </c>
      <c r="E19" s="26" t="s">
        <v>2261</v>
      </c>
      <c r="F19" s="26">
        <f>IF(C19&gt;1,VLOOKUP(C19,'PROD-KGS'!$A$1:$D$1369,4,0),"")</f>
        <v>0.55200000000000005</v>
      </c>
      <c r="G19" s="27">
        <f t="shared" si="9"/>
        <v>1989</v>
      </c>
      <c r="H19" s="99">
        <v>16261</v>
      </c>
      <c r="I19" s="210">
        <f t="shared" si="10"/>
        <v>8814</v>
      </c>
      <c r="J19" s="255">
        <v>1881</v>
      </c>
      <c r="K19" s="90">
        <f>IFERROR(INDEX(LUN!$A$1:$W$45,MATCH(A19,LUN!$A:$A,0),12),0)</f>
        <v>1550</v>
      </c>
      <c r="L19" s="80">
        <f t="shared" si="11"/>
        <v>0.82402977139819245</v>
      </c>
      <c r="M19" s="255">
        <v>1881</v>
      </c>
      <c r="N19" s="90">
        <f>IFERROR(INDEX(MAR!$A$1:$W$42,MATCH(A19,MAR!$A:$A,0),12),0)</f>
        <v>1550</v>
      </c>
      <c r="O19" s="80">
        <f t="shared" si="12"/>
        <v>0.82402977139819245</v>
      </c>
      <c r="P19" s="255">
        <v>1881</v>
      </c>
      <c r="Q19" s="90">
        <f>IFERROR(INDEX(MIE!$A$1:$W$44,MATCH(A19,MIE!$A:$A,0),12),0)</f>
        <v>1300</v>
      </c>
      <c r="R19" s="80">
        <f t="shared" si="13"/>
        <v>0.69112174375332269</v>
      </c>
      <c r="S19" s="255">
        <v>1881</v>
      </c>
      <c r="T19" s="90">
        <f>IFERROR(INDEX(JUE!$A$1:$W$45,MATCH(A19,JUE!$A:$A,0),12),0)</f>
        <v>1547</v>
      </c>
      <c r="U19" s="80">
        <f t="shared" si="14"/>
        <v>0.82243487506645396</v>
      </c>
      <c r="V19" s="255">
        <v>1650</v>
      </c>
      <c r="W19" s="90">
        <f>IFERROR(INDEX(VIE!$A$1:$N$40,MATCH(A19,VIE!$A:$A,0),12),0)</f>
        <v>1500</v>
      </c>
      <c r="X19" s="80">
        <f t="shared" si="15"/>
        <v>0.90909090909090906</v>
      </c>
      <c r="Y19" s="81"/>
      <c r="Z19" s="90">
        <f>IFERROR(INDEX([5]SAB!$A$1:$J$43,MATCH(A19,[5]SAB!$A:$A,0),12),0)</f>
        <v>0</v>
      </c>
      <c r="AA19" s="80" t="str">
        <f t="shared" si="16"/>
        <v/>
      </c>
      <c r="AB19" s="185">
        <v>2</v>
      </c>
      <c r="AC19" s="28"/>
      <c r="AD19" s="203"/>
      <c r="AE19" s="207"/>
      <c r="AF19" s="187">
        <f t="shared" si="0"/>
        <v>17.02262443438914</v>
      </c>
      <c r="AG19" s="207" t="s">
        <v>2346</v>
      </c>
      <c r="AH19" s="187">
        <f t="shared" si="1"/>
        <v>17.02262443438914</v>
      </c>
      <c r="AI19" s="207"/>
      <c r="AJ19" s="187">
        <f t="shared" si="2"/>
        <v>17.02262443438914</v>
      </c>
      <c r="AK19" s="207"/>
      <c r="AL19" s="187">
        <f t="shared" si="3"/>
        <v>17.02262443438914</v>
      </c>
      <c r="AM19" s="207"/>
      <c r="AN19" s="187">
        <f t="shared" si="4"/>
        <v>14.932126696832579</v>
      </c>
      <c r="AO19" s="207"/>
      <c r="AP19" s="187">
        <f t="shared" si="5"/>
        <v>0</v>
      </c>
      <c r="AQ19" s="206">
        <v>2000</v>
      </c>
      <c r="AR19" s="30" t="s">
        <v>27</v>
      </c>
      <c r="AS19" s="30">
        <f>IF(AT19&gt;0,"",IF(ISERROR(VLOOKUP(CONCATENATE(C19,E19),STD!C:D,2,0)),"",VLOOKUP(CONCATENATE(C19,E19),STD!C:D,2,0)))</f>
        <v>221</v>
      </c>
      <c r="AT19" s="31"/>
      <c r="AU19" s="109" t="str">
        <f t="shared" si="6"/>
        <v>Tirafondo Nº2, 7/8x149LAMINAR</v>
      </c>
      <c r="AV19" s="286">
        <f t="shared" si="7"/>
        <v>7087</v>
      </c>
      <c r="AW19">
        <f t="shared" si="8"/>
        <v>7447</v>
      </c>
    </row>
    <row r="20" spans="1:49" x14ac:dyDescent="0.25">
      <c r="A20" s="82">
        <v>12</v>
      </c>
      <c r="B20" s="285" t="str">
        <f>IF(ISERROR(VLOOKUP(CONCATENATE(C20,E20),STD!C:E,3,0)),"",VLOOKUP(CONCATENATE(C20,E20),STD!C:E,3,0))</f>
        <v>TIJERA #1</v>
      </c>
      <c r="C20" s="184" t="s">
        <v>79</v>
      </c>
      <c r="D20" s="229"/>
      <c r="E20" s="26" t="s">
        <v>28</v>
      </c>
      <c r="F20" s="26">
        <f>IF(C20&gt;1,VLOOKUP(C20,'PROD-KGS'!$A$1:$D$1369,4,0),"")</f>
        <v>0.32200000000000001</v>
      </c>
      <c r="G20" s="27">
        <f t="shared" si="9"/>
        <v>4050</v>
      </c>
      <c r="H20" s="99">
        <v>0</v>
      </c>
      <c r="I20" s="210">
        <f t="shared" si="10"/>
        <v>0</v>
      </c>
      <c r="J20" s="92"/>
      <c r="K20" s="90">
        <f>IFERROR(INDEX(LUN!$A$1:$W$45,MATCH(A20,LUN!$A:$A,0),12),0)</f>
        <v>0</v>
      </c>
      <c r="L20" s="80" t="str">
        <f t="shared" si="11"/>
        <v/>
      </c>
      <c r="M20" s="81"/>
      <c r="N20" s="90">
        <f>IFERROR(INDEX(MAR!$A$1:$W$42,MATCH(A20,MAR!$A:$A,0),12),0)</f>
        <v>0</v>
      </c>
      <c r="O20" s="80" t="str">
        <f t="shared" si="12"/>
        <v/>
      </c>
      <c r="P20" s="81"/>
      <c r="Q20" s="90">
        <f>IFERROR(INDEX(MIE!$A$1:$W$44,MATCH(A20,MIE!$A:$A,0),12),0)</f>
        <v>0</v>
      </c>
      <c r="R20" s="80" t="str">
        <f t="shared" si="13"/>
        <v/>
      </c>
      <c r="S20" s="81"/>
      <c r="T20" s="90">
        <f>IFERROR(INDEX(JUE!$A$1:$W$45,MATCH(A20,JUE!$A:$A,0),12),0)</f>
        <v>0</v>
      </c>
      <c r="U20" s="80" t="str">
        <f t="shared" si="14"/>
        <v/>
      </c>
      <c r="V20" s="81"/>
      <c r="W20" s="90">
        <f>IFERROR(INDEX(VIE!$A$1:$N$40,MATCH(A20,VIE!$A:$A,0),12),0)</f>
        <v>0</v>
      </c>
      <c r="X20" s="80" t="str">
        <f t="shared" si="15"/>
        <v/>
      </c>
      <c r="Y20" s="81"/>
      <c r="Z20" s="90">
        <f>IFERROR(INDEX([5]SAB!$A$1:$J$43,MATCH(A20,[5]SAB!$A:$A,0),12),0)</f>
        <v>0</v>
      </c>
      <c r="AA20" s="80" t="str">
        <f t="shared" si="16"/>
        <v/>
      </c>
      <c r="AB20" s="185">
        <v>1</v>
      </c>
      <c r="AC20" s="28"/>
      <c r="AD20" s="203"/>
      <c r="AE20" s="207"/>
      <c r="AF20" s="187">
        <f t="shared" si="0"/>
        <v>0</v>
      </c>
      <c r="AG20" s="207"/>
      <c r="AH20" s="187">
        <f t="shared" si="1"/>
        <v>0</v>
      </c>
      <c r="AI20" s="207"/>
      <c r="AJ20" s="187">
        <f t="shared" si="2"/>
        <v>0</v>
      </c>
      <c r="AK20" s="207"/>
      <c r="AL20" s="187">
        <f t="shared" si="3"/>
        <v>0</v>
      </c>
      <c r="AM20" s="207"/>
      <c r="AN20" s="187">
        <f t="shared" si="4"/>
        <v>0</v>
      </c>
      <c r="AO20" s="207"/>
      <c r="AP20" s="187">
        <f t="shared" si="5"/>
        <v>0</v>
      </c>
      <c r="AQ20" s="206"/>
      <c r="AR20" s="30" t="s">
        <v>1278</v>
      </c>
      <c r="AS20" s="30">
        <f>IF(AT20&gt;0,"",IF(ISERROR(VLOOKUP(CONCATENATE(C20,E20),STD!C:D,2,0)),"",VLOOKUP(CONCATENATE(C20,E20),STD!C:D,2,0)))</f>
        <v>450</v>
      </c>
      <c r="AT20" s="31"/>
      <c r="AU20" s="109" t="str">
        <f t="shared" si="6"/>
        <v>Grillete recto 14mm, perf.18CORTAR</v>
      </c>
      <c r="AV20" s="286">
        <f t="shared" si="7"/>
        <v>0</v>
      </c>
      <c r="AW20">
        <f t="shared" si="8"/>
        <v>0</v>
      </c>
    </row>
    <row r="21" spans="1:49" x14ac:dyDescent="0.25">
      <c r="A21" s="82">
        <v>13</v>
      </c>
      <c r="B21" s="285" t="str">
        <f>IF(ISERROR(VLOOKUP(CONCATENATE(C21,E21),STD!C:E,3,0)),"",VLOOKUP(CONCATENATE(C21,E21),STD!C:E,3,0))</f>
        <v>PF #4</v>
      </c>
      <c r="C21" s="184" t="s">
        <v>79</v>
      </c>
      <c r="D21" s="229"/>
      <c r="E21" s="26" t="s">
        <v>43</v>
      </c>
      <c r="F21" s="26">
        <f>IF(C21&gt;1,VLOOKUP(C21,'PROD-KGS'!$A$1:$D$1369,4,0),"")</f>
        <v>0.32200000000000001</v>
      </c>
      <c r="G21" s="27">
        <f t="shared" si="9"/>
        <v>1332</v>
      </c>
      <c r="H21" s="99">
        <v>765</v>
      </c>
      <c r="I21" s="210">
        <f t="shared" si="10"/>
        <v>309</v>
      </c>
      <c r="J21" s="255">
        <v>765</v>
      </c>
      <c r="K21" s="90">
        <f>IFERROR(INDEX(LUN!$A$1:$W$45,MATCH(A21,LUN!$A:$A,0),12),0)</f>
        <v>146</v>
      </c>
      <c r="L21" s="80">
        <f t="shared" si="11"/>
        <v>0.19084967320261437</v>
      </c>
      <c r="M21" s="294">
        <v>620</v>
      </c>
      <c r="N21" s="90">
        <f>IFERROR(INDEX(MAR!$A$1:$W$42,MATCH(A21,MAR!$A:$A,0),12),0)</f>
        <v>310</v>
      </c>
      <c r="O21" s="80">
        <f t="shared" si="12"/>
        <v>0.5</v>
      </c>
      <c r="P21" s="294">
        <v>309</v>
      </c>
      <c r="Q21" s="90">
        <f>IFERROR(INDEX(MIE!$A$1:$W$44,MATCH(A21,MIE!$A:$A,0),12),0)</f>
        <v>0</v>
      </c>
      <c r="R21" s="80">
        <f t="shared" si="13"/>
        <v>0</v>
      </c>
      <c r="S21" s="294">
        <v>309</v>
      </c>
      <c r="T21" s="90">
        <f>IFERROR(INDEX(JUE!$A$1:$W$45,MATCH(A21,JUE!$A:$A,0),12),0)</f>
        <v>0</v>
      </c>
      <c r="U21" s="80">
        <f t="shared" si="14"/>
        <v>0</v>
      </c>
      <c r="V21" s="81"/>
      <c r="W21" s="90">
        <f>IFERROR(INDEX(VIE!$A$1:$N$40,MATCH(A21,VIE!$A:$A,0),12),0)</f>
        <v>0</v>
      </c>
      <c r="X21" s="80" t="str">
        <f t="shared" si="15"/>
        <v/>
      </c>
      <c r="Y21" s="81"/>
      <c r="Z21" s="90">
        <f>IFERROR(INDEX([5]SAB!$A$1:$J$43,MATCH(A21,[5]SAB!$A:$A,0),12),0)</f>
        <v>0</v>
      </c>
      <c r="AA21" s="80" t="str">
        <f t="shared" si="16"/>
        <v/>
      </c>
      <c r="AB21" s="185">
        <v>1</v>
      </c>
      <c r="AC21" s="28"/>
      <c r="AD21" s="203"/>
      <c r="AE21" s="207"/>
      <c r="AF21" s="187">
        <f t="shared" si="0"/>
        <v>5.1689189189189193</v>
      </c>
      <c r="AG21" s="207"/>
      <c r="AH21" s="187">
        <f t="shared" si="1"/>
        <v>4.1891891891891895</v>
      </c>
      <c r="AI21" s="207"/>
      <c r="AJ21" s="187">
        <f t="shared" si="2"/>
        <v>2.0878378378378377</v>
      </c>
      <c r="AK21" s="207"/>
      <c r="AL21" s="187">
        <f t="shared" si="3"/>
        <v>2.0878378378378377</v>
      </c>
      <c r="AM21" s="207"/>
      <c r="AN21" s="187">
        <f t="shared" si="4"/>
        <v>0</v>
      </c>
      <c r="AO21" s="207"/>
      <c r="AP21" s="187">
        <f t="shared" si="5"/>
        <v>0</v>
      </c>
      <c r="AQ21" s="206"/>
      <c r="AR21" s="30" t="s">
        <v>1278</v>
      </c>
      <c r="AS21" s="30">
        <f>IF(AT21&gt;0,"",IF(ISERROR(VLOOKUP(CONCATENATE(C21,E21),STD!C:D,2,0)),"",VLOOKUP(CONCATENATE(C21,E21),STD!C:D,2,0)))</f>
        <v>148</v>
      </c>
      <c r="AT21" s="31"/>
      <c r="AU21" s="109" t="str">
        <f t="shared" si="6"/>
        <v>Grillete recto 14mm, perf.18ESTAC1</v>
      </c>
      <c r="AV21" s="286">
        <f t="shared" si="7"/>
        <v>-1238</v>
      </c>
      <c r="AW21">
        <f t="shared" si="8"/>
        <v>456</v>
      </c>
    </row>
    <row r="22" spans="1:49" x14ac:dyDescent="0.25">
      <c r="A22" s="82">
        <v>14</v>
      </c>
      <c r="B22" s="285" t="str">
        <f>IF(ISERROR(VLOOKUP(CONCATENATE(C22,E22),STD!C:E,3,0)),"",VLOOKUP(CONCATENATE(C22,E22),STD!C:E,3,0))</f>
        <v>PF #4</v>
      </c>
      <c r="C22" s="184" t="s">
        <v>79</v>
      </c>
      <c r="D22" s="229"/>
      <c r="E22" s="26" t="s">
        <v>44</v>
      </c>
      <c r="F22" s="26">
        <f>IF(C22&gt;1,VLOOKUP(C22,'PROD-KGS'!$A$1:$D$1369,4,0),"")</f>
        <v>0.32200000000000001</v>
      </c>
      <c r="G22" s="27">
        <f t="shared" si="9"/>
        <v>1458</v>
      </c>
      <c r="H22" s="99">
        <v>1465</v>
      </c>
      <c r="I22" s="210">
        <f t="shared" si="10"/>
        <v>365</v>
      </c>
      <c r="J22" s="255">
        <v>540</v>
      </c>
      <c r="K22" s="90">
        <f>IFERROR(INDEX(LUN!$A$1:$W$45,MATCH(A22,LUN!$A:$A,0),12),0)</f>
        <v>770</v>
      </c>
      <c r="L22" s="80">
        <f t="shared" si="11"/>
        <v>1.4259259259259258</v>
      </c>
      <c r="M22" s="294">
        <v>695</v>
      </c>
      <c r="N22" s="90">
        <f>IFERROR(INDEX(MAR!$A$1:$W$42,MATCH(A22,MAR!$A:$A,0),12),0)</f>
        <v>0</v>
      </c>
      <c r="O22" s="80">
        <f t="shared" si="12"/>
        <v>0</v>
      </c>
      <c r="P22" s="294">
        <v>695</v>
      </c>
      <c r="Q22" s="90">
        <f>IFERROR(INDEX(MIE!$A$1:$W$44,MATCH(A22,MIE!$A:$A,0),12),0)</f>
        <v>330</v>
      </c>
      <c r="R22" s="80">
        <f t="shared" si="13"/>
        <v>0.47482014388489208</v>
      </c>
      <c r="S22" s="294">
        <v>365</v>
      </c>
      <c r="T22" s="90">
        <f>IFERROR(INDEX(JUE!$A$1:$W$45,MATCH(A22,JUE!$A:$A,0),12),0)</f>
        <v>0</v>
      </c>
      <c r="U22" s="80">
        <f t="shared" si="14"/>
        <v>0</v>
      </c>
      <c r="V22" s="81">
        <v>360</v>
      </c>
      <c r="W22" s="90">
        <f>IFERROR(INDEX(VIE!$A$1:$N$40,MATCH(A22,VIE!$A:$A,0),12),0)</f>
        <v>0</v>
      </c>
      <c r="X22" s="80">
        <f t="shared" si="15"/>
        <v>0</v>
      </c>
      <c r="Y22" s="81"/>
      <c r="Z22" s="90">
        <f>IFERROR(INDEX([5]SAB!$A$1:$J$43,MATCH(A22,[5]SAB!$A:$A,0),12),0)</f>
        <v>0</v>
      </c>
      <c r="AA22" s="80" t="str">
        <f t="shared" si="16"/>
        <v/>
      </c>
      <c r="AB22" s="185">
        <v>1</v>
      </c>
      <c r="AC22" s="28"/>
      <c r="AD22" s="203"/>
      <c r="AE22" s="207"/>
      <c r="AF22" s="187">
        <f t="shared" si="0"/>
        <v>3.3333333333333335</v>
      </c>
      <c r="AG22" s="207"/>
      <c r="AH22" s="187">
        <f t="shared" si="1"/>
        <v>4.2901234567901234</v>
      </c>
      <c r="AI22" s="207"/>
      <c r="AJ22" s="187">
        <f t="shared" si="2"/>
        <v>4.2901234567901234</v>
      </c>
      <c r="AK22" s="207"/>
      <c r="AL22" s="187">
        <f t="shared" si="3"/>
        <v>2.2530864197530862</v>
      </c>
      <c r="AM22" s="207"/>
      <c r="AN22" s="187">
        <f t="shared" si="4"/>
        <v>2.2222222222222223</v>
      </c>
      <c r="AO22" s="207"/>
      <c r="AP22" s="187">
        <f t="shared" si="5"/>
        <v>0</v>
      </c>
      <c r="AQ22" s="206"/>
      <c r="AR22" s="30" t="s">
        <v>1278</v>
      </c>
      <c r="AS22" s="30">
        <f>IF(AT22&gt;0,"",IF(ISERROR(VLOOKUP(CONCATENATE(C22,E22),STD!C:D,2,0)),"",VLOOKUP(CONCATENATE(C22,E22),STD!C:D,2,0)))</f>
        <v>162</v>
      </c>
      <c r="AT22" s="31"/>
      <c r="AU22" s="109" t="str">
        <f t="shared" si="6"/>
        <v>Grillete recto 14mm, perf.18ESTAC2</v>
      </c>
      <c r="AV22" s="286">
        <f t="shared" si="7"/>
        <v>-1190</v>
      </c>
      <c r="AW22">
        <f t="shared" si="8"/>
        <v>1100</v>
      </c>
    </row>
    <row r="23" spans="1:49" ht="15" customHeight="1" x14ac:dyDescent="0.25">
      <c r="A23" s="82">
        <v>15</v>
      </c>
      <c r="B23" s="285" t="str">
        <f>IF(ISERROR(VLOOKUP(CONCATENATE(C23,E23),STD!C:E,3,0)),"",VLOOKUP(CONCATENATE(C23,E23),STD!C:E,3,0))</f>
        <v>EX #17</v>
      </c>
      <c r="C23" s="184" t="s">
        <v>79</v>
      </c>
      <c r="D23" s="229"/>
      <c r="E23" s="26" t="s">
        <v>52</v>
      </c>
      <c r="F23" s="26">
        <f>IF(C23&gt;1,VLOOKUP(C23,'PROD-KGS'!$A$1:$D$1369,4,0),"")</f>
        <v>0.32200000000000001</v>
      </c>
      <c r="G23" s="27">
        <f t="shared" si="9"/>
        <v>2160</v>
      </c>
      <c r="H23" s="99">
        <v>1465</v>
      </c>
      <c r="I23" s="210">
        <f t="shared" si="10"/>
        <v>355</v>
      </c>
      <c r="J23" s="92"/>
      <c r="K23" s="90">
        <f>IFERROR(INDEX(LUN!$A$1:$W$45,MATCH(A23,LUN!$A:$A,0),12),0)</f>
        <v>0</v>
      </c>
      <c r="L23" s="80" t="str">
        <f t="shared" si="11"/>
        <v/>
      </c>
      <c r="M23" s="294">
        <v>770</v>
      </c>
      <c r="N23" s="90">
        <f>IFERROR(INDEX(MAR!$A$1:$W$42,MATCH(A23,MAR!$A:$A,0),12),0)</f>
        <v>50</v>
      </c>
      <c r="O23" s="80">
        <f t="shared" si="12"/>
        <v>6.4935064935064929E-2</v>
      </c>
      <c r="P23" s="294">
        <v>1415</v>
      </c>
      <c r="Q23" s="90">
        <f>IFERROR(INDEX(MIE!$A$1:$W$44,MATCH(A23,MIE!$A:$A,0),12),0)</f>
        <v>1005</v>
      </c>
      <c r="R23" s="80">
        <f t="shared" si="13"/>
        <v>0.71024734982332161</v>
      </c>
      <c r="S23" s="294">
        <v>410</v>
      </c>
      <c r="T23" s="90">
        <f>IFERROR(INDEX(JUE!$A$1:$W$45,MATCH(A23,JUE!$A:$A,0),12),0)</f>
        <v>55</v>
      </c>
      <c r="U23" s="80">
        <f t="shared" si="14"/>
        <v>0.13414634146341464</v>
      </c>
      <c r="V23" s="81">
        <v>360</v>
      </c>
      <c r="W23" s="90">
        <f>IFERROR(INDEX(VIE!$A$1:$N$40,MATCH(A23,VIE!$A:$A,0),12),0)</f>
        <v>0</v>
      </c>
      <c r="X23" s="80">
        <f t="shared" si="15"/>
        <v>0</v>
      </c>
      <c r="Y23" s="81"/>
      <c r="Z23" s="90">
        <f>IFERROR(INDEX([5]SAB!$A$1:$J$43,MATCH(A23,[5]SAB!$A:$A,0),12),0)</f>
        <v>0</v>
      </c>
      <c r="AA23" s="80" t="str">
        <f t="shared" si="16"/>
        <v/>
      </c>
      <c r="AB23" s="185">
        <v>1</v>
      </c>
      <c r="AC23" s="28"/>
      <c r="AD23" s="203"/>
      <c r="AE23" s="207"/>
      <c r="AF23" s="187">
        <f t="shared" si="0"/>
        <v>0</v>
      </c>
      <c r="AG23" s="207"/>
      <c r="AH23" s="187">
        <f t="shared" si="1"/>
        <v>3.2083333333333335</v>
      </c>
      <c r="AI23" s="207"/>
      <c r="AJ23" s="187">
        <f t="shared" si="2"/>
        <v>5.895833333333333</v>
      </c>
      <c r="AK23" s="207"/>
      <c r="AL23" s="187">
        <f t="shared" si="3"/>
        <v>1.7083333333333333</v>
      </c>
      <c r="AM23" s="207"/>
      <c r="AN23" s="187">
        <f t="shared" si="4"/>
        <v>1.5</v>
      </c>
      <c r="AO23" s="207"/>
      <c r="AP23" s="187">
        <f t="shared" si="5"/>
        <v>0</v>
      </c>
      <c r="AQ23" s="206"/>
      <c r="AR23" s="30" t="s">
        <v>1278</v>
      </c>
      <c r="AS23" s="30">
        <f>IF(AT23&gt;0,"",IF(ISERROR(VLOOKUP(CONCATENATE(C23,E23),STD!C:D,2,0)),"",VLOOKUP(CONCATENATE(C23,E23),STD!C:D,2,0)))</f>
        <v>240</v>
      </c>
      <c r="AT23" s="31"/>
      <c r="AU23" s="109" t="str">
        <f t="shared" si="6"/>
        <v>Grillete recto 14mm, perf.18REBARE</v>
      </c>
      <c r="AV23" s="286">
        <f t="shared" si="7"/>
        <v>-1490</v>
      </c>
      <c r="AW23">
        <f t="shared" si="8"/>
        <v>1110</v>
      </c>
    </row>
    <row r="24" spans="1:49" x14ac:dyDescent="0.25">
      <c r="A24" s="82">
        <v>16</v>
      </c>
      <c r="B24" s="285" t="str">
        <f>IF(ISERROR(VLOOKUP(CONCATENATE(C24,E24),STD!C:E,3,0)),"",VLOOKUP(CONCATENATE(C24,E24),STD!C:E,3,0))</f>
        <v>EX #15</v>
      </c>
      <c r="C24" s="184" t="s">
        <v>79</v>
      </c>
      <c r="D24" s="229"/>
      <c r="E24" s="26" t="s">
        <v>73</v>
      </c>
      <c r="F24" s="26">
        <f>IF(C24&gt;1,VLOOKUP(C24,'PROD-KGS'!$A$1:$D$1369,4,0),"")</f>
        <v>0.32200000000000001</v>
      </c>
      <c r="G24" s="27">
        <f t="shared" si="9"/>
        <v>2025</v>
      </c>
      <c r="H24" s="99">
        <v>1465</v>
      </c>
      <c r="I24" s="210">
        <f t="shared" si="10"/>
        <v>363</v>
      </c>
      <c r="J24" s="92"/>
      <c r="K24" s="90">
        <f>IFERROR(INDEX(LUN!$A$1:$W$45,MATCH(A24,LUN!$A:$A,0),12),0)</f>
        <v>0</v>
      </c>
      <c r="L24" s="80" t="str">
        <f t="shared" si="11"/>
        <v/>
      </c>
      <c r="M24" s="81"/>
      <c r="N24" s="90">
        <f>IFERROR(INDEX(MAR!$A$1:$W$42,MATCH(A24,MAR!$A:$A,0),12),0)</f>
        <v>0</v>
      </c>
      <c r="O24" s="80" t="str">
        <f t="shared" si="12"/>
        <v/>
      </c>
      <c r="P24" s="294">
        <v>1465</v>
      </c>
      <c r="Q24" s="90">
        <f>IFERROR(INDEX(MIE!$A$1:$W$44,MATCH(A24,MIE!$A:$A,0),12),0)</f>
        <v>486</v>
      </c>
      <c r="R24" s="80">
        <f t="shared" si="13"/>
        <v>0.331740614334471</v>
      </c>
      <c r="S24" s="294">
        <v>979</v>
      </c>
      <c r="T24" s="90">
        <f>IFERROR(INDEX(JUE!$A$1:$W$45,MATCH(A24,JUE!$A:$A,0),12),0)</f>
        <v>616</v>
      </c>
      <c r="U24" s="80">
        <f t="shared" si="14"/>
        <v>0.6292134831460674</v>
      </c>
      <c r="V24" s="81">
        <v>360</v>
      </c>
      <c r="W24" s="90">
        <f>IFERROR(INDEX(VIE!$A$1:$N$40,MATCH(A24,VIE!$A:$A,0),12),0)</f>
        <v>0</v>
      </c>
      <c r="X24" s="80">
        <f t="shared" si="15"/>
        <v>0</v>
      </c>
      <c r="Y24" s="81"/>
      <c r="Z24" s="90">
        <f>IFERROR(INDEX([5]SAB!$A$1:$J$43,MATCH(A24,[5]SAB!$A:$A,0),12),0)</f>
        <v>0</v>
      </c>
      <c r="AA24" s="80" t="str">
        <f t="shared" si="16"/>
        <v/>
      </c>
      <c r="AB24" s="185">
        <v>1</v>
      </c>
      <c r="AC24" s="28"/>
      <c r="AD24" s="203"/>
      <c r="AE24" s="207"/>
      <c r="AF24" s="187">
        <f t="shared" si="0"/>
        <v>0</v>
      </c>
      <c r="AG24" s="207"/>
      <c r="AH24" s="187">
        <f t="shared" si="1"/>
        <v>0</v>
      </c>
      <c r="AI24" s="207"/>
      <c r="AJ24" s="187">
        <f t="shared" si="2"/>
        <v>6.5111111111111111</v>
      </c>
      <c r="AK24" s="207"/>
      <c r="AL24" s="187">
        <f t="shared" si="3"/>
        <v>4.3511111111111109</v>
      </c>
      <c r="AM24" s="207"/>
      <c r="AN24" s="187">
        <f t="shared" si="4"/>
        <v>1.6</v>
      </c>
      <c r="AO24" s="207"/>
      <c r="AP24" s="187">
        <f t="shared" si="5"/>
        <v>0</v>
      </c>
      <c r="AQ24" s="206"/>
      <c r="AR24" s="30" t="s">
        <v>1278</v>
      </c>
      <c r="AS24" s="30">
        <f>IF(AT24&gt;0,"",IF(ISERROR(VLOOKUP(CONCATENATE(C24,E24),STD!C:D,2,0)),"",VLOOKUP(CONCATENATE(C24,E24),STD!C:D,2,0)))</f>
        <v>225</v>
      </c>
      <c r="AT24" s="31"/>
      <c r="AU24" s="109" t="str">
        <f t="shared" si="6"/>
        <v>Grillete recto 14mm, perf.18PERFOR</v>
      </c>
      <c r="AV24" s="286">
        <f t="shared" si="7"/>
        <v>-1339</v>
      </c>
      <c r="AW24">
        <f t="shared" si="8"/>
        <v>1102</v>
      </c>
    </row>
    <row r="25" spans="1:49" x14ac:dyDescent="0.25">
      <c r="A25" s="82">
        <v>17</v>
      </c>
      <c r="B25" s="285" t="str">
        <f>IF(ISERROR(VLOOKUP(CONCATENATE(C25,E25),STD!C:E,3,0)),"",VLOOKUP(CONCATENATE(C25,E25),STD!C:E,3,0))</f>
        <v>PF #11</v>
      </c>
      <c r="C25" s="184" t="s">
        <v>79</v>
      </c>
      <c r="D25" s="229"/>
      <c r="E25" s="26" t="s">
        <v>1149</v>
      </c>
      <c r="F25" s="26">
        <f>IF(C25&gt;1,VLOOKUP(C25,'PROD-KGS'!$A$1:$D$1369,4,0),"")</f>
        <v>0.32200000000000001</v>
      </c>
      <c r="G25" s="27">
        <f t="shared" si="9"/>
        <v>1845</v>
      </c>
      <c r="H25" s="99">
        <v>1465</v>
      </c>
      <c r="I25" s="210">
        <f t="shared" si="10"/>
        <v>372</v>
      </c>
      <c r="J25" s="92"/>
      <c r="K25" s="90">
        <f>IFERROR(INDEX(LUN!$A$1:$W$45,MATCH(A25,LUN!$A:$A,0),12),0)</f>
        <v>0</v>
      </c>
      <c r="L25" s="80" t="str">
        <f t="shared" si="11"/>
        <v/>
      </c>
      <c r="M25" s="81"/>
      <c r="N25" s="90">
        <f>IFERROR(INDEX(MAR!$A$1:$W$42,MATCH(A25,MAR!$A:$A,0),12),0)</f>
        <v>0</v>
      </c>
      <c r="O25" s="80" t="str">
        <f t="shared" si="12"/>
        <v/>
      </c>
      <c r="P25" s="294">
        <v>1465</v>
      </c>
      <c r="Q25" s="90">
        <f>IFERROR(INDEX(MIE!$A$1:$W$44,MATCH(A25,MIE!$A:$A,0),12),0)</f>
        <v>110</v>
      </c>
      <c r="R25" s="80">
        <f t="shared" si="13"/>
        <v>7.5085324232081918E-2</v>
      </c>
      <c r="S25" s="294">
        <v>979</v>
      </c>
      <c r="T25" s="90">
        <f>IFERROR(INDEX(JUE!$A$1:$W$45,MATCH(A25,JUE!$A:$A,0),12),0)</f>
        <v>983</v>
      </c>
      <c r="U25" s="80">
        <f t="shared" si="14"/>
        <v>1.0040858018386107</v>
      </c>
      <c r="V25" s="81">
        <v>360</v>
      </c>
      <c r="W25" s="90">
        <f>IFERROR(INDEX(VIE!$A$1:$N$40,MATCH(A25,VIE!$A:$A,0),12),0)</f>
        <v>0</v>
      </c>
      <c r="X25" s="80">
        <f t="shared" si="15"/>
        <v>0</v>
      </c>
      <c r="Y25" s="81"/>
      <c r="Z25" s="90">
        <f>IFERROR(INDEX([5]SAB!$A$1:$J$43,MATCH(A25,[5]SAB!$A:$A,0),12),0)</f>
        <v>0</v>
      </c>
      <c r="AA25" s="80" t="str">
        <f t="shared" si="16"/>
        <v/>
      </c>
      <c r="AB25" s="185">
        <v>1</v>
      </c>
      <c r="AC25" s="28"/>
      <c r="AD25" s="203"/>
      <c r="AE25" s="207"/>
      <c r="AF25" s="187">
        <f t="shared" si="0"/>
        <v>0</v>
      </c>
      <c r="AG25" s="207"/>
      <c r="AH25" s="187">
        <f t="shared" si="1"/>
        <v>0</v>
      </c>
      <c r="AI25" s="207"/>
      <c r="AJ25" s="187">
        <f t="shared" si="2"/>
        <v>7.1463414634146343</v>
      </c>
      <c r="AK25" s="207"/>
      <c r="AL25" s="187">
        <f t="shared" si="3"/>
        <v>4.7756097560975608</v>
      </c>
      <c r="AM25" s="207"/>
      <c r="AN25" s="187">
        <f t="shared" si="4"/>
        <v>1.7560975609756098</v>
      </c>
      <c r="AO25" s="207"/>
      <c r="AP25" s="187">
        <f t="shared" si="5"/>
        <v>0</v>
      </c>
      <c r="AQ25" s="206"/>
      <c r="AR25" s="30" t="s">
        <v>1278</v>
      </c>
      <c r="AS25" s="30">
        <f>IF(AT25&gt;0,"",IF(ISERROR(VLOOKUP(CONCATENATE(C25,E25),STD!C:D,2,0)),"",VLOOKUP(CONCATENATE(C25,E25),STD!C:D,2,0)))</f>
        <v>205</v>
      </c>
      <c r="AT25" s="31"/>
      <c r="AU25" s="109" t="str">
        <f t="shared" si="6"/>
        <v>Grillete recto 14mm, perf.18PLANCHAR</v>
      </c>
      <c r="AV25" s="286">
        <f t="shared" si="7"/>
        <v>-1339</v>
      </c>
      <c r="AW25">
        <f t="shared" si="8"/>
        <v>1093</v>
      </c>
    </row>
    <row r="26" spans="1:49" x14ac:dyDescent="0.25">
      <c r="A26" s="82">
        <v>18</v>
      </c>
      <c r="B26" s="285" t="str">
        <f>IF(ISERROR(VLOOKUP(CONCATENATE(C26,E26),STD!C:E,3,0)),"",VLOOKUP(CONCATENATE(C26,E26),STD!C:E,3,0))</f>
        <v>PF #5</v>
      </c>
      <c r="C26" s="184" t="s">
        <v>79</v>
      </c>
      <c r="D26" s="229"/>
      <c r="E26" s="26" t="s">
        <v>47</v>
      </c>
      <c r="F26" s="26">
        <f>IF(C26&gt;1,VLOOKUP(C26,'PROD-KGS'!$A$1:$D$1369,4,0),"")</f>
        <v>0.32200000000000001</v>
      </c>
      <c r="G26" s="27">
        <f t="shared" si="9"/>
        <v>774</v>
      </c>
      <c r="H26" s="99">
        <v>1465</v>
      </c>
      <c r="I26" s="210">
        <f t="shared" si="10"/>
        <v>620</v>
      </c>
      <c r="J26" s="92"/>
      <c r="K26" s="90">
        <f>IFERROR(INDEX(LUN!$A$1:$W$45,MATCH(A26,LUN!$A:$A,0),12),0)</f>
        <v>0</v>
      </c>
      <c r="L26" s="80" t="str">
        <f t="shared" si="11"/>
        <v/>
      </c>
      <c r="M26" s="81"/>
      <c r="N26" s="90">
        <f>IFERROR(INDEX(MAR!$A$1:$W$42,MATCH(A26,MAR!$A:$A,0),12),0)</f>
        <v>0</v>
      </c>
      <c r="O26" s="80" t="str">
        <f t="shared" si="12"/>
        <v/>
      </c>
      <c r="P26" s="294">
        <v>545</v>
      </c>
      <c r="Q26" s="90">
        <f>IFERROR(INDEX(MIE!$A$1:$W$44,MATCH(A26,MIE!$A:$A,0),12),0)</f>
        <v>180</v>
      </c>
      <c r="R26" s="80">
        <f t="shared" si="13"/>
        <v>0.33027522935779818</v>
      </c>
      <c r="S26" s="294">
        <v>774</v>
      </c>
      <c r="T26" s="90">
        <f>IFERROR(INDEX(JUE!$A$1:$W$45,MATCH(A26,JUE!$A:$A,0),12),0)</f>
        <v>440</v>
      </c>
      <c r="U26" s="80">
        <f t="shared" si="14"/>
        <v>0.5684754521963824</v>
      </c>
      <c r="V26" s="294">
        <v>680</v>
      </c>
      <c r="W26" s="90">
        <f>IFERROR(INDEX(VIE!$A$1:$N$40,MATCH(A26,VIE!$A:$A,0),12),0)</f>
        <v>225</v>
      </c>
      <c r="X26" s="80">
        <f t="shared" si="15"/>
        <v>0.33088235294117646</v>
      </c>
      <c r="Y26" s="81"/>
      <c r="Z26" s="90">
        <f>IFERROR(INDEX([5]SAB!$A$1:$J$43,MATCH(A26,[5]SAB!$A:$A,0),12),0)</f>
        <v>0</v>
      </c>
      <c r="AA26" s="80" t="str">
        <f t="shared" si="16"/>
        <v/>
      </c>
      <c r="AB26" s="185">
        <v>1</v>
      </c>
      <c r="AC26" s="28"/>
      <c r="AD26" s="203"/>
      <c r="AE26" s="207"/>
      <c r="AF26" s="187">
        <f t="shared" si="0"/>
        <v>0</v>
      </c>
      <c r="AG26" s="207" t="s">
        <v>2347</v>
      </c>
      <c r="AH26" s="187">
        <f t="shared" si="1"/>
        <v>0</v>
      </c>
      <c r="AI26" s="207"/>
      <c r="AJ26" s="187">
        <f t="shared" si="2"/>
        <v>6.3372093023255811</v>
      </c>
      <c r="AK26" s="207"/>
      <c r="AL26" s="187">
        <f t="shared" si="3"/>
        <v>9</v>
      </c>
      <c r="AM26" s="207"/>
      <c r="AN26" s="187">
        <f t="shared" si="4"/>
        <v>7.9069767441860463</v>
      </c>
      <c r="AO26" s="207"/>
      <c r="AP26" s="187">
        <f t="shared" si="5"/>
        <v>0</v>
      </c>
      <c r="AQ26" s="206">
        <v>2881</v>
      </c>
      <c r="AR26" s="30" t="s">
        <v>27</v>
      </c>
      <c r="AS26" s="30">
        <f>IF(AT26&gt;0,"",IF(ISERROR(VLOOKUP(CONCATENATE(C26,E26),STD!C:D,2,0)),"",VLOOKUP(CONCATENATE(C26,E26),STD!C:D,2,0)))</f>
        <v>86</v>
      </c>
      <c r="AT26" s="31"/>
      <c r="AU26" s="109" t="str">
        <f t="shared" si="6"/>
        <v>Grillete recto 14mm, perf.18FORJAR</v>
      </c>
      <c r="AV26" s="286">
        <f t="shared" si="7"/>
        <v>-534</v>
      </c>
      <c r="AW26">
        <f t="shared" si="8"/>
        <v>845</v>
      </c>
    </row>
    <row r="27" spans="1:49" x14ac:dyDescent="0.25">
      <c r="A27" s="82">
        <v>19</v>
      </c>
      <c r="B27" s="285" t="str">
        <f>IF(ISERROR(VLOOKUP(CONCATENATE(C27,E27),STD!C:E,3,0)),"",VLOOKUP(CONCATENATE(C27,E27),STD!C:E,3,0))</f>
        <v>MAQ LASER</v>
      </c>
      <c r="C27" s="184" t="s">
        <v>1048</v>
      </c>
      <c r="D27" s="254"/>
      <c r="E27" s="26" t="s">
        <v>28</v>
      </c>
      <c r="F27" s="26">
        <f>IF(C27&gt;1,VLOOKUP(C27,'PROD-KGS'!$A$1:$D$1369,4,0),"")</f>
        <v>0.34</v>
      </c>
      <c r="G27" s="27">
        <f t="shared" si="9"/>
        <v>1422</v>
      </c>
      <c r="H27" s="99">
        <v>285</v>
      </c>
      <c r="I27" s="210">
        <f t="shared" si="10"/>
        <v>285</v>
      </c>
      <c r="J27" s="255">
        <v>285</v>
      </c>
      <c r="K27" s="90">
        <f>IFERROR(INDEX(LUN!$A$1:$W$45,MATCH(A27,LUN!$A:$A,0),12),0)</f>
        <v>0</v>
      </c>
      <c r="L27" s="80">
        <f t="shared" si="11"/>
        <v>0</v>
      </c>
      <c r="M27" s="81"/>
      <c r="N27" s="90">
        <f>IFERROR(INDEX(MAR!$A$1:$W$42,MATCH(A27,MAR!$A:$A,0),12),0)</f>
        <v>0</v>
      </c>
      <c r="O27" s="80" t="str">
        <f t="shared" si="12"/>
        <v/>
      </c>
      <c r="P27" s="81"/>
      <c r="Q27" s="90">
        <f>IFERROR(INDEX(MIE!$A$1:$W$44,MATCH(A27,MIE!$A:$A,0),12),0)</f>
        <v>0</v>
      </c>
      <c r="R27" s="80" t="str">
        <f t="shared" si="13"/>
        <v/>
      </c>
      <c r="S27" s="81"/>
      <c r="T27" s="90">
        <f>IFERROR(INDEX(JUE!$A$1:$W$45,MATCH(A27,JUE!$A:$A,0),12),0)</f>
        <v>0</v>
      </c>
      <c r="U27" s="80" t="str">
        <f t="shared" si="14"/>
        <v/>
      </c>
      <c r="V27" s="81"/>
      <c r="W27" s="90">
        <f>IFERROR(INDEX(VIE!$A$1:$N$40,MATCH(A27,VIE!$A:$A,0),12),0)</f>
        <v>0</v>
      </c>
      <c r="X27" s="80" t="str">
        <f t="shared" si="15"/>
        <v/>
      </c>
      <c r="Y27" s="81"/>
      <c r="Z27" s="90">
        <f>IFERROR(INDEX([5]SAB!$A$1:$J$43,MATCH(A27,[5]SAB!$A:$A,0),12),0)</f>
        <v>0</v>
      </c>
      <c r="AA27" s="80" t="str">
        <f t="shared" si="16"/>
        <v/>
      </c>
      <c r="AB27" s="185">
        <v>1</v>
      </c>
      <c r="AC27" s="28"/>
      <c r="AD27" s="203"/>
      <c r="AE27" s="207"/>
      <c r="AF27" s="187">
        <f t="shared" si="0"/>
        <v>1.8037974683544304</v>
      </c>
      <c r="AG27" s="207"/>
      <c r="AH27" s="187">
        <f t="shared" si="1"/>
        <v>0</v>
      </c>
      <c r="AI27" s="207"/>
      <c r="AJ27" s="187">
        <f t="shared" si="2"/>
        <v>0</v>
      </c>
      <c r="AK27" s="207"/>
      <c r="AL27" s="187">
        <f t="shared" si="3"/>
        <v>0</v>
      </c>
      <c r="AM27" s="207"/>
      <c r="AN27" s="187">
        <f t="shared" si="4"/>
        <v>0</v>
      </c>
      <c r="AO27" s="207"/>
      <c r="AP27" s="187">
        <f t="shared" si="5"/>
        <v>0</v>
      </c>
      <c r="AQ27" s="206"/>
      <c r="AR27" s="30" t="s">
        <v>1278</v>
      </c>
      <c r="AS27" s="30">
        <f>IF(AT27&gt;0,"",IF(ISERROR(VLOOKUP(CONCATENATE(C27,E27),STD!C:D,2,0)),"",VLOOKUP(CONCATENATE(C27,E27),STD!C:D,2,0)))</f>
        <v>158</v>
      </c>
      <c r="AT27" s="31"/>
      <c r="AU27" s="109" t="str">
        <f t="shared" si="6"/>
        <v>Soporte Susp. p/DAC PreensambladoCORTAR</v>
      </c>
      <c r="AV27" s="286">
        <f t="shared" si="7"/>
        <v>0</v>
      </c>
      <c r="AW27">
        <f t="shared" si="8"/>
        <v>0</v>
      </c>
    </row>
    <row r="28" spans="1:49" x14ac:dyDescent="0.25">
      <c r="A28" s="82">
        <v>20</v>
      </c>
      <c r="B28" s="285" t="s">
        <v>2297</v>
      </c>
      <c r="C28" s="184" t="s">
        <v>1048</v>
      </c>
      <c r="D28" s="254"/>
      <c r="E28" s="26" t="s">
        <v>1133</v>
      </c>
      <c r="F28" s="26">
        <f>IF(C28&gt;1,VLOOKUP(C28,'PROD-KGS'!$A$1:$D$1369,4,0),"")</f>
        <v>0.34</v>
      </c>
      <c r="G28" s="27">
        <f t="shared" si="9"/>
        <v>1800</v>
      </c>
      <c r="H28" s="99">
        <v>1200</v>
      </c>
      <c r="I28" s="210">
        <f t="shared" si="10"/>
        <v>284</v>
      </c>
      <c r="J28" s="255">
        <v>1200</v>
      </c>
      <c r="K28" s="90">
        <f>IFERROR(INDEX(LUN!$A$1:$W$45,MATCH(A28,LUN!$A:$A,0),12),0)</f>
        <v>0</v>
      </c>
      <c r="L28" s="80">
        <f t="shared" si="11"/>
        <v>0</v>
      </c>
      <c r="M28" s="294">
        <v>1200</v>
      </c>
      <c r="N28" s="90">
        <f>IFERROR(INDEX(MAR!$A$1:$W$42,MATCH(A28,MAR!$A:$A,0),12),0)</f>
        <v>916</v>
      </c>
      <c r="O28" s="80">
        <f t="shared" si="12"/>
        <v>0.76333333333333331</v>
      </c>
      <c r="P28" s="81"/>
      <c r="Q28" s="90">
        <f>IFERROR(INDEX(MIE!$A$1:$W$44,MATCH(A28,MIE!$A:$A,0),12),0)</f>
        <v>0</v>
      </c>
      <c r="R28" s="80" t="str">
        <f t="shared" si="13"/>
        <v/>
      </c>
      <c r="S28" s="81"/>
      <c r="T28" s="90">
        <f>IFERROR(INDEX(JUE!$A$1:$W$45,MATCH(A28,JUE!$A:$A,0),12),0)</f>
        <v>0</v>
      </c>
      <c r="U28" s="80" t="str">
        <f t="shared" si="14"/>
        <v/>
      </c>
      <c r="V28" s="81"/>
      <c r="W28" s="90">
        <f>IFERROR(INDEX(VIE!$A$1:$N$40,MATCH(A28,VIE!$A:$A,0),12),0)</f>
        <v>0</v>
      </c>
      <c r="X28" s="80" t="str">
        <f t="shared" si="15"/>
        <v/>
      </c>
      <c r="Y28" s="81"/>
      <c r="Z28" s="90">
        <f>IFERROR(INDEX([5]SAB!$A$1:$J$43,MATCH(A28,[5]SAB!$A:$A,0),12),0)</f>
        <v>0</v>
      </c>
      <c r="AA28" s="80" t="str">
        <f t="shared" si="16"/>
        <v/>
      </c>
      <c r="AB28" s="185">
        <v>1</v>
      </c>
      <c r="AC28" s="28"/>
      <c r="AD28" s="203"/>
      <c r="AE28" s="207"/>
      <c r="AF28" s="187">
        <f t="shared" si="0"/>
        <v>6</v>
      </c>
      <c r="AG28" s="207" t="s">
        <v>2343</v>
      </c>
      <c r="AH28" s="187">
        <f t="shared" si="1"/>
        <v>6</v>
      </c>
      <c r="AI28" s="207"/>
      <c r="AJ28" s="187">
        <f t="shared" si="2"/>
        <v>0</v>
      </c>
      <c r="AK28" s="207"/>
      <c r="AL28" s="187">
        <f t="shared" si="3"/>
        <v>0</v>
      </c>
      <c r="AM28" s="207"/>
      <c r="AN28" s="187">
        <f t="shared" si="4"/>
        <v>0</v>
      </c>
      <c r="AO28" s="207"/>
      <c r="AP28" s="187">
        <f t="shared" si="5"/>
        <v>0</v>
      </c>
      <c r="AQ28" s="206"/>
      <c r="AR28" s="30" t="s">
        <v>1278</v>
      </c>
      <c r="AS28" s="30">
        <f>IF(AT28&gt;0,"",IF(ISERROR(VLOOKUP(CONCATENATE(C28,E28),STD!C:D,2,0)),"",VLOOKUP(CONCATENATE(C28,E28),STD!C:D,2,0)))</f>
        <v>200</v>
      </c>
      <c r="AT28" s="31"/>
      <c r="AU28" s="109" t="str">
        <f t="shared" si="6"/>
        <v>Soporte Susp. p/DAC PreensambladoACANAL</v>
      </c>
      <c r="AV28" s="286">
        <f t="shared" si="7"/>
        <v>-1200</v>
      </c>
      <c r="AW28">
        <f t="shared" si="8"/>
        <v>916</v>
      </c>
    </row>
    <row r="29" spans="1:49" x14ac:dyDescent="0.25">
      <c r="A29" s="82">
        <v>21</v>
      </c>
      <c r="B29" s="285" t="str">
        <f>IF(ISERROR(VLOOKUP(CONCATENATE(C29,E29),STD!C:E,3,0)),"",VLOOKUP(CONCATENATE(C29,E29),STD!C:E,3,0))</f>
        <v>TIJERA #1</v>
      </c>
      <c r="C29" s="184" t="s">
        <v>1048</v>
      </c>
      <c r="D29" s="254"/>
      <c r="E29" s="26" t="s">
        <v>2292</v>
      </c>
      <c r="F29" s="26">
        <f>IF(C29&gt;1,VLOOKUP(C29,'PROD-KGS'!$A$1:$D$1369,4,0),"")</f>
        <v>0.34</v>
      </c>
      <c r="G29" s="27">
        <f t="shared" si="9"/>
        <v>5400</v>
      </c>
      <c r="H29" s="99">
        <v>0</v>
      </c>
      <c r="I29" s="210">
        <f t="shared" si="10"/>
        <v>0</v>
      </c>
      <c r="J29" s="92"/>
      <c r="K29" s="90">
        <f>IFERROR(INDEX(LUN!$A$1:$W$45,MATCH(A29,LUN!$A:$A,0),12),0)</f>
        <v>0</v>
      </c>
      <c r="L29" s="80" t="str">
        <f t="shared" si="11"/>
        <v/>
      </c>
      <c r="M29" s="81"/>
      <c r="N29" s="90">
        <f>IFERROR(INDEX(MAR!$A$1:$W$42,MATCH(A29,MAR!$A:$A,0),12),0)</f>
        <v>0</v>
      </c>
      <c r="O29" s="80" t="str">
        <f t="shared" si="12"/>
        <v/>
      </c>
      <c r="P29" s="81"/>
      <c r="Q29" s="90">
        <f>IFERROR(INDEX(MIE!$A$1:$W$44,MATCH(A29,MIE!$A:$A,0),12),0)</f>
        <v>0</v>
      </c>
      <c r="R29" s="80" t="str">
        <f t="shared" si="13"/>
        <v/>
      </c>
      <c r="S29" s="81"/>
      <c r="T29" s="90">
        <f>IFERROR(INDEX(JUE!$A$1:$W$45,MATCH(A29,JUE!$A:$A,0),12),0)</f>
        <v>0</v>
      </c>
      <c r="U29" s="80" t="str">
        <f t="shared" si="14"/>
        <v/>
      </c>
      <c r="V29" s="81"/>
      <c r="W29" s="90">
        <f>IFERROR(INDEX(VIE!$A$1:$N$40,MATCH(A29,VIE!$A:$A,0),12),0)</f>
        <v>0</v>
      </c>
      <c r="X29" s="80" t="str">
        <f t="shared" si="15"/>
        <v/>
      </c>
      <c r="Y29" s="81"/>
      <c r="Z29" s="90">
        <f>IFERROR(INDEX([5]SAB!$A$1:$J$43,MATCH(A29,[5]SAB!$A:$A,0),12),0)</f>
        <v>0</v>
      </c>
      <c r="AA29" s="80" t="str">
        <f t="shared" si="16"/>
        <v/>
      </c>
      <c r="AB29" s="185">
        <v>1</v>
      </c>
      <c r="AC29" s="28"/>
      <c r="AD29" s="203"/>
      <c r="AE29" s="207"/>
      <c r="AF29" s="187">
        <f t="shared" si="0"/>
        <v>0</v>
      </c>
      <c r="AG29" s="207"/>
      <c r="AH29" s="187">
        <f t="shared" si="1"/>
        <v>0</v>
      </c>
      <c r="AI29" s="207"/>
      <c r="AJ29" s="187">
        <f t="shared" si="2"/>
        <v>0</v>
      </c>
      <c r="AK29" s="207"/>
      <c r="AL29" s="187">
        <f t="shared" si="3"/>
        <v>0</v>
      </c>
      <c r="AM29" s="207"/>
      <c r="AN29" s="187">
        <f t="shared" si="4"/>
        <v>0</v>
      </c>
      <c r="AO29" s="207"/>
      <c r="AP29" s="187">
        <f t="shared" si="5"/>
        <v>0</v>
      </c>
      <c r="AQ29" s="206"/>
      <c r="AR29" s="30" t="s">
        <v>1278</v>
      </c>
      <c r="AS29" s="30">
        <f>IF(AT29&gt;0,"",IF(ISERROR(VLOOKUP(CONCATENATE(C29,E29),STD!C:D,2,0)),"",VLOOKUP(CONCATENATE(C29,E29),STD!C:D,2,0)))</f>
        <v>600</v>
      </c>
      <c r="AT29" s="31"/>
      <c r="AU29" s="109" t="str">
        <f t="shared" si="6"/>
        <v>Soporte Susp. p/DAC PreensambladoCORTG1</v>
      </c>
      <c r="AV29" s="286">
        <f t="shared" si="7"/>
        <v>0</v>
      </c>
      <c r="AW29">
        <f t="shared" si="8"/>
        <v>0</v>
      </c>
    </row>
    <row r="30" spans="1:49" x14ac:dyDescent="0.25">
      <c r="A30" s="82">
        <v>22</v>
      </c>
      <c r="B30" s="285" t="str">
        <f>IF(ISERROR(VLOOKUP(CONCATENATE(C30,E30),STD!C:E,3,0)),"",VLOOKUP(CONCATENATE(C30,E30),STD!C:E,3,0))</f>
        <v>TIJERA #1</v>
      </c>
      <c r="C30" s="184" t="s">
        <v>1048</v>
      </c>
      <c r="D30" s="254"/>
      <c r="E30" s="26" t="s">
        <v>2293</v>
      </c>
      <c r="F30" s="26">
        <f>IF(C30&gt;1,VLOOKUP(C30,'PROD-KGS'!$A$1:$D$1369,4,0),"")</f>
        <v>0.34</v>
      </c>
      <c r="G30" s="27">
        <f t="shared" si="9"/>
        <v>5400</v>
      </c>
      <c r="H30" s="99">
        <v>0</v>
      </c>
      <c r="I30" s="210">
        <f t="shared" si="10"/>
        <v>0</v>
      </c>
      <c r="J30" s="92"/>
      <c r="K30" s="90">
        <f>IFERROR(INDEX(LUN!$A$1:$W$45,MATCH(A30,LUN!$A:$A,0),12),0)</f>
        <v>0</v>
      </c>
      <c r="L30" s="80" t="str">
        <f t="shared" si="11"/>
        <v/>
      </c>
      <c r="M30" s="81"/>
      <c r="N30" s="90">
        <f>IFERROR(INDEX(MAR!$A$1:$W$42,MATCH(A30,MAR!$A:$A,0),12),0)</f>
        <v>0</v>
      </c>
      <c r="O30" s="80" t="str">
        <f t="shared" si="12"/>
        <v/>
      </c>
      <c r="P30" s="81"/>
      <c r="Q30" s="90">
        <f>IFERROR(INDEX(MIE!$A$1:$W$44,MATCH(A30,MIE!$A:$A,0),12),0)</f>
        <v>0</v>
      </c>
      <c r="R30" s="80" t="str">
        <f t="shared" si="13"/>
        <v/>
      </c>
      <c r="S30" s="81"/>
      <c r="T30" s="90">
        <f>IFERROR(INDEX(JUE!$A$1:$W$45,MATCH(A30,JUE!$A:$A,0),12),0)</f>
        <v>0</v>
      </c>
      <c r="U30" s="80" t="str">
        <f t="shared" si="14"/>
        <v/>
      </c>
      <c r="V30" s="81"/>
      <c r="W30" s="90">
        <f>IFERROR(INDEX(VIE!$A$1:$N$40,MATCH(A30,VIE!$A:$A,0),12),0)</f>
        <v>0</v>
      </c>
      <c r="X30" s="80" t="str">
        <f t="shared" si="15"/>
        <v/>
      </c>
      <c r="Y30" s="81"/>
      <c r="Z30" s="90">
        <f>IFERROR(INDEX([5]SAB!$A$1:$J$43,MATCH(A30,[5]SAB!$A:$A,0),12),0)</f>
        <v>0</v>
      </c>
      <c r="AA30" s="80" t="str">
        <f t="shared" si="16"/>
        <v/>
      </c>
      <c r="AB30" s="185">
        <v>1</v>
      </c>
      <c r="AC30" s="28"/>
      <c r="AD30" s="203"/>
      <c r="AE30" s="207"/>
      <c r="AF30" s="187">
        <f t="shared" si="0"/>
        <v>0</v>
      </c>
      <c r="AG30" s="207"/>
      <c r="AH30" s="187">
        <f t="shared" si="1"/>
        <v>0</v>
      </c>
      <c r="AI30" s="207"/>
      <c r="AJ30" s="187">
        <f t="shared" si="2"/>
        <v>0</v>
      </c>
      <c r="AK30" s="207"/>
      <c r="AL30" s="187">
        <f t="shared" si="3"/>
        <v>0</v>
      </c>
      <c r="AM30" s="207"/>
      <c r="AN30" s="187">
        <f t="shared" si="4"/>
        <v>0</v>
      </c>
      <c r="AO30" s="207"/>
      <c r="AP30" s="187">
        <f t="shared" si="5"/>
        <v>0</v>
      </c>
      <c r="AQ30" s="206"/>
      <c r="AR30" s="30" t="s">
        <v>1278</v>
      </c>
      <c r="AS30" s="30">
        <f>IF(AT30&gt;0,"",IF(ISERROR(VLOOKUP(CONCATENATE(C30,E30),STD!C:D,2,0)),"",VLOOKUP(CONCATENATE(C30,E30),STD!C:D,2,0)))</f>
        <v>600</v>
      </c>
      <c r="AT30" s="31"/>
      <c r="AU30" s="109" t="str">
        <f t="shared" si="6"/>
        <v>Soporte Susp. p/DAC PreensambladoCORTG2</v>
      </c>
      <c r="AV30" s="286">
        <f t="shared" si="7"/>
        <v>0</v>
      </c>
      <c r="AW30">
        <f t="shared" si="8"/>
        <v>0</v>
      </c>
    </row>
    <row r="31" spans="1:49" ht="15" customHeight="1" x14ac:dyDescent="0.25">
      <c r="A31" s="82">
        <v>23</v>
      </c>
      <c r="B31" s="285" t="str">
        <f>IF(ISERROR(VLOOKUP(CONCATENATE(C31,E31),STD!C:E,3,0)),"",VLOOKUP(CONCATENATE(C31,E31),STD!C:E,3,0))</f>
        <v>PF #11</v>
      </c>
      <c r="C31" s="184" t="s">
        <v>1048</v>
      </c>
      <c r="D31" s="254"/>
      <c r="E31" s="26" t="s">
        <v>2294</v>
      </c>
      <c r="F31" s="26">
        <f>IF(C31&gt;1,VLOOKUP(C31,'PROD-KGS'!$A$1:$D$1369,4,0),"")</f>
        <v>0.34</v>
      </c>
      <c r="G31" s="27">
        <f t="shared" ref="G31:G69" si="17">IF(AS31="",AT31*9,AS31*9)</f>
        <v>2250</v>
      </c>
      <c r="H31" s="99">
        <v>0</v>
      </c>
      <c r="I31" s="210">
        <f t="shared" si="10"/>
        <v>0</v>
      </c>
      <c r="J31" s="92"/>
      <c r="K31" s="90">
        <f>IFERROR(INDEX(LUN!$A$1:$W$45,MATCH(A31,LUN!$A:$A,0),12),0)</f>
        <v>0</v>
      </c>
      <c r="L31" s="80" t="str">
        <f t="shared" ref="L31:L69" si="18">IFERROR(K31/J31,"")</f>
        <v/>
      </c>
      <c r="M31" s="81"/>
      <c r="N31" s="90">
        <f>IFERROR(INDEX(MAR!$A$1:$W$42,MATCH(A31,MAR!$A:$A,0),12),0)</f>
        <v>0</v>
      </c>
      <c r="O31" s="80" t="str">
        <f t="shared" ref="O31:O69" si="19">IFERROR(N31/M31,"")</f>
        <v/>
      </c>
      <c r="P31" s="81"/>
      <c r="Q31" s="90">
        <f>IFERROR(INDEX(MIE!$A$1:$W$44,MATCH(A31,MIE!$A:$A,0),12),0)</f>
        <v>0</v>
      </c>
      <c r="R31" s="80" t="str">
        <f t="shared" ref="R31:R69" si="20">IFERROR(Q31/P31,"")</f>
        <v/>
      </c>
      <c r="S31" s="81"/>
      <c r="T31" s="90">
        <f>IFERROR(INDEX(JUE!$A$1:$W$45,MATCH(A31,JUE!$A:$A,0),12),0)</f>
        <v>0</v>
      </c>
      <c r="U31" s="80" t="str">
        <f t="shared" ref="U31:U69" si="21">IFERROR(T31/S31,"")</f>
        <v/>
      </c>
      <c r="V31" s="81"/>
      <c r="W31" s="90">
        <f>IFERROR(INDEX(VIE!$A$1:$N$40,MATCH(A31,VIE!$A:$A,0),12),0)</f>
        <v>0</v>
      </c>
      <c r="X31" s="80" t="str">
        <f t="shared" ref="X31:X69" si="22">IFERROR(W31/V31,"")</f>
        <v/>
      </c>
      <c r="Y31" s="81"/>
      <c r="Z31" s="90">
        <f>IFERROR(INDEX([5]SAB!$A$1:$J$43,MATCH(A31,[5]SAB!$A:$A,0),12),0)</f>
        <v>0</v>
      </c>
      <c r="AA31" s="80" t="str">
        <f t="shared" ref="AA31:AA69" si="23">IFERROR(Z31/Y31,"")</f>
        <v/>
      </c>
      <c r="AB31" s="185">
        <v>1</v>
      </c>
      <c r="AC31" s="28"/>
      <c r="AD31" s="203"/>
      <c r="AE31" s="207"/>
      <c r="AF31" s="187">
        <f t="shared" ref="AF31:AF69" si="24">IF(AB31="",0,IF(AS31="",J31/AT31,J31/AS31))*AB31</f>
        <v>0</v>
      </c>
      <c r="AG31" s="207"/>
      <c r="AH31" s="187">
        <f t="shared" ref="AH31:AH69" si="25">IF(AB31="",0,IF(AS31="",M31/AT31,M31/AS31))*AB31</f>
        <v>0</v>
      </c>
      <c r="AI31" s="207"/>
      <c r="AJ31" s="187">
        <f t="shared" ref="AJ31:AJ69" si="26">IF(AB31="",0,IF(AS31="",P31/AT31,P31/AS31))*AB31</f>
        <v>0</v>
      </c>
      <c r="AK31" s="207"/>
      <c r="AL31" s="187">
        <f t="shared" ref="AL31:AL69" si="27">IF(AB31="",0,IF(AS31="",S31/AT31,S31/AS31))*AB31</f>
        <v>0</v>
      </c>
      <c r="AM31" s="207"/>
      <c r="AN31" s="187">
        <f t="shared" ref="AN31:AN69" si="28">IF(AB31="",0,IF(AS31="",V31/AT31,V31/AS31))*AB31</f>
        <v>0</v>
      </c>
      <c r="AO31" s="207"/>
      <c r="AP31" s="187">
        <f t="shared" ref="AP31:AP69" si="29">IF(AB31="",0,IF(AS31="",Y31/AT31,Y31/AS31))*AB31</f>
        <v>0</v>
      </c>
      <c r="AQ31" s="206"/>
      <c r="AR31" s="30" t="s">
        <v>1278</v>
      </c>
      <c r="AS31" s="30">
        <f>IF(AT31&gt;0,"",IF(ISERROR(VLOOKUP(CONCATENATE(C31,E31),STD!C:D,2,0)),"",VLOOKUP(CONCATENATE(C31,E31),STD!C:D,2,0)))</f>
        <v>250</v>
      </c>
      <c r="AT31" s="31"/>
      <c r="AU31" s="109" t="str">
        <f t="shared" si="6"/>
        <v>Soporte Susp. p/DAC PreensambladoDOBLAF1</v>
      </c>
      <c r="AV31" s="286">
        <f t="shared" si="7"/>
        <v>0</v>
      </c>
      <c r="AW31">
        <f t="shared" si="8"/>
        <v>0</v>
      </c>
    </row>
    <row r="32" spans="1:49" x14ac:dyDescent="0.25">
      <c r="A32" s="82">
        <v>24</v>
      </c>
      <c r="B32" s="285" t="str">
        <f>IF(ISERROR(VLOOKUP(CONCATENATE(C32,E32),STD!C:E,3,0)),"",VLOOKUP(CONCATENATE(C32,E32),STD!C:E,3,0))</f>
        <v>PF #11</v>
      </c>
      <c r="C32" s="184" t="s">
        <v>1048</v>
      </c>
      <c r="D32" s="254"/>
      <c r="E32" s="26" t="s">
        <v>2295</v>
      </c>
      <c r="F32" s="26">
        <f>IF(C32&gt;1,VLOOKUP(C32,'PROD-KGS'!$A$1:$D$1369,4,0),"")</f>
        <v>0.34</v>
      </c>
      <c r="G32" s="27">
        <f t="shared" si="17"/>
        <v>2250</v>
      </c>
      <c r="H32" s="99">
        <v>0</v>
      </c>
      <c r="I32" s="210">
        <f t="shared" si="10"/>
        <v>0</v>
      </c>
      <c r="J32" s="92"/>
      <c r="K32" s="90">
        <f>IFERROR(INDEX(LUN!$A$1:$W$45,MATCH(A32,LUN!$A:$A,0),12),0)</f>
        <v>0</v>
      </c>
      <c r="L32" s="80" t="str">
        <f t="shared" si="18"/>
        <v/>
      </c>
      <c r="M32" s="81"/>
      <c r="N32" s="90">
        <f>IFERROR(INDEX(MAR!$A$1:$W$42,MATCH(A32,MAR!$A:$A,0),12),0)</f>
        <v>0</v>
      </c>
      <c r="O32" s="80" t="str">
        <f t="shared" si="19"/>
        <v/>
      </c>
      <c r="P32" s="81"/>
      <c r="Q32" s="90">
        <f>IFERROR(INDEX(MIE!$A$1:$W$44,MATCH(A32,MIE!$A:$A,0),12),0)</f>
        <v>0</v>
      </c>
      <c r="R32" s="80" t="str">
        <f t="shared" si="20"/>
        <v/>
      </c>
      <c r="S32" s="81"/>
      <c r="T32" s="90">
        <f>IFERROR(INDEX(JUE!$A$1:$W$45,MATCH(A32,JUE!$A:$A,0),12),0)</f>
        <v>0</v>
      </c>
      <c r="U32" s="80" t="str">
        <f t="shared" si="21"/>
        <v/>
      </c>
      <c r="V32" s="81"/>
      <c r="W32" s="90">
        <f>IFERROR(INDEX(VIE!$A$1:$N$40,MATCH(A32,VIE!$A:$A,0),12),0)</f>
        <v>0</v>
      </c>
      <c r="X32" s="80" t="str">
        <f t="shared" si="22"/>
        <v/>
      </c>
      <c r="Y32" s="81"/>
      <c r="Z32" s="90">
        <f>IFERROR(INDEX([5]SAB!$A$1:$J$43,MATCH(A32,[5]SAB!$A:$A,0),12),0)</f>
        <v>0</v>
      </c>
      <c r="AA32" s="80" t="str">
        <f t="shared" si="23"/>
        <v/>
      </c>
      <c r="AB32" s="185"/>
      <c r="AC32" s="28"/>
      <c r="AD32" s="203"/>
      <c r="AE32" s="207"/>
      <c r="AF32" s="187">
        <f t="shared" si="24"/>
        <v>0</v>
      </c>
      <c r="AG32" s="207"/>
      <c r="AH32" s="187">
        <f t="shared" si="25"/>
        <v>0</v>
      </c>
      <c r="AI32" s="207"/>
      <c r="AJ32" s="187">
        <f t="shared" si="26"/>
        <v>0</v>
      </c>
      <c r="AK32" s="207"/>
      <c r="AL32" s="187">
        <f t="shared" si="27"/>
        <v>0</v>
      </c>
      <c r="AM32" s="207"/>
      <c r="AN32" s="187">
        <f t="shared" si="28"/>
        <v>0</v>
      </c>
      <c r="AO32" s="207"/>
      <c r="AP32" s="187">
        <f t="shared" si="29"/>
        <v>0</v>
      </c>
      <c r="AQ32" s="206"/>
      <c r="AR32" s="30" t="s">
        <v>1278</v>
      </c>
      <c r="AS32" s="30">
        <f>IF(AT32&gt;0,"",IF(ISERROR(VLOOKUP(CONCATENATE(C32,E32),STD!C:D,2,0)),"",VLOOKUP(CONCATENATE(C32,E32),STD!C:D,2,0)))</f>
        <v>250</v>
      </c>
      <c r="AT32" s="31"/>
      <c r="AU32" s="109" t="str">
        <f t="shared" si="6"/>
        <v>Soporte Susp. p/DAC PreensambladoDOBLAF2</v>
      </c>
      <c r="AV32" s="286">
        <f t="shared" si="7"/>
        <v>0</v>
      </c>
      <c r="AW32">
        <f t="shared" si="8"/>
        <v>0</v>
      </c>
    </row>
    <row r="33" spans="1:49" x14ac:dyDescent="0.25">
      <c r="A33" s="82">
        <v>25</v>
      </c>
      <c r="B33" s="285" t="str">
        <f>IF(ISERROR(VLOOKUP(CONCATENATE(C33,E33),STD!C:E,3,0)),"",VLOOKUP(CONCATENATE(C33,E33),STD!C:E,3,0))</f>
        <v>SOLD MIG #1</v>
      </c>
      <c r="C33" s="184" t="s">
        <v>1048</v>
      </c>
      <c r="D33" s="254"/>
      <c r="E33" s="26" t="s">
        <v>69</v>
      </c>
      <c r="F33" s="26">
        <f>IF(C33&gt;1,VLOOKUP(C33,'PROD-KGS'!$A$1:$D$1369,4,0),"")</f>
        <v>0.34</v>
      </c>
      <c r="G33" s="27">
        <f t="shared" si="17"/>
        <v>315</v>
      </c>
      <c r="H33" s="99">
        <v>1200</v>
      </c>
      <c r="I33" s="210">
        <f t="shared" si="10"/>
        <v>1200</v>
      </c>
      <c r="J33" s="92"/>
      <c r="K33" s="90">
        <f>IFERROR(INDEX(LUN!$A$1:$W$45,MATCH(A33,LUN!$A:$A,0),12),0)</f>
        <v>0</v>
      </c>
      <c r="L33" s="80" t="str">
        <f t="shared" si="18"/>
        <v/>
      </c>
      <c r="M33" s="81"/>
      <c r="N33" s="90">
        <f>IFERROR(INDEX(MAR!$A$1:$W$42,MATCH(A33,MAR!$A:$A,0),12),0)</f>
        <v>0</v>
      </c>
      <c r="O33" s="80" t="str">
        <f t="shared" si="19"/>
        <v/>
      </c>
      <c r="P33" s="81"/>
      <c r="Q33" s="90">
        <f>IFERROR(INDEX(MIE!$A$1:$W$44,MATCH(A33,MIE!$A:$A,0),12),0)</f>
        <v>0</v>
      </c>
      <c r="R33" s="80" t="str">
        <f t="shared" si="20"/>
        <v/>
      </c>
      <c r="S33" s="81"/>
      <c r="T33" s="90">
        <f>IFERROR(INDEX(JUE!$A$1:$W$45,MATCH(A33,JUE!$A:$A,0),12),0)</f>
        <v>0</v>
      </c>
      <c r="U33" s="80" t="str">
        <f t="shared" si="21"/>
        <v/>
      </c>
      <c r="V33" s="81"/>
      <c r="W33" s="90">
        <f>IFERROR(INDEX(VIE!$A$1:$N$40,MATCH(A33,VIE!$A:$A,0),12),0)</f>
        <v>0</v>
      </c>
      <c r="X33" s="80" t="str">
        <f t="shared" si="22"/>
        <v/>
      </c>
      <c r="Y33" s="81"/>
      <c r="Z33" s="90">
        <f>IFERROR(INDEX([5]SAB!$A$1:$J$43,MATCH(A33,[5]SAB!$A:$A,0),12),0)</f>
        <v>0</v>
      </c>
      <c r="AA33" s="80" t="str">
        <f t="shared" si="23"/>
        <v/>
      </c>
      <c r="AB33" s="185">
        <v>1</v>
      </c>
      <c r="AC33" s="28"/>
      <c r="AD33" s="203"/>
      <c r="AE33" s="207"/>
      <c r="AF33" s="187">
        <f t="shared" si="24"/>
        <v>0</v>
      </c>
      <c r="AG33" s="207" t="s">
        <v>2348</v>
      </c>
      <c r="AH33" s="187">
        <f t="shared" si="25"/>
        <v>0</v>
      </c>
      <c r="AI33" s="207"/>
      <c r="AJ33" s="187">
        <f t="shared" si="26"/>
        <v>0</v>
      </c>
      <c r="AK33" s="207"/>
      <c r="AL33" s="187">
        <f t="shared" si="27"/>
        <v>0</v>
      </c>
      <c r="AM33" s="207"/>
      <c r="AN33" s="187">
        <f t="shared" si="28"/>
        <v>0</v>
      </c>
      <c r="AO33" s="207"/>
      <c r="AP33" s="187">
        <f t="shared" si="29"/>
        <v>0</v>
      </c>
      <c r="AQ33" s="206">
        <v>5000</v>
      </c>
      <c r="AR33" s="30" t="s">
        <v>27</v>
      </c>
      <c r="AS33" s="30">
        <f>IF(AT33&gt;0,"",IF(ISERROR(VLOOKUP(CONCATENATE(C33,E33),STD!C:D,2,0)),"",VLOOKUP(CONCATENATE(C33,E33),STD!C:D,2,0)))</f>
        <v>35</v>
      </c>
      <c r="AT33" s="31"/>
      <c r="AU33" s="109" t="str">
        <f t="shared" ref="AU33:AU71" si="30">CONCATENATE(C33,E33)</f>
        <v>Soporte Susp. p/DAC PreensambladoSOLDAR</v>
      </c>
      <c r="AV33" s="286">
        <f t="shared" si="7"/>
        <v>1200</v>
      </c>
      <c r="AW33">
        <f t="shared" si="8"/>
        <v>0</v>
      </c>
    </row>
    <row r="34" spans="1:49" x14ac:dyDescent="0.25">
      <c r="A34" s="82">
        <v>26</v>
      </c>
      <c r="B34" s="285" t="str">
        <f>IF(ISERROR(VLOOKUP(CONCATENATE(C34,E34),STD!C:E,3,0)),"",VLOOKUP(CONCATENATE(C34,E34),STD!C:E,3,0))</f>
        <v>EX #12</v>
      </c>
      <c r="C34" s="184" t="s">
        <v>2087</v>
      </c>
      <c r="D34" s="229" t="s">
        <v>2356</v>
      </c>
      <c r="E34" s="26" t="s">
        <v>35</v>
      </c>
      <c r="F34" s="26">
        <f>IF(C34&gt;1,VLOOKUP(C34,'PROD-KGS'!$A$1:$D$1369,4,0),"")</f>
        <v>0.57999999999999996</v>
      </c>
      <c r="G34" s="27">
        <f t="shared" si="17"/>
        <v>2520</v>
      </c>
      <c r="H34" s="99">
        <v>1448</v>
      </c>
      <c r="I34" s="210">
        <f t="shared" si="10"/>
        <v>1448</v>
      </c>
      <c r="J34" s="92"/>
      <c r="K34" s="90">
        <f>IFERROR(INDEX(LUN!$A$1:$W$45,MATCH(A34,LUN!$A:$A,0),12),0)</f>
        <v>0</v>
      </c>
      <c r="L34" s="80" t="str">
        <f t="shared" si="18"/>
        <v/>
      </c>
      <c r="M34" s="81"/>
      <c r="N34" s="90">
        <f>IFERROR(INDEX(MAR!$A$1:$W$42,MATCH(A34,MAR!$A:$A,0),12),0)</f>
        <v>0</v>
      </c>
      <c r="O34" s="80" t="str">
        <f t="shared" si="19"/>
        <v/>
      </c>
      <c r="P34" s="81"/>
      <c r="Q34" s="90">
        <f>IFERROR(INDEX(MIE!$A$1:$W$44,MATCH(A34,MIE!$A:$A,0),12),0)</f>
        <v>0</v>
      </c>
      <c r="R34" s="80" t="str">
        <f t="shared" si="20"/>
        <v/>
      </c>
      <c r="S34" s="81"/>
      <c r="T34" s="90">
        <f>IFERROR(INDEX(JUE!$A$1:$W$45,MATCH(A34,JUE!$A:$A,0),12),0)</f>
        <v>0</v>
      </c>
      <c r="U34" s="80" t="str">
        <f t="shared" si="21"/>
        <v/>
      </c>
      <c r="V34" s="81"/>
      <c r="W34" s="90">
        <f>IFERROR(INDEX(VIE!$A$1:$N$40,MATCH(A34,VIE!$A:$A,0),12),0)</f>
        <v>0</v>
      </c>
      <c r="X34" s="80" t="str">
        <f t="shared" si="22"/>
        <v/>
      </c>
      <c r="Y34" s="81"/>
      <c r="Z34" s="90">
        <f>IFERROR(INDEX([5]SAB!$A$1:$J$43,MATCH(A34,[5]SAB!$A:$A,0),12),0)</f>
        <v>0</v>
      </c>
      <c r="AA34" s="80" t="str">
        <f t="shared" si="23"/>
        <v/>
      </c>
      <c r="AB34" s="185"/>
      <c r="AC34" s="28"/>
      <c r="AD34" s="203"/>
      <c r="AE34" s="207"/>
      <c r="AF34" s="187">
        <f t="shared" si="24"/>
        <v>0</v>
      </c>
      <c r="AG34" s="207"/>
      <c r="AH34" s="187">
        <f t="shared" si="25"/>
        <v>0</v>
      </c>
      <c r="AI34" s="207"/>
      <c r="AJ34" s="187">
        <f t="shared" si="26"/>
        <v>0</v>
      </c>
      <c r="AK34" s="207"/>
      <c r="AL34" s="187">
        <f t="shared" si="27"/>
        <v>0</v>
      </c>
      <c r="AM34" s="207"/>
      <c r="AN34" s="187">
        <f t="shared" si="28"/>
        <v>0</v>
      </c>
      <c r="AO34" s="207"/>
      <c r="AP34" s="187">
        <f t="shared" si="29"/>
        <v>0</v>
      </c>
      <c r="AQ34" s="206"/>
      <c r="AR34" s="30" t="s">
        <v>1278</v>
      </c>
      <c r="AS34" s="30">
        <f>IF(AT34&gt;0,"",IF(ISERROR(VLOOKUP(CONCATENATE(C34,E34),STD!C:D,2,0)),"",VLOOKUP(CONCATENATE(C34,E34),STD!C:D,2,0)))</f>
        <v>280</v>
      </c>
      <c r="AT34" s="31"/>
      <c r="AU34" s="109" t="str">
        <f t="shared" si="30"/>
        <v>Soporte Extension ADSS GV 240x50x8MMCORTPE</v>
      </c>
      <c r="AV34" s="286">
        <f t="shared" si="7"/>
        <v>1448</v>
      </c>
      <c r="AW34">
        <f t="shared" si="8"/>
        <v>0</v>
      </c>
    </row>
    <row r="35" spans="1:49" x14ac:dyDescent="0.25">
      <c r="A35" s="82">
        <v>27</v>
      </c>
      <c r="B35" s="285" t="str">
        <f>IF(ISERROR(VLOOKUP(CONCATENATE(C35,E35),STD!C:E,3,0)),"",VLOOKUP(CONCATENATE(C35,E35),STD!C:E,3,0))</f>
        <v>PF #13</v>
      </c>
      <c r="C35" s="184" t="s">
        <v>2087</v>
      </c>
      <c r="D35" s="229" t="s">
        <v>2356</v>
      </c>
      <c r="E35" s="26" t="s">
        <v>37</v>
      </c>
      <c r="F35" s="26">
        <f>IF(C35&gt;1,VLOOKUP(C35,'PROD-KGS'!$A$1:$D$1369,4,0),"")</f>
        <v>0.57999999999999996</v>
      </c>
      <c r="G35" s="27">
        <f t="shared" si="17"/>
        <v>504</v>
      </c>
      <c r="H35" s="99">
        <v>3830</v>
      </c>
      <c r="I35" s="210">
        <f t="shared" si="10"/>
        <v>3830</v>
      </c>
      <c r="J35" s="255">
        <v>504</v>
      </c>
      <c r="K35" s="90">
        <f>IFERROR(INDEX(LUN!$A$1:$W$45,MATCH(A35,LUN!$A:$A,0),12),0)</f>
        <v>0</v>
      </c>
      <c r="L35" s="80">
        <f t="shared" si="18"/>
        <v>0</v>
      </c>
      <c r="M35" s="294">
        <v>504</v>
      </c>
      <c r="N35" s="90">
        <f>IFERROR(INDEX(MAR!$A$1:$W$42,MATCH(A35,MAR!$A:$A,0),12),0)</f>
        <v>0</v>
      </c>
      <c r="O35" s="80">
        <f t="shared" si="19"/>
        <v>0</v>
      </c>
      <c r="P35" s="294">
        <v>504</v>
      </c>
      <c r="Q35" s="90">
        <f>IFERROR(INDEX(MIE!$A$1:$W$44,MATCH(A35,MIE!$A:$A,0),12),0)</f>
        <v>0</v>
      </c>
      <c r="R35" s="80">
        <f t="shared" si="20"/>
        <v>0</v>
      </c>
      <c r="S35" s="294">
        <v>504</v>
      </c>
      <c r="T35" s="90">
        <f>IFERROR(INDEX(JUE!$A$1:$W$45,MATCH(A35,JUE!$A:$A,0),12),0)</f>
        <v>0</v>
      </c>
      <c r="U35" s="80">
        <f t="shared" si="21"/>
        <v>0</v>
      </c>
      <c r="V35" s="294">
        <v>450</v>
      </c>
      <c r="W35" s="90">
        <f>IFERROR(INDEX(VIE!$A$1:$N$40,MATCH(A35,VIE!$A:$A,0),12),0)</f>
        <v>0</v>
      </c>
      <c r="X35" s="80">
        <f t="shared" si="22"/>
        <v>0</v>
      </c>
      <c r="Y35" s="81"/>
      <c r="Z35" s="90">
        <f>IFERROR(INDEX([5]SAB!$A$1:$J$43,MATCH(A35,[5]SAB!$A:$A,0),12),0)</f>
        <v>0</v>
      </c>
      <c r="AA35" s="80" t="str">
        <f t="shared" si="23"/>
        <v/>
      </c>
      <c r="AB35" s="185">
        <v>1</v>
      </c>
      <c r="AC35" s="28"/>
      <c r="AD35" s="203"/>
      <c r="AE35" s="207"/>
      <c r="AF35" s="187">
        <f t="shared" si="24"/>
        <v>9</v>
      </c>
      <c r="AG35" s="207"/>
      <c r="AH35" s="187">
        <f t="shared" si="25"/>
        <v>9</v>
      </c>
      <c r="AI35" s="207"/>
      <c r="AJ35" s="187">
        <f t="shared" si="26"/>
        <v>9</v>
      </c>
      <c r="AK35" s="207"/>
      <c r="AL35" s="187">
        <f t="shared" si="27"/>
        <v>9</v>
      </c>
      <c r="AM35" s="207"/>
      <c r="AN35" s="187">
        <f t="shared" si="28"/>
        <v>8.0357142857142865</v>
      </c>
      <c r="AO35" s="207"/>
      <c r="AP35" s="187">
        <f t="shared" si="29"/>
        <v>0</v>
      </c>
      <c r="AQ35" s="206">
        <v>2500</v>
      </c>
      <c r="AR35" s="30" t="s">
        <v>27</v>
      </c>
      <c r="AS35" s="30">
        <f>IF(AT35&gt;0,"",IF(ISERROR(VLOOKUP(CONCATENATE(C35,E35),STD!C:D,2,0)),"",VLOOKUP(CONCATENATE(C35,E35),STD!C:D,2,0)))</f>
        <v>56</v>
      </c>
      <c r="AT35" s="31"/>
      <c r="AU35" s="109" t="str">
        <f t="shared" si="30"/>
        <v>Soporte Extension ADSS GV 240x50x8MMESTAMC</v>
      </c>
      <c r="AV35" s="286">
        <f t="shared" si="7"/>
        <v>1364</v>
      </c>
      <c r="AW35">
        <f t="shared" si="8"/>
        <v>0</v>
      </c>
    </row>
    <row r="36" spans="1:49" x14ac:dyDescent="0.25">
      <c r="A36" s="82">
        <v>28</v>
      </c>
      <c r="B36" s="285" t="str">
        <f>IF(ISERROR(VLOOKUP(CONCATENATE(C36,E36),STD!C:E,3,0)),"",VLOOKUP(CONCATENATE(C36,E36),STD!C:E,3,0))</f>
        <v>ESMERIL</v>
      </c>
      <c r="C36" s="184" t="s">
        <v>2087</v>
      </c>
      <c r="D36" s="229" t="s">
        <v>2356</v>
      </c>
      <c r="E36" s="26" t="s">
        <v>76</v>
      </c>
      <c r="F36" s="26">
        <f>IF(C36&gt;1,VLOOKUP(C36,'PROD-KGS'!$A$1:$D$1369,4,0),"")</f>
        <v>0.57999999999999996</v>
      </c>
      <c r="G36" s="27">
        <f t="shared" si="17"/>
        <v>810</v>
      </c>
      <c r="H36" s="99">
        <v>3830</v>
      </c>
      <c r="I36" s="210">
        <f t="shared" si="10"/>
        <v>3830</v>
      </c>
      <c r="J36" s="92"/>
      <c r="K36" s="90">
        <f>IFERROR(INDEX(LUN!$A$1:$W$45,MATCH(A36,LUN!$A:$A,0),12),0)</f>
        <v>0</v>
      </c>
      <c r="L36" s="80" t="str">
        <f t="shared" si="18"/>
        <v/>
      </c>
      <c r="M36" s="81"/>
      <c r="N36" s="90">
        <f>IFERROR(INDEX(MAR!$A$1:$W$42,MATCH(A36,MAR!$A:$A,0),12),0)</f>
        <v>0</v>
      </c>
      <c r="O36" s="80" t="str">
        <f t="shared" si="19"/>
        <v/>
      </c>
      <c r="P36" s="81"/>
      <c r="Q36" s="90">
        <f>IFERROR(INDEX(MIE!$A$1:$W$44,MATCH(A36,MIE!$A:$A,0),12),0)</f>
        <v>0</v>
      </c>
      <c r="R36" s="80" t="str">
        <f t="shared" si="20"/>
        <v/>
      </c>
      <c r="S36" s="81"/>
      <c r="T36" s="90">
        <f>IFERROR(INDEX(JUE!$A$1:$W$45,MATCH(A36,JUE!$A:$A,0),12),0)</f>
        <v>0</v>
      </c>
      <c r="U36" s="80" t="str">
        <f t="shared" si="21"/>
        <v/>
      </c>
      <c r="V36" s="81"/>
      <c r="W36" s="90">
        <f>IFERROR(INDEX(VIE!$A$1:$N$40,MATCH(A36,VIE!$A:$A,0),12),0)</f>
        <v>0</v>
      </c>
      <c r="X36" s="80" t="str">
        <f t="shared" si="22"/>
        <v/>
      </c>
      <c r="Y36" s="81"/>
      <c r="Z36" s="90">
        <f>IFERROR(INDEX([5]SAB!$A$1:$J$43,MATCH(A36,[5]SAB!$A:$A,0),12),0)</f>
        <v>0</v>
      </c>
      <c r="AA36" s="80" t="str">
        <f t="shared" si="23"/>
        <v/>
      </c>
      <c r="AB36" s="185">
        <v>1</v>
      </c>
      <c r="AC36" s="28"/>
      <c r="AD36" s="203"/>
      <c r="AE36" s="207"/>
      <c r="AF36" s="187">
        <f t="shared" si="24"/>
        <v>0</v>
      </c>
      <c r="AG36" s="207"/>
      <c r="AH36" s="187">
        <f t="shared" si="25"/>
        <v>0</v>
      </c>
      <c r="AI36" s="207"/>
      <c r="AJ36" s="187">
        <f t="shared" si="26"/>
        <v>0</v>
      </c>
      <c r="AK36" s="207"/>
      <c r="AL36" s="187">
        <f t="shared" si="27"/>
        <v>0</v>
      </c>
      <c r="AM36" s="207"/>
      <c r="AN36" s="187">
        <f t="shared" si="28"/>
        <v>0</v>
      </c>
      <c r="AO36" s="207"/>
      <c r="AP36" s="187">
        <f t="shared" si="29"/>
        <v>0</v>
      </c>
      <c r="AQ36" s="206"/>
      <c r="AR36" s="30" t="s">
        <v>1278</v>
      </c>
      <c r="AS36" s="30">
        <f>IF(AT36&gt;0,"",IF(ISERROR(VLOOKUP(CONCATENATE(C36,E36),STD!C:D,2,0)),"",VLOOKUP(CONCATENATE(C36,E36),STD!C:D,2,0)))</f>
        <v>90</v>
      </c>
      <c r="AT36" s="31"/>
      <c r="AU36" s="109" t="str">
        <f t="shared" si="30"/>
        <v>Soporte Extension ADSS GV 240x50x8MMESMERIL</v>
      </c>
      <c r="AV36" s="286">
        <f t="shared" si="7"/>
        <v>3830</v>
      </c>
      <c r="AW36">
        <f t="shared" si="8"/>
        <v>0</v>
      </c>
    </row>
    <row r="37" spans="1:49" x14ac:dyDescent="0.25">
      <c r="A37" s="82">
        <v>29</v>
      </c>
      <c r="B37" s="285" t="str">
        <f>IF(ISERROR(VLOOKUP(CONCATENATE(C37,E37),STD!C:E,3,0)),"",VLOOKUP(CONCATENATE(C37,E37),STD!C:E,3,0))</f>
        <v>TIJERA #2</v>
      </c>
      <c r="C37" s="184" t="s">
        <v>340</v>
      </c>
      <c r="D37" s="229"/>
      <c r="E37" s="26" t="s">
        <v>28</v>
      </c>
      <c r="F37" s="26">
        <f>IF(C37&gt;1,VLOOKUP(C37,'PROD-KGS'!$A$1:$D$1369,4,0),"")</f>
        <v>0.45300000000000001</v>
      </c>
      <c r="G37" s="27">
        <f t="shared" si="17"/>
        <v>1845</v>
      </c>
      <c r="H37" s="99">
        <v>0</v>
      </c>
      <c r="I37" s="210">
        <f t="shared" si="10"/>
        <v>0</v>
      </c>
      <c r="J37" s="92"/>
      <c r="K37" s="90">
        <f>IFERROR(INDEX(LUN!$A$1:$W$45,MATCH(A37,LUN!$A:$A,0),12),0)</f>
        <v>0</v>
      </c>
      <c r="L37" s="80" t="str">
        <f t="shared" si="18"/>
        <v/>
      </c>
      <c r="M37" s="81"/>
      <c r="N37" s="90">
        <f>IFERROR(INDEX(MAR!$A$1:$W$42,MATCH(A37,MAR!$A:$A,0),12),0)</f>
        <v>0</v>
      </c>
      <c r="O37" s="80" t="str">
        <f t="shared" si="19"/>
        <v/>
      </c>
      <c r="P37" s="81"/>
      <c r="Q37" s="90">
        <f>IFERROR(INDEX(MIE!$A$1:$W$44,MATCH(A37,MIE!$A:$A,0),12),0)</f>
        <v>0</v>
      </c>
      <c r="R37" s="80" t="str">
        <f t="shared" si="20"/>
        <v/>
      </c>
      <c r="S37" s="81"/>
      <c r="T37" s="90">
        <f>IFERROR(INDEX(JUE!$A$1:$W$45,MATCH(A37,JUE!$A:$A,0),12),0)</f>
        <v>0</v>
      </c>
      <c r="U37" s="80" t="str">
        <f t="shared" si="21"/>
        <v/>
      </c>
      <c r="V37" s="81"/>
      <c r="W37" s="90">
        <f>IFERROR(INDEX(VIE!$A$1:$N$40,MATCH(A37,VIE!$A:$A,0),12),0)</f>
        <v>0</v>
      </c>
      <c r="X37" s="80" t="str">
        <f t="shared" si="22"/>
        <v/>
      </c>
      <c r="Y37" s="81"/>
      <c r="Z37" s="90">
        <f>IFERROR(INDEX([5]SAB!$A$1:$J$43,MATCH(A37,[5]SAB!$A:$A,0),12),0)</f>
        <v>0</v>
      </c>
      <c r="AA37" s="80" t="str">
        <f t="shared" si="23"/>
        <v/>
      </c>
      <c r="AB37" s="185"/>
      <c r="AC37" s="28"/>
      <c r="AD37" s="203"/>
      <c r="AE37" s="207"/>
      <c r="AF37" s="187">
        <f t="shared" si="24"/>
        <v>0</v>
      </c>
      <c r="AG37" s="207"/>
      <c r="AH37" s="187">
        <f t="shared" si="25"/>
        <v>0</v>
      </c>
      <c r="AI37" s="207"/>
      <c r="AJ37" s="187">
        <f t="shared" si="26"/>
        <v>0</v>
      </c>
      <c r="AK37" s="207"/>
      <c r="AL37" s="187">
        <f t="shared" si="27"/>
        <v>0</v>
      </c>
      <c r="AM37" s="207"/>
      <c r="AN37" s="187">
        <f t="shared" si="28"/>
        <v>0</v>
      </c>
      <c r="AO37" s="207"/>
      <c r="AP37" s="187">
        <f t="shared" si="29"/>
        <v>0</v>
      </c>
      <c r="AQ37" s="206"/>
      <c r="AR37" s="30" t="s">
        <v>1278</v>
      </c>
      <c r="AS37" s="30">
        <f>IF(AT37&gt;0,"",IF(ISERROR(VLOOKUP(CONCATENATE(C37,E37),STD!C:D,2,0)),"",VLOOKUP(CONCATENATE(C37,E37),STD!C:D,2,0)))</f>
        <v>205</v>
      </c>
      <c r="AT37" s="31"/>
      <c r="AU37" s="109" t="str">
        <f t="shared" si="30"/>
        <v>Eslabón Angular Estampado perf.18CORTAR</v>
      </c>
      <c r="AV37" s="286">
        <f t="shared" si="7"/>
        <v>0</v>
      </c>
      <c r="AW37">
        <f t="shared" si="8"/>
        <v>0</v>
      </c>
    </row>
    <row r="38" spans="1:49" x14ac:dyDescent="0.25">
      <c r="A38" s="82">
        <v>30</v>
      </c>
      <c r="B38" s="285" t="str">
        <f>IF(ISERROR(VLOOKUP(CONCATENATE(C38,E38),STD!C:E,3,0)),"",VLOOKUP(CONCATENATE(C38,E38),STD!C:E,3,0))</f>
        <v>PF #1</v>
      </c>
      <c r="C38" s="184" t="s">
        <v>340</v>
      </c>
      <c r="D38" s="229"/>
      <c r="E38" s="26" t="s">
        <v>37</v>
      </c>
      <c r="F38" s="26">
        <f>IF(C38&gt;1,VLOOKUP(C38,'PROD-KGS'!$A$1:$D$1369,4,0),"")</f>
        <v>0.45300000000000001</v>
      </c>
      <c r="G38" s="27">
        <f t="shared" si="17"/>
        <v>342</v>
      </c>
      <c r="H38" s="99">
        <v>550</v>
      </c>
      <c r="I38" s="210">
        <f t="shared" si="10"/>
        <v>550</v>
      </c>
      <c r="J38" s="92"/>
      <c r="K38" s="90">
        <f>IFERROR(INDEX(LUN!$A$1:$W$45,MATCH(A38,LUN!$A:$A,0),12),0)</f>
        <v>0</v>
      </c>
      <c r="L38" s="80" t="str">
        <f t="shared" si="18"/>
        <v/>
      </c>
      <c r="M38" s="81"/>
      <c r="N38" s="90">
        <f>IFERROR(INDEX(MAR!$A$1:$W$42,MATCH(A38,MAR!$A:$A,0),12),0)</f>
        <v>0</v>
      </c>
      <c r="O38" s="80" t="str">
        <f t="shared" si="19"/>
        <v/>
      </c>
      <c r="P38" s="81"/>
      <c r="Q38" s="90">
        <f>IFERROR(INDEX(MIE!$A$1:$W$44,MATCH(A38,MIE!$A:$A,0),12),0)</f>
        <v>0</v>
      </c>
      <c r="R38" s="80" t="str">
        <f t="shared" si="20"/>
        <v/>
      </c>
      <c r="S38" s="81"/>
      <c r="T38" s="90">
        <f>IFERROR(INDEX(JUE!$A$1:$W$45,MATCH(A38,JUE!$A:$A,0),12),0)</f>
        <v>0</v>
      </c>
      <c r="U38" s="80" t="str">
        <f t="shared" si="21"/>
        <v/>
      </c>
      <c r="V38" s="81"/>
      <c r="W38" s="90">
        <f>IFERROR(INDEX(VIE!$A$1:$N$40,MATCH(A38,VIE!$A:$A,0),12),0)</f>
        <v>0</v>
      </c>
      <c r="X38" s="80" t="str">
        <f t="shared" si="22"/>
        <v/>
      </c>
      <c r="Y38" s="81"/>
      <c r="Z38" s="90">
        <f>IFERROR(INDEX([5]SAB!$A$1:$J$43,MATCH(A38,[5]SAB!$A:$A,0),12),0)</f>
        <v>0</v>
      </c>
      <c r="AA38" s="80" t="str">
        <f t="shared" si="23"/>
        <v/>
      </c>
      <c r="AB38" s="185">
        <v>1</v>
      </c>
      <c r="AC38" s="28"/>
      <c r="AD38" s="203"/>
      <c r="AE38" s="207"/>
      <c r="AF38" s="187">
        <f t="shared" si="24"/>
        <v>0</v>
      </c>
      <c r="AG38" s="207" t="s">
        <v>2349</v>
      </c>
      <c r="AH38" s="187">
        <f t="shared" si="25"/>
        <v>0</v>
      </c>
      <c r="AI38" s="207"/>
      <c r="AJ38" s="187">
        <f t="shared" si="26"/>
        <v>0</v>
      </c>
      <c r="AK38" s="207"/>
      <c r="AL38" s="187">
        <f t="shared" si="27"/>
        <v>0</v>
      </c>
      <c r="AM38" s="207"/>
      <c r="AN38" s="187">
        <f t="shared" si="28"/>
        <v>0</v>
      </c>
      <c r="AO38" s="207"/>
      <c r="AP38" s="187">
        <f t="shared" si="29"/>
        <v>0</v>
      </c>
      <c r="AQ38" s="206"/>
      <c r="AR38" s="30" t="s">
        <v>1278</v>
      </c>
      <c r="AS38" s="30">
        <f>IF(AT38&gt;0,"",IF(ISERROR(VLOOKUP(CONCATENATE(C38,E38),STD!C:D,2,0)),"",VLOOKUP(CONCATENATE(C38,E38),STD!C:D,2,0)))</f>
        <v>38</v>
      </c>
      <c r="AT38" s="31"/>
      <c r="AU38" s="109" t="str">
        <f t="shared" si="30"/>
        <v>Eslabón Angular Estampado perf.18ESTAMC</v>
      </c>
      <c r="AV38" s="286">
        <f t="shared" si="7"/>
        <v>550</v>
      </c>
      <c r="AW38">
        <f t="shared" si="8"/>
        <v>0</v>
      </c>
    </row>
    <row r="39" spans="1:49" x14ac:dyDescent="0.25">
      <c r="A39" s="82">
        <v>31</v>
      </c>
      <c r="B39" s="285" t="s">
        <v>2266</v>
      </c>
      <c r="C39" s="184" t="s">
        <v>340</v>
      </c>
      <c r="D39" s="229" t="s">
        <v>2356</v>
      </c>
      <c r="E39" s="26" t="s">
        <v>52</v>
      </c>
      <c r="F39" s="26">
        <f>IF(C39&gt;1,VLOOKUP(C39,'PROD-KGS'!$A$1:$D$1369,4,0),"")</f>
        <v>0.45300000000000001</v>
      </c>
      <c r="G39" s="27">
        <f t="shared" si="17"/>
        <v>1530</v>
      </c>
      <c r="H39" s="99">
        <v>550</v>
      </c>
      <c r="I39" s="210">
        <f t="shared" si="10"/>
        <v>-5</v>
      </c>
      <c r="J39" s="255">
        <v>450</v>
      </c>
      <c r="K39" s="90">
        <f>IFERROR(INDEX(LUN!$A$1:$W$45,MATCH(A39,LUN!$A:$A,0),12),0)</f>
        <v>555</v>
      </c>
      <c r="L39" s="80">
        <f t="shared" si="18"/>
        <v>1.2333333333333334</v>
      </c>
      <c r="M39" s="81"/>
      <c r="N39" s="90">
        <f>IFERROR(INDEX(MAR!$A$1:$W$42,MATCH(A39,MAR!$A:$A,0),12),0)</f>
        <v>0</v>
      </c>
      <c r="O39" s="80" t="str">
        <f t="shared" si="19"/>
        <v/>
      </c>
      <c r="P39" s="81"/>
      <c r="Q39" s="90">
        <f>IFERROR(INDEX(MIE!$A$1:$W$44,MATCH(A39,MIE!$A:$A,0),12),0)</f>
        <v>0</v>
      </c>
      <c r="R39" s="80" t="str">
        <f t="shared" si="20"/>
        <v/>
      </c>
      <c r="S39" s="81"/>
      <c r="T39" s="90">
        <f>IFERROR(INDEX(JUE!$A$1:$W$45,MATCH(A39,JUE!$A:$A,0),12),0)</f>
        <v>0</v>
      </c>
      <c r="U39" s="80" t="str">
        <f t="shared" si="21"/>
        <v/>
      </c>
      <c r="V39" s="81"/>
      <c r="W39" s="90">
        <f>IFERROR(INDEX(VIE!$A$1:$N$40,MATCH(A39,VIE!$A:$A,0),12),0)</f>
        <v>0</v>
      </c>
      <c r="X39" s="80" t="str">
        <f t="shared" si="22"/>
        <v/>
      </c>
      <c r="Y39" s="81"/>
      <c r="Z39" s="90">
        <f>IFERROR(INDEX([5]SAB!$A$1:$J$43,MATCH(A39,[5]SAB!$A:$A,0),12),0)</f>
        <v>0</v>
      </c>
      <c r="AA39" s="80" t="str">
        <f t="shared" si="23"/>
        <v/>
      </c>
      <c r="AB39" s="185">
        <v>1</v>
      </c>
      <c r="AC39" s="28"/>
      <c r="AD39" s="203"/>
      <c r="AE39" s="207"/>
      <c r="AF39" s="187">
        <f t="shared" si="24"/>
        <v>2.6470588235294117</v>
      </c>
      <c r="AG39" s="207"/>
      <c r="AH39" s="187">
        <f t="shared" si="25"/>
        <v>0</v>
      </c>
      <c r="AI39" s="207"/>
      <c r="AJ39" s="187">
        <f t="shared" si="26"/>
        <v>0</v>
      </c>
      <c r="AK39" s="207"/>
      <c r="AL39" s="187">
        <f t="shared" si="27"/>
        <v>0</v>
      </c>
      <c r="AM39" s="207"/>
      <c r="AN39" s="187">
        <f t="shared" si="28"/>
        <v>0</v>
      </c>
      <c r="AO39" s="207"/>
      <c r="AP39" s="187">
        <f t="shared" si="29"/>
        <v>0</v>
      </c>
      <c r="AQ39" s="206"/>
      <c r="AR39" s="30" t="s">
        <v>1278</v>
      </c>
      <c r="AS39" s="30">
        <f>IF(AT39&gt;0,"",IF(ISERROR(VLOOKUP(CONCATENATE(C39,E39),STD!C:D,2,0)),"",VLOOKUP(CONCATENATE(C39,E39),STD!C:D,2,0)))</f>
        <v>170</v>
      </c>
      <c r="AT39" s="31"/>
      <c r="AU39" s="109" t="str">
        <f t="shared" si="30"/>
        <v>Eslabón Angular Estampado perf.18REBARE</v>
      </c>
      <c r="AV39" s="286">
        <f t="shared" si="7"/>
        <v>100</v>
      </c>
      <c r="AW39">
        <f t="shared" si="8"/>
        <v>555</v>
      </c>
    </row>
    <row r="40" spans="1:49" ht="15" customHeight="1" x14ac:dyDescent="0.25">
      <c r="A40" s="82">
        <v>32</v>
      </c>
      <c r="B40" s="285" t="str">
        <f>IF(ISERROR(VLOOKUP(CONCATENATE(C40,E40),STD!C:E,3,0)),"",VLOOKUP(CONCATENATE(C40,E40),STD!C:E,3,0))</f>
        <v>EX #15</v>
      </c>
      <c r="C40" s="184" t="s">
        <v>340</v>
      </c>
      <c r="D40" s="229" t="s">
        <v>2356</v>
      </c>
      <c r="E40" s="26" t="s">
        <v>56</v>
      </c>
      <c r="F40" s="26">
        <f>IF(C40&gt;1,VLOOKUP(C40,'PROD-KGS'!$A$1:$D$1369,4,0),"")</f>
        <v>0.45300000000000001</v>
      </c>
      <c r="G40" s="27">
        <f t="shared" si="17"/>
        <v>1440</v>
      </c>
      <c r="H40" s="99">
        <v>550</v>
      </c>
      <c r="I40" s="210">
        <f t="shared" si="10"/>
        <v>-5</v>
      </c>
      <c r="J40" s="255">
        <v>450</v>
      </c>
      <c r="K40" s="90">
        <f>IFERROR(INDEX(LUN!$A$1:$W$45,MATCH(A40,LUN!$A:$A,0),12),0)</f>
        <v>0</v>
      </c>
      <c r="L40" s="80">
        <f t="shared" si="18"/>
        <v>0</v>
      </c>
      <c r="M40" s="294">
        <v>550</v>
      </c>
      <c r="N40" s="90">
        <f>IFERROR(INDEX(MAR!$A$1:$W$42,MATCH(A40,MAR!$A:$A,0),12),0)</f>
        <v>555</v>
      </c>
      <c r="O40" s="80">
        <f t="shared" si="19"/>
        <v>1.009090909090909</v>
      </c>
      <c r="P40" s="81"/>
      <c r="Q40" s="90">
        <f>IFERROR(INDEX(MIE!$A$1:$W$44,MATCH(A40,MIE!$A:$A,0),12),0)</f>
        <v>0</v>
      </c>
      <c r="R40" s="80" t="str">
        <f t="shared" si="20"/>
        <v/>
      </c>
      <c r="S40" s="81"/>
      <c r="T40" s="90">
        <f>IFERROR(INDEX(JUE!$A$1:$W$45,MATCH(A40,JUE!$A:$A,0),12),0)</f>
        <v>0</v>
      </c>
      <c r="U40" s="80" t="str">
        <f t="shared" si="21"/>
        <v/>
      </c>
      <c r="V40" s="81"/>
      <c r="W40" s="90">
        <f>IFERROR(INDEX(VIE!$A$1:$N$40,MATCH(A40,VIE!$A:$A,0),12),0)</f>
        <v>0</v>
      </c>
      <c r="X40" s="80" t="str">
        <f t="shared" si="22"/>
        <v/>
      </c>
      <c r="Y40" s="81"/>
      <c r="Z40" s="90">
        <f>IFERROR(INDEX([5]SAB!$A$1:$J$43,MATCH(A40,[5]SAB!$A:$A,0),12),0)</f>
        <v>0</v>
      </c>
      <c r="AA40" s="80" t="str">
        <f t="shared" si="23"/>
        <v/>
      </c>
      <c r="AB40" s="185">
        <v>1</v>
      </c>
      <c r="AC40" s="28"/>
      <c r="AD40" s="203"/>
      <c r="AE40" s="207"/>
      <c r="AF40" s="187">
        <f t="shared" si="24"/>
        <v>2.8125</v>
      </c>
      <c r="AG40" s="207"/>
      <c r="AH40" s="187">
        <f t="shared" si="25"/>
        <v>3.4375</v>
      </c>
      <c r="AI40" s="207"/>
      <c r="AJ40" s="187">
        <f t="shared" si="26"/>
        <v>0</v>
      </c>
      <c r="AK40" s="207"/>
      <c r="AL40" s="187">
        <f t="shared" si="27"/>
        <v>0</v>
      </c>
      <c r="AM40" s="207"/>
      <c r="AN40" s="187">
        <f t="shared" si="28"/>
        <v>0</v>
      </c>
      <c r="AO40" s="207"/>
      <c r="AP40" s="187">
        <f t="shared" si="29"/>
        <v>0</v>
      </c>
      <c r="AQ40" s="206"/>
      <c r="AR40" s="30" t="s">
        <v>1278</v>
      </c>
      <c r="AS40" s="30">
        <f>IF(AT40&gt;0,"",IF(ISERROR(VLOOKUP(CONCATENATE(C40,E40),STD!C:D,2,0)),"",VLOOKUP(CONCATENATE(C40,E40),STD!C:D,2,0)))</f>
        <v>160</v>
      </c>
      <c r="AT40" s="31"/>
      <c r="AU40" s="109" t="str">
        <f t="shared" si="30"/>
        <v>Eslabón Angular Estampado perf.18PERFRE</v>
      </c>
      <c r="AV40" s="286">
        <f t="shared" si="7"/>
        <v>-450</v>
      </c>
      <c r="AW40">
        <f t="shared" si="8"/>
        <v>555</v>
      </c>
    </row>
    <row r="41" spans="1:49" ht="15" customHeight="1" x14ac:dyDescent="0.25">
      <c r="A41" s="82">
        <v>33</v>
      </c>
      <c r="B41" s="285" t="str">
        <f>IF(ISERROR(VLOOKUP(CONCATENATE(C41,E41),STD!C:E,3,0)),"",VLOOKUP(CONCATENATE(C41,E41),STD!C:E,3,0))</f>
        <v>EX #15</v>
      </c>
      <c r="C41" s="184" t="s">
        <v>340</v>
      </c>
      <c r="D41" s="229" t="s">
        <v>2356</v>
      </c>
      <c r="E41" s="26" t="s">
        <v>1144</v>
      </c>
      <c r="F41" s="26">
        <f>IF(C41&gt;1,VLOOKUP(C41,'PROD-KGS'!$A$1:$D$1369,4,0),"")</f>
        <v>0.45300000000000001</v>
      </c>
      <c r="G41" s="27">
        <f t="shared" si="17"/>
        <v>1440</v>
      </c>
      <c r="H41" s="99">
        <v>550</v>
      </c>
      <c r="I41" s="210">
        <f t="shared" si="10"/>
        <v>-5</v>
      </c>
      <c r="J41" s="255">
        <v>450</v>
      </c>
      <c r="K41" s="90">
        <f>IFERROR(INDEX(LUN!$A$1:$W$45,MATCH(A41,LUN!$A:$A,0),12),0)</f>
        <v>0</v>
      </c>
      <c r="L41" s="80">
        <f t="shared" si="18"/>
        <v>0</v>
      </c>
      <c r="M41" s="294">
        <v>550</v>
      </c>
      <c r="N41" s="90">
        <f>IFERROR(INDEX(MAR!$A$1:$W$42,MATCH(A41,MAR!$A:$A,0),12),0)</f>
        <v>0</v>
      </c>
      <c r="O41" s="80">
        <f t="shared" si="19"/>
        <v>0</v>
      </c>
      <c r="P41" s="294">
        <v>350</v>
      </c>
      <c r="Q41" s="90">
        <f>IFERROR(INDEX(MIE!$A$1:$W$44,MATCH(A41,MIE!$A:$A,0),12),0)</f>
        <v>0</v>
      </c>
      <c r="R41" s="80">
        <f t="shared" si="20"/>
        <v>0</v>
      </c>
      <c r="S41" s="294">
        <v>550</v>
      </c>
      <c r="T41" s="90">
        <f>IFERROR(INDEX(JUE!$A$1:$W$45,MATCH(A41,JUE!$A:$A,0),12),0)</f>
        <v>555</v>
      </c>
      <c r="U41" s="80">
        <f t="shared" si="21"/>
        <v>1.009090909090909</v>
      </c>
      <c r="V41" s="81"/>
      <c r="W41" s="90">
        <f>IFERROR(INDEX(VIE!$A$1:$N$40,MATCH(A41,VIE!$A:$A,0),12),0)</f>
        <v>0</v>
      </c>
      <c r="X41" s="80" t="str">
        <f t="shared" si="22"/>
        <v/>
      </c>
      <c r="Y41" s="81"/>
      <c r="Z41" s="90">
        <f>IFERROR(INDEX([5]SAB!$A$1:$J$43,MATCH(A41,[5]SAB!$A:$A,0),12),0)</f>
        <v>0</v>
      </c>
      <c r="AA41" s="80" t="str">
        <f t="shared" si="23"/>
        <v/>
      </c>
      <c r="AB41" s="185">
        <v>1</v>
      </c>
      <c r="AC41" s="28"/>
      <c r="AD41" s="203"/>
      <c r="AE41" s="207"/>
      <c r="AF41" s="187">
        <f t="shared" si="24"/>
        <v>2.8125</v>
      </c>
      <c r="AG41" s="207"/>
      <c r="AH41" s="187">
        <f t="shared" si="25"/>
        <v>3.4375</v>
      </c>
      <c r="AI41" s="207"/>
      <c r="AJ41" s="187">
        <f t="shared" si="26"/>
        <v>2.1875</v>
      </c>
      <c r="AK41" s="207"/>
      <c r="AL41" s="187">
        <f t="shared" si="27"/>
        <v>3.4375</v>
      </c>
      <c r="AM41" s="207"/>
      <c r="AN41" s="187">
        <f t="shared" si="28"/>
        <v>0</v>
      </c>
      <c r="AO41" s="207"/>
      <c r="AP41" s="187">
        <f t="shared" si="29"/>
        <v>0</v>
      </c>
      <c r="AQ41" s="206"/>
      <c r="AR41" s="30" t="s">
        <v>1278</v>
      </c>
      <c r="AS41" s="30">
        <f>IF(AT41&gt;0,"",IF(ISERROR(VLOOKUP(CONCATENATE(C41,E41),STD!C:D,2,0)),"",VLOOKUP(CONCATENATE(C41,E41),STD!C:D,2,0)))</f>
        <v>160</v>
      </c>
      <c r="AT41" s="31"/>
      <c r="AU41" s="109" t="str">
        <f t="shared" si="30"/>
        <v>Eslabón Angular Estampado perf.18PERFOV</v>
      </c>
      <c r="AV41" s="286">
        <f t="shared" si="7"/>
        <v>-1350</v>
      </c>
      <c r="AW41">
        <f t="shared" si="8"/>
        <v>555</v>
      </c>
    </row>
    <row r="42" spans="1:49" ht="15" customHeight="1" x14ac:dyDescent="0.25">
      <c r="A42" s="82">
        <v>34</v>
      </c>
      <c r="B42" s="285" t="s">
        <v>2297</v>
      </c>
      <c r="C42" s="184" t="s">
        <v>340</v>
      </c>
      <c r="D42" s="229" t="s">
        <v>2356</v>
      </c>
      <c r="E42" s="26" t="s">
        <v>81</v>
      </c>
      <c r="F42" s="26">
        <f>IF(C42&gt;1,VLOOKUP(C42,'PROD-KGS'!$A$1:$D$1369,4,0),"")</f>
        <v>0.45300000000000001</v>
      </c>
      <c r="G42" s="27">
        <f t="shared" si="17"/>
        <v>3447</v>
      </c>
      <c r="H42" s="99">
        <v>550</v>
      </c>
      <c r="I42" s="210">
        <f t="shared" si="10"/>
        <v>-5</v>
      </c>
      <c r="J42" s="255">
        <v>450</v>
      </c>
      <c r="K42" s="90">
        <f>IFERROR(INDEX(LUN!$A$1:$W$45,MATCH(A42,LUN!$A:$A,0),12),0)</f>
        <v>0</v>
      </c>
      <c r="L42" s="80">
        <f t="shared" si="18"/>
        <v>0</v>
      </c>
      <c r="M42" s="294">
        <v>550</v>
      </c>
      <c r="N42" s="90">
        <f>IFERROR(INDEX(MAR!$A$1:$W$42,MATCH(A42,MAR!$A:$A,0),12),0)</f>
        <v>0</v>
      </c>
      <c r="O42" s="80">
        <f t="shared" si="19"/>
        <v>0</v>
      </c>
      <c r="P42" s="81"/>
      <c r="Q42" s="90">
        <f>IFERROR(INDEX(MIE!$A$1:$W$44,MATCH(A42,MIE!$A:$A,0),12),0)</f>
        <v>0</v>
      </c>
      <c r="R42" s="80" t="str">
        <f t="shared" si="20"/>
        <v/>
      </c>
      <c r="S42" s="294">
        <v>550</v>
      </c>
      <c r="T42" s="90">
        <f>IFERROR(INDEX(JUE!$A$1:$W$45,MATCH(A42,JUE!$A:$A,0),12),0)</f>
        <v>555</v>
      </c>
      <c r="U42" s="80">
        <f t="shared" si="21"/>
        <v>1.009090909090909</v>
      </c>
      <c r="V42" s="81"/>
      <c r="W42" s="90">
        <f>IFERROR(INDEX(VIE!$A$1:$N$40,MATCH(A42,VIE!$A:$A,0),12),0)</f>
        <v>0</v>
      </c>
      <c r="X42" s="80" t="str">
        <f t="shared" si="22"/>
        <v/>
      </c>
      <c r="Y42" s="81"/>
      <c r="Z42" s="90">
        <f>IFERROR(INDEX([5]SAB!$A$1:$J$43,MATCH(A42,[5]SAB!$A:$A,0),12),0)</f>
        <v>0</v>
      </c>
      <c r="AA42" s="80" t="str">
        <f t="shared" si="23"/>
        <v/>
      </c>
      <c r="AB42" s="185">
        <v>1</v>
      </c>
      <c r="AC42" s="28"/>
      <c r="AD42" s="203"/>
      <c r="AE42" s="207"/>
      <c r="AF42" s="187">
        <f t="shared" si="24"/>
        <v>1.1749347258485641</v>
      </c>
      <c r="AG42" s="207"/>
      <c r="AH42" s="187">
        <f t="shared" si="25"/>
        <v>1.4360313315926894</v>
      </c>
      <c r="AI42" s="207"/>
      <c r="AJ42" s="187">
        <f t="shared" si="26"/>
        <v>0</v>
      </c>
      <c r="AK42" s="207"/>
      <c r="AL42" s="187">
        <f t="shared" si="27"/>
        <v>1.4360313315926894</v>
      </c>
      <c r="AM42" s="207"/>
      <c r="AN42" s="187">
        <f t="shared" si="28"/>
        <v>0</v>
      </c>
      <c r="AO42" s="207"/>
      <c r="AP42" s="187">
        <f t="shared" si="29"/>
        <v>0</v>
      </c>
      <c r="AQ42" s="206">
        <v>2600</v>
      </c>
      <c r="AR42" s="30" t="s">
        <v>27</v>
      </c>
      <c r="AS42" s="30">
        <f>IF(AT42&gt;0,"",IF(ISERROR(VLOOKUP(CONCATENATE(C42,E42),STD!C:D,2,0)),"",VLOOKUP(CONCATENATE(C42,E42),STD!C:D,2,0)))</f>
        <v>383</v>
      </c>
      <c r="AT42" s="31"/>
      <c r="AU42" s="109" t="str">
        <f t="shared" si="30"/>
        <v>Eslabón Angular Estampado perf.18DOBLAF</v>
      </c>
      <c r="AV42" s="286">
        <f t="shared" si="7"/>
        <v>-1000</v>
      </c>
      <c r="AW42">
        <f t="shared" si="8"/>
        <v>555</v>
      </c>
    </row>
    <row r="43" spans="1:49" ht="15" customHeight="1" x14ac:dyDescent="0.25">
      <c r="A43" s="82">
        <v>35</v>
      </c>
      <c r="B43" s="285" t="str">
        <f>IF(ISERROR(VLOOKUP(CONCATENATE(C43,E43),STD!C:E,3,0)),"",VLOOKUP(CONCATENATE(C43,E43),STD!C:E,3,0))</f>
        <v>PERNSA CH</v>
      </c>
      <c r="C43" s="184" t="s">
        <v>2328</v>
      </c>
      <c r="D43" s="229"/>
      <c r="E43" s="26" t="s">
        <v>2331</v>
      </c>
      <c r="F43" s="26">
        <f>IF(C43&gt;1,VLOOKUP(C43,'PROD-KGS'!$A$1:$D$1369,4,0),"")</f>
        <v>2.65</v>
      </c>
      <c r="G43" s="27">
        <f t="shared" si="17"/>
        <v>1980</v>
      </c>
      <c r="H43" s="99">
        <v>277</v>
      </c>
      <c r="I43" s="210">
        <f t="shared" si="10"/>
        <v>277</v>
      </c>
      <c r="J43" s="92"/>
      <c r="K43" s="90">
        <f>IFERROR(INDEX(LUN!$A$1:$W$45,MATCH(A43,LUN!$A:$A,0),12),0)</f>
        <v>0</v>
      </c>
      <c r="L43" s="80" t="str">
        <f t="shared" si="18"/>
        <v/>
      </c>
      <c r="M43" s="81"/>
      <c r="N43" s="90">
        <f>IFERROR(INDEX(MAR!$A$1:$W$42,MATCH(A43,MAR!$A:$A,0),12),0)</f>
        <v>0</v>
      </c>
      <c r="O43" s="80" t="str">
        <f t="shared" si="19"/>
        <v/>
      </c>
      <c r="P43" s="81"/>
      <c r="Q43" s="90">
        <f>IFERROR(INDEX(MIE!$A$1:$W$44,MATCH(A43,MIE!$A:$A,0),12),0)</f>
        <v>0</v>
      </c>
      <c r="R43" s="80" t="str">
        <f t="shared" si="20"/>
        <v/>
      </c>
      <c r="S43" s="81"/>
      <c r="T43" s="90">
        <f>IFERROR(INDEX(JUE!$A$1:$W$45,MATCH(A43,JUE!$A:$A,0),12),0)</f>
        <v>0</v>
      </c>
      <c r="U43" s="80" t="str">
        <f t="shared" si="21"/>
        <v/>
      </c>
      <c r="V43" s="81"/>
      <c r="W43" s="90">
        <f>IFERROR(INDEX(VIE!$A$1:$N$40,MATCH(A43,VIE!$A:$A,0),12),0)</f>
        <v>0</v>
      </c>
      <c r="X43" s="80" t="str">
        <f t="shared" si="22"/>
        <v/>
      </c>
      <c r="Y43" s="81"/>
      <c r="Z43" s="90">
        <f>IFERROR(INDEX([5]SAB!$A$1:$J$43,MATCH(A43,[5]SAB!$A:$A,0),12),0)</f>
        <v>0</v>
      </c>
      <c r="AA43" s="80" t="str">
        <f t="shared" si="23"/>
        <v/>
      </c>
      <c r="AB43" s="185"/>
      <c r="AC43" s="28"/>
      <c r="AD43" s="203"/>
      <c r="AE43" s="207"/>
      <c r="AF43" s="187">
        <f t="shared" si="24"/>
        <v>0</v>
      </c>
      <c r="AG43" s="207"/>
      <c r="AH43" s="187">
        <f t="shared" si="25"/>
        <v>0</v>
      </c>
      <c r="AI43" s="207"/>
      <c r="AJ43" s="187">
        <f t="shared" si="26"/>
        <v>0</v>
      </c>
      <c r="AK43" s="207"/>
      <c r="AL43" s="187">
        <f t="shared" si="27"/>
        <v>0</v>
      </c>
      <c r="AM43" s="207"/>
      <c r="AN43" s="187">
        <f t="shared" si="28"/>
        <v>0</v>
      </c>
      <c r="AO43" s="207"/>
      <c r="AP43" s="187">
        <f t="shared" si="29"/>
        <v>0</v>
      </c>
      <c r="AQ43" s="206"/>
      <c r="AR43" s="30" t="s">
        <v>1278</v>
      </c>
      <c r="AS43" s="30">
        <f>IF(AT43&gt;0,"",IF(ISERROR(VLOOKUP(CONCATENATE(C43,E43),STD!C:D,2,0)),"",VLOOKUP(CONCATENATE(C43,E43),STD!C:D,2,0)))</f>
        <v>220</v>
      </c>
      <c r="AT43" s="31"/>
      <c r="AU43" s="109" t="str">
        <f t="shared" si="30"/>
        <v>PEINETA DISUASIVA         10004698 1 X 1    CORT 25X3</v>
      </c>
      <c r="AV43" s="286">
        <f t="shared" si="7"/>
        <v>277</v>
      </c>
      <c r="AW43">
        <f t="shared" si="8"/>
        <v>0</v>
      </c>
    </row>
    <row r="44" spans="1:49" ht="15" customHeight="1" x14ac:dyDescent="0.25">
      <c r="A44" s="82">
        <v>36</v>
      </c>
      <c r="B44" s="285" t="str">
        <f>IF(ISERROR(VLOOKUP(CONCATENATE(C44,E44),STD!C:E,3,0)),"",VLOOKUP(CONCATENATE(C44,E44),STD!C:E,3,0))</f>
        <v>PRENSA CH</v>
      </c>
      <c r="C44" s="184" t="s">
        <v>2355</v>
      </c>
      <c r="D44" s="229"/>
      <c r="E44" s="26" t="s">
        <v>2332</v>
      </c>
      <c r="F44" s="26">
        <f>IF(C44&gt;1,VLOOKUP(C44,'PROD-KGS'!$A$1:$D$1369,4,0),"")</f>
        <v>2.18E-2</v>
      </c>
      <c r="G44" s="27">
        <f t="shared" si="17"/>
        <v>3519</v>
      </c>
      <c r="H44" s="99">
        <v>554</v>
      </c>
      <c r="I44" s="210">
        <f t="shared" si="10"/>
        <v>554</v>
      </c>
      <c r="J44" s="92"/>
      <c r="K44" s="90">
        <f>IFERROR(INDEX(LUN!$A$1:$W$45,MATCH(A44,LUN!$A:$A,0),12),0)</f>
        <v>0</v>
      </c>
      <c r="L44" s="80" t="str">
        <f t="shared" si="18"/>
        <v/>
      </c>
      <c r="M44" s="81"/>
      <c r="N44" s="90">
        <f>IFERROR(INDEX(MAR!$A$1:$W$42,MATCH(A44,MAR!$A:$A,0),12),0)</f>
        <v>0</v>
      </c>
      <c r="O44" s="80" t="str">
        <f t="shared" si="19"/>
        <v/>
      </c>
      <c r="P44" s="81"/>
      <c r="Q44" s="90">
        <f>IFERROR(INDEX(MIE!$A$1:$W$44,MATCH(A44,MIE!$A:$A,0),12),0)</f>
        <v>0</v>
      </c>
      <c r="R44" s="80" t="str">
        <f t="shared" si="20"/>
        <v/>
      </c>
      <c r="S44" s="81"/>
      <c r="T44" s="90">
        <f>IFERROR(INDEX(JUE!$A$1:$W$45,MATCH(A44,JUE!$A:$A,0),12),0)</f>
        <v>0</v>
      </c>
      <c r="U44" s="80" t="str">
        <f t="shared" si="21"/>
        <v/>
      </c>
      <c r="V44" s="81"/>
      <c r="W44" s="90">
        <f>IFERROR(INDEX(VIE!$A$1:$N$40,MATCH(A44,VIE!$A:$A,0),12),0)</f>
        <v>0</v>
      </c>
      <c r="X44" s="80" t="str">
        <f t="shared" si="22"/>
        <v/>
      </c>
      <c r="Y44" s="81"/>
      <c r="Z44" s="90">
        <f>IFERROR(INDEX([5]SAB!$A$1:$J$43,MATCH(A44,[5]SAB!$A:$A,0),12),0)</f>
        <v>0</v>
      </c>
      <c r="AA44" s="80" t="str">
        <f t="shared" si="23"/>
        <v/>
      </c>
      <c r="AB44" s="185">
        <v>1</v>
      </c>
      <c r="AC44" s="28"/>
      <c r="AD44" s="203"/>
      <c r="AE44" s="207"/>
      <c r="AF44" s="187">
        <f t="shared" si="24"/>
        <v>0</v>
      </c>
      <c r="AG44" s="207"/>
      <c r="AH44" s="187">
        <f t="shared" si="25"/>
        <v>0</v>
      </c>
      <c r="AI44" s="207"/>
      <c r="AJ44" s="187">
        <f t="shared" si="26"/>
        <v>0</v>
      </c>
      <c r="AK44" s="207"/>
      <c r="AL44" s="187">
        <f t="shared" si="27"/>
        <v>0</v>
      </c>
      <c r="AM44" s="207"/>
      <c r="AN44" s="187">
        <f t="shared" si="28"/>
        <v>0</v>
      </c>
      <c r="AO44" s="207"/>
      <c r="AP44" s="187">
        <f t="shared" si="29"/>
        <v>0</v>
      </c>
      <c r="AQ44" s="206"/>
      <c r="AR44" s="30" t="s">
        <v>1278</v>
      </c>
      <c r="AS44" s="30">
        <f>IF(AT44&gt;0,"",IF(ISERROR(VLOOKUP(CONCATENATE(C44,E44),STD!C:D,2,0)),"",VLOOKUP(CONCATENATE(C44,E44),STD!C:D,2,0)))</f>
        <v>391</v>
      </c>
      <c r="AT44" s="31"/>
      <c r="AU44" s="109" t="str">
        <f t="shared" si="30"/>
        <v>PEINETA DISUASIVA         PLET 25X5X210    CORT 25X5</v>
      </c>
      <c r="AV44" s="286">
        <f t="shared" si="7"/>
        <v>554</v>
      </c>
      <c r="AW44">
        <f t="shared" si="8"/>
        <v>0</v>
      </c>
    </row>
    <row r="45" spans="1:49" ht="15" customHeight="1" x14ac:dyDescent="0.25">
      <c r="A45" s="82">
        <v>37</v>
      </c>
      <c r="B45" s="285" t="str">
        <f>IF(ISERROR(VLOOKUP(CONCATENATE(C45,E45),STD!C:E,3,0)),"",VLOOKUP(CONCATENATE(C45,E45),STD!C:E,3,0))</f>
        <v>EX #15</v>
      </c>
      <c r="C45" s="184" t="s">
        <v>2355</v>
      </c>
      <c r="D45" s="229"/>
      <c r="E45" s="26" t="s">
        <v>2333</v>
      </c>
      <c r="F45" s="26">
        <f>IF(C45&gt;1,VLOOKUP(C45,'PROD-KGS'!$A$1:$D$1369,4,0),"")</f>
        <v>2.18E-2</v>
      </c>
      <c r="G45" s="27">
        <f t="shared" si="17"/>
        <v>2700</v>
      </c>
      <c r="H45" s="99">
        <v>1000</v>
      </c>
      <c r="I45" s="210">
        <f t="shared" si="10"/>
        <v>1000</v>
      </c>
      <c r="J45" s="92"/>
      <c r="K45" s="90">
        <f>IFERROR(INDEX(LUN!$A$1:$W$45,MATCH(A45,LUN!$A:$A,0),12),0)</f>
        <v>0</v>
      </c>
      <c r="L45" s="80" t="str">
        <f t="shared" si="18"/>
        <v/>
      </c>
      <c r="M45" s="294">
        <v>750</v>
      </c>
      <c r="N45" s="90">
        <f>IFERROR(INDEX(MAR!$A$1:$W$42,MATCH(A45,MAR!$A:$A,0),12),0)</f>
        <v>0</v>
      </c>
      <c r="O45" s="80">
        <f t="shared" si="19"/>
        <v>0</v>
      </c>
      <c r="P45" s="81"/>
      <c r="Q45" s="90">
        <f>IFERROR(INDEX(MIE!$A$1:$W$44,MATCH(A45,MIE!$A:$A,0),12),0)</f>
        <v>0</v>
      </c>
      <c r="R45" s="80" t="str">
        <f t="shared" si="20"/>
        <v/>
      </c>
      <c r="S45" s="294">
        <v>350</v>
      </c>
      <c r="T45" s="90">
        <f>IFERROR(INDEX(JUE!$A$1:$W$45,MATCH(A45,JUE!$A:$A,0),12),0)</f>
        <v>0</v>
      </c>
      <c r="U45" s="80">
        <f t="shared" si="21"/>
        <v>0</v>
      </c>
      <c r="V45" s="294">
        <v>1000</v>
      </c>
      <c r="W45" s="90">
        <f>IFERROR(INDEX(VIE!$A$1:$N$40,MATCH(A45,VIE!$A:$A,0),12),0)</f>
        <v>0</v>
      </c>
      <c r="X45" s="80">
        <f t="shared" si="22"/>
        <v>0</v>
      </c>
      <c r="Y45" s="81"/>
      <c r="Z45" s="90">
        <f>IFERROR(INDEX([5]SAB!$A$1:$J$43,MATCH(A45,[5]SAB!$A:$A,0),12),0)</f>
        <v>0</v>
      </c>
      <c r="AA45" s="80" t="str">
        <f t="shared" si="23"/>
        <v/>
      </c>
      <c r="AB45" s="185">
        <v>1</v>
      </c>
      <c r="AC45" s="28"/>
      <c r="AD45" s="203"/>
      <c r="AE45" s="207"/>
      <c r="AF45" s="187">
        <f t="shared" si="24"/>
        <v>0</v>
      </c>
      <c r="AG45" s="207"/>
      <c r="AH45" s="187">
        <f t="shared" si="25"/>
        <v>2.5</v>
      </c>
      <c r="AI45" s="207"/>
      <c r="AJ45" s="187">
        <f t="shared" si="26"/>
        <v>0</v>
      </c>
      <c r="AK45" s="207"/>
      <c r="AL45" s="187">
        <f t="shared" si="27"/>
        <v>1.1666666666666667</v>
      </c>
      <c r="AM45" s="207"/>
      <c r="AN45" s="187">
        <f t="shared" si="28"/>
        <v>3.3333333333333335</v>
      </c>
      <c r="AO45" s="207"/>
      <c r="AP45" s="187">
        <f t="shared" si="29"/>
        <v>0</v>
      </c>
      <c r="AQ45" s="206"/>
      <c r="AR45" s="30" t="s">
        <v>1278</v>
      </c>
      <c r="AS45" s="30">
        <f>IF(AT45&gt;0,"",IF(ISERROR(VLOOKUP(CONCATENATE(C45,E45),STD!C:D,2,0)),"",VLOOKUP(CONCATENATE(C45,E45),STD!C:D,2,0)))</f>
        <v>300</v>
      </c>
      <c r="AT45" s="31"/>
      <c r="AU45" s="109" t="str">
        <f t="shared" si="30"/>
        <v>PEINETA DISUASIVA         PLET 25X5X210    PERF 25X5</v>
      </c>
      <c r="AV45" s="286">
        <f t="shared" si="7"/>
        <v>-1100</v>
      </c>
      <c r="AW45">
        <f t="shared" si="8"/>
        <v>0</v>
      </c>
    </row>
    <row r="46" spans="1:49" ht="15" customHeight="1" x14ac:dyDescent="0.25">
      <c r="A46" s="82">
        <v>38</v>
      </c>
      <c r="B46" s="285" t="str">
        <f>IF(ISERROR(VLOOKUP(CONCATENATE(C46,E46),STD!C:E,3,0)),"",VLOOKUP(CONCATENATE(C46,E46),STD!C:E,3,0))</f>
        <v>EX #17</v>
      </c>
      <c r="C46" s="184" t="s">
        <v>2355</v>
      </c>
      <c r="D46" s="229"/>
      <c r="E46" s="26" t="s">
        <v>2334</v>
      </c>
      <c r="F46" s="26">
        <f>IF(C46&gt;1,VLOOKUP(C46,'PROD-KGS'!$A$1:$D$1369,4,0),"")</f>
        <v>2.18E-2</v>
      </c>
      <c r="G46" s="27">
        <f t="shared" si="17"/>
        <v>1350</v>
      </c>
      <c r="H46" s="99">
        <v>1000</v>
      </c>
      <c r="I46" s="210">
        <f t="shared" si="10"/>
        <v>1000</v>
      </c>
      <c r="J46" s="92"/>
      <c r="K46" s="90">
        <f>IFERROR(INDEX(LUN!$A$1:$W$45,MATCH(A46,LUN!$A:$A,0),12),0)</f>
        <v>0</v>
      </c>
      <c r="L46" s="80" t="str">
        <f t="shared" si="18"/>
        <v/>
      </c>
      <c r="M46" s="294">
        <v>750</v>
      </c>
      <c r="N46" s="90">
        <f>IFERROR(INDEX(MAR!$A$1:$W$42,MATCH(A46,MAR!$A:$A,0),12),0)</f>
        <v>0</v>
      </c>
      <c r="O46" s="80">
        <f t="shared" si="19"/>
        <v>0</v>
      </c>
      <c r="P46" s="81"/>
      <c r="Q46" s="90">
        <f>IFERROR(INDEX(MIE!$A$1:$W$44,MATCH(A46,MIE!$A:$A,0),12),0)</f>
        <v>0</v>
      </c>
      <c r="R46" s="80" t="str">
        <f t="shared" si="20"/>
        <v/>
      </c>
      <c r="S46" s="294">
        <v>350</v>
      </c>
      <c r="T46" s="90">
        <f>IFERROR(INDEX(JUE!$A$1:$W$45,MATCH(A46,JUE!$A:$A,0),12),0)</f>
        <v>0</v>
      </c>
      <c r="U46" s="80">
        <f t="shared" si="21"/>
        <v>0</v>
      </c>
      <c r="V46" s="294">
        <v>650</v>
      </c>
      <c r="W46" s="90">
        <f>IFERROR(INDEX(VIE!$A$1:$N$40,MATCH(A46,VIE!$A:$A,0),12),0)</f>
        <v>0</v>
      </c>
      <c r="X46" s="80">
        <f t="shared" si="22"/>
        <v>0</v>
      </c>
      <c r="Y46" s="81"/>
      <c r="Z46" s="90">
        <f>IFERROR(INDEX([5]SAB!$A$1:$J$43,MATCH(A46,[5]SAB!$A:$A,0),12),0)</f>
        <v>0</v>
      </c>
      <c r="AA46" s="80" t="str">
        <f t="shared" si="23"/>
        <v/>
      </c>
      <c r="AB46" s="185">
        <v>1</v>
      </c>
      <c r="AC46" s="28"/>
      <c r="AD46" s="203"/>
      <c r="AE46" s="207"/>
      <c r="AF46" s="187">
        <f t="shared" si="24"/>
        <v>0</v>
      </c>
      <c r="AG46" s="207"/>
      <c r="AH46" s="187">
        <f t="shared" si="25"/>
        <v>5</v>
      </c>
      <c r="AI46" s="207"/>
      <c r="AJ46" s="187">
        <f t="shared" si="26"/>
        <v>0</v>
      </c>
      <c r="AK46" s="207"/>
      <c r="AL46" s="187">
        <f t="shared" si="27"/>
        <v>2.3333333333333335</v>
      </c>
      <c r="AM46" s="207"/>
      <c r="AN46" s="187">
        <f t="shared" si="28"/>
        <v>4.333333333333333</v>
      </c>
      <c r="AO46" s="207"/>
      <c r="AP46" s="187">
        <f t="shared" si="29"/>
        <v>0</v>
      </c>
      <c r="AQ46" s="206"/>
      <c r="AR46" s="30" t="s">
        <v>1278</v>
      </c>
      <c r="AS46" s="30">
        <f>IF(AT46&gt;0,"",IF(ISERROR(VLOOKUP(CONCATENATE(C46,E46),STD!C:D,2,0)),"",VLOOKUP(CONCATENATE(C46,E46),STD!C:D,2,0)))</f>
        <v>150</v>
      </c>
      <c r="AT46" s="31"/>
      <c r="AU46" s="109" t="str">
        <f t="shared" si="30"/>
        <v>PEINETA DISUASIVA         PLET 25X5X210    DOBL 25X5</v>
      </c>
      <c r="AV46" s="286">
        <f t="shared" si="7"/>
        <v>-750</v>
      </c>
      <c r="AW46">
        <f t="shared" si="8"/>
        <v>0</v>
      </c>
    </row>
    <row r="47" spans="1:49" x14ac:dyDescent="0.25">
      <c r="A47" s="82">
        <v>39</v>
      </c>
      <c r="B47" s="285" t="str">
        <f>IF(ISERROR(VLOOKUP(CONCATENATE(C47,E47),STD!C:E,3,0)),"",VLOOKUP(CONCATENATE(C47,E47),STD!C:E,3,0))</f>
        <v>MIG #2</v>
      </c>
      <c r="C47" s="184" t="s">
        <v>2355</v>
      </c>
      <c r="D47" s="229"/>
      <c r="E47" s="26" t="s">
        <v>2536</v>
      </c>
      <c r="F47" s="26">
        <f>IF(C47&gt;1,VLOOKUP(C47,'PROD-KGS'!$A$1:$D$1369,4,0),"")</f>
        <v>2.18E-2</v>
      </c>
      <c r="G47" s="27">
        <f t="shared" si="17"/>
        <v>315</v>
      </c>
      <c r="H47" s="99">
        <v>1354</v>
      </c>
      <c r="I47" s="210">
        <f t="shared" si="10"/>
        <v>1354</v>
      </c>
      <c r="J47" s="92"/>
      <c r="K47" s="90">
        <f>IFERROR(INDEX(LUN!$A$1:$W$45,MATCH(A47,LUN!$A:$A,0),12),0)</f>
        <v>0</v>
      </c>
      <c r="L47" s="80" t="str">
        <f t="shared" si="18"/>
        <v/>
      </c>
      <c r="M47" s="81"/>
      <c r="N47" s="90">
        <f>IFERROR(INDEX(MAR!$A$1:$W$42,MATCH(A47,MAR!$A:$A,0),12),0)</f>
        <v>0</v>
      </c>
      <c r="O47" s="80" t="str">
        <f t="shared" si="19"/>
        <v/>
      </c>
      <c r="P47" s="81"/>
      <c r="Q47" s="90">
        <f>IFERROR(INDEX(MIE!$A$1:$W$44,MATCH(A47,MIE!$A:$A,0),12),0)</f>
        <v>0</v>
      </c>
      <c r="R47" s="80" t="str">
        <f t="shared" si="20"/>
        <v/>
      </c>
      <c r="S47" s="81"/>
      <c r="T47" s="90">
        <f>IFERROR(INDEX(JUE!$A$1:$W$45,MATCH(A47,JUE!$A:$A,0),12),0)</f>
        <v>0</v>
      </c>
      <c r="U47" s="80" t="str">
        <f t="shared" si="21"/>
        <v/>
      </c>
      <c r="V47" s="81"/>
      <c r="W47" s="90">
        <f>IFERROR(INDEX(VIE!$A$1:$N$40,MATCH(A47,VIE!$A:$A,0),12),0)</f>
        <v>0</v>
      </c>
      <c r="X47" s="80" t="str">
        <f t="shared" si="22"/>
        <v/>
      </c>
      <c r="Y47" s="81"/>
      <c r="Z47" s="90">
        <f>IFERROR(INDEX([5]SAB!$A$1:$J$43,MATCH(A47,[5]SAB!$A:$A,0),12),0)</f>
        <v>0</v>
      </c>
      <c r="AA47" s="80" t="str">
        <f t="shared" si="23"/>
        <v/>
      </c>
      <c r="AB47" s="185">
        <v>1</v>
      </c>
      <c r="AC47" s="28"/>
      <c r="AD47" s="203"/>
      <c r="AE47" s="207"/>
      <c r="AF47" s="187">
        <f t="shared" si="24"/>
        <v>0</v>
      </c>
      <c r="AG47" s="207"/>
      <c r="AH47" s="187">
        <f t="shared" si="25"/>
        <v>0</v>
      </c>
      <c r="AI47" s="207"/>
      <c r="AJ47" s="187">
        <f t="shared" si="26"/>
        <v>0</v>
      </c>
      <c r="AK47" s="207"/>
      <c r="AL47" s="187">
        <f t="shared" si="27"/>
        <v>0</v>
      </c>
      <c r="AM47" s="207"/>
      <c r="AN47" s="187">
        <f t="shared" si="28"/>
        <v>0</v>
      </c>
      <c r="AO47" s="207"/>
      <c r="AP47" s="187">
        <f t="shared" si="29"/>
        <v>0</v>
      </c>
      <c r="AQ47" s="206"/>
      <c r="AR47" s="30" t="s">
        <v>1278</v>
      </c>
      <c r="AS47" s="30">
        <f>IF(AT47&gt;0,"",IF(ISERROR(VLOOKUP(CONCATENATE(C47,E47),STD!C:D,2,0)),"",VLOOKUP(CONCATENATE(C47,E47),STD!C:D,2,0)))</f>
        <v>35</v>
      </c>
      <c r="AT47" s="31"/>
      <c r="AU47" s="109" t="str">
        <f t="shared" si="30"/>
        <v>PEINETA DISUASIVA         PLET 25X5X210    SOLD M8</v>
      </c>
      <c r="AV47" s="286">
        <f t="shared" si="7"/>
        <v>1354</v>
      </c>
      <c r="AW47">
        <f t="shared" ref="AW47:AW110" si="31">K47+N47+Q47+T47+W47+Z47</f>
        <v>0</v>
      </c>
    </row>
    <row r="48" spans="1:49" x14ac:dyDescent="0.25">
      <c r="A48" s="82">
        <v>40</v>
      </c>
      <c r="B48" s="285" t="str">
        <f>IF(ISERROR(VLOOKUP(CONCATENATE(C48,E48),STD!C:E,3,0)),"",VLOOKUP(CONCATENATE(C48,E48),STD!C:E,3,0))</f>
        <v>TIJERA #1</v>
      </c>
      <c r="C48" s="184" t="s">
        <v>2353</v>
      </c>
      <c r="D48" s="229"/>
      <c r="E48" s="26" t="s">
        <v>2335</v>
      </c>
      <c r="F48" s="26">
        <f>IF(C48&gt;1,VLOOKUP(C48,'PROD-KGS'!$A$1:$D$1369,4,0),"")</f>
        <v>7.0000000000000007E-2</v>
      </c>
      <c r="G48" s="27">
        <f t="shared" si="17"/>
        <v>5400</v>
      </c>
      <c r="H48" s="99">
        <v>8724</v>
      </c>
      <c r="I48" s="210">
        <f t="shared" si="10"/>
        <v>8724</v>
      </c>
      <c r="J48" s="92"/>
      <c r="K48" s="90">
        <f>IFERROR(INDEX(LUN!$A$1:$W$45,MATCH(A48,LUN!$A:$A,0),12),0)</f>
        <v>0</v>
      </c>
      <c r="L48" s="80" t="str">
        <f t="shared" si="18"/>
        <v/>
      </c>
      <c r="M48" s="81"/>
      <c r="N48" s="90">
        <f>IFERROR(INDEX(MAR!$A$1:$W$42,MATCH(A48,MAR!$A:$A,0),12),0)</f>
        <v>0</v>
      </c>
      <c r="O48" s="80" t="str">
        <f t="shared" si="19"/>
        <v/>
      </c>
      <c r="P48" s="81"/>
      <c r="Q48" s="90">
        <f>IFERROR(INDEX(MIE!$A$1:$W$44,MATCH(A48,MIE!$A:$A,0),12),0)</f>
        <v>0</v>
      </c>
      <c r="R48" s="80" t="str">
        <f t="shared" si="20"/>
        <v/>
      </c>
      <c r="S48" s="81"/>
      <c r="T48" s="90">
        <f>IFERROR(INDEX(JUE!$A$1:$W$45,MATCH(A48,JUE!$A:$A,0),12),0)</f>
        <v>0</v>
      </c>
      <c r="U48" s="80" t="str">
        <f t="shared" si="21"/>
        <v/>
      </c>
      <c r="V48" s="81"/>
      <c r="W48" s="90">
        <f>IFERROR(INDEX(VIE!$A$1:$N$40,MATCH(A48,VIE!$A:$A,0),12),0)</f>
        <v>0</v>
      </c>
      <c r="X48" s="80" t="str">
        <f t="shared" si="22"/>
        <v/>
      </c>
      <c r="Y48" s="81"/>
      <c r="Z48" s="90">
        <f>IFERROR(INDEX([5]SAB!$A$1:$J$43,MATCH(A48,[5]SAB!$A:$A,0),12),0)</f>
        <v>0</v>
      </c>
      <c r="AA48" s="80" t="str">
        <f t="shared" si="23"/>
        <v/>
      </c>
      <c r="AB48" s="185">
        <v>1</v>
      </c>
      <c r="AC48" s="28"/>
      <c r="AD48" s="203"/>
      <c r="AE48" s="207"/>
      <c r="AF48" s="187">
        <f t="shared" si="24"/>
        <v>0</v>
      </c>
      <c r="AG48" s="207"/>
      <c r="AH48" s="187">
        <f t="shared" si="25"/>
        <v>0</v>
      </c>
      <c r="AI48" s="207"/>
      <c r="AJ48" s="187">
        <f t="shared" si="26"/>
        <v>0</v>
      </c>
      <c r="AK48" s="207"/>
      <c r="AL48" s="187">
        <f t="shared" si="27"/>
        <v>0</v>
      </c>
      <c r="AM48" s="207"/>
      <c r="AN48" s="187">
        <f t="shared" si="28"/>
        <v>0</v>
      </c>
      <c r="AO48" s="207"/>
      <c r="AP48" s="187">
        <f t="shared" si="29"/>
        <v>0</v>
      </c>
      <c r="AQ48" s="206"/>
      <c r="AR48" s="30" t="s">
        <v>1278</v>
      </c>
      <c r="AS48" s="30">
        <f>IF(AT48&gt;0,"",IF(ISERROR(VLOOKUP(CONCATENATE(C48,E48),STD!C:D,2,0)),"",VLOOKUP(CONCATENATE(C48,E48),STD!C:D,2,0)))</f>
        <v>600</v>
      </c>
      <c r="AT48" s="31"/>
      <c r="AU48" s="109" t="str">
        <f t="shared" si="30"/>
        <v>PEINETA DISUASIVA         PUA 300    CORT PUA300</v>
      </c>
      <c r="AV48" s="286">
        <f t="shared" si="7"/>
        <v>8724</v>
      </c>
      <c r="AW48">
        <f t="shared" si="31"/>
        <v>0</v>
      </c>
    </row>
    <row r="49" spans="1:50" x14ac:dyDescent="0.25">
      <c r="A49" s="82">
        <v>41</v>
      </c>
      <c r="B49" s="285" t="str">
        <f>IF(ISERROR(VLOOKUP(CONCATENATE(C49,E49),STD!C:E,3,0)),"",VLOOKUP(CONCATENATE(C49,E49),STD!C:E,3,0))</f>
        <v>ESMERIL #1</v>
      </c>
      <c r="C49" s="184" t="s">
        <v>2353</v>
      </c>
      <c r="D49" s="229"/>
      <c r="E49" s="26" t="s">
        <v>2337</v>
      </c>
      <c r="F49" s="26">
        <f>IF(C49&gt;1,VLOOKUP(C49,'PROD-KGS'!$A$1:$D$1369,4,0),"")</f>
        <v>7.0000000000000007E-2</v>
      </c>
      <c r="G49" s="27">
        <f t="shared" si="17"/>
        <v>1620</v>
      </c>
      <c r="H49" s="99">
        <v>7084</v>
      </c>
      <c r="I49" s="210">
        <f t="shared" si="10"/>
        <v>7084</v>
      </c>
      <c r="J49" s="92"/>
      <c r="K49" s="90">
        <f>IFERROR(INDEX(LUN!$A$1:$W$45,MATCH(A49,LUN!$A:$A,0),12),0)</f>
        <v>0</v>
      </c>
      <c r="L49" s="80" t="str">
        <f t="shared" si="18"/>
        <v/>
      </c>
      <c r="M49" s="81"/>
      <c r="N49" s="90">
        <f>IFERROR(INDEX(MAR!$A$1:$W$42,MATCH(A49,MAR!$A:$A,0),12),0)</f>
        <v>0</v>
      </c>
      <c r="O49" s="80" t="str">
        <f t="shared" si="19"/>
        <v/>
      </c>
      <c r="P49" s="81"/>
      <c r="Q49" s="90">
        <f>IFERROR(INDEX(MIE!$A$1:$W$44,MATCH(A49,MIE!$A:$A,0),12),0)</f>
        <v>0</v>
      </c>
      <c r="R49" s="80" t="str">
        <f t="shared" si="20"/>
        <v/>
      </c>
      <c r="S49" s="81"/>
      <c r="T49" s="90">
        <f>IFERROR(INDEX(JUE!$A$1:$W$45,MATCH(A49,JUE!$A:$A,0),12),0)</f>
        <v>0</v>
      </c>
      <c r="U49" s="80" t="str">
        <f t="shared" si="21"/>
        <v/>
      </c>
      <c r="V49" s="294">
        <v>990</v>
      </c>
      <c r="W49" s="90">
        <f>IFERROR(INDEX(VIE!$A$1:$N$40,MATCH(A49,VIE!$A:$A,0),12),0)</f>
        <v>0</v>
      </c>
      <c r="X49" s="80">
        <f t="shared" si="22"/>
        <v>0</v>
      </c>
      <c r="Y49" s="81"/>
      <c r="Z49" s="90">
        <f>IFERROR(INDEX([5]SAB!$A$1:$J$43,MATCH(A49,[5]SAB!$A:$A,0),12),0)</f>
        <v>0</v>
      </c>
      <c r="AA49" s="80" t="str">
        <f t="shared" si="23"/>
        <v/>
      </c>
      <c r="AB49" s="185">
        <v>1</v>
      </c>
      <c r="AC49" s="28"/>
      <c r="AD49" s="203"/>
      <c r="AE49" s="207"/>
      <c r="AF49" s="187">
        <f t="shared" si="24"/>
        <v>0</v>
      </c>
      <c r="AG49" s="207"/>
      <c r="AH49" s="187">
        <f t="shared" si="25"/>
        <v>0</v>
      </c>
      <c r="AI49" s="207"/>
      <c r="AJ49" s="187">
        <f t="shared" si="26"/>
        <v>0</v>
      </c>
      <c r="AK49" s="207"/>
      <c r="AL49" s="187">
        <f t="shared" si="27"/>
        <v>0</v>
      </c>
      <c r="AM49" s="207"/>
      <c r="AN49" s="187">
        <f t="shared" si="28"/>
        <v>5.5</v>
      </c>
      <c r="AO49" s="207"/>
      <c r="AP49" s="187">
        <f t="shared" si="29"/>
        <v>0</v>
      </c>
      <c r="AQ49" s="206"/>
      <c r="AR49" s="30" t="s">
        <v>1278</v>
      </c>
      <c r="AS49" s="30">
        <f>IF(AT49&gt;0,"",IF(ISERROR(VLOOKUP(CONCATENATE(C49,E49),STD!C:D,2,0)),"",VLOOKUP(CONCATENATE(C49,E49),STD!C:D,2,0)))</f>
        <v>180</v>
      </c>
      <c r="AT49" s="31"/>
      <c r="AU49" s="109" t="str">
        <f t="shared" si="30"/>
        <v>PEINETA DISUASIVA         PUA 300    ESME PUA300</v>
      </c>
      <c r="AV49" s="286">
        <f t="shared" si="7"/>
        <v>6094</v>
      </c>
      <c r="AW49">
        <f t="shared" si="31"/>
        <v>0</v>
      </c>
    </row>
    <row r="50" spans="1:50" x14ac:dyDescent="0.25">
      <c r="A50" s="82">
        <v>42</v>
      </c>
      <c r="B50" s="285" t="str">
        <f>IF(ISERROR(VLOOKUP(CONCATENATE(C50,E50),STD!C:E,3,0)),"",VLOOKUP(CONCATENATE(C50,E50),STD!C:E,3,0))</f>
        <v>TIJERA #1</v>
      </c>
      <c r="C50" s="184" t="s">
        <v>2354</v>
      </c>
      <c r="D50" s="229"/>
      <c r="E50" s="26" t="s">
        <v>2336</v>
      </c>
      <c r="F50" s="26">
        <f>IF(C50&gt;1,VLOOKUP(C50,'PROD-KGS'!$A$1:$D$1369,4,0),"")</f>
        <v>3.5000000000000003E-2</v>
      </c>
      <c r="G50" s="27">
        <f t="shared" si="17"/>
        <v>5400</v>
      </c>
      <c r="H50" s="99">
        <v>3955</v>
      </c>
      <c r="I50" s="210">
        <f t="shared" si="10"/>
        <v>3955</v>
      </c>
      <c r="J50" s="92"/>
      <c r="K50" s="90">
        <f>IFERROR(INDEX(LUN!$A$1:$W$45,MATCH(A50,LUN!$A:$A,0),12),0)</f>
        <v>0</v>
      </c>
      <c r="L50" s="80" t="str">
        <f t="shared" si="18"/>
        <v/>
      </c>
      <c r="M50" s="81"/>
      <c r="N50" s="90">
        <f>IFERROR(INDEX(MAR!$A$1:$W$42,MATCH(A50,MAR!$A:$A,0),12),0)</f>
        <v>0</v>
      </c>
      <c r="O50" s="80" t="str">
        <f t="shared" si="19"/>
        <v/>
      </c>
      <c r="P50" s="81"/>
      <c r="Q50" s="90">
        <f>IFERROR(INDEX(MIE!$A$1:$W$44,MATCH(A50,MIE!$A:$A,0),12),0)</f>
        <v>0</v>
      </c>
      <c r="R50" s="80" t="str">
        <f t="shared" si="20"/>
        <v/>
      </c>
      <c r="S50" s="81"/>
      <c r="T50" s="90">
        <f>IFERROR(INDEX(JUE!$A$1:$W$45,MATCH(A50,JUE!$A:$A,0),12),0)</f>
        <v>0</v>
      </c>
      <c r="U50" s="80" t="str">
        <f t="shared" si="21"/>
        <v/>
      </c>
      <c r="V50" s="294">
        <v>1200</v>
      </c>
      <c r="W50" s="90">
        <f>IFERROR(INDEX(VIE!$A$1:$N$40,MATCH(A50,VIE!$A:$A,0),12),0)</f>
        <v>0</v>
      </c>
      <c r="X50" s="80">
        <f t="shared" si="22"/>
        <v>0</v>
      </c>
      <c r="Y50" s="81"/>
      <c r="Z50" s="90">
        <f>IFERROR(INDEX([5]SAB!$A$1:$J$43,MATCH(A50,[5]SAB!$A:$A,0),12),0)</f>
        <v>0</v>
      </c>
      <c r="AA50" s="80" t="str">
        <f t="shared" si="23"/>
        <v/>
      </c>
      <c r="AB50" s="185">
        <v>1</v>
      </c>
      <c r="AC50" s="28"/>
      <c r="AD50" s="203"/>
      <c r="AE50" s="207"/>
      <c r="AF50" s="187">
        <f t="shared" si="24"/>
        <v>0</v>
      </c>
      <c r="AG50" s="207" t="s">
        <v>2342</v>
      </c>
      <c r="AH50" s="187">
        <f t="shared" si="25"/>
        <v>0</v>
      </c>
      <c r="AI50" s="207"/>
      <c r="AJ50" s="187">
        <f t="shared" si="26"/>
        <v>0</v>
      </c>
      <c r="AK50" s="207"/>
      <c r="AL50" s="187">
        <f t="shared" si="27"/>
        <v>0</v>
      </c>
      <c r="AM50" s="207"/>
      <c r="AN50" s="187">
        <f t="shared" si="28"/>
        <v>2</v>
      </c>
      <c r="AO50" s="207"/>
      <c r="AP50" s="187">
        <f t="shared" si="29"/>
        <v>0</v>
      </c>
      <c r="AQ50" s="206"/>
      <c r="AR50" s="30" t="s">
        <v>1278</v>
      </c>
      <c r="AS50" s="30">
        <f>IF(AT50&gt;0,"",IF(ISERROR(VLOOKUP(CONCATENATE(C50,E50),STD!C:D,2,0)),"",VLOOKUP(CONCATENATE(C50,E50),STD!C:D,2,0)))</f>
        <v>600</v>
      </c>
      <c r="AT50" s="31"/>
      <c r="AU50" s="109" t="str">
        <f t="shared" si="30"/>
        <v>PEINETA DISUASIVA         PUA 150CORT PUA150</v>
      </c>
      <c r="AV50" s="286">
        <f t="shared" si="7"/>
        <v>2755</v>
      </c>
      <c r="AW50">
        <f t="shared" si="31"/>
        <v>0</v>
      </c>
    </row>
    <row r="51" spans="1:50" ht="15" customHeight="1" x14ac:dyDescent="0.25">
      <c r="A51" s="82">
        <v>43</v>
      </c>
      <c r="B51" s="285" t="str">
        <f>IF(ISERROR(VLOOKUP(CONCATENATE(C51,E51),STD!C:E,3,0)),"",VLOOKUP(CONCATENATE(C51,E51),STD!C:E,3,0))</f>
        <v>ESMERIL #1</v>
      </c>
      <c r="C51" s="184" t="s">
        <v>2354</v>
      </c>
      <c r="D51" s="229"/>
      <c r="E51" s="26" t="s">
        <v>2338</v>
      </c>
      <c r="F51" s="26">
        <f>IF(C51&gt;1,VLOOKUP(C51,'PROD-KGS'!$A$1:$D$1369,4,0),"")</f>
        <v>3.5000000000000003E-2</v>
      </c>
      <c r="G51" s="27">
        <f t="shared" si="17"/>
        <v>1620</v>
      </c>
      <c r="H51" s="99">
        <v>7090</v>
      </c>
      <c r="I51" s="210">
        <f t="shared" ref="I51:I114" si="32">H51-SUM(K51,N51,Q51,T51,W51,Z51)</f>
        <v>7090</v>
      </c>
      <c r="J51" s="92"/>
      <c r="K51" s="90">
        <f>IFERROR(INDEX(LUN!$A$1:$W$45,MATCH(A51,LUN!$A:$A,0),12),0)</f>
        <v>0</v>
      </c>
      <c r="L51" s="80" t="str">
        <f t="shared" si="18"/>
        <v/>
      </c>
      <c r="M51" s="81"/>
      <c r="N51" s="90">
        <f>IFERROR(INDEX(MAR!$A$1:$W$42,MATCH(A51,MAR!$A:$A,0),12),0)</f>
        <v>0</v>
      </c>
      <c r="O51" s="80" t="str">
        <f t="shared" si="19"/>
        <v/>
      </c>
      <c r="P51" s="81"/>
      <c r="Q51" s="90">
        <f>IFERROR(INDEX(MIE!$A$1:$W$44,MATCH(A51,MIE!$A:$A,0),12),0)</f>
        <v>0</v>
      </c>
      <c r="R51" s="80" t="str">
        <f t="shared" si="20"/>
        <v/>
      </c>
      <c r="S51" s="81"/>
      <c r="T51" s="90">
        <f>IFERROR(INDEX(JUE!$A$1:$W$45,MATCH(A51,JUE!$A:$A,0),12),0)</f>
        <v>0</v>
      </c>
      <c r="U51" s="80" t="str">
        <f t="shared" si="21"/>
        <v/>
      </c>
      <c r="V51" s="294">
        <v>450</v>
      </c>
      <c r="W51" s="90">
        <f>IFERROR(INDEX(VIE!$A$1:$N$40,MATCH(A51,VIE!$A:$A,0),12),0)</f>
        <v>0</v>
      </c>
      <c r="X51" s="80">
        <f t="shared" si="22"/>
        <v>0</v>
      </c>
      <c r="Y51" s="81"/>
      <c r="Z51" s="90">
        <f>IFERROR(INDEX([5]SAB!$A$1:$J$43,MATCH(A51,[5]SAB!$A:$A,0),12),0)</f>
        <v>0</v>
      </c>
      <c r="AA51" s="80" t="str">
        <f t="shared" si="23"/>
        <v/>
      </c>
      <c r="AB51" s="185">
        <v>1</v>
      </c>
      <c r="AC51" s="28"/>
      <c r="AD51" s="203"/>
      <c r="AE51" s="207"/>
      <c r="AF51" s="187">
        <f t="shared" si="24"/>
        <v>0</v>
      </c>
      <c r="AG51" s="207"/>
      <c r="AH51" s="187">
        <f t="shared" si="25"/>
        <v>0</v>
      </c>
      <c r="AI51" s="207"/>
      <c r="AJ51" s="187">
        <f t="shared" si="26"/>
        <v>0</v>
      </c>
      <c r="AK51" s="207"/>
      <c r="AL51" s="187">
        <f t="shared" si="27"/>
        <v>0</v>
      </c>
      <c r="AM51" s="207"/>
      <c r="AN51" s="187">
        <f t="shared" si="28"/>
        <v>2.5</v>
      </c>
      <c r="AO51" s="207"/>
      <c r="AP51" s="187">
        <f t="shared" si="29"/>
        <v>0</v>
      </c>
      <c r="AQ51" s="206"/>
      <c r="AR51" s="30" t="s">
        <v>1278</v>
      </c>
      <c r="AS51" s="30">
        <f>IF(AT51&gt;0,"",IF(ISERROR(VLOOKUP(CONCATENATE(C51,E51),STD!C:D,2,0)),"",VLOOKUP(CONCATENATE(C51,E51),STD!C:D,2,0)))</f>
        <v>180</v>
      </c>
      <c r="AT51" s="31"/>
      <c r="AU51" s="109" t="str">
        <f t="shared" si="30"/>
        <v>PEINETA DISUASIVA         PUA 150ESME PUA150</v>
      </c>
      <c r="AV51" s="286">
        <f t="shared" si="7"/>
        <v>6640</v>
      </c>
      <c r="AW51">
        <f t="shared" si="31"/>
        <v>0</v>
      </c>
    </row>
    <row r="52" spans="1:50" ht="15" customHeight="1" x14ac:dyDescent="0.25">
      <c r="A52" s="82">
        <v>44</v>
      </c>
      <c r="B52" s="285" t="str">
        <f>IF(ISERROR(VLOOKUP(CONCATENATE(C52,E52),STD!C:E,3,0)),"",VLOOKUP(CONCATENATE(C52,E52),STD!C:E,3,0))</f>
        <v>MIG #1</v>
      </c>
      <c r="C52" s="184" t="s">
        <v>2328</v>
      </c>
      <c r="D52" s="229"/>
      <c r="E52" s="26" t="s">
        <v>69</v>
      </c>
      <c r="F52" s="26">
        <f>IF(C52&gt;1,VLOOKUP(C52,'PROD-KGS'!$A$1:$D$1369,4,0),"")</f>
        <v>2.65</v>
      </c>
      <c r="G52" s="27">
        <f t="shared" si="17"/>
        <v>45</v>
      </c>
      <c r="H52" s="99">
        <v>658</v>
      </c>
      <c r="I52" s="210">
        <f t="shared" si="32"/>
        <v>658</v>
      </c>
      <c r="J52" s="92"/>
      <c r="K52" s="90">
        <f>IFERROR(INDEX(LUN!$A$1:$W$45,MATCH(A52,LUN!$A:$A,0),12),0)</f>
        <v>0</v>
      </c>
      <c r="L52" s="80" t="str">
        <f t="shared" si="18"/>
        <v/>
      </c>
      <c r="M52" s="81"/>
      <c r="N52" s="90">
        <f>IFERROR(INDEX(MAR!$A$1:$W$42,MATCH(A52,MAR!$A:$A,0),12),0)</f>
        <v>0</v>
      </c>
      <c r="O52" s="80" t="str">
        <f t="shared" si="19"/>
        <v/>
      </c>
      <c r="P52" s="81"/>
      <c r="Q52" s="90">
        <f>IFERROR(INDEX(MIE!$A$1:$W$44,MATCH(A52,MIE!$A:$A,0),12),0)</f>
        <v>0</v>
      </c>
      <c r="R52" s="80" t="str">
        <f t="shared" si="20"/>
        <v/>
      </c>
      <c r="S52" s="81"/>
      <c r="T52" s="90">
        <f>IFERROR(INDEX(JUE!$A$1:$W$45,MATCH(A52,JUE!$A:$A,0),12),0)</f>
        <v>0</v>
      </c>
      <c r="U52" s="80" t="str">
        <f t="shared" si="21"/>
        <v/>
      </c>
      <c r="V52" s="294">
        <v>40</v>
      </c>
      <c r="W52" s="90">
        <f>IFERROR(INDEX(VIE!$A$1:$N$40,MATCH(A52,VIE!$A:$A,0),12),0)</f>
        <v>0</v>
      </c>
      <c r="X52" s="80">
        <f t="shared" si="22"/>
        <v>0</v>
      </c>
      <c r="Y52" s="81"/>
      <c r="Z52" s="90">
        <f>IFERROR(INDEX([5]SAB!$A$1:$J$43,MATCH(A52,[5]SAB!$A:$A,0),12),0)</f>
        <v>0</v>
      </c>
      <c r="AA52" s="80" t="str">
        <f t="shared" si="23"/>
        <v/>
      </c>
      <c r="AB52" s="185">
        <v>2</v>
      </c>
      <c r="AC52" s="28"/>
      <c r="AD52" s="203"/>
      <c r="AE52" s="207"/>
      <c r="AF52" s="187">
        <f t="shared" si="24"/>
        <v>0</v>
      </c>
      <c r="AG52" s="207"/>
      <c r="AH52" s="187">
        <f t="shared" si="25"/>
        <v>0</v>
      </c>
      <c r="AI52" s="207"/>
      <c r="AJ52" s="187">
        <f t="shared" si="26"/>
        <v>0</v>
      </c>
      <c r="AK52" s="207"/>
      <c r="AL52" s="187">
        <f t="shared" si="27"/>
        <v>0</v>
      </c>
      <c r="AM52" s="207"/>
      <c r="AN52" s="187">
        <f t="shared" si="28"/>
        <v>16</v>
      </c>
      <c r="AO52" s="207"/>
      <c r="AP52" s="187">
        <f t="shared" si="29"/>
        <v>0</v>
      </c>
      <c r="AQ52" s="206">
        <v>6805</v>
      </c>
      <c r="AR52" s="30" t="s">
        <v>27</v>
      </c>
      <c r="AS52" s="30">
        <f>IF(AT52&gt;0,"",IF(ISERROR(VLOOKUP(CONCATENATE(C52,E52),STD!C:D,2,0)),"",VLOOKUP(CONCATENATE(C52,E52),STD!C:D,2,0)))</f>
        <v>5</v>
      </c>
      <c r="AT52" s="31"/>
      <c r="AU52" s="109" t="str">
        <f t="shared" si="30"/>
        <v>PEINETA DISUASIVA         10004698 1 X 1    SOLDAR</v>
      </c>
      <c r="AV52" s="286">
        <f t="shared" si="7"/>
        <v>618</v>
      </c>
      <c r="AW52">
        <f t="shared" si="31"/>
        <v>0</v>
      </c>
    </row>
    <row r="53" spans="1:50" ht="15" customHeight="1" x14ac:dyDescent="0.25">
      <c r="A53" s="293">
        <v>45</v>
      </c>
      <c r="B53" s="285" t="str">
        <f>IF(ISERROR(VLOOKUP(CONCATENATE(C53,E53),STD!C:E,3,0)),"",VLOOKUP(CONCATENATE(C53,E53),STD!C:E,3,0))</f>
        <v>TIJERA #2</v>
      </c>
      <c r="C53" s="184" t="s">
        <v>32</v>
      </c>
      <c r="D53" s="229" t="s">
        <v>2356</v>
      </c>
      <c r="E53" s="26" t="s">
        <v>28</v>
      </c>
      <c r="F53" s="26">
        <f>IF(C53&gt;1,VLOOKUP(C53,'PROD-KGS'!$A$1:$D$1369,4,0),"")</f>
        <v>0.50700000000000001</v>
      </c>
      <c r="G53" s="27">
        <f t="shared" si="17"/>
        <v>4050</v>
      </c>
      <c r="H53" s="99">
        <v>0</v>
      </c>
      <c r="I53" s="210">
        <f t="shared" si="32"/>
        <v>0</v>
      </c>
      <c r="J53" s="92"/>
      <c r="K53" s="90">
        <f>IFERROR(INDEX(LUN!$A$1:$W$45,MATCH(A53,LUN!$A:$A,0),12),0)</f>
        <v>0</v>
      </c>
      <c r="L53" s="80" t="str">
        <f t="shared" si="18"/>
        <v/>
      </c>
      <c r="M53" s="81"/>
      <c r="N53" s="90">
        <f>IFERROR(INDEX(MAR!$A$1:$W$42,MATCH(A53,MAR!$A:$A,0),12),0)</f>
        <v>0</v>
      </c>
      <c r="O53" s="80" t="str">
        <f t="shared" si="19"/>
        <v/>
      </c>
      <c r="P53" s="81"/>
      <c r="Q53" s="90">
        <f>IFERROR(INDEX(MIE!$A$1:$W$44,MATCH(A53,MIE!$A:$A,0),12),0)</f>
        <v>0</v>
      </c>
      <c r="R53" s="80" t="str">
        <f t="shared" si="20"/>
        <v/>
      </c>
      <c r="S53" s="81"/>
      <c r="T53" s="90">
        <f>IFERROR(INDEX(JUE!$A$1:$W$45,MATCH(A53,JUE!$A:$A,0),12),0)</f>
        <v>0</v>
      </c>
      <c r="U53" s="80" t="str">
        <f t="shared" si="21"/>
        <v/>
      </c>
      <c r="V53" s="81"/>
      <c r="W53" s="90">
        <f>IFERROR(INDEX(VIE!$A$1:$N$40,MATCH(A53,VIE!$A:$A,0),12),0)</f>
        <v>0</v>
      </c>
      <c r="X53" s="80" t="str">
        <f t="shared" si="22"/>
        <v/>
      </c>
      <c r="Y53" s="81"/>
      <c r="Z53" s="90">
        <f>IFERROR(INDEX([5]SAB!$A$1:$J$43,MATCH(A53,[5]SAB!$A:$A,0),12),0)</f>
        <v>0</v>
      </c>
      <c r="AA53" s="80" t="str">
        <f t="shared" si="23"/>
        <v/>
      </c>
      <c r="AB53" s="185">
        <v>1</v>
      </c>
      <c r="AC53" s="28"/>
      <c r="AD53" s="203"/>
      <c r="AE53" s="207"/>
      <c r="AF53" s="187">
        <f t="shared" si="24"/>
        <v>0</v>
      </c>
      <c r="AG53" s="207" t="s">
        <v>2342</v>
      </c>
      <c r="AH53" s="187">
        <f t="shared" si="25"/>
        <v>0</v>
      </c>
      <c r="AI53" s="207"/>
      <c r="AJ53" s="187">
        <f t="shared" si="26"/>
        <v>0</v>
      </c>
      <c r="AK53" s="207"/>
      <c r="AL53" s="187">
        <f t="shared" si="27"/>
        <v>0</v>
      </c>
      <c r="AM53" s="207"/>
      <c r="AN53" s="187">
        <f t="shared" si="28"/>
        <v>0</v>
      </c>
      <c r="AO53" s="207"/>
      <c r="AP53" s="187">
        <f t="shared" si="29"/>
        <v>0</v>
      </c>
      <c r="AQ53" s="206"/>
      <c r="AR53" s="30" t="s">
        <v>1278</v>
      </c>
      <c r="AS53" s="30">
        <f>IF(AT53&gt;0,"",IF(ISERROR(VLOOKUP(CONCATENATE(C53,E53),STD!C:D,2,0)),"",VLOOKUP(CONCATENATE(C53,E53),STD!C:D,2,0)))</f>
        <v>450</v>
      </c>
      <c r="AT53" s="31"/>
      <c r="AU53" s="109" t="str">
        <f t="shared" si="30"/>
        <v>Espiga 3/4x155x210 caps.1" PoliamidaCORTAR</v>
      </c>
      <c r="AV53" s="286">
        <f t="shared" si="7"/>
        <v>0</v>
      </c>
      <c r="AW53">
        <f t="shared" si="31"/>
        <v>0</v>
      </c>
    </row>
    <row r="54" spans="1:50" ht="15" customHeight="1" x14ac:dyDescent="0.25">
      <c r="A54" s="293">
        <v>46</v>
      </c>
      <c r="B54" s="285" t="str">
        <f>IF(ISERROR(VLOOKUP(CONCATENATE(C54,E54),STD!C:E,3,0)),"",VLOOKUP(CONCATENATE(C54,E54),STD!C:E,3,0))</f>
        <v>PF #6</v>
      </c>
      <c r="C54" s="184" t="s">
        <v>32</v>
      </c>
      <c r="D54" s="229" t="s">
        <v>2356</v>
      </c>
      <c r="E54" s="26" t="s">
        <v>37</v>
      </c>
      <c r="F54" s="26">
        <f>IF(C54&gt;1,VLOOKUP(C54,'PROD-KGS'!$A$1:$D$1369,4,0),"")</f>
        <v>0.50700000000000001</v>
      </c>
      <c r="G54" s="27">
        <f t="shared" si="17"/>
        <v>1017</v>
      </c>
      <c r="H54" s="99">
        <v>0</v>
      </c>
      <c r="I54" s="210">
        <f t="shared" si="32"/>
        <v>0</v>
      </c>
      <c r="J54" s="92"/>
      <c r="K54" s="90">
        <f>IFERROR(INDEX(LUN!$A$1:$W$45,MATCH(A54,LUN!$A:$A,0),12),0)</f>
        <v>0</v>
      </c>
      <c r="L54" s="80" t="str">
        <f t="shared" si="18"/>
        <v/>
      </c>
      <c r="M54" s="81"/>
      <c r="N54" s="90">
        <f>IFERROR(INDEX(MAR!$A$1:$W$42,MATCH(A54,MAR!$A:$A,0),12),0)</f>
        <v>0</v>
      </c>
      <c r="O54" s="80" t="str">
        <f t="shared" si="19"/>
        <v/>
      </c>
      <c r="P54" s="81"/>
      <c r="Q54" s="90">
        <f>IFERROR(INDEX(MIE!$A$1:$W$44,MATCH(A54,MIE!$A:$A,0),12),0)</f>
        <v>0</v>
      </c>
      <c r="R54" s="80" t="str">
        <f t="shared" si="20"/>
        <v/>
      </c>
      <c r="S54" s="81"/>
      <c r="T54" s="90">
        <f>IFERROR(INDEX(JUE!$A$1:$W$45,MATCH(A54,JUE!$A:$A,0),12),0)</f>
        <v>0</v>
      </c>
      <c r="U54" s="80" t="str">
        <f t="shared" si="21"/>
        <v/>
      </c>
      <c r="V54" s="81"/>
      <c r="W54" s="90">
        <f>IFERROR(INDEX(VIE!$A$1:$N$40,MATCH(A54,VIE!$A:$A,0),12),0)</f>
        <v>0</v>
      </c>
      <c r="X54" s="80" t="str">
        <f t="shared" si="22"/>
        <v/>
      </c>
      <c r="Y54" s="81"/>
      <c r="Z54" s="90">
        <f>IFERROR(INDEX([5]SAB!$A$1:$J$43,MATCH(A54,[5]SAB!$A:$A,0),12),0)</f>
        <v>0</v>
      </c>
      <c r="AA54" s="80" t="str">
        <f t="shared" si="23"/>
        <v/>
      </c>
      <c r="AB54" s="185">
        <v>1</v>
      </c>
      <c r="AC54" s="28"/>
      <c r="AD54" s="203"/>
      <c r="AE54" s="207"/>
      <c r="AF54" s="187">
        <f t="shared" si="24"/>
        <v>0</v>
      </c>
      <c r="AG54" s="207"/>
      <c r="AH54" s="187">
        <f t="shared" si="25"/>
        <v>0</v>
      </c>
      <c r="AI54" s="207"/>
      <c r="AJ54" s="187">
        <f t="shared" si="26"/>
        <v>0</v>
      </c>
      <c r="AK54" s="207"/>
      <c r="AL54" s="187">
        <f t="shared" si="27"/>
        <v>0</v>
      </c>
      <c r="AM54" s="207"/>
      <c r="AN54" s="187">
        <f t="shared" si="28"/>
        <v>0</v>
      </c>
      <c r="AO54" s="207"/>
      <c r="AP54" s="187">
        <f t="shared" si="29"/>
        <v>0</v>
      </c>
      <c r="AQ54" s="206"/>
      <c r="AR54" s="30" t="s">
        <v>1278</v>
      </c>
      <c r="AS54" s="30">
        <f>IF(AT54&gt;0,"",IF(ISERROR(VLOOKUP(CONCATENATE(C54,E54),STD!C:D,2,0)),"",VLOOKUP(CONCATENATE(C54,E54),STD!C:D,2,0)))</f>
        <v>113</v>
      </c>
      <c r="AT54" s="31"/>
      <c r="AU54" s="109" t="str">
        <f t="shared" si="30"/>
        <v>Espiga 3/4x155x210 caps.1" PoliamidaESTAMC</v>
      </c>
      <c r="AV54" s="286">
        <f t="shared" si="7"/>
        <v>0</v>
      </c>
      <c r="AW54">
        <f t="shared" si="31"/>
        <v>0</v>
      </c>
    </row>
    <row r="55" spans="1:50" ht="15" customHeight="1" x14ac:dyDescent="0.25">
      <c r="A55" s="293">
        <v>47</v>
      </c>
      <c r="B55" s="285" t="str">
        <f>IF(ISERROR(VLOOKUP(CONCATENATE(C55,E55),STD!C:E,3,0)),"",VLOOKUP(CONCATENATE(C55,E55),STD!C:E,3,0))</f>
        <v>EX #14</v>
      </c>
      <c r="C55" s="184" t="s">
        <v>32</v>
      </c>
      <c r="D55" s="229" t="s">
        <v>2356</v>
      </c>
      <c r="E55" s="26" t="s">
        <v>2313</v>
      </c>
      <c r="F55" s="26">
        <f>IF(C55&gt;1,VLOOKUP(C55,'PROD-KGS'!$A$1:$D$1369,4,0),"")</f>
        <v>0.50700000000000001</v>
      </c>
      <c r="G55" s="27">
        <f t="shared" si="17"/>
        <v>2250</v>
      </c>
      <c r="H55" s="99">
        <v>0</v>
      </c>
      <c r="I55" s="210">
        <f t="shared" si="32"/>
        <v>0</v>
      </c>
      <c r="J55" s="92"/>
      <c r="K55" s="90">
        <f>IFERROR(INDEX(LUN!$A$1:$W$45,MATCH(A55,LUN!$A:$A,0),12),0)</f>
        <v>0</v>
      </c>
      <c r="L55" s="80" t="str">
        <f t="shared" si="18"/>
        <v/>
      </c>
      <c r="M55" s="81"/>
      <c r="N55" s="90">
        <f>IFERROR(INDEX(MAR!$A$1:$W$42,MATCH(A55,MAR!$A:$A,0),12),0)</f>
        <v>0</v>
      </c>
      <c r="O55" s="80" t="str">
        <f t="shared" si="19"/>
        <v/>
      </c>
      <c r="P55" s="81"/>
      <c r="Q55" s="90">
        <f>IFERROR(INDEX(MIE!$A$1:$W$44,MATCH(A55,MIE!$A:$A,0),12),0)</f>
        <v>0</v>
      </c>
      <c r="R55" s="80" t="str">
        <f t="shared" si="20"/>
        <v/>
      </c>
      <c r="S55" s="81"/>
      <c r="T55" s="90">
        <f>IFERROR(INDEX(JUE!$A$1:$W$45,MATCH(A55,JUE!$A:$A,0),12),0)</f>
        <v>0</v>
      </c>
      <c r="U55" s="80" t="str">
        <f t="shared" si="21"/>
        <v/>
      </c>
      <c r="V55" s="81"/>
      <c r="W55" s="90">
        <f>IFERROR(INDEX(VIE!$A$1:$N$40,MATCH(A55,VIE!$A:$A,0),12),0)</f>
        <v>0</v>
      </c>
      <c r="X55" s="80" t="str">
        <f t="shared" si="22"/>
        <v/>
      </c>
      <c r="Y55" s="81"/>
      <c r="Z55" s="90">
        <f>IFERROR(INDEX([5]SAB!$A$1:$J$43,MATCH(A55,[5]SAB!$A:$A,0),12),0)</f>
        <v>0</v>
      </c>
      <c r="AA55" s="80" t="str">
        <f t="shared" si="23"/>
        <v/>
      </c>
      <c r="AB55" s="185">
        <v>1</v>
      </c>
      <c r="AC55" s="28"/>
      <c r="AD55" s="203"/>
      <c r="AE55" s="207"/>
      <c r="AF55" s="187">
        <f t="shared" si="24"/>
        <v>0</v>
      </c>
      <c r="AG55" s="207" t="s">
        <v>2343</v>
      </c>
      <c r="AH55" s="187">
        <f t="shared" si="25"/>
        <v>0</v>
      </c>
      <c r="AI55" s="207"/>
      <c r="AJ55" s="187">
        <f t="shared" si="26"/>
        <v>0</v>
      </c>
      <c r="AK55" s="207"/>
      <c r="AL55" s="187">
        <f t="shared" si="27"/>
        <v>0</v>
      </c>
      <c r="AM55" s="207"/>
      <c r="AN55" s="187">
        <f t="shared" si="28"/>
        <v>0</v>
      </c>
      <c r="AO55" s="207"/>
      <c r="AP55" s="187">
        <f t="shared" si="29"/>
        <v>0</v>
      </c>
      <c r="AQ55" s="206"/>
      <c r="AR55" s="30" t="s">
        <v>1278</v>
      </c>
      <c r="AS55" s="30">
        <f>IF(AT55&gt;0,"",IF(ISERROR(VLOOKUP(CONCATENATE(C55,E55),STD!C:D,2,0)),"",VLOOKUP(CONCATENATE(C55,E55),STD!C:D,2,0)))</f>
        <v>250</v>
      </c>
      <c r="AT55" s="31"/>
      <c r="AU55" s="109" t="str">
        <f t="shared" si="30"/>
        <v>Espiga 3/4x155x210 caps.1" PoliamidaREBARES</v>
      </c>
      <c r="AV55" s="286">
        <f t="shared" si="7"/>
        <v>0</v>
      </c>
      <c r="AW55">
        <f t="shared" si="31"/>
        <v>0</v>
      </c>
    </row>
    <row r="56" spans="1:50" ht="15" customHeight="1" x14ac:dyDescent="0.25">
      <c r="A56" s="293">
        <v>48</v>
      </c>
      <c r="B56" s="285" t="str">
        <f>IF(ISERROR(VLOOKUP(CONCATENATE(C56,E56),STD!C:E,3,0)),"",VLOOKUP(CONCATENATE(C56,E56),STD!C:E,3,0))</f>
        <v>PUNT2CAB</v>
      </c>
      <c r="C56" s="184" t="s">
        <v>32</v>
      </c>
      <c r="D56" s="229" t="s">
        <v>2356</v>
      </c>
      <c r="E56" s="26" t="s">
        <v>1152</v>
      </c>
      <c r="F56" s="26">
        <f>IF(C56&gt;1,VLOOKUP(C56,'PROD-KGS'!$A$1:$D$1369,4,0),"")</f>
        <v>0.50700000000000001</v>
      </c>
      <c r="G56" s="27">
        <f t="shared" si="17"/>
        <v>1350</v>
      </c>
      <c r="H56" s="99">
        <v>150</v>
      </c>
      <c r="I56" s="210">
        <f t="shared" si="32"/>
        <v>-10</v>
      </c>
      <c r="J56" s="255">
        <v>150</v>
      </c>
      <c r="K56" s="90">
        <f>IFERROR(INDEX(LUN!$A$1:$W$45,MATCH(A56,LUN!$A:$A,0),12),0)</f>
        <v>160</v>
      </c>
      <c r="L56" s="80">
        <f t="shared" si="18"/>
        <v>1.0666666666666667</v>
      </c>
      <c r="M56" s="81"/>
      <c r="N56" s="90">
        <f>IFERROR(INDEX(MAR!$A$1:$W$42,MATCH(A56,MAR!$A:$A,0),12),0)</f>
        <v>0</v>
      </c>
      <c r="O56" s="80" t="str">
        <f t="shared" si="19"/>
        <v/>
      </c>
      <c r="P56" s="81"/>
      <c r="Q56" s="90">
        <f>IFERROR(INDEX(MIE!$A$1:$W$44,MATCH(A56,MIE!$A:$A,0),12),0)</f>
        <v>0</v>
      </c>
      <c r="R56" s="80" t="str">
        <f t="shared" si="20"/>
        <v/>
      </c>
      <c r="S56" s="81"/>
      <c r="T56" s="90">
        <f>IFERROR(INDEX(JUE!$A$1:$W$45,MATCH(A56,JUE!$A:$A,0),12),0)</f>
        <v>0</v>
      </c>
      <c r="U56" s="80" t="str">
        <f t="shared" si="21"/>
        <v/>
      </c>
      <c r="V56" s="81"/>
      <c r="W56" s="90">
        <f>IFERROR(INDEX(VIE!$A$1:$N$40,MATCH(A56,VIE!$A:$A,0),12),0)</f>
        <v>0</v>
      </c>
      <c r="X56" s="80" t="str">
        <f t="shared" si="22"/>
        <v/>
      </c>
      <c r="Y56" s="81"/>
      <c r="Z56" s="90">
        <f>IFERROR(INDEX([5]SAB!$A$1:$J$43,MATCH(A56,[5]SAB!$A:$A,0),12),0)</f>
        <v>0</v>
      </c>
      <c r="AA56" s="80" t="str">
        <f t="shared" si="23"/>
        <v/>
      </c>
      <c r="AB56" s="185">
        <v>1</v>
      </c>
      <c r="AC56" s="28"/>
      <c r="AD56" s="203"/>
      <c r="AE56" s="207"/>
      <c r="AF56" s="187">
        <f t="shared" si="24"/>
        <v>1</v>
      </c>
      <c r="AG56" s="207"/>
      <c r="AH56" s="187">
        <f t="shared" si="25"/>
        <v>0</v>
      </c>
      <c r="AI56" s="207"/>
      <c r="AJ56" s="187">
        <f t="shared" si="26"/>
        <v>0</v>
      </c>
      <c r="AK56" s="207"/>
      <c r="AL56" s="187">
        <f t="shared" si="27"/>
        <v>0</v>
      </c>
      <c r="AM56" s="207"/>
      <c r="AN56" s="187">
        <f t="shared" si="28"/>
        <v>0</v>
      </c>
      <c r="AO56" s="207"/>
      <c r="AP56" s="187">
        <f t="shared" si="29"/>
        <v>0</v>
      </c>
      <c r="AQ56" s="206"/>
      <c r="AR56" s="30" t="s">
        <v>1278</v>
      </c>
      <c r="AS56" s="30">
        <f>IF(AT56&gt;0,"",IF(ISERROR(VLOOKUP(CONCATENATE(C56,E56),STD!C:D,2,0)),"",VLOOKUP(CONCATENATE(C56,E56),STD!C:D,2,0)))</f>
        <v>150</v>
      </c>
      <c r="AT56" s="31"/>
      <c r="AU56" s="109" t="str">
        <f t="shared" si="30"/>
        <v>Espiga 3/4x155x210 caps.1" PoliamidaREBAJA</v>
      </c>
      <c r="AV56" s="286">
        <f t="shared" si="7"/>
        <v>0</v>
      </c>
      <c r="AW56">
        <f t="shared" si="31"/>
        <v>160</v>
      </c>
    </row>
    <row r="57" spans="1:50" ht="15" customHeight="1" x14ac:dyDescent="0.25">
      <c r="A57" s="293">
        <v>49</v>
      </c>
      <c r="B57" s="285" t="s">
        <v>2297</v>
      </c>
      <c r="C57" s="184" t="s">
        <v>32</v>
      </c>
      <c r="D57" s="229" t="s">
        <v>2356</v>
      </c>
      <c r="E57" s="26" t="s">
        <v>1138</v>
      </c>
      <c r="F57" s="26">
        <f>IF(C57&gt;1,VLOOKUP(C57,'PROD-KGS'!$A$1:$D$1369,4,0),"")</f>
        <v>0.50700000000000001</v>
      </c>
      <c r="G57" s="27">
        <f t="shared" si="17"/>
        <v>2070</v>
      </c>
      <c r="H57" s="99">
        <v>200</v>
      </c>
      <c r="I57" s="210">
        <f t="shared" si="32"/>
        <v>-13</v>
      </c>
      <c r="J57" s="255">
        <v>200</v>
      </c>
      <c r="K57" s="90">
        <f>IFERROR(INDEX(LUN!$A$1:$W$45,MATCH(A57,LUN!$A:$A,0),12),0)</f>
        <v>213</v>
      </c>
      <c r="L57" s="80">
        <f t="shared" si="18"/>
        <v>1.0649999999999999</v>
      </c>
      <c r="M57" s="81"/>
      <c r="N57" s="90">
        <f>IFERROR(INDEX(MAR!$A$1:$W$42,MATCH(A57,MAR!$A:$A,0),12),0)</f>
        <v>0</v>
      </c>
      <c r="O57" s="80" t="str">
        <f t="shared" si="19"/>
        <v/>
      </c>
      <c r="P57" s="81"/>
      <c r="Q57" s="90">
        <f>IFERROR(INDEX(MIE!$A$1:$W$44,MATCH(A57,MIE!$A:$A,0),12),0)</f>
        <v>0</v>
      </c>
      <c r="R57" s="80" t="str">
        <f t="shared" si="20"/>
        <v/>
      </c>
      <c r="S57" s="81"/>
      <c r="T57" s="90">
        <f>IFERROR(INDEX(JUE!$A$1:$W$45,MATCH(A57,JUE!$A:$A,0),12),0)</f>
        <v>0</v>
      </c>
      <c r="U57" s="80" t="str">
        <f t="shared" si="21"/>
        <v/>
      </c>
      <c r="V57" s="81"/>
      <c r="W57" s="90">
        <f>IFERROR(INDEX(VIE!$A$1:$N$40,MATCH(A57,VIE!$A:$A,0),12),0)</f>
        <v>0</v>
      </c>
      <c r="X57" s="80" t="str">
        <f t="shared" si="22"/>
        <v/>
      </c>
      <c r="Y57" s="81"/>
      <c r="Z57" s="90">
        <f>IFERROR(INDEX([5]SAB!$A$1:$J$43,MATCH(A57,[5]SAB!$A:$A,0),12),0)</f>
        <v>0</v>
      </c>
      <c r="AA57" s="80" t="str">
        <f t="shared" si="23"/>
        <v/>
      </c>
      <c r="AB57" s="185">
        <v>1</v>
      </c>
      <c r="AC57" s="28"/>
      <c r="AD57" s="203"/>
      <c r="AE57" s="207"/>
      <c r="AF57" s="187">
        <f t="shared" si="24"/>
        <v>0.86956521739130432</v>
      </c>
      <c r="AG57" s="207" t="s">
        <v>2350</v>
      </c>
      <c r="AH57" s="187">
        <f t="shared" si="25"/>
        <v>0</v>
      </c>
      <c r="AI57" s="207"/>
      <c r="AJ57" s="187">
        <f t="shared" si="26"/>
        <v>0</v>
      </c>
      <c r="AK57" s="207"/>
      <c r="AL57" s="187">
        <f t="shared" si="27"/>
        <v>0</v>
      </c>
      <c r="AM57" s="207"/>
      <c r="AN57" s="187">
        <f t="shared" si="28"/>
        <v>0</v>
      </c>
      <c r="AO57" s="207"/>
      <c r="AP57" s="187">
        <f t="shared" si="29"/>
        <v>0</v>
      </c>
      <c r="AQ57" s="206">
        <v>6460</v>
      </c>
      <c r="AR57" s="30" t="s">
        <v>27</v>
      </c>
      <c r="AS57" s="30">
        <f>IF(AT57&gt;0,"",IF(ISERROR(VLOOKUP(CONCATENATE(C57,E57),STD!C:D,2,0)),"",VLOOKUP(CONCATENATE(C57,E57),STD!C:D,2,0)))</f>
        <v>230</v>
      </c>
      <c r="AT57" s="31"/>
      <c r="AU57" s="109" t="str">
        <f t="shared" si="30"/>
        <v>Espiga 3/4x155x210 caps.1" PoliamidaESTRIA</v>
      </c>
      <c r="AV57" s="286">
        <f t="shared" si="7"/>
        <v>0</v>
      </c>
      <c r="AW57">
        <f t="shared" si="31"/>
        <v>213</v>
      </c>
    </row>
    <row r="58" spans="1:50" x14ac:dyDescent="0.25">
      <c r="A58" s="293">
        <v>50</v>
      </c>
      <c r="B58" s="285" t="str">
        <f>IF(ISERROR(VLOOKUP(CONCATENATE(C58,E58),STD!C:E,3,0)),"",VLOOKUP(CONCATENATE(C58,E58),STD!C:E,3,0))</f>
        <v>PUNT ARC</v>
      </c>
      <c r="C58" s="184" t="s">
        <v>32</v>
      </c>
      <c r="D58" s="229" t="s">
        <v>2356</v>
      </c>
      <c r="E58" s="26" t="s">
        <v>2237</v>
      </c>
      <c r="F58" s="26">
        <f>IF(C58&gt;1,VLOOKUP(C58,'PROD-KGS'!$A$1:$D$1369,4,0),"")</f>
        <v>0.50700000000000001</v>
      </c>
      <c r="G58" s="27">
        <f t="shared" si="17"/>
        <v>2250</v>
      </c>
      <c r="H58" s="99">
        <v>200</v>
      </c>
      <c r="I58" s="210">
        <f t="shared" si="32"/>
        <v>200</v>
      </c>
      <c r="J58" s="92"/>
      <c r="K58" s="90">
        <f>IFERROR(INDEX(LUN!$A$1:$W$45,MATCH(A58,LUN!$A:$A,0),12),0)</f>
        <v>0</v>
      </c>
      <c r="L58" s="80" t="str">
        <f t="shared" si="18"/>
        <v/>
      </c>
      <c r="M58" s="81"/>
      <c r="N58" s="90">
        <f>IFERROR(INDEX(MAR!$A$1:$W$42,MATCH(A58,MAR!$A:$A,0),12),0)</f>
        <v>0</v>
      </c>
      <c r="O58" s="80" t="str">
        <f t="shared" si="19"/>
        <v/>
      </c>
      <c r="P58" s="81"/>
      <c r="Q58" s="90">
        <f>IFERROR(INDEX(MIE!$A$1:$W$44,MATCH(A58,MIE!$A:$A,0),12),0)</f>
        <v>0</v>
      </c>
      <c r="R58" s="80" t="str">
        <f t="shared" si="20"/>
        <v/>
      </c>
      <c r="S58" s="81"/>
      <c r="T58" s="90">
        <f>IFERROR(INDEX(JUE!$A$1:$W$45,MATCH(A58,JUE!$A:$A,0),12),0)</f>
        <v>0</v>
      </c>
      <c r="U58" s="80" t="str">
        <f t="shared" si="21"/>
        <v/>
      </c>
      <c r="V58" s="81"/>
      <c r="W58" s="90">
        <f>IFERROR(INDEX(VIE!$A$1:$N$40,MATCH(A58,VIE!$A:$A,0),12),0)</f>
        <v>0</v>
      </c>
      <c r="X58" s="80" t="str">
        <f t="shared" si="22"/>
        <v/>
      </c>
      <c r="Y58" s="81"/>
      <c r="Z58" s="90">
        <f>IFERROR(INDEX([5]SAB!$A$1:$J$43,MATCH(A58,[5]SAB!$A:$A,0),12),0)</f>
        <v>0</v>
      </c>
      <c r="AA58" s="80" t="str">
        <f t="shared" si="23"/>
        <v/>
      </c>
      <c r="AB58" s="185">
        <v>1</v>
      </c>
      <c r="AC58" s="28"/>
      <c r="AD58" s="203"/>
      <c r="AE58" s="207"/>
      <c r="AF58" s="187">
        <f t="shared" si="24"/>
        <v>0</v>
      </c>
      <c r="AG58" s="207"/>
      <c r="AH58" s="187">
        <f t="shared" si="25"/>
        <v>0</v>
      </c>
      <c r="AI58" s="207"/>
      <c r="AJ58" s="187">
        <f t="shared" si="26"/>
        <v>0</v>
      </c>
      <c r="AK58" s="207"/>
      <c r="AL58" s="187">
        <f t="shared" si="27"/>
        <v>0</v>
      </c>
      <c r="AM58" s="207"/>
      <c r="AN58" s="187">
        <f t="shared" si="28"/>
        <v>0</v>
      </c>
      <c r="AO58" s="207"/>
      <c r="AP58" s="187">
        <f t="shared" si="29"/>
        <v>0</v>
      </c>
      <c r="AQ58" s="206"/>
      <c r="AR58" s="30" t="s">
        <v>1278</v>
      </c>
      <c r="AS58" s="30">
        <f>IF(AT58&gt;0,"",IF(ISERROR(VLOOKUP(CONCATENATE(C58,E58),STD!C:D,2,0)),"",VLOOKUP(CONCATENATE(C58,E58),STD!C:D,2,0)))</f>
        <v>250</v>
      </c>
      <c r="AT58" s="31"/>
      <c r="AU58" s="109" t="str">
        <f t="shared" si="30"/>
        <v>Espiga 3/4x155x210 caps.1" PoliamidaPUNTEAR</v>
      </c>
      <c r="AV58" s="286">
        <f t="shared" si="7"/>
        <v>200</v>
      </c>
      <c r="AW58">
        <f t="shared" si="31"/>
        <v>0</v>
      </c>
    </row>
    <row r="59" spans="1:50" x14ac:dyDescent="0.25">
      <c r="A59" s="293">
        <v>51</v>
      </c>
      <c r="B59" s="285" t="str">
        <f>IF(ISERROR(VLOOKUP(CONCATENATE(C59,E59),STD!C:E,3,0)),"",VLOOKUP(CONCATENATE(C59,E59),STD!C:E,3,0))</f>
        <v>TERR #2</v>
      </c>
      <c r="C59" s="184" t="s">
        <v>32</v>
      </c>
      <c r="D59" s="229" t="s">
        <v>2356</v>
      </c>
      <c r="E59" s="26" t="s">
        <v>2238</v>
      </c>
      <c r="F59" s="26">
        <f>IF(C59&gt;1,VLOOKUP(C59,'PROD-KGS'!$A$1:$D$1369,4,0),"")</f>
        <v>0.50700000000000001</v>
      </c>
      <c r="G59" s="27">
        <f t="shared" si="17"/>
        <v>990</v>
      </c>
      <c r="H59" s="99">
        <v>200</v>
      </c>
      <c r="I59" s="210">
        <f t="shared" si="32"/>
        <v>200</v>
      </c>
      <c r="J59" s="92"/>
      <c r="K59" s="90">
        <f>IFERROR(INDEX(LUN!$A$1:$W$45,MATCH(A59,LUN!$A:$A,0),12),0)</f>
        <v>0</v>
      </c>
      <c r="L59" s="80" t="str">
        <f t="shared" si="18"/>
        <v/>
      </c>
      <c r="M59" s="81"/>
      <c r="N59" s="90">
        <f>IFERROR(INDEX(MAR!$A$1:$W$42,MATCH(A59,MAR!$A:$A,0),12),0)</f>
        <v>0</v>
      </c>
      <c r="O59" s="80" t="str">
        <f t="shared" si="19"/>
        <v/>
      </c>
      <c r="P59" s="81"/>
      <c r="Q59" s="90">
        <f>IFERROR(INDEX(MIE!$A$1:$W$44,MATCH(A59,MIE!$A:$A,0),12),0)</f>
        <v>0</v>
      </c>
      <c r="R59" s="80" t="str">
        <f t="shared" si="20"/>
        <v/>
      </c>
      <c r="S59" s="81"/>
      <c r="T59" s="90">
        <f>IFERROR(INDEX(JUE!$A$1:$W$45,MATCH(A59,JUE!$A:$A,0),12),0)</f>
        <v>0</v>
      </c>
      <c r="U59" s="80" t="str">
        <f t="shared" si="21"/>
        <v/>
      </c>
      <c r="V59" s="81"/>
      <c r="W59" s="90">
        <f>IFERROR(INDEX(VIE!$A$1:$N$40,MATCH(A59,VIE!$A:$A,0),12),0)</f>
        <v>0</v>
      </c>
      <c r="X59" s="80" t="str">
        <f t="shared" si="22"/>
        <v/>
      </c>
      <c r="Y59" s="81"/>
      <c r="Z59" s="90">
        <f>IFERROR(INDEX([5]SAB!$A$1:$J$43,MATCH(A59,[5]SAB!$A:$A,0),12),0)</f>
        <v>0</v>
      </c>
      <c r="AA59" s="80" t="str">
        <f t="shared" si="23"/>
        <v/>
      </c>
      <c r="AB59" s="185">
        <v>1</v>
      </c>
      <c r="AC59" s="28"/>
      <c r="AD59" s="203"/>
      <c r="AE59" s="207"/>
      <c r="AF59" s="187">
        <f t="shared" si="24"/>
        <v>0</v>
      </c>
      <c r="AG59" s="207"/>
      <c r="AH59" s="187">
        <f t="shared" si="25"/>
        <v>0</v>
      </c>
      <c r="AI59" s="207"/>
      <c r="AJ59" s="187">
        <f t="shared" si="26"/>
        <v>0</v>
      </c>
      <c r="AK59" s="207"/>
      <c r="AL59" s="187">
        <f t="shared" si="27"/>
        <v>0</v>
      </c>
      <c r="AM59" s="207"/>
      <c r="AN59" s="187">
        <f t="shared" si="28"/>
        <v>0</v>
      </c>
      <c r="AO59" s="207"/>
      <c r="AP59" s="187">
        <f t="shared" si="29"/>
        <v>0</v>
      </c>
      <c r="AQ59" s="206"/>
      <c r="AR59" s="30" t="s">
        <v>27</v>
      </c>
      <c r="AS59" s="30">
        <f>IF(AT59&gt;0,"",IF(ISERROR(VLOOKUP(CONCATENATE(C59,E59),STD!C:D,2,0)),"",VLOOKUP(CONCATENATE(C59,E59),STD!C:D,2,0)))</f>
        <v>110</v>
      </c>
      <c r="AT59" s="31"/>
      <c r="AU59" s="109" t="str">
        <f t="shared" si="30"/>
        <v>Espiga 3/4x155x210 caps.1" PoliamidaTERRAJAR</v>
      </c>
      <c r="AV59" s="286">
        <f t="shared" si="7"/>
        <v>200</v>
      </c>
      <c r="AW59">
        <f t="shared" si="31"/>
        <v>0</v>
      </c>
    </row>
    <row r="60" spans="1:50" x14ac:dyDescent="0.25">
      <c r="A60" s="82">
        <v>52</v>
      </c>
      <c r="B60" s="285" t="str">
        <f>IF(ISERROR(VLOOKUP(CONCATENATE(C60,E60),STD!C:E,3,0)),"",VLOOKUP(CONCATENATE(C60,E60),STD!C:E,3,0))</f>
        <v>TIJERA #2</v>
      </c>
      <c r="C60" s="184" t="s">
        <v>374</v>
      </c>
      <c r="D60" s="229" t="s">
        <v>2356</v>
      </c>
      <c r="E60" s="26" t="s">
        <v>28</v>
      </c>
      <c r="F60" s="26">
        <f>IF(C60&gt;1,VLOOKUP(C60,'PROD-KGS'!$A$1:$D$1369,4,0),"")</f>
        <v>0.74099999999999999</v>
      </c>
      <c r="G60" s="27">
        <f t="shared" si="17"/>
        <v>4050</v>
      </c>
      <c r="H60" s="99">
        <v>10000</v>
      </c>
      <c r="I60" s="210">
        <f t="shared" si="32"/>
        <v>10000</v>
      </c>
      <c r="J60" s="255">
        <v>1000</v>
      </c>
      <c r="K60" s="90">
        <f>IFERROR(INDEX(LUN!$A$1:$W$45,MATCH(A60,LUN!$A:$A,0),12),0)</f>
        <v>0</v>
      </c>
      <c r="L60" s="80">
        <f t="shared" si="18"/>
        <v>0</v>
      </c>
      <c r="M60" s="81"/>
      <c r="N60" s="90">
        <f>IFERROR(INDEX(MAR!$A$1:$W$42,MATCH(A60,MAR!$A:$A,0),12),0)</f>
        <v>0</v>
      </c>
      <c r="O60" s="80" t="str">
        <f t="shared" si="19"/>
        <v/>
      </c>
      <c r="P60" s="81"/>
      <c r="Q60" s="90">
        <f>IFERROR(INDEX(MIE!$A$1:$W$44,MATCH(A60,MIE!$A:$A,0),12),0)</f>
        <v>0</v>
      </c>
      <c r="R60" s="80" t="str">
        <f t="shared" si="20"/>
        <v/>
      </c>
      <c r="S60" s="81"/>
      <c r="T60" s="90">
        <f>IFERROR(INDEX(JUE!$A$1:$W$45,MATCH(A60,JUE!$A:$A,0),12),0)</f>
        <v>0</v>
      </c>
      <c r="U60" s="80" t="str">
        <f t="shared" si="21"/>
        <v/>
      </c>
      <c r="V60" s="81"/>
      <c r="W60" s="90">
        <f>IFERROR(INDEX(VIE!$A$1:$N$40,MATCH(A60,VIE!$A:$A,0),12),0)</f>
        <v>0</v>
      </c>
      <c r="X60" s="80" t="str">
        <f t="shared" si="22"/>
        <v/>
      </c>
      <c r="Y60" s="81"/>
      <c r="Z60" s="90">
        <f>IFERROR(INDEX([5]SAB!$A$1:$J$43,MATCH(A60,[5]SAB!$A:$A,0),12),0)</f>
        <v>0</v>
      </c>
      <c r="AA60" s="80" t="str">
        <f t="shared" si="23"/>
        <v/>
      </c>
      <c r="AB60" s="185">
        <v>1</v>
      </c>
      <c r="AC60" s="28"/>
      <c r="AD60" s="203"/>
      <c r="AE60" s="207"/>
      <c r="AF60" s="187">
        <f t="shared" si="24"/>
        <v>2.2222222222222223</v>
      </c>
      <c r="AG60" s="207"/>
      <c r="AH60" s="187">
        <f t="shared" si="25"/>
        <v>0</v>
      </c>
      <c r="AI60" s="207"/>
      <c r="AJ60" s="187">
        <f t="shared" si="26"/>
        <v>0</v>
      </c>
      <c r="AK60" s="207"/>
      <c r="AL60" s="187">
        <f t="shared" si="27"/>
        <v>0</v>
      </c>
      <c r="AM60" s="207"/>
      <c r="AN60" s="187">
        <f t="shared" si="28"/>
        <v>0</v>
      </c>
      <c r="AO60" s="207"/>
      <c r="AP60" s="187">
        <f t="shared" si="29"/>
        <v>0</v>
      </c>
      <c r="AQ60" s="206"/>
      <c r="AR60" s="30" t="s">
        <v>1278</v>
      </c>
      <c r="AS60" s="30">
        <f>IF(AT60&gt;0,"",IF(ISERROR(VLOOKUP(CONCATENATE(C60,E60),STD!C:D,2,0)),"",VLOOKUP(CONCATENATE(C60,E60),STD!C:D,2,0)))</f>
        <v>450</v>
      </c>
      <c r="AT60" s="31"/>
      <c r="AU60" s="109" t="str">
        <f t="shared" si="30"/>
        <v>Espiga 3/4x155x295 caps.1.3/8" Poliamida c/HORCORTAR</v>
      </c>
      <c r="AV60" s="286">
        <f t="shared" si="7"/>
        <v>9000</v>
      </c>
      <c r="AW60">
        <f t="shared" si="31"/>
        <v>0</v>
      </c>
    </row>
    <row r="61" spans="1:50" x14ac:dyDescent="0.25">
      <c r="A61" s="82">
        <v>53</v>
      </c>
      <c r="B61" s="285" t="str">
        <f>IF(ISERROR(VLOOKUP(CONCATENATE(C61,E61),STD!C:E,3,0)),"",VLOOKUP(CONCATENATE(C61,E61),STD!C:E,3,0))</f>
        <v>PF #6</v>
      </c>
      <c r="C61" s="184" t="s">
        <v>374</v>
      </c>
      <c r="D61" s="229"/>
      <c r="E61" s="26" t="s">
        <v>37</v>
      </c>
      <c r="F61" s="26">
        <f>IF(C61&gt;1,VLOOKUP(C61,'PROD-KGS'!$A$1:$D$1369,4,0),"")</f>
        <v>0.74099999999999999</v>
      </c>
      <c r="G61" s="27">
        <f t="shared" si="17"/>
        <v>1017</v>
      </c>
      <c r="H61" s="99">
        <v>10000</v>
      </c>
      <c r="I61" s="210">
        <f>H61-SUM(K61,N61,Q61,T61,W61,Z61)</f>
        <v>10000</v>
      </c>
      <c r="J61" s="92"/>
      <c r="K61" s="90">
        <f>IFERROR(INDEX(LUN!$A$1:$W$45,MATCH(A61,LUN!$A:$A,0),12),0)</f>
        <v>0</v>
      </c>
      <c r="L61" s="80" t="str">
        <f t="shared" si="18"/>
        <v/>
      </c>
      <c r="M61" s="81"/>
      <c r="N61" s="90">
        <f>IFERROR(INDEX(MAR!$A$1:$W$42,MATCH(A61,MAR!$A:$A,0),12),0)</f>
        <v>0</v>
      </c>
      <c r="O61" s="80" t="str">
        <f t="shared" si="19"/>
        <v/>
      </c>
      <c r="P61" s="81"/>
      <c r="Q61" s="90">
        <f>IFERROR(INDEX(MIE!$A$1:$W$44,MATCH(A61,MIE!$A:$A,0),12),0)</f>
        <v>0</v>
      </c>
      <c r="R61" s="80" t="str">
        <f t="shared" si="20"/>
        <v/>
      </c>
      <c r="S61" s="81"/>
      <c r="T61" s="90">
        <f>IFERROR(INDEX(JUE!$A$1:$W$45,MATCH(A61,JUE!$A:$A,0),12),0)</f>
        <v>0</v>
      </c>
      <c r="U61" s="80" t="str">
        <f t="shared" si="21"/>
        <v/>
      </c>
      <c r="V61" s="81"/>
      <c r="W61" s="90">
        <f>IFERROR(INDEX(VIE!$A$1:$N$40,MATCH(A61,VIE!$A:$A,0),12),0)</f>
        <v>0</v>
      </c>
      <c r="X61" s="80" t="str">
        <f t="shared" si="22"/>
        <v/>
      </c>
      <c r="Y61" s="81"/>
      <c r="Z61" s="90">
        <f>IFERROR(INDEX([5]SAB!$A$1:$J$43,MATCH(A61,[5]SAB!$A:$A,0),12),0)</f>
        <v>0</v>
      </c>
      <c r="AA61" s="80" t="str">
        <f t="shared" si="23"/>
        <v/>
      </c>
      <c r="AB61" s="185">
        <v>1</v>
      </c>
      <c r="AC61" s="28"/>
      <c r="AD61" s="203"/>
      <c r="AE61" s="207"/>
      <c r="AF61" s="187">
        <f t="shared" si="24"/>
        <v>0</v>
      </c>
      <c r="AG61" s="207" t="s">
        <v>2350</v>
      </c>
      <c r="AH61" s="187">
        <f t="shared" si="25"/>
        <v>0</v>
      </c>
      <c r="AI61" s="207"/>
      <c r="AJ61" s="187">
        <f t="shared" si="26"/>
        <v>0</v>
      </c>
      <c r="AK61" s="207"/>
      <c r="AL61" s="187">
        <f t="shared" si="27"/>
        <v>0</v>
      </c>
      <c r="AM61" s="207"/>
      <c r="AN61" s="187">
        <f t="shared" si="28"/>
        <v>0</v>
      </c>
      <c r="AO61" s="207"/>
      <c r="AP61" s="187">
        <f t="shared" si="29"/>
        <v>0</v>
      </c>
      <c r="AQ61" s="206"/>
      <c r="AR61" s="30" t="s">
        <v>1278</v>
      </c>
      <c r="AS61" s="30">
        <f>IF(AT61&gt;0,"",IF(ISERROR(VLOOKUP(CONCATENATE(C61,E61),STD!C:D,2,0)),"",VLOOKUP(CONCATENATE(C61,E61),STD!C:D,2,0)))</f>
        <v>113</v>
      </c>
      <c r="AT61" s="31"/>
      <c r="AU61" s="109" t="str">
        <f t="shared" si="30"/>
        <v>Espiga 3/4x155x295 caps.1.3/8" Poliamida c/HORESTAMC</v>
      </c>
      <c r="AV61" s="286">
        <f t="shared" si="7"/>
        <v>10000</v>
      </c>
      <c r="AW61">
        <f t="shared" si="31"/>
        <v>0</v>
      </c>
    </row>
    <row r="62" spans="1:50" ht="15" customHeight="1" x14ac:dyDescent="0.25">
      <c r="A62" s="82">
        <v>54</v>
      </c>
      <c r="B62" s="285" t="str">
        <f>IF(ISERROR(VLOOKUP(CONCATENATE(C62,E62),STD!C:E,3,0)),"",VLOOKUP(CONCATENATE(C62,E62),STD!C:E,3,0))</f>
        <v>EX #14</v>
      </c>
      <c r="C62" s="184" t="s">
        <v>374</v>
      </c>
      <c r="D62" s="229"/>
      <c r="E62" s="26" t="s">
        <v>2313</v>
      </c>
      <c r="F62" s="26">
        <f>IF(C62&gt;1,VLOOKUP(C62,'PROD-KGS'!$A$1:$D$1369,4,0),"")</f>
        <v>0.74099999999999999</v>
      </c>
      <c r="G62" s="27">
        <f t="shared" si="17"/>
        <v>2250</v>
      </c>
      <c r="H62" s="99">
        <v>10000</v>
      </c>
      <c r="I62" s="210">
        <f t="shared" si="32"/>
        <v>10000</v>
      </c>
      <c r="J62" s="92"/>
      <c r="K62" s="90">
        <f>IFERROR(INDEX(LUN!$A$1:$W$45,MATCH(A62,LUN!$A:$A,0),12),0)</f>
        <v>0</v>
      </c>
      <c r="L62" s="80" t="str">
        <f t="shared" si="18"/>
        <v/>
      </c>
      <c r="M62" s="81"/>
      <c r="N62" s="90">
        <f>IFERROR(INDEX(MAR!$A$1:$W$42,MATCH(A62,MAR!$A:$A,0),12),0)</f>
        <v>0</v>
      </c>
      <c r="O62" s="80" t="str">
        <f t="shared" si="19"/>
        <v/>
      </c>
      <c r="P62" s="81"/>
      <c r="Q62" s="90">
        <f>IFERROR(INDEX(MIE!$A$1:$W$44,MATCH(A62,MIE!$A:$A,0),12),0)</f>
        <v>0</v>
      </c>
      <c r="R62" s="80" t="str">
        <f t="shared" si="20"/>
        <v/>
      </c>
      <c r="S62" s="81"/>
      <c r="T62" s="90">
        <f>IFERROR(INDEX(JUE!$A$1:$W$45,MATCH(A62,JUE!$A:$A,0),12),0)</f>
        <v>0</v>
      </c>
      <c r="U62" s="80" t="str">
        <f t="shared" si="21"/>
        <v/>
      </c>
      <c r="V62" s="81"/>
      <c r="W62" s="90">
        <f>IFERROR(INDEX(VIE!$A$1:$N$40,MATCH(A62,VIE!$A:$A,0),12),0)</f>
        <v>0</v>
      </c>
      <c r="X62" s="80" t="str">
        <f t="shared" si="22"/>
        <v/>
      </c>
      <c r="Y62" s="81"/>
      <c r="Z62" s="90">
        <f>IFERROR(INDEX([5]SAB!$A$1:$J$43,MATCH(A62,[5]SAB!$A:$A,0),12),0)</f>
        <v>0</v>
      </c>
      <c r="AA62" s="80" t="str">
        <f t="shared" si="23"/>
        <v/>
      </c>
      <c r="AB62" s="185">
        <v>1</v>
      </c>
      <c r="AC62" s="28"/>
      <c r="AD62" s="203"/>
      <c r="AE62" s="207"/>
      <c r="AF62" s="187">
        <f t="shared" si="24"/>
        <v>0</v>
      </c>
      <c r="AG62" s="207"/>
      <c r="AH62" s="187">
        <f t="shared" si="25"/>
        <v>0</v>
      </c>
      <c r="AI62" s="207"/>
      <c r="AJ62" s="187">
        <f t="shared" si="26"/>
        <v>0</v>
      </c>
      <c r="AK62" s="207"/>
      <c r="AL62" s="187">
        <f t="shared" si="27"/>
        <v>0</v>
      </c>
      <c r="AM62" s="207"/>
      <c r="AN62" s="187">
        <f t="shared" si="28"/>
        <v>0</v>
      </c>
      <c r="AO62" s="207"/>
      <c r="AP62" s="187">
        <f t="shared" si="29"/>
        <v>0</v>
      </c>
      <c r="AQ62" s="206"/>
      <c r="AR62" s="30" t="s">
        <v>1278</v>
      </c>
      <c r="AS62" s="30">
        <f>IF(AT62&gt;0,"",IF(ISERROR(VLOOKUP(CONCATENATE(C62,E62),STD!C:D,2,0)),"",VLOOKUP(CONCATENATE(C62,E62),STD!C:D,2,0)))</f>
        <v>250</v>
      </c>
      <c r="AT62" s="31"/>
      <c r="AU62" s="109" t="str">
        <f t="shared" si="30"/>
        <v>Espiga 3/4x155x295 caps.1.3/8" Poliamida c/HORREBARES</v>
      </c>
      <c r="AV62" s="286">
        <f t="shared" si="7"/>
        <v>10000</v>
      </c>
      <c r="AW62">
        <f t="shared" si="31"/>
        <v>0</v>
      </c>
      <c r="AX62" s="8"/>
    </row>
    <row r="63" spans="1:50" ht="15" customHeight="1" x14ac:dyDescent="0.25">
      <c r="A63" s="82">
        <v>55</v>
      </c>
      <c r="B63" s="285" t="str">
        <f>IF(ISERROR(VLOOKUP(CONCATENATE(C63,E63),STD!C:E,3,0)),"",VLOOKUP(CONCATENATE(C63,E63),STD!C:E,3,0))</f>
        <v>PF #11</v>
      </c>
      <c r="C63" s="184" t="s">
        <v>374</v>
      </c>
      <c r="D63" s="229"/>
      <c r="E63" s="26" t="s">
        <v>1138</v>
      </c>
      <c r="F63" s="26">
        <f>IF(C63&gt;1,VLOOKUP(C63,'PROD-KGS'!$A$1:$D$1369,4,0),"")</f>
        <v>0.74099999999999999</v>
      </c>
      <c r="G63" s="27">
        <f t="shared" si="17"/>
        <v>2070</v>
      </c>
      <c r="H63" s="99">
        <v>10000</v>
      </c>
      <c r="I63" s="210">
        <f t="shared" si="32"/>
        <v>10000</v>
      </c>
      <c r="J63" s="92"/>
      <c r="K63" s="90">
        <f>IFERROR(INDEX(LUN!$A$1:$W$45,MATCH(A63,LUN!$A:$A,0),12),0)</f>
        <v>0</v>
      </c>
      <c r="L63" s="80" t="str">
        <f t="shared" si="18"/>
        <v/>
      </c>
      <c r="M63" s="81"/>
      <c r="N63" s="90">
        <f>IFERROR(INDEX(MAR!$A$1:$W$42,MATCH(A63,MAR!$A:$A,0),12),0)</f>
        <v>0</v>
      </c>
      <c r="O63" s="80" t="str">
        <f t="shared" si="19"/>
        <v/>
      </c>
      <c r="P63" s="81"/>
      <c r="Q63" s="90">
        <f>IFERROR(INDEX(MIE!$A$1:$W$44,MATCH(A63,MIE!$A:$A,0),12),0)</f>
        <v>0</v>
      </c>
      <c r="R63" s="80" t="str">
        <f t="shared" si="20"/>
        <v/>
      </c>
      <c r="S63" s="81"/>
      <c r="T63" s="90">
        <f>IFERROR(INDEX(JUE!$A$1:$W$45,MATCH(A63,JUE!$A:$A,0),12),0)</f>
        <v>0</v>
      </c>
      <c r="U63" s="80" t="str">
        <f t="shared" si="21"/>
        <v/>
      </c>
      <c r="V63" s="81"/>
      <c r="W63" s="90">
        <f>IFERROR(INDEX(VIE!$A$1:$N$40,MATCH(A63,VIE!$A:$A,0),12),0)</f>
        <v>0</v>
      </c>
      <c r="X63" s="80" t="str">
        <f t="shared" si="22"/>
        <v/>
      </c>
      <c r="Y63" s="81"/>
      <c r="Z63" s="90">
        <f>IFERROR(INDEX([5]SAB!$A$1:$J$43,MATCH(A63,[5]SAB!$A:$A,0),12),0)</f>
        <v>0</v>
      </c>
      <c r="AA63" s="80" t="str">
        <f t="shared" si="23"/>
        <v/>
      </c>
      <c r="AB63" s="185">
        <v>1</v>
      </c>
      <c r="AC63" s="28"/>
      <c r="AD63" s="203"/>
      <c r="AE63" s="207"/>
      <c r="AF63" s="187">
        <f t="shared" si="24"/>
        <v>0</v>
      </c>
      <c r="AG63" s="207"/>
      <c r="AH63" s="187">
        <f t="shared" si="25"/>
        <v>0</v>
      </c>
      <c r="AI63" s="207"/>
      <c r="AJ63" s="187">
        <f t="shared" si="26"/>
        <v>0</v>
      </c>
      <c r="AK63" s="207"/>
      <c r="AL63" s="187">
        <f t="shared" si="27"/>
        <v>0</v>
      </c>
      <c r="AM63" s="207"/>
      <c r="AN63" s="187">
        <f t="shared" si="28"/>
        <v>0</v>
      </c>
      <c r="AO63" s="207"/>
      <c r="AP63" s="187">
        <f t="shared" si="29"/>
        <v>0</v>
      </c>
      <c r="AQ63" s="206"/>
      <c r="AR63" s="30" t="s">
        <v>1278</v>
      </c>
      <c r="AS63" s="30">
        <f>IF(AT63&gt;0,"",IF(ISERROR(VLOOKUP(CONCATENATE(C63,E63),STD!C:D,2,0)),"",VLOOKUP(CONCATENATE(C63,E63),STD!C:D,2,0)))</f>
        <v>230</v>
      </c>
      <c r="AT63" s="31"/>
      <c r="AU63" s="109" t="str">
        <f t="shared" si="30"/>
        <v>Espiga 3/4x155x295 caps.1.3/8" Poliamida c/HORESTRIA</v>
      </c>
      <c r="AV63" s="286">
        <f t="shared" si="7"/>
        <v>10000</v>
      </c>
      <c r="AW63">
        <f t="shared" si="31"/>
        <v>0</v>
      </c>
      <c r="AX63" s="8"/>
    </row>
    <row r="64" spans="1:50" ht="15" customHeight="1" x14ac:dyDescent="0.25">
      <c r="A64" s="82">
        <v>56</v>
      </c>
      <c r="B64" s="285" t="str">
        <f>IF(ISERROR(VLOOKUP(CONCATENATE(C64,E64),STD!C:E,3,0)),"",VLOOKUP(CONCATENATE(C64,E64),STD!C:E,3,0))</f>
        <v>PUNT ARC</v>
      </c>
      <c r="C64" s="184" t="s">
        <v>374</v>
      </c>
      <c r="D64" s="229"/>
      <c r="E64" s="26" t="s">
        <v>2237</v>
      </c>
      <c r="F64" s="26">
        <f>IF(C64&gt;1,VLOOKUP(C64,'PROD-KGS'!$A$1:$D$1369,4,0),"")</f>
        <v>0.74099999999999999</v>
      </c>
      <c r="G64" s="27">
        <f t="shared" si="17"/>
        <v>2250</v>
      </c>
      <c r="H64" s="99">
        <v>10000</v>
      </c>
      <c r="I64" s="210">
        <f t="shared" si="32"/>
        <v>10000</v>
      </c>
      <c r="J64" s="92"/>
      <c r="K64" s="90">
        <f>IFERROR(INDEX(LUN!$A$1:$W$45,MATCH(A64,LUN!$A:$A,0),12),0)</f>
        <v>0</v>
      </c>
      <c r="L64" s="80" t="str">
        <f t="shared" si="18"/>
        <v/>
      </c>
      <c r="M64" s="81"/>
      <c r="N64" s="90">
        <f>IFERROR(INDEX(MAR!$A$1:$W$42,MATCH(A64,MAR!$A:$A,0),12),0)</f>
        <v>0</v>
      </c>
      <c r="O64" s="80" t="str">
        <f t="shared" si="19"/>
        <v/>
      </c>
      <c r="P64" s="81"/>
      <c r="Q64" s="90">
        <f>IFERROR(INDEX(MIE!$A$1:$W$44,MATCH(A64,MIE!$A:$A,0),12),0)</f>
        <v>0</v>
      </c>
      <c r="R64" s="80" t="str">
        <f t="shared" si="20"/>
        <v/>
      </c>
      <c r="S64" s="81"/>
      <c r="T64" s="90">
        <f>IFERROR(INDEX(JUE!$A$1:$W$45,MATCH(A64,JUE!$A:$A,0),12),0)</f>
        <v>0</v>
      </c>
      <c r="U64" s="80" t="str">
        <f t="shared" si="21"/>
        <v/>
      </c>
      <c r="V64" s="81"/>
      <c r="W64" s="90">
        <f>IFERROR(INDEX(VIE!$A$1:$N$40,MATCH(A64,VIE!$A:$A,0),12),0)</f>
        <v>0</v>
      </c>
      <c r="X64" s="80" t="str">
        <f t="shared" si="22"/>
        <v/>
      </c>
      <c r="Y64" s="81"/>
      <c r="Z64" s="90">
        <f>IFERROR(INDEX([5]SAB!$A$1:$J$43,MATCH(A64,[5]SAB!$A:$A,0),12),0)</f>
        <v>0</v>
      </c>
      <c r="AA64" s="80" t="str">
        <f t="shared" si="23"/>
        <v/>
      </c>
      <c r="AB64" s="185">
        <v>1</v>
      </c>
      <c r="AC64" s="28"/>
      <c r="AD64" s="203"/>
      <c r="AE64" s="207"/>
      <c r="AF64" s="187">
        <f t="shared" si="24"/>
        <v>0</v>
      </c>
      <c r="AG64" s="207"/>
      <c r="AH64" s="187">
        <f t="shared" si="25"/>
        <v>0</v>
      </c>
      <c r="AI64" s="207"/>
      <c r="AJ64" s="187">
        <f t="shared" si="26"/>
        <v>0</v>
      </c>
      <c r="AK64" s="207"/>
      <c r="AL64" s="187">
        <f t="shared" si="27"/>
        <v>0</v>
      </c>
      <c r="AM64" s="207"/>
      <c r="AN64" s="187">
        <f t="shared" si="28"/>
        <v>0</v>
      </c>
      <c r="AO64" s="207"/>
      <c r="AP64" s="187">
        <f t="shared" si="29"/>
        <v>0</v>
      </c>
      <c r="AQ64" s="206"/>
      <c r="AR64" s="30" t="s">
        <v>1278</v>
      </c>
      <c r="AS64" s="30">
        <f>IF(AT64&gt;0,"",IF(ISERROR(VLOOKUP(CONCATENATE(C64,E64),STD!C:D,2,0)),"",VLOOKUP(CONCATENATE(C64,E64),STD!C:D,2,0)))</f>
        <v>250</v>
      </c>
      <c r="AT64" s="31"/>
      <c r="AU64" s="109" t="str">
        <f t="shared" si="30"/>
        <v>Espiga 3/4x155x295 caps.1.3/8" Poliamida c/HORPUNTEAR</v>
      </c>
      <c r="AV64" s="286">
        <f t="shared" si="7"/>
        <v>10000</v>
      </c>
      <c r="AW64">
        <f t="shared" si="31"/>
        <v>0</v>
      </c>
      <c r="AX64" s="8"/>
    </row>
    <row r="65" spans="1:50" ht="15" customHeight="1" x14ac:dyDescent="0.25">
      <c r="A65" s="82">
        <v>57</v>
      </c>
      <c r="B65" s="285" t="str">
        <f>IF(ISERROR(VLOOKUP(CONCATENATE(C65,E65),STD!C:E,3,0)),"",VLOOKUP(CONCATENATE(C65,E65),STD!C:E,3,0))</f>
        <v>TERR #2</v>
      </c>
      <c r="C65" s="184" t="s">
        <v>374</v>
      </c>
      <c r="D65" s="229"/>
      <c r="E65" s="26" t="s">
        <v>2238</v>
      </c>
      <c r="F65" s="26">
        <f>IF(C65&gt;1,VLOOKUP(C65,'PROD-KGS'!$A$1:$D$1369,4,0),"")</f>
        <v>0.74099999999999999</v>
      </c>
      <c r="G65" s="27">
        <f t="shared" si="17"/>
        <v>855</v>
      </c>
      <c r="H65" s="99">
        <v>10000</v>
      </c>
      <c r="I65" s="210">
        <f t="shared" si="32"/>
        <v>10000</v>
      </c>
      <c r="J65" s="92"/>
      <c r="K65" s="90">
        <f>IFERROR(INDEX(LUN!$A$1:$W$45,MATCH(A65,LUN!$A:$A,0),12),0)</f>
        <v>0</v>
      </c>
      <c r="L65" s="80" t="str">
        <f t="shared" si="18"/>
        <v/>
      </c>
      <c r="M65" s="81"/>
      <c r="N65" s="90">
        <f>IFERROR(INDEX(MAR!$A$1:$W$42,MATCH(A65,MAR!$A:$A,0),12),0)</f>
        <v>0</v>
      </c>
      <c r="O65" s="80" t="str">
        <f t="shared" si="19"/>
        <v/>
      </c>
      <c r="P65" s="81"/>
      <c r="Q65" s="90">
        <f>IFERROR(INDEX(MIE!$A$1:$W$44,MATCH(A65,MIE!$A:$A,0),12),0)</f>
        <v>0</v>
      </c>
      <c r="R65" s="80" t="str">
        <f t="shared" si="20"/>
        <v/>
      </c>
      <c r="S65" s="81"/>
      <c r="T65" s="90">
        <f>IFERROR(INDEX(JUE!$A$1:$W$45,MATCH(A65,JUE!$A:$A,0),12),0)</f>
        <v>0</v>
      </c>
      <c r="U65" s="80" t="str">
        <f t="shared" si="21"/>
        <v/>
      </c>
      <c r="V65" s="81"/>
      <c r="W65" s="90">
        <f>IFERROR(INDEX(VIE!$A$1:$N$40,MATCH(A65,VIE!$A:$A,0),12),0)</f>
        <v>0</v>
      </c>
      <c r="X65" s="80" t="str">
        <f t="shared" si="22"/>
        <v/>
      </c>
      <c r="Y65" s="81"/>
      <c r="Z65" s="90">
        <f>IFERROR(INDEX([5]SAB!$A$1:$J$43,MATCH(A65,[5]SAB!$A:$A,0),12),0)</f>
        <v>0</v>
      </c>
      <c r="AA65" s="80" t="str">
        <f t="shared" si="23"/>
        <v/>
      </c>
      <c r="AB65" s="185">
        <v>1</v>
      </c>
      <c r="AC65" s="28"/>
      <c r="AD65" s="203"/>
      <c r="AE65" s="207"/>
      <c r="AF65" s="187">
        <f t="shared" si="24"/>
        <v>0</v>
      </c>
      <c r="AG65" s="207"/>
      <c r="AH65" s="187">
        <f t="shared" si="25"/>
        <v>0</v>
      </c>
      <c r="AI65" s="207"/>
      <c r="AJ65" s="187">
        <f t="shared" si="26"/>
        <v>0</v>
      </c>
      <c r="AK65" s="207"/>
      <c r="AL65" s="187">
        <f t="shared" si="27"/>
        <v>0</v>
      </c>
      <c r="AM65" s="207"/>
      <c r="AN65" s="187">
        <f t="shared" si="28"/>
        <v>0</v>
      </c>
      <c r="AO65" s="207"/>
      <c r="AP65" s="187">
        <f t="shared" si="29"/>
        <v>0</v>
      </c>
      <c r="AQ65" s="206"/>
      <c r="AR65" s="30" t="s">
        <v>27</v>
      </c>
      <c r="AS65" s="30">
        <f>IF(AT65&gt;0,"",IF(ISERROR(VLOOKUP(CONCATENATE(C65,E65),STD!C:D,2,0)),"",VLOOKUP(CONCATENATE(C65,E65),STD!C:D,2,0)))</f>
        <v>95</v>
      </c>
      <c r="AT65" s="31"/>
      <c r="AU65" s="109" t="str">
        <f t="shared" si="30"/>
        <v>Espiga 3/4x155x295 caps.1.3/8" Poliamida c/HORTERRAJAR</v>
      </c>
      <c r="AV65" s="286">
        <f t="shared" si="7"/>
        <v>10000</v>
      </c>
      <c r="AW65">
        <f t="shared" si="31"/>
        <v>0</v>
      </c>
      <c r="AX65" s="8"/>
    </row>
    <row r="66" spans="1:50" ht="15" customHeight="1" x14ac:dyDescent="0.25">
      <c r="A66" s="82">
        <v>58</v>
      </c>
      <c r="B66" s="285" t="str">
        <f>IF(ISERROR(VLOOKUP(CONCATENATE(C66,E66),STD!C:E,3,0)),"",VLOOKUP(CONCATENATE(C66,E66),STD!C:E,3,0))</f>
        <v>MAQ LASER</v>
      </c>
      <c r="C66" s="184" t="s">
        <v>351</v>
      </c>
      <c r="D66" s="229"/>
      <c r="E66" s="26" t="s">
        <v>28</v>
      </c>
      <c r="F66" s="26">
        <f>IF(C66&gt;1,VLOOKUP(C66,'PROD-KGS'!$A$1:$D$1369,4,0),"")</f>
        <v>12</v>
      </c>
      <c r="G66" s="27">
        <f t="shared" si="17"/>
        <v>108</v>
      </c>
      <c r="H66" s="99">
        <v>0</v>
      </c>
      <c r="I66" s="210">
        <f t="shared" si="32"/>
        <v>0</v>
      </c>
      <c r="J66" s="92"/>
      <c r="K66" s="90">
        <f>IFERROR(INDEX(LUN!$A$1:$W$45,MATCH(A66,LUN!$A:$A,0),12),0)</f>
        <v>0</v>
      </c>
      <c r="L66" s="80" t="str">
        <f t="shared" si="18"/>
        <v/>
      </c>
      <c r="M66" s="81"/>
      <c r="N66" s="90">
        <f>IFERROR(INDEX(MAR!$A$1:$W$42,MATCH(A66,MAR!$A:$A,0),12),0)</f>
        <v>0</v>
      </c>
      <c r="O66" s="80" t="str">
        <f t="shared" si="19"/>
        <v/>
      </c>
      <c r="P66" s="81"/>
      <c r="Q66" s="90">
        <f>IFERROR(INDEX(MIE!$A$1:$W$44,MATCH(A66,MIE!$A:$A,0),12),0)</f>
        <v>0</v>
      </c>
      <c r="R66" s="80" t="str">
        <f t="shared" si="20"/>
        <v/>
      </c>
      <c r="S66" s="81"/>
      <c r="T66" s="90">
        <f>IFERROR(INDEX(JUE!$A$1:$W$45,MATCH(A66,JUE!$A:$A,0),12),0)</f>
        <v>0</v>
      </c>
      <c r="U66" s="80" t="str">
        <f t="shared" si="21"/>
        <v/>
      </c>
      <c r="V66" s="81"/>
      <c r="W66" s="90">
        <f>IFERROR(INDEX(VIE!$A$1:$N$40,MATCH(A66,VIE!$A:$A,0),12),0)</f>
        <v>0</v>
      </c>
      <c r="X66" s="80" t="str">
        <f t="shared" si="22"/>
        <v/>
      </c>
      <c r="Y66" s="81"/>
      <c r="Z66" s="90">
        <f>IFERROR(INDEX([5]SAB!$A$1:$J$43,MATCH(A66,[5]SAB!$A:$A,0),12),0)</f>
        <v>0</v>
      </c>
      <c r="AA66" s="80" t="str">
        <f t="shared" si="23"/>
        <v/>
      </c>
      <c r="AB66" s="185">
        <v>1</v>
      </c>
      <c r="AC66" s="28"/>
      <c r="AD66" s="203"/>
      <c r="AE66" s="207"/>
      <c r="AF66" s="187">
        <f t="shared" si="24"/>
        <v>0</v>
      </c>
      <c r="AG66" s="207"/>
      <c r="AH66" s="187">
        <f t="shared" si="25"/>
        <v>0</v>
      </c>
      <c r="AI66" s="207"/>
      <c r="AJ66" s="187">
        <f t="shared" si="26"/>
        <v>0</v>
      </c>
      <c r="AK66" s="207"/>
      <c r="AL66" s="187">
        <f t="shared" si="27"/>
        <v>0</v>
      </c>
      <c r="AM66" s="207"/>
      <c r="AN66" s="187">
        <f t="shared" si="28"/>
        <v>0</v>
      </c>
      <c r="AO66" s="207"/>
      <c r="AP66" s="187">
        <f t="shared" si="29"/>
        <v>0</v>
      </c>
      <c r="AQ66" s="206"/>
      <c r="AR66" s="30" t="s">
        <v>1278</v>
      </c>
      <c r="AS66" s="30">
        <f>IF(AT66&gt;0,"",IF(ISERROR(VLOOKUP(CONCATENATE(C66,E66),STD!C:D,2,0)),"",VLOOKUP(CONCATENATE(C66,E66),STD!C:D,2,0)))</f>
        <v>12</v>
      </c>
      <c r="AT66" s="31"/>
      <c r="AU66" s="109" t="str">
        <f t="shared" si="30"/>
        <v>ESPACIADOR DE LINEA B.T.  50 x 35 x 5 - 6 VICORTAR</v>
      </c>
      <c r="AV66" s="286">
        <f t="shared" si="7"/>
        <v>0</v>
      </c>
      <c r="AW66">
        <f t="shared" si="31"/>
        <v>0</v>
      </c>
      <c r="AX66" s="8"/>
    </row>
    <row r="67" spans="1:50" ht="15" customHeight="1" x14ac:dyDescent="0.25">
      <c r="A67" s="82">
        <v>59</v>
      </c>
      <c r="B67" s="285" t="str">
        <f>IF(ISERROR(VLOOKUP(CONCATENATE(C67,E67),STD!C:E,3,0)),"",VLOOKUP(CONCATENATE(C67,E67),STD!C:E,3,0))</f>
        <v>NARGESA</v>
      </c>
      <c r="C67" s="184" t="s">
        <v>351</v>
      </c>
      <c r="D67" s="229"/>
      <c r="E67" s="26" t="s">
        <v>81</v>
      </c>
      <c r="F67" s="26">
        <f>IF(C67&gt;1,VLOOKUP(C67,'PROD-KGS'!$A$1:$D$1369,4,0),"")</f>
        <v>12</v>
      </c>
      <c r="G67" s="27">
        <f t="shared" si="17"/>
        <v>117</v>
      </c>
      <c r="H67" s="99">
        <v>0</v>
      </c>
      <c r="I67" s="210">
        <f t="shared" si="32"/>
        <v>0</v>
      </c>
      <c r="J67" s="92"/>
      <c r="K67" s="90">
        <f>IFERROR(INDEX(LUN!$A$1:$W$45,MATCH(A67,LUN!$A:$A,0),12),0)</f>
        <v>0</v>
      </c>
      <c r="L67" s="80" t="str">
        <f t="shared" si="18"/>
        <v/>
      </c>
      <c r="M67" s="81"/>
      <c r="N67" s="90">
        <f>IFERROR(INDEX(MAR!$A$1:$W$42,MATCH(A67,MAR!$A:$A,0),12),0)</f>
        <v>0</v>
      </c>
      <c r="O67" s="80" t="str">
        <f t="shared" si="19"/>
        <v/>
      </c>
      <c r="P67" s="81"/>
      <c r="Q67" s="90">
        <f>IFERROR(INDEX(MIE!$A$1:$W$44,MATCH(A67,MIE!$A:$A,0),12),0)</f>
        <v>0</v>
      </c>
      <c r="R67" s="80" t="str">
        <f t="shared" si="20"/>
        <v/>
      </c>
      <c r="S67" s="81"/>
      <c r="T67" s="90">
        <f>IFERROR(INDEX(JUE!$A$1:$W$45,MATCH(A67,JUE!$A:$A,0),12),0)</f>
        <v>0</v>
      </c>
      <c r="U67" s="80" t="str">
        <f t="shared" si="21"/>
        <v/>
      </c>
      <c r="V67" s="81"/>
      <c r="W67" s="90">
        <f>IFERROR(INDEX(VIE!$A$1:$N$40,MATCH(A67,VIE!$A:$A,0),12),0)</f>
        <v>0</v>
      </c>
      <c r="X67" s="80" t="str">
        <f t="shared" si="22"/>
        <v/>
      </c>
      <c r="Y67" s="81"/>
      <c r="Z67" s="90">
        <f>IFERROR(INDEX([5]SAB!$A$1:$J$43,MATCH(A67,[5]SAB!$A:$A,0),12),0)</f>
        <v>0</v>
      </c>
      <c r="AA67" s="80" t="str">
        <f t="shared" si="23"/>
        <v/>
      </c>
      <c r="AB67" s="185"/>
      <c r="AC67" s="28"/>
      <c r="AD67" s="203"/>
      <c r="AE67" s="207"/>
      <c r="AF67" s="187">
        <f t="shared" si="24"/>
        <v>0</v>
      </c>
      <c r="AG67" s="207"/>
      <c r="AH67" s="187">
        <f t="shared" si="25"/>
        <v>0</v>
      </c>
      <c r="AI67" s="207"/>
      <c r="AJ67" s="187">
        <f t="shared" si="26"/>
        <v>0</v>
      </c>
      <c r="AK67" s="207"/>
      <c r="AL67" s="187">
        <f t="shared" si="27"/>
        <v>0</v>
      </c>
      <c r="AM67" s="207"/>
      <c r="AN67" s="187">
        <f t="shared" si="28"/>
        <v>0</v>
      </c>
      <c r="AO67" s="207"/>
      <c r="AP67" s="187">
        <f t="shared" si="29"/>
        <v>0</v>
      </c>
      <c r="AQ67" s="206"/>
      <c r="AR67" s="30" t="s">
        <v>1278</v>
      </c>
      <c r="AS67" s="30">
        <f>IF(AT67&gt;0,"",IF(ISERROR(VLOOKUP(CONCATENATE(C67,E67),STD!C:D,2,0)),"",VLOOKUP(CONCATENATE(C67,E67),STD!C:D,2,0)))</f>
        <v>13</v>
      </c>
      <c r="AT67" s="31"/>
      <c r="AU67" s="109" t="str">
        <f t="shared" si="30"/>
        <v>ESPACIADOR DE LINEA B.T.  50 x 35 x 5 - 6 VIDOBLAF</v>
      </c>
      <c r="AV67" s="286">
        <f t="shared" si="7"/>
        <v>0</v>
      </c>
      <c r="AW67">
        <f t="shared" si="31"/>
        <v>0</v>
      </c>
      <c r="AX67" s="8"/>
    </row>
    <row r="68" spans="1:50" ht="15" customHeight="1" x14ac:dyDescent="0.25">
      <c r="A68" s="82">
        <v>60</v>
      </c>
      <c r="B68" s="285" t="s">
        <v>2244</v>
      </c>
      <c r="C68" s="184" t="s">
        <v>351</v>
      </c>
      <c r="D68" s="229"/>
      <c r="E68" s="26" t="s">
        <v>69</v>
      </c>
      <c r="F68" s="26">
        <f>IF(C68&gt;1,VLOOKUP(C68,'PROD-KGS'!$A$1:$D$1369,4,0),"")</f>
        <v>12</v>
      </c>
      <c r="G68" s="27">
        <f t="shared" si="17"/>
        <v>36</v>
      </c>
      <c r="H68" s="99">
        <v>91</v>
      </c>
      <c r="I68" s="210">
        <f t="shared" si="32"/>
        <v>31</v>
      </c>
      <c r="J68" s="255">
        <v>36</v>
      </c>
      <c r="K68" s="90">
        <f>IFERROR(INDEX(LUN!$A$1:$W$45,MATCH(A68,LUN!$A:$A,0),12),0)</f>
        <v>0</v>
      </c>
      <c r="L68" s="80">
        <f t="shared" si="18"/>
        <v>0</v>
      </c>
      <c r="M68" s="294">
        <v>36</v>
      </c>
      <c r="N68" s="90">
        <f>IFERROR(INDEX(MAR!$A$1:$W$42,MATCH(A68,MAR!$A:$A,0),12),0)</f>
        <v>0</v>
      </c>
      <c r="O68" s="80">
        <f t="shared" si="19"/>
        <v>0</v>
      </c>
      <c r="P68" s="294">
        <v>36</v>
      </c>
      <c r="Q68" s="90">
        <f>IFERROR(INDEX(MIE!$A$1:$W$44,MATCH(A68,MIE!$A:$A,0),12),0)</f>
        <v>25</v>
      </c>
      <c r="R68" s="80">
        <f t="shared" si="20"/>
        <v>0.69444444444444442</v>
      </c>
      <c r="S68" s="294">
        <v>36</v>
      </c>
      <c r="T68" s="90">
        <f>IFERROR(INDEX(JUE!$A$1:$W$45,MATCH(A68,JUE!$A:$A,0),12),0)</f>
        <v>0</v>
      </c>
      <c r="U68" s="80">
        <f t="shared" si="21"/>
        <v>0</v>
      </c>
      <c r="V68" s="294">
        <v>32</v>
      </c>
      <c r="W68" s="90">
        <f>IFERROR(INDEX(VIE!$A$1:$N$40,MATCH(A68,VIE!$A:$A,0),12),0)</f>
        <v>35</v>
      </c>
      <c r="X68" s="80">
        <f t="shared" si="22"/>
        <v>1.09375</v>
      </c>
      <c r="Y68" s="81"/>
      <c r="Z68" s="90">
        <f>IFERROR(INDEX([5]SAB!$A$1:$J$43,MATCH(A68,[5]SAB!$A:$A,0),12),0)</f>
        <v>0</v>
      </c>
      <c r="AA68" s="80" t="str">
        <f t="shared" si="23"/>
        <v/>
      </c>
      <c r="AB68" s="185">
        <v>1</v>
      </c>
      <c r="AC68" s="28"/>
      <c r="AD68" s="203"/>
      <c r="AE68" s="207"/>
      <c r="AF68" s="187">
        <f t="shared" si="24"/>
        <v>9</v>
      </c>
      <c r="AG68" s="207"/>
      <c r="AH68" s="187">
        <f t="shared" si="25"/>
        <v>9</v>
      </c>
      <c r="AI68" s="207"/>
      <c r="AJ68" s="187">
        <f t="shared" si="26"/>
        <v>9</v>
      </c>
      <c r="AK68" s="207"/>
      <c r="AL68" s="187">
        <f t="shared" si="27"/>
        <v>9</v>
      </c>
      <c r="AM68" s="207"/>
      <c r="AN68" s="187">
        <f t="shared" si="28"/>
        <v>8</v>
      </c>
      <c r="AO68" s="207"/>
      <c r="AP68" s="187">
        <f t="shared" si="29"/>
        <v>0</v>
      </c>
      <c r="AQ68" s="206">
        <v>2978</v>
      </c>
      <c r="AR68" s="30" t="s">
        <v>27</v>
      </c>
      <c r="AS68" s="30">
        <f>IF(AT68&gt;0,"",IF(ISERROR(VLOOKUP(CONCATENATE(C68,E68),STD!C:D,2,0)),"",VLOOKUP(CONCATENATE(C68,E68),STD!C:D,2,0)))</f>
        <v>4</v>
      </c>
      <c r="AT68" s="31"/>
      <c r="AU68" s="109" t="str">
        <f t="shared" si="30"/>
        <v>ESPACIADOR DE LINEA B.T.  50 x 35 x 5 - 6 VISOLDAR</v>
      </c>
      <c r="AV68" s="286">
        <f t="shared" si="7"/>
        <v>-85</v>
      </c>
      <c r="AW68">
        <f t="shared" si="31"/>
        <v>60</v>
      </c>
      <c r="AX68" s="8"/>
    </row>
    <row r="69" spans="1:50" x14ac:dyDescent="0.25">
      <c r="A69" s="293">
        <v>61</v>
      </c>
      <c r="B69" s="285" t="str">
        <f>IF(ISERROR(VLOOKUP(CONCATENATE(C69,E69),STD!C:E,3,0)),"",VLOOKUP(CONCATENATE(C69,E69),STD!C:E,3,0))</f>
        <v>TIJERA #2</v>
      </c>
      <c r="C69" s="184" t="s">
        <v>859</v>
      </c>
      <c r="D69" s="229" t="s">
        <v>2356</v>
      </c>
      <c r="E69" s="26" t="s">
        <v>28</v>
      </c>
      <c r="F69" s="26">
        <f>IF(C69&gt;1,VLOOKUP(C69,'PROD-KGS'!$A$1:$D$1369,4,0),"")</f>
        <v>0.44500000000000001</v>
      </c>
      <c r="G69" s="27">
        <f t="shared" si="17"/>
        <v>4590</v>
      </c>
      <c r="H69" s="99">
        <v>0</v>
      </c>
      <c r="I69" s="210">
        <f t="shared" si="32"/>
        <v>0</v>
      </c>
      <c r="J69" s="92"/>
      <c r="K69" s="90">
        <f>IFERROR(INDEX(LUN!$A$1:$W$45,MATCH(A69,LUN!$A:$A,0),12),0)</f>
        <v>0</v>
      </c>
      <c r="L69" s="80" t="str">
        <f t="shared" si="18"/>
        <v/>
      </c>
      <c r="M69" s="81"/>
      <c r="N69" s="90">
        <f>IFERROR(INDEX(MAR!$A$1:$W$42,MATCH(A69,MAR!$A:$A,0),12),0)</f>
        <v>0</v>
      </c>
      <c r="O69" s="80" t="str">
        <f t="shared" si="19"/>
        <v/>
      </c>
      <c r="P69" s="81"/>
      <c r="Q69" s="90">
        <f>IFERROR(INDEX(MIE!$A$1:$W$44,MATCH(A69,MIE!$A:$A,0),12),0)</f>
        <v>0</v>
      </c>
      <c r="R69" s="80" t="str">
        <f t="shared" si="20"/>
        <v/>
      </c>
      <c r="S69" s="81"/>
      <c r="T69" s="90">
        <f>IFERROR(INDEX(JUE!$A$1:$W$45,MATCH(A69,JUE!$A:$A,0),12),0)</f>
        <v>0</v>
      </c>
      <c r="U69" s="80" t="str">
        <f t="shared" si="21"/>
        <v/>
      </c>
      <c r="V69" s="81"/>
      <c r="W69" s="90">
        <f>IFERROR(INDEX(VIE!$A$1:$N$40,MATCH(A69,VIE!$A:$A,0),12),0)</f>
        <v>0</v>
      </c>
      <c r="X69" s="80" t="str">
        <f t="shared" si="22"/>
        <v/>
      </c>
      <c r="Y69" s="81"/>
      <c r="Z69" s="90">
        <f>IFERROR(INDEX([5]SAB!$A$1:$J$43,MATCH(A69,[5]SAB!$A:$A,0),12),0)</f>
        <v>0</v>
      </c>
      <c r="AA69" s="80" t="str">
        <f t="shared" si="23"/>
        <v/>
      </c>
      <c r="AB69" s="185">
        <v>1</v>
      </c>
      <c r="AC69" s="28"/>
      <c r="AD69" s="203"/>
      <c r="AE69" s="207"/>
      <c r="AF69" s="187">
        <f t="shared" si="24"/>
        <v>0</v>
      </c>
      <c r="AG69" s="207"/>
      <c r="AH69" s="187">
        <f t="shared" si="25"/>
        <v>0</v>
      </c>
      <c r="AI69" s="207"/>
      <c r="AJ69" s="187">
        <f t="shared" si="26"/>
        <v>0</v>
      </c>
      <c r="AK69" s="207"/>
      <c r="AL69" s="187">
        <f t="shared" si="27"/>
        <v>0</v>
      </c>
      <c r="AM69" s="207"/>
      <c r="AN69" s="187">
        <f t="shared" si="28"/>
        <v>0</v>
      </c>
      <c r="AO69" s="207"/>
      <c r="AP69" s="187">
        <f t="shared" si="29"/>
        <v>0</v>
      </c>
      <c r="AQ69" s="206"/>
      <c r="AR69" s="30" t="s">
        <v>1278</v>
      </c>
      <c r="AS69" s="30">
        <f>IF(AT69&gt;0,"",IF(ISERROR(VLOOKUP(CONCATENATE(C69,E69),STD!C:D,2,0)),"",VLOOKUP(CONCATENATE(C69,E69),STD!C:D,2,0)))</f>
        <v>510</v>
      </c>
      <c r="AT69" s="31"/>
      <c r="AU69" s="109" t="str">
        <f t="shared" si="30"/>
        <v>Perno riel FFCC BCY 7/8x115CORTAR</v>
      </c>
      <c r="AV69" s="286">
        <f t="shared" si="7"/>
        <v>0</v>
      </c>
      <c r="AW69">
        <f t="shared" si="31"/>
        <v>0</v>
      </c>
      <c r="AX69" s="8"/>
    </row>
    <row r="70" spans="1:50" ht="15" customHeight="1" x14ac:dyDescent="0.25">
      <c r="A70" s="293">
        <v>62</v>
      </c>
      <c r="B70" s="285" t="str">
        <f>IF(ISERROR(VLOOKUP(CONCATENATE(C70,E70),STD!C:E,3,0)),"",VLOOKUP(CONCATENATE(C70,E70),STD!C:E,3,0))</f>
        <v>PF #6</v>
      </c>
      <c r="C70" s="184" t="s">
        <v>859</v>
      </c>
      <c r="D70" s="229" t="s">
        <v>2356</v>
      </c>
      <c r="E70" s="26" t="s">
        <v>37</v>
      </c>
      <c r="F70" s="26">
        <f>IF(C70&gt;1,VLOOKUP(C70,'PROD-KGS'!$A$1:$D$1369,4,0),"")</f>
        <v>0.44500000000000001</v>
      </c>
      <c r="G70" s="27">
        <f t="shared" ref="G70:G133" si="33">IF(AS70="",AT70*9,AS70*9)</f>
        <v>1215</v>
      </c>
      <c r="H70" s="99">
        <v>615</v>
      </c>
      <c r="I70" s="210">
        <f t="shared" si="32"/>
        <v>0</v>
      </c>
      <c r="J70" s="255">
        <v>615</v>
      </c>
      <c r="K70" s="90">
        <f>IFERROR(INDEX(LUN!$A$1:$W$45,MATCH(A70,LUN!$A:$A,0),12),0)</f>
        <v>100</v>
      </c>
      <c r="L70" s="80">
        <f t="shared" ref="L70:L133" si="34">IFERROR(K70/J70,"")</f>
        <v>0.16260162601626016</v>
      </c>
      <c r="M70" s="294">
        <v>515</v>
      </c>
      <c r="N70" s="90">
        <f>IFERROR(INDEX(MAR!$A$1:$W$42,MATCH(A70,MAR!$A:$A,0),12),0)</f>
        <v>515</v>
      </c>
      <c r="O70" s="80">
        <f t="shared" ref="O70:O133" si="35">IFERROR(N70/M70,"")</f>
        <v>1</v>
      </c>
      <c r="P70" s="81"/>
      <c r="Q70" s="90">
        <f>IFERROR(INDEX(MIE!$A$1:$W$44,MATCH(A70,MIE!$A:$A,0),12),0)</f>
        <v>0</v>
      </c>
      <c r="R70" s="80" t="str">
        <f t="shared" ref="R70:R133" si="36">IFERROR(Q70/P70,"")</f>
        <v/>
      </c>
      <c r="S70" s="81"/>
      <c r="T70" s="90">
        <f>IFERROR(INDEX(JUE!$A$1:$W$45,MATCH(A70,JUE!$A:$A,0),12),0)</f>
        <v>0</v>
      </c>
      <c r="U70" s="80" t="str">
        <f t="shared" ref="U70:U133" si="37">IFERROR(T70/S70,"")</f>
        <v/>
      </c>
      <c r="V70" s="81"/>
      <c r="W70" s="90">
        <f>IFERROR(INDEX(VIE!$A$1:$N$40,MATCH(A70,VIE!$A:$A,0),12),0)</f>
        <v>0</v>
      </c>
      <c r="X70" s="80" t="str">
        <f t="shared" ref="X70:X133" si="38">IFERROR(W70/V70,"")</f>
        <v/>
      </c>
      <c r="Y70" s="81"/>
      <c r="Z70" s="90">
        <f>IFERROR(INDEX([5]SAB!$A$1:$J$43,MATCH(A70,[5]SAB!$A:$A,0),12),0)</f>
        <v>0</v>
      </c>
      <c r="AA70" s="80" t="str">
        <f t="shared" ref="AA70:AA133" si="39">IFERROR(Z70/Y70,"")</f>
        <v/>
      </c>
      <c r="AB70" s="185">
        <v>1</v>
      </c>
      <c r="AC70" s="28"/>
      <c r="AD70" s="203"/>
      <c r="AE70" s="207"/>
      <c r="AF70" s="187">
        <f t="shared" ref="AF70:AF133" si="40">IF(AB70="",0,IF(AS70="",J70/AT70,J70/AS70))*AB70</f>
        <v>4.5555555555555554</v>
      </c>
      <c r="AG70" s="207"/>
      <c r="AH70" s="187">
        <f t="shared" ref="AH70:AH133" si="41">IF(AB70="",0,IF(AS70="",M70/AT70,M70/AS70))*AB70</f>
        <v>3.8148148148148149</v>
      </c>
      <c r="AI70" s="207"/>
      <c r="AJ70" s="187">
        <f t="shared" ref="AJ70:AJ133" si="42">IF(AB70="",0,IF(AS70="",P70/AT70,P70/AS70))*AB70</f>
        <v>0</v>
      </c>
      <c r="AK70" s="207"/>
      <c r="AL70" s="187">
        <f t="shared" ref="AL70:AL133" si="43">IF(AB70="",0,IF(AS70="",S70/AT70,S70/AS70))*AB70</f>
        <v>0</v>
      </c>
      <c r="AM70" s="207"/>
      <c r="AN70" s="187">
        <f t="shared" ref="AN70:AN133" si="44">IF(AB70="",0,IF(AS70="",V70/AT70,V70/AS70))*AB70</f>
        <v>0</v>
      </c>
      <c r="AO70" s="207"/>
      <c r="AP70" s="187">
        <f t="shared" ref="AP70:AP133" si="45">IF(AB70="",0,IF(AS70="",Y70/AT70,Y70/AS70))*AB70</f>
        <v>0</v>
      </c>
      <c r="AQ70" s="206"/>
      <c r="AR70" s="30" t="s">
        <v>1278</v>
      </c>
      <c r="AS70" s="30">
        <f>IF(AT70&gt;0,"",IF(ISERROR(VLOOKUP(CONCATENATE(C70,E70),STD!C:D,2,0)),"",VLOOKUP(CONCATENATE(C70,E70),STD!C:D,2,0)))</f>
        <v>135</v>
      </c>
      <c r="AT70" s="31"/>
      <c r="AU70" s="109" t="str">
        <f t="shared" si="30"/>
        <v>Perno riel FFCC BCY 7/8x115ESTAMC</v>
      </c>
      <c r="AV70" s="286">
        <f t="shared" si="7"/>
        <v>-515</v>
      </c>
      <c r="AW70">
        <f t="shared" si="31"/>
        <v>615</v>
      </c>
      <c r="AX70" s="8"/>
    </row>
    <row r="71" spans="1:50" ht="15" customHeight="1" x14ac:dyDescent="0.25">
      <c r="A71" s="293">
        <v>63</v>
      </c>
      <c r="B71" s="285" t="str">
        <f>IF(ISERROR(VLOOKUP(CONCATENATE(C71,E71),STD!C:E,3,0)),"",VLOOKUP(CONCATENATE(C71,E71),STD!C:E,3,0))</f>
        <v>EX #14</v>
      </c>
      <c r="C71" s="184" t="s">
        <v>859</v>
      </c>
      <c r="D71" s="229" t="s">
        <v>2356</v>
      </c>
      <c r="E71" s="26" t="s">
        <v>59</v>
      </c>
      <c r="F71" s="26">
        <f>IF(C71&gt;1,VLOOKUP(C71,'PROD-KGS'!$A$1:$D$1369,4,0),"")</f>
        <v>0.44500000000000001</v>
      </c>
      <c r="G71" s="27">
        <f t="shared" si="33"/>
        <v>2547</v>
      </c>
      <c r="H71" s="99">
        <v>615</v>
      </c>
      <c r="I71" s="210">
        <f t="shared" si="32"/>
        <v>-12</v>
      </c>
      <c r="J71" s="92"/>
      <c r="K71" s="90">
        <f>IFERROR(INDEX(LUN!$A$1:$W$45,MATCH(A71,LUN!$A:$A,0),12),0)</f>
        <v>0</v>
      </c>
      <c r="L71" s="80" t="str">
        <f t="shared" si="34"/>
        <v/>
      </c>
      <c r="M71" s="294">
        <v>615</v>
      </c>
      <c r="N71" s="90">
        <f>IFERROR(INDEX(MAR!$A$1:$W$42,MATCH(A71,MAR!$A:$A,0),12),0)</f>
        <v>627</v>
      </c>
      <c r="O71" s="80">
        <f t="shared" si="35"/>
        <v>1.0195121951219512</v>
      </c>
      <c r="P71" s="81"/>
      <c r="Q71" s="90">
        <f>IFERROR(INDEX(MIE!$A$1:$W$44,MATCH(A71,MIE!$A:$A,0),12),0)</f>
        <v>0</v>
      </c>
      <c r="R71" s="80" t="str">
        <f t="shared" si="36"/>
        <v/>
      </c>
      <c r="S71" s="81"/>
      <c r="T71" s="90">
        <f>IFERROR(INDEX(JUE!$A$1:$W$45,MATCH(A71,JUE!$A:$A,0),12),0)</f>
        <v>0</v>
      </c>
      <c r="U71" s="80" t="str">
        <f t="shared" si="37"/>
        <v/>
      </c>
      <c r="V71" s="81"/>
      <c r="W71" s="90">
        <f>IFERROR(INDEX(VIE!$A$1:$N$40,MATCH(A71,VIE!$A:$A,0),12),0)</f>
        <v>0</v>
      </c>
      <c r="X71" s="80" t="str">
        <f t="shared" si="38"/>
        <v/>
      </c>
      <c r="Y71" s="81"/>
      <c r="Z71" s="90">
        <f>IFERROR(INDEX([5]SAB!$A$1:$J$43,MATCH(A71,[5]SAB!$A:$A,0),12),0)</f>
        <v>0</v>
      </c>
      <c r="AA71" s="80" t="str">
        <f t="shared" si="39"/>
        <v/>
      </c>
      <c r="AB71" s="185">
        <v>1</v>
      </c>
      <c r="AC71" s="28"/>
      <c r="AD71" s="203"/>
      <c r="AE71" s="207"/>
      <c r="AF71" s="187">
        <f t="shared" si="40"/>
        <v>0</v>
      </c>
      <c r="AG71" s="207"/>
      <c r="AH71" s="187">
        <f t="shared" si="41"/>
        <v>2.1731448763250882</v>
      </c>
      <c r="AI71" s="207"/>
      <c r="AJ71" s="187">
        <f t="shared" si="42"/>
        <v>0</v>
      </c>
      <c r="AK71" s="207"/>
      <c r="AL71" s="187">
        <f t="shared" si="43"/>
        <v>0</v>
      </c>
      <c r="AM71" s="207"/>
      <c r="AN71" s="187">
        <f t="shared" si="44"/>
        <v>0</v>
      </c>
      <c r="AO71" s="207"/>
      <c r="AP71" s="187">
        <f t="shared" si="45"/>
        <v>0</v>
      </c>
      <c r="AQ71" s="206"/>
      <c r="AR71" s="30" t="s">
        <v>1278</v>
      </c>
      <c r="AS71" s="30">
        <f>IF(AT71&gt;0,"",IF(ISERROR(VLOOKUP(CONCATENATE(C71,E71),STD!C:D,2,0)),"",VLOOKUP(CONCATENATE(C71,E71),STD!C:D,2,0)))</f>
        <v>283</v>
      </c>
      <c r="AT71" s="31"/>
      <c r="AU71" s="109" t="str">
        <f t="shared" si="30"/>
        <v>Perno riel FFCC BCY 7/8x115REBARP</v>
      </c>
      <c r="AV71" s="286">
        <f t="shared" si="7"/>
        <v>0</v>
      </c>
      <c r="AW71">
        <f t="shared" si="31"/>
        <v>627</v>
      </c>
      <c r="AX71" s="8"/>
    </row>
    <row r="72" spans="1:50" ht="15" customHeight="1" x14ac:dyDescent="0.25">
      <c r="A72" s="293">
        <v>64</v>
      </c>
      <c r="B72" s="285" t="str">
        <f>IF(ISERROR(VLOOKUP(CONCATENATE(C72,E72),STD!C:E,3,0)),"",VLOOKUP(CONCATENATE(C72,E72),STD!C:E,3,0))</f>
        <v>PUNT ARC</v>
      </c>
      <c r="C72" s="184" t="s">
        <v>859</v>
      </c>
      <c r="D72" s="229" t="s">
        <v>2356</v>
      </c>
      <c r="E72" s="26" t="s">
        <v>2237</v>
      </c>
      <c r="F72" s="26">
        <f>IF(C72&gt;1,VLOOKUP(C72,'PROD-KGS'!$A$1:$D$1369,4,0),"")</f>
        <v>0.44500000000000001</v>
      </c>
      <c r="G72" s="27">
        <f t="shared" si="33"/>
        <v>2520</v>
      </c>
      <c r="H72" s="99">
        <v>0</v>
      </c>
      <c r="I72" s="210">
        <f t="shared" si="32"/>
        <v>0</v>
      </c>
      <c r="J72" s="92"/>
      <c r="K72" s="90">
        <f>IFERROR(INDEX(LUN!$A$1:$W$45,MATCH(A72,LUN!$A:$A,0),12),0)</f>
        <v>0</v>
      </c>
      <c r="L72" s="80" t="str">
        <f t="shared" si="34"/>
        <v/>
      </c>
      <c r="M72" s="81"/>
      <c r="N72" s="90">
        <f>IFERROR(INDEX(MAR!$A$1:$W$42,MATCH(A72,MAR!$A:$A,0),12),0)</f>
        <v>0</v>
      </c>
      <c r="O72" s="80" t="str">
        <f t="shared" si="35"/>
        <v/>
      </c>
      <c r="P72" s="81"/>
      <c r="Q72" s="90">
        <f>IFERROR(INDEX(MIE!$A$1:$W$44,MATCH(A72,MIE!$A:$A,0),12),0)</f>
        <v>0</v>
      </c>
      <c r="R72" s="80" t="str">
        <f t="shared" si="36"/>
        <v/>
      </c>
      <c r="S72" s="81"/>
      <c r="T72" s="90">
        <f>IFERROR(INDEX(JUE!$A$1:$W$45,MATCH(A72,JUE!$A:$A,0),12),0)</f>
        <v>0</v>
      </c>
      <c r="U72" s="80" t="str">
        <f t="shared" si="37"/>
        <v/>
      </c>
      <c r="V72" s="81"/>
      <c r="W72" s="90">
        <f>IFERROR(INDEX(VIE!$A$1:$N$40,MATCH(A72,VIE!$A:$A,0),12),0)</f>
        <v>0</v>
      </c>
      <c r="X72" s="80" t="str">
        <f t="shared" si="38"/>
        <v/>
      </c>
      <c r="Y72" s="81"/>
      <c r="Z72" s="90">
        <f>IFERROR(INDEX([5]SAB!$A$1:$J$43,MATCH(A72,[5]SAB!$A:$A,0),12),0)</f>
        <v>0</v>
      </c>
      <c r="AA72" s="80" t="str">
        <f t="shared" si="39"/>
        <v/>
      </c>
      <c r="AB72" s="185">
        <v>1</v>
      </c>
      <c r="AC72" s="28"/>
      <c r="AD72" s="203"/>
      <c r="AE72" s="207"/>
      <c r="AF72" s="187">
        <f t="shared" si="40"/>
        <v>0</v>
      </c>
      <c r="AG72" s="207"/>
      <c r="AH72" s="187">
        <f t="shared" si="41"/>
        <v>0</v>
      </c>
      <c r="AI72" s="207"/>
      <c r="AJ72" s="187">
        <f t="shared" si="42"/>
        <v>0</v>
      </c>
      <c r="AK72" s="207"/>
      <c r="AL72" s="187">
        <f t="shared" si="43"/>
        <v>0</v>
      </c>
      <c r="AM72" s="207"/>
      <c r="AN72" s="187">
        <f t="shared" si="44"/>
        <v>0</v>
      </c>
      <c r="AO72" s="207"/>
      <c r="AP72" s="187">
        <f t="shared" si="45"/>
        <v>0</v>
      </c>
      <c r="AQ72" s="206"/>
      <c r="AR72" s="30" t="s">
        <v>1278</v>
      </c>
      <c r="AS72" s="30">
        <f>IF(AT72&gt;0,"",IF(ISERROR(VLOOKUP(CONCATENATE(C72,E72),STD!C:D,2,0)),"",VLOOKUP(CONCATENATE(C72,E72),STD!C:D,2,0)))</f>
        <v>280</v>
      </c>
      <c r="AT72" s="31"/>
      <c r="AU72" s="109" t="str">
        <f t="shared" ref="AU72:AU135" si="46">CONCATENATE(C72,E72)</f>
        <v>Perno riel FFCC BCY 7/8x115PUNTEAR</v>
      </c>
      <c r="AV72" s="286">
        <f t="shared" si="7"/>
        <v>0</v>
      </c>
      <c r="AW72">
        <f t="shared" si="31"/>
        <v>0</v>
      </c>
      <c r="AX72" s="8"/>
    </row>
    <row r="73" spans="1:50" x14ac:dyDescent="0.25">
      <c r="A73" s="293">
        <v>65</v>
      </c>
      <c r="B73" s="285" t="str">
        <f>IF(ISERROR(VLOOKUP(CONCATENATE(C73,E73),STD!C:E,3,0)),"",VLOOKUP(CONCATENATE(C73,E73),STD!C:E,3,0))</f>
        <v>TERR #4</v>
      </c>
      <c r="C73" s="184" t="s">
        <v>859</v>
      </c>
      <c r="D73" s="229" t="s">
        <v>2356</v>
      </c>
      <c r="E73" s="26" t="s">
        <v>2238</v>
      </c>
      <c r="F73" s="26">
        <f>IF(C73&gt;1,VLOOKUP(C73,'PROD-KGS'!$A$1:$D$1369,4,0),"")</f>
        <v>0.44500000000000001</v>
      </c>
      <c r="G73" s="27">
        <f t="shared" si="33"/>
        <v>873</v>
      </c>
      <c r="H73" s="99">
        <v>615</v>
      </c>
      <c r="I73" s="210">
        <f t="shared" si="32"/>
        <v>-8</v>
      </c>
      <c r="J73" s="92"/>
      <c r="K73" s="90">
        <f>IFERROR(INDEX(LUN!$A$1:$W$45,MATCH(A73,LUN!$A:$A,0),12),0)</f>
        <v>0</v>
      </c>
      <c r="L73" s="91" t="str">
        <f t="shared" si="34"/>
        <v/>
      </c>
      <c r="M73" s="294">
        <v>615</v>
      </c>
      <c r="N73" s="90">
        <f>IFERROR(INDEX(MAR!$A$1:$W$42,MATCH(A73,MAR!$A:$A,0),12),0)</f>
        <v>397</v>
      </c>
      <c r="O73" s="80">
        <f t="shared" si="35"/>
        <v>0.64552845528455283</v>
      </c>
      <c r="P73" s="294">
        <v>218</v>
      </c>
      <c r="Q73" s="90">
        <f>IFERROR(INDEX(MIE!$A$1:$W$44,MATCH(A73,MIE!$A:$A,0),12),0)</f>
        <v>226</v>
      </c>
      <c r="R73" s="80">
        <f t="shared" si="36"/>
        <v>1.036697247706422</v>
      </c>
      <c r="S73" s="81"/>
      <c r="T73" s="90">
        <f>IFERROR(INDEX(JUE!$A$1:$W$45,MATCH(A73,JUE!$A:$A,0),12),0)</f>
        <v>0</v>
      </c>
      <c r="U73" s="80" t="str">
        <f t="shared" si="37"/>
        <v/>
      </c>
      <c r="V73" s="81"/>
      <c r="W73" s="90">
        <f>IFERROR(INDEX(VIE!$A$1:$N$40,MATCH(A73,VIE!$A:$A,0),12),0)</f>
        <v>0</v>
      </c>
      <c r="X73" s="80" t="str">
        <f t="shared" si="38"/>
        <v/>
      </c>
      <c r="Y73" s="81"/>
      <c r="Z73" s="90">
        <f>IFERROR(INDEX([5]SAB!$A$1:$J$43,MATCH(A73,[5]SAB!$A:$A,0),12),0)</f>
        <v>0</v>
      </c>
      <c r="AA73" s="80" t="str">
        <f t="shared" si="39"/>
        <v/>
      </c>
      <c r="AB73" s="185">
        <v>1</v>
      </c>
      <c r="AC73" s="28"/>
      <c r="AD73" s="186"/>
      <c r="AE73" s="188"/>
      <c r="AF73" s="187">
        <f t="shared" si="40"/>
        <v>0</v>
      </c>
      <c r="AG73" s="188"/>
      <c r="AH73" s="187">
        <f t="shared" si="41"/>
        <v>6.34020618556701</v>
      </c>
      <c r="AI73" s="188"/>
      <c r="AJ73" s="187">
        <f t="shared" si="42"/>
        <v>2.2474226804123711</v>
      </c>
      <c r="AK73" s="188"/>
      <c r="AL73" s="187">
        <f t="shared" si="43"/>
        <v>0</v>
      </c>
      <c r="AM73" s="188"/>
      <c r="AN73" s="187">
        <f t="shared" si="44"/>
        <v>0</v>
      </c>
      <c r="AO73" s="188"/>
      <c r="AP73" s="187">
        <f t="shared" si="45"/>
        <v>0</v>
      </c>
      <c r="AQ73" s="29">
        <v>3000</v>
      </c>
      <c r="AR73" s="30" t="s">
        <v>27</v>
      </c>
      <c r="AS73" s="30">
        <f>IF(AT73&gt;0,"",IF(ISERROR(VLOOKUP(CONCATENATE(C73,E73),STD!C:D,2,0)),"",VLOOKUP(CONCATENATE(C73,E73),STD!C:D,2,0)))</f>
        <v>97</v>
      </c>
      <c r="AT73" s="31"/>
      <c r="AU73" s="109" t="str">
        <f t="shared" si="46"/>
        <v>Perno riel FFCC BCY 7/8x115TERRAJAR</v>
      </c>
      <c r="AV73" s="286">
        <f t="shared" ref="AV73:AV136" si="47">H73-SUM(J73,M73,P73,S73,V73,Y73)</f>
        <v>-218</v>
      </c>
      <c r="AW73">
        <f t="shared" si="31"/>
        <v>623</v>
      </c>
      <c r="AX73" s="8"/>
    </row>
    <row r="74" spans="1:50" x14ac:dyDescent="0.25">
      <c r="A74" s="82">
        <v>66</v>
      </c>
      <c r="B74" s="285" t="str">
        <f>IF(ISERROR(VLOOKUP(CONCATENATE(C74,E74),STD!C:E,3,0)),"",VLOOKUP(CONCATENATE(C74,E74),STD!C:E,3,0))</f>
        <v>TIJERA #2</v>
      </c>
      <c r="C74" s="184" t="s">
        <v>2530</v>
      </c>
      <c r="D74" s="229"/>
      <c r="E74" s="26" t="s">
        <v>28</v>
      </c>
      <c r="F74" s="26">
        <f>IF(C74&gt;1,VLOOKUP(C74,'PROD-KGS'!$A$1:$D$1369,4,0),"")</f>
        <v>1.4670000000000001</v>
      </c>
      <c r="G74" s="27">
        <f t="shared" si="33"/>
        <v>3150</v>
      </c>
      <c r="H74" s="99">
        <v>150</v>
      </c>
      <c r="I74" s="210">
        <f t="shared" si="32"/>
        <v>150</v>
      </c>
      <c r="J74" s="255">
        <v>150</v>
      </c>
      <c r="K74" s="90">
        <f>IFERROR(INDEX(LUN!$A$1:$W$45,MATCH(A74,LUN!$A:$A,0),12),0)</f>
        <v>0</v>
      </c>
      <c r="L74" s="91">
        <f t="shared" si="34"/>
        <v>0</v>
      </c>
      <c r="M74" s="81"/>
      <c r="N74" s="90">
        <f>IFERROR(INDEX(MAR!$A$1:$W$42,MATCH(A74,MAR!$A:$A,0),12),0)</f>
        <v>0</v>
      </c>
      <c r="O74" s="80" t="str">
        <f t="shared" si="35"/>
        <v/>
      </c>
      <c r="P74" s="294">
        <v>150</v>
      </c>
      <c r="Q74" s="90">
        <f>IFERROR(INDEX(MIE!$A$1:$W$44,MATCH(A74,MIE!$A:$A,0),12),0)</f>
        <v>0</v>
      </c>
      <c r="R74" s="80">
        <f t="shared" si="36"/>
        <v>0</v>
      </c>
      <c r="S74" s="294">
        <v>150</v>
      </c>
      <c r="T74" s="90">
        <f>IFERROR(INDEX(JUE!$A$1:$W$45,MATCH(A74,JUE!$A:$A,0),12),0)</f>
        <v>0</v>
      </c>
      <c r="U74" s="80">
        <f t="shared" si="37"/>
        <v>0</v>
      </c>
      <c r="V74" s="294">
        <v>150</v>
      </c>
      <c r="W74" s="90">
        <f>IFERROR(INDEX(VIE!$A$1:$N$40,MATCH(A74,VIE!$A:$A,0),12),0)</f>
        <v>0</v>
      </c>
      <c r="X74" s="80">
        <f t="shared" si="38"/>
        <v>0</v>
      </c>
      <c r="Y74" s="81"/>
      <c r="Z74" s="90">
        <f>IFERROR(INDEX([5]SAB!$A$1:$J$43,MATCH(A74,[5]SAB!$A:$A,0),12),0)</f>
        <v>0</v>
      </c>
      <c r="AA74" s="80" t="str">
        <f t="shared" si="39"/>
        <v/>
      </c>
      <c r="AB74" s="185">
        <v>1</v>
      </c>
      <c r="AC74" s="28"/>
      <c r="AD74" s="186"/>
      <c r="AE74" s="188"/>
      <c r="AF74" s="187">
        <f t="shared" si="40"/>
        <v>0.42857142857142855</v>
      </c>
      <c r="AG74" s="188"/>
      <c r="AH74" s="187">
        <f t="shared" si="41"/>
        <v>0</v>
      </c>
      <c r="AI74" s="188"/>
      <c r="AJ74" s="187">
        <f t="shared" si="42"/>
        <v>0.42857142857142855</v>
      </c>
      <c r="AK74" s="188"/>
      <c r="AL74" s="187">
        <f t="shared" si="43"/>
        <v>0.42857142857142855</v>
      </c>
      <c r="AM74" s="188"/>
      <c r="AN74" s="187">
        <f t="shared" si="44"/>
        <v>0.42857142857142855</v>
      </c>
      <c r="AO74" s="188"/>
      <c r="AP74" s="187">
        <f t="shared" si="45"/>
        <v>0</v>
      </c>
      <c r="AQ74" s="29"/>
      <c r="AR74" s="30" t="s">
        <v>1278</v>
      </c>
      <c r="AS74" s="30">
        <f>IF(AT74&gt;0,"",IF(ISERROR(VLOOKUP(CONCATENATE(C74,E74),STD!C:D,2,0)),"",VLOOKUP(CONCATENATE(C74,E74),STD!C:D,2,0)))</f>
        <v>350</v>
      </c>
      <c r="AT74" s="31"/>
      <c r="AU74" s="109" t="str">
        <f t="shared" si="46"/>
        <v>Perno Talón Aguja DJKZ  1xM305   1045CORTAR</v>
      </c>
      <c r="AV74" s="286">
        <f t="shared" si="47"/>
        <v>-450</v>
      </c>
      <c r="AW74">
        <f t="shared" si="31"/>
        <v>0</v>
      </c>
      <c r="AX74" s="8"/>
    </row>
    <row r="75" spans="1:50" x14ac:dyDescent="0.25">
      <c r="A75" s="82">
        <v>67</v>
      </c>
      <c r="B75" s="285" t="str">
        <f>IF(ISERROR(VLOOKUP(CONCATENATE(C75,E75),STD!C:E,3,0)),"",VLOOKUP(CONCATENATE(C75,E75),STD!C:E,3,0))</f>
        <v>PF #3</v>
      </c>
      <c r="C75" s="184" t="s">
        <v>2530</v>
      </c>
      <c r="D75" s="229"/>
      <c r="E75" s="26" t="s">
        <v>37</v>
      </c>
      <c r="F75" s="26">
        <f>IF(C75&gt;1,VLOOKUP(C75,'PROD-KGS'!$A$1:$D$1369,4,0),"")</f>
        <v>1.4670000000000001</v>
      </c>
      <c r="G75" s="27">
        <f t="shared" si="33"/>
        <v>1170</v>
      </c>
      <c r="H75" s="99">
        <v>150</v>
      </c>
      <c r="I75" s="210">
        <f t="shared" si="32"/>
        <v>150</v>
      </c>
      <c r="J75" s="92"/>
      <c r="K75" s="90">
        <f>IFERROR(INDEX(LUN!$A$1:$W$45,MATCH(A75,LUN!$A:$A,0),12),0)</f>
        <v>0</v>
      </c>
      <c r="L75" s="91" t="str">
        <f t="shared" si="34"/>
        <v/>
      </c>
      <c r="M75" s="81"/>
      <c r="N75" s="90">
        <f>IFERROR(INDEX(MAR!$A$1:$W$42,MATCH(A75,MAR!$A:$A,0),12),0)</f>
        <v>0</v>
      </c>
      <c r="O75" s="80" t="str">
        <f t="shared" si="35"/>
        <v/>
      </c>
      <c r="P75" s="81"/>
      <c r="Q75" s="90">
        <f>IFERROR(INDEX(MIE!$A$1:$W$44,MATCH(A75,MIE!$A:$A,0),12),0)</f>
        <v>0</v>
      </c>
      <c r="R75" s="80" t="str">
        <f t="shared" si="36"/>
        <v/>
      </c>
      <c r="S75" s="81"/>
      <c r="T75" s="90">
        <f>IFERROR(INDEX(JUE!$A$1:$W$45,MATCH(A75,JUE!$A:$A,0),12),0)</f>
        <v>0</v>
      </c>
      <c r="U75" s="80" t="str">
        <f t="shared" si="37"/>
        <v/>
      </c>
      <c r="V75" s="81"/>
      <c r="W75" s="90">
        <f>IFERROR(INDEX(VIE!$A$1:$N$40,MATCH(A75,VIE!$A:$A,0),12),0)</f>
        <v>0</v>
      </c>
      <c r="X75" s="80" t="str">
        <f t="shared" si="38"/>
        <v/>
      </c>
      <c r="Y75" s="81"/>
      <c r="Z75" s="90">
        <f>IFERROR(INDEX([5]SAB!$A$1:$J$43,MATCH(A75,[5]SAB!$A:$A,0),12),0)</f>
        <v>0</v>
      </c>
      <c r="AA75" s="80" t="str">
        <f t="shared" si="39"/>
        <v/>
      </c>
      <c r="AB75" s="185">
        <v>1</v>
      </c>
      <c r="AC75" s="28"/>
      <c r="AD75" s="186"/>
      <c r="AE75" s="188"/>
      <c r="AF75" s="187">
        <f t="shared" si="40"/>
        <v>0</v>
      </c>
      <c r="AG75" s="188"/>
      <c r="AH75" s="187">
        <f t="shared" si="41"/>
        <v>0</v>
      </c>
      <c r="AI75" s="188"/>
      <c r="AJ75" s="187">
        <f t="shared" si="42"/>
        <v>0</v>
      </c>
      <c r="AK75" s="188"/>
      <c r="AL75" s="187">
        <f t="shared" si="43"/>
        <v>0</v>
      </c>
      <c r="AM75" s="188"/>
      <c r="AN75" s="187">
        <f t="shared" si="44"/>
        <v>0</v>
      </c>
      <c r="AO75" s="188"/>
      <c r="AP75" s="187">
        <f t="shared" si="45"/>
        <v>0</v>
      </c>
      <c r="AQ75" s="29"/>
      <c r="AR75" s="30" t="s">
        <v>1278</v>
      </c>
      <c r="AS75" s="30">
        <f>IF(AT75&gt;0,"",IF(ISERROR(VLOOKUP(CONCATENATE(C75,E75),STD!C:D,2,0)),"",VLOOKUP(CONCATENATE(C75,E75),STD!C:D,2,0)))</f>
        <v>130</v>
      </c>
      <c r="AT75" s="31"/>
      <c r="AU75" s="109" t="str">
        <f t="shared" si="46"/>
        <v>Perno Talón Aguja DJKZ  1xM305   1045ESTAMC</v>
      </c>
      <c r="AV75" s="286">
        <f t="shared" si="47"/>
        <v>150</v>
      </c>
      <c r="AW75">
        <f t="shared" si="31"/>
        <v>0</v>
      </c>
      <c r="AX75" s="8"/>
    </row>
    <row r="76" spans="1:50" x14ac:dyDescent="0.25">
      <c r="A76" s="82">
        <v>68</v>
      </c>
      <c r="B76" s="285" t="str">
        <f>IF(ISERROR(VLOOKUP(CONCATENATE(C76,E76),STD!C:E,3,0)),"",VLOOKUP(CONCATENATE(C76,E76),STD!C:E,3,0))</f>
        <v>REBTOR</v>
      </c>
      <c r="C76" s="184" t="s">
        <v>2530</v>
      </c>
      <c r="D76" s="229"/>
      <c r="E76" s="26" t="s">
        <v>59</v>
      </c>
      <c r="F76" s="26">
        <f>IF(C76&gt;1,VLOOKUP(C76,'PROD-KGS'!$A$1:$D$1369,4,0),"")</f>
        <v>1.4670000000000001</v>
      </c>
      <c r="G76" s="27">
        <f t="shared" si="33"/>
        <v>1350</v>
      </c>
      <c r="H76" s="99">
        <v>150</v>
      </c>
      <c r="I76" s="210">
        <f t="shared" si="32"/>
        <v>150</v>
      </c>
      <c r="J76" s="92"/>
      <c r="K76" s="90">
        <f>IFERROR(INDEX(LUN!$A$1:$W$45,MATCH(A76,LUN!$A:$A,0),12),0)</f>
        <v>0</v>
      </c>
      <c r="L76" s="91" t="str">
        <f t="shared" si="34"/>
        <v/>
      </c>
      <c r="M76" s="81"/>
      <c r="N76" s="90">
        <f>IFERROR(INDEX(MAR!$A$1:$W$42,MATCH(A76,MAR!$A:$A,0),12),0)</f>
        <v>0</v>
      </c>
      <c r="O76" s="80" t="str">
        <f t="shared" si="35"/>
        <v/>
      </c>
      <c r="P76" s="81"/>
      <c r="Q76" s="90">
        <f>IFERROR(INDEX(MIE!$A$1:$W$44,MATCH(A76,MIE!$A:$A,0),12),0)</f>
        <v>0</v>
      </c>
      <c r="R76" s="80" t="str">
        <f t="shared" si="36"/>
        <v/>
      </c>
      <c r="S76" s="81"/>
      <c r="T76" s="90">
        <f>IFERROR(INDEX(JUE!$A$1:$W$45,MATCH(A76,JUE!$A:$A,0),12),0)</f>
        <v>0</v>
      </c>
      <c r="U76" s="80" t="str">
        <f t="shared" si="37"/>
        <v/>
      </c>
      <c r="V76" s="81"/>
      <c r="W76" s="90">
        <f>IFERROR(INDEX(VIE!$A$1:$N$40,MATCH(A76,VIE!$A:$A,0),12),0)</f>
        <v>0</v>
      </c>
      <c r="X76" s="80" t="str">
        <f t="shared" si="38"/>
        <v/>
      </c>
      <c r="Y76" s="81"/>
      <c r="Z76" s="90">
        <f>IFERROR(INDEX([5]SAB!$A$1:$J$43,MATCH(A76,[5]SAB!$A:$A,0),12),0)</f>
        <v>0</v>
      </c>
      <c r="AA76" s="80" t="str">
        <f t="shared" si="39"/>
        <v/>
      </c>
      <c r="AB76" s="185">
        <v>1</v>
      </c>
      <c r="AC76" s="28"/>
      <c r="AD76" s="186"/>
      <c r="AE76" s="188"/>
      <c r="AF76" s="187">
        <f t="shared" si="40"/>
        <v>0</v>
      </c>
      <c r="AG76" s="188"/>
      <c r="AH76" s="187">
        <f t="shared" si="41"/>
        <v>0</v>
      </c>
      <c r="AI76" s="188"/>
      <c r="AJ76" s="187">
        <f t="shared" si="42"/>
        <v>0</v>
      </c>
      <c r="AK76" s="188"/>
      <c r="AL76" s="187">
        <f t="shared" si="43"/>
        <v>0</v>
      </c>
      <c r="AM76" s="188"/>
      <c r="AN76" s="187">
        <f t="shared" si="44"/>
        <v>0</v>
      </c>
      <c r="AO76" s="188"/>
      <c r="AP76" s="187">
        <f t="shared" si="45"/>
        <v>0</v>
      </c>
      <c r="AQ76" s="29"/>
      <c r="AR76" s="30" t="s">
        <v>1278</v>
      </c>
      <c r="AS76" s="30">
        <f>IF(AT76&gt;0,"",IF(ISERROR(VLOOKUP(CONCATENATE(C76,E76),STD!C:D,2,0)),"",VLOOKUP(CONCATENATE(C76,E76),STD!C:D,2,0)))</f>
        <v>150</v>
      </c>
      <c r="AT76" s="31"/>
      <c r="AU76" s="109" t="str">
        <f t="shared" si="46"/>
        <v>Perno Talón Aguja DJKZ  1xM305   1045REBARP</v>
      </c>
      <c r="AV76" s="286">
        <f t="shared" si="47"/>
        <v>150</v>
      </c>
      <c r="AW76">
        <f t="shared" si="31"/>
        <v>0</v>
      </c>
      <c r="AX76" s="8"/>
    </row>
    <row r="77" spans="1:50" x14ac:dyDescent="0.25">
      <c r="A77" s="82">
        <v>69</v>
      </c>
      <c r="B77" s="285" t="str">
        <f>IF(ISERROR(VLOOKUP(CONCATENATE(C77,E77),STD!C:E,3,0)),"",VLOOKUP(CONCATENATE(C77,E77),STD!C:E,3,0))</f>
        <v>PUNT ARC</v>
      </c>
      <c r="C77" s="184" t="s">
        <v>2530</v>
      </c>
      <c r="D77" s="229"/>
      <c r="E77" s="26" t="s">
        <v>2237</v>
      </c>
      <c r="F77" s="26">
        <f>IF(C77&gt;1,VLOOKUP(C77,'PROD-KGS'!$A$1:$D$1369,4,0),"")</f>
        <v>1.4670000000000001</v>
      </c>
      <c r="G77" s="27">
        <f t="shared" si="33"/>
        <v>1800</v>
      </c>
      <c r="H77" s="99">
        <v>150</v>
      </c>
      <c r="I77" s="210">
        <f t="shared" si="32"/>
        <v>150</v>
      </c>
      <c r="J77" s="92"/>
      <c r="K77" s="90">
        <f>IFERROR(INDEX(LUN!$A$1:$W$45,MATCH(A77,LUN!$A:$A,0),12),0)</f>
        <v>0</v>
      </c>
      <c r="L77" s="91" t="str">
        <f t="shared" si="34"/>
        <v/>
      </c>
      <c r="M77" s="81"/>
      <c r="N77" s="90">
        <f>IFERROR(INDEX(MAR!$A$1:$W$42,MATCH(A77,MAR!$A:$A,0),12),0)</f>
        <v>0</v>
      </c>
      <c r="O77" s="80" t="str">
        <f t="shared" si="35"/>
        <v/>
      </c>
      <c r="P77" s="81"/>
      <c r="Q77" s="90">
        <f>IFERROR(INDEX(MIE!$A$1:$W$44,MATCH(A77,MIE!$A:$A,0),12),0)</f>
        <v>0</v>
      </c>
      <c r="R77" s="80" t="str">
        <f t="shared" si="36"/>
        <v/>
      </c>
      <c r="S77" s="81"/>
      <c r="T77" s="90">
        <f>IFERROR(INDEX(JUE!$A$1:$W$45,MATCH(A77,JUE!$A:$A,0),12),0)</f>
        <v>0</v>
      </c>
      <c r="U77" s="80" t="str">
        <f t="shared" si="37"/>
        <v/>
      </c>
      <c r="V77" s="81"/>
      <c r="W77" s="90">
        <f>IFERROR(INDEX(VIE!$A$1:$N$40,MATCH(A77,VIE!$A:$A,0),12),0)</f>
        <v>0</v>
      </c>
      <c r="X77" s="80" t="str">
        <f t="shared" si="38"/>
        <v/>
      </c>
      <c r="Y77" s="81"/>
      <c r="Z77" s="90">
        <f>IFERROR(INDEX([5]SAB!$A$1:$J$43,MATCH(A77,[5]SAB!$A:$A,0),12),0)</f>
        <v>0</v>
      </c>
      <c r="AA77" s="80" t="str">
        <f t="shared" si="39"/>
        <v/>
      </c>
      <c r="AB77" s="185">
        <v>1</v>
      </c>
      <c r="AC77" s="28"/>
      <c r="AD77" s="186"/>
      <c r="AE77" s="188"/>
      <c r="AF77" s="187">
        <f t="shared" si="40"/>
        <v>0</v>
      </c>
      <c r="AG77" s="188"/>
      <c r="AH77" s="187">
        <f t="shared" si="41"/>
        <v>0</v>
      </c>
      <c r="AI77" s="188"/>
      <c r="AJ77" s="187">
        <f t="shared" si="42"/>
        <v>0</v>
      </c>
      <c r="AK77" s="188"/>
      <c r="AL77" s="187">
        <f t="shared" si="43"/>
        <v>0</v>
      </c>
      <c r="AM77" s="188"/>
      <c r="AN77" s="187">
        <f t="shared" si="44"/>
        <v>0</v>
      </c>
      <c r="AO77" s="188"/>
      <c r="AP77" s="187">
        <f t="shared" si="45"/>
        <v>0</v>
      </c>
      <c r="AQ77" s="29"/>
      <c r="AR77" s="30" t="s">
        <v>1278</v>
      </c>
      <c r="AS77" s="30">
        <f>IF(AT77&gt;0,"",IF(ISERROR(VLOOKUP(CONCATENATE(C77,E77),STD!C:D,2,0)),"",VLOOKUP(CONCATENATE(C77,E77),STD!C:D,2,0)))</f>
        <v>200</v>
      </c>
      <c r="AT77" s="31"/>
      <c r="AU77" s="109" t="str">
        <f t="shared" si="46"/>
        <v>Perno Talón Aguja DJKZ  1xM305   1045PUNTEAR</v>
      </c>
      <c r="AV77" s="286">
        <f t="shared" si="47"/>
        <v>150</v>
      </c>
      <c r="AW77">
        <f t="shared" si="31"/>
        <v>0</v>
      </c>
      <c r="AX77" s="8"/>
    </row>
    <row r="78" spans="1:50" ht="15" customHeight="1" x14ac:dyDescent="0.25">
      <c r="A78" s="82">
        <v>70</v>
      </c>
      <c r="B78" s="285" t="str">
        <f>IF(ISERROR(VLOOKUP(CONCATENATE(C78,E78),STD!C:E,3,0)),"",VLOOKUP(CONCATENATE(C78,E78),STD!C:E,3,0))</f>
        <v>TERR #1</v>
      </c>
      <c r="C78" s="184" t="s">
        <v>2530</v>
      </c>
      <c r="D78" s="229"/>
      <c r="E78" s="26" t="s">
        <v>2238</v>
      </c>
      <c r="F78" s="26">
        <f>IF(C78&gt;1,VLOOKUP(C78,'PROD-KGS'!$A$1:$D$1369,4,0),"")</f>
        <v>1.4670000000000001</v>
      </c>
      <c r="G78" s="27">
        <f t="shared" si="33"/>
        <v>540</v>
      </c>
      <c r="H78" s="99">
        <v>150</v>
      </c>
      <c r="I78" s="210">
        <f t="shared" si="32"/>
        <v>150</v>
      </c>
      <c r="J78" s="92"/>
      <c r="K78" s="90">
        <f>IFERROR(INDEX(LUN!$A$1:$W$45,MATCH(A78,LUN!$A:$A,0),12),0)</f>
        <v>0</v>
      </c>
      <c r="L78" s="91" t="str">
        <f t="shared" si="34"/>
        <v/>
      </c>
      <c r="M78" s="81"/>
      <c r="N78" s="90">
        <f>IFERROR(INDEX(MAR!$A$1:$W$42,MATCH(A78,MAR!$A:$A,0),12),0)</f>
        <v>0</v>
      </c>
      <c r="O78" s="80" t="str">
        <f t="shared" si="35"/>
        <v/>
      </c>
      <c r="P78" s="81"/>
      <c r="Q78" s="90">
        <f>IFERROR(INDEX(MIE!$A$1:$W$44,MATCH(A78,MIE!$A:$A,0),12),0)</f>
        <v>0</v>
      </c>
      <c r="R78" s="80" t="str">
        <f t="shared" si="36"/>
        <v/>
      </c>
      <c r="S78" s="81"/>
      <c r="T78" s="90">
        <f>IFERROR(INDEX(JUE!$A$1:$W$45,MATCH(A78,JUE!$A:$A,0),12),0)</f>
        <v>0</v>
      </c>
      <c r="U78" s="80" t="str">
        <f t="shared" si="37"/>
        <v/>
      </c>
      <c r="V78" s="81"/>
      <c r="W78" s="90">
        <f>IFERROR(INDEX(VIE!$A$1:$N$40,MATCH(A78,VIE!$A:$A,0),12),0)</f>
        <v>0</v>
      </c>
      <c r="X78" s="80" t="str">
        <f t="shared" si="38"/>
        <v/>
      </c>
      <c r="Y78" s="81"/>
      <c r="Z78" s="90">
        <f>IFERROR(INDEX([5]SAB!$A$1:$J$43,MATCH(A78,[5]SAB!$A:$A,0),12),0)</f>
        <v>0</v>
      </c>
      <c r="AA78" s="80" t="str">
        <f t="shared" si="39"/>
        <v/>
      </c>
      <c r="AB78" s="185">
        <v>1</v>
      </c>
      <c r="AC78" s="28"/>
      <c r="AD78" s="186"/>
      <c r="AE78" s="188"/>
      <c r="AF78" s="187">
        <f t="shared" si="40"/>
        <v>0</v>
      </c>
      <c r="AG78" s="188"/>
      <c r="AH78" s="187">
        <f t="shared" si="41"/>
        <v>0</v>
      </c>
      <c r="AI78" s="188"/>
      <c r="AJ78" s="187">
        <f t="shared" si="42"/>
        <v>0</v>
      </c>
      <c r="AK78" s="188"/>
      <c r="AL78" s="187">
        <f t="shared" si="43"/>
        <v>0</v>
      </c>
      <c r="AM78" s="188"/>
      <c r="AN78" s="187">
        <f t="shared" si="44"/>
        <v>0</v>
      </c>
      <c r="AO78" s="188"/>
      <c r="AP78" s="187">
        <f t="shared" si="45"/>
        <v>0</v>
      </c>
      <c r="AQ78" s="29"/>
      <c r="AR78" s="30" t="s">
        <v>27</v>
      </c>
      <c r="AS78" s="30">
        <f>IF(AT78&gt;0,"",IF(ISERROR(VLOOKUP(CONCATENATE(C78,E78),STD!C:D,2,0)),"",VLOOKUP(CONCATENATE(C78,E78),STD!C:D,2,0)))</f>
        <v>60</v>
      </c>
      <c r="AT78" s="31"/>
      <c r="AU78" s="109" t="str">
        <f t="shared" si="46"/>
        <v>Perno Talón Aguja DJKZ  1xM305   1045TERRAJAR</v>
      </c>
      <c r="AV78" s="286">
        <f t="shared" si="47"/>
        <v>150</v>
      </c>
      <c r="AW78">
        <f t="shared" si="31"/>
        <v>0</v>
      </c>
      <c r="AX78" s="8"/>
    </row>
    <row r="79" spans="1:50" ht="15" customHeight="1" x14ac:dyDescent="0.25">
      <c r="A79" s="82">
        <v>71</v>
      </c>
      <c r="B79" s="285" t="str">
        <f>IF(ISERROR(VLOOKUP(CONCATENATE(C79,E79),STD!C:E,3,0)),"",VLOOKUP(CONCATENATE(C79,E79),STD!C:E,3,0))</f>
        <v>MAQ LASER</v>
      </c>
      <c r="C79" s="184" t="s">
        <v>351</v>
      </c>
      <c r="D79" s="229"/>
      <c r="E79" s="26" t="s">
        <v>28</v>
      </c>
      <c r="F79" s="26">
        <f>IF(C79&gt;1,VLOOKUP(C79,'PROD-KGS'!$A$1:$D$1369,4,0),"")</f>
        <v>12</v>
      </c>
      <c r="G79" s="27">
        <f t="shared" si="33"/>
        <v>108</v>
      </c>
      <c r="H79" s="99">
        <v>350</v>
      </c>
      <c r="I79" s="210">
        <f t="shared" si="32"/>
        <v>350</v>
      </c>
      <c r="J79" s="92"/>
      <c r="K79" s="90">
        <f>IFERROR(INDEX(LUN!$A$1:$W$45,MATCH(A79,LUN!$A:$A,0),12),0)</f>
        <v>0</v>
      </c>
      <c r="L79" s="91" t="str">
        <f t="shared" si="34"/>
        <v/>
      </c>
      <c r="M79" s="81"/>
      <c r="N79" s="90">
        <f>IFERROR(INDEX(MAR!$A$1:$W$42,MATCH(A79,MAR!$A:$A,0),12),0)</f>
        <v>0</v>
      </c>
      <c r="O79" s="80" t="str">
        <f t="shared" si="35"/>
        <v/>
      </c>
      <c r="P79" s="81"/>
      <c r="Q79" s="90">
        <f>IFERROR(INDEX(MIE!$A$1:$W$44,MATCH(A79,MIE!$A:$A,0),12),0)</f>
        <v>0</v>
      </c>
      <c r="R79" s="80" t="str">
        <f t="shared" si="36"/>
        <v/>
      </c>
      <c r="S79" s="81"/>
      <c r="T79" s="90">
        <f>IFERROR(INDEX(JUE!$A$1:$W$45,MATCH(A79,JUE!$A:$A,0),12),0)</f>
        <v>0</v>
      </c>
      <c r="U79" s="80" t="str">
        <f t="shared" si="37"/>
        <v/>
      </c>
      <c r="V79" s="81"/>
      <c r="W79" s="90">
        <f>IFERROR(INDEX(VIE!$A$1:$N$40,MATCH(A79,VIE!$A:$A,0),12),0)</f>
        <v>0</v>
      </c>
      <c r="X79" s="80" t="str">
        <f t="shared" si="38"/>
        <v/>
      </c>
      <c r="Y79" s="81"/>
      <c r="Z79" s="90">
        <f>IFERROR(INDEX([5]SAB!$A$1:$J$43,MATCH(A79,[5]SAB!$A:$A,0),12),0)</f>
        <v>0</v>
      </c>
      <c r="AA79" s="80" t="str">
        <f t="shared" si="39"/>
        <v/>
      </c>
      <c r="AB79" s="185">
        <v>1</v>
      </c>
      <c r="AC79" s="28"/>
      <c r="AD79" s="186"/>
      <c r="AE79" s="188"/>
      <c r="AF79" s="187">
        <f t="shared" si="40"/>
        <v>0</v>
      </c>
      <c r="AG79" s="188"/>
      <c r="AH79" s="187">
        <f t="shared" si="41"/>
        <v>0</v>
      </c>
      <c r="AI79" s="188"/>
      <c r="AJ79" s="187">
        <f t="shared" si="42"/>
        <v>0</v>
      </c>
      <c r="AK79" s="188"/>
      <c r="AL79" s="187">
        <f t="shared" si="43"/>
        <v>0</v>
      </c>
      <c r="AM79" s="188"/>
      <c r="AN79" s="187">
        <f t="shared" si="44"/>
        <v>0</v>
      </c>
      <c r="AO79" s="188"/>
      <c r="AP79" s="187">
        <f t="shared" si="45"/>
        <v>0</v>
      </c>
      <c r="AQ79" s="29"/>
      <c r="AR79" s="30" t="s">
        <v>1278</v>
      </c>
      <c r="AS79" s="30">
        <f>IF(AT79&gt;0,"",IF(ISERROR(VLOOKUP(CONCATENATE(C79,E79),STD!C:D,2,0)),"",VLOOKUP(CONCATENATE(C79,E79),STD!C:D,2,0)))</f>
        <v>12</v>
      </c>
      <c r="AT79" s="31"/>
      <c r="AU79" s="109" t="str">
        <f t="shared" si="46"/>
        <v>ESPACIADOR DE LINEA B.T.  50 x 35 x 5 - 6 VICORTAR</v>
      </c>
      <c r="AV79" s="286">
        <f t="shared" si="47"/>
        <v>350</v>
      </c>
      <c r="AW79">
        <f t="shared" si="31"/>
        <v>0</v>
      </c>
      <c r="AX79" s="8"/>
    </row>
    <row r="80" spans="1:50" ht="15" customHeight="1" x14ac:dyDescent="0.25">
      <c r="A80" s="82">
        <v>72</v>
      </c>
      <c r="B80" s="285" t="str">
        <f>IF(ISERROR(VLOOKUP(CONCATENATE(C80,E80),STD!C:E,3,0)),"",VLOOKUP(CONCATENATE(C80,E80),STD!C:E,3,0))</f>
        <v>NARGESA</v>
      </c>
      <c r="C80" s="184" t="s">
        <v>351</v>
      </c>
      <c r="D80" s="229"/>
      <c r="E80" s="26" t="s">
        <v>81</v>
      </c>
      <c r="F80" s="26">
        <f>IF(C80&gt;1,VLOOKUP(C80,'PROD-KGS'!$A$1:$D$1369,4,0),"")</f>
        <v>12</v>
      </c>
      <c r="G80" s="27">
        <f t="shared" si="33"/>
        <v>117</v>
      </c>
      <c r="H80" s="99">
        <v>350</v>
      </c>
      <c r="I80" s="210">
        <f t="shared" si="32"/>
        <v>350</v>
      </c>
      <c r="J80" s="92"/>
      <c r="K80" s="90">
        <f>IFERROR(INDEX(LUN!$A$1:$W$45,MATCH(A80,LUN!$A:$A,0),12),0)</f>
        <v>0</v>
      </c>
      <c r="L80" s="91" t="str">
        <f t="shared" si="34"/>
        <v/>
      </c>
      <c r="M80" s="81"/>
      <c r="N80" s="90">
        <f>IFERROR(INDEX(MAR!$A$1:$W$42,MATCH(A80,MAR!$A:$A,0),12),0)</f>
        <v>0</v>
      </c>
      <c r="O80" s="80" t="str">
        <f t="shared" si="35"/>
        <v/>
      </c>
      <c r="P80" s="81"/>
      <c r="Q80" s="90">
        <f>IFERROR(INDEX(MIE!$A$1:$W$44,MATCH(A80,MIE!$A:$A,0),12),0)</f>
        <v>0</v>
      </c>
      <c r="R80" s="80" t="str">
        <f t="shared" si="36"/>
        <v/>
      </c>
      <c r="S80" s="81"/>
      <c r="T80" s="90">
        <f>IFERROR(INDEX(JUE!$A$1:$W$45,MATCH(A80,JUE!$A:$A,0),12),0)</f>
        <v>0</v>
      </c>
      <c r="U80" s="80" t="str">
        <f t="shared" si="37"/>
        <v/>
      </c>
      <c r="V80" s="81"/>
      <c r="W80" s="90">
        <f>IFERROR(INDEX(VIE!$A$1:$N$40,MATCH(A80,VIE!$A:$A,0),12),0)</f>
        <v>0</v>
      </c>
      <c r="X80" s="80" t="str">
        <f t="shared" si="38"/>
        <v/>
      </c>
      <c r="Y80" s="81"/>
      <c r="Z80" s="90">
        <f>IFERROR(INDEX([5]SAB!$A$1:$J$43,MATCH(A80,[5]SAB!$A:$A,0),12),0)</f>
        <v>0</v>
      </c>
      <c r="AA80" s="80" t="str">
        <f t="shared" si="39"/>
        <v/>
      </c>
      <c r="AB80" s="185">
        <v>1</v>
      </c>
      <c r="AC80" s="28"/>
      <c r="AD80" s="186"/>
      <c r="AE80" s="188"/>
      <c r="AF80" s="187">
        <f t="shared" si="40"/>
        <v>0</v>
      </c>
      <c r="AG80" s="188"/>
      <c r="AH80" s="187">
        <f t="shared" si="41"/>
        <v>0</v>
      </c>
      <c r="AI80" s="188"/>
      <c r="AJ80" s="187">
        <f t="shared" si="42"/>
        <v>0</v>
      </c>
      <c r="AK80" s="188"/>
      <c r="AL80" s="187">
        <f t="shared" si="43"/>
        <v>0</v>
      </c>
      <c r="AM80" s="188"/>
      <c r="AN80" s="187">
        <f t="shared" si="44"/>
        <v>0</v>
      </c>
      <c r="AO80" s="188"/>
      <c r="AP80" s="187">
        <f t="shared" si="45"/>
        <v>0</v>
      </c>
      <c r="AQ80" s="29"/>
      <c r="AR80" s="30" t="s">
        <v>1278</v>
      </c>
      <c r="AS80" s="30">
        <f>IF(AT80&gt;0,"",IF(ISERROR(VLOOKUP(CONCATENATE(C80,E80),STD!C:D,2,0)),"",VLOOKUP(CONCATENATE(C80,E80),STD!C:D,2,0)))</f>
        <v>13</v>
      </c>
      <c r="AT80" s="31"/>
      <c r="AU80" s="109" t="str">
        <f t="shared" si="46"/>
        <v>ESPACIADOR DE LINEA B.T.  50 x 35 x 5 - 6 VIDOBLAF</v>
      </c>
      <c r="AV80" s="286">
        <f t="shared" si="47"/>
        <v>350</v>
      </c>
      <c r="AW80">
        <f t="shared" si="31"/>
        <v>0</v>
      </c>
      <c r="AX80" s="8"/>
    </row>
    <row r="81" spans="1:50" ht="15" customHeight="1" x14ac:dyDescent="0.25">
      <c r="A81" s="82">
        <v>73</v>
      </c>
      <c r="B81" s="285" t="str">
        <f>IF(ISERROR(VLOOKUP(CONCATENATE(C81,E81),STD!C:E,3,0)),"",VLOOKUP(CONCATENATE(C81,E81),STD!C:E,3,0))</f>
        <v>MIG #1</v>
      </c>
      <c r="C81" s="184" t="s">
        <v>351</v>
      </c>
      <c r="D81" s="229"/>
      <c r="E81" s="26" t="s">
        <v>69</v>
      </c>
      <c r="F81" s="26">
        <f>IF(C81&gt;1,VLOOKUP(C81,'PROD-KGS'!$A$1:$D$1369,4,0),"")</f>
        <v>12</v>
      </c>
      <c r="G81" s="27">
        <f t="shared" si="33"/>
        <v>36</v>
      </c>
      <c r="H81" s="99">
        <v>350</v>
      </c>
      <c r="I81" s="210">
        <f t="shared" si="32"/>
        <v>350</v>
      </c>
      <c r="J81" s="92"/>
      <c r="K81" s="90">
        <f>IFERROR(INDEX(LUN!$A$1:$W$45,MATCH(A81,LUN!$A:$A,0),12),0)</f>
        <v>0</v>
      </c>
      <c r="L81" s="91" t="str">
        <f t="shared" si="34"/>
        <v/>
      </c>
      <c r="M81" s="81"/>
      <c r="N81" s="90">
        <f>IFERROR(INDEX(MAR!$A$1:$W$42,MATCH(A81,MAR!$A:$A,0),12),0)</f>
        <v>0</v>
      </c>
      <c r="O81" s="80" t="str">
        <f t="shared" si="35"/>
        <v/>
      </c>
      <c r="P81" s="81"/>
      <c r="Q81" s="90">
        <f>IFERROR(INDEX(MIE!$A$1:$W$44,MATCH(A81,MIE!$A:$A,0),12),0)</f>
        <v>0</v>
      </c>
      <c r="R81" s="80" t="str">
        <f t="shared" si="36"/>
        <v/>
      </c>
      <c r="S81" s="81"/>
      <c r="T81" s="90">
        <f>IFERROR(INDEX(JUE!$A$1:$W$45,MATCH(A81,JUE!$A:$A,0),12),0)</f>
        <v>0</v>
      </c>
      <c r="U81" s="80" t="str">
        <f t="shared" si="37"/>
        <v/>
      </c>
      <c r="V81" s="81"/>
      <c r="W81" s="90">
        <f>IFERROR(INDEX(VIE!$A$1:$N$40,MATCH(A81,VIE!$A:$A,0),12),0)</f>
        <v>0</v>
      </c>
      <c r="X81" s="80" t="str">
        <f t="shared" si="38"/>
        <v/>
      </c>
      <c r="Y81" s="81"/>
      <c r="Z81" s="90">
        <f>IFERROR(INDEX([5]SAB!$A$1:$J$43,MATCH(A81,[5]SAB!$A:$A,0),12),0)</f>
        <v>0</v>
      </c>
      <c r="AA81" s="80" t="str">
        <f t="shared" si="39"/>
        <v/>
      </c>
      <c r="AB81" s="185">
        <v>1</v>
      </c>
      <c r="AC81" s="28"/>
      <c r="AD81" s="186"/>
      <c r="AE81" s="188"/>
      <c r="AF81" s="187">
        <f t="shared" si="40"/>
        <v>0</v>
      </c>
      <c r="AG81" s="188"/>
      <c r="AH81" s="187">
        <f t="shared" si="41"/>
        <v>0</v>
      </c>
      <c r="AI81" s="188"/>
      <c r="AJ81" s="187">
        <f t="shared" si="42"/>
        <v>0</v>
      </c>
      <c r="AK81" s="188"/>
      <c r="AL81" s="187">
        <f t="shared" si="43"/>
        <v>0</v>
      </c>
      <c r="AM81" s="188"/>
      <c r="AN81" s="187">
        <f t="shared" si="44"/>
        <v>0</v>
      </c>
      <c r="AO81" s="188"/>
      <c r="AP81" s="187">
        <f t="shared" si="45"/>
        <v>0</v>
      </c>
      <c r="AQ81" s="29"/>
      <c r="AR81" s="30" t="s">
        <v>27</v>
      </c>
      <c r="AS81" s="30">
        <f>IF(AT81&gt;0,"",IF(ISERROR(VLOOKUP(CONCATENATE(C81,E81),STD!C:D,2,0)),"",VLOOKUP(CONCATENATE(C81,E81),STD!C:D,2,0)))</f>
        <v>4</v>
      </c>
      <c r="AT81" s="31"/>
      <c r="AU81" s="109" t="str">
        <f t="shared" si="46"/>
        <v>ESPACIADOR DE LINEA B.T.  50 x 35 x 5 - 6 VISOLDAR</v>
      </c>
      <c r="AV81" s="286">
        <f t="shared" si="47"/>
        <v>350</v>
      </c>
      <c r="AW81">
        <f t="shared" si="31"/>
        <v>0</v>
      </c>
      <c r="AX81" s="8"/>
    </row>
    <row r="82" spans="1:50" x14ac:dyDescent="0.25">
      <c r="A82" s="82">
        <v>74</v>
      </c>
      <c r="B82" s="285" t="str">
        <f>IF(ISERROR(VLOOKUP(CONCATENATE(C82,E82),STD!C:E,3,0)),"",VLOOKUP(CONCATENATE(C82,E82),STD!C:E,3,0))</f>
        <v>TIJERA #1</v>
      </c>
      <c r="C82" s="184" t="s">
        <v>596</v>
      </c>
      <c r="D82" s="229"/>
      <c r="E82" s="26" t="s">
        <v>28</v>
      </c>
      <c r="F82" s="26">
        <f>IF(C82&gt;1,VLOOKUP(C82,'PROD-KGS'!$A$1:$D$1369,4,0),"")</f>
        <v>0.14799999999999999</v>
      </c>
      <c r="G82" s="27">
        <f t="shared" si="33"/>
        <v>4950</v>
      </c>
      <c r="H82" s="99">
        <v>3900</v>
      </c>
      <c r="I82" s="210">
        <f t="shared" si="32"/>
        <v>3400</v>
      </c>
      <c r="J82" s="255">
        <v>1500</v>
      </c>
      <c r="K82" s="90">
        <f>IFERROR(INDEX(LUN!$A$1:$W$45,MATCH(A82,LUN!$A:$A,0),12),0)</f>
        <v>500</v>
      </c>
      <c r="L82" s="91">
        <f t="shared" si="34"/>
        <v>0.33333333333333331</v>
      </c>
      <c r="M82" s="81"/>
      <c r="N82" s="90">
        <f>IFERROR(INDEX(MAR!$A$1:$W$42,MATCH(A82,MAR!$A:$A,0),12),0)</f>
        <v>0</v>
      </c>
      <c r="O82" s="80" t="str">
        <f t="shared" si="35"/>
        <v/>
      </c>
      <c r="P82" s="81"/>
      <c r="Q82" s="90">
        <f>IFERROR(INDEX(MIE!$A$1:$W$44,MATCH(A82,MIE!$A:$A,0),12),0)</f>
        <v>0</v>
      </c>
      <c r="R82" s="80" t="str">
        <f t="shared" si="36"/>
        <v/>
      </c>
      <c r="S82" s="81"/>
      <c r="T82" s="90">
        <f>IFERROR(INDEX(JUE!$A$1:$W$45,MATCH(A82,JUE!$A:$A,0),12),0)</f>
        <v>0</v>
      </c>
      <c r="U82" s="80" t="str">
        <f t="shared" si="37"/>
        <v/>
      </c>
      <c r="V82" s="81"/>
      <c r="W82" s="90">
        <f>IFERROR(INDEX(VIE!$A$1:$N$40,MATCH(A82,VIE!$A:$A,0),12),0)</f>
        <v>0</v>
      </c>
      <c r="X82" s="80" t="str">
        <f t="shared" si="38"/>
        <v/>
      </c>
      <c r="Y82" s="81"/>
      <c r="Z82" s="90">
        <f>IFERROR(INDEX([5]SAB!$A$1:$J$43,MATCH(A82,[5]SAB!$A:$A,0),12),0)</f>
        <v>0</v>
      </c>
      <c r="AA82" s="80" t="str">
        <f t="shared" si="39"/>
        <v/>
      </c>
      <c r="AB82" s="185">
        <v>1</v>
      </c>
      <c r="AC82" s="28"/>
      <c r="AD82" s="186"/>
      <c r="AE82" s="188"/>
      <c r="AF82" s="187">
        <f t="shared" si="40"/>
        <v>2.7272727272727271</v>
      </c>
      <c r="AG82" s="188"/>
      <c r="AH82" s="187">
        <f t="shared" si="41"/>
        <v>0</v>
      </c>
      <c r="AI82" s="188"/>
      <c r="AJ82" s="187">
        <f t="shared" si="42"/>
        <v>0</v>
      </c>
      <c r="AK82" s="188"/>
      <c r="AL82" s="187">
        <f t="shared" si="43"/>
        <v>0</v>
      </c>
      <c r="AM82" s="188"/>
      <c r="AN82" s="187">
        <f t="shared" si="44"/>
        <v>0</v>
      </c>
      <c r="AO82" s="188"/>
      <c r="AP82" s="187">
        <f t="shared" si="45"/>
        <v>0</v>
      </c>
      <c r="AQ82" s="29"/>
      <c r="AR82" s="30" t="s">
        <v>1278</v>
      </c>
      <c r="AS82" s="30">
        <f>IF(AT82&gt;0,"",IF(ISERROR(VLOOKUP(CONCATENATE(C82,E82),STD!C:D,2,0)),"",VLOOKUP(CONCATENATE(C82,E82),STD!C:D,2,0)))</f>
        <v>550</v>
      </c>
      <c r="AT82" s="31"/>
      <c r="AU82" s="109" t="str">
        <f t="shared" si="46"/>
        <v>Perno Cab Cuad 5/8x2.1/2CORTAR</v>
      </c>
      <c r="AV82" s="286">
        <f t="shared" si="47"/>
        <v>2400</v>
      </c>
      <c r="AW82">
        <f t="shared" si="31"/>
        <v>500</v>
      </c>
      <c r="AX82" s="8"/>
    </row>
    <row r="83" spans="1:50" x14ac:dyDescent="0.25">
      <c r="A83" s="82">
        <v>75</v>
      </c>
      <c r="B83" s="285" t="str">
        <f>IF(ISERROR(VLOOKUP(CONCATENATE(C83,E83),STD!C:E,3,0)),"",VLOOKUP(CONCATENATE(C83,E83),STD!C:E,3,0))</f>
        <v>PF #5</v>
      </c>
      <c r="C83" s="184" t="s">
        <v>596</v>
      </c>
      <c r="D83" s="229"/>
      <c r="E83" s="26" t="s">
        <v>37</v>
      </c>
      <c r="F83" s="26">
        <f>IF(C83&gt;1,VLOOKUP(C83,'PROD-KGS'!$A$1:$D$1369,4,0),"")</f>
        <v>0.14799999999999999</v>
      </c>
      <c r="G83" s="27">
        <f t="shared" si="33"/>
        <v>1485</v>
      </c>
      <c r="H83" s="99">
        <v>6400</v>
      </c>
      <c r="I83" s="210">
        <f t="shared" si="32"/>
        <v>5345</v>
      </c>
      <c r="J83" s="255">
        <v>1485</v>
      </c>
      <c r="K83" s="90">
        <f>IFERROR(INDEX(LUN!$A$1:$W$45,MATCH(A83,LUN!$A:$A,0),12),0)</f>
        <v>655</v>
      </c>
      <c r="L83" s="91">
        <f t="shared" si="34"/>
        <v>0.44107744107744107</v>
      </c>
      <c r="M83" s="294">
        <v>1485</v>
      </c>
      <c r="N83" s="90">
        <f>IFERROR(INDEX(MAR!$A$1:$W$42,MATCH(A83,MAR!$A:$A,0),12),0)</f>
        <v>0</v>
      </c>
      <c r="O83" s="80">
        <f t="shared" si="35"/>
        <v>0</v>
      </c>
      <c r="P83" s="294">
        <v>480</v>
      </c>
      <c r="Q83" s="90">
        <f>IFERROR(INDEX(MIE!$A$1:$W$44,MATCH(A83,MIE!$A:$A,0),12),0)</f>
        <v>400</v>
      </c>
      <c r="R83" s="80">
        <f t="shared" si="36"/>
        <v>0.83333333333333337</v>
      </c>
      <c r="S83" s="81"/>
      <c r="T83" s="90">
        <f>IFERROR(INDEX(JUE!$A$1:$W$45,MATCH(A83,JUE!$A:$A,0),12),0)</f>
        <v>0</v>
      </c>
      <c r="U83" s="80" t="str">
        <f t="shared" si="37"/>
        <v/>
      </c>
      <c r="V83" s="81"/>
      <c r="W83" s="90">
        <f>IFERROR(INDEX(VIE!$A$1:$N$40,MATCH(A83,VIE!$A:$A,0),12),0)</f>
        <v>0</v>
      </c>
      <c r="X83" s="80" t="str">
        <f t="shared" si="38"/>
        <v/>
      </c>
      <c r="Y83" s="81"/>
      <c r="Z83" s="90">
        <f>IFERROR(INDEX([5]SAB!$A$1:$J$43,MATCH(A83,[5]SAB!$A:$A,0),12),0)</f>
        <v>0</v>
      </c>
      <c r="AA83" s="80" t="str">
        <f t="shared" si="39"/>
        <v/>
      </c>
      <c r="AB83" s="185">
        <v>1</v>
      </c>
      <c r="AC83" s="28"/>
      <c r="AD83" s="186"/>
      <c r="AE83" s="188"/>
      <c r="AF83" s="187">
        <f t="shared" si="40"/>
        <v>9</v>
      </c>
      <c r="AG83" s="188"/>
      <c r="AH83" s="187">
        <f t="shared" si="41"/>
        <v>9</v>
      </c>
      <c r="AI83" s="188"/>
      <c r="AJ83" s="187">
        <f t="shared" si="42"/>
        <v>2.9090909090909092</v>
      </c>
      <c r="AK83" s="188"/>
      <c r="AL83" s="187">
        <f t="shared" si="43"/>
        <v>0</v>
      </c>
      <c r="AM83" s="188"/>
      <c r="AN83" s="187">
        <f t="shared" si="44"/>
        <v>0</v>
      </c>
      <c r="AO83" s="188"/>
      <c r="AP83" s="187">
        <f t="shared" si="45"/>
        <v>0</v>
      </c>
      <c r="AQ83" s="29"/>
      <c r="AR83" s="30" t="s">
        <v>1278</v>
      </c>
      <c r="AS83" s="30">
        <f>IF(AT83&gt;0,"",IF(ISERROR(VLOOKUP(CONCATENATE(C83,E83),STD!C:D,2,0)),"",VLOOKUP(CONCATENATE(C83,E83),STD!C:D,2,0)))</f>
        <v>165</v>
      </c>
      <c r="AT83" s="31"/>
      <c r="AU83" s="109" t="str">
        <f t="shared" si="46"/>
        <v>Perno Cab Cuad 5/8x2.1/2ESTAMC</v>
      </c>
      <c r="AV83" s="286">
        <f t="shared" si="47"/>
        <v>2950</v>
      </c>
      <c r="AW83">
        <f t="shared" si="31"/>
        <v>1055</v>
      </c>
      <c r="AX83" s="8"/>
    </row>
    <row r="84" spans="1:50" x14ac:dyDescent="0.25">
      <c r="A84" s="82">
        <v>76</v>
      </c>
      <c r="B84" s="285" t="str">
        <f>IF(ISERROR(VLOOKUP(CONCATENATE(C84,E84),STD!C:E,3,0)),"",VLOOKUP(CONCATENATE(C84,E84),STD!C:E,3,0))</f>
        <v>EX #14</v>
      </c>
      <c r="C84" s="184" t="s">
        <v>596</v>
      </c>
      <c r="D84" s="229"/>
      <c r="E84" s="26" t="s">
        <v>59</v>
      </c>
      <c r="F84" s="26">
        <f>IF(C84&gt;1,VLOOKUP(C84,'PROD-KGS'!$A$1:$D$1369,4,0),"")</f>
        <v>0.14799999999999999</v>
      </c>
      <c r="G84" s="27">
        <f t="shared" si="33"/>
        <v>4005</v>
      </c>
      <c r="H84" s="99">
        <v>6400</v>
      </c>
      <c r="I84" s="210">
        <f t="shared" si="32"/>
        <v>5347</v>
      </c>
      <c r="J84" s="92"/>
      <c r="K84" s="90">
        <f>IFERROR(INDEX(LUN!$A$1:$W$45,MATCH(A84,LUN!$A:$A,0),12),0)</f>
        <v>0</v>
      </c>
      <c r="L84" s="91" t="str">
        <f t="shared" si="34"/>
        <v/>
      </c>
      <c r="M84" s="294">
        <v>655</v>
      </c>
      <c r="N84" s="90">
        <f>IFERROR(INDEX(MAR!$A$1:$W$42,MATCH(A84,MAR!$A:$A,0),12),0)</f>
        <v>650</v>
      </c>
      <c r="O84" s="80">
        <f t="shared" si="35"/>
        <v>0.99236641221374045</v>
      </c>
      <c r="P84" s="81"/>
      <c r="Q84" s="90">
        <f>IFERROR(INDEX(MIE!$A$1:$W$44,MATCH(A84,MIE!$A:$A,0),12),0)</f>
        <v>0</v>
      </c>
      <c r="R84" s="80" t="str">
        <f t="shared" si="36"/>
        <v/>
      </c>
      <c r="S84" s="294">
        <v>400</v>
      </c>
      <c r="T84" s="90">
        <f>IFERROR(INDEX(JUE!$A$1:$W$45,MATCH(A84,JUE!$A:$A,0),12),0)</f>
        <v>403</v>
      </c>
      <c r="U84" s="80">
        <f t="shared" si="37"/>
        <v>1.0075000000000001</v>
      </c>
      <c r="V84" s="81"/>
      <c r="W84" s="90">
        <f>IFERROR(INDEX(VIE!$A$1:$N$40,MATCH(A84,VIE!$A:$A,0),12),0)</f>
        <v>0</v>
      </c>
      <c r="X84" s="80" t="str">
        <f t="shared" si="38"/>
        <v/>
      </c>
      <c r="Y84" s="81"/>
      <c r="Z84" s="90">
        <f>IFERROR(INDEX([5]SAB!$A$1:$J$43,MATCH(A84,[5]SAB!$A:$A,0),12),0)</f>
        <v>0</v>
      </c>
      <c r="AA84" s="80" t="str">
        <f t="shared" si="39"/>
        <v/>
      </c>
      <c r="AB84" s="185">
        <v>1</v>
      </c>
      <c r="AC84" s="28"/>
      <c r="AD84" s="186"/>
      <c r="AE84" s="188"/>
      <c r="AF84" s="187">
        <f t="shared" si="40"/>
        <v>0</v>
      </c>
      <c r="AG84" s="188"/>
      <c r="AH84" s="187">
        <f t="shared" si="41"/>
        <v>1.4719101123595506</v>
      </c>
      <c r="AI84" s="188"/>
      <c r="AJ84" s="187">
        <f t="shared" si="42"/>
        <v>0</v>
      </c>
      <c r="AK84" s="188"/>
      <c r="AL84" s="187">
        <f t="shared" si="43"/>
        <v>0.898876404494382</v>
      </c>
      <c r="AM84" s="188"/>
      <c r="AN84" s="187">
        <f t="shared" si="44"/>
        <v>0</v>
      </c>
      <c r="AO84" s="188"/>
      <c r="AP84" s="187">
        <f t="shared" si="45"/>
        <v>0</v>
      </c>
      <c r="AQ84" s="29"/>
      <c r="AR84" s="30" t="s">
        <v>1278</v>
      </c>
      <c r="AS84" s="30">
        <f>IF(AT84&gt;0,"",IF(ISERROR(VLOOKUP(CONCATENATE(C84,E84),STD!C:D,2,0)),"",VLOOKUP(CONCATENATE(C84,E84),STD!C:D,2,0)))</f>
        <v>445</v>
      </c>
      <c r="AT84" s="31"/>
      <c r="AU84" s="109" t="str">
        <f t="shared" si="46"/>
        <v>Perno Cab Cuad 5/8x2.1/2REBARP</v>
      </c>
      <c r="AV84" s="286">
        <f t="shared" si="47"/>
        <v>5345</v>
      </c>
      <c r="AW84">
        <f t="shared" si="31"/>
        <v>1053</v>
      </c>
      <c r="AX84" s="8"/>
    </row>
    <row r="85" spans="1:50" ht="15" customHeight="1" x14ac:dyDescent="0.25">
      <c r="A85" s="82">
        <v>77</v>
      </c>
      <c r="B85" s="285" t="str">
        <f>IF(ISERROR(VLOOKUP(CONCATENATE(C85,E85),STD!C:E,3,0)),"",VLOOKUP(CONCATENATE(C85,E85),STD!C:E,3,0))</f>
        <v>PUNT ARC</v>
      </c>
      <c r="C85" s="184" t="s">
        <v>596</v>
      </c>
      <c r="D85" s="229"/>
      <c r="E85" s="26" t="s">
        <v>2237</v>
      </c>
      <c r="F85" s="26">
        <f>IF(C85&gt;1,VLOOKUP(C85,'PROD-KGS'!$A$1:$D$1369,4,0),"")</f>
        <v>0.14799999999999999</v>
      </c>
      <c r="G85" s="27">
        <f t="shared" si="33"/>
        <v>2970</v>
      </c>
      <c r="H85" s="99">
        <v>5900</v>
      </c>
      <c r="I85" s="210">
        <f t="shared" si="32"/>
        <v>5347</v>
      </c>
      <c r="J85" s="92"/>
      <c r="K85" s="90">
        <f>IFERROR(INDEX(LUN!$A$1:$W$45,MATCH(A85,LUN!$A:$A,0),12),0)</f>
        <v>0</v>
      </c>
      <c r="L85" s="91" t="str">
        <f t="shared" si="34"/>
        <v/>
      </c>
      <c r="M85" s="294">
        <v>655</v>
      </c>
      <c r="N85" s="90">
        <f>IFERROR(INDEX(MAR!$A$1:$W$42,MATCH(A85,MAR!$A:$A,0),12),0)</f>
        <v>155</v>
      </c>
      <c r="O85" s="80">
        <f t="shared" si="35"/>
        <v>0.23664122137404581</v>
      </c>
      <c r="P85" s="81"/>
      <c r="Q85" s="90">
        <f>IFERROR(INDEX(MIE!$A$1:$W$44,MATCH(A85,MIE!$A:$A,0),12),0)</f>
        <v>0</v>
      </c>
      <c r="R85" s="80" t="str">
        <f t="shared" si="36"/>
        <v/>
      </c>
      <c r="S85" s="294">
        <v>400</v>
      </c>
      <c r="T85" s="90">
        <f>IFERROR(INDEX(JUE!$A$1:$W$45,MATCH(A85,JUE!$A:$A,0),12),0)</f>
        <v>398</v>
      </c>
      <c r="U85" s="80">
        <f t="shared" si="37"/>
        <v>0.995</v>
      </c>
      <c r="V85" s="81"/>
      <c r="W85" s="90">
        <f>IFERROR(INDEX(VIE!$A$1:$N$40,MATCH(A85,VIE!$A:$A,0),12),0)</f>
        <v>0</v>
      </c>
      <c r="X85" s="80" t="str">
        <f t="shared" si="38"/>
        <v/>
      </c>
      <c r="Y85" s="81"/>
      <c r="Z85" s="90">
        <f>IFERROR(INDEX([5]SAB!$A$1:$J$43,MATCH(A85,[5]SAB!$A:$A,0),12),0)</f>
        <v>0</v>
      </c>
      <c r="AA85" s="80" t="str">
        <f t="shared" si="39"/>
        <v/>
      </c>
      <c r="AB85" s="185">
        <v>1</v>
      </c>
      <c r="AC85" s="28"/>
      <c r="AD85" s="186"/>
      <c r="AE85" s="188"/>
      <c r="AF85" s="187">
        <f t="shared" si="40"/>
        <v>0</v>
      </c>
      <c r="AG85" s="188"/>
      <c r="AH85" s="187">
        <f t="shared" si="41"/>
        <v>1.9848484848484849</v>
      </c>
      <c r="AI85" s="188"/>
      <c r="AJ85" s="187">
        <f t="shared" si="42"/>
        <v>0</v>
      </c>
      <c r="AK85" s="188"/>
      <c r="AL85" s="187">
        <f t="shared" si="43"/>
        <v>1.2121212121212122</v>
      </c>
      <c r="AM85" s="188"/>
      <c r="AN85" s="187">
        <f t="shared" si="44"/>
        <v>0</v>
      </c>
      <c r="AO85" s="188"/>
      <c r="AP85" s="187">
        <f t="shared" si="45"/>
        <v>0</v>
      </c>
      <c r="AQ85" s="29"/>
      <c r="AR85" s="30" t="s">
        <v>1278</v>
      </c>
      <c r="AS85" s="30">
        <f>IF(AT85&gt;0,"",IF(ISERROR(VLOOKUP(CONCATENATE(C85,E85),STD!C:D,2,0)),"",VLOOKUP(CONCATENATE(C85,E85),STD!C:D,2,0)))</f>
        <v>330</v>
      </c>
      <c r="AT85" s="31"/>
      <c r="AU85" s="109" t="str">
        <f t="shared" si="46"/>
        <v>Perno Cab Cuad 5/8x2.1/2PUNTEAR</v>
      </c>
      <c r="AV85" s="286">
        <f t="shared" si="47"/>
        <v>4845</v>
      </c>
      <c r="AW85">
        <f t="shared" si="31"/>
        <v>553</v>
      </c>
      <c r="AX85" s="8"/>
    </row>
    <row r="86" spans="1:50" ht="15" customHeight="1" x14ac:dyDescent="0.25">
      <c r="A86" s="82">
        <v>78</v>
      </c>
      <c r="B86" s="285" t="s">
        <v>2311</v>
      </c>
      <c r="C86" s="184" t="s">
        <v>596</v>
      </c>
      <c r="D86" s="229"/>
      <c r="E86" s="26" t="s">
        <v>2238</v>
      </c>
      <c r="F86" s="26">
        <f>IF(C86&gt;1,VLOOKUP(C86,'PROD-KGS'!$A$1:$D$1369,4,0),"")</f>
        <v>0.14799999999999999</v>
      </c>
      <c r="G86" s="27">
        <f t="shared" si="33"/>
        <v>1575</v>
      </c>
      <c r="H86" s="99">
        <v>6400</v>
      </c>
      <c r="I86" s="210">
        <f t="shared" si="32"/>
        <v>5904</v>
      </c>
      <c r="J86" s="92"/>
      <c r="K86" s="90">
        <f>IFERROR(INDEX(LUN!$A$1:$W$45,MATCH(A86,LUN!$A:$A,0),12),0)</f>
        <v>0</v>
      </c>
      <c r="L86" s="91" t="str">
        <f t="shared" si="34"/>
        <v/>
      </c>
      <c r="M86" s="294">
        <v>655</v>
      </c>
      <c r="N86" s="90">
        <f>IFERROR(INDEX(MAR!$A$1:$W$42,MATCH(A86,MAR!$A:$A,0),12),0)</f>
        <v>0</v>
      </c>
      <c r="O86" s="80">
        <f t="shared" si="35"/>
        <v>0</v>
      </c>
      <c r="P86" s="294">
        <v>650</v>
      </c>
      <c r="Q86" s="90">
        <f>IFERROR(INDEX(MIE!$A$1:$W$44,MATCH(A86,MIE!$A:$A,0),12),0)</f>
        <v>0</v>
      </c>
      <c r="R86" s="80">
        <f t="shared" si="36"/>
        <v>0</v>
      </c>
      <c r="S86" s="294">
        <v>1050</v>
      </c>
      <c r="T86" s="90">
        <f>IFERROR(INDEX(JUE!$A$1:$W$45,MATCH(A86,JUE!$A:$A,0),12),0)</f>
        <v>0</v>
      </c>
      <c r="U86" s="80">
        <f t="shared" si="37"/>
        <v>0</v>
      </c>
      <c r="V86" s="294">
        <v>1050</v>
      </c>
      <c r="W86" s="90">
        <f>IFERROR(INDEX(VIE!$A$1:$N$40,MATCH(A86,VIE!$A:$A,0),12),0)</f>
        <v>496</v>
      </c>
      <c r="X86" s="80">
        <f t="shared" si="38"/>
        <v>0.4723809523809524</v>
      </c>
      <c r="Y86" s="81"/>
      <c r="Z86" s="90">
        <f>IFERROR(INDEX([5]SAB!$A$1:$J$43,MATCH(A86,[5]SAB!$A:$A,0),12),0)</f>
        <v>0</v>
      </c>
      <c r="AA86" s="80" t="str">
        <f t="shared" si="39"/>
        <v/>
      </c>
      <c r="AB86" s="185">
        <v>1</v>
      </c>
      <c r="AC86" s="28"/>
      <c r="AD86" s="186"/>
      <c r="AE86" s="188"/>
      <c r="AF86" s="187">
        <f t="shared" si="40"/>
        <v>0</v>
      </c>
      <c r="AG86" s="188"/>
      <c r="AH86" s="187">
        <f t="shared" si="41"/>
        <v>3.7428571428571429</v>
      </c>
      <c r="AI86" s="188"/>
      <c r="AJ86" s="187">
        <f t="shared" si="42"/>
        <v>3.7142857142857144</v>
      </c>
      <c r="AK86" s="188"/>
      <c r="AL86" s="187">
        <f t="shared" si="43"/>
        <v>6</v>
      </c>
      <c r="AM86" s="188"/>
      <c r="AN86" s="187">
        <f t="shared" si="44"/>
        <v>6</v>
      </c>
      <c r="AO86" s="188"/>
      <c r="AP86" s="187">
        <f t="shared" si="45"/>
        <v>0</v>
      </c>
      <c r="AQ86" s="29">
        <v>2385</v>
      </c>
      <c r="AR86" s="30" t="s">
        <v>27</v>
      </c>
      <c r="AS86" s="30">
        <f>IF(AT86&gt;0,"",IF(ISERROR(VLOOKUP(CONCATENATE(C86,E86),STD!C:D,2,0)),"",VLOOKUP(CONCATENATE(C86,E86),STD!C:D,2,0)))</f>
        <v>175</v>
      </c>
      <c r="AT86" s="31"/>
      <c r="AU86" s="109" t="str">
        <f t="shared" si="46"/>
        <v>Perno Cab Cuad 5/8x2.1/2TERRAJAR</v>
      </c>
      <c r="AV86" s="286">
        <f t="shared" si="47"/>
        <v>2995</v>
      </c>
      <c r="AW86">
        <f t="shared" si="31"/>
        <v>496</v>
      </c>
      <c r="AX86" s="8"/>
    </row>
    <row r="87" spans="1:50" ht="15" customHeight="1" x14ac:dyDescent="0.25">
      <c r="A87" s="82">
        <v>79</v>
      </c>
      <c r="B87" s="285" t="str">
        <f>IF(ISERROR(VLOOKUP(CONCATENATE(C87,E87),STD!C:E,3,0)),"",VLOOKUP(CONCATENATE(C87,E87),STD!C:E,3,0))</f>
        <v>TIJERA UNI</v>
      </c>
      <c r="C87" s="184" t="s">
        <v>89</v>
      </c>
      <c r="D87" s="229"/>
      <c r="E87" s="26" t="s">
        <v>28</v>
      </c>
      <c r="F87" s="26">
        <f>IF(C87&gt;1,VLOOKUP(C87,'PROD-KGS'!$A$1:$D$1369,4,0),"")</f>
        <v>0.72</v>
      </c>
      <c r="G87" s="27">
        <f t="shared" si="33"/>
        <v>1350</v>
      </c>
      <c r="H87" s="99">
        <v>500</v>
      </c>
      <c r="I87" s="210">
        <f t="shared" si="32"/>
        <v>500</v>
      </c>
      <c r="J87" s="92"/>
      <c r="K87" s="90">
        <f>IFERROR(INDEX(LUN!$A$1:$W$45,MATCH(A87,LUN!$A:$A,0),12),0)</f>
        <v>0</v>
      </c>
      <c r="L87" s="91" t="str">
        <f t="shared" si="34"/>
        <v/>
      </c>
      <c r="M87" s="81"/>
      <c r="N87" s="90">
        <f>IFERROR(INDEX(MAR!$A$1:$W$42,MATCH(A87,MAR!$A:$A,0),12),0)</f>
        <v>0</v>
      </c>
      <c r="O87" s="80" t="str">
        <f t="shared" si="35"/>
        <v/>
      </c>
      <c r="P87" s="81"/>
      <c r="Q87" s="90">
        <f>IFERROR(INDEX(MIE!$A$1:$W$44,MATCH(A87,MIE!$A:$A,0),12),0)</f>
        <v>0</v>
      </c>
      <c r="R87" s="80" t="str">
        <f t="shared" si="36"/>
        <v/>
      </c>
      <c r="S87" s="81"/>
      <c r="T87" s="90">
        <f>IFERROR(INDEX(JUE!$A$1:$W$45,MATCH(A87,JUE!$A:$A,0),12),0)</f>
        <v>0</v>
      </c>
      <c r="U87" s="80" t="str">
        <f t="shared" si="37"/>
        <v/>
      </c>
      <c r="V87" s="81"/>
      <c r="W87" s="90">
        <f>IFERROR(INDEX(VIE!$A$1:$N$40,MATCH(A87,VIE!$A:$A,0),12),0)</f>
        <v>0</v>
      </c>
      <c r="X87" s="80" t="str">
        <f t="shared" si="38"/>
        <v/>
      </c>
      <c r="Y87" s="81"/>
      <c r="Z87" s="90">
        <f>IFERROR(INDEX([5]SAB!$A$1:$J$43,MATCH(A87,[5]SAB!$A:$A,0),12),0)</f>
        <v>0</v>
      </c>
      <c r="AA87" s="80" t="str">
        <f t="shared" si="39"/>
        <v/>
      </c>
      <c r="AB87" s="185">
        <v>1</v>
      </c>
      <c r="AC87" s="28"/>
      <c r="AD87" s="186"/>
      <c r="AE87" s="188"/>
      <c r="AF87" s="187">
        <f t="shared" si="40"/>
        <v>0</v>
      </c>
      <c r="AG87" s="188"/>
      <c r="AH87" s="187">
        <f t="shared" si="41"/>
        <v>0</v>
      </c>
      <c r="AI87" s="188"/>
      <c r="AJ87" s="187">
        <f t="shared" si="42"/>
        <v>0</v>
      </c>
      <c r="AK87" s="188"/>
      <c r="AL87" s="187">
        <f t="shared" si="43"/>
        <v>0</v>
      </c>
      <c r="AM87" s="188"/>
      <c r="AN87" s="187">
        <f t="shared" si="44"/>
        <v>0</v>
      </c>
      <c r="AO87" s="188"/>
      <c r="AP87" s="187">
        <f t="shared" si="45"/>
        <v>0</v>
      </c>
      <c r="AQ87" s="29"/>
      <c r="AR87" s="30" t="s">
        <v>1278</v>
      </c>
      <c r="AS87" s="30">
        <f>IF(AT87&gt;0,"",IF(ISERROR(VLOOKUP(CONCATENATE(C87,E87),STD!C:D,2,0)),"",VLOOKUP(CONCATENATE(C87,E87),STD!C:D,2,0)))</f>
        <v>150</v>
      </c>
      <c r="AT87" s="31"/>
      <c r="AU87" s="109" t="str">
        <f t="shared" si="46"/>
        <v>Abrazadera 1/2x10.1/2CORTAR</v>
      </c>
      <c r="AV87" s="286">
        <f t="shared" si="47"/>
        <v>500</v>
      </c>
      <c r="AW87">
        <f t="shared" si="31"/>
        <v>0</v>
      </c>
      <c r="AX87" s="8"/>
    </row>
    <row r="88" spans="1:50" ht="15" customHeight="1" x14ac:dyDescent="0.25">
      <c r="A88" s="82">
        <v>80</v>
      </c>
      <c r="B88" s="285" t="str">
        <f>IF(ISERROR(VLOOKUP(CONCATENATE(C88,E88),STD!C:E,3,0)),"",VLOOKUP(CONCATENATE(C88,E88),STD!C:E,3,0))</f>
        <v>PF #6</v>
      </c>
      <c r="C88" s="184" t="s">
        <v>89</v>
      </c>
      <c r="D88" s="229"/>
      <c r="E88" s="26" t="s">
        <v>81</v>
      </c>
      <c r="F88" s="26">
        <f>IF(C88&gt;1,VLOOKUP(C88,'PROD-KGS'!$A$1:$D$1369,4,0),"")</f>
        <v>0.72</v>
      </c>
      <c r="G88" s="27">
        <f t="shared" si="33"/>
        <v>2250</v>
      </c>
      <c r="H88" s="99">
        <v>500</v>
      </c>
      <c r="I88" s="210">
        <f t="shared" si="32"/>
        <v>500</v>
      </c>
      <c r="J88" s="92"/>
      <c r="K88" s="90">
        <f>IFERROR(INDEX(LUN!$A$1:$W$45,MATCH(A88,LUN!$A:$A,0),12),0)</f>
        <v>0</v>
      </c>
      <c r="L88" s="91" t="str">
        <f t="shared" si="34"/>
        <v/>
      </c>
      <c r="M88" s="81"/>
      <c r="N88" s="90">
        <f>IFERROR(INDEX(MAR!$A$1:$W$42,MATCH(A88,MAR!$A:$A,0),12),0)</f>
        <v>0</v>
      </c>
      <c r="O88" s="80" t="str">
        <f t="shared" si="35"/>
        <v/>
      </c>
      <c r="P88" s="81"/>
      <c r="Q88" s="90">
        <f>IFERROR(INDEX(MIE!$A$1:$W$44,MATCH(A88,MIE!$A:$A,0),12),0)</f>
        <v>0</v>
      </c>
      <c r="R88" s="80" t="str">
        <f t="shared" si="36"/>
        <v/>
      </c>
      <c r="S88" s="81"/>
      <c r="T88" s="90">
        <f>IFERROR(INDEX(JUE!$A$1:$W$45,MATCH(A88,JUE!$A:$A,0),12),0)</f>
        <v>0</v>
      </c>
      <c r="U88" s="80" t="str">
        <f t="shared" si="37"/>
        <v/>
      </c>
      <c r="V88" s="81"/>
      <c r="W88" s="90">
        <f>IFERROR(INDEX(VIE!$A$1:$N$40,MATCH(A88,VIE!$A:$A,0),12),0)</f>
        <v>0</v>
      </c>
      <c r="X88" s="80" t="str">
        <f t="shared" si="38"/>
        <v/>
      </c>
      <c r="Y88" s="81"/>
      <c r="Z88" s="90">
        <f>IFERROR(INDEX([5]SAB!$A$1:$J$43,MATCH(A88,[5]SAB!$A:$A,0),12),0)</f>
        <v>0</v>
      </c>
      <c r="AA88" s="80" t="str">
        <f t="shared" si="39"/>
        <v/>
      </c>
      <c r="AB88" s="185">
        <v>2</v>
      </c>
      <c r="AC88" s="28"/>
      <c r="AD88" s="186"/>
      <c r="AE88" s="188"/>
      <c r="AF88" s="187">
        <f t="shared" si="40"/>
        <v>0</v>
      </c>
      <c r="AG88" s="188"/>
      <c r="AH88" s="187">
        <f t="shared" si="41"/>
        <v>0</v>
      </c>
      <c r="AI88" s="188"/>
      <c r="AJ88" s="187">
        <f t="shared" si="42"/>
        <v>0</v>
      </c>
      <c r="AK88" s="188"/>
      <c r="AL88" s="187">
        <f t="shared" si="43"/>
        <v>0</v>
      </c>
      <c r="AM88" s="188"/>
      <c r="AN88" s="187">
        <f t="shared" si="44"/>
        <v>0</v>
      </c>
      <c r="AO88" s="188"/>
      <c r="AP88" s="187">
        <f t="shared" si="45"/>
        <v>0</v>
      </c>
      <c r="AQ88" s="29"/>
      <c r="AR88" s="30" t="s">
        <v>1278</v>
      </c>
      <c r="AS88" s="30">
        <f>IF(AT88&gt;0,"",IF(ISERROR(VLOOKUP(CONCATENATE(C88,E88),STD!C:D,2,0)),"",VLOOKUP(CONCATENATE(C88,E88),STD!C:D,2,0)))</f>
        <v>250</v>
      </c>
      <c r="AT88" s="31"/>
      <c r="AU88" s="109" t="str">
        <f t="shared" si="46"/>
        <v>Abrazadera 1/2x10.1/2DOBLAF</v>
      </c>
      <c r="AV88" s="286">
        <f t="shared" si="47"/>
        <v>500</v>
      </c>
      <c r="AW88">
        <f t="shared" si="31"/>
        <v>0</v>
      </c>
      <c r="AX88" s="8"/>
    </row>
    <row r="89" spans="1:50" ht="15" customHeight="1" x14ac:dyDescent="0.25">
      <c r="A89" s="82">
        <v>81</v>
      </c>
      <c r="B89" s="285" t="str">
        <f>IF(ISERROR(VLOOKUP(CONCATENATE(C89,E89),STD!C:E,3,0)),"",VLOOKUP(CONCATENATE(C89,E89),STD!C:E,3,0))</f>
        <v>PUNT ARC</v>
      </c>
      <c r="C89" s="184" t="s">
        <v>89</v>
      </c>
      <c r="D89" s="229"/>
      <c r="E89" s="26" t="s">
        <v>65</v>
      </c>
      <c r="F89" s="26">
        <f>IF(C89&gt;1,VLOOKUP(C89,'PROD-KGS'!$A$1:$D$1369,4,0),"")</f>
        <v>0.72</v>
      </c>
      <c r="G89" s="27">
        <f t="shared" si="33"/>
        <v>1350</v>
      </c>
      <c r="H89" s="99">
        <v>500</v>
      </c>
      <c r="I89" s="210">
        <f t="shared" si="32"/>
        <v>500</v>
      </c>
      <c r="J89" s="92"/>
      <c r="K89" s="90">
        <f>IFERROR(INDEX(LUN!$A$1:$W$45,MATCH(A89,LUN!$A:$A,0),12),0)</f>
        <v>0</v>
      </c>
      <c r="L89" s="91" t="str">
        <f t="shared" si="34"/>
        <v/>
      </c>
      <c r="M89" s="81"/>
      <c r="N89" s="90">
        <f>IFERROR(INDEX(MAR!$A$1:$W$42,MATCH(A89,MAR!$A:$A,0),12),0)</f>
        <v>0</v>
      </c>
      <c r="O89" s="80" t="str">
        <f t="shared" si="35"/>
        <v/>
      </c>
      <c r="P89" s="81"/>
      <c r="Q89" s="90">
        <f>IFERROR(INDEX(MIE!$A$1:$W$44,MATCH(A89,MIE!$A:$A,0),12),0)</f>
        <v>0</v>
      </c>
      <c r="R89" s="80" t="str">
        <f t="shared" si="36"/>
        <v/>
      </c>
      <c r="S89" s="81"/>
      <c r="T89" s="90">
        <f>IFERROR(INDEX(JUE!$A$1:$W$45,MATCH(A89,JUE!$A:$A,0),12),0)</f>
        <v>0</v>
      </c>
      <c r="U89" s="80" t="str">
        <f t="shared" si="37"/>
        <v/>
      </c>
      <c r="V89" s="81"/>
      <c r="W89" s="90">
        <f>IFERROR(INDEX(VIE!$A$1:$N$40,MATCH(A89,VIE!$A:$A,0),12),0)</f>
        <v>0</v>
      </c>
      <c r="X89" s="80" t="str">
        <f t="shared" si="38"/>
        <v/>
      </c>
      <c r="Y89" s="81"/>
      <c r="Z89" s="90">
        <f>IFERROR(INDEX([5]SAB!$A$1:$J$43,MATCH(A89,[5]SAB!$A:$A,0),12),0)</f>
        <v>0</v>
      </c>
      <c r="AA89" s="80" t="str">
        <f t="shared" si="39"/>
        <v/>
      </c>
      <c r="AB89" s="185">
        <v>1</v>
      </c>
      <c r="AC89" s="28"/>
      <c r="AD89" s="186"/>
      <c r="AE89" s="188"/>
      <c r="AF89" s="187">
        <f t="shared" si="40"/>
        <v>0</v>
      </c>
      <c r="AG89" s="188"/>
      <c r="AH89" s="187">
        <f t="shared" si="41"/>
        <v>0</v>
      </c>
      <c r="AI89" s="188"/>
      <c r="AJ89" s="187">
        <f t="shared" si="42"/>
        <v>0</v>
      </c>
      <c r="AK89" s="188"/>
      <c r="AL89" s="187">
        <f t="shared" si="43"/>
        <v>0</v>
      </c>
      <c r="AM89" s="188"/>
      <c r="AN89" s="187">
        <f t="shared" si="44"/>
        <v>0</v>
      </c>
      <c r="AO89" s="188"/>
      <c r="AP89" s="187">
        <f t="shared" si="45"/>
        <v>0</v>
      </c>
      <c r="AQ89" s="29"/>
      <c r="AR89" s="30" t="s">
        <v>1278</v>
      </c>
      <c r="AS89" s="30">
        <f>IF(AT89&gt;0,"",IF(ISERROR(VLOOKUP(CONCATENATE(C89,E89),STD!C:D,2,0)),"",VLOOKUP(CONCATENATE(C89,E89),STD!C:D,2,0)))</f>
        <v>150</v>
      </c>
      <c r="AT89" s="31"/>
      <c r="AU89" s="109" t="str">
        <f t="shared" si="46"/>
        <v xml:space="preserve">Abrazadera 1/2x10.1/2PUPER </v>
      </c>
      <c r="AV89" s="286">
        <f t="shared" si="47"/>
        <v>500</v>
      </c>
      <c r="AW89">
        <f t="shared" si="31"/>
        <v>0</v>
      </c>
      <c r="AX89" s="8"/>
    </row>
    <row r="90" spans="1:50" ht="15" customHeight="1" x14ac:dyDescent="0.25">
      <c r="A90" s="82">
        <v>82</v>
      </c>
      <c r="B90" s="285" t="str">
        <f>IF(ISERROR(VLOOKUP(CONCATENATE(C90,E90),STD!C:E,3,0)),"",VLOOKUP(CONCATENATE(C90,E90),STD!C:E,3,0))</f>
        <v>TERR #4</v>
      </c>
      <c r="C90" s="184" t="s">
        <v>89</v>
      </c>
      <c r="D90" s="229"/>
      <c r="E90" s="26" t="s">
        <v>2238</v>
      </c>
      <c r="F90" s="26">
        <f>IF(C90&gt;1,VLOOKUP(C90,'PROD-KGS'!$A$1:$D$1369,4,0),"")</f>
        <v>0.72</v>
      </c>
      <c r="G90" s="27">
        <f t="shared" si="33"/>
        <v>405</v>
      </c>
      <c r="H90" s="99">
        <v>500</v>
      </c>
      <c r="I90" s="210">
        <f t="shared" si="32"/>
        <v>500</v>
      </c>
      <c r="J90" s="92"/>
      <c r="K90" s="90">
        <f>IFERROR(INDEX(LUN!$A$1:$W$45,MATCH(A90,LUN!$A:$A,0),12),0)</f>
        <v>0</v>
      </c>
      <c r="L90" s="91" t="str">
        <f t="shared" si="34"/>
        <v/>
      </c>
      <c r="M90" s="81"/>
      <c r="N90" s="90">
        <f>IFERROR(INDEX(MAR!$A$1:$W$42,MATCH(A90,MAR!$A:$A,0),12),0)</f>
        <v>0</v>
      </c>
      <c r="O90" s="80" t="str">
        <f t="shared" si="35"/>
        <v/>
      </c>
      <c r="P90" s="81"/>
      <c r="Q90" s="90">
        <f>IFERROR(INDEX(MIE!$A$1:$W$44,MATCH(A90,MIE!$A:$A,0),12),0)</f>
        <v>0</v>
      </c>
      <c r="R90" s="80" t="str">
        <f t="shared" si="36"/>
        <v/>
      </c>
      <c r="S90" s="81"/>
      <c r="T90" s="90">
        <f>IFERROR(INDEX(JUE!$A$1:$W$45,MATCH(A90,JUE!$A:$A,0),12),0)</f>
        <v>0</v>
      </c>
      <c r="U90" s="80" t="str">
        <f t="shared" si="37"/>
        <v/>
      </c>
      <c r="V90" s="81"/>
      <c r="W90" s="90">
        <f>IFERROR(INDEX(VIE!$A$1:$N$40,MATCH(A90,VIE!$A:$A,0),12),0)</f>
        <v>0</v>
      </c>
      <c r="X90" s="80" t="str">
        <f t="shared" si="38"/>
        <v/>
      </c>
      <c r="Y90" s="81"/>
      <c r="Z90" s="90">
        <f>IFERROR(INDEX([5]SAB!$A$1:$J$43,MATCH(A90,[5]SAB!$A:$A,0),12),0)</f>
        <v>0</v>
      </c>
      <c r="AA90" s="80" t="str">
        <f t="shared" si="39"/>
        <v/>
      </c>
      <c r="AB90" s="185">
        <v>1</v>
      </c>
      <c r="AC90" s="28"/>
      <c r="AD90" s="186"/>
      <c r="AE90" s="188"/>
      <c r="AF90" s="187">
        <f t="shared" si="40"/>
        <v>0</v>
      </c>
      <c r="AG90" s="188"/>
      <c r="AH90" s="187">
        <f t="shared" si="41"/>
        <v>0</v>
      </c>
      <c r="AI90" s="188"/>
      <c r="AJ90" s="187">
        <f t="shared" si="42"/>
        <v>0</v>
      </c>
      <c r="AK90" s="188"/>
      <c r="AL90" s="187">
        <f t="shared" si="43"/>
        <v>0</v>
      </c>
      <c r="AM90" s="188"/>
      <c r="AN90" s="187">
        <f t="shared" si="44"/>
        <v>0</v>
      </c>
      <c r="AO90" s="188"/>
      <c r="AP90" s="187">
        <f t="shared" si="45"/>
        <v>0</v>
      </c>
      <c r="AQ90" s="29"/>
      <c r="AR90" s="30" t="s">
        <v>27</v>
      </c>
      <c r="AS90" s="30">
        <f>IF(AT90&gt;0,"",IF(ISERROR(VLOOKUP(CONCATENATE(C90,E90),STD!C:D,2,0)),"",VLOOKUP(CONCATENATE(C90,E90),STD!C:D,2,0)))</f>
        <v>45</v>
      </c>
      <c r="AT90" s="31"/>
      <c r="AU90" s="109" t="str">
        <f t="shared" si="46"/>
        <v>Abrazadera 1/2x10.1/2TERRAJAR</v>
      </c>
      <c r="AV90" s="286">
        <f t="shared" si="47"/>
        <v>500</v>
      </c>
      <c r="AW90">
        <f t="shared" si="31"/>
        <v>0</v>
      </c>
      <c r="AX90" s="8"/>
    </row>
    <row r="91" spans="1:50" ht="15" customHeight="1" x14ac:dyDescent="0.25">
      <c r="A91" s="82">
        <v>83</v>
      </c>
      <c r="B91" s="285" t="str">
        <f>IF(ISERROR(VLOOKUP(CONCATENATE(C91,E91),STD!C:E,3,0)),"",VLOOKUP(CONCATENATE(C91,E91),STD!C:E,3,0))</f>
        <v>MAQ LASER</v>
      </c>
      <c r="C91" s="184" t="s">
        <v>2542</v>
      </c>
      <c r="D91" s="229"/>
      <c r="E91" s="26" t="s">
        <v>2301</v>
      </c>
      <c r="F91" s="26">
        <f>IF(C91&gt;1,VLOOKUP(C91,'PROD-KGS'!$A$1:$D$1369,4,0),"")</f>
        <v>4.2699999999999996</v>
      </c>
      <c r="G91" s="27">
        <f t="shared" si="33"/>
        <v>126</v>
      </c>
      <c r="H91" s="99">
        <v>34</v>
      </c>
      <c r="I91" s="210">
        <f t="shared" si="32"/>
        <v>34</v>
      </c>
      <c r="J91" s="92"/>
      <c r="K91" s="90">
        <f>IFERROR(INDEX(LUN!$A$1:$W$45,MATCH(A91,LUN!$A:$A,0),12),0)</f>
        <v>0</v>
      </c>
      <c r="L91" s="91" t="str">
        <f t="shared" si="34"/>
        <v/>
      </c>
      <c r="M91" s="81"/>
      <c r="N91" s="90">
        <f>IFERROR(INDEX(MAR!$A$1:$W$42,MATCH(A91,MAR!$A:$A,0),12),0)</f>
        <v>0</v>
      </c>
      <c r="O91" s="80" t="str">
        <f t="shared" si="35"/>
        <v/>
      </c>
      <c r="P91" s="81"/>
      <c r="Q91" s="90">
        <f>IFERROR(INDEX(MIE!$A$1:$W$44,MATCH(A91,MIE!$A:$A,0),12),0)</f>
        <v>0</v>
      </c>
      <c r="R91" s="80" t="str">
        <f t="shared" si="36"/>
        <v/>
      </c>
      <c r="S91" s="81"/>
      <c r="T91" s="90">
        <f>IFERROR(INDEX(JUE!$A$1:$W$45,MATCH(A91,JUE!$A:$A,0),12),0)</f>
        <v>0</v>
      </c>
      <c r="U91" s="80" t="str">
        <f t="shared" si="37"/>
        <v/>
      </c>
      <c r="V91" s="81"/>
      <c r="W91" s="90">
        <f>IFERROR(INDEX(VIE!$A$1:$N$40,MATCH(A91,VIE!$A:$A,0),12),0)</f>
        <v>0</v>
      </c>
      <c r="X91" s="80" t="str">
        <f t="shared" si="38"/>
        <v/>
      </c>
      <c r="Y91" s="81"/>
      <c r="Z91" s="90">
        <f>IFERROR(INDEX([5]SAB!$A$1:$J$43,MATCH(A91,[5]SAB!$A:$A,0),12),0)</f>
        <v>0</v>
      </c>
      <c r="AA91" s="80" t="str">
        <f t="shared" si="39"/>
        <v/>
      </c>
      <c r="AB91" s="185">
        <v>1</v>
      </c>
      <c r="AC91" s="28"/>
      <c r="AD91" s="186"/>
      <c r="AE91" s="188"/>
      <c r="AF91" s="187">
        <f t="shared" si="40"/>
        <v>0</v>
      </c>
      <c r="AG91" s="188"/>
      <c r="AH91" s="187">
        <f t="shared" si="41"/>
        <v>0</v>
      </c>
      <c r="AI91" s="188"/>
      <c r="AJ91" s="187">
        <f t="shared" si="42"/>
        <v>0</v>
      </c>
      <c r="AK91" s="188"/>
      <c r="AL91" s="187">
        <f t="shared" si="43"/>
        <v>0</v>
      </c>
      <c r="AM91" s="188"/>
      <c r="AN91" s="187">
        <f t="shared" si="44"/>
        <v>0</v>
      </c>
      <c r="AO91" s="188"/>
      <c r="AP91" s="187">
        <f t="shared" si="45"/>
        <v>0</v>
      </c>
      <c r="AQ91" s="29"/>
      <c r="AR91" s="30" t="s">
        <v>1278</v>
      </c>
      <c r="AS91" s="30">
        <f>IF(AT91&gt;0,"",IF(ISERROR(VLOOKUP(CONCATENATE(C91,E91),STD!C:D,2,0)),"",VLOOKUP(CONCATENATE(C91,E91),STD!C:D,2,0)))</f>
        <v>14</v>
      </c>
      <c r="AT91" s="31"/>
      <c r="AU91" s="109" t="str">
        <f t="shared" si="46"/>
        <v>Espaciador p/Tir. Recto 910x700x600-65 PZ1CORT1</v>
      </c>
      <c r="AV91" s="286">
        <f t="shared" si="47"/>
        <v>34</v>
      </c>
      <c r="AW91">
        <f t="shared" si="31"/>
        <v>0</v>
      </c>
      <c r="AX91" s="8"/>
    </row>
    <row r="92" spans="1:50" ht="15" customHeight="1" x14ac:dyDescent="0.25">
      <c r="A92" s="82">
        <v>84</v>
      </c>
      <c r="B92" s="285" t="str">
        <f>IF(ISERROR(VLOOKUP(CONCATENATE(C92,E92),STD!C:E,3,0)),"",VLOOKUP(CONCATENATE(C92,E92),STD!C:E,3,0))</f>
        <v>MAQ LASER</v>
      </c>
      <c r="C92" s="184" t="s">
        <v>2543</v>
      </c>
      <c r="D92" s="229"/>
      <c r="E92" s="26" t="s">
        <v>2302</v>
      </c>
      <c r="F92" s="26">
        <f>IF(C92&gt;1,VLOOKUP(C92,'PROD-KGS'!$A$1:$D$1369,4,0),"")</f>
        <v>4.2699999999999996</v>
      </c>
      <c r="G92" s="27">
        <f t="shared" si="33"/>
        <v>126</v>
      </c>
      <c r="H92" s="99">
        <v>34</v>
      </c>
      <c r="I92" s="210">
        <f t="shared" si="32"/>
        <v>34</v>
      </c>
      <c r="J92" s="92"/>
      <c r="K92" s="90">
        <f>IFERROR(INDEX(LUN!$A$1:$W$45,MATCH(A92,LUN!$A:$A,0),12),0)</f>
        <v>0</v>
      </c>
      <c r="L92" s="91" t="str">
        <f t="shared" si="34"/>
        <v/>
      </c>
      <c r="M92" s="81"/>
      <c r="N92" s="90">
        <f>IFERROR(INDEX(MAR!$A$1:$W$42,MATCH(A92,MAR!$A:$A,0),12),0)</f>
        <v>0</v>
      </c>
      <c r="O92" s="80" t="str">
        <f t="shared" si="35"/>
        <v/>
      </c>
      <c r="P92" s="81"/>
      <c r="Q92" s="90">
        <f>IFERROR(INDEX(MIE!$A$1:$W$44,MATCH(A92,MIE!$A:$A,0),12),0)</f>
        <v>0</v>
      </c>
      <c r="R92" s="80" t="str">
        <f t="shared" si="36"/>
        <v/>
      </c>
      <c r="S92" s="81"/>
      <c r="T92" s="90">
        <f>IFERROR(INDEX(JUE!$A$1:$W$45,MATCH(A92,JUE!$A:$A,0),12),0)</f>
        <v>0</v>
      </c>
      <c r="U92" s="80" t="str">
        <f t="shared" si="37"/>
        <v/>
      </c>
      <c r="V92" s="81"/>
      <c r="W92" s="90">
        <f>IFERROR(INDEX(VIE!$A$1:$N$40,MATCH(A92,VIE!$A:$A,0),12),0)</f>
        <v>0</v>
      </c>
      <c r="X92" s="80" t="str">
        <f t="shared" si="38"/>
        <v/>
      </c>
      <c r="Y92" s="81"/>
      <c r="Z92" s="90">
        <f>IFERROR(INDEX([5]SAB!$A$1:$J$43,MATCH(A92,[5]SAB!$A:$A,0),12),0)</f>
        <v>0</v>
      </c>
      <c r="AA92" s="80" t="str">
        <f t="shared" si="39"/>
        <v/>
      </c>
      <c r="AB92" s="185">
        <v>1</v>
      </c>
      <c r="AC92" s="28"/>
      <c r="AD92" s="186"/>
      <c r="AE92" s="188"/>
      <c r="AF92" s="187">
        <f t="shared" si="40"/>
        <v>0</v>
      </c>
      <c r="AG92" s="188"/>
      <c r="AH92" s="187">
        <f t="shared" si="41"/>
        <v>0</v>
      </c>
      <c r="AI92" s="188"/>
      <c r="AJ92" s="187">
        <f t="shared" si="42"/>
        <v>0</v>
      </c>
      <c r="AK92" s="188"/>
      <c r="AL92" s="187">
        <f t="shared" si="43"/>
        <v>0</v>
      </c>
      <c r="AM92" s="188"/>
      <c r="AN92" s="187">
        <f t="shared" si="44"/>
        <v>0</v>
      </c>
      <c r="AO92" s="188"/>
      <c r="AP92" s="187">
        <f t="shared" si="45"/>
        <v>0</v>
      </c>
      <c r="AQ92" s="29"/>
      <c r="AR92" s="30" t="s">
        <v>1278</v>
      </c>
      <c r="AS92" s="30">
        <f>IF(AT92&gt;0,"",IF(ISERROR(VLOOKUP(CONCATENATE(C92,E92),STD!C:D,2,0)),"",VLOOKUP(CONCATENATE(C92,E92),STD!C:D,2,0)))</f>
        <v>14</v>
      </c>
      <c r="AT92" s="31"/>
      <c r="AU92" s="109" t="str">
        <f t="shared" si="46"/>
        <v>Espaciador p/Tir. Recto 910x700x600-65 PZ2CORT2</v>
      </c>
      <c r="AV92" s="286">
        <f t="shared" si="47"/>
        <v>34</v>
      </c>
      <c r="AW92">
        <f t="shared" si="31"/>
        <v>0</v>
      </c>
      <c r="AX92" s="8"/>
    </row>
    <row r="93" spans="1:50" x14ac:dyDescent="0.25">
      <c r="A93" s="82">
        <v>85</v>
      </c>
      <c r="B93" s="285" t="str">
        <f>IF(ISERROR(VLOOKUP(CONCATENATE(C93,E93),STD!C:E,3,0)),"",VLOOKUP(CONCATENATE(C93,E93),STD!C:E,3,0))</f>
        <v>MAQ LASER</v>
      </c>
      <c r="C93" s="184" t="s">
        <v>2544</v>
      </c>
      <c r="D93" s="229"/>
      <c r="E93" s="26" t="s">
        <v>2303</v>
      </c>
      <c r="F93" s="26">
        <f>IF(C93&gt;1,VLOOKUP(C93,'PROD-KGS'!$A$1:$D$1369,4,0),"")</f>
        <v>4.2699999999999996</v>
      </c>
      <c r="G93" s="27">
        <f t="shared" si="33"/>
        <v>126</v>
      </c>
      <c r="H93" s="99">
        <v>34</v>
      </c>
      <c r="I93" s="210">
        <f t="shared" si="32"/>
        <v>34</v>
      </c>
      <c r="J93" s="92"/>
      <c r="K93" s="90">
        <f>IFERROR(INDEX(LUN!$A$1:$W$45,MATCH(A93,LUN!$A:$A,0),12),0)</f>
        <v>0</v>
      </c>
      <c r="L93" s="91" t="str">
        <f t="shared" si="34"/>
        <v/>
      </c>
      <c r="M93" s="81"/>
      <c r="N93" s="90">
        <f>IFERROR(INDEX(MAR!$A$1:$W$42,MATCH(A93,MAR!$A:$A,0),12),0)</f>
        <v>0</v>
      </c>
      <c r="O93" s="80" t="str">
        <f t="shared" si="35"/>
        <v/>
      </c>
      <c r="P93" s="81"/>
      <c r="Q93" s="90">
        <f>IFERROR(INDEX(MIE!$A$1:$W$44,MATCH(A93,MIE!$A:$A,0),12),0)</f>
        <v>0</v>
      </c>
      <c r="R93" s="80" t="str">
        <f t="shared" si="36"/>
        <v/>
      </c>
      <c r="S93" s="81"/>
      <c r="T93" s="90">
        <f>IFERROR(INDEX(JUE!$A$1:$W$45,MATCH(A93,JUE!$A:$A,0),12),0)</f>
        <v>0</v>
      </c>
      <c r="U93" s="80" t="str">
        <f t="shared" si="37"/>
        <v/>
      </c>
      <c r="V93" s="81"/>
      <c r="W93" s="90">
        <f>IFERROR(INDEX(VIE!$A$1:$N$40,MATCH(A93,VIE!$A:$A,0),12),0)</f>
        <v>0</v>
      </c>
      <c r="X93" s="80" t="str">
        <f t="shared" si="38"/>
        <v/>
      </c>
      <c r="Y93" s="81"/>
      <c r="Z93" s="90">
        <f>IFERROR(INDEX([5]SAB!$A$1:$J$43,MATCH(A93,[5]SAB!$A:$A,0),12),0)</f>
        <v>0</v>
      </c>
      <c r="AA93" s="80" t="str">
        <f t="shared" si="39"/>
        <v/>
      </c>
      <c r="AB93" s="185">
        <v>1</v>
      </c>
      <c r="AC93" s="28"/>
      <c r="AD93" s="186"/>
      <c r="AE93" s="188"/>
      <c r="AF93" s="187">
        <f t="shared" si="40"/>
        <v>0</v>
      </c>
      <c r="AG93" s="188"/>
      <c r="AH93" s="187">
        <f t="shared" si="41"/>
        <v>0</v>
      </c>
      <c r="AI93" s="188"/>
      <c r="AJ93" s="187">
        <f t="shared" si="42"/>
        <v>0</v>
      </c>
      <c r="AK93" s="188"/>
      <c r="AL93" s="187">
        <f t="shared" si="43"/>
        <v>0</v>
      </c>
      <c r="AM93" s="188"/>
      <c r="AN93" s="187">
        <f t="shared" si="44"/>
        <v>0</v>
      </c>
      <c r="AO93" s="188"/>
      <c r="AP93" s="187">
        <f t="shared" si="45"/>
        <v>0</v>
      </c>
      <c r="AQ93" s="29"/>
      <c r="AR93" s="30" t="s">
        <v>1278</v>
      </c>
      <c r="AS93" s="30">
        <f>IF(AT93&gt;0,"",IF(ISERROR(VLOOKUP(CONCATENATE(C93,E93),STD!C:D,2,0)),"",VLOOKUP(CONCATENATE(C93,E93),STD!C:D,2,0)))</f>
        <v>14</v>
      </c>
      <c r="AT93" s="31"/>
      <c r="AU93" s="109" t="str">
        <f t="shared" si="46"/>
        <v>Espaciador p/Tir. Recto 910x700x600-65 PZ3CORT3</v>
      </c>
      <c r="AV93" s="286">
        <f t="shared" si="47"/>
        <v>34</v>
      </c>
      <c r="AW93">
        <f t="shared" si="31"/>
        <v>0</v>
      </c>
      <c r="AX93" s="8"/>
    </row>
    <row r="94" spans="1:50" x14ac:dyDescent="0.25">
      <c r="A94" s="82">
        <v>86</v>
      </c>
      <c r="B94" s="285" t="str">
        <f>IF(ISERROR(VLOOKUP(CONCATENATE(C94,E94),STD!C:E,3,0)),"",VLOOKUP(CONCATENATE(C94,E94),STD!C:E,3,0))</f>
        <v>MIG #1</v>
      </c>
      <c r="C94" s="184" t="s">
        <v>354</v>
      </c>
      <c r="D94" s="229"/>
      <c r="E94" s="26" t="s">
        <v>69</v>
      </c>
      <c r="F94" s="26">
        <f>IF(C94&gt;1,VLOOKUP(C94,'PROD-KGS'!$A$1:$D$1369,4,0),"")</f>
        <v>12.8</v>
      </c>
      <c r="G94" s="27">
        <f t="shared" si="33"/>
        <v>27</v>
      </c>
      <c r="H94" s="99">
        <v>34</v>
      </c>
      <c r="I94" s="210">
        <f t="shared" si="32"/>
        <v>34</v>
      </c>
      <c r="J94" s="92"/>
      <c r="K94" s="90">
        <f>IFERROR(INDEX(LUN!$A$1:$W$45,MATCH(A94,LUN!$A:$A,0),12),0)</f>
        <v>0</v>
      </c>
      <c r="L94" s="91" t="str">
        <f t="shared" si="34"/>
        <v/>
      </c>
      <c r="M94" s="81"/>
      <c r="N94" s="90">
        <f>IFERROR(INDEX(MAR!$A$1:$W$42,MATCH(A94,MAR!$A:$A,0),12),0)</f>
        <v>0</v>
      </c>
      <c r="O94" s="80" t="str">
        <f t="shared" si="35"/>
        <v/>
      </c>
      <c r="P94" s="81"/>
      <c r="Q94" s="90">
        <f>IFERROR(INDEX(MIE!$A$1:$W$44,MATCH(A94,MIE!$A:$A,0),12),0)</f>
        <v>0</v>
      </c>
      <c r="R94" s="80" t="str">
        <f t="shared" si="36"/>
        <v/>
      </c>
      <c r="S94" s="81"/>
      <c r="T94" s="90">
        <f>IFERROR(INDEX(JUE!$A$1:$W$45,MATCH(A94,JUE!$A:$A,0),12),0)</f>
        <v>0</v>
      </c>
      <c r="U94" s="80" t="str">
        <f t="shared" si="37"/>
        <v/>
      </c>
      <c r="V94" s="81"/>
      <c r="W94" s="90">
        <f>IFERROR(INDEX(VIE!$A$1:$N$40,MATCH(A94,VIE!$A:$A,0),12),0)</f>
        <v>0</v>
      </c>
      <c r="X94" s="80" t="str">
        <f t="shared" si="38"/>
        <v/>
      </c>
      <c r="Y94" s="81"/>
      <c r="Z94" s="90">
        <f>IFERROR(INDEX([5]SAB!$A$1:$J$43,MATCH(A94,[5]SAB!$A:$A,0),12),0)</f>
        <v>0</v>
      </c>
      <c r="AA94" s="80" t="str">
        <f t="shared" si="39"/>
        <v/>
      </c>
      <c r="AB94" s="185">
        <v>1</v>
      </c>
      <c r="AC94" s="28"/>
      <c r="AD94" s="186"/>
      <c r="AE94" s="188"/>
      <c r="AF94" s="187">
        <f t="shared" si="40"/>
        <v>0</v>
      </c>
      <c r="AG94" s="188"/>
      <c r="AH94" s="187">
        <f t="shared" si="41"/>
        <v>0</v>
      </c>
      <c r="AI94" s="188"/>
      <c r="AJ94" s="187">
        <f t="shared" si="42"/>
        <v>0</v>
      </c>
      <c r="AK94" s="188"/>
      <c r="AL94" s="187">
        <f t="shared" si="43"/>
        <v>0</v>
      </c>
      <c r="AM94" s="188"/>
      <c r="AN94" s="187">
        <f t="shared" si="44"/>
        <v>0</v>
      </c>
      <c r="AO94" s="188"/>
      <c r="AP94" s="187">
        <f t="shared" si="45"/>
        <v>0</v>
      </c>
      <c r="AQ94" s="29"/>
      <c r="AR94" s="30" t="s">
        <v>27</v>
      </c>
      <c r="AS94" s="30">
        <f>IF(AT94&gt;0,"",IF(ISERROR(VLOOKUP(CONCATENATE(C94,E94),STD!C:D,2,0)),"",VLOOKUP(CONCATENATE(C94,E94),STD!C:D,2,0)))</f>
        <v>3</v>
      </c>
      <c r="AT94" s="31"/>
      <c r="AU94" s="109" t="str">
        <f t="shared" si="46"/>
        <v>Espaciador p/Tir. Recto 910x700x600SOLDAR</v>
      </c>
      <c r="AV94" s="286">
        <f t="shared" si="47"/>
        <v>34</v>
      </c>
      <c r="AW94">
        <f t="shared" si="31"/>
        <v>0</v>
      </c>
      <c r="AX94" s="8"/>
    </row>
    <row r="95" spans="1:50" x14ac:dyDescent="0.25">
      <c r="A95" s="82">
        <v>87</v>
      </c>
      <c r="B95" s="285" t="str">
        <f>IF(ISERROR(VLOOKUP(CONCATENATE(C95,E95),STD!C:E,3,0)),"",VLOOKUP(CONCATENATE(C95,E95),STD!C:E,3,0))</f>
        <v>PUNT BARRA</v>
      </c>
      <c r="C95" s="184" t="s">
        <v>2210</v>
      </c>
      <c r="D95" s="229" t="s">
        <v>2356</v>
      </c>
      <c r="E95" s="26" t="s">
        <v>78</v>
      </c>
      <c r="F95" s="26">
        <f>IF(C95&gt;1,VLOOKUP(C95,'PROD-KGS'!$A$1:$D$1369,4,0),"")</f>
        <v>13.44</v>
      </c>
      <c r="G95" s="27">
        <f t="shared" si="33"/>
        <v>216</v>
      </c>
      <c r="H95" s="99">
        <v>75</v>
      </c>
      <c r="I95" s="210">
        <f t="shared" si="32"/>
        <v>75</v>
      </c>
      <c r="J95" s="255">
        <v>75</v>
      </c>
      <c r="K95" s="90">
        <f>IFERROR(INDEX(LUN!$A$1:$W$45,MATCH(A95,LUN!$A:$A,0),12),0)</f>
        <v>0</v>
      </c>
      <c r="L95" s="91">
        <f t="shared" si="34"/>
        <v>0</v>
      </c>
      <c r="M95" s="294">
        <v>75</v>
      </c>
      <c r="N95" s="90">
        <f>IFERROR(INDEX(MAR!$A$1:$W$42,MATCH(A95,MAR!$A:$A,0),12),0)</f>
        <v>0</v>
      </c>
      <c r="O95" s="80">
        <f t="shared" si="35"/>
        <v>0</v>
      </c>
      <c r="P95" s="294">
        <v>75</v>
      </c>
      <c r="Q95" s="90">
        <f>IFERROR(INDEX(MIE!$A$1:$W$44,MATCH(A95,MIE!$A:$A,0),12),0)</f>
        <v>0</v>
      </c>
      <c r="R95" s="80">
        <f t="shared" si="36"/>
        <v>0</v>
      </c>
      <c r="S95" s="294">
        <v>75</v>
      </c>
      <c r="T95" s="90">
        <f>IFERROR(INDEX(JUE!$A$1:$W$45,MATCH(A95,JUE!$A:$A,0),12),0)</f>
        <v>0</v>
      </c>
      <c r="U95" s="80">
        <f t="shared" si="37"/>
        <v>0</v>
      </c>
      <c r="V95" s="294">
        <v>75</v>
      </c>
      <c r="W95" s="90">
        <f>IFERROR(INDEX(VIE!$A$1:$N$40,MATCH(A95,VIE!$A:$A,0),12),0)</f>
        <v>0</v>
      </c>
      <c r="X95" s="80">
        <f t="shared" si="38"/>
        <v>0</v>
      </c>
      <c r="Y95" s="81"/>
      <c r="Z95" s="90">
        <f>IFERROR(INDEX([5]SAB!$A$1:$J$43,MATCH(A95,[5]SAB!$A:$A,0),12),0)</f>
        <v>0</v>
      </c>
      <c r="AA95" s="80" t="str">
        <f t="shared" si="39"/>
        <v/>
      </c>
      <c r="AB95" s="185">
        <v>1</v>
      </c>
      <c r="AC95" s="28"/>
      <c r="AD95" s="186"/>
      <c r="AE95" s="188"/>
      <c r="AF95" s="187">
        <f t="shared" si="40"/>
        <v>3.125</v>
      </c>
      <c r="AG95" s="188"/>
      <c r="AH95" s="187">
        <f t="shared" si="41"/>
        <v>3.125</v>
      </c>
      <c r="AI95" s="188"/>
      <c r="AJ95" s="187">
        <f t="shared" si="42"/>
        <v>3.125</v>
      </c>
      <c r="AK95" s="188"/>
      <c r="AL95" s="187">
        <f t="shared" si="43"/>
        <v>3.125</v>
      </c>
      <c r="AM95" s="188"/>
      <c r="AN95" s="187">
        <f t="shared" si="44"/>
        <v>3.125</v>
      </c>
      <c r="AO95" s="188"/>
      <c r="AP95" s="187">
        <f t="shared" si="45"/>
        <v>0</v>
      </c>
      <c r="AQ95" s="29"/>
      <c r="AR95" s="30" t="s">
        <v>1278</v>
      </c>
      <c r="AS95" s="30">
        <f>IF(AT95&gt;0,"",IF(ISERROR(VLOOKUP(CONCATENATE(C95,E95),STD!C:D,2,0)),"",VLOOKUP(CONCATENATE(C95,E95),STD!C:D,2,0)))</f>
        <v>24</v>
      </c>
      <c r="AT95" s="31"/>
      <c r="AU95" s="109" t="str">
        <f t="shared" si="46"/>
        <v>Barra 3/4 1020PUBARR</v>
      </c>
      <c r="AV95" s="286">
        <f t="shared" si="47"/>
        <v>-300</v>
      </c>
      <c r="AW95">
        <f t="shared" si="31"/>
        <v>0</v>
      </c>
      <c r="AX95" s="8"/>
    </row>
    <row r="96" spans="1:50" ht="15" customHeight="1" x14ac:dyDescent="0.25">
      <c r="A96" s="82">
        <v>88</v>
      </c>
      <c r="B96" s="285" t="str">
        <f>IF(ISERROR(VLOOKUP(CONCATENATE(C96,E96),STD!C:E,3,0)),"",VLOOKUP(CONCATENATE(C96,E96),STD!C:E,3,0))</f>
        <v>BANCO TREF</v>
      </c>
      <c r="C96" s="184" t="s">
        <v>2225</v>
      </c>
      <c r="D96" s="229" t="s">
        <v>2356</v>
      </c>
      <c r="E96" s="26" t="s">
        <v>77</v>
      </c>
      <c r="F96" s="26">
        <f>IF(C96&gt;1,VLOOKUP(C96,'PROD-KGS'!$A$1:$D$1369,4,0),"")</f>
        <v>13.44</v>
      </c>
      <c r="G96" s="27">
        <f t="shared" si="33"/>
        <v>162</v>
      </c>
      <c r="H96" s="99">
        <v>75</v>
      </c>
      <c r="I96" s="210">
        <f t="shared" si="32"/>
        <v>75</v>
      </c>
      <c r="J96" s="255">
        <v>75</v>
      </c>
      <c r="K96" s="90">
        <f>IFERROR(INDEX(LUN!$A$1:$W$45,MATCH(A96,LUN!$A:$A,0),12),0)</f>
        <v>0</v>
      </c>
      <c r="L96" s="91">
        <f t="shared" si="34"/>
        <v>0</v>
      </c>
      <c r="M96" s="294">
        <v>75</v>
      </c>
      <c r="N96" s="90">
        <f>IFERROR(INDEX(MAR!$A$1:$W$42,MATCH(A96,MAR!$A:$A,0),12),0)</f>
        <v>0</v>
      </c>
      <c r="O96" s="80">
        <f t="shared" si="35"/>
        <v>0</v>
      </c>
      <c r="P96" s="294">
        <v>75</v>
      </c>
      <c r="Q96" s="90">
        <f>IFERROR(INDEX(MIE!$A$1:$W$44,MATCH(A96,MIE!$A:$A,0),12),0)</f>
        <v>0</v>
      </c>
      <c r="R96" s="80">
        <f t="shared" si="36"/>
        <v>0</v>
      </c>
      <c r="S96" s="294">
        <v>75</v>
      </c>
      <c r="T96" s="90">
        <f>IFERROR(INDEX(JUE!$A$1:$W$45,MATCH(A96,JUE!$A:$A,0),12),0)</f>
        <v>0</v>
      </c>
      <c r="U96" s="80">
        <f t="shared" si="37"/>
        <v>0</v>
      </c>
      <c r="V96" s="294">
        <v>75</v>
      </c>
      <c r="W96" s="90">
        <f>IFERROR(INDEX(VIE!$A$1:$N$40,MATCH(A96,VIE!$A:$A,0),12),0)</f>
        <v>0</v>
      </c>
      <c r="X96" s="80">
        <f t="shared" si="38"/>
        <v>0</v>
      </c>
      <c r="Y96" s="81"/>
      <c r="Z96" s="90">
        <f>IFERROR(INDEX([5]SAB!$A$1:$J$43,MATCH(A96,[5]SAB!$A:$A,0),12),0)</f>
        <v>0</v>
      </c>
      <c r="AA96" s="80" t="str">
        <f t="shared" si="39"/>
        <v/>
      </c>
      <c r="AB96" s="185">
        <v>1</v>
      </c>
      <c r="AC96" s="28"/>
      <c r="AD96" s="186"/>
      <c r="AE96" s="188"/>
      <c r="AF96" s="187">
        <f t="shared" si="40"/>
        <v>4.166666666666667</v>
      </c>
      <c r="AG96" s="188"/>
      <c r="AH96" s="187">
        <f t="shared" si="41"/>
        <v>4.166666666666667</v>
      </c>
      <c r="AI96" s="188"/>
      <c r="AJ96" s="187">
        <f t="shared" si="42"/>
        <v>4.166666666666667</v>
      </c>
      <c r="AK96" s="188"/>
      <c r="AL96" s="187">
        <f t="shared" si="43"/>
        <v>4.166666666666667</v>
      </c>
      <c r="AM96" s="188"/>
      <c r="AN96" s="187">
        <f t="shared" si="44"/>
        <v>4.166666666666667</v>
      </c>
      <c r="AO96" s="188"/>
      <c r="AP96" s="187">
        <f t="shared" si="45"/>
        <v>0</v>
      </c>
      <c r="AQ96" s="29"/>
      <c r="AR96" s="30" t="s">
        <v>1278</v>
      </c>
      <c r="AS96" s="30">
        <f>IF(AT96&gt;0,"",IF(ISERROR(VLOOKUP(CONCATENATE(C96,E96),STD!C:D,2,0)),"",VLOOKUP(CONCATENATE(C96,E96),STD!C:D,2,0)))</f>
        <v>18</v>
      </c>
      <c r="AT96" s="31"/>
      <c r="AU96" s="109" t="str">
        <f t="shared" si="46"/>
        <v>Barra 3/4 a 18,8mmTREFILAR</v>
      </c>
      <c r="AV96" s="286">
        <f t="shared" si="47"/>
        <v>-300</v>
      </c>
      <c r="AW96">
        <f t="shared" si="31"/>
        <v>0</v>
      </c>
      <c r="AX96" s="8"/>
    </row>
    <row r="97" spans="1:50" ht="15" customHeight="1" x14ac:dyDescent="0.25">
      <c r="A97" s="293">
        <v>89</v>
      </c>
      <c r="B97" s="285" t="str">
        <f>IF(ISERROR(VLOOKUP(CONCATENATE(C97,E97),STD!C:E,3,0)),"",VLOOKUP(CONCATENATE(C97,E97),STD!C:E,3,0))</f>
        <v>TIJERA #2</v>
      </c>
      <c r="C97" s="184" t="s">
        <v>648</v>
      </c>
      <c r="D97" s="229" t="s">
        <v>2356</v>
      </c>
      <c r="E97" s="26" t="s">
        <v>28</v>
      </c>
      <c r="F97" s="26">
        <f>IF(C97&gt;1,VLOOKUP(C97,'PROD-KGS'!$A$1:$D$1369,4,0),"")</f>
        <v>0.18</v>
      </c>
      <c r="G97" s="27">
        <f t="shared" si="33"/>
        <v>4950</v>
      </c>
      <c r="H97" s="99">
        <v>0</v>
      </c>
      <c r="I97" s="210">
        <f t="shared" si="32"/>
        <v>0</v>
      </c>
      <c r="J97" s="92"/>
      <c r="K97" s="90">
        <f>IFERROR(INDEX(LUN!$A$1:$W$45,MATCH(A97,LUN!$A:$A,0),12),0)</f>
        <v>0</v>
      </c>
      <c r="L97" s="91" t="str">
        <f t="shared" si="34"/>
        <v/>
      </c>
      <c r="M97" s="81"/>
      <c r="N97" s="90">
        <f>IFERROR(INDEX(MAR!$A$1:$W$42,MATCH(A97,MAR!$A:$A,0),12),0)</f>
        <v>0</v>
      </c>
      <c r="O97" s="80" t="str">
        <f t="shared" si="35"/>
        <v/>
      </c>
      <c r="P97" s="81"/>
      <c r="Q97" s="90">
        <f>IFERROR(INDEX(MIE!$A$1:$W$44,MATCH(A97,MIE!$A:$A,0),12),0)</f>
        <v>0</v>
      </c>
      <c r="R97" s="80" t="str">
        <f t="shared" si="36"/>
        <v/>
      </c>
      <c r="S97" s="81"/>
      <c r="T97" s="90">
        <f>IFERROR(INDEX(JUE!$A$1:$W$45,MATCH(A97,JUE!$A:$A,0),12),0)</f>
        <v>0</v>
      </c>
      <c r="U97" s="80" t="str">
        <f t="shared" si="37"/>
        <v/>
      </c>
      <c r="V97" s="81"/>
      <c r="W97" s="90">
        <f>IFERROR(INDEX(VIE!$A$1:$N$40,MATCH(A97,VIE!$A:$A,0),12),0)</f>
        <v>0</v>
      </c>
      <c r="X97" s="80" t="str">
        <f t="shared" si="38"/>
        <v/>
      </c>
      <c r="Y97" s="81"/>
      <c r="Z97" s="90">
        <f>IFERROR(INDEX([5]SAB!$A$1:$J$43,MATCH(A97,[5]SAB!$A:$A,0),12),0)</f>
        <v>0</v>
      </c>
      <c r="AA97" s="80" t="str">
        <f t="shared" si="39"/>
        <v/>
      </c>
      <c r="AB97" s="185"/>
      <c r="AC97" s="28"/>
      <c r="AD97" s="186"/>
      <c r="AE97" s="188"/>
      <c r="AF97" s="187">
        <f t="shared" si="40"/>
        <v>0</v>
      </c>
      <c r="AG97" s="188"/>
      <c r="AH97" s="187">
        <f t="shared" si="41"/>
        <v>0</v>
      </c>
      <c r="AI97" s="188"/>
      <c r="AJ97" s="187">
        <f t="shared" si="42"/>
        <v>0</v>
      </c>
      <c r="AK97" s="188"/>
      <c r="AL97" s="187">
        <f t="shared" si="43"/>
        <v>0</v>
      </c>
      <c r="AM97" s="188"/>
      <c r="AN97" s="187">
        <f t="shared" si="44"/>
        <v>0</v>
      </c>
      <c r="AO97" s="188"/>
      <c r="AP97" s="187">
        <f t="shared" si="45"/>
        <v>0</v>
      </c>
      <c r="AQ97" s="29"/>
      <c r="AR97" s="30" t="s">
        <v>1278</v>
      </c>
      <c r="AS97" s="30">
        <f>IF(AT97&gt;0,"",IF(ISERROR(VLOOKUP(CONCATENATE(C97,E97),STD!C:D,2,0)),"",VLOOKUP(CONCATENATE(C97,E97),STD!C:D,2,0)))</f>
        <v>550</v>
      </c>
      <c r="AT97" s="31"/>
      <c r="AU97" s="109" t="str">
        <f t="shared" si="46"/>
        <v>Perno Hex Cte 1/2x7x4ACORTAR</v>
      </c>
      <c r="AV97" s="286">
        <f t="shared" si="47"/>
        <v>0</v>
      </c>
      <c r="AW97">
        <f t="shared" si="31"/>
        <v>0</v>
      </c>
      <c r="AX97" s="8"/>
    </row>
    <row r="98" spans="1:50" ht="15" customHeight="1" x14ac:dyDescent="0.25">
      <c r="A98" s="293">
        <v>90</v>
      </c>
      <c r="B98" s="285" t="str">
        <f>IF(ISERROR(VLOOKUP(CONCATENATE(C98,E98),STD!C:E,3,0)),"",VLOOKUP(CONCATENATE(C98,E98),STD!C:E,3,0))</f>
        <v>PF #6</v>
      </c>
      <c r="C98" s="184" t="s">
        <v>648</v>
      </c>
      <c r="D98" s="229" t="s">
        <v>2356</v>
      </c>
      <c r="E98" s="26" t="s">
        <v>37</v>
      </c>
      <c r="F98" s="26">
        <f>IF(C98&gt;1,VLOOKUP(C98,'PROD-KGS'!$A$1:$D$1369,4,0),"")</f>
        <v>0.18</v>
      </c>
      <c r="G98" s="27">
        <f t="shared" si="33"/>
        <v>1485</v>
      </c>
      <c r="H98" s="99">
        <v>450</v>
      </c>
      <c r="I98" s="210">
        <f t="shared" si="32"/>
        <v>-323</v>
      </c>
      <c r="J98" s="255">
        <v>450</v>
      </c>
      <c r="K98" s="90">
        <f>IFERROR(INDEX(LUN!$A$1:$W$45,MATCH(A98,LUN!$A:$A,0),12),0)</f>
        <v>773</v>
      </c>
      <c r="L98" s="91">
        <f t="shared" si="34"/>
        <v>1.7177777777777778</v>
      </c>
      <c r="M98" s="81"/>
      <c r="N98" s="90">
        <f>IFERROR(INDEX(MAR!$A$1:$W$42,MATCH(A98,MAR!$A:$A,0),12),0)</f>
        <v>0</v>
      </c>
      <c r="O98" s="80" t="str">
        <f t="shared" si="35"/>
        <v/>
      </c>
      <c r="P98" s="81"/>
      <c r="Q98" s="90">
        <f>IFERROR(INDEX(MIE!$A$1:$W$44,MATCH(A98,MIE!$A:$A,0),12),0)</f>
        <v>0</v>
      </c>
      <c r="R98" s="80" t="str">
        <f t="shared" si="36"/>
        <v/>
      </c>
      <c r="S98" s="81"/>
      <c r="T98" s="90">
        <f>IFERROR(INDEX(JUE!$A$1:$W$45,MATCH(A98,JUE!$A:$A,0),12),0)</f>
        <v>0</v>
      </c>
      <c r="U98" s="80" t="str">
        <f t="shared" si="37"/>
        <v/>
      </c>
      <c r="V98" s="81"/>
      <c r="W98" s="90">
        <f>IFERROR(INDEX(VIE!$A$1:$N$40,MATCH(A98,VIE!$A:$A,0),12),0)</f>
        <v>0</v>
      </c>
      <c r="X98" s="80" t="str">
        <f t="shared" si="38"/>
        <v/>
      </c>
      <c r="Y98" s="81"/>
      <c r="Z98" s="90">
        <f>IFERROR(INDEX([5]SAB!$A$1:$J$43,MATCH(A98,[5]SAB!$A:$A,0),12),0)</f>
        <v>0</v>
      </c>
      <c r="AA98" s="80" t="str">
        <f t="shared" si="39"/>
        <v/>
      </c>
      <c r="AB98" s="185">
        <v>1</v>
      </c>
      <c r="AC98" s="28"/>
      <c r="AD98" s="186"/>
      <c r="AE98" s="188"/>
      <c r="AF98" s="187">
        <f t="shared" si="40"/>
        <v>2.7272727272727271</v>
      </c>
      <c r="AG98" s="188"/>
      <c r="AH98" s="187">
        <f t="shared" si="41"/>
        <v>0</v>
      </c>
      <c r="AI98" s="188"/>
      <c r="AJ98" s="187">
        <f t="shared" si="42"/>
        <v>0</v>
      </c>
      <c r="AK98" s="188"/>
      <c r="AL98" s="187">
        <f t="shared" si="43"/>
        <v>0</v>
      </c>
      <c r="AM98" s="188"/>
      <c r="AN98" s="187">
        <f t="shared" si="44"/>
        <v>0</v>
      </c>
      <c r="AO98" s="188"/>
      <c r="AP98" s="187">
        <f t="shared" si="45"/>
        <v>0</v>
      </c>
      <c r="AQ98" s="29"/>
      <c r="AR98" s="30" t="s">
        <v>1278</v>
      </c>
      <c r="AS98" s="30">
        <f>IF(AT98&gt;0,"",IF(ISERROR(VLOOKUP(CONCATENATE(C98,E98),STD!C:D,2,0)),"",VLOOKUP(CONCATENATE(C98,E98),STD!C:D,2,0)))</f>
        <v>165</v>
      </c>
      <c r="AT98" s="31"/>
      <c r="AU98" s="109" t="str">
        <f t="shared" si="46"/>
        <v>Perno Hex Cte 1/2x7x4AESTAMC</v>
      </c>
      <c r="AV98" s="286">
        <f t="shared" si="47"/>
        <v>0</v>
      </c>
      <c r="AW98">
        <f t="shared" si="31"/>
        <v>773</v>
      </c>
      <c r="AX98" s="8"/>
    </row>
    <row r="99" spans="1:50" ht="15" customHeight="1" x14ac:dyDescent="0.25">
      <c r="A99" s="293">
        <v>91</v>
      </c>
      <c r="B99" s="285" t="str">
        <f>IF(ISERROR(VLOOKUP(CONCATENATE(C99,E99),STD!C:E,3,0)),"",VLOOKUP(CONCATENATE(C99,E99),STD!C:E,3,0))</f>
        <v>REBTOR</v>
      </c>
      <c r="C99" s="184" t="s">
        <v>648</v>
      </c>
      <c r="D99" s="229" t="s">
        <v>2356</v>
      </c>
      <c r="E99" s="26" t="s">
        <v>59</v>
      </c>
      <c r="F99" s="26">
        <f>IF(C99&gt;1,VLOOKUP(C99,'PROD-KGS'!$A$1:$D$1369,4,0),"")</f>
        <v>0.18</v>
      </c>
      <c r="G99" s="27">
        <f t="shared" si="33"/>
        <v>1620</v>
      </c>
      <c r="H99" s="99">
        <v>700</v>
      </c>
      <c r="I99" s="210">
        <f t="shared" si="32"/>
        <v>-320</v>
      </c>
      <c r="J99" s="255">
        <v>700</v>
      </c>
      <c r="K99" s="90">
        <f>IFERROR(INDEX(LUN!$A$1:$W$45,MATCH(A99,LUN!$A:$A,0),12),0)</f>
        <v>1020</v>
      </c>
      <c r="L99" s="91">
        <f t="shared" si="34"/>
        <v>1.4571428571428571</v>
      </c>
      <c r="M99" s="81"/>
      <c r="N99" s="90">
        <f>IFERROR(INDEX(MAR!$A$1:$W$42,MATCH(A99,MAR!$A:$A,0),12),0)</f>
        <v>0</v>
      </c>
      <c r="O99" s="80" t="str">
        <f t="shared" si="35"/>
        <v/>
      </c>
      <c r="P99" s="81"/>
      <c r="Q99" s="90">
        <f>IFERROR(INDEX(MIE!$A$1:$W$44,MATCH(A99,MIE!$A:$A,0),12),0)</f>
        <v>0</v>
      </c>
      <c r="R99" s="80" t="str">
        <f t="shared" si="36"/>
        <v/>
      </c>
      <c r="S99" s="81"/>
      <c r="T99" s="90">
        <f>IFERROR(INDEX(JUE!$A$1:$W$45,MATCH(A99,JUE!$A:$A,0),12),0)</f>
        <v>0</v>
      </c>
      <c r="U99" s="80" t="str">
        <f t="shared" si="37"/>
        <v/>
      </c>
      <c r="V99" s="81"/>
      <c r="W99" s="90">
        <f>IFERROR(INDEX(VIE!$A$1:$N$40,MATCH(A99,VIE!$A:$A,0),12),0)</f>
        <v>0</v>
      </c>
      <c r="X99" s="80" t="str">
        <f t="shared" si="38"/>
        <v/>
      </c>
      <c r="Y99" s="81"/>
      <c r="Z99" s="90">
        <f>IFERROR(INDEX([5]SAB!$A$1:$J$43,MATCH(A99,[5]SAB!$A:$A,0),12),0)</f>
        <v>0</v>
      </c>
      <c r="AA99" s="80" t="str">
        <f t="shared" si="39"/>
        <v/>
      </c>
      <c r="AB99" s="185">
        <v>1</v>
      </c>
      <c r="AC99" s="28"/>
      <c r="AD99" s="186"/>
      <c r="AE99" s="188"/>
      <c r="AF99" s="187">
        <f t="shared" si="40"/>
        <v>3.8888888888888888</v>
      </c>
      <c r="AG99" s="188"/>
      <c r="AH99" s="187">
        <f t="shared" si="41"/>
        <v>0</v>
      </c>
      <c r="AI99" s="188"/>
      <c r="AJ99" s="187">
        <f t="shared" si="42"/>
        <v>0</v>
      </c>
      <c r="AK99" s="188"/>
      <c r="AL99" s="187">
        <f t="shared" si="43"/>
        <v>0</v>
      </c>
      <c r="AM99" s="188"/>
      <c r="AN99" s="187">
        <f t="shared" si="44"/>
        <v>0</v>
      </c>
      <c r="AO99" s="188"/>
      <c r="AP99" s="187">
        <f t="shared" si="45"/>
        <v>0</v>
      </c>
      <c r="AQ99" s="29"/>
      <c r="AR99" s="30" t="s">
        <v>1278</v>
      </c>
      <c r="AS99" s="30">
        <f>IF(AT99&gt;0,"",IF(ISERROR(VLOOKUP(CONCATENATE(C99,E99),STD!C:D,2,0)),"",VLOOKUP(CONCATENATE(C99,E99),STD!C:D,2,0)))</f>
        <v>180</v>
      </c>
      <c r="AT99" s="31"/>
      <c r="AU99" s="109" t="str">
        <f t="shared" si="46"/>
        <v>Perno Hex Cte 1/2x7x4AREBARP</v>
      </c>
      <c r="AV99" s="286">
        <f t="shared" si="47"/>
        <v>0</v>
      </c>
      <c r="AW99">
        <f t="shared" si="31"/>
        <v>1020</v>
      </c>
      <c r="AX99" s="8"/>
    </row>
    <row r="100" spans="1:50" x14ac:dyDescent="0.25">
      <c r="A100" s="293">
        <v>92</v>
      </c>
      <c r="B100" s="285" t="str">
        <f>IF(ISERROR(VLOOKUP(CONCATENATE(C100,E100),STD!C:E,3,0)),"",VLOOKUP(CONCATENATE(C100,E100),STD!C:E,3,0))</f>
        <v>PUNT ARC</v>
      </c>
      <c r="C100" s="184" t="s">
        <v>648</v>
      </c>
      <c r="D100" s="229" t="s">
        <v>2356</v>
      </c>
      <c r="E100" s="26" t="s">
        <v>2237</v>
      </c>
      <c r="F100" s="26">
        <f>IF(C100&gt;1,VLOOKUP(C100,'PROD-KGS'!$A$1:$D$1369,4,0),"")</f>
        <v>0.18</v>
      </c>
      <c r="G100" s="27">
        <f t="shared" si="33"/>
        <v>2700</v>
      </c>
      <c r="H100" s="99">
        <v>700</v>
      </c>
      <c r="I100" s="210">
        <f t="shared" si="32"/>
        <v>700</v>
      </c>
      <c r="J100" s="255">
        <v>700</v>
      </c>
      <c r="K100" s="90">
        <f>IFERROR(INDEX(LUN!$A$1:$W$45,MATCH(A100,LUN!$A:$A,0),12),0)</f>
        <v>0</v>
      </c>
      <c r="L100" s="91">
        <f t="shared" si="34"/>
        <v>0</v>
      </c>
      <c r="M100" s="81"/>
      <c r="N100" s="90">
        <f>IFERROR(INDEX(MAR!$A$1:$W$42,MATCH(A100,MAR!$A:$A,0),12),0)</f>
        <v>0</v>
      </c>
      <c r="O100" s="80" t="str">
        <f t="shared" si="35"/>
        <v/>
      </c>
      <c r="P100" s="81"/>
      <c r="Q100" s="90">
        <f>IFERROR(INDEX(MIE!$A$1:$W$44,MATCH(A100,MIE!$A:$A,0),12),0)</f>
        <v>0</v>
      </c>
      <c r="R100" s="80" t="str">
        <f t="shared" si="36"/>
        <v/>
      </c>
      <c r="S100" s="81"/>
      <c r="T100" s="90">
        <f>IFERROR(INDEX(JUE!$A$1:$W$45,MATCH(A100,JUE!$A:$A,0),12),0)</f>
        <v>0</v>
      </c>
      <c r="U100" s="80" t="str">
        <f t="shared" si="37"/>
        <v/>
      </c>
      <c r="V100" s="81"/>
      <c r="W100" s="90">
        <f>IFERROR(INDEX(VIE!$A$1:$N$40,MATCH(A100,VIE!$A:$A,0),12),0)</f>
        <v>0</v>
      </c>
      <c r="X100" s="80" t="str">
        <f t="shared" si="38"/>
        <v/>
      </c>
      <c r="Y100" s="81"/>
      <c r="Z100" s="90">
        <f>IFERROR(INDEX([5]SAB!$A$1:$J$43,MATCH(A100,[5]SAB!$A:$A,0),12),0)</f>
        <v>0</v>
      </c>
      <c r="AA100" s="80" t="str">
        <f t="shared" si="39"/>
        <v/>
      </c>
      <c r="AB100" s="185">
        <v>1</v>
      </c>
      <c r="AC100" s="28"/>
      <c r="AD100" s="186"/>
      <c r="AE100" s="188"/>
      <c r="AF100" s="187">
        <f t="shared" si="40"/>
        <v>2.3333333333333335</v>
      </c>
      <c r="AG100" s="188"/>
      <c r="AH100" s="187">
        <f t="shared" si="41"/>
        <v>0</v>
      </c>
      <c r="AI100" s="188"/>
      <c r="AJ100" s="187">
        <f t="shared" si="42"/>
        <v>0</v>
      </c>
      <c r="AK100" s="188"/>
      <c r="AL100" s="187">
        <f t="shared" si="43"/>
        <v>0</v>
      </c>
      <c r="AM100" s="188"/>
      <c r="AN100" s="187">
        <f t="shared" si="44"/>
        <v>0</v>
      </c>
      <c r="AO100" s="188"/>
      <c r="AP100" s="187">
        <f t="shared" si="45"/>
        <v>0</v>
      </c>
      <c r="AQ100" s="29"/>
      <c r="AR100" s="30" t="s">
        <v>1278</v>
      </c>
      <c r="AS100" s="30">
        <f>IF(AT100&gt;0,"",IF(ISERROR(VLOOKUP(CONCATENATE(C100,E100),STD!C:D,2,0)),"",VLOOKUP(CONCATENATE(C100,E100),STD!C:D,2,0)))</f>
        <v>300</v>
      </c>
      <c r="AT100" s="31"/>
      <c r="AU100" s="109" t="str">
        <f t="shared" si="46"/>
        <v>Perno Hex Cte 1/2x7x4APUNTEAR</v>
      </c>
      <c r="AV100" s="286">
        <f t="shared" si="47"/>
        <v>0</v>
      </c>
      <c r="AW100">
        <f t="shared" si="31"/>
        <v>0</v>
      </c>
      <c r="AX100" s="8"/>
    </row>
    <row r="101" spans="1:50" x14ac:dyDescent="0.25">
      <c r="A101" s="293">
        <v>93</v>
      </c>
      <c r="B101" s="285" t="str">
        <f>IF(ISERROR(VLOOKUP(CONCATENATE(C101,E101),STD!C:E,3,0)),"",VLOOKUP(CONCATENATE(C101,E101),STD!C:E,3,0))</f>
        <v>TERR #2</v>
      </c>
      <c r="C101" s="184" t="s">
        <v>648</v>
      </c>
      <c r="D101" s="229" t="s">
        <v>2356</v>
      </c>
      <c r="E101" s="26" t="s">
        <v>2238</v>
      </c>
      <c r="F101" s="26">
        <f>IF(C101&gt;1,VLOOKUP(C101,'PROD-KGS'!$A$1:$D$1369,4,0),"")</f>
        <v>0.18</v>
      </c>
      <c r="G101" s="27">
        <f t="shared" si="33"/>
        <v>1035</v>
      </c>
      <c r="H101" s="99">
        <v>700</v>
      </c>
      <c r="I101" s="210">
        <f t="shared" si="32"/>
        <v>700</v>
      </c>
      <c r="J101" s="255">
        <v>700</v>
      </c>
      <c r="K101" s="90">
        <f>IFERROR(INDEX(LUN!$A$1:$W$45,MATCH(A101,LUN!$A:$A,0),12),0)</f>
        <v>0</v>
      </c>
      <c r="L101" s="91">
        <f t="shared" si="34"/>
        <v>0</v>
      </c>
      <c r="M101" s="81"/>
      <c r="N101" s="90">
        <f>IFERROR(INDEX(MAR!$A$1:$W$42,MATCH(A101,MAR!$A:$A,0),12),0)</f>
        <v>0</v>
      </c>
      <c r="O101" s="80" t="str">
        <f t="shared" si="35"/>
        <v/>
      </c>
      <c r="P101" s="81"/>
      <c r="Q101" s="90">
        <f>IFERROR(INDEX(MIE!$A$1:$W$44,MATCH(A101,MIE!$A:$A,0),12),0)</f>
        <v>0</v>
      </c>
      <c r="R101" s="80" t="str">
        <f t="shared" si="36"/>
        <v/>
      </c>
      <c r="S101" s="81"/>
      <c r="T101" s="90">
        <f>IFERROR(INDEX(JUE!$A$1:$W$45,MATCH(A101,JUE!$A:$A,0),12),0)</f>
        <v>0</v>
      </c>
      <c r="U101" s="80" t="str">
        <f t="shared" si="37"/>
        <v/>
      </c>
      <c r="V101" s="81"/>
      <c r="W101" s="90">
        <f>IFERROR(INDEX(VIE!$A$1:$N$40,MATCH(A101,VIE!$A:$A,0),12),0)</f>
        <v>0</v>
      </c>
      <c r="X101" s="80" t="str">
        <f t="shared" si="38"/>
        <v/>
      </c>
      <c r="Y101" s="81"/>
      <c r="Z101" s="90">
        <f>IFERROR(INDEX([5]SAB!$A$1:$J$43,MATCH(A101,[5]SAB!$A:$A,0),12),0)</f>
        <v>0</v>
      </c>
      <c r="AA101" s="80" t="str">
        <f t="shared" si="39"/>
        <v/>
      </c>
      <c r="AB101" s="185">
        <v>1</v>
      </c>
      <c r="AC101" s="28"/>
      <c r="AD101" s="186"/>
      <c r="AE101" s="188"/>
      <c r="AF101" s="187">
        <f t="shared" si="40"/>
        <v>6.0869565217391308</v>
      </c>
      <c r="AG101" s="188"/>
      <c r="AH101" s="187">
        <f t="shared" si="41"/>
        <v>0</v>
      </c>
      <c r="AI101" s="188"/>
      <c r="AJ101" s="187">
        <f t="shared" si="42"/>
        <v>0</v>
      </c>
      <c r="AK101" s="188"/>
      <c r="AL101" s="187">
        <f t="shared" si="43"/>
        <v>0</v>
      </c>
      <c r="AM101" s="188"/>
      <c r="AN101" s="187">
        <f t="shared" si="44"/>
        <v>0</v>
      </c>
      <c r="AO101" s="188"/>
      <c r="AP101" s="187">
        <f t="shared" si="45"/>
        <v>0</v>
      </c>
      <c r="AQ101" s="29">
        <v>2122</v>
      </c>
      <c r="AR101" s="30" t="s">
        <v>27</v>
      </c>
      <c r="AS101" s="30">
        <f>IF(AT101&gt;0,"",IF(ISERROR(VLOOKUP(CONCATENATE(C101,E101),STD!C:D,2,0)),"",VLOOKUP(CONCATENATE(C101,E101),STD!C:D,2,0)))</f>
        <v>115</v>
      </c>
      <c r="AT101" s="31"/>
      <c r="AU101" s="109" t="str">
        <f t="shared" si="46"/>
        <v>Perno Hex Cte 1/2x7x4ATERRAJAR</v>
      </c>
      <c r="AV101" s="286">
        <f t="shared" si="47"/>
        <v>0</v>
      </c>
      <c r="AW101">
        <f t="shared" si="31"/>
        <v>0</v>
      </c>
      <c r="AX101" s="8"/>
    </row>
    <row r="102" spans="1:50" x14ac:dyDescent="0.25">
      <c r="A102" s="82">
        <v>94</v>
      </c>
      <c r="B102" s="285" t="str">
        <f>IF(ISERROR(VLOOKUP(CONCATENATE(C102,E102),STD!C:E,3,0)),"",VLOOKUP(CONCATENATE(C102,E102),STD!C:E,3,0))</f>
        <v>PERNSA CH</v>
      </c>
      <c r="C102" s="184" t="s">
        <v>2327</v>
      </c>
      <c r="D102" s="229"/>
      <c r="E102" s="26" t="s">
        <v>2331</v>
      </c>
      <c r="F102" s="26">
        <f>IF(C102&gt;1,VLOOKUP(C102,'PROD-KGS'!$A$1:$D$1369,4,0),"")</f>
        <v>2.72</v>
      </c>
      <c r="G102" s="27">
        <f t="shared" si="33"/>
        <v>1980</v>
      </c>
      <c r="H102" s="99">
        <v>0</v>
      </c>
      <c r="I102" s="210">
        <f t="shared" si="32"/>
        <v>0</v>
      </c>
      <c r="J102" s="92"/>
      <c r="K102" s="90">
        <f>IFERROR(INDEX(LUN!$A$1:$W$45,MATCH(A102,LUN!$A:$A,0),12),0)</f>
        <v>0</v>
      </c>
      <c r="L102" s="91" t="str">
        <f t="shared" si="34"/>
        <v/>
      </c>
      <c r="M102" s="81"/>
      <c r="N102" s="90">
        <f>IFERROR(INDEX(MAR!$A$1:$W$42,MATCH(A102,MAR!$A:$A,0),12),0)</f>
        <v>0</v>
      </c>
      <c r="O102" s="80" t="str">
        <f t="shared" si="35"/>
        <v/>
      </c>
      <c r="P102" s="81"/>
      <c r="Q102" s="90">
        <f>IFERROR(INDEX(MIE!$A$1:$W$44,MATCH(A102,MIE!$A:$A,0),12),0)</f>
        <v>0</v>
      </c>
      <c r="R102" s="80" t="str">
        <f t="shared" si="36"/>
        <v/>
      </c>
      <c r="S102" s="81"/>
      <c r="T102" s="90">
        <f>IFERROR(INDEX(JUE!$A$1:$W$45,MATCH(A102,JUE!$A:$A,0),12),0)</f>
        <v>0</v>
      </c>
      <c r="U102" s="80" t="str">
        <f t="shared" si="37"/>
        <v/>
      </c>
      <c r="V102" s="81"/>
      <c r="W102" s="90">
        <f>IFERROR(INDEX(VIE!$A$1:$N$40,MATCH(A102,VIE!$A:$A,0),12),0)</f>
        <v>0</v>
      </c>
      <c r="X102" s="80" t="str">
        <f t="shared" si="38"/>
        <v/>
      </c>
      <c r="Y102" s="81"/>
      <c r="Z102" s="90">
        <f>IFERROR(INDEX([5]SAB!$A$1:$J$43,MATCH(A102,[5]SAB!$A:$A,0),12),0)</f>
        <v>0</v>
      </c>
      <c r="AA102" s="80" t="str">
        <f t="shared" si="39"/>
        <v/>
      </c>
      <c r="AB102" s="185"/>
      <c r="AC102" s="28"/>
      <c r="AD102" s="186"/>
      <c r="AE102" s="188"/>
      <c r="AF102" s="187">
        <f t="shared" si="40"/>
        <v>0</v>
      </c>
      <c r="AG102" s="188"/>
      <c r="AH102" s="187">
        <f t="shared" si="41"/>
        <v>0</v>
      </c>
      <c r="AI102" s="188"/>
      <c r="AJ102" s="187">
        <f t="shared" si="42"/>
        <v>0</v>
      </c>
      <c r="AK102" s="188"/>
      <c r="AL102" s="187">
        <f t="shared" si="43"/>
        <v>0</v>
      </c>
      <c r="AM102" s="188"/>
      <c r="AN102" s="187">
        <f t="shared" si="44"/>
        <v>0</v>
      </c>
      <c r="AO102" s="188"/>
      <c r="AP102" s="187">
        <f t="shared" si="45"/>
        <v>0</v>
      </c>
      <c r="AQ102" s="29"/>
      <c r="AR102" s="30" t="s">
        <v>1278</v>
      </c>
      <c r="AS102" s="30">
        <f>IF(AT102&gt;0,"",IF(ISERROR(VLOOKUP(CONCATENATE(C102,E102),STD!C:D,2,0)),"",VLOOKUP(CONCATENATE(C102,E102),STD!C:D,2,0)))</f>
        <v>220</v>
      </c>
      <c r="AT102" s="31"/>
      <c r="AU102" s="109" t="str">
        <f t="shared" si="46"/>
        <v>PEINETA DISUASIVA         10004697 1 X 1    CORT 25X3</v>
      </c>
      <c r="AV102" s="286">
        <f t="shared" si="47"/>
        <v>0</v>
      </c>
      <c r="AW102">
        <f t="shared" si="31"/>
        <v>0</v>
      </c>
      <c r="AX102" s="8"/>
    </row>
    <row r="103" spans="1:50" ht="15" customHeight="1" x14ac:dyDescent="0.25">
      <c r="A103" s="82">
        <v>95</v>
      </c>
      <c r="B103" s="285" t="str">
        <f>IF(ISERROR(VLOOKUP(CONCATENATE(C103,E103),STD!C:E,3,0)),"",VLOOKUP(CONCATENATE(C103,E103),STD!C:E,3,0))</f>
        <v>PRENSA CH</v>
      </c>
      <c r="C103" s="184" t="s">
        <v>2556</v>
      </c>
      <c r="D103" s="229"/>
      <c r="E103" s="26" t="s">
        <v>2332</v>
      </c>
      <c r="F103" s="26">
        <f>IF(C103&gt;1,VLOOKUP(C103,'PROD-KGS'!$A$1:$D$1369,4,0),"")</f>
        <v>0.28499999999999998</v>
      </c>
      <c r="G103" s="27">
        <f t="shared" si="33"/>
        <v>3519</v>
      </c>
      <c r="H103" s="99">
        <v>0</v>
      </c>
      <c r="I103" s="210">
        <f t="shared" si="32"/>
        <v>0</v>
      </c>
      <c r="J103" s="92"/>
      <c r="K103" s="90">
        <f>IFERROR(INDEX(LUN!$A$1:$W$45,MATCH(A103,LUN!$A:$A,0),12),0)</f>
        <v>0</v>
      </c>
      <c r="L103" s="91" t="str">
        <f t="shared" si="34"/>
        <v/>
      </c>
      <c r="M103" s="81"/>
      <c r="N103" s="90">
        <f>IFERROR(INDEX(MAR!$A$1:$W$42,MATCH(A103,MAR!$A:$A,0),12),0)</f>
        <v>0</v>
      </c>
      <c r="O103" s="80" t="str">
        <f t="shared" si="35"/>
        <v/>
      </c>
      <c r="P103" s="81"/>
      <c r="Q103" s="90">
        <f>IFERROR(INDEX(MIE!$A$1:$W$44,MATCH(A103,MIE!$A:$A,0),12),0)</f>
        <v>0</v>
      </c>
      <c r="R103" s="80" t="str">
        <f t="shared" si="36"/>
        <v/>
      </c>
      <c r="S103" s="81"/>
      <c r="T103" s="90">
        <f>IFERROR(INDEX(JUE!$A$1:$W$45,MATCH(A103,JUE!$A:$A,0),12),0)</f>
        <v>0</v>
      </c>
      <c r="U103" s="80" t="str">
        <f t="shared" si="37"/>
        <v/>
      </c>
      <c r="V103" s="81"/>
      <c r="W103" s="90">
        <f>IFERROR(INDEX(VIE!$A$1:$N$40,MATCH(A103,VIE!$A:$A,0),12),0)</f>
        <v>0</v>
      </c>
      <c r="X103" s="80" t="str">
        <f t="shared" si="38"/>
        <v/>
      </c>
      <c r="Y103" s="81"/>
      <c r="Z103" s="90">
        <f>IFERROR(INDEX([5]SAB!$A$1:$J$43,MATCH(A103,[5]SAB!$A:$A,0),12),0)</f>
        <v>0</v>
      </c>
      <c r="AA103" s="80" t="str">
        <f t="shared" si="39"/>
        <v/>
      </c>
      <c r="AB103" s="185"/>
      <c r="AC103" s="28"/>
      <c r="AD103" s="186"/>
      <c r="AE103" s="188"/>
      <c r="AF103" s="187">
        <f t="shared" si="40"/>
        <v>0</v>
      </c>
      <c r="AG103" s="188"/>
      <c r="AH103" s="187">
        <f t="shared" si="41"/>
        <v>0</v>
      </c>
      <c r="AI103" s="188"/>
      <c r="AJ103" s="187">
        <f t="shared" si="42"/>
        <v>0</v>
      </c>
      <c r="AK103" s="188"/>
      <c r="AL103" s="187">
        <f t="shared" si="43"/>
        <v>0</v>
      </c>
      <c r="AM103" s="188"/>
      <c r="AN103" s="187">
        <f t="shared" si="44"/>
        <v>0</v>
      </c>
      <c r="AO103" s="188"/>
      <c r="AP103" s="187">
        <f t="shared" si="45"/>
        <v>0</v>
      </c>
      <c r="AQ103" s="29"/>
      <c r="AR103" s="30" t="s">
        <v>1278</v>
      </c>
      <c r="AS103" s="30">
        <f>IF(AT103&gt;0,"",IF(ISERROR(VLOOKUP(CONCATENATE(C103,E103),STD!C:D,2,0)),"",VLOOKUP(CONCATENATE(C103,E103),STD!C:D,2,0)))</f>
        <v>391</v>
      </c>
      <c r="AT103" s="31"/>
      <c r="AU103" s="109" t="str">
        <f t="shared" si="46"/>
        <v>PEINETA DISUASIVA         PLET 25X5X240    CORT 25X5</v>
      </c>
      <c r="AV103" s="286">
        <f t="shared" si="47"/>
        <v>0</v>
      </c>
      <c r="AW103">
        <f t="shared" si="31"/>
        <v>0</v>
      </c>
    </row>
    <row r="104" spans="1:50" ht="15" customHeight="1" x14ac:dyDescent="0.25">
      <c r="A104" s="82">
        <v>96</v>
      </c>
      <c r="B104" s="285" t="str">
        <f>IF(ISERROR(VLOOKUP(CONCATENATE(C104,E104),STD!C:E,3,0)),"",VLOOKUP(CONCATENATE(C104,E104),STD!C:E,3,0))</f>
        <v>EX #15</v>
      </c>
      <c r="C104" s="184" t="s">
        <v>2556</v>
      </c>
      <c r="D104" s="229"/>
      <c r="E104" s="26" t="s">
        <v>2333</v>
      </c>
      <c r="F104" s="26">
        <f>IF(C104&gt;1,VLOOKUP(C104,'PROD-KGS'!$A$1:$D$1369,4,0),"")</f>
        <v>0.28499999999999998</v>
      </c>
      <c r="G104" s="27">
        <f t="shared" si="33"/>
        <v>2700</v>
      </c>
      <c r="H104" s="99">
        <v>0</v>
      </c>
      <c r="I104" s="210">
        <f t="shared" si="32"/>
        <v>0</v>
      </c>
      <c r="J104" s="92"/>
      <c r="K104" s="90">
        <f>IFERROR(INDEX(LUN!$A$1:$W$45,MATCH(A104,LUN!$A:$A,0),12),0)</f>
        <v>0</v>
      </c>
      <c r="L104" s="91" t="str">
        <f t="shared" si="34"/>
        <v/>
      </c>
      <c r="M104" s="81"/>
      <c r="N104" s="90">
        <f>IFERROR(INDEX(MAR!$A$1:$W$42,MATCH(A104,MAR!$A:$A,0),12),0)</f>
        <v>0</v>
      </c>
      <c r="O104" s="80" t="str">
        <f t="shared" si="35"/>
        <v/>
      </c>
      <c r="P104" s="81"/>
      <c r="Q104" s="90">
        <f>IFERROR(INDEX(MIE!$A$1:$W$44,MATCH(A104,MIE!$A:$A,0),12),0)</f>
        <v>0</v>
      </c>
      <c r="R104" s="80" t="str">
        <f t="shared" si="36"/>
        <v/>
      </c>
      <c r="S104" s="81"/>
      <c r="T104" s="90">
        <f>IFERROR(INDEX(JUE!$A$1:$W$45,MATCH(A104,JUE!$A:$A,0),12),0)</f>
        <v>0</v>
      </c>
      <c r="U104" s="80" t="str">
        <f t="shared" si="37"/>
        <v/>
      </c>
      <c r="V104" s="81"/>
      <c r="W104" s="90">
        <f>IFERROR(INDEX(VIE!$A$1:$N$40,MATCH(A104,VIE!$A:$A,0),12),0)</f>
        <v>0</v>
      </c>
      <c r="X104" s="80" t="str">
        <f t="shared" si="38"/>
        <v/>
      </c>
      <c r="Y104" s="81"/>
      <c r="Z104" s="90">
        <f>IFERROR(INDEX([5]SAB!$A$1:$J$43,MATCH(A104,[5]SAB!$A:$A,0),12),0)</f>
        <v>0</v>
      </c>
      <c r="AA104" s="80" t="str">
        <f t="shared" si="39"/>
        <v/>
      </c>
      <c r="AB104" s="185"/>
      <c r="AC104" s="28"/>
      <c r="AD104" s="186"/>
      <c r="AE104" s="188"/>
      <c r="AF104" s="187">
        <f t="shared" si="40"/>
        <v>0</v>
      </c>
      <c r="AG104" s="188"/>
      <c r="AH104" s="187">
        <f t="shared" si="41"/>
        <v>0</v>
      </c>
      <c r="AI104" s="188"/>
      <c r="AJ104" s="187">
        <f t="shared" si="42"/>
        <v>0</v>
      </c>
      <c r="AK104" s="188"/>
      <c r="AL104" s="187">
        <f t="shared" si="43"/>
        <v>0</v>
      </c>
      <c r="AM104" s="188"/>
      <c r="AN104" s="187">
        <f t="shared" si="44"/>
        <v>0</v>
      </c>
      <c r="AO104" s="188"/>
      <c r="AP104" s="187">
        <f t="shared" si="45"/>
        <v>0</v>
      </c>
      <c r="AQ104" s="29"/>
      <c r="AR104" s="30" t="s">
        <v>1278</v>
      </c>
      <c r="AS104" s="30">
        <f>IF(AT104&gt;0,"",IF(ISERROR(VLOOKUP(CONCATENATE(C104,E104),STD!C:D,2,0)),"",VLOOKUP(CONCATENATE(C104,E104),STD!C:D,2,0)))</f>
        <v>300</v>
      </c>
      <c r="AT104" s="31"/>
      <c r="AU104" s="109" t="str">
        <f t="shared" si="46"/>
        <v>PEINETA DISUASIVA         PLET 25X5X240    PERF 25X5</v>
      </c>
      <c r="AV104" s="286">
        <f t="shared" si="47"/>
        <v>0</v>
      </c>
      <c r="AW104">
        <f t="shared" si="31"/>
        <v>0</v>
      </c>
    </row>
    <row r="105" spans="1:50" ht="15" customHeight="1" x14ac:dyDescent="0.25">
      <c r="A105" s="82">
        <v>97</v>
      </c>
      <c r="B105" s="285" t="str">
        <f>IF(ISERROR(VLOOKUP(CONCATENATE(C105,E105),STD!C:E,3,0)),"",VLOOKUP(CONCATENATE(C105,E105),STD!C:E,3,0))</f>
        <v>EX #17</v>
      </c>
      <c r="C105" s="184" t="s">
        <v>2556</v>
      </c>
      <c r="D105" s="229"/>
      <c r="E105" s="26" t="s">
        <v>2334</v>
      </c>
      <c r="F105" s="26">
        <f>IF(C105&gt;1,VLOOKUP(C105,'PROD-KGS'!$A$1:$D$1369,4,0),"")</f>
        <v>0.28499999999999998</v>
      </c>
      <c r="G105" s="27">
        <f t="shared" si="33"/>
        <v>1350</v>
      </c>
      <c r="H105" s="99">
        <v>0</v>
      </c>
      <c r="I105" s="210">
        <f t="shared" si="32"/>
        <v>0</v>
      </c>
      <c r="J105" s="92"/>
      <c r="K105" s="90">
        <f>IFERROR(INDEX(LUN!$A$1:$W$45,MATCH(A105,LUN!$A:$A,0),12),0)</f>
        <v>0</v>
      </c>
      <c r="L105" s="91" t="str">
        <f t="shared" si="34"/>
        <v/>
      </c>
      <c r="M105" s="81"/>
      <c r="N105" s="90">
        <f>IFERROR(INDEX(MAR!$A$1:$W$42,MATCH(A105,MAR!$A:$A,0),12),0)</f>
        <v>0</v>
      </c>
      <c r="O105" s="80" t="str">
        <f t="shared" si="35"/>
        <v/>
      </c>
      <c r="P105" s="81"/>
      <c r="Q105" s="90">
        <f>IFERROR(INDEX(MIE!$A$1:$W$44,MATCH(A105,MIE!$A:$A,0),12),0)</f>
        <v>0</v>
      </c>
      <c r="R105" s="80" t="str">
        <f t="shared" si="36"/>
        <v/>
      </c>
      <c r="S105" s="81"/>
      <c r="T105" s="90">
        <f>IFERROR(INDEX(JUE!$A$1:$W$45,MATCH(A105,JUE!$A:$A,0),12),0)</f>
        <v>0</v>
      </c>
      <c r="U105" s="80" t="str">
        <f t="shared" si="37"/>
        <v/>
      </c>
      <c r="V105" s="81"/>
      <c r="W105" s="90">
        <f>IFERROR(INDEX(VIE!$A$1:$N$40,MATCH(A105,VIE!$A:$A,0),12),0)</f>
        <v>0</v>
      </c>
      <c r="X105" s="80" t="str">
        <f t="shared" si="38"/>
        <v/>
      </c>
      <c r="Y105" s="81"/>
      <c r="Z105" s="90">
        <f>IFERROR(INDEX([5]SAB!$A$1:$J$43,MATCH(A105,[5]SAB!$A:$A,0),12),0)</f>
        <v>0</v>
      </c>
      <c r="AA105" s="80" t="str">
        <f t="shared" si="39"/>
        <v/>
      </c>
      <c r="AB105" s="185"/>
      <c r="AC105" s="28"/>
      <c r="AD105" s="186"/>
      <c r="AE105" s="188"/>
      <c r="AF105" s="187">
        <f t="shared" si="40"/>
        <v>0</v>
      </c>
      <c r="AG105" s="188"/>
      <c r="AH105" s="187">
        <f t="shared" si="41"/>
        <v>0</v>
      </c>
      <c r="AI105" s="188"/>
      <c r="AJ105" s="187">
        <f t="shared" si="42"/>
        <v>0</v>
      </c>
      <c r="AK105" s="188"/>
      <c r="AL105" s="187">
        <f t="shared" si="43"/>
        <v>0</v>
      </c>
      <c r="AM105" s="188"/>
      <c r="AN105" s="187">
        <f t="shared" si="44"/>
        <v>0</v>
      </c>
      <c r="AO105" s="188"/>
      <c r="AP105" s="187">
        <f t="shared" si="45"/>
        <v>0</v>
      </c>
      <c r="AQ105" s="29"/>
      <c r="AR105" s="30" t="s">
        <v>1278</v>
      </c>
      <c r="AS105" s="30">
        <f>IF(AT105&gt;0,"",IF(ISERROR(VLOOKUP(CONCATENATE(C105,E105),STD!C:D,2,0)),"",VLOOKUP(CONCATENATE(C105,E105),STD!C:D,2,0)))</f>
        <v>150</v>
      </c>
      <c r="AT105" s="31"/>
      <c r="AU105" s="109" t="str">
        <f t="shared" si="46"/>
        <v>PEINETA DISUASIVA         PLET 25X5X240    DOBL 25X5</v>
      </c>
      <c r="AV105" s="286">
        <f t="shared" si="47"/>
        <v>0</v>
      </c>
      <c r="AW105">
        <f t="shared" si="31"/>
        <v>0</v>
      </c>
    </row>
    <row r="106" spans="1:50" x14ac:dyDescent="0.25">
      <c r="A106" s="82">
        <v>98</v>
      </c>
      <c r="B106" s="285" t="str">
        <f>IF(ISERROR(VLOOKUP(CONCATENATE(C106,E106),STD!C:E,3,0)),"",VLOOKUP(CONCATENATE(C106,E106),STD!C:E,3,0))</f>
        <v>MIG #2</v>
      </c>
      <c r="C106" s="184" t="s">
        <v>2556</v>
      </c>
      <c r="D106" s="229"/>
      <c r="E106" s="26" t="s">
        <v>2536</v>
      </c>
      <c r="F106" s="26">
        <f>IF(C106&gt;1,VLOOKUP(C106,'PROD-KGS'!$A$1:$D$1369,4,0),"")</f>
        <v>0.28499999999999998</v>
      </c>
      <c r="G106" s="27">
        <f t="shared" si="33"/>
        <v>315</v>
      </c>
      <c r="H106" s="99">
        <v>400</v>
      </c>
      <c r="I106" s="210">
        <f t="shared" si="32"/>
        <v>400</v>
      </c>
      <c r="J106" s="92"/>
      <c r="K106" s="90">
        <f>IFERROR(INDEX(LUN!$A$1:$W$45,MATCH(A106,LUN!$A:$A,0),12),0)</f>
        <v>0</v>
      </c>
      <c r="L106" s="91" t="str">
        <f t="shared" si="34"/>
        <v/>
      </c>
      <c r="M106" s="81"/>
      <c r="N106" s="90">
        <f>IFERROR(INDEX(MAR!$A$1:$W$42,MATCH(A106,MAR!$A:$A,0),12),0)</f>
        <v>0</v>
      </c>
      <c r="O106" s="80" t="str">
        <f t="shared" si="35"/>
        <v/>
      </c>
      <c r="P106" s="81"/>
      <c r="Q106" s="90">
        <f>IFERROR(INDEX(MIE!$A$1:$W$44,MATCH(A106,MIE!$A:$A,0),12),0)</f>
        <v>0</v>
      </c>
      <c r="R106" s="80" t="str">
        <f t="shared" si="36"/>
        <v/>
      </c>
      <c r="S106" s="81"/>
      <c r="T106" s="90">
        <f>IFERROR(INDEX(JUE!$A$1:$W$45,MATCH(A106,JUE!$A:$A,0),12),0)</f>
        <v>0</v>
      </c>
      <c r="U106" s="80" t="str">
        <f t="shared" si="37"/>
        <v/>
      </c>
      <c r="V106" s="81"/>
      <c r="W106" s="90">
        <f>IFERROR(INDEX(VIE!$A$1:$N$40,MATCH(A106,VIE!$A:$A,0),12),0)</f>
        <v>0</v>
      </c>
      <c r="X106" s="80" t="str">
        <f t="shared" si="38"/>
        <v/>
      </c>
      <c r="Y106" s="81"/>
      <c r="Z106" s="90">
        <f>IFERROR(INDEX([5]SAB!$A$1:$J$43,MATCH(A106,[5]SAB!$A:$A,0),12),0)</f>
        <v>0</v>
      </c>
      <c r="AA106" s="80" t="str">
        <f t="shared" si="39"/>
        <v/>
      </c>
      <c r="AB106" s="185"/>
      <c r="AC106" s="28"/>
      <c r="AD106" s="186"/>
      <c r="AE106" s="188"/>
      <c r="AF106" s="187">
        <f t="shared" si="40"/>
        <v>0</v>
      </c>
      <c r="AG106" s="188"/>
      <c r="AH106" s="187">
        <f t="shared" si="41"/>
        <v>0</v>
      </c>
      <c r="AI106" s="188"/>
      <c r="AJ106" s="187">
        <f t="shared" si="42"/>
        <v>0</v>
      </c>
      <c r="AK106" s="188"/>
      <c r="AL106" s="187">
        <f t="shared" si="43"/>
        <v>0</v>
      </c>
      <c r="AM106" s="188"/>
      <c r="AN106" s="187">
        <f t="shared" si="44"/>
        <v>0</v>
      </c>
      <c r="AO106" s="188"/>
      <c r="AP106" s="187">
        <f t="shared" si="45"/>
        <v>0</v>
      </c>
      <c r="AQ106" s="29"/>
      <c r="AR106" s="30" t="s">
        <v>1278</v>
      </c>
      <c r="AS106" s="30">
        <f>IF(AT106&gt;0,"",IF(ISERROR(VLOOKUP(CONCATENATE(C106,E106),STD!C:D,2,0)),"",VLOOKUP(CONCATENATE(C106,E106),STD!C:D,2,0)))</f>
        <v>35</v>
      </c>
      <c r="AT106" s="31"/>
      <c r="AU106" s="109" t="str">
        <f t="shared" si="46"/>
        <v>PEINETA DISUASIVA         PLET 25X5X240    SOLD M8</v>
      </c>
      <c r="AV106" s="286">
        <f t="shared" si="47"/>
        <v>400</v>
      </c>
      <c r="AW106">
        <f t="shared" si="31"/>
        <v>0</v>
      </c>
    </row>
    <row r="107" spans="1:50" x14ac:dyDescent="0.25">
      <c r="A107" s="82">
        <v>99</v>
      </c>
      <c r="B107" s="285" t="str">
        <f>IF(ISERROR(VLOOKUP(CONCATENATE(C107,E107),STD!C:E,3,0)),"",VLOOKUP(CONCATENATE(C107,E107),STD!C:E,3,0))</f>
        <v>TIJERA #1</v>
      </c>
      <c r="C107" s="184" t="s">
        <v>2353</v>
      </c>
      <c r="D107" s="229"/>
      <c r="E107" s="26" t="s">
        <v>2335</v>
      </c>
      <c r="F107" s="26">
        <f>IF(C107&gt;1,VLOOKUP(C107,'PROD-KGS'!$A$1:$D$1369,4,0),"")</f>
        <v>7.0000000000000007E-2</v>
      </c>
      <c r="G107" s="27">
        <f t="shared" si="33"/>
        <v>5400</v>
      </c>
      <c r="H107" s="99">
        <v>4400</v>
      </c>
      <c r="I107" s="210">
        <f t="shared" si="32"/>
        <v>4400</v>
      </c>
      <c r="J107" s="255">
        <v>1500</v>
      </c>
      <c r="K107" s="90">
        <f>IFERROR(INDEX(LUN!$A$1:$W$45,MATCH(A107,LUN!$A:$A,0),12),0)</f>
        <v>0</v>
      </c>
      <c r="L107" s="91">
        <f t="shared" si="34"/>
        <v>0</v>
      </c>
      <c r="M107" s="81"/>
      <c r="N107" s="90">
        <f>IFERROR(INDEX(MAR!$A$1:$W$42,MATCH(A107,MAR!$A:$A,0),12),0)</f>
        <v>0</v>
      </c>
      <c r="O107" s="80" t="str">
        <f t="shared" si="35"/>
        <v/>
      </c>
      <c r="P107" s="81"/>
      <c r="Q107" s="90">
        <f>IFERROR(INDEX(MIE!$A$1:$W$44,MATCH(A107,MIE!$A:$A,0),12),0)</f>
        <v>0</v>
      </c>
      <c r="R107" s="80" t="str">
        <f t="shared" si="36"/>
        <v/>
      </c>
      <c r="S107" s="81"/>
      <c r="T107" s="90">
        <f>IFERROR(INDEX(JUE!$A$1:$W$45,MATCH(A107,JUE!$A:$A,0),12),0)</f>
        <v>0</v>
      </c>
      <c r="U107" s="80" t="str">
        <f t="shared" si="37"/>
        <v/>
      </c>
      <c r="V107" s="81"/>
      <c r="W107" s="90">
        <f>IFERROR(INDEX(VIE!$A$1:$N$40,MATCH(A107,VIE!$A:$A,0),12),0)</f>
        <v>0</v>
      </c>
      <c r="X107" s="80" t="str">
        <f t="shared" si="38"/>
        <v/>
      </c>
      <c r="Y107" s="81"/>
      <c r="Z107" s="90">
        <f>IFERROR(INDEX([5]SAB!$A$1:$J$43,MATCH(A107,[5]SAB!$A:$A,0),12),0)</f>
        <v>0</v>
      </c>
      <c r="AA107" s="80" t="str">
        <f t="shared" si="39"/>
        <v/>
      </c>
      <c r="AB107" s="185">
        <v>1</v>
      </c>
      <c r="AC107" s="28"/>
      <c r="AD107" s="186"/>
      <c r="AE107" s="188"/>
      <c r="AF107" s="187">
        <f t="shared" si="40"/>
        <v>2.5</v>
      </c>
      <c r="AG107" s="188"/>
      <c r="AH107" s="187">
        <f t="shared" si="41"/>
        <v>0</v>
      </c>
      <c r="AI107" s="188"/>
      <c r="AJ107" s="187">
        <f t="shared" si="42"/>
        <v>0</v>
      </c>
      <c r="AK107" s="188"/>
      <c r="AL107" s="187">
        <f t="shared" si="43"/>
        <v>0</v>
      </c>
      <c r="AM107" s="188"/>
      <c r="AN107" s="187">
        <f t="shared" si="44"/>
        <v>0</v>
      </c>
      <c r="AO107" s="188"/>
      <c r="AP107" s="187">
        <f t="shared" si="45"/>
        <v>0</v>
      </c>
      <c r="AQ107" s="29"/>
      <c r="AR107" s="30" t="s">
        <v>1278</v>
      </c>
      <c r="AS107" s="30">
        <f>IF(AT107&gt;0,"",IF(ISERROR(VLOOKUP(CONCATENATE(C107,E107),STD!C:D,2,0)),"",VLOOKUP(CONCATENATE(C107,E107),STD!C:D,2,0)))</f>
        <v>600</v>
      </c>
      <c r="AT107" s="31"/>
      <c r="AU107" s="109" t="str">
        <f t="shared" si="46"/>
        <v>PEINETA DISUASIVA         PUA 300    CORT PUA300</v>
      </c>
      <c r="AV107" s="286">
        <f t="shared" si="47"/>
        <v>2900</v>
      </c>
      <c r="AW107">
        <f t="shared" si="31"/>
        <v>0</v>
      </c>
    </row>
    <row r="108" spans="1:50" x14ac:dyDescent="0.25">
      <c r="A108" s="82">
        <v>100</v>
      </c>
      <c r="B108" s="285" t="str">
        <f>IF(ISERROR(VLOOKUP(CONCATENATE(C108,E108),STD!C:E,3,0)),"",VLOOKUP(CONCATENATE(C108,E108),STD!C:E,3,0))</f>
        <v>ESMERIL #1</v>
      </c>
      <c r="C108" s="184" t="s">
        <v>2353</v>
      </c>
      <c r="D108" s="229"/>
      <c r="E108" s="26" t="s">
        <v>2337</v>
      </c>
      <c r="F108" s="26">
        <f>IF(C108&gt;1,VLOOKUP(C108,'PROD-KGS'!$A$1:$D$1369,4,0),"")</f>
        <v>7.0000000000000007E-2</v>
      </c>
      <c r="G108" s="27">
        <f t="shared" si="33"/>
        <v>1620</v>
      </c>
      <c r="H108" s="99">
        <v>4400</v>
      </c>
      <c r="I108" s="210">
        <f t="shared" si="32"/>
        <v>3620</v>
      </c>
      <c r="J108" s="255">
        <v>990</v>
      </c>
      <c r="K108" s="90">
        <f>IFERROR(INDEX(LUN!$A$1:$W$45,MATCH(A108,LUN!$A:$A,0),12),0)</f>
        <v>0</v>
      </c>
      <c r="L108" s="91">
        <f t="shared" si="34"/>
        <v>0</v>
      </c>
      <c r="M108" s="294">
        <v>990</v>
      </c>
      <c r="N108" s="90">
        <f>IFERROR(INDEX(MAR!$A$1:$W$42,MATCH(A108,MAR!$A:$A,0),12),0)</f>
        <v>80</v>
      </c>
      <c r="O108" s="80">
        <f t="shared" si="35"/>
        <v>8.0808080808080815E-2</v>
      </c>
      <c r="P108" s="294">
        <v>990</v>
      </c>
      <c r="Q108" s="90">
        <f>IFERROR(INDEX(MIE!$A$1:$W$44,MATCH(A108,MIE!$A:$A,0),12),0)</f>
        <v>700</v>
      </c>
      <c r="R108" s="80">
        <f t="shared" si="36"/>
        <v>0.70707070707070707</v>
      </c>
      <c r="S108" s="294">
        <v>990</v>
      </c>
      <c r="T108" s="90">
        <f>IFERROR(INDEX(JUE!$A$1:$W$45,MATCH(A108,JUE!$A:$A,0),12),0)</f>
        <v>0</v>
      </c>
      <c r="U108" s="80">
        <f t="shared" si="37"/>
        <v>0</v>
      </c>
      <c r="V108" s="81"/>
      <c r="W108" s="90">
        <f>IFERROR(INDEX(VIE!$A$1:$N$40,MATCH(A108,VIE!$A:$A,0),12),0)</f>
        <v>0</v>
      </c>
      <c r="X108" s="80" t="str">
        <f t="shared" si="38"/>
        <v/>
      </c>
      <c r="Y108" s="81"/>
      <c r="Z108" s="90">
        <f>IFERROR(INDEX([5]SAB!$A$1:$J$43,MATCH(A108,[5]SAB!$A:$A,0),12),0)</f>
        <v>0</v>
      </c>
      <c r="AA108" s="80" t="str">
        <f t="shared" si="39"/>
        <v/>
      </c>
      <c r="AB108" s="185">
        <v>1</v>
      </c>
      <c r="AC108" s="28"/>
      <c r="AD108" s="186"/>
      <c r="AE108" s="188"/>
      <c r="AF108" s="187">
        <f t="shared" si="40"/>
        <v>5.5</v>
      </c>
      <c r="AG108" s="188"/>
      <c r="AH108" s="187">
        <f t="shared" si="41"/>
        <v>5.5</v>
      </c>
      <c r="AI108" s="188"/>
      <c r="AJ108" s="187">
        <f t="shared" si="42"/>
        <v>5.5</v>
      </c>
      <c r="AK108" s="188"/>
      <c r="AL108" s="187">
        <f t="shared" si="43"/>
        <v>5.5</v>
      </c>
      <c r="AM108" s="188"/>
      <c r="AN108" s="187">
        <f t="shared" si="44"/>
        <v>0</v>
      </c>
      <c r="AO108" s="188"/>
      <c r="AP108" s="187">
        <f t="shared" si="45"/>
        <v>0</v>
      </c>
      <c r="AQ108" s="29"/>
      <c r="AR108" s="30" t="s">
        <v>1278</v>
      </c>
      <c r="AS108" s="30">
        <f>IF(AT108&gt;0,"",IF(ISERROR(VLOOKUP(CONCATENATE(C108,E108),STD!C:D,2,0)),"",VLOOKUP(CONCATENATE(C108,E108),STD!C:D,2,0)))</f>
        <v>180</v>
      </c>
      <c r="AT108" s="31"/>
      <c r="AU108" s="109" t="str">
        <f t="shared" si="46"/>
        <v>PEINETA DISUASIVA         PUA 300    ESME PUA300</v>
      </c>
      <c r="AV108" s="286">
        <f t="shared" si="47"/>
        <v>440</v>
      </c>
      <c r="AW108">
        <f t="shared" si="31"/>
        <v>780</v>
      </c>
    </row>
    <row r="109" spans="1:50" ht="15" customHeight="1" x14ac:dyDescent="0.25">
      <c r="A109" s="82">
        <v>101</v>
      </c>
      <c r="B109" s="285" t="str">
        <f>IF(ISERROR(VLOOKUP(CONCATENATE(C109,E109),STD!C:E,3,0)),"",VLOOKUP(CONCATENATE(C109,E109),STD!C:E,3,0))</f>
        <v>TIJERA #1</v>
      </c>
      <c r="C109" s="184" t="s">
        <v>2354</v>
      </c>
      <c r="D109" s="229"/>
      <c r="E109" s="26" t="s">
        <v>2336</v>
      </c>
      <c r="F109" s="26">
        <f>IF(C109&gt;1,VLOOKUP(C109,'PROD-KGS'!$A$1:$D$1369,4,0),"")</f>
        <v>3.5000000000000003E-2</v>
      </c>
      <c r="G109" s="27">
        <f t="shared" si="33"/>
        <v>5400</v>
      </c>
      <c r="H109" s="99">
        <v>2000</v>
      </c>
      <c r="I109" s="210">
        <f t="shared" si="32"/>
        <v>2000</v>
      </c>
      <c r="J109" s="92"/>
      <c r="K109" s="90">
        <f>IFERROR(INDEX(LUN!$A$1:$W$45,MATCH(A109,LUN!$A:$A,0),12),0)</f>
        <v>0</v>
      </c>
      <c r="L109" s="91" t="str">
        <f t="shared" si="34"/>
        <v/>
      </c>
      <c r="M109" s="81"/>
      <c r="N109" s="90">
        <f>IFERROR(INDEX(MAR!$A$1:$W$42,MATCH(A109,MAR!$A:$A,0),12),0)</f>
        <v>0</v>
      </c>
      <c r="O109" s="80" t="str">
        <f t="shared" si="35"/>
        <v/>
      </c>
      <c r="P109" s="294">
        <v>1200</v>
      </c>
      <c r="Q109" s="90">
        <f>IFERROR(INDEX(MIE!$A$1:$W$44,MATCH(A109,MIE!$A:$A,0),12),0)</f>
        <v>0</v>
      </c>
      <c r="R109" s="80">
        <f t="shared" si="36"/>
        <v>0</v>
      </c>
      <c r="S109" s="294">
        <v>1200</v>
      </c>
      <c r="T109" s="90">
        <f>IFERROR(INDEX(JUE!$A$1:$W$45,MATCH(A109,JUE!$A:$A,0),12),0)</f>
        <v>0</v>
      </c>
      <c r="U109" s="80">
        <f t="shared" si="37"/>
        <v>0</v>
      </c>
      <c r="V109" s="81"/>
      <c r="W109" s="90">
        <f>IFERROR(INDEX(VIE!$A$1:$N$40,MATCH(A109,VIE!$A:$A,0),12),0)</f>
        <v>0</v>
      </c>
      <c r="X109" s="80" t="str">
        <f t="shared" si="38"/>
        <v/>
      </c>
      <c r="Y109" s="81"/>
      <c r="Z109" s="90">
        <f>IFERROR(INDEX([5]SAB!$A$1:$J$43,MATCH(A109,[5]SAB!$A:$A,0),12),0)</f>
        <v>0</v>
      </c>
      <c r="AA109" s="80" t="str">
        <f t="shared" si="39"/>
        <v/>
      </c>
      <c r="AB109" s="185">
        <v>1</v>
      </c>
      <c r="AC109" s="28"/>
      <c r="AD109" s="186"/>
      <c r="AE109" s="188"/>
      <c r="AF109" s="187">
        <f t="shared" si="40"/>
        <v>0</v>
      </c>
      <c r="AG109" s="188"/>
      <c r="AH109" s="187">
        <f t="shared" si="41"/>
        <v>0</v>
      </c>
      <c r="AI109" s="188"/>
      <c r="AJ109" s="187">
        <f t="shared" si="42"/>
        <v>2</v>
      </c>
      <c r="AK109" s="188"/>
      <c r="AL109" s="187">
        <f t="shared" si="43"/>
        <v>2</v>
      </c>
      <c r="AM109" s="188"/>
      <c r="AN109" s="187">
        <f t="shared" si="44"/>
        <v>0</v>
      </c>
      <c r="AO109" s="188"/>
      <c r="AP109" s="187">
        <f t="shared" si="45"/>
        <v>0</v>
      </c>
      <c r="AQ109" s="29"/>
      <c r="AR109" s="30" t="s">
        <v>1278</v>
      </c>
      <c r="AS109" s="30">
        <f>IF(AT109&gt;0,"",IF(ISERROR(VLOOKUP(CONCATENATE(C109,E109),STD!C:D,2,0)),"",VLOOKUP(CONCATENATE(C109,E109),STD!C:D,2,0)))</f>
        <v>600</v>
      </c>
      <c r="AT109" s="31"/>
      <c r="AU109" s="109" t="str">
        <f t="shared" si="46"/>
        <v>PEINETA DISUASIVA         PUA 150CORT PUA150</v>
      </c>
      <c r="AV109" s="286">
        <f t="shared" si="47"/>
        <v>-400</v>
      </c>
      <c r="AW109">
        <f t="shared" si="31"/>
        <v>0</v>
      </c>
      <c r="AX109" s="8"/>
    </row>
    <row r="110" spans="1:50" x14ac:dyDescent="0.25">
      <c r="A110" s="82">
        <v>102</v>
      </c>
      <c r="B110" s="285" t="str">
        <f>IF(ISERROR(VLOOKUP(CONCATENATE(C110,E110),STD!C:E,3,0)),"",VLOOKUP(CONCATENATE(C110,E110),STD!C:E,3,0))</f>
        <v>ESMERIL #1</v>
      </c>
      <c r="C110" s="184" t="s">
        <v>2354</v>
      </c>
      <c r="D110" s="229"/>
      <c r="E110" s="26" t="s">
        <v>2338</v>
      </c>
      <c r="F110" s="26">
        <f>IF(C110&gt;1,VLOOKUP(C110,'PROD-KGS'!$A$1:$D$1369,4,0),"")</f>
        <v>3.5000000000000003E-2</v>
      </c>
      <c r="G110" s="27">
        <f t="shared" si="33"/>
        <v>1620</v>
      </c>
      <c r="H110" s="99">
        <v>2000</v>
      </c>
      <c r="I110" s="210">
        <f t="shared" si="32"/>
        <v>1080</v>
      </c>
      <c r="J110" s="255">
        <v>450</v>
      </c>
      <c r="K110" s="90">
        <f>IFERROR(INDEX(LUN!$A$1:$W$45,MATCH(A110,LUN!$A:$A,0),12),0)</f>
        <v>200</v>
      </c>
      <c r="L110" s="91">
        <f t="shared" si="34"/>
        <v>0.44444444444444442</v>
      </c>
      <c r="M110" s="294">
        <v>450</v>
      </c>
      <c r="N110" s="90">
        <f>IFERROR(INDEX(MAR!$A$1:$W$42,MATCH(A110,MAR!$A:$A,0),12),0)</f>
        <v>0</v>
      </c>
      <c r="O110" s="80">
        <f t="shared" si="35"/>
        <v>0</v>
      </c>
      <c r="P110" s="294">
        <v>450</v>
      </c>
      <c r="Q110" s="90">
        <f>IFERROR(INDEX(MIE!$A$1:$W$44,MATCH(A110,MIE!$A:$A,0),12),0)</f>
        <v>0</v>
      </c>
      <c r="R110" s="80">
        <f t="shared" si="36"/>
        <v>0</v>
      </c>
      <c r="S110" s="294">
        <v>450</v>
      </c>
      <c r="T110" s="90">
        <f>IFERROR(INDEX(JUE!$A$1:$W$45,MATCH(A110,JUE!$A:$A,0),12),0)</f>
        <v>720</v>
      </c>
      <c r="U110" s="80">
        <f t="shared" si="37"/>
        <v>1.6</v>
      </c>
      <c r="V110" s="81"/>
      <c r="W110" s="90">
        <f>IFERROR(INDEX(VIE!$A$1:$N$40,MATCH(A110,VIE!$A:$A,0),12),0)</f>
        <v>0</v>
      </c>
      <c r="X110" s="80" t="str">
        <f t="shared" si="38"/>
        <v/>
      </c>
      <c r="Y110" s="81"/>
      <c r="Z110" s="90">
        <f>IFERROR(INDEX([5]SAB!$A$1:$J$43,MATCH(A110,[5]SAB!$A:$A,0),12),0)</f>
        <v>0</v>
      </c>
      <c r="AA110" s="80" t="str">
        <f t="shared" si="39"/>
        <v/>
      </c>
      <c r="AB110" s="185">
        <v>1</v>
      </c>
      <c r="AC110" s="28"/>
      <c r="AD110" s="186"/>
      <c r="AE110" s="188"/>
      <c r="AF110" s="187">
        <f t="shared" si="40"/>
        <v>2.5</v>
      </c>
      <c r="AG110" s="188"/>
      <c r="AH110" s="187">
        <f t="shared" si="41"/>
        <v>2.5</v>
      </c>
      <c r="AI110" s="188"/>
      <c r="AJ110" s="187">
        <f t="shared" si="42"/>
        <v>2.5</v>
      </c>
      <c r="AK110" s="188"/>
      <c r="AL110" s="187">
        <f t="shared" si="43"/>
        <v>2.5</v>
      </c>
      <c r="AM110" s="188"/>
      <c r="AN110" s="187">
        <f t="shared" si="44"/>
        <v>0</v>
      </c>
      <c r="AO110" s="188"/>
      <c r="AP110" s="187">
        <f t="shared" si="45"/>
        <v>0</v>
      </c>
      <c r="AQ110" s="29"/>
      <c r="AR110" s="30" t="s">
        <v>1278</v>
      </c>
      <c r="AS110" s="30">
        <f>IF(AT110&gt;0,"",IF(ISERROR(VLOOKUP(CONCATENATE(C110,E110),STD!C:D,2,0)),"",VLOOKUP(CONCATENATE(C110,E110),STD!C:D,2,0)))</f>
        <v>180</v>
      </c>
      <c r="AT110" s="31"/>
      <c r="AU110" s="109" t="str">
        <f t="shared" si="46"/>
        <v>PEINETA DISUASIVA         PUA 150ESME PUA150</v>
      </c>
      <c r="AV110" s="286">
        <f t="shared" si="47"/>
        <v>200</v>
      </c>
      <c r="AW110">
        <f t="shared" si="31"/>
        <v>920</v>
      </c>
    </row>
    <row r="111" spans="1:50" ht="15" customHeight="1" x14ac:dyDescent="0.25">
      <c r="A111" s="82">
        <v>103</v>
      </c>
      <c r="B111" s="285" t="str">
        <f>IF(ISERROR(VLOOKUP(CONCATENATE(C111,E111),STD!C:E,3,0)),"",VLOOKUP(CONCATENATE(C111,E111),STD!C:E,3,0))</f>
        <v>MIG #1</v>
      </c>
      <c r="C111" s="184" t="s">
        <v>2327</v>
      </c>
      <c r="D111" s="229"/>
      <c r="E111" s="26" t="s">
        <v>69</v>
      </c>
      <c r="F111" s="26">
        <f>IF(C111&gt;1,VLOOKUP(C111,'PROD-KGS'!$A$1:$D$1369,4,0),"")</f>
        <v>2.72</v>
      </c>
      <c r="G111" s="27">
        <f t="shared" si="33"/>
        <v>45</v>
      </c>
      <c r="H111" s="99">
        <f>165-29</f>
        <v>136</v>
      </c>
      <c r="I111" s="210">
        <f t="shared" si="32"/>
        <v>-8</v>
      </c>
      <c r="J111" s="255">
        <v>45</v>
      </c>
      <c r="K111" s="90">
        <f>IFERROR(INDEX(LUN!$A$1:$W$45,MATCH(A111,LUN!$A:$A,0),12),0)</f>
        <v>40</v>
      </c>
      <c r="L111" s="91">
        <f t="shared" si="34"/>
        <v>0.88888888888888884</v>
      </c>
      <c r="M111" s="294">
        <v>45</v>
      </c>
      <c r="N111" s="90">
        <f>IFERROR(INDEX(MAR!$A$1:$W$42,MATCH(A111,MAR!$A:$A,0),12),0)</f>
        <v>40</v>
      </c>
      <c r="O111" s="80">
        <f t="shared" si="35"/>
        <v>0.88888888888888884</v>
      </c>
      <c r="P111" s="294">
        <v>45</v>
      </c>
      <c r="Q111" s="90">
        <f>IFERROR(INDEX(MIE!$A$1:$W$44,MATCH(A111,MIE!$A:$A,0),12),0)</f>
        <v>23</v>
      </c>
      <c r="R111" s="80">
        <f t="shared" si="36"/>
        <v>0.51111111111111107</v>
      </c>
      <c r="S111" s="294">
        <v>45</v>
      </c>
      <c r="T111" s="90">
        <f>IFERROR(INDEX(JUE!$A$1:$W$45,MATCH(A111,JUE!$A:$A,0),12),0)</f>
        <v>41</v>
      </c>
      <c r="U111" s="80">
        <f t="shared" si="37"/>
        <v>0.91111111111111109</v>
      </c>
      <c r="V111" s="81"/>
      <c r="W111" s="90">
        <f>IFERROR(INDEX(VIE!$A$1:$N$40,MATCH(A111,VIE!$A:$A,0),12),0)</f>
        <v>0</v>
      </c>
      <c r="X111" s="80" t="str">
        <f t="shared" si="38"/>
        <v/>
      </c>
      <c r="Y111" s="81"/>
      <c r="Z111" s="90">
        <f>IFERROR(INDEX([5]SAB!$A$1:$J$43,MATCH(A111,[5]SAB!$A:$A,0),12),0)</f>
        <v>0</v>
      </c>
      <c r="AA111" s="80" t="str">
        <f t="shared" si="39"/>
        <v/>
      </c>
      <c r="AB111" s="185">
        <v>2</v>
      </c>
      <c r="AC111" s="28"/>
      <c r="AD111" s="186"/>
      <c r="AE111" s="188"/>
      <c r="AF111" s="187">
        <f t="shared" si="40"/>
        <v>18</v>
      </c>
      <c r="AG111" s="188"/>
      <c r="AH111" s="187">
        <f t="shared" si="41"/>
        <v>18</v>
      </c>
      <c r="AI111" s="188"/>
      <c r="AJ111" s="187">
        <f t="shared" si="42"/>
        <v>18</v>
      </c>
      <c r="AK111" s="188"/>
      <c r="AL111" s="187">
        <f t="shared" si="43"/>
        <v>18</v>
      </c>
      <c r="AM111" s="188"/>
      <c r="AN111" s="187">
        <f t="shared" si="44"/>
        <v>0</v>
      </c>
      <c r="AO111" s="188"/>
      <c r="AP111" s="187">
        <f t="shared" si="45"/>
        <v>0</v>
      </c>
      <c r="AQ111" s="29">
        <v>6461</v>
      </c>
      <c r="AR111" s="30" t="s">
        <v>27</v>
      </c>
      <c r="AS111" s="30">
        <f>IF(AT111&gt;0,"",IF(ISERROR(VLOOKUP(CONCATENATE(C111,E111),STD!C:D,2,0)),"",VLOOKUP(CONCATENATE(C111,E111),STD!C:D,2,0)))</f>
        <v>5</v>
      </c>
      <c r="AT111" s="31"/>
      <c r="AU111" s="109" t="str">
        <f t="shared" si="46"/>
        <v>PEINETA DISUASIVA         10004697 1 X 1    SOLDAR</v>
      </c>
      <c r="AV111" s="286">
        <f t="shared" si="47"/>
        <v>-44</v>
      </c>
      <c r="AW111">
        <f t="shared" ref="AW111:AW174" si="48">K111+N111+Q111+T111+W111+Z111</f>
        <v>144</v>
      </c>
    </row>
    <row r="112" spans="1:50" ht="15" customHeight="1" x14ac:dyDescent="0.25">
      <c r="A112" s="293">
        <v>104</v>
      </c>
      <c r="B112" s="285" t="str">
        <f>IF(ISERROR(VLOOKUP(CONCATENATE(C112,E112),STD!C:E,3,0)),"",VLOOKUP(CONCATENATE(C112,E112),STD!C:E,3,0))</f>
        <v>TIJERA #2</v>
      </c>
      <c r="C112" s="184" t="s">
        <v>33</v>
      </c>
      <c r="D112" s="229"/>
      <c r="E112" s="26" t="s">
        <v>28</v>
      </c>
      <c r="F112" s="26">
        <f>IF(C112&gt;1,VLOOKUP(C112,'PROD-KGS'!$A$1:$D$1369,4,0),"")</f>
        <v>0.68500000000000005</v>
      </c>
      <c r="G112" s="27">
        <f t="shared" si="33"/>
        <v>4230</v>
      </c>
      <c r="H112" s="99">
        <v>1000</v>
      </c>
      <c r="I112" s="210">
        <f t="shared" si="32"/>
        <v>-8</v>
      </c>
      <c r="J112" s="92"/>
      <c r="K112" s="90">
        <f>IFERROR(INDEX(LUN!$A$1:$W$45,MATCH(A112,LUN!$A:$A,0),12),0)</f>
        <v>0</v>
      </c>
      <c r="L112" s="91" t="str">
        <f t="shared" si="34"/>
        <v/>
      </c>
      <c r="M112" s="294">
        <v>1000</v>
      </c>
      <c r="N112" s="90">
        <f>IFERROR(INDEX(MAR!$A$1:$W$42,MATCH(A112,MAR!$A:$A,0),12),0)</f>
        <v>1008</v>
      </c>
      <c r="O112" s="80">
        <f t="shared" si="35"/>
        <v>1.008</v>
      </c>
      <c r="P112" s="81"/>
      <c r="Q112" s="90">
        <f>IFERROR(INDEX(MIE!$A$1:$W$44,MATCH(A112,MIE!$A:$A,0),12),0)</f>
        <v>0</v>
      </c>
      <c r="R112" s="80" t="str">
        <f t="shared" si="36"/>
        <v/>
      </c>
      <c r="S112" s="81"/>
      <c r="T112" s="90">
        <f>IFERROR(INDEX(JUE!$A$1:$W$45,MATCH(A112,JUE!$A:$A,0),12),0)</f>
        <v>0</v>
      </c>
      <c r="U112" s="80" t="str">
        <f t="shared" si="37"/>
        <v/>
      </c>
      <c r="V112" s="81"/>
      <c r="W112" s="90">
        <f>IFERROR(INDEX(VIE!$A$1:$N$40,MATCH(A112,VIE!$A:$A,0),12),0)</f>
        <v>0</v>
      </c>
      <c r="X112" s="80" t="str">
        <f t="shared" si="38"/>
        <v/>
      </c>
      <c r="Y112" s="81"/>
      <c r="Z112" s="90">
        <f>IFERROR(INDEX([5]SAB!$A$1:$J$43,MATCH(A112,[5]SAB!$A:$A,0),12),0)</f>
        <v>0</v>
      </c>
      <c r="AA112" s="80" t="str">
        <f t="shared" si="39"/>
        <v/>
      </c>
      <c r="AB112" s="185">
        <v>1</v>
      </c>
      <c r="AC112" s="28"/>
      <c r="AD112" s="186"/>
      <c r="AE112" s="188"/>
      <c r="AF112" s="187">
        <f t="shared" si="40"/>
        <v>0</v>
      </c>
      <c r="AG112" s="188"/>
      <c r="AH112" s="187">
        <f t="shared" si="41"/>
        <v>2.1276595744680851</v>
      </c>
      <c r="AI112" s="188"/>
      <c r="AJ112" s="187">
        <f t="shared" si="42"/>
        <v>0</v>
      </c>
      <c r="AK112" s="188"/>
      <c r="AL112" s="187">
        <f t="shared" si="43"/>
        <v>0</v>
      </c>
      <c r="AM112" s="188"/>
      <c r="AN112" s="187">
        <f t="shared" si="44"/>
        <v>0</v>
      </c>
      <c r="AO112" s="188"/>
      <c r="AP112" s="187">
        <f t="shared" si="45"/>
        <v>0</v>
      </c>
      <c r="AQ112" s="29"/>
      <c r="AR112" s="30" t="s">
        <v>1278</v>
      </c>
      <c r="AS112" s="30">
        <f>IF(AT112&gt;0,"",IF(ISERROR(VLOOKUP(CONCATENATE(C112,E112),STD!C:D,2,0)),"",VLOOKUP(CONCATENATE(C112,E112),STD!C:D,2,0)))</f>
        <v>470</v>
      </c>
      <c r="AT112" s="31"/>
      <c r="AU112" s="109" t="str">
        <f t="shared" si="46"/>
        <v>Perno riel FFCC JDZ 1x130CORTAR</v>
      </c>
      <c r="AV112" s="286">
        <f t="shared" si="47"/>
        <v>0</v>
      </c>
      <c r="AW112">
        <f t="shared" si="48"/>
        <v>1008</v>
      </c>
    </row>
    <row r="113" spans="1:49" ht="15" customHeight="1" x14ac:dyDescent="0.25">
      <c r="A113" s="82">
        <v>105</v>
      </c>
      <c r="B113" s="285" t="s">
        <v>2322</v>
      </c>
      <c r="C113" s="184" t="s">
        <v>33</v>
      </c>
      <c r="D113" s="229"/>
      <c r="E113" s="26" t="s">
        <v>37</v>
      </c>
      <c r="F113" s="26">
        <f>IF(C113&gt;1,VLOOKUP(C113,'PROD-KGS'!$A$1:$D$1369,4,0),"")</f>
        <v>0.68500000000000005</v>
      </c>
      <c r="G113" s="27">
        <f t="shared" si="33"/>
        <v>1827</v>
      </c>
      <c r="H113" s="99">
        <v>1000</v>
      </c>
      <c r="I113" s="210">
        <f t="shared" si="32"/>
        <v>750</v>
      </c>
      <c r="J113" s="92"/>
      <c r="K113" s="90">
        <f>IFERROR(INDEX(LUN!$A$1:$W$45,MATCH(A113,LUN!$A:$A,0),12),0)</f>
        <v>0</v>
      </c>
      <c r="L113" s="91" t="str">
        <f t="shared" si="34"/>
        <v/>
      </c>
      <c r="M113" s="81"/>
      <c r="N113" s="90">
        <f>IFERROR(INDEX(MAR!$A$1:$W$42,MATCH(A113,MAR!$A:$A,0),12),0)</f>
        <v>0</v>
      </c>
      <c r="O113" s="80" t="str">
        <f t="shared" si="35"/>
        <v/>
      </c>
      <c r="P113" s="81"/>
      <c r="Q113" s="90">
        <f>IFERROR(INDEX(MIE!$A$1:$W$44,MATCH(A113,MIE!$A:$A,0),12),0)</f>
        <v>0</v>
      </c>
      <c r="R113" s="80" t="str">
        <f t="shared" si="36"/>
        <v/>
      </c>
      <c r="S113" s="81"/>
      <c r="T113" s="90">
        <f>IFERROR(INDEX(JUE!$A$1:$W$45,MATCH(A113,JUE!$A:$A,0),12),0)</f>
        <v>0</v>
      </c>
      <c r="U113" s="80" t="str">
        <f t="shared" si="37"/>
        <v/>
      </c>
      <c r="V113" s="294">
        <v>480</v>
      </c>
      <c r="W113" s="90">
        <f>IFERROR(INDEX(VIE!$A$1:$N$40,MATCH(A113,VIE!$A:$A,0),12),0)</f>
        <v>250</v>
      </c>
      <c r="X113" s="80">
        <f t="shared" si="38"/>
        <v>0.52083333333333337</v>
      </c>
      <c r="Y113" s="81"/>
      <c r="Z113" s="90">
        <f>IFERROR(INDEX([5]SAB!$A$1:$J$43,MATCH(A113,[5]SAB!$A:$A,0),12),0)</f>
        <v>0</v>
      </c>
      <c r="AA113" s="80" t="str">
        <f t="shared" si="39"/>
        <v/>
      </c>
      <c r="AB113" s="185">
        <v>1</v>
      </c>
      <c r="AC113" s="28"/>
      <c r="AD113" s="186"/>
      <c r="AE113" s="188"/>
      <c r="AF113" s="187">
        <f t="shared" si="40"/>
        <v>0</v>
      </c>
      <c r="AG113" s="188"/>
      <c r="AH113" s="187">
        <f t="shared" si="41"/>
        <v>0</v>
      </c>
      <c r="AI113" s="188"/>
      <c r="AJ113" s="187">
        <f t="shared" si="42"/>
        <v>0</v>
      </c>
      <c r="AK113" s="188"/>
      <c r="AL113" s="187">
        <f t="shared" si="43"/>
        <v>0</v>
      </c>
      <c r="AM113" s="188"/>
      <c r="AN113" s="187">
        <f t="shared" si="44"/>
        <v>2.3645320197044337</v>
      </c>
      <c r="AO113" s="188"/>
      <c r="AP113" s="187">
        <f t="shared" si="45"/>
        <v>0</v>
      </c>
      <c r="AQ113" s="29"/>
      <c r="AR113" s="30" t="s">
        <v>1278</v>
      </c>
      <c r="AS113" s="30">
        <f>IF(AT113&gt;0,"",IF(ISERROR(VLOOKUP(CONCATENATE(C113,E113),STD!C:D,2,0)),"",VLOOKUP(CONCATENATE(C113,E113),STD!C:D,2,0)))</f>
        <v>203</v>
      </c>
      <c r="AT113" s="31"/>
      <c r="AU113" s="109" t="str">
        <f t="shared" si="46"/>
        <v>Perno riel FFCC JDZ 1x130ESTAMC</v>
      </c>
      <c r="AV113" s="286">
        <f t="shared" si="47"/>
        <v>520</v>
      </c>
      <c r="AW113">
        <f t="shared" si="48"/>
        <v>250</v>
      </c>
    </row>
    <row r="114" spans="1:49" x14ac:dyDescent="0.25">
      <c r="A114" s="82">
        <v>106</v>
      </c>
      <c r="B114" s="285" t="str">
        <f>IF(ISERROR(VLOOKUP(CONCATENATE(C114,E114),STD!C:E,3,0)),"",VLOOKUP(CONCATENATE(C114,E114),STD!C:E,3,0))</f>
        <v>EX #14</v>
      </c>
      <c r="C114" s="184" t="s">
        <v>33</v>
      </c>
      <c r="D114" s="229"/>
      <c r="E114" s="26" t="s">
        <v>59</v>
      </c>
      <c r="F114" s="26">
        <f>IF(C114&gt;1,VLOOKUP(C114,'PROD-KGS'!$A$1:$D$1369,4,0),"")</f>
        <v>0.68500000000000005</v>
      </c>
      <c r="G114" s="27">
        <f t="shared" si="33"/>
        <v>2547</v>
      </c>
      <c r="H114" s="99">
        <v>1000</v>
      </c>
      <c r="I114" s="210">
        <f t="shared" si="32"/>
        <v>1000</v>
      </c>
      <c r="J114" s="92"/>
      <c r="K114" s="90">
        <f>IFERROR(INDEX(LUN!$A$1:$W$45,MATCH(A114,LUN!$A:$A,0),12),0)</f>
        <v>0</v>
      </c>
      <c r="L114" s="91" t="str">
        <f t="shared" si="34"/>
        <v/>
      </c>
      <c r="M114" s="81"/>
      <c r="N114" s="90">
        <f>IFERROR(INDEX(MAR!$A$1:$W$42,MATCH(A114,MAR!$A:$A,0),12),0)</f>
        <v>0</v>
      </c>
      <c r="O114" s="80" t="str">
        <f t="shared" si="35"/>
        <v/>
      </c>
      <c r="P114" s="81"/>
      <c r="Q114" s="90">
        <f>IFERROR(INDEX(MIE!$A$1:$W$44,MATCH(A114,MIE!$A:$A,0),12),0)</f>
        <v>0</v>
      </c>
      <c r="R114" s="80" t="str">
        <f t="shared" si="36"/>
        <v/>
      </c>
      <c r="S114" s="81"/>
      <c r="T114" s="90">
        <f>IFERROR(INDEX(JUE!$A$1:$W$45,MATCH(A114,JUE!$A:$A,0),12),0)</f>
        <v>0</v>
      </c>
      <c r="U114" s="80" t="str">
        <f t="shared" si="37"/>
        <v/>
      </c>
      <c r="V114" s="294">
        <v>283</v>
      </c>
      <c r="W114" s="90">
        <f>IFERROR(INDEX(VIE!$A$1:$N$40,MATCH(A114,VIE!$A:$A,0),12),0)</f>
        <v>0</v>
      </c>
      <c r="X114" s="80">
        <f t="shared" si="38"/>
        <v>0</v>
      </c>
      <c r="Y114" s="81"/>
      <c r="Z114" s="90">
        <f>IFERROR(INDEX([5]SAB!$A$1:$J$43,MATCH(A114,[5]SAB!$A:$A,0),12),0)</f>
        <v>0</v>
      </c>
      <c r="AA114" s="80" t="str">
        <f t="shared" si="39"/>
        <v/>
      </c>
      <c r="AB114" s="185">
        <v>1</v>
      </c>
      <c r="AC114" s="28"/>
      <c r="AD114" s="186"/>
      <c r="AE114" s="188"/>
      <c r="AF114" s="187">
        <f t="shared" si="40"/>
        <v>0</v>
      </c>
      <c r="AG114" s="188"/>
      <c r="AH114" s="187">
        <f t="shared" si="41"/>
        <v>0</v>
      </c>
      <c r="AI114" s="188"/>
      <c r="AJ114" s="187">
        <f t="shared" si="42"/>
        <v>0</v>
      </c>
      <c r="AK114" s="188"/>
      <c r="AL114" s="187">
        <f t="shared" si="43"/>
        <v>0</v>
      </c>
      <c r="AM114" s="188"/>
      <c r="AN114" s="187">
        <f t="shared" si="44"/>
        <v>1</v>
      </c>
      <c r="AO114" s="188"/>
      <c r="AP114" s="187">
        <f t="shared" si="45"/>
        <v>0</v>
      </c>
      <c r="AQ114" s="29"/>
      <c r="AR114" s="30" t="s">
        <v>1278</v>
      </c>
      <c r="AS114" s="30">
        <f>IF(AT114&gt;0,"",IF(ISERROR(VLOOKUP(CONCATENATE(C114,E114),STD!C:D,2,0)),"",VLOOKUP(CONCATENATE(C114,E114),STD!C:D,2,0)))</f>
        <v>283</v>
      </c>
      <c r="AT114" s="31"/>
      <c r="AU114" s="109" t="str">
        <f t="shared" si="46"/>
        <v>Perno riel FFCC JDZ 1x130REBARP</v>
      </c>
      <c r="AV114" s="286">
        <f t="shared" si="47"/>
        <v>717</v>
      </c>
      <c r="AW114">
        <f t="shared" si="48"/>
        <v>0</v>
      </c>
    </row>
    <row r="115" spans="1:49" x14ac:dyDescent="0.25">
      <c r="A115" s="82">
        <v>107</v>
      </c>
      <c r="B115" s="285" t="str">
        <f>IF(ISERROR(VLOOKUP(CONCATENATE(C115,E115),STD!C:E,3,0)),"",VLOOKUP(CONCATENATE(C115,E115),STD!C:E,3,0))</f>
        <v>PUNT ARC</v>
      </c>
      <c r="C115" s="184" t="s">
        <v>33</v>
      </c>
      <c r="D115" s="229"/>
      <c r="E115" s="26" t="s">
        <v>2237</v>
      </c>
      <c r="F115" s="26">
        <f>IF(C115&gt;1,VLOOKUP(C115,'PROD-KGS'!$A$1:$D$1369,4,0),"")</f>
        <v>0.68500000000000005</v>
      </c>
      <c r="G115" s="27">
        <f t="shared" si="33"/>
        <v>2070</v>
      </c>
      <c r="H115" s="99">
        <v>1000</v>
      </c>
      <c r="I115" s="210">
        <f t="shared" ref="I115:I178" si="49">H115-SUM(K115,N115,Q115,T115,W115,Z115)</f>
        <v>1000</v>
      </c>
      <c r="J115" s="92"/>
      <c r="K115" s="90">
        <f>IFERROR(INDEX(LUN!$A$1:$W$45,MATCH(A115,LUN!$A:$A,0),12),0)</f>
        <v>0</v>
      </c>
      <c r="L115" s="91" t="str">
        <f t="shared" si="34"/>
        <v/>
      </c>
      <c r="M115" s="81"/>
      <c r="N115" s="90">
        <f>IFERROR(INDEX(MAR!$A$1:$W$42,MATCH(A115,MAR!$A:$A,0),12),0)</f>
        <v>0</v>
      </c>
      <c r="O115" s="80" t="str">
        <f t="shared" si="35"/>
        <v/>
      </c>
      <c r="P115" s="81"/>
      <c r="Q115" s="90">
        <f>IFERROR(INDEX(MIE!$A$1:$W$44,MATCH(A115,MIE!$A:$A,0),12),0)</f>
        <v>0</v>
      </c>
      <c r="R115" s="80" t="str">
        <f t="shared" si="36"/>
        <v/>
      </c>
      <c r="S115" s="81"/>
      <c r="T115" s="90">
        <f>IFERROR(INDEX(JUE!$A$1:$W$45,MATCH(A115,JUE!$A:$A,0),12),0)</f>
        <v>0</v>
      </c>
      <c r="U115" s="80" t="str">
        <f t="shared" si="37"/>
        <v/>
      </c>
      <c r="V115" s="81"/>
      <c r="W115" s="90">
        <f>IFERROR(INDEX(VIE!$A$1:$N$40,MATCH(A115,VIE!$A:$A,0),12),0)</f>
        <v>0</v>
      </c>
      <c r="X115" s="80" t="str">
        <f t="shared" si="38"/>
        <v/>
      </c>
      <c r="Y115" s="81"/>
      <c r="Z115" s="90">
        <f>IFERROR(INDEX([5]SAB!$A$1:$J$43,MATCH(A115,[5]SAB!$A:$A,0),12),0)</f>
        <v>0</v>
      </c>
      <c r="AA115" s="80" t="str">
        <f t="shared" si="39"/>
        <v/>
      </c>
      <c r="AB115" s="185"/>
      <c r="AC115" s="28"/>
      <c r="AD115" s="186"/>
      <c r="AE115" s="188"/>
      <c r="AF115" s="187">
        <f t="shared" si="40"/>
        <v>0</v>
      </c>
      <c r="AG115" s="188"/>
      <c r="AH115" s="187">
        <f t="shared" si="41"/>
        <v>0</v>
      </c>
      <c r="AI115" s="188"/>
      <c r="AJ115" s="187">
        <f t="shared" si="42"/>
        <v>0</v>
      </c>
      <c r="AK115" s="188"/>
      <c r="AL115" s="187">
        <f t="shared" si="43"/>
        <v>0</v>
      </c>
      <c r="AM115" s="188"/>
      <c r="AN115" s="187">
        <f t="shared" si="44"/>
        <v>0</v>
      </c>
      <c r="AO115" s="188"/>
      <c r="AP115" s="187">
        <f t="shared" si="45"/>
        <v>0</v>
      </c>
      <c r="AQ115" s="29"/>
      <c r="AR115" s="30" t="s">
        <v>1278</v>
      </c>
      <c r="AS115" s="30">
        <f>IF(AT115&gt;0,"",IF(ISERROR(VLOOKUP(CONCATENATE(C115,E115),STD!C:D,2,0)),"",VLOOKUP(CONCATENATE(C115,E115),STD!C:D,2,0)))</f>
        <v>230</v>
      </c>
      <c r="AT115" s="31"/>
      <c r="AU115" s="109" t="str">
        <f t="shared" si="46"/>
        <v>Perno riel FFCC JDZ 1x130PUNTEAR</v>
      </c>
      <c r="AV115" s="286">
        <f t="shared" si="47"/>
        <v>1000</v>
      </c>
      <c r="AW115">
        <f t="shared" si="48"/>
        <v>0</v>
      </c>
    </row>
    <row r="116" spans="1:49" x14ac:dyDescent="0.25">
      <c r="A116" s="82">
        <v>108</v>
      </c>
      <c r="B116" s="285" t="str">
        <f>IF(ISERROR(VLOOKUP(CONCATENATE(C116,E116),STD!C:E,3,0)),"",VLOOKUP(CONCATENATE(C116,E116),STD!C:E,3,0))</f>
        <v>TERR #1</v>
      </c>
      <c r="C116" s="184" t="s">
        <v>33</v>
      </c>
      <c r="D116" s="229"/>
      <c r="E116" s="26" t="s">
        <v>2238</v>
      </c>
      <c r="F116" s="26">
        <f>IF(C116&gt;1,VLOOKUP(C116,'PROD-KGS'!$A$1:$D$1369,4,0),"")</f>
        <v>0.68500000000000005</v>
      </c>
      <c r="G116" s="27">
        <f t="shared" si="33"/>
        <v>765</v>
      </c>
      <c r="H116" s="99">
        <v>1000</v>
      </c>
      <c r="I116" s="210">
        <f t="shared" si="49"/>
        <v>1000</v>
      </c>
      <c r="J116" s="92"/>
      <c r="K116" s="90">
        <f>IFERROR(INDEX(LUN!$A$1:$W$45,MATCH(A116,LUN!$A:$A,0),12),0)</f>
        <v>0</v>
      </c>
      <c r="L116" s="91" t="str">
        <f t="shared" si="34"/>
        <v/>
      </c>
      <c r="M116" s="81"/>
      <c r="N116" s="90">
        <f>IFERROR(INDEX(MAR!$A$1:$W$42,MATCH(A116,MAR!$A:$A,0),12),0)</f>
        <v>0</v>
      </c>
      <c r="O116" s="80" t="str">
        <f t="shared" si="35"/>
        <v/>
      </c>
      <c r="P116" s="81"/>
      <c r="Q116" s="90">
        <f>IFERROR(INDEX(MIE!$A$1:$W$44,MATCH(A116,MIE!$A:$A,0),12),0)</f>
        <v>0</v>
      </c>
      <c r="R116" s="80" t="str">
        <f t="shared" si="36"/>
        <v/>
      </c>
      <c r="S116" s="81"/>
      <c r="T116" s="90">
        <f>IFERROR(INDEX(JUE!$A$1:$W$45,MATCH(A116,JUE!$A:$A,0),12),0)</f>
        <v>0</v>
      </c>
      <c r="U116" s="80" t="str">
        <f t="shared" si="37"/>
        <v/>
      </c>
      <c r="V116" s="81"/>
      <c r="W116" s="90">
        <f>IFERROR(INDEX(VIE!$A$1:$N$40,MATCH(A116,VIE!$A:$A,0),12),0)</f>
        <v>0</v>
      </c>
      <c r="X116" s="80" t="str">
        <f t="shared" si="38"/>
        <v/>
      </c>
      <c r="Y116" s="81"/>
      <c r="Z116" s="90">
        <f>IFERROR(INDEX([5]SAB!$A$1:$J$43,MATCH(A116,[5]SAB!$A:$A,0),12),0)</f>
        <v>0</v>
      </c>
      <c r="AA116" s="80" t="str">
        <f t="shared" si="39"/>
        <v/>
      </c>
      <c r="AB116" s="185"/>
      <c r="AC116" s="28"/>
      <c r="AD116" s="186"/>
      <c r="AE116" s="188"/>
      <c r="AF116" s="187">
        <f t="shared" si="40"/>
        <v>0</v>
      </c>
      <c r="AG116" s="188"/>
      <c r="AH116" s="187">
        <f t="shared" si="41"/>
        <v>0</v>
      </c>
      <c r="AI116" s="188"/>
      <c r="AJ116" s="187">
        <f t="shared" si="42"/>
        <v>0</v>
      </c>
      <c r="AK116" s="188"/>
      <c r="AL116" s="187">
        <f t="shared" si="43"/>
        <v>0</v>
      </c>
      <c r="AM116" s="188"/>
      <c r="AN116" s="187">
        <f t="shared" si="44"/>
        <v>0</v>
      </c>
      <c r="AO116" s="188"/>
      <c r="AP116" s="187">
        <f t="shared" si="45"/>
        <v>0</v>
      </c>
      <c r="AQ116" s="29"/>
      <c r="AR116" s="30" t="s">
        <v>27</v>
      </c>
      <c r="AS116" s="30">
        <f>IF(AT116&gt;0,"",IF(ISERROR(VLOOKUP(CONCATENATE(C116,E116),STD!C:D,2,0)),"",VLOOKUP(CONCATENATE(C116,E116),STD!C:D,2,0)))</f>
        <v>85</v>
      </c>
      <c r="AT116" s="31"/>
      <c r="AU116" s="109" t="str">
        <f t="shared" si="46"/>
        <v>Perno riel FFCC JDZ 1x130TERRAJAR</v>
      </c>
      <c r="AV116" s="286">
        <f t="shared" si="47"/>
        <v>1000</v>
      </c>
      <c r="AW116">
        <f t="shared" si="48"/>
        <v>0</v>
      </c>
    </row>
    <row r="117" spans="1:49" x14ac:dyDescent="0.25">
      <c r="A117" s="82">
        <v>109</v>
      </c>
      <c r="B117" s="285" t="str">
        <f>IF(ISERROR(VLOOKUP(CONCATENATE(C117,E117),STD!C:E,3,0)),"",VLOOKUP(CONCATENATE(C117,E117),STD!C:E,3,0))</f>
        <v>TIJERA #2</v>
      </c>
      <c r="C117" s="184" t="s">
        <v>869</v>
      </c>
      <c r="D117" s="229"/>
      <c r="E117" s="26" t="s">
        <v>28</v>
      </c>
      <c r="F117" s="26">
        <f>IF(C117&gt;1,VLOOKUP(C117,'PROD-KGS'!$A$1:$D$1369,4,0),"")</f>
        <v>0.72</v>
      </c>
      <c r="G117" s="27">
        <f t="shared" si="33"/>
        <v>4230</v>
      </c>
      <c r="H117" s="99">
        <v>1000</v>
      </c>
      <c r="I117" s="210">
        <f t="shared" si="49"/>
        <v>-17</v>
      </c>
      <c r="J117" s="92"/>
      <c r="K117" s="90">
        <f>IFERROR(INDEX(LUN!$A$1:$W$45,MATCH(A117,LUN!$A:$A,0),12),0)</f>
        <v>0</v>
      </c>
      <c r="L117" s="91" t="str">
        <f t="shared" si="34"/>
        <v/>
      </c>
      <c r="M117" s="294">
        <v>1000</v>
      </c>
      <c r="N117" s="90">
        <f>IFERROR(INDEX(MAR!$A$1:$W$42,MATCH(A117,MAR!$A:$A,0),12),0)</f>
        <v>0</v>
      </c>
      <c r="O117" s="80">
        <f t="shared" si="35"/>
        <v>0</v>
      </c>
      <c r="P117" s="294">
        <v>1000</v>
      </c>
      <c r="Q117" s="90">
        <f>IFERROR(INDEX(MIE!$A$1:$W$44,MATCH(A117,MIE!$A:$A,0),12),0)</f>
        <v>0</v>
      </c>
      <c r="R117" s="80">
        <f t="shared" si="36"/>
        <v>0</v>
      </c>
      <c r="S117" s="294">
        <v>1000</v>
      </c>
      <c r="T117" s="90">
        <f>IFERROR(INDEX(JUE!$A$1:$W$45,MATCH(A117,JUE!$A:$A,0),12),0)</f>
        <v>302</v>
      </c>
      <c r="U117" s="80">
        <f t="shared" si="37"/>
        <v>0.30199999999999999</v>
      </c>
      <c r="V117" s="294">
        <v>698</v>
      </c>
      <c r="W117" s="90">
        <f>IFERROR(INDEX(VIE!$A$1:$N$40,MATCH(A117,VIE!$A:$A,0),12),0)</f>
        <v>715</v>
      </c>
      <c r="X117" s="80">
        <f t="shared" si="38"/>
        <v>1.0243553008595989</v>
      </c>
      <c r="Y117" s="81"/>
      <c r="Z117" s="90">
        <f>IFERROR(INDEX([5]SAB!$A$1:$J$43,MATCH(A117,[5]SAB!$A:$A,0),12),0)</f>
        <v>0</v>
      </c>
      <c r="AA117" s="80" t="str">
        <f t="shared" si="39"/>
        <v/>
      </c>
      <c r="AB117" s="185">
        <v>1</v>
      </c>
      <c r="AC117" s="28"/>
      <c r="AD117" s="186"/>
      <c r="AE117" s="188"/>
      <c r="AF117" s="187">
        <f t="shared" si="40"/>
        <v>0</v>
      </c>
      <c r="AG117" s="188"/>
      <c r="AH117" s="187">
        <f t="shared" si="41"/>
        <v>2.1276595744680851</v>
      </c>
      <c r="AI117" s="188"/>
      <c r="AJ117" s="187">
        <f t="shared" si="42"/>
        <v>2.1276595744680851</v>
      </c>
      <c r="AK117" s="188"/>
      <c r="AL117" s="187">
        <f t="shared" si="43"/>
        <v>2.1276595744680851</v>
      </c>
      <c r="AM117" s="188"/>
      <c r="AN117" s="187">
        <f t="shared" si="44"/>
        <v>1.4851063829787234</v>
      </c>
      <c r="AO117" s="188"/>
      <c r="AP117" s="187">
        <f t="shared" si="45"/>
        <v>0</v>
      </c>
      <c r="AQ117" s="29"/>
      <c r="AR117" s="30" t="s">
        <v>1278</v>
      </c>
      <c r="AS117" s="30">
        <f>IF(AT117&gt;0,"",IF(ISERROR(VLOOKUP(CONCATENATE(C117,E117),STD!C:D,2,0)),"",VLOOKUP(CONCATENATE(C117,E117),STD!C:D,2,0)))</f>
        <v>470</v>
      </c>
      <c r="AT117" s="31"/>
      <c r="AU117" s="109" t="str">
        <f t="shared" si="46"/>
        <v>Perno riel FFCC KJX 1x140CORTAR</v>
      </c>
      <c r="AV117" s="286">
        <f t="shared" si="47"/>
        <v>-2698</v>
      </c>
      <c r="AW117">
        <f t="shared" si="48"/>
        <v>1017</v>
      </c>
    </row>
    <row r="118" spans="1:49" ht="15" customHeight="1" x14ac:dyDescent="0.25">
      <c r="A118" s="82">
        <v>110</v>
      </c>
      <c r="B118" s="285" t="str">
        <f>IF(ISERROR(VLOOKUP(CONCATENATE(C118,E118),STD!C:E,3,0)),"",VLOOKUP(CONCATENATE(C118,E118),STD!C:E,3,0))</f>
        <v>PF #3</v>
      </c>
      <c r="C118" s="184" t="s">
        <v>869</v>
      </c>
      <c r="D118" s="229"/>
      <c r="E118" s="26" t="s">
        <v>37</v>
      </c>
      <c r="F118" s="26">
        <f>IF(C118&gt;1,VLOOKUP(C118,'PROD-KGS'!$A$1:$D$1369,4,0),"")</f>
        <v>0.72</v>
      </c>
      <c r="G118" s="27">
        <f t="shared" si="33"/>
        <v>1791</v>
      </c>
      <c r="H118" s="99">
        <v>1000</v>
      </c>
      <c r="I118" s="210">
        <f t="shared" si="49"/>
        <v>1000</v>
      </c>
      <c r="J118" s="92"/>
      <c r="K118" s="90">
        <f>IFERROR(INDEX(LUN!$A$1:$W$45,MATCH(A118,LUN!$A:$A,0),12),0)</f>
        <v>0</v>
      </c>
      <c r="L118" s="91" t="str">
        <f t="shared" si="34"/>
        <v/>
      </c>
      <c r="M118" s="81"/>
      <c r="N118" s="90">
        <f>IFERROR(INDEX(MAR!$A$1:$W$42,MATCH(A118,MAR!$A:$A,0),12),0)</f>
        <v>0</v>
      </c>
      <c r="O118" s="80" t="str">
        <f t="shared" si="35"/>
        <v/>
      </c>
      <c r="P118" s="81"/>
      <c r="Q118" s="90">
        <f>IFERROR(INDEX(MIE!$A$1:$W$44,MATCH(A118,MIE!$A:$A,0),12),0)</f>
        <v>0</v>
      </c>
      <c r="R118" s="80" t="str">
        <f t="shared" si="36"/>
        <v/>
      </c>
      <c r="S118" s="81"/>
      <c r="T118" s="90">
        <f>IFERROR(INDEX(JUE!$A$1:$W$45,MATCH(A118,JUE!$A:$A,0),12),0)</f>
        <v>0</v>
      </c>
      <c r="U118" s="80" t="str">
        <f t="shared" si="37"/>
        <v/>
      </c>
      <c r="V118" s="81"/>
      <c r="W118" s="90">
        <f>IFERROR(INDEX(VIE!$A$1:$N$40,MATCH(A118,VIE!$A:$A,0),12),0)</f>
        <v>0</v>
      </c>
      <c r="X118" s="80" t="str">
        <f t="shared" si="38"/>
        <v/>
      </c>
      <c r="Y118" s="81"/>
      <c r="Z118" s="90">
        <f>IFERROR(INDEX([5]SAB!$A$1:$J$43,MATCH(A118,[5]SAB!$A:$A,0),12),0)</f>
        <v>0</v>
      </c>
      <c r="AA118" s="80" t="str">
        <f t="shared" si="39"/>
        <v/>
      </c>
      <c r="AB118" s="185">
        <v>1</v>
      </c>
      <c r="AC118" s="28"/>
      <c r="AD118" s="186"/>
      <c r="AE118" s="188"/>
      <c r="AF118" s="187">
        <f t="shared" si="40"/>
        <v>0</v>
      </c>
      <c r="AG118" s="188"/>
      <c r="AH118" s="187">
        <f t="shared" si="41"/>
        <v>0</v>
      </c>
      <c r="AI118" s="188"/>
      <c r="AJ118" s="187">
        <f t="shared" si="42"/>
        <v>0</v>
      </c>
      <c r="AK118" s="188"/>
      <c r="AL118" s="187">
        <f t="shared" si="43"/>
        <v>0</v>
      </c>
      <c r="AM118" s="188"/>
      <c r="AN118" s="187">
        <f t="shared" si="44"/>
        <v>0</v>
      </c>
      <c r="AO118" s="188"/>
      <c r="AP118" s="187">
        <f t="shared" si="45"/>
        <v>0</v>
      </c>
      <c r="AQ118" s="29"/>
      <c r="AR118" s="30" t="s">
        <v>1278</v>
      </c>
      <c r="AS118" s="30">
        <f>IF(AT118&gt;0,"",IF(ISERROR(VLOOKUP(CONCATENATE(C118,E118),STD!C:D,2,0)),"",VLOOKUP(CONCATENATE(C118,E118),STD!C:D,2,0)))</f>
        <v>199</v>
      </c>
      <c r="AT118" s="31"/>
      <c r="AU118" s="109" t="str">
        <f t="shared" si="46"/>
        <v>Perno riel FFCC KJX 1x140ESTAMC</v>
      </c>
      <c r="AV118" s="286">
        <f t="shared" si="47"/>
        <v>1000</v>
      </c>
      <c r="AW118">
        <f t="shared" si="48"/>
        <v>0</v>
      </c>
    </row>
    <row r="119" spans="1:49" ht="15" customHeight="1" x14ac:dyDescent="0.25">
      <c r="A119" s="82">
        <v>111</v>
      </c>
      <c r="B119" s="285" t="str">
        <f>IF(ISERROR(VLOOKUP(CONCATENATE(C119,E119),STD!C:E,3,0)),"",VLOOKUP(CONCATENATE(C119,E119),STD!C:E,3,0))</f>
        <v>EX #14</v>
      </c>
      <c r="C119" s="184" t="s">
        <v>869</v>
      </c>
      <c r="D119" s="229"/>
      <c r="E119" s="26" t="s">
        <v>59</v>
      </c>
      <c r="F119" s="26">
        <f>IF(C119&gt;1,VLOOKUP(C119,'PROD-KGS'!$A$1:$D$1369,4,0),"")</f>
        <v>0.72</v>
      </c>
      <c r="G119" s="27">
        <f t="shared" si="33"/>
        <v>2547</v>
      </c>
      <c r="H119" s="99">
        <v>1000</v>
      </c>
      <c r="I119" s="210">
        <f t="shared" si="49"/>
        <v>1000</v>
      </c>
      <c r="J119" s="92"/>
      <c r="K119" s="90">
        <f>IFERROR(INDEX(LUN!$A$1:$W$45,MATCH(A119,LUN!$A:$A,0),12),0)</f>
        <v>0</v>
      </c>
      <c r="L119" s="91" t="str">
        <f t="shared" si="34"/>
        <v/>
      </c>
      <c r="M119" s="81"/>
      <c r="N119" s="90">
        <f>IFERROR(INDEX(MAR!$A$1:$W$42,MATCH(A119,MAR!$A:$A,0),12),0)</f>
        <v>0</v>
      </c>
      <c r="O119" s="80" t="str">
        <f t="shared" si="35"/>
        <v/>
      </c>
      <c r="P119" s="81"/>
      <c r="Q119" s="90">
        <f>IFERROR(INDEX(MIE!$A$1:$W$44,MATCH(A119,MIE!$A:$A,0),12),0)</f>
        <v>0</v>
      </c>
      <c r="R119" s="80" t="str">
        <f t="shared" si="36"/>
        <v/>
      </c>
      <c r="S119" s="81"/>
      <c r="T119" s="90">
        <f>IFERROR(INDEX(JUE!$A$1:$W$45,MATCH(A119,JUE!$A:$A,0),12),0)</f>
        <v>0</v>
      </c>
      <c r="U119" s="80" t="str">
        <f t="shared" si="37"/>
        <v/>
      </c>
      <c r="V119" s="81"/>
      <c r="W119" s="90">
        <f>IFERROR(INDEX(VIE!$A$1:$N$40,MATCH(A119,VIE!$A:$A,0),12),0)</f>
        <v>0</v>
      </c>
      <c r="X119" s="80" t="str">
        <f t="shared" si="38"/>
        <v/>
      </c>
      <c r="Y119" s="81"/>
      <c r="Z119" s="90">
        <f>IFERROR(INDEX([5]SAB!$A$1:$J$43,MATCH(A119,[5]SAB!$A:$A,0),12),0)</f>
        <v>0</v>
      </c>
      <c r="AA119" s="80" t="str">
        <f t="shared" si="39"/>
        <v/>
      </c>
      <c r="AB119" s="185"/>
      <c r="AC119" s="28"/>
      <c r="AD119" s="186"/>
      <c r="AE119" s="188"/>
      <c r="AF119" s="187">
        <f t="shared" si="40"/>
        <v>0</v>
      </c>
      <c r="AG119" s="188"/>
      <c r="AH119" s="187">
        <f t="shared" si="41"/>
        <v>0</v>
      </c>
      <c r="AI119" s="188"/>
      <c r="AJ119" s="187">
        <f t="shared" si="42"/>
        <v>0</v>
      </c>
      <c r="AK119" s="188"/>
      <c r="AL119" s="187">
        <f t="shared" si="43"/>
        <v>0</v>
      </c>
      <c r="AM119" s="188"/>
      <c r="AN119" s="187">
        <f t="shared" si="44"/>
        <v>0</v>
      </c>
      <c r="AO119" s="188"/>
      <c r="AP119" s="187">
        <f t="shared" si="45"/>
        <v>0</v>
      </c>
      <c r="AQ119" s="29"/>
      <c r="AR119" s="30" t="s">
        <v>1278</v>
      </c>
      <c r="AS119" s="30">
        <f>IF(AT119&gt;0,"",IF(ISERROR(VLOOKUP(CONCATENATE(C119,E119),STD!C:D,2,0)),"",VLOOKUP(CONCATENATE(C119,E119),STD!C:D,2,0)))</f>
        <v>283</v>
      </c>
      <c r="AT119" s="31"/>
      <c r="AU119" s="109" t="str">
        <f t="shared" si="46"/>
        <v>Perno riel FFCC KJX 1x140REBARP</v>
      </c>
      <c r="AV119" s="286">
        <f t="shared" si="47"/>
        <v>1000</v>
      </c>
      <c r="AW119">
        <f t="shared" si="48"/>
        <v>0</v>
      </c>
    </row>
    <row r="120" spans="1:49" ht="15" customHeight="1" x14ac:dyDescent="0.25">
      <c r="A120" s="82">
        <v>112</v>
      </c>
      <c r="B120" s="285" t="str">
        <f>IF(ISERROR(VLOOKUP(CONCATENATE(C120,E120),STD!C:E,3,0)),"",VLOOKUP(CONCATENATE(C120,E120),STD!C:E,3,0))</f>
        <v>PUNT ARC</v>
      </c>
      <c r="C120" s="184" t="s">
        <v>869</v>
      </c>
      <c r="D120" s="229"/>
      <c r="E120" s="26" t="s">
        <v>2237</v>
      </c>
      <c r="F120" s="26">
        <f>IF(C120&gt;1,VLOOKUP(C120,'PROD-KGS'!$A$1:$D$1369,4,0),"")</f>
        <v>0.72</v>
      </c>
      <c r="G120" s="27">
        <f t="shared" si="33"/>
        <v>2070</v>
      </c>
      <c r="H120" s="99">
        <v>1000</v>
      </c>
      <c r="I120" s="210">
        <f t="shared" si="49"/>
        <v>-30</v>
      </c>
      <c r="J120" s="92"/>
      <c r="K120" s="90">
        <f>IFERROR(INDEX(LUN!$A$1:$W$45,MATCH(A120,LUN!$A:$A,0),12),0)</f>
        <v>0</v>
      </c>
      <c r="L120" s="91" t="str">
        <f t="shared" si="34"/>
        <v/>
      </c>
      <c r="M120" s="81"/>
      <c r="N120" s="90">
        <f>IFERROR(INDEX(MAR!$A$1:$W$42,MATCH(A120,MAR!$A:$A,0),12),0)</f>
        <v>0</v>
      </c>
      <c r="O120" s="80" t="str">
        <f t="shared" si="35"/>
        <v/>
      </c>
      <c r="P120" s="81"/>
      <c r="Q120" s="90">
        <f>IFERROR(INDEX(MIE!$A$1:$W$44,MATCH(A120,MIE!$A:$A,0),12),0)</f>
        <v>0</v>
      </c>
      <c r="R120" s="80" t="str">
        <f t="shared" si="36"/>
        <v/>
      </c>
      <c r="S120" s="81"/>
      <c r="T120" s="90">
        <f>IFERROR(INDEX(JUE!$A$1:$W$45,MATCH(A120,JUE!$A:$A,0),12),0)</f>
        <v>0</v>
      </c>
      <c r="U120" s="80" t="str">
        <f t="shared" si="37"/>
        <v/>
      </c>
      <c r="V120" s="294">
        <v>1000</v>
      </c>
      <c r="W120" s="90">
        <f>IFERROR(INDEX(VIE!$A$1:$N$40,MATCH(A120,VIE!$A:$A,0),12),0)</f>
        <v>1030</v>
      </c>
      <c r="X120" s="80">
        <f t="shared" si="38"/>
        <v>1.03</v>
      </c>
      <c r="Y120" s="81"/>
      <c r="Z120" s="90">
        <f>IFERROR(INDEX([5]SAB!$A$1:$J$43,MATCH(A120,[5]SAB!$A:$A,0),12),0)</f>
        <v>0</v>
      </c>
      <c r="AA120" s="80" t="str">
        <f t="shared" si="39"/>
        <v/>
      </c>
      <c r="AB120" s="185">
        <v>1</v>
      </c>
      <c r="AC120" s="28"/>
      <c r="AD120" s="186"/>
      <c r="AE120" s="188"/>
      <c r="AF120" s="187">
        <f t="shared" si="40"/>
        <v>0</v>
      </c>
      <c r="AG120" s="188"/>
      <c r="AH120" s="187">
        <f t="shared" si="41"/>
        <v>0</v>
      </c>
      <c r="AI120" s="188"/>
      <c r="AJ120" s="187">
        <f t="shared" si="42"/>
        <v>0</v>
      </c>
      <c r="AK120" s="188"/>
      <c r="AL120" s="187">
        <f t="shared" si="43"/>
        <v>0</v>
      </c>
      <c r="AM120" s="188"/>
      <c r="AN120" s="187">
        <f t="shared" si="44"/>
        <v>4.3478260869565215</v>
      </c>
      <c r="AO120" s="188"/>
      <c r="AP120" s="187">
        <f t="shared" si="45"/>
        <v>0</v>
      </c>
      <c r="AQ120" s="29"/>
      <c r="AR120" s="30" t="s">
        <v>1278</v>
      </c>
      <c r="AS120" s="30">
        <f>IF(AT120&gt;0,"",IF(ISERROR(VLOOKUP(CONCATENATE(C120,E120),STD!C:D,2,0)),"",VLOOKUP(CONCATENATE(C120,E120),STD!C:D,2,0)))</f>
        <v>230</v>
      </c>
      <c r="AT120" s="31"/>
      <c r="AU120" s="109" t="str">
        <f t="shared" si="46"/>
        <v>Perno riel FFCC KJX 1x140PUNTEAR</v>
      </c>
      <c r="AV120" s="286">
        <f t="shared" si="47"/>
        <v>0</v>
      </c>
      <c r="AW120">
        <f t="shared" si="48"/>
        <v>1030</v>
      </c>
    </row>
    <row r="121" spans="1:49" ht="15" customHeight="1" x14ac:dyDescent="0.25">
      <c r="A121" s="82">
        <v>113</v>
      </c>
      <c r="B121" s="285" t="str">
        <f>IF(ISERROR(VLOOKUP(CONCATENATE(C121,E121),STD!C:E,3,0)),"",VLOOKUP(CONCATENATE(C121,E121),STD!C:E,3,0))</f>
        <v>TERR #1</v>
      </c>
      <c r="C121" s="184" t="s">
        <v>869</v>
      </c>
      <c r="D121" s="229"/>
      <c r="E121" s="26" t="s">
        <v>2238</v>
      </c>
      <c r="F121" s="26">
        <f>IF(C121&gt;1,VLOOKUP(C121,'PROD-KGS'!$A$1:$D$1369,4,0),"")</f>
        <v>0.72</v>
      </c>
      <c r="G121" s="27">
        <f t="shared" si="33"/>
        <v>765</v>
      </c>
      <c r="H121" s="99">
        <v>1000</v>
      </c>
      <c r="I121" s="210">
        <f t="shared" si="49"/>
        <v>1000</v>
      </c>
      <c r="J121" s="92"/>
      <c r="K121" s="90">
        <f>IFERROR(INDEX(LUN!$A$1:$W$45,MATCH(A121,LUN!$A:$A,0),12),0)</f>
        <v>0</v>
      </c>
      <c r="L121" s="91" t="str">
        <f t="shared" si="34"/>
        <v/>
      </c>
      <c r="M121" s="81"/>
      <c r="N121" s="90">
        <f>IFERROR(INDEX(MAR!$A$1:$W$42,MATCH(A121,MAR!$A:$A,0),12),0)</f>
        <v>0</v>
      </c>
      <c r="O121" s="80" t="str">
        <f t="shared" si="35"/>
        <v/>
      </c>
      <c r="P121" s="81"/>
      <c r="Q121" s="90">
        <f>IFERROR(INDEX(MIE!$A$1:$W$44,MATCH(A121,MIE!$A:$A,0),12),0)</f>
        <v>0</v>
      </c>
      <c r="R121" s="80" t="str">
        <f t="shared" si="36"/>
        <v/>
      </c>
      <c r="S121" s="81"/>
      <c r="T121" s="90">
        <f>IFERROR(INDEX(JUE!$A$1:$W$45,MATCH(A121,JUE!$A:$A,0),12),0)</f>
        <v>0</v>
      </c>
      <c r="U121" s="80" t="str">
        <f t="shared" si="37"/>
        <v/>
      </c>
      <c r="V121" s="81"/>
      <c r="W121" s="90">
        <f>IFERROR(INDEX(VIE!$A$1:$N$40,MATCH(A121,VIE!$A:$A,0),12),0)</f>
        <v>0</v>
      </c>
      <c r="X121" s="80" t="str">
        <f t="shared" si="38"/>
        <v/>
      </c>
      <c r="Y121" s="81"/>
      <c r="Z121" s="90">
        <f>IFERROR(INDEX([5]SAB!$A$1:$J$43,MATCH(A121,[5]SAB!$A:$A,0),12),0)</f>
        <v>0</v>
      </c>
      <c r="AA121" s="80" t="str">
        <f t="shared" si="39"/>
        <v/>
      </c>
      <c r="AB121" s="185"/>
      <c r="AC121" s="28"/>
      <c r="AD121" s="186"/>
      <c r="AE121" s="188"/>
      <c r="AF121" s="187">
        <f t="shared" si="40"/>
        <v>0</v>
      </c>
      <c r="AG121" s="188"/>
      <c r="AH121" s="187">
        <f t="shared" si="41"/>
        <v>0</v>
      </c>
      <c r="AI121" s="188"/>
      <c r="AJ121" s="187">
        <f t="shared" si="42"/>
        <v>0</v>
      </c>
      <c r="AK121" s="188"/>
      <c r="AL121" s="187">
        <f t="shared" si="43"/>
        <v>0</v>
      </c>
      <c r="AM121" s="188"/>
      <c r="AN121" s="187">
        <f t="shared" si="44"/>
        <v>0</v>
      </c>
      <c r="AO121" s="188"/>
      <c r="AP121" s="187">
        <f t="shared" si="45"/>
        <v>0</v>
      </c>
      <c r="AQ121" s="29"/>
      <c r="AR121" s="30" t="s">
        <v>27</v>
      </c>
      <c r="AS121" s="30">
        <f>IF(AT121&gt;0,"",IF(ISERROR(VLOOKUP(CONCATENATE(C121,E121),STD!C:D,2,0)),"",VLOOKUP(CONCATENATE(C121,E121),STD!C:D,2,0)))</f>
        <v>85</v>
      </c>
      <c r="AT121" s="31"/>
      <c r="AU121" s="109" t="str">
        <f t="shared" si="46"/>
        <v>Perno riel FFCC KJX 1x140TERRAJAR</v>
      </c>
      <c r="AV121" s="286">
        <f t="shared" si="47"/>
        <v>1000</v>
      </c>
      <c r="AW121">
        <f t="shared" si="48"/>
        <v>0</v>
      </c>
    </row>
    <row r="122" spans="1:49" ht="15" customHeight="1" x14ac:dyDescent="0.25">
      <c r="A122" s="82">
        <v>114</v>
      </c>
      <c r="B122" s="285" t="str">
        <f>IF(ISERROR(VLOOKUP(CONCATENATE(C122,E122),STD!C:E,3,0)),"",VLOOKUP(CONCATENATE(C122,E122),STD!C:E,3,0))</f>
        <v>TIJERA #2</v>
      </c>
      <c r="C122" s="184" t="s">
        <v>859</v>
      </c>
      <c r="D122" s="229"/>
      <c r="E122" s="26" t="s">
        <v>28</v>
      </c>
      <c r="F122" s="26">
        <f>IF(C122&gt;1,VLOOKUP(C122,'PROD-KGS'!$A$1:$D$1369,4,0),"")</f>
        <v>0.44500000000000001</v>
      </c>
      <c r="G122" s="27">
        <f t="shared" si="33"/>
        <v>4590</v>
      </c>
      <c r="H122" s="99">
        <v>1000</v>
      </c>
      <c r="I122" s="210">
        <f t="shared" si="49"/>
        <v>-15</v>
      </c>
      <c r="J122" s="92"/>
      <c r="K122" s="90">
        <f>IFERROR(INDEX(LUN!$A$1:$W$45,MATCH(A122,LUN!$A:$A,0),12),0)</f>
        <v>0</v>
      </c>
      <c r="L122" s="91" t="str">
        <f t="shared" si="34"/>
        <v/>
      </c>
      <c r="M122" s="294">
        <v>1000</v>
      </c>
      <c r="N122" s="90">
        <f>IFERROR(INDEX(MAR!$A$1:$W$42,MATCH(A122,MAR!$A:$A,0),12),0)</f>
        <v>1015</v>
      </c>
      <c r="O122" s="80">
        <f t="shared" si="35"/>
        <v>1.0149999999999999</v>
      </c>
      <c r="P122" s="81"/>
      <c r="Q122" s="90">
        <f>IFERROR(INDEX(MIE!$A$1:$W$44,MATCH(A122,MIE!$A:$A,0),12),0)</f>
        <v>0</v>
      </c>
      <c r="R122" s="80" t="str">
        <f t="shared" si="36"/>
        <v/>
      </c>
      <c r="S122" s="81"/>
      <c r="T122" s="90">
        <f>IFERROR(INDEX(JUE!$A$1:$W$45,MATCH(A122,JUE!$A:$A,0),12),0)</f>
        <v>0</v>
      </c>
      <c r="U122" s="80" t="str">
        <f t="shared" si="37"/>
        <v/>
      </c>
      <c r="V122" s="81"/>
      <c r="W122" s="90">
        <f>IFERROR(INDEX(VIE!$A$1:$N$40,MATCH(A122,VIE!$A:$A,0),12),0)</f>
        <v>0</v>
      </c>
      <c r="X122" s="80" t="str">
        <f t="shared" si="38"/>
        <v/>
      </c>
      <c r="Y122" s="81"/>
      <c r="Z122" s="90">
        <f>IFERROR(INDEX([5]SAB!$A$1:$J$43,MATCH(A122,[5]SAB!$A:$A,0),12),0)</f>
        <v>0</v>
      </c>
      <c r="AA122" s="80" t="str">
        <f t="shared" si="39"/>
        <v/>
      </c>
      <c r="AB122" s="185">
        <v>1</v>
      </c>
      <c r="AC122" s="28"/>
      <c r="AD122" s="186"/>
      <c r="AE122" s="188"/>
      <c r="AF122" s="187">
        <f t="shared" si="40"/>
        <v>0</v>
      </c>
      <c r="AG122" s="188"/>
      <c r="AH122" s="187">
        <f t="shared" si="41"/>
        <v>1.9607843137254901</v>
      </c>
      <c r="AI122" s="188"/>
      <c r="AJ122" s="187">
        <f t="shared" si="42"/>
        <v>0</v>
      </c>
      <c r="AK122" s="188"/>
      <c r="AL122" s="187">
        <f t="shared" si="43"/>
        <v>0</v>
      </c>
      <c r="AM122" s="188"/>
      <c r="AN122" s="187">
        <f t="shared" si="44"/>
        <v>0</v>
      </c>
      <c r="AO122" s="188"/>
      <c r="AP122" s="187">
        <f t="shared" si="45"/>
        <v>0</v>
      </c>
      <c r="AQ122" s="29"/>
      <c r="AR122" s="30" t="s">
        <v>1278</v>
      </c>
      <c r="AS122" s="30">
        <f>IF(AT122&gt;0,"",IF(ISERROR(VLOOKUP(CONCATENATE(C122,E122),STD!C:D,2,0)),"",VLOOKUP(CONCATENATE(C122,E122),STD!C:D,2,0)))</f>
        <v>510</v>
      </c>
      <c r="AT122" s="31"/>
      <c r="AU122" s="109" t="str">
        <f t="shared" si="46"/>
        <v>Perno riel FFCC BCY 7/8x115CORTAR</v>
      </c>
      <c r="AV122" s="286">
        <f t="shared" si="47"/>
        <v>0</v>
      </c>
      <c r="AW122">
        <f t="shared" si="48"/>
        <v>1015</v>
      </c>
    </row>
    <row r="123" spans="1:49" ht="15" customHeight="1" x14ac:dyDescent="0.25">
      <c r="A123" s="82">
        <v>115</v>
      </c>
      <c r="B123" s="285" t="str">
        <f>IF(ISERROR(VLOOKUP(CONCATENATE(C123,E123),STD!C:E,3,0)),"",VLOOKUP(CONCATENATE(C123,E123),STD!C:E,3,0))</f>
        <v>PF #6</v>
      </c>
      <c r="C123" s="184" t="s">
        <v>859</v>
      </c>
      <c r="D123" s="229"/>
      <c r="E123" s="26" t="s">
        <v>37</v>
      </c>
      <c r="F123" s="26">
        <f>IF(C123&gt;1,VLOOKUP(C123,'PROD-KGS'!$A$1:$D$1369,4,0),"")</f>
        <v>0.44500000000000001</v>
      </c>
      <c r="G123" s="27">
        <f t="shared" si="33"/>
        <v>1215</v>
      </c>
      <c r="H123" s="99">
        <v>1000</v>
      </c>
      <c r="I123" s="210">
        <f t="shared" si="49"/>
        <v>-40</v>
      </c>
      <c r="J123" s="92"/>
      <c r="K123" s="90">
        <f>IFERROR(INDEX(LUN!$A$1:$W$45,MATCH(A123,LUN!$A:$A,0),12),0)</f>
        <v>0</v>
      </c>
      <c r="L123" s="91" t="str">
        <f t="shared" si="34"/>
        <v/>
      </c>
      <c r="M123" s="294">
        <v>600</v>
      </c>
      <c r="N123" s="90">
        <f>IFERROR(INDEX(MAR!$A$1:$W$42,MATCH(A123,MAR!$A:$A,0),12),0)</f>
        <v>35</v>
      </c>
      <c r="O123" s="80">
        <f t="shared" si="35"/>
        <v>5.8333333333333334E-2</v>
      </c>
      <c r="P123" s="294">
        <v>965</v>
      </c>
      <c r="Q123" s="90">
        <f>IFERROR(INDEX(MIE!$A$1:$W$44,MATCH(A123,MIE!$A:$A,0),12),0)</f>
        <v>0</v>
      </c>
      <c r="R123" s="80">
        <f t="shared" si="36"/>
        <v>0</v>
      </c>
      <c r="S123" s="294">
        <v>965</v>
      </c>
      <c r="T123" s="90">
        <f>IFERROR(INDEX(JUE!$A$1:$W$45,MATCH(A123,JUE!$A:$A,0),12),0)</f>
        <v>700</v>
      </c>
      <c r="U123" s="80">
        <f t="shared" si="37"/>
        <v>0.72538860103626945</v>
      </c>
      <c r="V123" s="294">
        <v>265</v>
      </c>
      <c r="W123" s="90">
        <f>IFERROR(INDEX(VIE!$A$1:$N$40,MATCH(A123,VIE!$A:$A,0),12),0)</f>
        <v>305</v>
      </c>
      <c r="X123" s="80">
        <f t="shared" si="38"/>
        <v>1.1509433962264151</v>
      </c>
      <c r="Y123" s="81"/>
      <c r="Z123" s="90">
        <f>IFERROR(INDEX([5]SAB!$A$1:$J$43,MATCH(A123,[5]SAB!$A:$A,0),12),0)</f>
        <v>0</v>
      </c>
      <c r="AA123" s="80" t="str">
        <f t="shared" si="39"/>
        <v/>
      </c>
      <c r="AB123" s="185">
        <v>1</v>
      </c>
      <c r="AC123" s="28"/>
      <c r="AD123" s="186"/>
      <c r="AE123" s="188"/>
      <c r="AF123" s="187">
        <f t="shared" si="40"/>
        <v>0</v>
      </c>
      <c r="AG123" s="188"/>
      <c r="AH123" s="187">
        <f t="shared" si="41"/>
        <v>4.4444444444444446</v>
      </c>
      <c r="AI123" s="188"/>
      <c r="AJ123" s="187">
        <f t="shared" si="42"/>
        <v>7.1481481481481479</v>
      </c>
      <c r="AK123" s="188"/>
      <c r="AL123" s="187">
        <f t="shared" si="43"/>
        <v>7.1481481481481479</v>
      </c>
      <c r="AM123" s="188"/>
      <c r="AN123" s="187">
        <f t="shared" si="44"/>
        <v>1.962962962962963</v>
      </c>
      <c r="AO123" s="188"/>
      <c r="AP123" s="187">
        <f t="shared" si="45"/>
        <v>0</v>
      </c>
      <c r="AQ123" s="29"/>
      <c r="AR123" s="30" t="s">
        <v>1278</v>
      </c>
      <c r="AS123" s="30">
        <f>IF(AT123&gt;0,"",IF(ISERROR(VLOOKUP(CONCATENATE(C123,E123),STD!C:D,2,0)),"",VLOOKUP(CONCATENATE(C123,E123),STD!C:D,2,0)))</f>
        <v>135</v>
      </c>
      <c r="AT123" s="31"/>
      <c r="AU123" s="109" t="str">
        <f t="shared" si="46"/>
        <v>Perno riel FFCC BCY 7/8x115ESTAMC</v>
      </c>
      <c r="AV123" s="286">
        <f t="shared" si="47"/>
        <v>-1795</v>
      </c>
      <c r="AW123">
        <f t="shared" si="48"/>
        <v>1040</v>
      </c>
    </row>
    <row r="124" spans="1:49" ht="15" customHeight="1" x14ac:dyDescent="0.25">
      <c r="A124" s="82">
        <v>116</v>
      </c>
      <c r="B124" s="285" t="str">
        <f>IF(ISERROR(VLOOKUP(CONCATENATE(C124,E124),STD!C:E,3,0)),"",VLOOKUP(CONCATENATE(C124,E124),STD!C:E,3,0))</f>
        <v>EX #14</v>
      </c>
      <c r="C124" s="184" t="s">
        <v>859</v>
      </c>
      <c r="D124" s="229"/>
      <c r="E124" s="26" t="s">
        <v>59</v>
      </c>
      <c r="F124" s="26">
        <f>IF(C124&gt;1,VLOOKUP(C124,'PROD-KGS'!$A$1:$D$1369,4,0),"")</f>
        <v>0.44500000000000001</v>
      </c>
      <c r="G124" s="27">
        <f t="shared" si="33"/>
        <v>2547</v>
      </c>
      <c r="H124" s="99">
        <v>1000</v>
      </c>
      <c r="I124" s="210">
        <f t="shared" si="49"/>
        <v>121</v>
      </c>
      <c r="J124" s="92"/>
      <c r="K124" s="90">
        <f>IFERROR(INDEX(LUN!$A$1:$W$45,MATCH(A124,LUN!$A:$A,0),12),0)</f>
        <v>0</v>
      </c>
      <c r="L124" s="91" t="str">
        <f t="shared" si="34"/>
        <v/>
      </c>
      <c r="M124" s="81"/>
      <c r="N124" s="90">
        <f>IFERROR(INDEX(MAR!$A$1:$W$42,MATCH(A124,MAR!$A:$A,0),12),0)</f>
        <v>0</v>
      </c>
      <c r="O124" s="80" t="str">
        <f t="shared" si="35"/>
        <v/>
      </c>
      <c r="P124" s="294">
        <v>965</v>
      </c>
      <c r="Q124" s="90">
        <f>IFERROR(INDEX(MIE!$A$1:$W$44,MATCH(A124,MIE!$A:$A,0),12),0)</f>
        <v>0</v>
      </c>
      <c r="R124" s="80">
        <f t="shared" si="36"/>
        <v>0</v>
      </c>
      <c r="S124" s="294">
        <v>665</v>
      </c>
      <c r="T124" s="90">
        <f>IFERROR(INDEX(JUE!$A$1:$W$45,MATCH(A124,JUE!$A:$A,0),12),0)</f>
        <v>593</v>
      </c>
      <c r="U124" s="80">
        <f t="shared" si="37"/>
        <v>0.8917293233082707</v>
      </c>
      <c r="V124" s="294">
        <v>407</v>
      </c>
      <c r="W124" s="90">
        <f>IFERROR(INDEX(VIE!$A$1:$N$40,MATCH(A124,VIE!$A:$A,0),12),0)</f>
        <v>286</v>
      </c>
      <c r="X124" s="80">
        <f t="shared" si="38"/>
        <v>0.70270270270270274</v>
      </c>
      <c r="Y124" s="81"/>
      <c r="Z124" s="90">
        <f>IFERROR(INDEX([5]SAB!$A$1:$J$43,MATCH(A124,[5]SAB!$A:$A,0),12),0)</f>
        <v>0</v>
      </c>
      <c r="AA124" s="80" t="str">
        <f t="shared" si="39"/>
        <v/>
      </c>
      <c r="AB124" s="185">
        <v>1</v>
      </c>
      <c r="AC124" s="28"/>
      <c r="AD124" s="186"/>
      <c r="AE124" s="188"/>
      <c r="AF124" s="187">
        <f t="shared" si="40"/>
        <v>0</v>
      </c>
      <c r="AG124" s="188"/>
      <c r="AH124" s="187">
        <f t="shared" si="41"/>
        <v>0</v>
      </c>
      <c r="AI124" s="188"/>
      <c r="AJ124" s="187">
        <f t="shared" si="42"/>
        <v>3.409893992932862</v>
      </c>
      <c r="AK124" s="188"/>
      <c r="AL124" s="187">
        <f t="shared" si="43"/>
        <v>2.3498233215547701</v>
      </c>
      <c r="AM124" s="188"/>
      <c r="AN124" s="187">
        <f t="shared" si="44"/>
        <v>1.4381625441696113</v>
      </c>
      <c r="AO124" s="188"/>
      <c r="AP124" s="187">
        <f t="shared" si="45"/>
        <v>0</v>
      </c>
      <c r="AQ124" s="29"/>
      <c r="AR124" s="30" t="s">
        <v>1278</v>
      </c>
      <c r="AS124" s="30">
        <f>IF(AT124&gt;0,"",IF(ISERROR(VLOOKUP(CONCATENATE(C124,E124),STD!C:D,2,0)),"",VLOOKUP(CONCATENATE(C124,E124),STD!C:D,2,0)))</f>
        <v>283</v>
      </c>
      <c r="AT124" s="31"/>
      <c r="AU124" s="109" t="str">
        <f t="shared" si="46"/>
        <v>Perno riel FFCC BCY 7/8x115REBARP</v>
      </c>
      <c r="AV124" s="286">
        <f t="shared" si="47"/>
        <v>-1037</v>
      </c>
      <c r="AW124">
        <f t="shared" si="48"/>
        <v>879</v>
      </c>
    </row>
    <row r="125" spans="1:49" x14ac:dyDescent="0.25">
      <c r="A125" s="82">
        <v>117</v>
      </c>
      <c r="B125" s="285" t="str">
        <f>IF(ISERROR(VLOOKUP(CONCATENATE(C125,E125),STD!C:E,3,0)),"",VLOOKUP(CONCATENATE(C125,E125),STD!C:E,3,0))</f>
        <v>PUNT ARC</v>
      </c>
      <c r="C125" s="184" t="s">
        <v>859</v>
      </c>
      <c r="D125" s="229"/>
      <c r="E125" s="26" t="s">
        <v>2237</v>
      </c>
      <c r="F125" s="26">
        <f>IF(C125&gt;1,VLOOKUP(C125,'PROD-KGS'!$A$1:$D$1369,4,0),"")</f>
        <v>0.44500000000000001</v>
      </c>
      <c r="G125" s="27">
        <f t="shared" si="33"/>
        <v>2520</v>
      </c>
      <c r="H125" s="99">
        <v>1000</v>
      </c>
      <c r="I125" s="210">
        <f t="shared" si="49"/>
        <v>637</v>
      </c>
      <c r="J125" s="92"/>
      <c r="K125" s="90">
        <f>IFERROR(INDEX(LUN!$A$1:$W$45,MATCH(A125,LUN!$A:$A,0),12),0)</f>
        <v>0</v>
      </c>
      <c r="L125" s="91" t="str">
        <f t="shared" si="34"/>
        <v/>
      </c>
      <c r="M125" s="81"/>
      <c r="N125" s="90">
        <f>IFERROR(INDEX(MAR!$A$1:$W$42,MATCH(A125,MAR!$A:$A,0),12),0)</f>
        <v>0</v>
      </c>
      <c r="O125" s="80" t="str">
        <f t="shared" si="35"/>
        <v/>
      </c>
      <c r="P125" s="294">
        <v>350</v>
      </c>
      <c r="Q125" s="90">
        <f>IFERROR(INDEX(MIE!$A$1:$W$44,MATCH(A125,MIE!$A:$A,0),12),0)</f>
        <v>363</v>
      </c>
      <c r="R125" s="80">
        <f t="shared" si="36"/>
        <v>1.0371428571428571</v>
      </c>
      <c r="S125" s="81"/>
      <c r="T125" s="90">
        <f>IFERROR(INDEX(JUE!$A$1:$W$45,MATCH(A125,JUE!$A:$A,0),12),0)</f>
        <v>0</v>
      </c>
      <c r="U125" s="80" t="str">
        <f t="shared" si="37"/>
        <v/>
      </c>
      <c r="V125" s="81"/>
      <c r="W125" s="90">
        <f>IFERROR(INDEX(VIE!$A$1:$N$40,MATCH(A125,VIE!$A:$A,0),12),0)</f>
        <v>0</v>
      </c>
      <c r="X125" s="80" t="str">
        <f t="shared" si="38"/>
        <v/>
      </c>
      <c r="Y125" s="81"/>
      <c r="Z125" s="90">
        <f>IFERROR(INDEX([5]SAB!$A$1:$J$43,MATCH(A125,[5]SAB!$A:$A,0),12),0)</f>
        <v>0</v>
      </c>
      <c r="AA125" s="80" t="str">
        <f t="shared" si="39"/>
        <v/>
      </c>
      <c r="AB125" s="185">
        <v>1</v>
      </c>
      <c r="AC125" s="28"/>
      <c r="AD125" s="186"/>
      <c r="AE125" s="188"/>
      <c r="AF125" s="187">
        <f t="shared" si="40"/>
        <v>0</v>
      </c>
      <c r="AG125" s="188"/>
      <c r="AH125" s="187">
        <f t="shared" si="41"/>
        <v>0</v>
      </c>
      <c r="AI125" s="188"/>
      <c r="AJ125" s="187">
        <f t="shared" si="42"/>
        <v>1.25</v>
      </c>
      <c r="AK125" s="188"/>
      <c r="AL125" s="187">
        <f t="shared" si="43"/>
        <v>0</v>
      </c>
      <c r="AM125" s="188"/>
      <c r="AN125" s="187">
        <f t="shared" si="44"/>
        <v>0</v>
      </c>
      <c r="AO125" s="188"/>
      <c r="AP125" s="187">
        <f t="shared" si="45"/>
        <v>0</v>
      </c>
      <c r="AQ125" s="29"/>
      <c r="AR125" s="30" t="s">
        <v>1278</v>
      </c>
      <c r="AS125" s="30">
        <f>IF(AT125&gt;0,"",IF(ISERROR(VLOOKUP(CONCATENATE(C125,E125),STD!C:D,2,0)),"",VLOOKUP(CONCATENATE(C125,E125),STD!C:D,2,0)))</f>
        <v>280</v>
      </c>
      <c r="AT125" s="31"/>
      <c r="AU125" s="109" t="str">
        <f t="shared" si="46"/>
        <v>Perno riel FFCC BCY 7/8x115PUNTEAR</v>
      </c>
      <c r="AV125" s="286">
        <f t="shared" si="47"/>
        <v>650</v>
      </c>
      <c r="AW125">
        <f t="shared" si="48"/>
        <v>363</v>
      </c>
    </row>
    <row r="126" spans="1:49" x14ac:dyDescent="0.25">
      <c r="A126" s="82">
        <v>118</v>
      </c>
      <c r="B126" s="285" t="str">
        <f>IF(ISERROR(VLOOKUP(CONCATENATE(C126,E126),STD!C:E,3,0)),"",VLOOKUP(CONCATENATE(C126,E126),STD!C:E,3,0))</f>
        <v>TERR #4</v>
      </c>
      <c r="C126" s="184" t="s">
        <v>859</v>
      </c>
      <c r="D126" s="229"/>
      <c r="E126" s="26" t="s">
        <v>2238</v>
      </c>
      <c r="F126" s="26">
        <f>IF(C126&gt;1,VLOOKUP(C126,'PROD-KGS'!$A$1:$D$1369,4,0),"")</f>
        <v>0.44500000000000001</v>
      </c>
      <c r="G126" s="27">
        <f t="shared" si="33"/>
        <v>873</v>
      </c>
      <c r="H126" s="99">
        <v>1000</v>
      </c>
      <c r="I126" s="210">
        <f t="shared" si="49"/>
        <v>572</v>
      </c>
      <c r="J126" s="92"/>
      <c r="K126" s="90">
        <f>IFERROR(INDEX(LUN!$A$1:$W$45,MATCH(A126,LUN!$A:$A,0),12),0)</f>
        <v>0</v>
      </c>
      <c r="L126" s="91" t="str">
        <f t="shared" si="34"/>
        <v/>
      </c>
      <c r="M126" s="81"/>
      <c r="N126" s="90">
        <f>IFERROR(INDEX(MAR!$A$1:$W$42,MATCH(A126,MAR!$A:$A,0),12),0)</f>
        <v>0</v>
      </c>
      <c r="O126" s="80" t="str">
        <f t="shared" si="35"/>
        <v/>
      </c>
      <c r="P126" s="294">
        <v>650</v>
      </c>
      <c r="Q126" s="90">
        <f>IFERROR(INDEX(MIE!$A$1:$W$44,MATCH(A126,MIE!$A:$A,0),12),0)</f>
        <v>8</v>
      </c>
      <c r="R126" s="80">
        <f t="shared" si="36"/>
        <v>1.2307692307692308E-2</v>
      </c>
      <c r="S126" s="294">
        <v>873</v>
      </c>
      <c r="T126" s="90">
        <f>IFERROR(INDEX(JUE!$A$1:$W$45,MATCH(A126,JUE!$A:$A,0),12),0)</f>
        <v>0</v>
      </c>
      <c r="U126" s="80">
        <f t="shared" si="37"/>
        <v>0</v>
      </c>
      <c r="V126" s="294">
        <v>765</v>
      </c>
      <c r="W126" s="90">
        <f>IFERROR(INDEX(VIE!$A$1:$N$40,MATCH(A126,VIE!$A:$A,0),12),0)</f>
        <v>420</v>
      </c>
      <c r="X126" s="80">
        <f t="shared" si="38"/>
        <v>0.5490196078431373</v>
      </c>
      <c r="Y126" s="81"/>
      <c r="Z126" s="90">
        <f>IFERROR(INDEX([5]SAB!$A$1:$J$43,MATCH(A126,[5]SAB!$A:$A,0),12),0)</f>
        <v>0</v>
      </c>
      <c r="AA126" s="80" t="str">
        <f t="shared" si="39"/>
        <v/>
      </c>
      <c r="AB126" s="185">
        <v>1</v>
      </c>
      <c r="AC126" s="28"/>
      <c r="AD126" s="186"/>
      <c r="AE126" s="188"/>
      <c r="AF126" s="187">
        <f t="shared" si="40"/>
        <v>0</v>
      </c>
      <c r="AG126" s="188"/>
      <c r="AH126" s="187">
        <f t="shared" si="41"/>
        <v>0</v>
      </c>
      <c r="AI126" s="188"/>
      <c r="AJ126" s="187">
        <f t="shared" si="42"/>
        <v>6.7010309278350517</v>
      </c>
      <c r="AK126" s="188"/>
      <c r="AL126" s="187">
        <f t="shared" si="43"/>
        <v>9</v>
      </c>
      <c r="AM126" s="188"/>
      <c r="AN126" s="187">
        <f t="shared" si="44"/>
        <v>7.8865979381443303</v>
      </c>
      <c r="AO126" s="188"/>
      <c r="AP126" s="187">
        <f t="shared" si="45"/>
        <v>0</v>
      </c>
      <c r="AQ126" s="29">
        <v>3000</v>
      </c>
      <c r="AR126" s="30" t="s">
        <v>27</v>
      </c>
      <c r="AS126" s="30">
        <f>IF(AT126&gt;0,"",IF(ISERROR(VLOOKUP(CONCATENATE(C126,E126),STD!C:D,2,0)),"",VLOOKUP(CONCATENATE(C126,E126),STD!C:D,2,0)))</f>
        <v>97</v>
      </c>
      <c r="AT126" s="31"/>
      <c r="AU126" s="109" t="str">
        <f t="shared" si="46"/>
        <v>Perno riel FFCC BCY 7/8x115TERRAJAR</v>
      </c>
      <c r="AV126" s="286">
        <f t="shared" si="47"/>
        <v>-1288</v>
      </c>
      <c r="AW126">
        <f t="shared" si="48"/>
        <v>428</v>
      </c>
    </row>
    <row r="127" spans="1:49" x14ac:dyDescent="0.25">
      <c r="A127" s="82">
        <v>119</v>
      </c>
      <c r="B127" s="285" t="str">
        <f>IF(ISERROR(VLOOKUP(CONCATENATE(C127,E127),STD!C:E,3,0)),"",VLOOKUP(CONCATENATE(C127,E127),STD!C:E,3,0))</f>
        <v>TIJERA UNI</v>
      </c>
      <c r="C127" s="184" t="s">
        <v>2557</v>
      </c>
      <c r="D127" s="229"/>
      <c r="E127" s="26" t="s">
        <v>28</v>
      </c>
      <c r="F127" s="26">
        <f>IF(C127&gt;1,VLOOKUP(C127,'PROD-KGS'!$A$1:$D$1369,4,0),"")</f>
        <v>9.5</v>
      </c>
      <c r="G127" s="27">
        <f t="shared" si="33"/>
        <v>675</v>
      </c>
      <c r="H127" s="99">
        <v>36</v>
      </c>
      <c r="I127" s="210">
        <f t="shared" si="49"/>
        <v>36</v>
      </c>
      <c r="J127" s="92"/>
      <c r="K127" s="90">
        <f>IFERROR(INDEX(LUN!$A$1:$W$45,MATCH(A127,LUN!$A:$A,0),12),0)</f>
        <v>0</v>
      </c>
      <c r="L127" s="91" t="str">
        <f t="shared" si="34"/>
        <v/>
      </c>
      <c r="M127" s="81"/>
      <c r="N127" s="90">
        <f>IFERROR(INDEX(MAR!$A$1:$W$42,MATCH(A127,MAR!$A:$A,0),12),0)</f>
        <v>0</v>
      </c>
      <c r="O127" s="80" t="str">
        <f t="shared" si="35"/>
        <v/>
      </c>
      <c r="P127" s="81"/>
      <c r="Q127" s="90">
        <f>IFERROR(INDEX(MIE!$A$1:$W$44,MATCH(A127,MIE!$A:$A,0),12),0)</f>
        <v>0</v>
      </c>
      <c r="R127" s="80" t="str">
        <f t="shared" si="36"/>
        <v/>
      </c>
      <c r="S127" s="294">
        <v>36</v>
      </c>
      <c r="T127" s="90">
        <f>IFERROR(INDEX(JUE!$A$1:$W$45,MATCH(A127,JUE!$A:$A,0),12),0)</f>
        <v>0</v>
      </c>
      <c r="U127" s="80">
        <f t="shared" si="37"/>
        <v>0</v>
      </c>
      <c r="V127" s="294">
        <v>36</v>
      </c>
      <c r="W127" s="90">
        <f>IFERROR(INDEX(VIE!$A$1:$N$40,MATCH(A127,VIE!$A:$A,0),12),0)</f>
        <v>0</v>
      </c>
      <c r="X127" s="80">
        <f t="shared" si="38"/>
        <v>0</v>
      </c>
      <c r="Y127" s="81"/>
      <c r="Z127" s="90">
        <f>IFERROR(INDEX([5]SAB!$A$1:$J$43,MATCH(A127,[5]SAB!$A:$A,0),12),0)</f>
        <v>0</v>
      </c>
      <c r="AA127" s="80" t="str">
        <f t="shared" si="39"/>
        <v/>
      </c>
      <c r="AB127" s="185">
        <v>2</v>
      </c>
      <c r="AC127" s="28"/>
      <c r="AD127" s="186"/>
      <c r="AE127" s="188"/>
      <c r="AF127" s="187">
        <f t="shared" si="40"/>
        <v>0</v>
      </c>
      <c r="AG127" s="188"/>
      <c r="AH127" s="187">
        <f t="shared" si="41"/>
        <v>0</v>
      </c>
      <c r="AI127" s="188"/>
      <c r="AJ127" s="187">
        <f t="shared" si="42"/>
        <v>0</v>
      </c>
      <c r="AK127" s="188"/>
      <c r="AL127" s="187">
        <f t="shared" si="43"/>
        <v>0.96</v>
      </c>
      <c r="AM127" s="188"/>
      <c r="AN127" s="187">
        <f t="shared" si="44"/>
        <v>0.96</v>
      </c>
      <c r="AO127" s="188"/>
      <c r="AP127" s="187">
        <f t="shared" si="45"/>
        <v>0</v>
      </c>
      <c r="AQ127" s="29"/>
      <c r="AR127" s="30" t="s">
        <v>1278</v>
      </c>
      <c r="AS127" s="30">
        <f>IF(AT127&gt;0,"",IF(ISERROR(VLOOKUP(CONCATENATE(C127,E127),STD!C:D,2,0)),"",VLOOKUP(CONCATENATE(C127,E127),STD!C:D,2,0)))</f>
        <v>75</v>
      </c>
      <c r="AT127" s="31"/>
      <c r="AU127" s="109" t="str">
        <f t="shared" si="46"/>
        <v>Barra Ojo Soldado 7/8x2.94mtrs (Ojo Especial)CORTAR</v>
      </c>
      <c r="AV127" s="286">
        <f t="shared" si="47"/>
        <v>-36</v>
      </c>
      <c r="AW127">
        <f t="shared" si="48"/>
        <v>0</v>
      </c>
    </row>
    <row r="128" spans="1:49" x14ac:dyDescent="0.25">
      <c r="A128" s="82">
        <v>120</v>
      </c>
      <c r="B128" s="285" t="str">
        <f>IF(ISERROR(VLOOKUP(CONCATENATE(C128,E128),STD!C:E,3,0)),"",VLOOKUP(CONCATENATE(C128,E128),STD!C:E,3,0))</f>
        <v>PF #2</v>
      </c>
      <c r="C128" s="184" t="s">
        <v>2557</v>
      </c>
      <c r="D128" s="229"/>
      <c r="E128" s="26" t="s">
        <v>47</v>
      </c>
      <c r="F128" s="26">
        <f>IF(C128&gt;1,VLOOKUP(C128,'PROD-KGS'!$A$1:$D$1369,4,0),"")</f>
        <v>9.5</v>
      </c>
      <c r="G128" s="27">
        <f t="shared" si="33"/>
        <v>288</v>
      </c>
      <c r="H128" s="99">
        <v>36</v>
      </c>
      <c r="I128" s="210">
        <f t="shared" si="49"/>
        <v>36</v>
      </c>
      <c r="J128" s="92"/>
      <c r="K128" s="90">
        <f>IFERROR(INDEX(LUN!$A$1:$W$45,MATCH(A128,LUN!$A:$A,0),12),0)</f>
        <v>0</v>
      </c>
      <c r="L128" s="91" t="str">
        <f t="shared" si="34"/>
        <v/>
      </c>
      <c r="M128" s="81"/>
      <c r="N128" s="90">
        <f>IFERROR(INDEX(MAR!$A$1:$W$42,MATCH(A128,MAR!$A:$A,0),12),0)</f>
        <v>0</v>
      </c>
      <c r="O128" s="80" t="str">
        <f t="shared" si="35"/>
        <v/>
      </c>
      <c r="P128" s="81"/>
      <c r="Q128" s="90">
        <f>IFERROR(INDEX(MIE!$A$1:$W$44,MATCH(A128,MIE!$A:$A,0),12),0)</f>
        <v>0</v>
      </c>
      <c r="R128" s="80" t="str">
        <f t="shared" si="36"/>
        <v/>
      </c>
      <c r="S128" s="81"/>
      <c r="T128" s="90">
        <f>IFERROR(INDEX(JUE!$A$1:$W$45,MATCH(A128,JUE!$A:$A,0),12),0)</f>
        <v>0</v>
      </c>
      <c r="U128" s="80" t="str">
        <f t="shared" si="37"/>
        <v/>
      </c>
      <c r="V128" s="81"/>
      <c r="W128" s="90">
        <f>IFERROR(INDEX(VIE!$A$1:$N$40,MATCH(A128,VIE!$A:$A,0),12),0)</f>
        <v>0</v>
      </c>
      <c r="X128" s="80" t="str">
        <f t="shared" si="38"/>
        <v/>
      </c>
      <c r="Y128" s="81"/>
      <c r="Z128" s="90">
        <f>IFERROR(INDEX([5]SAB!$A$1:$J$43,MATCH(A128,[5]SAB!$A:$A,0),12),0)</f>
        <v>0</v>
      </c>
      <c r="AA128" s="80" t="str">
        <f t="shared" si="39"/>
        <v/>
      </c>
      <c r="AB128" s="185"/>
      <c r="AC128" s="28"/>
      <c r="AD128" s="186"/>
      <c r="AE128" s="188"/>
      <c r="AF128" s="187">
        <f t="shared" si="40"/>
        <v>0</v>
      </c>
      <c r="AG128" s="188"/>
      <c r="AH128" s="187">
        <f t="shared" si="41"/>
        <v>0</v>
      </c>
      <c r="AI128" s="188"/>
      <c r="AJ128" s="187">
        <f t="shared" si="42"/>
        <v>0</v>
      </c>
      <c r="AK128" s="188"/>
      <c r="AL128" s="187">
        <f t="shared" si="43"/>
        <v>0</v>
      </c>
      <c r="AM128" s="188"/>
      <c r="AN128" s="187">
        <f t="shared" si="44"/>
        <v>0</v>
      </c>
      <c r="AO128" s="188"/>
      <c r="AP128" s="187">
        <f t="shared" si="45"/>
        <v>0</v>
      </c>
      <c r="AQ128" s="29"/>
      <c r="AR128" s="30" t="s">
        <v>1278</v>
      </c>
      <c r="AS128" s="30">
        <f>IF(AT128&gt;0,"",IF(ISERROR(VLOOKUP(CONCATENATE(C128,E128),STD!C:D,2,0)),"",VLOOKUP(CONCATENATE(C128,E128),STD!C:D,2,0)))</f>
        <v>32</v>
      </c>
      <c r="AT128" s="31"/>
      <c r="AU128" s="109" t="str">
        <f t="shared" si="46"/>
        <v>Barra Ojo Soldado 7/8x2.94mtrs (Ojo Especial)FORJAR</v>
      </c>
      <c r="AV128" s="286">
        <f t="shared" si="47"/>
        <v>36</v>
      </c>
      <c r="AW128">
        <f t="shared" si="48"/>
        <v>0</v>
      </c>
    </row>
    <row r="129" spans="1:49" ht="15" customHeight="1" x14ac:dyDescent="0.25">
      <c r="A129" s="82">
        <v>121</v>
      </c>
      <c r="B129" s="285" t="str">
        <f>IF(ISERROR(VLOOKUP(CONCATENATE(C129,E129),STD!C:E,3,0)),"",VLOOKUP(CONCATENATE(C129,E129),STD!C:E,3,0))</f>
        <v>MIG #1</v>
      </c>
      <c r="C129" s="184" t="s">
        <v>2557</v>
      </c>
      <c r="D129" s="229"/>
      <c r="E129" s="26" t="s">
        <v>69</v>
      </c>
      <c r="F129" s="26">
        <f>IF(C129&gt;1,VLOOKUP(C129,'PROD-KGS'!$A$1:$D$1369,4,0),"")</f>
        <v>9.5</v>
      </c>
      <c r="G129" s="27">
        <f t="shared" si="33"/>
        <v>162</v>
      </c>
      <c r="H129" s="99">
        <v>36</v>
      </c>
      <c r="I129" s="210">
        <f t="shared" si="49"/>
        <v>36</v>
      </c>
      <c r="J129" s="92"/>
      <c r="K129" s="90">
        <f>IFERROR(INDEX(LUN!$A$1:$W$45,MATCH(A129,LUN!$A:$A,0),12),0)</f>
        <v>0</v>
      </c>
      <c r="L129" s="91" t="str">
        <f t="shared" si="34"/>
        <v/>
      </c>
      <c r="M129" s="81"/>
      <c r="N129" s="90">
        <f>IFERROR(INDEX(MAR!$A$1:$W$42,MATCH(A129,MAR!$A:$A,0),12),0)</f>
        <v>0</v>
      </c>
      <c r="O129" s="80" t="str">
        <f t="shared" si="35"/>
        <v/>
      </c>
      <c r="P129" s="81"/>
      <c r="Q129" s="90">
        <f>IFERROR(INDEX(MIE!$A$1:$W$44,MATCH(A129,MIE!$A:$A,0),12),0)</f>
        <v>0</v>
      </c>
      <c r="R129" s="80" t="str">
        <f t="shared" si="36"/>
        <v/>
      </c>
      <c r="S129" s="81"/>
      <c r="T129" s="90">
        <f>IFERROR(INDEX(JUE!$A$1:$W$45,MATCH(A129,JUE!$A:$A,0),12),0)</f>
        <v>0</v>
      </c>
      <c r="U129" s="80" t="str">
        <f t="shared" si="37"/>
        <v/>
      </c>
      <c r="V129" s="81"/>
      <c r="W129" s="90">
        <f>IFERROR(INDEX(VIE!$A$1:$N$40,MATCH(A129,VIE!$A:$A,0),12),0)</f>
        <v>0</v>
      </c>
      <c r="X129" s="80" t="str">
        <f t="shared" si="38"/>
        <v/>
      </c>
      <c r="Y129" s="81"/>
      <c r="Z129" s="90">
        <f>IFERROR(INDEX([5]SAB!$A$1:$J$43,MATCH(A129,[5]SAB!$A:$A,0),12),0)</f>
        <v>0</v>
      </c>
      <c r="AA129" s="80" t="str">
        <f t="shared" si="39"/>
        <v/>
      </c>
      <c r="AB129" s="185"/>
      <c r="AC129" s="28"/>
      <c r="AD129" s="186"/>
      <c r="AE129" s="188"/>
      <c r="AF129" s="187">
        <f t="shared" si="40"/>
        <v>0</v>
      </c>
      <c r="AG129" s="188"/>
      <c r="AH129" s="187">
        <f t="shared" si="41"/>
        <v>0</v>
      </c>
      <c r="AI129" s="188"/>
      <c r="AJ129" s="187">
        <f t="shared" si="42"/>
        <v>0</v>
      </c>
      <c r="AK129" s="188"/>
      <c r="AL129" s="187">
        <f t="shared" si="43"/>
        <v>0</v>
      </c>
      <c r="AM129" s="188"/>
      <c r="AN129" s="187">
        <f t="shared" si="44"/>
        <v>0</v>
      </c>
      <c r="AO129" s="188"/>
      <c r="AP129" s="187">
        <f t="shared" si="45"/>
        <v>0</v>
      </c>
      <c r="AQ129" s="29"/>
      <c r="AR129" s="30" t="s">
        <v>1278</v>
      </c>
      <c r="AS129" s="30">
        <f>IF(AT129&gt;0,"",IF(ISERROR(VLOOKUP(CONCATENATE(C129,E129),STD!C:D,2,0)),"",VLOOKUP(CONCATENATE(C129,E129),STD!C:D,2,0)))</f>
        <v>18</v>
      </c>
      <c r="AT129" s="31"/>
      <c r="AU129" s="109" t="str">
        <f t="shared" si="46"/>
        <v>Barra Ojo Soldado 7/8x2.94mtrs (Ojo Especial)SOLDAR</v>
      </c>
      <c r="AV129" s="286">
        <f t="shared" si="47"/>
        <v>36</v>
      </c>
      <c r="AW129">
        <f t="shared" si="48"/>
        <v>0</v>
      </c>
    </row>
    <row r="130" spans="1:49" ht="15" customHeight="1" x14ac:dyDescent="0.25">
      <c r="A130" s="82">
        <v>122</v>
      </c>
      <c r="B130" s="285" t="str">
        <f>IF(ISERROR(VLOOKUP(CONCATENATE(C130,E130),STD!C:E,3,0)),"",VLOOKUP(CONCATENATE(C130,E130),STD!C:E,3,0))</f>
        <v>PUNT ARC</v>
      </c>
      <c r="C130" s="184" t="s">
        <v>2557</v>
      </c>
      <c r="D130" s="229"/>
      <c r="E130" s="26" t="s">
        <v>2237</v>
      </c>
      <c r="F130" s="26">
        <f>IF(C130&gt;1,VLOOKUP(C130,'PROD-KGS'!$A$1:$D$1369,4,0),"")</f>
        <v>9.5</v>
      </c>
      <c r="G130" s="27">
        <f t="shared" si="33"/>
        <v>765</v>
      </c>
      <c r="H130" s="99">
        <v>36</v>
      </c>
      <c r="I130" s="210">
        <f t="shared" si="49"/>
        <v>36</v>
      </c>
      <c r="J130" s="92"/>
      <c r="K130" s="90">
        <f>IFERROR(INDEX(LUN!$A$1:$W$45,MATCH(A130,LUN!$A:$A,0),12),0)</f>
        <v>0</v>
      </c>
      <c r="L130" s="91" t="str">
        <f t="shared" si="34"/>
        <v/>
      </c>
      <c r="M130" s="81"/>
      <c r="N130" s="90">
        <f>IFERROR(INDEX(MAR!$A$1:$W$42,MATCH(A130,MAR!$A:$A,0),12),0)</f>
        <v>0</v>
      </c>
      <c r="O130" s="80" t="str">
        <f t="shared" si="35"/>
        <v/>
      </c>
      <c r="P130" s="81"/>
      <c r="Q130" s="90">
        <f>IFERROR(INDEX(MIE!$A$1:$W$44,MATCH(A130,MIE!$A:$A,0),12),0)</f>
        <v>0</v>
      </c>
      <c r="R130" s="80" t="str">
        <f t="shared" si="36"/>
        <v/>
      </c>
      <c r="S130" s="81"/>
      <c r="T130" s="90">
        <f>IFERROR(INDEX(JUE!$A$1:$W$45,MATCH(A130,JUE!$A:$A,0),12),0)</f>
        <v>0</v>
      </c>
      <c r="U130" s="80" t="str">
        <f t="shared" si="37"/>
        <v/>
      </c>
      <c r="V130" s="81"/>
      <c r="W130" s="90">
        <f>IFERROR(INDEX(VIE!$A$1:$N$40,MATCH(A130,VIE!$A:$A,0),12),0)</f>
        <v>0</v>
      </c>
      <c r="X130" s="80" t="str">
        <f t="shared" si="38"/>
        <v/>
      </c>
      <c r="Y130" s="81"/>
      <c r="Z130" s="90">
        <f>IFERROR(INDEX([5]SAB!$A$1:$J$43,MATCH(A130,[5]SAB!$A:$A,0),12),0)</f>
        <v>0</v>
      </c>
      <c r="AA130" s="80" t="str">
        <f t="shared" si="39"/>
        <v/>
      </c>
      <c r="AB130" s="185"/>
      <c r="AC130" s="28"/>
      <c r="AD130" s="186"/>
      <c r="AE130" s="188"/>
      <c r="AF130" s="187">
        <f t="shared" si="40"/>
        <v>0</v>
      </c>
      <c r="AG130" s="188"/>
      <c r="AH130" s="187">
        <f t="shared" si="41"/>
        <v>0</v>
      </c>
      <c r="AI130" s="188"/>
      <c r="AJ130" s="187">
        <f t="shared" si="42"/>
        <v>0</v>
      </c>
      <c r="AK130" s="188"/>
      <c r="AL130" s="187">
        <f t="shared" si="43"/>
        <v>0</v>
      </c>
      <c r="AM130" s="188"/>
      <c r="AN130" s="187">
        <f t="shared" si="44"/>
        <v>0</v>
      </c>
      <c r="AO130" s="188"/>
      <c r="AP130" s="187">
        <f t="shared" si="45"/>
        <v>0</v>
      </c>
      <c r="AQ130" s="29"/>
      <c r="AR130" s="30" t="s">
        <v>1278</v>
      </c>
      <c r="AS130" s="30">
        <f>IF(AT130&gt;0,"",IF(ISERROR(VLOOKUP(CONCATENATE(C130,E130),STD!C:D,2,0)),"",VLOOKUP(CONCATENATE(C130,E130),STD!C:D,2,0)))</f>
        <v>85</v>
      </c>
      <c r="AT130" s="31"/>
      <c r="AU130" s="109" t="str">
        <f t="shared" si="46"/>
        <v>Barra Ojo Soldado 7/8x2.94mtrs (Ojo Especial)PUNTEAR</v>
      </c>
      <c r="AV130" s="286">
        <f t="shared" si="47"/>
        <v>36</v>
      </c>
      <c r="AW130">
        <f t="shared" si="48"/>
        <v>0</v>
      </c>
    </row>
    <row r="131" spans="1:49" x14ac:dyDescent="0.25">
      <c r="A131" s="82">
        <v>123</v>
      </c>
      <c r="B131" s="285" t="str">
        <f>IF(ISERROR(VLOOKUP(CONCATENATE(C131,E131),STD!C:E,3,0)),"",VLOOKUP(CONCATENATE(C131,E131),STD!C:E,3,0))</f>
        <v>TERR #1</v>
      </c>
      <c r="C131" s="184" t="s">
        <v>2557</v>
      </c>
      <c r="D131" s="229"/>
      <c r="E131" s="26" t="s">
        <v>2238</v>
      </c>
      <c r="F131" s="26">
        <f>IF(C131&gt;1,VLOOKUP(C131,'PROD-KGS'!$A$1:$D$1369,4,0),"")</f>
        <v>9.5</v>
      </c>
      <c r="G131" s="27">
        <f t="shared" si="33"/>
        <v>540</v>
      </c>
      <c r="H131" s="99">
        <v>36</v>
      </c>
      <c r="I131" s="210">
        <f t="shared" si="49"/>
        <v>36</v>
      </c>
      <c r="J131" s="92"/>
      <c r="K131" s="90">
        <f>IFERROR(INDEX(LUN!$A$1:$W$45,MATCH(A131,LUN!$A:$A,0),12),0)</f>
        <v>0</v>
      </c>
      <c r="L131" s="91" t="str">
        <f t="shared" si="34"/>
        <v/>
      </c>
      <c r="M131" s="81"/>
      <c r="N131" s="90">
        <f>IFERROR(INDEX(MAR!$A$1:$W$42,MATCH(A131,MAR!$A:$A,0),12),0)</f>
        <v>0</v>
      </c>
      <c r="O131" s="80" t="str">
        <f t="shared" si="35"/>
        <v/>
      </c>
      <c r="P131" s="81"/>
      <c r="Q131" s="90">
        <f>IFERROR(INDEX(MIE!$A$1:$W$44,MATCH(A131,MIE!$A:$A,0),12),0)</f>
        <v>0</v>
      </c>
      <c r="R131" s="80" t="str">
        <f t="shared" si="36"/>
        <v/>
      </c>
      <c r="S131" s="81"/>
      <c r="T131" s="90">
        <f>IFERROR(INDEX(JUE!$A$1:$W$45,MATCH(A131,JUE!$A:$A,0),12),0)</f>
        <v>0</v>
      </c>
      <c r="U131" s="80" t="str">
        <f t="shared" si="37"/>
        <v/>
      </c>
      <c r="V131" s="81"/>
      <c r="W131" s="90">
        <f>IFERROR(INDEX(VIE!$A$1:$N$40,MATCH(A131,VIE!$A:$A,0),12),0)</f>
        <v>0</v>
      </c>
      <c r="X131" s="80" t="str">
        <f t="shared" si="38"/>
        <v/>
      </c>
      <c r="Y131" s="81"/>
      <c r="Z131" s="90">
        <f>IFERROR(INDEX([5]SAB!$A$1:$J$43,MATCH(A131,[5]SAB!$A:$A,0),12),0)</f>
        <v>0</v>
      </c>
      <c r="AA131" s="80" t="str">
        <f t="shared" si="39"/>
        <v/>
      </c>
      <c r="AB131" s="185"/>
      <c r="AC131" s="28"/>
      <c r="AD131" s="186"/>
      <c r="AE131" s="188"/>
      <c r="AF131" s="187">
        <f t="shared" si="40"/>
        <v>0</v>
      </c>
      <c r="AG131" s="188"/>
      <c r="AH131" s="187">
        <f t="shared" si="41"/>
        <v>0</v>
      </c>
      <c r="AI131" s="188"/>
      <c r="AJ131" s="187">
        <f t="shared" si="42"/>
        <v>0</v>
      </c>
      <c r="AK131" s="188"/>
      <c r="AL131" s="187">
        <f t="shared" si="43"/>
        <v>0</v>
      </c>
      <c r="AM131" s="188"/>
      <c r="AN131" s="187">
        <f t="shared" si="44"/>
        <v>0</v>
      </c>
      <c r="AO131" s="188"/>
      <c r="AP131" s="187">
        <f t="shared" si="45"/>
        <v>0</v>
      </c>
      <c r="AQ131" s="29"/>
      <c r="AR131" s="30" t="s">
        <v>27</v>
      </c>
      <c r="AS131" s="30">
        <f>IF(AT131&gt;0,"",IF(ISERROR(VLOOKUP(CONCATENATE(C131,E131),STD!C:D,2,0)),"",VLOOKUP(CONCATENATE(C131,E131),STD!C:D,2,0)))</f>
        <v>60</v>
      </c>
      <c r="AT131" s="31"/>
      <c r="AU131" s="109" t="str">
        <f t="shared" si="46"/>
        <v>Barra Ojo Soldado 7/8x2.94mtrs (Ojo Especial)TERRAJAR</v>
      </c>
      <c r="AV131" s="286">
        <f t="shared" si="47"/>
        <v>36</v>
      </c>
      <c r="AW131">
        <f t="shared" si="48"/>
        <v>0</v>
      </c>
    </row>
    <row r="132" spans="1:49" x14ac:dyDescent="0.25">
      <c r="A132" s="82">
        <v>124</v>
      </c>
      <c r="B132" s="285" t="str">
        <f>IF(ISERROR(VLOOKUP(CONCATENATE(C132,E132),STD!C:E,3,0)),"",VLOOKUP(CONCATENATE(C132,E132),STD!C:E,3,0))</f>
        <v>SIERRA CIRC</v>
      </c>
      <c r="C132" s="184" t="s">
        <v>2448</v>
      </c>
      <c r="D132" s="229"/>
      <c r="E132" s="26" t="s">
        <v>28</v>
      </c>
      <c r="F132" s="26">
        <f>IF(C132&gt;1,VLOOKUP(C132,'PROD-KGS'!$A$1:$D$1369,4,0),"")</f>
        <v>83.9</v>
      </c>
      <c r="G132" s="27">
        <f t="shared" si="33"/>
        <v>18</v>
      </c>
      <c r="H132" s="99">
        <v>12</v>
      </c>
      <c r="I132" s="210">
        <f t="shared" si="49"/>
        <v>3</v>
      </c>
      <c r="J132" s="92"/>
      <c r="K132" s="90">
        <f>IFERROR(INDEX(LUN!$A$1:$W$45,MATCH(A132,LUN!$A:$A,0),12),0)</f>
        <v>0</v>
      </c>
      <c r="L132" s="91" t="str">
        <f t="shared" si="34"/>
        <v/>
      </c>
      <c r="M132" s="81"/>
      <c r="N132" s="90">
        <f>IFERROR(INDEX(MAR!$A$1:$W$42,MATCH(A132,MAR!$A:$A,0),12),0)</f>
        <v>0</v>
      </c>
      <c r="O132" s="80" t="str">
        <f t="shared" si="35"/>
        <v/>
      </c>
      <c r="P132" s="294">
        <v>9</v>
      </c>
      <c r="Q132" s="90">
        <f>IFERROR(INDEX(MIE!$A$1:$W$44,MATCH(A132,MIE!$A:$A,0),12),0)</f>
        <v>9</v>
      </c>
      <c r="R132" s="80">
        <f t="shared" si="36"/>
        <v>1</v>
      </c>
      <c r="S132" s="81"/>
      <c r="T132" s="90">
        <f>IFERROR(INDEX(JUE!$A$1:$W$45,MATCH(A132,JUE!$A:$A,0),12),0)</f>
        <v>0</v>
      </c>
      <c r="U132" s="80" t="str">
        <f t="shared" si="37"/>
        <v/>
      </c>
      <c r="V132" s="81"/>
      <c r="W132" s="90">
        <f>IFERROR(INDEX(VIE!$A$1:$N$40,MATCH(A132,VIE!$A:$A,0),12),0)</f>
        <v>0</v>
      </c>
      <c r="X132" s="80" t="str">
        <f t="shared" si="38"/>
        <v/>
      </c>
      <c r="Y132" s="81"/>
      <c r="Z132" s="90">
        <f>IFERROR(INDEX([5]SAB!$A$1:$J$43,MATCH(A132,[5]SAB!$A:$A,0),12),0)</f>
        <v>0</v>
      </c>
      <c r="AA132" s="80" t="str">
        <f t="shared" si="39"/>
        <v/>
      </c>
      <c r="AB132" s="185">
        <v>1</v>
      </c>
      <c r="AC132" s="28"/>
      <c r="AD132" s="186"/>
      <c r="AE132" s="188"/>
      <c r="AF132" s="187">
        <f t="shared" si="40"/>
        <v>0</v>
      </c>
      <c r="AG132" s="188"/>
      <c r="AH132" s="187">
        <f t="shared" si="41"/>
        <v>0</v>
      </c>
      <c r="AI132" s="188"/>
      <c r="AJ132" s="187">
        <f t="shared" si="42"/>
        <v>4.5</v>
      </c>
      <c r="AK132" s="188"/>
      <c r="AL132" s="187">
        <f t="shared" si="43"/>
        <v>0</v>
      </c>
      <c r="AM132" s="188"/>
      <c r="AN132" s="187">
        <f t="shared" si="44"/>
        <v>0</v>
      </c>
      <c r="AO132" s="188"/>
      <c r="AP132" s="187">
        <f t="shared" si="45"/>
        <v>0</v>
      </c>
      <c r="AQ132" s="29">
        <v>2400</v>
      </c>
      <c r="AR132" s="30" t="s">
        <v>27</v>
      </c>
      <c r="AS132" s="30">
        <f>IF(AT132&gt;0,"",IF(ISERROR(VLOOKUP(CONCATENATE(C132,E132),STD!C:D,2,0)),"",VLOOKUP(CONCATENATE(C132,E132),STD!C:D,2,0)))</f>
        <v>2</v>
      </c>
      <c r="AT132" s="31"/>
      <c r="AU132" s="109" t="str">
        <f t="shared" si="46"/>
        <v>VIGA IPE                  200x3500mm GV     CORTAR</v>
      </c>
      <c r="AV132" s="286">
        <f t="shared" si="47"/>
        <v>3</v>
      </c>
      <c r="AW132">
        <f t="shared" si="48"/>
        <v>9</v>
      </c>
    </row>
    <row r="133" spans="1:49" x14ac:dyDescent="0.25">
      <c r="A133" s="82">
        <v>125</v>
      </c>
      <c r="B133" s="285" t="str">
        <f>IF(ISERROR(VLOOKUP(CONCATENATE(C133,E133),STD!C:E,3,0)),"",VLOOKUP(CONCATENATE(C133,E133),STD!C:E,3,0))</f>
        <v/>
      </c>
      <c r="C133" s="184"/>
      <c r="D133" s="229"/>
      <c r="E133" s="26"/>
      <c r="F133" s="26" t="str">
        <f>IF(C133&gt;1,VLOOKUP(C133,'PROD-KGS'!$A$1:$D$1369,4,0),"")</f>
        <v/>
      </c>
      <c r="G133" s="27">
        <f t="shared" si="33"/>
        <v>0</v>
      </c>
      <c r="H133" s="99"/>
      <c r="I133" s="210">
        <f t="shared" si="49"/>
        <v>0</v>
      </c>
      <c r="J133" s="92"/>
      <c r="K133" s="90">
        <f>IFERROR(INDEX(LUN!$A$1:$W$45,MATCH(A133,LUN!$A:$A,0),12),0)</f>
        <v>0</v>
      </c>
      <c r="L133" s="91" t="str">
        <f t="shared" si="34"/>
        <v/>
      </c>
      <c r="M133" s="81"/>
      <c r="N133" s="90">
        <f>IFERROR(INDEX(MAR!$A$1:$W$42,MATCH(A133,MAR!$A:$A,0),12),0)</f>
        <v>0</v>
      </c>
      <c r="O133" s="80" t="str">
        <f t="shared" si="35"/>
        <v/>
      </c>
      <c r="P133" s="81"/>
      <c r="Q133" s="90">
        <f>IFERROR(INDEX(MIE!$A$1:$W$44,MATCH(A133,MIE!$A:$A,0),12),0)</f>
        <v>0</v>
      </c>
      <c r="R133" s="80" t="str">
        <f t="shared" si="36"/>
        <v/>
      </c>
      <c r="S133" s="81"/>
      <c r="T133" s="90">
        <f>IFERROR(INDEX(JUE!$A$1:$W$45,MATCH(A133,JUE!$A:$A,0),12),0)</f>
        <v>0</v>
      </c>
      <c r="U133" s="80" t="str">
        <f t="shared" si="37"/>
        <v/>
      </c>
      <c r="V133" s="81"/>
      <c r="W133" s="90">
        <f>IFERROR(INDEX(VIE!$A$1:$N$40,MATCH(A133,VIE!$A:$A,0),12),0)</f>
        <v>0</v>
      </c>
      <c r="X133" s="80" t="str">
        <f t="shared" si="38"/>
        <v/>
      </c>
      <c r="Y133" s="81"/>
      <c r="Z133" s="90">
        <f>IFERROR(INDEX([5]SAB!$A$1:$J$43,MATCH(A133,[5]SAB!$A:$A,0),12),0)</f>
        <v>0</v>
      </c>
      <c r="AA133" s="80" t="str">
        <f t="shared" si="39"/>
        <v/>
      </c>
      <c r="AB133" s="185"/>
      <c r="AC133" s="28"/>
      <c r="AD133" s="186"/>
      <c r="AE133" s="188"/>
      <c r="AF133" s="187">
        <f t="shared" si="40"/>
        <v>0</v>
      </c>
      <c r="AG133" s="188"/>
      <c r="AH133" s="187">
        <f t="shared" si="41"/>
        <v>0</v>
      </c>
      <c r="AI133" s="188"/>
      <c r="AJ133" s="187">
        <f t="shared" si="42"/>
        <v>0</v>
      </c>
      <c r="AK133" s="188"/>
      <c r="AL133" s="187">
        <f t="shared" si="43"/>
        <v>0</v>
      </c>
      <c r="AM133" s="188"/>
      <c r="AN133" s="187">
        <f t="shared" si="44"/>
        <v>0</v>
      </c>
      <c r="AO133" s="188"/>
      <c r="AP133" s="187">
        <f t="shared" si="45"/>
        <v>0</v>
      </c>
      <c r="AQ133" s="29"/>
      <c r="AR133" s="30"/>
      <c r="AS133" s="30" t="str">
        <f>IF(AT133&gt;0,"",IF(ISERROR(VLOOKUP(CONCATENATE(C133,E133),STD!C:D,2,0)),"",VLOOKUP(CONCATENATE(C133,E133),STD!C:D,2,0)))</f>
        <v/>
      </c>
      <c r="AT133" s="31"/>
      <c r="AU133" s="109" t="str">
        <f t="shared" si="46"/>
        <v/>
      </c>
      <c r="AV133" s="286">
        <f t="shared" si="47"/>
        <v>0</v>
      </c>
      <c r="AW133">
        <f t="shared" si="48"/>
        <v>0</v>
      </c>
    </row>
    <row r="134" spans="1:49" x14ac:dyDescent="0.25">
      <c r="A134" s="82">
        <v>126</v>
      </c>
      <c r="B134" s="285" t="str">
        <f>IF(ISERROR(VLOOKUP(CONCATENATE(C134,E134),STD!C:E,3,0)),"",VLOOKUP(CONCATENATE(C134,E134),STD!C:E,3,0))</f>
        <v/>
      </c>
      <c r="C134" s="184"/>
      <c r="D134" s="229"/>
      <c r="E134" s="26"/>
      <c r="F134" s="26" t="str">
        <f>IF(C134&gt;1,VLOOKUP(C134,'PROD-KGS'!$A$1:$D$1369,4,0),"")</f>
        <v/>
      </c>
      <c r="G134" s="27">
        <f t="shared" ref="G134:G197" si="50">IF(AS134="",AT134*9,AS134*9)</f>
        <v>0</v>
      </c>
      <c r="H134" s="99"/>
      <c r="I134" s="210">
        <f t="shared" si="49"/>
        <v>0</v>
      </c>
      <c r="J134" s="92"/>
      <c r="K134" s="90">
        <f>IFERROR(INDEX(LUN!$A$1:$W$45,MATCH(A134,LUN!$A:$A,0),12),0)</f>
        <v>0</v>
      </c>
      <c r="L134" s="91" t="str">
        <f t="shared" ref="L134:L197" si="51">IFERROR(K134/J134,"")</f>
        <v/>
      </c>
      <c r="M134" s="81"/>
      <c r="N134" s="90">
        <f>IFERROR(INDEX(MAR!$A$1:$W$42,MATCH(A134,MAR!$A:$A,0),12),0)</f>
        <v>0</v>
      </c>
      <c r="O134" s="80" t="str">
        <f t="shared" ref="O134:O197" si="52">IFERROR(N134/M134,"")</f>
        <v/>
      </c>
      <c r="P134" s="81"/>
      <c r="Q134" s="90">
        <f>IFERROR(INDEX(MIE!$A$1:$W$44,MATCH(A134,MIE!$A:$A,0),12),0)</f>
        <v>0</v>
      </c>
      <c r="R134" s="80" t="str">
        <f t="shared" ref="R134:R197" si="53">IFERROR(Q134/P134,"")</f>
        <v/>
      </c>
      <c r="S134" s="81"/>
      <c r="T134" s="90">
        <f>IFERROR(INDEX(JUE!$A$1:$W$45,MATCH(A134,JUE!$A:$A,0),12),0)</f>
        <v>0</v>
      </c>
      <c r="U134" s="80" t="str">
        <f t="shared" ref="U134:U197" si="54">IFERROR(T134/S134,"")</f>
        <v/>
      </c>
      <c r="V134" s="81"/>
      <c r="W134" s="90">
        <f>IFERROR(INDEX(VIE!$A$1:$N$40,MATCH(A134,VIE!$A:$A,0),12),0)</f>
        <v>0</v>
      </c>
      <c r="X134" s="80" t="str">
        <f t="shared" ref="X134:X197" si="55">IFERROR(W134/V134,"")</f>
        <v/>
      </c>
      <c r="Y134" s="81"/>
      <c r="Z134" s="90">
        <f>IFERROR(INDEX([5]SAB!$A$1:$J$43,MATCH(A134,[5]SAB!$A:$A,0),12),0)</f>
        <v>0</v>
      </c>
      <c r="AA134" s="80" t="str">
        <f t="shared" ref="AA134:AA197" si="56">IFERROR(Z134/Y134,"")</f>
        <v/>
      </c>
      <c r="AB134" s="185"/>
      <c r="AC134" s="28"/>
      <c r="AD134" s="186"/>
      <c r="AE134" s="188"/>
      <c r="AF134" s="187">
        <f t="shared" ref="AF134:AF197" si="57">IF(AB134="",0,IF(AS134="",J134/AT134,J134/AS134))*AB134</f>
        <v>0</v>
      </c>
      <c r="AG134" s="188"/>
      <c r="AH134" s="187">
        <f t="shared" ref="AH134:AH197" si="58">IF(AB134="",0,IF(AS134="",M134/AT134,M134/AS134))*AB134</f>
        <v>0</v>
      </c>
      <c r="AI134" s="188"/>
      <c r="AJ134" s="187">
        <f t="shared" ref="AJ134:AJ197" si="59">IF(AB134="",0,IF(AS134="",P134/AT134,P134/AS134))*AB134</f>
        <v>0</v>
      </c>
      <c r="AK134" s="188"/>
      <c r="AL134" s="187">
        <f t="shared" ref="AL134:AL197" si="60">IF(AB134="",0,IF(AS134="",S134/AT134,S134/AS134))*AB134</f>
        <v>0</v>
      </c>
      <c r="AM134" s="188"/>
      <c r="AN134" s="187">
        <f t="shared" ref="AN134:AN197" si="61">IF(AB134="",0,IF(AS134="",V134/AT134,V134/AS134))*AB134</f>
        <v>0</v>
      </c>
      <c r="AO134" s="188"/>
      <c r="AP134" s="187">
        <f t="shared" ref="AP134:AP197" si="62">IF(AB134="",0,IF(AS134="",Y134/AT134,Y134/AS134))*AB134</f>
        <v>0</v>
      </c>
      <c r="AQ134" s="29"/>
      <c r="AR134" s="30"/>
      <c r="AS134" s="30" t="str">
        <f>IF(AT134&gt;0,"",IF(ISERROR(VLOOKUP(CONCATENATE(C134,E134),STD!C:D,2,0)),"",VLOOKUP(CONCATENATE(C134,E134),STD!C:D,2,0)))</f>
        <v/>
      </c>
      <c r="AT134" s="31"/>
      <c r="AU134" s="109" t="str">
        <f t="shared" si="46"/>
        <v/>
      </c>
      <c r="AV134" s="286">
        <f t="shared" si="47"/>
        <v>0</v>
      </c>
      <c r="AW134">
        <f t="shared" si="48"/>
        <v>0</v>
      </c>
    </row>
    <row r="135" spans="1:49" x14ac:dyDescent="0.25">
      <c r="A135" s="82">
        <v>127</v>
      </c>
      <c r="B135" s="285" t="str">
        <f>IF(ISERROR(VLOOKUP(CONCATENATE(C135,E135),STD!C:E,3,0)),"",VLOOKUP(CONCATENATE(C135,E135),STD!C:E,3,0))</f>
        <v/>
      </c>
      <c r="C135" s="184"/>
      <c r="D135" s="229"/>
      <c r="E135" s="26"/>
      <c r="F135" s="26" t="str">
        <f>IF(C135&gt;1,VLOOKUP(C135,'PROD-KGS'!$A$1:$D$1369,4,0),"")</f>
        <v/>
      </c>
      <c r="G135" s="27">
        <f t="shared" si="50"/>
        <v>0</v>
      </c>
      <c r="H135" s="99"/>
      <c r="I135" s="210">
        <f t="shared" si="49"/>
        <v>0</v>
      </c>
      <c r="J135" s="92"/>
      <c r="K135" s="90">
        <f>IFERROR(INDEX(LUN!$A$1:$W$45,MATCH(A135,LUN!$A:$A,0),12),0)</f>
        <v>0</v>
      </c>
      <c r="L135" s="91" t="str">
        <f t="shared" si="51"/>
        <v/>
      </c>
      <c r="M135" s="81"/>
      <c r="N135" s="90">
        <f>IFERROR(INDEX(MAR!$A$1:$W$42,MATCH(A135,MAR!$A:$A,0),12),0)</f>
        <v>0</v>
      </c>
      <c r="O135" s="80" t="str">
        <f t="shared" si="52"/>
        <v/>
      </c>
      <c r="P135" s="81"/>
      <c r="Q135" s="90">
        <f>IFERROR(INDEX(MIE!$A$1:$W$44,MATCH(A135,MIE!$A:$A,0),12),0)</f>
        <v>0</v>
      </c>
      <c r="R135" s="80" t="str">
        <f t="shared" si="53"/>
        <v/>
      </c>
      <c r="S135" s="81"/>
      <c r="T135" s="90">
        <f>IFERROR(INDEX(JUE!$A$1:$W$45,MATCH(A135,JUE!$A:$A,0),12),0)</f>
        <v>0</v>
      </c>
      <c r="U135" s="80" t="str">
        <f t="shared" si="54"/>
        <v/>
      </c>
      <c r="V135" s="81"/>
      <c r="W135" s="90">
        <f>IFERROR(INDEX(VIE!$A$1:$N$40,MATCH(A135,VIE!$A:$A,0),12),0)</f>
        <v>0</v>
      </c>
      <c r="X135" s="80" t="str">
        <f t="shared" si="55"/>
        <v/>
      </c>
      <c r="Y135" s="81"/>
      <c r="Z135" s="90">
        <f>IFERROR(INDEX([5]SAB!$A$1:$J$43,MATCH(A135,[5]SAB!$A:$A,0),12),0)</f>
        <v>0</v>
      </c>
      <c r="AA135" s="80" t="str">
        <f t="shared" si="56"/>
        <v/>
      </c>
      <c r="AB135" s="185"/>
      <c r="AC135" s="28"/>
      <c r="AD135" s="186"/>
      <c r="AE135" s="188"/>
      <c r="AF135" s="187">
        <f t="shared" si="57"/>
        <v>0</v>
      </c>
      <c r="AG135" s="188"/>
      <c r="AH135" s="187">
        <f t="shared" si="58"/>
        <v>0</v>
      </c>
      <c r="AI135" s="188"/>
      <c r="AJ135" s="187">
        <f t="shared" si="59"/>
        <v>0</v>
      </c>
      <c r="AK135" s="188"/>
      <c r="AL135" s="187">
        <f t="shared" si="60"/>
        <v>0</v>
      </c>
      <c r="AM135" s="188"/>
      <c r="AN135" s="187">
        <f t="shared" si="61"/>
        <v>0</v>
      </c>
      <c r="AO135" s="188"/>
      <c r="AP135" s="187">
        <f t="shared" si="62"/>
        <v>0</v>
      </c>
      <c r="AQ135" s="29"/>
      <c r="AR135" s="30"/>
      <c r="AS135" s="30" t="str">
        <f>IF(AT135&gt;0,"",IF(ISERROR(VLOOKUP(CONCATENATE(C135,E135),STD!C:D,2,0)),"",VLOOKUP(CONCATENATE(C135,E135),STD!C:D,2,0)))</f>
        <v/>
      </c>
      <c r="AT135" s="31"/>
      <c r="AU135" s="109" t="str">
        <f t="shared" si="46"/>
        <v/>
      </c>
      <c r="AV135" s="286">
        <f t="shared" si="47"/>
        <v>0</v>
      </c>
      <c r="AW135">
        <f t="shared" si="48"/>
        <v>0</v>
      </c>
    </row>
    <row r="136" spans="1:49" x14ac:dyDescent="0.25">
      <c r="A136" s="82">
        <v>128</v>
      </c>
      <c r="B136" s="285" t="str">
        <f>IF(ISERROR(VLOOKUP(CONCATENATE(C136,E136),STD!C:E,3,0)),"",VLOOKUP(CONCATENATE(C136,E136),STD!C:E,3,0))</f>
        <v/>
      </c>
      <c r="C136" s="184"/>
      <c r="D136" s="229"/>
      <c r="E136" s="26"/>
      <c r="F136" s="26" t="str">
        <f>IF(C136&gt;1,VLOOKUP(C136,'PROD-KGS'!$A$1:$D$1369,4,0),"")</f>
        <v/>
      </c>
      <c r="G136" s="27">
        <f t="shared" si="50"/>
        <v>0</v>
      </c>
      <c r="H136" s="99"/>
      <c r="I136" s="210">
        <f t="shared" si="49"/>
        <v>0</v>
      </c>
      <c r="J136" s="92"/>
      <c r="K136" s="90">
        <f>IFERROR(INDEX(LUN!$A$1:$W$45,MATCH(A136,LUN!$A:$A,0),12),0)</f>
        <v>0</v>
      </c>
      <c r="L136" s="91" t="str">
        <f t="shared" si="51"/>
        <v/>
      </c>
      <c r="M136" s="81"/>
      <c r="N136" s="90">
        <f>IFERROR(INDEX(MAR!$A$1:$W$42,MATCH(A136,MAR!$A:$A,0),12),0)</f>
        <v>0</v>
      </c>
      <c r="O136" s="80" t="str">
        <f t="shared" si="52"/>
        <v/>
      </c>
      <c r="P136" s="81"/>
      <c r="Q136" s="90">
        <f>IFERROR(INDEX(MIE!$A$1:$W$44,MATCH(A136,MIE!$A:$A,0),12),0)</f>
        <v>0</v>
      </c>
      <c r="R136" s="80" t="str">
        <f t="shared" si="53"/>
        <v/>
      </c>
      <c r="S136" s="81"/>
      <c r="T136" s="90">
        <f>IFERROR(INDEX(JUE!$A$1:$W$45,MATCH(A136,JUE!$A:$A,0),12),0)</f>
        <v>0</v>
      </c>
      <c r="U136" s="80" t="str">
        <f t="shared" si="54"/>
        <v/>
      </c>
      <c r="V136" s="81"/>
      <c r="W136" s="90">
        <f>IFERROR(INDEX(VIE!$A$1:$N$40,MATCH(A136,VIE!$A:$A,0),12),0)</f>
        <v>0</v>
      </c>
      <c r="X136" s="80" t="str">
        <f t="shared" si="55"/>
        <v/>
      </c>
      <c r="Y136" s="81"/>
      <c r="Z136" s="90">
        <f>IFERROR(INDEX([5]SAB!$A$1:$J$43,MATCH(A136,[5]SAB!$A:$A,0),12),0)</f>
        <v>0</v>
      </c>
      <c r="AA136" s="80" t="str">
        <f t="shared" si="56"/>
        <v/>
      </c>
      <c r="AB136" s="185"/>
      <c r="AC136" s="28"/>
      <c r="AD136" s="186"/>
      <c r="AE136" s="188"/>
      <c r="AF136" s="187">
        <f t="shared" si="57"/>
        <v>0</v>
      </c>
      <c r="AG136" s="188"/>
      <c r="AH136" s="187">
        <f t="shared" si="58"/>
        <v>0</v>
      </c>
      <c r="AI136" s="188"/>
      <c r="AJ136" s="187">
        <f t="shared" si="59"/>
        <v>0</v>
      </c>
      <c r="AK136" s="188"/>
      <c r="AL136" s="187">
        <f t="shared" si="60"/>
        <v>0</v>
      </c>
      <c r="AM136" s="188"/>
      <c r="AN136" s="187">
        <f t="shared" si="61"/>
        <v>0</v>
      </c>
      <c r="AO136" s="188"/>
      <c r="AP136" s="187">
        <f t="shared" si="62"/>
        <v>0</v>
      </c>
      <c r="AQ136" s="29"/>
      <c r="AR136" s="30"/>
      <c r="AS136" s="30" t="str">
        <f>IF(AT136&gt;0,"",IF(ISERROR(VLOOKUP(CONCATENATE(C136,E136),STD!C:D,2,0)),"",VLOOKUP(CONCATENATE(C136,E136),STD!C:D,2,0)))</f>
        <v/>
      </c>
      <c r="AT136" s="31"/>
      <c r="AU136" s="109" t="str">
        <f t="shared" ref="AU136:AU199" si="63">CONCATENATE(C136,E136)</f>
        <v/>
      </c>
      <c r="AV136" s="286">
        <f t="shared" si="47"/>
        <v>0</v>
      </c>
      <c r="AW136">
        <f t="shared" si="48"/>
        <v>0</v>
      </c>
    </row>
    <row r="137" spans="1:49" ht="15" customHeight="1" x14ac:dyDescent="0.25">
      <c r="A137" s="82">
        <v>129</v>
      </c>
      <c r="B137" s="285" t="str">
        <f>IF(ISERROR(VLOOKUP(CONCATENATE(C137,E137),STD!C:E,3,0)),"",VLOOKUP(CONCATENATE(C137,E137),STD!C:E,3,0))</f>
        <v/>
      </c>
      <c r="C137" s="184"/>
      <c r="D137" s="229"/>
      <c r="E137" s="26"/>
      <c r="F137" s="26" t="str">
        <f>IF(C137&gt;1,VLOOKUP(C137,'PROD-KGS'!$A$1:$D$1369,4,0),"")</f>
        <v/>
      </c>
      <c r="G137" s="27">
        <f t="shared" si="50"/>
        <v>0</v>
      </c>
      <c r="H137" s="99"/>
      <c r="I137" s="210">
        <f t="shared" si="49"/>
        <v>0</v>
      </c>
      <c r="J137" s="92"/>
      <c r="K137" s="90">
        <f>IFERROR(INDEX(LUN!$A$1:$W$45,MATCH(A137,LUN!$A:$A,0),12),0)</f>
        <v>0</v>
      </c>
      <c r="L137" s="91" t="str">
        <f t="shared" si="51"/>
        <v/>
      </c>
      <c r="M137" s="81"/>
      <c r="N137" s="90">
        <f>IFERROR(INDEX(MAR!$A$1:$W$42,MATCH(A137,MAR!$A:$A,0),12),0)</f>
        <v>0</v>
      </c>
      <c r="O137" s="80" t="str">
        <f t="shared" si="52"/>
        <v/>
      </c>
      <c r="P137" s="81"/>
      <c r="Q137" s="90">
        <f>IFERROR(INDEX(MIE!$A$1:$W$44,MATCH(A137,MIE!$A:$A,0),12),0)</f>
        <v>0</v>
      </c>
      <c r="R137" s="80" t="str">
        <f t="shared" si="53"/>
        <v/>
      </c>
      <c r="S137" s="81"/>
      <c r="T137" s="90">
        <f>IFERROR(INDEX(JUE!$A$1:$W$45,MATCH(A137,JUE!$A:$A,0),12),0)</f>
        <v>0</v>
      </c>
      <c r="U137" s="80" t="str">
        <f t="shared" si="54"/>
        <v/>
      </c>
      <c r="V137" s="81"/>
      <c r="W137" s="90">
        <f>IFERROR(INDEX(VIE!$A$1:$N$40,MATCH(A137,VIE!$A:$A,0),12),0)</f>
        <v>0</v>
      </c>
      <c r="X137" s="80" t="str">
        <f t="shared" si="55"/>
        <v/>
      </c>
      <c r="Y137" s="81"/>
      <c r="Z137" s="90">
        <f>IFERROR(INDEX([5]SAB!$A$1:$J$43,MATCH(A137,[5]SAB!$A:$A,0),12),0)</f>
        <v>0</v>
      </c>
      <c r="AA137" s="80" t="str">
        <f t="shared" si="56"/>
        <v/>
      </c>
      <c r="AB137" s="185"/>
      <c r="AC137" s="28"/>
      <c r="AD137" s="186"/>
      <c r="AE137" s="188"/>
      <c r="AF137" s="187">
        <f t="shared" si="57"/>
        <v>0</v>
      </c>
      <c r="AG137" s="188"/>
      <c r="AH137" s="187">
        <f t="shared" si="58"/>
        <v>0</v>
      </c>
      <c r="AI137" s="188"/>
      <c r="AJ137" s="187">
        <f t="shared" si="59"/>
        <v>0</v>
      </c>
      <c r="AK137" s="188"/>
      <c r="AL137" s="187">
        <f t="shared" si="60"/>
        <v>0</v>
      </c>
      <c r="AM137" s="188"/>
      <c r="AN137" s="187">
        <f t="shared" si="61"/>
        <v>0</v>
      </c>
      <c r="AO137" s="188"/>
      <c r="AP137" s="187">
        <f t="shared" si="62"/>
        <v>0</v>
      </c>
      <c r="AQ137" s="29"/>
      <c r="AR137" s="30"/>
      <c r="AS137" s="30" t="str">
        <f>IF(AT137&gt;0,"",IF(ISERROR(VLOOKUP(CONCATENATE(C137,E137),STD!C:D,2,0)),"",VLOOKUP(CONCATENATE(C137,E137),STD!C:D,2,0)))</f>
        <v/>
      </c>
      <c r="AT137" s="31"/>
      <c r="AU137" s="109" t="str">
        <f t="shared" si="63"/>
        <v/>
      </c>
      <c r="AV137" s="286">
        <f t="shared" ref="AV137:AV200" si="64">H137-SUM(J137,M137,P137,S137,V137,Y137)</f>
        <v>0</v>
      </c>
      <c r="AW137">
        <f t="shared" si="48"/>
        <v>0</v>
      </c>
    </row>
    <row r="138" spans="1:49" ht="15" customHeight="1" x14ac:dyDescent="0.25">
      <c r="A138" s="82">
        <v>130</v>
      </c>
      <c r="B138" s="285" t="str">
        <f>IF(ISERROR(VLOOKUP(CONCATENATE(C138,E138),STD!C:E,3,0)),"",VLOOKUP(CONCATENATE(C138,E138),STD!C:E,3,0))</f>
        <v/>
      </c>
      <c r="C138" s="184"/>
      <c r="D138" s="229"/>
      <c r="E138" s="26"/>
      <c r="F138" s="26" t="str">
        <f>IF(C138&gt;1,VLOOKUP(C138,'PROD-KGS'!$A$1:$D$1369,4,0),"")</f>
        <v/>
      </c>
      <c r="G138" s="27">
        <f t="shared" si="50"/>
        <v>0</v>
      </c>
      <c r="H138" s="99"/>
      <c r="I138" s="210">
        <f t="shared" si="49"/>
        <v>0</v>
      </c>
      <c r="J138" s="92"/>
      <c r="K138" s="90">
        <f>IFERROR(INDEX(LUN!$A$1:$W$45,MATCH(A138,LUN!$A:$A,0),12),0)</f>
        <v>0</v>
      </c>
      <c r="L138" s="91" t="str">
        <f t="shared" si="51"/>
        <v/>
      </c>
      <c r="M138" s="81"/>
      <c r="N138" s="90">
        <f>IFERROR(INDEX(MAR!$A$1:$W$42,MATCH(A138,MAR!$A:$A,0),12),0)</f>
        <v>0</v>
      </c>
      <c r="O138" s="80" t="str">
        <f t="shared" si="52"/>
        <v/>
      </c>
      <c r="P138" s="81"/>
      <c r="Q138" s="90">
        <f>IFERROR(INDEX(MIE!$A$1:$W$44,MATCH(A138,MIE!$A:$A,0),12),0)</f>
        <v>0</v>
      </c>
      <c r="R138" s="80" t="str">
        <f t="shared" si="53"/>
        <v/>
      </c>
      <c r="S138" s="81"/>
      <c r="T138" s="90">
        <f>IFERROR(INDEX(JUE!$A$1:$W$45,MATCH(A138,JUE!$A:$A,0),12),0)</f>
        <v>0</v>
      </c>
      <c r="U138" s="80" t="str">
        <f t="shared" si="54"/>
        <v/>
      </c>
      <c r="V138" s="81"/>
      <c r="W138" s="90">
        <f>IFERROR(INDEX(VIE!$A$1:$N$40,MATCH(A138,VIE!$A:$A,0),12),0)</f>
        <v>0</v>
      </c>
      <c r="X138" s="80" t="str">
        <f t="shared" si="55"/>
        <v/>
      </c>
      <c r="Y138" s="81"/>
      <c r="Z138" s="90">
        <f>IFERROR(INDEX([5]SAB!$A$1:$J$43,MATCH(A138,[5]SAB!$A:$A,0),12),0)</f>
        <v>0</v>
      </c>
      <c r="AA138" s="80" t="str">
        <f t="shared" si="56"/>
        <v/>
      </c>
      <c r="AB138" s="185"/>
      <c r="AC138" s="28"/>
      <c r="AD138" s="186"/>
      <c r="AE138" s="188"/>
      <c r="AF138" s="187">
        <f t="shared" si="57"/>
        <v>0</v>
      </c>
      <c r="AG138" s="188"/>
      <c r="AH138" s="187">
        <f t="shared" si="58"/>
        <v>0</v>
      </c>
      <c r="AI138" s="188"/>
      <c r="AJ138" s="187">
        <f t="shared" si="59"/>
        <v>0</v>
      </c>
      <c r="AK138" s="188"/>
      <c r="AL138" s="187">
        <f t="shared" si="60"/>
        <v>0</v>
      </c>
      <c r="AM138" s="188"/>
      <c r="AN138" s="187">
        <f t="shared" si="61"/>
        <v>0</v>
      </c>
      <c r="AO138" s="188"/>
      <c r="AP138" s="187">
        <f t="shared" si="62"/>
        <v>0</v>
      </c>
      <c r="AQ138" s="29"/>
      <c r="AR138" s="30"/>
      <c r="AS138" s="30" t="str">
        <f>IF(AT138&gt;0,"",IF(ISERROR(VLOOKUP(CONCATENATE(C138,E138),STD!C:D,2,0)),"",VLOOKUP(CONCATENATE(C138,E138),STD!C:D,2,0)))</f>
        <v/>
      </c>
      <c r="AT138" s="31"/>
      <c r="AU138" s="109" t="str">
        <f t="shared" si="63"/>
        <v/>
      </c>
      <c r="AV138" s="286">
        <f t="shared" si="64"/>
        <v>0</v>
      </c>
      <c r="AW138">
        <f t="shared" si="48"/>
        <v>0</v>
      </c>
    </row>
    <row r="139" spans="1:49" x14ac:dyDescent="0.25">
      <c r="A139" s="82">
        <v>131</v>
      </c>
      <c r="B139" s="285" t="str">
        <f>IF(ISERROR(VLOOKUP(CONCATENATE(C139,E139),STD!C:E,3,0)),"",VLOOKUP(CONCATENATE(C139,E139),STD!C:E,3,0))</f>
        <v/>
      </c>
      <c r="C139" s="184"/>
      <c r="D139" s="229"/>
      <c r="E139" s="26"/>
      <c r="F139" s="26" t="str">
        <f>IF(C139&gt;1,VLOOKUP(C139,'PROD-KGS'!$A$1:$D$1369,4,0),"")</f>
        <v/>
      </c>
      <c r="G139" s="27">
        <f t="shared" si="50"/>
        <v>0</v>
      </c>
      <c r="H139" s="99"/>
      <c r="I139" s="210">
        <f t="shared" si="49"/>
        <v>0</v>
      </c>
      <c r="J139" s="92"/>
      <c r="K139" s="90">
        <f>IFERROR(INDEX(LUN!$A$1:$W$45,MATCH(A139,LUN!$A:$A,0),12),0)</f>
        <v>0</v>
      </c>
      <c r="L139" s="91" t="str">
        <f t="shared" si="51"/>
        <v/>
      </c>
      <c r="M139" s="81"/>
      <c r="N139" s="90">
        <f>IFERROR(INDEX(MAR!$A$1:$W$42,MATCH(A139,MAR!$A:$A,0),12),0)</f>
        <v>0</v>
      </c>
      <c r="O139" s="80" t="str">
        <f t="shared" si="52"/>
        <v/>
      </c>
      <c r="P139" s="81"/>
      <c r="Q139" s="90">
        <f>IFERROR(INDEX(MIE!$A$1:$W$44,MATCH(A139,MIE!$A:$A,0),12),0)</f>
        <v>0</v>
      </c>
      <c r="R139" s="80" t="str">
        <f t="shared" si="53"/>
        <v/>
      </c>
      <c r="S139" s="81"/>
      <c r="T139" s="90">
        <f>IFERROR(INDEX(JUE!$A$1:$W$45,MATCH(A139,JUE!$A:$A,0),12),0)</f>
        <v>0</v>
      </c>
      <c r="U139" s="80" t="str">
        <f t="shared" si="54"/>
        <v/>
      </c>
      <c r="V139" s="81"/>
      <c r="W139" s="90">
        <f>IFERROR(INDEX(VIE!$A$1:$N$40,MATCH(A139,VIE!$A:$A,0),12),0)</f>
        <v>0</v>
      </c>
      <c r="X139" s="80" t="str">
        <f t="shared" si="55"/>
        <v/>
      </c>
      <c r="Y139" s="81"/>
      <c r="Z139" s="90">
        <f>IFERROR(INDEX([5]SAB!$A$1:$J$43,MATCH(A139,[5]SAB!$A:$A,0),12),0)</f>
        <v>0</v>
      </c>
      <c r="AA139" s="80" t="str">
        <f t="shared" si="56"/>
        <v/>
      </c>
      <c r="AB139" s="185"/>
      <c r="AC139" s="28"/>
      <c r="AD139" s="186"/>
      <c r="AE139" s="188"/>
      <c r="AF139" s="187">
        <f t="shared" si="57"/>
        <v>0</v>
      </c>
      <c r="AG139" s="188"/>
      <c r="AH139" s="187">
        <f t="shared" si="58"/>
        <v>0</v>
      </c>
      <c r="AI139" s="188"/>
      <c r="AJ139" s="187">
        <f t="shared" si="59"/>
        <v>0</v>
      </c>
      <c r="AK139" s="188"/>
      <c r="AL139" s="187">
        <f t="shared" si="60"/>
        <v>0</v>
      </c>
      <c r="AM139" s="188"/>
      <c r="AN139" s="187">
        <f t="shared" si="61"/>
        <v>0</v>
      </c>
      <c r="AO139" s="188"/>
      <c r="AP139" s="187">
        <f t="shared" si="62"/>
        <v>0</v>
      </c>
      <c r="AQ139" s="29"/>
      <c r="AR139" s="30"/>
      <c r="AS139" s="30" t="str">
        <f>IF(AT139&gt;0,"",IF(ISERROR(VLOOKUP(CONCATENATE(C139,E139),STD!C:D,2,0)),"",VLOOKUP(CONCATENATE(C139,E139),STD!C:D,2,0)))</f>
        <v/>
      </c>
      <c r="AT139" s="31"/>
      <c r="AU139" s="109" t="str">
        <f t="shared" si="63"/>
        <v/>
      </c>
      <c r="AV139" s="286">
        <f t="shared" si="64"/>
        <v>0</v>
      </c>
      <c r="AW139">
        <f t="shared" si="48"/>
        <v>0</v>
      </c>
    </row>
    <row r="140" spans="1:49" x14ac:dyDescent="0.25">
      <c r="A140" s="82">
        <v>132</v>
      </c>
      <c r="B140" s="285" t="str">
        <f>IF(ISERROR(VLOOKUP(CONCATENATE(C140,E140),STD!C:E,3,0)),"",VLOOKUP(CONCATENATE(C140,E140),STD!C:E,3,0))</f>
        <v/>
      </c>
      <c r="C140" s="184"/>
      <c r="D140" s="229"/>
      <c r="E140" s="26"/>
      <c r="F140" s="26" t="str">
        <f>IF(C140&gt;1,VLOOKUP(C140,'PROD-KGS'!$A$1:$D$1369,4,0),"")</f>
        <v/>
      </c>
      <c r="G140" s="27">
        <f t="shared" si="50"/>
        <v>0</v>
      </c>
      <c r="H140" s="99"/>
      <c r="I140" s="210">
        <f t="shared" si="49"/>
        <v>0</v>
      </c>
      <c r="J140" s="92"/>
      <c r="K140" s="90">
        <f>IFERROR(INDEX(LUN!$A$1:$W$45,MATCH(A140,LUN!$A:$A,0),12),0)</f>
        <v>0</v>
      </c>
      <c r="L140" s="91" t="str">
        <f t="shared" si="51"/>
        <v/>
      </c>
      <c r="M140" s="81"/>
      <c r="N140" s="90">
        <f>IFERROR(INDEX(MAR!$A$1:$W$42,MATCH(A140,MAR!$A:$A,0),12),0)</f>
        <v>0</v>
      </c>
      <c r="O140" s="80" t="str">
        <f t="shared" si="52"/>
        <v/>
      </c>
      <c r="P140" s="81"/>
      <c r="Q140" s="90">
        <f>IFERROR(INDEX(MIE!$A$1:$W$44,MATCH(A140,MIE!$A:$A,0),12),0)</f>
        <v>0</v>
      </c>
      <c r="R140" s="80" t="str">
        <f t="shared" si="53"/>
        <v/>
      </c>
      <c r="S140" s="81"/>
      <c r="T140" s="90">
        <f>IFERROR(INDEX(JUE!$A$1:$W$45,MATCH(A140,JUE!$A:$A,0),12),0)</f>
        <v>0</v>
      </c>
      <c r="U140" s="80" t="str">
        <f t="shared" si="54"/>
        <v/>
      </c>
      <c r="V140" s="81"/>
      <c r="W140" s="90">
        <f>IFERROR(INDEX(VIE!$A$1:$N$40,MATCH(A140,VIE!$A:$A,0),12),0)</f>
        <v>0</v>
      </c>
      <c r="X140" s="80" t="str">
        <f t="shared" si="55"/>
        <v/>
      </c>
      <c r="Y140" s="81"/>
      <c r="Z140" s="90">
        <f>IFERROR(INDEX([5]SAB!$A$1:$J$43,MATCH(A140,[5]SAB!$A:$A,0),12),0)</f>
        <v>0</v>
      </c>
      <c r="AA140" s="80" t="str">
        <f t="shared" si="56"/>
        <v/>
      </c>
      <c r="AB140" s="185"/>
      <c r="AC140" s="28"/>
      <c r="AD140" s="186"/>
      <c r="AE140" s="188"/>
      <c r="AF140" s="187">
        <f t="shared" si="57"/>
        <v>0</v>
      </c>
      <c r="AG140" s="188"/>
      <c r="AH140" s="187">
        <f t="shared" si="58"/>
        <v>0</v>
      </c>
      <c r="AI140" s="188"/>
      <c r="AJ140" s="187">
        <f t="shared" si="59"/>
        <v>0</v>
      </c>
      <c r="AK140" s="188"/>
      <c r="AL140" s="187">
        <f t="shared" si="60"/>
        <v>0</v>
      </c>
      <c r="AM140" s="188"/>
      <c r="AN140" s="187">
        <f t="shared" si="61"/>
        <v>0</v>
      </c>
      <c r="AO140" s="188"/>
      <c r="AP140" s="187">
        <f t="shared" si="62"/>
        <v>0</v>
      </c>
      <c r="AQ140" s="29"/>
      <c r="AR140" s="30"/>
      <c r="AS140" s="30" t="str">
        <f>IF(AT140&gt;0,"",IF(ISERROR(VLOOKUP(CONCATENATE(C140,E140),STD!C:D,2,0)),"",VLOOKUP(CONCATENATE(C140,E140),STD!C:D,2,0)))</f>
        <v/>
      </c>
      <c r="AT140" s="31"/>
      <c r="AU140" s="109" t="str">
        <f t="shared" si="63"/>
        <v/>
      </c>
      <c r="AV140" s="286">
        <f t="shared" si="64"/>
        <v>0</v>
      </c>
      <c r="AW140">
        <f t="shared" si="48"/>
        <v>0</v>
      </c>
    </row>
    <row r="141" spans="1:49" x14ac:dyDescent="0.25">
      <c r="A141" s="82">
        <v>133</v>
      </c>
      <c r="B141" s="285" t="str">
        <f>IF(ISERROR(VLOOKUP(CONCATENATE(C141,E141),STD!C:E,3,0)),"",VLOOKUP(CONCATENATE(C141,E141),STD!C:E,3,0))</f>
        <v/>
      </c>
      <c r="C141" s="184"/>
      <c r="D141" s="229"/>
      <c r="E141" s="26"/>
      <c r="F141" s="26" t="str">
        <f>IF(C141&gt;1,VLOOKUP(C141,'PROD-KGS'!$A$1:$D$1369,4,0),"")</f>
        <v/>
      </c>
      <c r="G141" s="27">
        <f t="shared" si="50"/>
        <v>0</v>
      </c>
      <c r="H141" s="99"/>
      <c r="I141" s="210">
        <f t="shared" si="49"/>
        <v>0</v>
      </c>
      <c r="J141" s="92"/>
      <c r="K141" s="90">
        <f>IFERROR(INDEX(LUN!$A$1:$W$45,MATCH(A141,LUN!$A:$A,0),12),0)</f>
        <v>0</v>
      </c>
      <c r="L141" s="91" t="str">
        <f t="shared" si="51"/>
        <v/>
      </c>
      <c r="M141" s="81"/>
      <c r="N141" s="90">
        <f>IFERROR(INDEX(MAR!$A$1:$W$42,MATCH(A141,MAR!$A:$A,0),12),0)</f>
        <v>0</v>
      </c>
      <c r="O141" s="80" t="str">
        <f t="shared" si="52"/>
        <v/>
      </c>
      <c r="P141" s="81"/>
      <c r="Q141" s="90">
        <f>IFERROR(INDEX(MIE!$A$1:$W$44,MATCH(A141,MIE!$A:$A,0),12),0)</f>
        <v>0</v>
      </c>
      <c r="R141" s="80" t="str">
        <f t="shared" si="53"/>
        <v/>
      </c>
      <c r="S141" s="81"/>
      <c r="T141" s="90">
        <f>IFERROR(INDEX(JUE!$A$1:$W$45,MATCH(A141,JUE!$A:$A,0),12),0)</f>
        <v>0</v>
      </c>
      <c r="U141" s="80" t="str">
        <f t="shared" si="54"/>
        <v/>
      </c>
      <c r="V141" s="81"/>
      <c r="W141" s="90">
        <f>IFERROR(INDEX(VIE!$A$1:$N$40,MATCH(A141,VIE!$A:$A,0),12),0)</f>
        <v>0</v>
      </c>
      <c r="X141" s="80" t="str">
        <f t="shared" si="55"/>
        <v/>
      </c>
      <c r="Y141" s="81"/>
      <c r="Z141" s="90">
        <f>IFERROR(INDEX([5]SAB!$A$1:$J$43,MATCH(A141,[5]SAB!$A:$A,0),12),0)</f>
        <v>0</v>
      </c>
      <c r="AA141" s="80" t="str">
        <f t="shared" si="56"/>
        <v/>
      </c>
      <c r="AB141" s="185"/>
      <c r="AC141" s="28"/>
      <c r="AD141" s="186"/>
      <c r="AE141" s="188"/>
      <c r="AF141" s="187">
        <f t="shared" si="57"/>
        <v>0</v>
      </c>
      <c r="AG141" s="188"/>
      <c r="AH141" s="187">
        <f t="shared" si="58"/>
        <v>0</v>
      </c>
      <c r="AI141" s="188"/>
      <c r="AJ141" s="187">
        <f t="shared" si="59"/>
        <v>0</v>
      </c>
      <c r="AK141" s="188"/>
      <c r="AL141" s="187">
        <f t="shared" si="60"/>
        <v>0</v>
      </c>
      <c r="AM141" s="188"/>
      <c r="AN141" s="187">
        <f t="shared" si="61"/>
        <v>0</v>
      </c>
      <c r="AO141" s="188"/>
      <c r="AP141" s="187">
        <f t="shared" si="62"/>
        <v>0</v>
      </c>
      <c r="AQ141" s="29"/>
      <c r="AR141" s="30"/>
      <c r="AS141" s="30" t="str">
        <f>IF(AT141&gt;0,"",IF(ISERROR(VLOOKUP(CONCATENATE(C141,E141),STD!C:D,2,0)),"",VLOOKUP(CONCATENATE(C141,E141),STD!C:D,2,0)))</f>
        <v/>
      </c>
      <c r="AT141" s="31"/>
      <c r="AU141" s="109" t="str">
        <f t="shared" si="63"/>
        <v/>
      </c>
      <c r="AV141" s="286">
        <f t="shared" si="64"/>
        <v>0</v>
      </c>
      <c r="AW141">
        <f t="shared" si="48"/>
        <v>0</v>
      </c>
    </row>
    <row r="142" spans="1:49" x14ac:dyDescent="0.25">
      <c r="A142" s="82">
        <v>134</v>
      </c>
      <c r="B142" s="285" t="str">
        <f>IF(ISERROR(VLOOKUP(CONCATENATE(C142,E142),STD!C:E,3,0)),"",VLOOKUP(CONCATENATE(C142,E142),STD!C:E,3,0))</f>
        <v/>
      </c>
      <c r="C142" s="184"/>
      <c r="D142" s="229"/>
      <c r="E142" s="26"/>
      <c r="F142" s="26" t="str">
        <f>IF(C142&gt;1,VLOOKUP(C142,'PROD-KGS'!$A$1:$D$1369,4,0),"")</f>
        <v/>
      </c>
      <c r="G142" s="27">
        <f t="shared" si="50"/>
        <v>0</v>
      </c>
      <c r="H142" s="99"/>
      <c r="I142" s="210">
        <f t="shared" si="49"/>
        <v>0</v>
      </c>
      <c r="J142" s="92"/>
      <c r="K142" s="90">
        <f>IFERROR(INDEX(LUN!$A$1:$W$45,MATCH(A142,LUN!$A:$A,0),12),0)</f>
        <v>0</v>
      </c>
      <c r="L142" s="91" t="str">
        <f t="shared" si="51"/>
        <v/>
      </c>
      <c r="M142" s="81"/>
      <c r="N142" s="90">
        <f>IFERROR(INDEX(MAR!$A$1:$W$42,MATCH(A142,MAR!$A:$A,0),12),0)</f>
        <v>0</v>
      </c>
      <c r="O142" s="80" t="str">
        <f t="shared" si="52"/>
        <v/>
      </c>
      <c r="P142" s="81"/>
      <c r="Q142" s="90">
        <f>IFERROR(INDEX(MIE!$A$1:$W$44,MATCH(A142,MIE!$A:$A,0),12),0)</f>
        <v>0</v>
      </c>
      <c r="R142" s="80" t="str">
        <f t="shared" si="53"/>
        <v/>
      </c>
      <c r="S142" s="81"/>
      <c r="T142" s="90">
        <f>IFERROR(INDEX(JUE!$A$1:$W$45,MATCH(A142,JUE!$A:$A,0),12),0)</f>
        <v>0</v>
      </c>
      <c r="U142" s="80" t="str">
        <f t="shared" si="54"/>
        <v/>
      </c>
      <c r="V142" s="81"/>
      <c r="W142" s="90">
        <f>IFERROR(INDEX(VIE!$A$1:$N$40,MATCH(A142,VIE!$A:$A,0),12),0)</f>
        <v>0</v>
      </c>
      <c r="X142" s="80" t="str">
        <f t="shared" si="55"/>
        <v/>
      </c>
      <c r="Y142" s="81"/>
      <c r="Z142" s="90">
        <f>IFERROR(INDEX([5]SAB!$A$1:$J$43,MATCH(A142,[5]SAB!$A:$A,0),12),0)</f>
        <v>0</v>
      </c>
      <c r="AA142" s="80" t="str">
        <f t="shared" si="56"/>
        <v/>
      </c>
      <c r="AB142" s="185"/>
      <c r="AC142" s="28"/>
      <c r="AD142" s="186"/>
      <c r="AE142" s="188"/>
      <c r="AF142" s="187">
        <f t="shared" si="57"/>
        <v>0</v>
      </c>
      <c r="AG142" s="188"/>
      <c r="AH142" s="187">
        <f t="shared" si="58"/>
        <v>0</v>
      </c>
      <c r="AI142" s="188"/>
      <c r="AJ142" s="187">
        <f t="shared" si="59"/>
        <v>0</v>
      </c>
      <c r="AK142" s="188"/>
      <c r="AL142" s="187">
        <f t="shared" si="60"/>
        <v>0</v>
      </c>
      <c r="AM142" s="188"/>
      <c r="AN142" s="187">
        <f t="shared" si="61"/>
        <v>0</v>
      </c>
      <c r="AO142" s="188"/>
      <c r="AP142" s="187">
        <f t="shared" si="62"/>
        <v>0</v>
      </c>
      <c r="AQ142" s="29"/>
      <c r="AR142" s="30"/>
      <c r="AS142" s="30" t="str">
        <f>IF(AT142&gt;0,"",IF(ISERROR(VLOOKUP(CONCATENATE(C142,E142),STD!C:D,2,0)),"",VLOOKUP(CONCATENATE(C142,E142),STD!C:D,2,0)))</f>
        <v/>
      </c>
      <c r="AT142" s="31"/>
      <c r="AU142" s="109" t="str">
        <f t="shared" si="63"/>
        <v/>
      </c>
      <c r="AV142" s="286">
        <f t="shared" si="64"/>
        <v>0</v>
      </c>
      <c r="AW142">
        <f t="shared" si="48"/>
        <v>0</v>
      </c>
    </row>
    <row r="143" spans="1:49" x14ac:dyDescent="0.25">
      <c r="A143" s="82">
        <v>135</v>
      </c>
      <c r="B143" s="285" t="str">
        <f>IF(ISERROR(VLOOKUP(CONCATENATE(C143,E143),STD!C:E,3,0)),"",VLOOKUP(CONCATENATE(C143,E143),STD!C:E,3,0))</f>
        <v/>
      </c>
      <c r="C143" s="184"/>
      <c r="D143" s="229"/>
      <c r="E143" s="26"/>
      <c r="F143" s="26" t="str">
        <f>IF(C143&gt;1,VLOOKUP(C143,'PROD-KGS'!$A$1:$D$1369,4,0),"")</f>
        <v/>
      </c>
      <c r="G143" s="27">
        <f t="shared" si="50"/>
        <v>0</v>
      </c>
      <c r="H143" s="99"/>
      <c r="I143" s="210">
        <f t="shared" si="49"/>
        <v>0</v>
      </c>
      <c r="J143" s="92"/>
      <c r="K143" s="90">
        <f>IFERROR(INDEX(LUN!$A$1:$W$45,MATCH(A143,LUN!$A:$A,0),12),0)</f>
        <v>0</v>
      </c>
      <c r="L143" s="91" t="str">
        <f t="shared" si="51"/>
        <v/>
      </c>
      <c r="M143" s="81"/>
      <c r="N143" s="90">
        <f>IFERROR(INDEX(MAR!$A$1:$W$42,MATCH(A143,MAR!$A:$A,0),12),0)</f>
        <v>0</v>
      </c>
      <c r="O143" s="80" t="str">
        <f t="shared" si="52"/>
        <v/>
      </c>
      <c r="P143" s="81"/>
      <c r="Q143" s="90">
        <f>IFERROR(INDEX(MIE!$A$1:$W$44,MATCH(A143,MIE!$A:$A,0),12),0)</f>
        <v>0</v>
      </c>
      <c r="R143" s="80" t="str">
        <f t="shared" si="53"/>
        <v/>
      </c>
      <c r="S143" s="81"/>
      <c r="T143" s="90">
        <f>IFERROR(INDEX(JUE!$A$1:$W$45,MATCH(A143,JUE!$A:$A,0),12),0)</f>
        <v>0</v>
      </c>
      <c r="U143" s="80" t="str">
        <f t="shared" si="54"/>
        <v/>
      </c>
      <c r="V143" s="81"/>
      <c r="W143" s="90">
        <f>IFERROR(INDEX(VIE!$A$1:$N$40,MATCH(A143,VIE!$A:$A,0),12),0)</f>
        <v>0</v>
      </c>
      <c r="X143" s="80" t="str">
        <f t="shared" si="55"/>
        <v/>
      </c>
      <c r="Y143" s="81"/>
      <c r="Z143" s="90">
        <f>IFERROR(INDEX([5]SAB!$A$1:$J$43,MATCH(A143,[5]SAB!$A:$A,0),12),0)</f>
        <v>0</v>
      </c>
      <c r="AA143" s="80" t="str">
        <f t="shared" si="56"/>
        <v/>
      </c>
      <c r="AB143" s="185"/>
      <c r="AC143" s="28"/>
      <c r="AD143" s="186"/>
      <c r="AE143" s="188"/>
      <c r="AF143" s="187">
        <f t="shared" si="57"/>
        <v>0</v>
      </c>
      <c r="AG143" s="188"/>
      <c r="AH143" s="187">
        <f t="shared" si="58"/>
        <v>0</v>
      </c>
      <c r="AI143" s="188"/>
      <c r="AJ143" s="187">
        <f t="shared" si="59"/>
        <v>0</v>
      </c>
      <c r="AK143" s="188"/>
      <c r="AL143" s="187">
        <f t="shared" si="60"/>
        <v>0</v>
      </c>
      <c r="AM143" s="188"/>
      <c r="AN143" s="187">
        <f t="shared" si="61"/>
        <v>0</v>
      </c>
      <c r="AO143" s="188"/>
      <c r="AP143" s="187">
        <f t="shared" si="62"/>
        <v>0</v>
      </c>
      <c r="AQ143" s="29"/>
      <c r="AR143" s="30"/>
      <c r="AS143" s="30" t="str">
        <f>IF(AT143&gt;0,"",IF(ISERROR(VLOOKUP(CONCATENATE(C143,E143),STD!C:D,2,0)),"",VLOOKUP(CONCATENATE(C143,E143),STD!C:D,2,0)))</f>
        <v/>
      </c>
      <c r="AT143" s="31"/>
      <c r="AU143" s="109" t="str">
        <f t="shared" si="63"/>
        <v/>
      </c>
      <c r="AV143" s="286">
        <f t="shared" si="64"/>
        <v>0</v>
      </c>
      <c r="AW143">
        <f t="shared" si="48"/>
        <v>0</v>
      </c>
    </row>
    <row r="144" spans="1:49" x14ac:dyDescent="0.25">
      <c r="A144" s="82">
        <v>136</v>
      </c>
      <c r="B144" s="285" t="str">
        <f>IF(ISERROR(VLOOKUP(CONCATENATE(C144,E144),STD!C:E,3,0)),"",VLOOKUP(CONCATENATE(C144,E144),STD!C:E,3,0))</f>
        <v/>
      </c>
      <c r="C144" s="184"/>
      <c r="D144" s="229"/>
      <c r="E144" s="26"/>
      <c r="F144" s="26" t="str">
        <f>IF(C144&gt;1,VLOOKUP(C144,'PROD-KGS'!$A$1:$D$1369,4,0),"")</f>
        <v/>
      </c>
      <c r="G144" s="27">
        <f t="shared" si="50"/>
        <v>0</v>
      </c>
      <c r="H144" s="99"/>
      <c r="I144" s="210">
        <f t="shared" si="49"/>
        <v>0</v>
      </c>
      <c r="J144" s="92"/>
      <c r="K144" s="90">
        <f>IFERROR(INDEX(LUN!$A$1:$W$45,MATCH(A144,LUN!$A:$A,0),12),0)</f>
        <v>0</v>
      </c>
      <c r="L144" s="91" t="str">
        <f t="shared" si="51"/>
        <v/>
      </c>
      <c r="M144" s="81"/>
      <c r="N144" s="90">
        <f>IFERROR(INDEX(MAR!$A$1:$W$42,MATCH(A144,MAR!$A:$A,0),12),0)</f>
        <v>0</v>
      </c>
      <c r="O144" s="80" t="str">
        <f t="shared" si="52"/>
        <v/>
      </c>
      <c r="P144" s="81"/>
      <c r="Q144" s="90">
        <f>IFERROR(INDEX(MIE!$A$1:$W$44,MATCH(A144,MIE!$A:$A,0),12),0)</f>
        <v>0</v>
      </c>
      <c r="R144" s="80" t="str">
        <f t="shared" si="53"/>
        <v/>
      </c>
      <c r="S144" s="81"/>
      <c r="T144" s="90">
        <f>IFERROR(INDEX(JUE!$A$1:$W$45,MATCH(A144,JUE!$A:$A,0),12),0)</f>
        <v>0</v>
      </c>
      <c r="U144" s="80" t="str">
        <f t="shared" si="54"/>
        <v/>
      </c>
      <c r="V144" s="81"/>
      <c r="W144" s="90">
        <f>IFERROR(INDEX(VIE!$A$1:$N$40,MATCH(A144,VIE!$A:$A,0),12),0)</f>
        <v>0</v>
      </c>
      <c r="X144" s="80" t="str">
        <f t="shared" si="55"/>
        <v/>
      </c>
      <c r="Y144" s="81"/>
      <c r="Z144" s="90">
        <f>IFERROR(INDEX([5]SAB!$A$1:$J$43,MATCH(A144,[5]SAB!$A:$A,0),12),0)</f>
        <v>0</v>
      </c>
      <c r="AA144" s="80" t="str">
        <f t="shared" si="56"/>
        <v/>
      </c>
      <c r="AB144" s="185"/>
      <c r="AC144" s="28"/>
      <c r="AD144" s="186"/>
      <c r="AE144" s="188"/>
      <c r="AF144" s="187">
        <f t="shared" si="57"/>
        <v>0</v>
      </c>
      <c r="AG144" s="188"/>
      <c r="AH144" s="187">
        <f t="shared" si="58"/>
        <v>0</v>
      </c>
      <c r="AI144" s="188"/>
      <c r="AJ144" s="187">
        <f t="shared" si="59"/>
        <v>0</v>
      </c>
      <c r="AK144" s="188"/>
      <c r="AL144" s="187">
        <f t="shared" si="60"/>
        <v>0</v>
      </c>
      <c r="AM144" s="188"/>
      <c r="AN144" s="187">
        <f t="shared" si="61"/>
        <v>0</v>
      </c>
      <c r="AO144" s="188"/>
      <c r="AP144" s="187">
        <f t="shared" si="62"/>
        <v>0</v>
      </c>
      <c r="AQ144" s="29"/>
      <c r="AR144" s="30"/>
      <c r="AS144" s="30" t="str">
        <f>IF(AT144&gt;0,"",IF(ISERROR(VLOOKUP(CONCATENATE(C144,E144),STD!C:D,2,0)),"",VLOOKUP(CONCATENATE(C144,E144),STD!C:D,2,0)))</f>
        <v/>
      </c>
      <c r="AT144" s="31"/>
      <c r="AU144" s="109" t="str">
        <f t="shared" si="63"/>
        <v/>
      </c>
      <c r="AV144" s="286">
        <f t="shared" si="64"/>
        <v>0</v>
      </c>
      <c r="AW144">
        <f t="shared" si="48"/>
        <v>0</v>
      </c>
    </row>
    <row r="145" spans="1:49" ht="15" customHeight="1" x14ac:dyDescent="0.25">
      <c r="A145" s="82">
        <v>137</v>
      </c>
      <c r="B145" s="285" t="str">
        <f>IF(ISERROR(VLOOKUP(CONCATENATE(C145,E145),STD!C:E,3,0)),"",VLOOKUP(CONCATENATE(C145,E145),STD!C:E,3,0))</f>
        <v/>
      </c>
      <c r="C145" s="184"/>
      <c r="D145" s="229"/>
      <c r="E145" s="26"/>
      <c r="F145" s="26" t="str">
        <f>IF(C145&gt;1,VLOOKUP(C145,'PROD-KGS'!$A$1:$D$1369,4,0),"")</f>
        <v/>
      </c>
      <c r="G145" s="27">
        <f t="shared" si="50"/>
        <v>0</v>
      </c>
      <c r="H145" s="99"/>
      <c r="I145" s="210">
        <f t="shared" si="49"/>
        <v>0</v>
      </c>
      <c r="J145" s="92"/>
      <c r="K145" s="90">
        <f>IFERROR(INDEX(LUN!$A$1:$W$45,MATCH(A145,LUN!$A:$A,0),12),0)</f>
        <v>0</v>
      </c>
      <c r="L145" s="91" t="str">
        <f t="shared" si="51"/>
        <v/>
      </c>
      <c r="M145" s="81"/>
      <c r="N145" s="90">
        <f>IFERROR(INDEX(MAR!$A$1:$W$42,MATCH(A145,MAR!$A:$A,0),12),0)</f>
        <v>0</v>
      </c>
      <c r="O145" s="80" t="str">
        <f t="shared" si="52"/>
        <v/>
      </c>
      <c r="P145" s="81"/>
      <c r="Q145" s="90">
        <f>IFERROR(INDEX(MIE!$A$1:$W$44,MATCH(A145,MIE!$A:$A,0),12),0)</f>
        <v>0</v>
      </c>
      <c r="R145" s="80" t="str">
        <f t="shared" si="53"/>
        <v/>
      </c>
      <c r="S145" s="81"/>
      <c r="T145" s="90">
        <f>IFERROR(INDEX(JUE!$A$1:$W$45,MATCH(A145,JUE!$A:$A,0),12),0)</f>
        <v>0</v>
      </c>
      <c r="U145" s="80" t="str">
        <f t="shared" si="54"/>
        <v/>
      </c>
      <c r="V145" s="81"/>
      <c r="W145" s="90">
        <f>IFERROR(INDEX(VIE!$A$1:$N$40,MATCH(A145,VIE!$A:$A,0),12),0)</f>
        <v>0</v>
      </c>
      <c r="X145" s="80" t="str">
        <f t="shared" si="55"/>
        <v/>
      </c>
      <c r="Y145" s="81"/>
      <c r="Z145" s="90">
        <f>IFERROR(INDEX([5]SAB!$A$1:$J$43,MATCH(A145,[5]SAB!$A:$A,0),12),0)</f>
        <v>0</v>
      </c>
      <c r="AA145" s="80" t="str">
        <f t="shared" si="56"/>
        <v/>
      </c>
      <c r="AB145" s="185"/>
      <c r="AC145" s="28"/>
      <c r="AD145" s="186"/>
      <c r="AE145" s="188"/>
      <c r="AF145" s="187">
        <f t="shared" si="57"/>
        <v>0</v>
      </c>
      <c r="AG145" s="188"/>
      <c r="AH145" s="187">
        <f t="shared" si="58"/>
        <v>0</v>
      </c>
      <c r="AI145" s="188"/>
      <c r="AJ145" s="187">
        <f t="shared" si="59"/>
        <v>0</v>
      </c>
      <c r="AK145" s="188"/>
      <c r="AL145" s="187">
        <f t="shared" si="60"/>
        <v>0</v>
      </c>
      <c r="AM145" s="188"/>
      <c r="AN145" s="187">
        <f t="shared" si="61"/>
        <v>0</v>
      </c>
      <c r="AO145" s="188"/>
      <c r="AP145" s="187">
        <f t="shared" si="62"/>
        <v>0</v>
      </c>
      <c r="AQ145" s="29"/>
      <c r="AR145" s="30"/>
      <c r="AS145" s="30" t="str">
        <f>IF(AT145&gt;0,"",IF(ISERROR(VLOOKUP(CONCATENATE(C145,E145),STD!C:D,2,0)),"",VLOOKUP(CONCATENATE(C145,E145),STD!C:D,2,0)))</f>
        <v/>
      </c>
      <c r="AT145" s="31"/>
      <c r="AU145" s="109" t="str">
        <f t="shared" si="63"/>
        <v/>
      </c>
      <c r="AV145" s="286">
        <f t="shared" si="64"/>
        <v>0</v>
      </c>
      <c r="AW145">
        <f t="shared" si="48"/>
        <v>0</v>
      </c>
    </row>
    <row r="146" spans="1:49" ht="15" customHeight="1" x14ac:dyDescent="0.25">
      <c r="A146" s="82">
        <v>138</v>
      </c>
      <c r="B146" s="285" t="str">
        <f>IF(ISERROR(VLOOKUP(CONCATENATE(C146,E146),STD!C:E,3,0)),"",VLOOKUP(CONCATENATE(C146,E146),STD!C:E,3,0))</f>
        <v/>
      </c>
      <c r="C146" s="184"/>
      <c r="D146" s="229"/>
      <c r="E146" s="26"/>
      <c r="F146" s="26" t="str">
        <f>IF(C146&gt;1,VLOOKUP(C146,'PROD-KGS'!$A$1:$D$1369,4,0),"")</f>
        <v/>
      </c>
      <c r="G146" s="27">
        <f t="shared" si="50"/>
        <v>0</v>
      </c>
      <c r="H146" s="99"/>
      <c r="I146" s="210">
        <f t="shared" si="49"/>
        <v>0</v>
      </c>
      <c r="J146" s="92"/>
      <c r="K146" s="90">
        <f>IFERROR(INDEX(LUN!$A$1:$W$45,MATCH(A146,LUN!$A:$A,0),12),0)</f>
        <v>0</v>
      </c>
      <c r="L146" s="91" t="str">
        <f t="shared" si="51"/>
        <v/>
      </c>
      <c r="M146" s="81"/>
      <c r="N146" s="90">
        <f>IFERROR(INDEX(MAR!$A$1:$W$42,MATCH(A146,MAR!$A:$A,0),12),0)</f>
        <v>0</v>
      </c>
      <c r="O146" s="80" t="str">
        <f t="shared" si="52"/>
        <v/>
      </c>
      <c r="P146" s="81"/>
      <c r="Q146" s="90">
        <f>IFERROR(INDEX(MIE!$A$1:$W$44,MATCH(A146,MIE!$A:$A,0),12),0)</f>
        <v>0</v>
      </c>
      <c r="R146" s="80" t="str">
        <f t="shared" si="53"/>
        <v/>
      </c>
      <c r="S146" s="81"/>
      <c r="T146" s="90">
        <f>IFERROR(INDEX(JUE!$A$1:$W$45,MATCH(A146,JUE!$A:$A,0),12),0)</f>
        <v>0</v>
      </c>
      <c r="U146" s="80" t="str">
        <f t="shared" si="54"/>
        <v/>
      </c>
      <c r="V146" s="81"/>
      <c r="W146" s="90">
        <f>IFERROR(INDEX(VIE!$A$1:$N$40,MATCH(A146,VIE!$A:$A,0),12),0)</f>
        <v>0</v>
      </c>
      <c r="X146" s="80" t="str">
        <f t="shared" si="55"/>
        <v/>
      </c>
      <c r="Y146" s="81"/>
      <c r="Z146" s="90">
        <f>IFERROR(INDEX([5]SAB!$A$1:$J$43,MATCH(A146,[5]SAB!$A:$A,0),12),0)</f>
        <v>0</v>
      </c>
      <c r="AA146" s="80" t="str">
        <f t="shared" si="56"/>
        <v/>
      </c>
      <c r="AB146" s="185"/>
      <c r="AC146" s="28"/>
      <c r="AD146" s="186"/>
      <c r="AE146" s="188"/>
      <c r="AF146" s="187">
        <f t="shared" si="57"/>
        <v>0</v>
      </c>
      <c r="AG146" s="188"/>
      <c r="AH146" s="187">
        <f t="shared" si="58"/>
        <v>0</v>
      </c>
      <c r="AI146" s="188"/>
      <c r="AJ146" s="187">
        <f t="shared" si="59"/>
        <v>0</v>
      </c>
      <c r="AK146" s="188"/>
      <c r="AL146" s="187">
        <f t="shared" si="60"/>
        <v>0</v>
      </c>
      <c r="AM146" s="188"/>
      <c r="AN146" s="187">
        <f t="shared" si="61"/>
        <v>0</v>
      </c>
      <c r="AO146" s="188"/>
      <c r="AP146" s="187">
        <f t="shared" si="62"/>
        <v>0</v>
      </c>
      <c r="AQ146" s="29"/>
      <c r="AR146" s="30"/>
      <c r="AS146" s="30" t="str">
        <f>IF(AT146&gt;0,"",IF(ISERROR(VLOOKUP(CONCATENATE(C146,E146),STD!C:D,2,0)),"",VLOOKUP(CONCATENATE(C146,E146),STD!C:D,2,0)))</f>
        <v/>
      </c>
      <c r="AT146" s="31"/>
      <c r="AU146" s="109" t="str">
        <f t="shared" si="63"/>
        <v/>
      </c>
      <c r="AV146" s="286">
        <f t="shared" si="64"/>
        <v>0</v>
      </c>
      <c r="AW146">
        <f t="shared" si="48"/>
        <v>0</v>
      </c>
    </row>
    <row r="147" spans="1:49" x14ac:dyDescent="0.25">
      <c r="A147" s="82">
        <v>139</v>
      </c>
      <c r="B147" s="285" t="str">
        <f>IF(ISERROR(VLOOKUP(CONCATENATE(C147,E147),STD!C:E,3,0)),"",VLOOKUP(CONCATENATE(C147,E147),STD!C:E,3,0))</f>
        <v/>
      </c>
      <c r="C147" s="184"/>
      <c r="D147" s="229"/>
      <c r="E147" s="26"/>
      <c r="F147" s="26" t="str">
        <f>IF(C147&gt;1,VLOOKUP(C147,'PROD-KGS'!$A$1:$D$1369,4,0),"")</f>
        <v/>
      </c>
      <c r="G147" s="27">
        <f t="shared" si="50"/>
        <v>0</v>
      </c>
      <c r="H147" s="99"/>
      <c r="I147" s="210">
        <f t="shared" si="49"/>
        <v>0</v>
      </c>
      <c r="J147" s="92"/>
      <c r="K147" s="90">
        <f>IFERROR(INDEX(LUN!$A$1:$W$45,MATCH(A147,LUN!$A:$A,0),12),0)</f>
        <v>0</v>
      </c>
      <c r="L147" s="91" t="str">
        <f t="shared" si="51"/>
        <v/>
      </c>
      <c r="M147" s="81"/>
      <c r="N147" s="90">
        <f>IFERROR(INDEX(MAR!$A$1:$W$42,MATCH(A147,MAR!$A:$A,0),12),0)</f>
        <v>0</v>
      </c>
      <c r="O147" s="80" t="str">
        <f t="shared" si="52"/>
        <v/>
      </c>
      <c r="P147" s="81"/>
      <c r="Q147" s="90">
        <f>IFERROR(INDEX(MIE!$A$1:$W$44,MATCH(A147,MIE!$A:$A,0),12),0)</f>
        <v>0</v>
      </c>
      <c r="R147" s="80" t="str">
        <f t="shared" si="53"/>
        <v/>
      </c>
      <c r="S147" s="81"/>
      <c r="T147" s="90">
        <f>IFERROR(INDEX(JUE!$A$1:$W$45,MATCH(A147,JUE!$A:$A,0),12),0)</f>
        <v>0</v>
      </c>
      <c r="U147" s="80" t="str">
        <f t="shared" si="54"/>
        <v/>
      </c>
      <c r="V147" s="81"/>
      <c r="W147" s="90">
        <f>IFERROR(INDEX(VIE!$A$1:$N$40,MATCH(A147,VIE!$A:$A,0),12),0)</f>
        <v>0</v>
      </c>
      <c r="X147" s="80" t="str">
        <f t="shared" si="55"/>
        <v/>
      </c>
      <c r="Y147" s="81"/>
      <c r="Z147" s="90">
        <f>IFERROR(INDEX([5]SAB!$A$1:$J$43,MATCH(A147,[5]SAB!$A:$A,0),12),0)</f>
        <v>0</v>
      </c>
      <c r="AA147" s="80" t="str">
        <f t="shared" si="56"/>
        <v/>
      </c>
      <c r="AB147" s="185"/>
      <c r="AC147" s="28"/>
      <c r="AD147" s="186"/>
      <c r="AE147" s="188"/>
      <c r="AF147" s="187">
        <f t="shared" si="57"/>
        <v>0</v>
      </c>
      <c r="AG147" s="188"/>
      <c r="AH147" s="187">
        <f t="shared" si="58"/>
        <v>0</v>
      </c>
      <c r="AI147" s="188"/>
      <c r="AJ147" s="187">
        <f t="shared" si="59"/>
        <v>0</v>
      </c>
      <c r="AK147" s="188"/>
      <c r="AL147" s="187">
        <f t="shared" si="60"/>
        <v>0</v>
      </c>
      <c r="AM147" s="188"/>
      <c r="AN147" s="187">
        <f t="shared" si="61"/>
        <v>0</v>
      </c>
      <c r="AO147" s="188"/>
      <c r="AP147" s="187">
        <f t="shared" si="62"/>
        <v>0</v>
      </c>
      <c r="AQ147" s="29"/>
      <c r="AR147" s="30"/>
      <c r="AS147" s="30" t="str">
        <f>IF(AT147&gt;0,"",IF(ISERROR(VLOOKUP(CONCATENATE(C147,E147),STD!C:D,2,0)),"",VLOOKUP(CONCATENATE(C147,E147),STD!C:D,2,0)))</f>
        <v/>
      </c>
      <c r="AT147" s="31"/>
      <c r="AU147" s="109" t="str">
        <f t="shared" si="63"/>
        <v/>
      </c>
      <c r="AV147" s="286">
        <f t="shared" si="64"/>
        <v>0</v>
      </c>
      <c r="AW147">
        <f t="shared" si="48"/>
        <v>0</v>
      </c>
    </row>
    <row r="148" spans="1:49" x14ac:dyDescent="0.25">
      <c r="A148" s="82">
        <v>140</v>
      </c>
      <c r="B148" s="285" t="str">
        <f>IF(ISERROR(VLOOKUP(CONCATENATE(C148,E148),STD!C:E,3,0)),"",VLOOKUP(CONCATENATE(C148,E148),STD!C:E,3,0))</f>
        <v/>
      </c>
      <c r="C148" s="184"/>
      <c r="D148" s="229"/>
      <c r="E148" s="26"/>
      <c r="F148" s="26" t="str">
        <f>IF(C148&gt;1,VLOOKUP(C148,'PROD-KGS'!$A$1:$D$1369,4,0),"")</f>
        <v/>
      </c>
      <c r="G148" s="27">
        <f t="shared" si="50"/>
        <v>0</v>
      </c>
      <c r="H148" s="99"/>
      <c r="I148" s="210">
        <f t="shared" si="49"/>
        <v>0</v>
      </c>
      <c r="J148" s="92"/>
      <c r="K148" s="90">
        <f>IFERROR(INDEX(LUN!$A$1:$W$45,MATCH(A148,LUN!$A:$A,0),12),0)</f>
        <v>0</v>
      </c>
      <c r="L148" s="91" t="str">
        <f t="shared" si="51"/>
        <v/>
      </c>
      <c r="M148" s="81"/>
      <c r="N148" s="90">
        <f>IFERROR(INDEX(MAR!$A$1:$W$42,MATCH(A148,MAR!$A:$A,0),12),0)</f>
        <v>0</v>
      </c>
      <c r="O148" s="80" t="str">
        <f t="shared" si="52"/>
        <v/>
      </c>
      <c r="P148" s="81"/>
      <c r="Q148" s="90">
        <f>IFERROR(INDEX(MIE!$A$1:$W$44,MATCH(A148,MIE!$A:$A,0),12),0)</f>
        <v>0</v>
      </c>
      <c r="R148" s="80" t="str">
        <f t="shared" si="53"/>
        <v/>
      </c>
      <c r="S148" s="81"/>
      <c r="T148" s="90">
        <f>IFERROR(INDEX(JUE!$A$1:$W$45,MATCH(A148,JUE!$A:$A,0),12),0)</f>
        <v>0</v>
      </c>
      <c r="U148" s="80" t="str">
        <f t="shared" si="54"/>
        <v/>
      </c>
      <c r="V148" s="81"/>
      <c r="W148" s="90">
        <f>IFERROR(INDEX(VIE!$A$1:$N$40,MATCH(A148,VIE!$A:$A,0),12),0)</f>
        <v>0</v>
      </c>
      <c r="X148" s="80" t="str">
        <f t="shared" si="55"/>
        <v/>
      </c>
      <c r="Y148" s="81"/>
      <c r="Z148" s="90">
        <f>IFERROR(INDEX([5]SAB!$A$1:$J$43,MATCH(A148,[5]SAB!$A:$A,0),12),0)</f>
        <v>0</v>
      </c>
      <c r="AA148" s="80" t="str">
        <f t="shared" si="56"/>
        <v/>
      </c>
      <c r="AB148" s="185"/>
      <c r="AC148" s="28"/>
      <c r="AD148" s="186"/>
      <c r="AE148" s="188"/>
      <c r="AF148" s="187">
        <f t="shared" si="57"/>
        <v>0</v>
      </c>
      <c r="AG148" s="188"/>
      <c r="AH148" s="187">
        <f t="shared" si="58"/>
        <v>0</v>
      </c>
      <c r="AI148" s="188"/>
      <c r="AJ148" s="187">
        <f t="shared" si="59"/>
        <v>0</v>
      </c>
      <c r="AK148" s="188"/>
      <c r="AL148" s="187">
        <f t="shared" si="60"/>
        <v>0</v>
      </c>
      <c r="AM148" s="188"/>
      <c r="AN148" s="187">
        <f t="shared" si="61"/>
        <v>0</v>
      </c>
      <c r="AO148" s="188"/>
      <c r="AP148" s="187">
        <f t="shared" si="62"/>
        <v>0</v>
      </c>
      <c r="AQ148" s="29"/>
      <c r="AR148" s="30"/>
      <c r="AS148" s="30" t="str">
        <f>IF(AT148&gt;0,"",IF(ISERROR(VLOOKUP(CONCATENATE(C148,E148),STD!C:D,2,0)),"",VLOOKUP(CONCATENATE(C148,E148),STD!C:D,2,0)))</f>
        <v/>
      </c>
      <c r="AT148" s="31"/>
      <c r="AU148" s="109" t="str">
        <f t="shared" si="63"/>
        <v/>
      </c>
      <c r="AV148" s="286">
        <f t="shared" si="64"/>
        <v>0</v>
      </c>
      <c r="AW148">
        <f t="shared" si="48"/>
        <v>0</v>
      </c>
    </row>
    <row r="149" spans="1:49" x14ac:dyDescent="0.25">
      <c r="A149" s="82">
        <v>141</v>
      </c>
      <c r="B149" s="285" t="str">
        <f>IF(ISERROR(VLOOKUP(CONCATENATE(C149,E149),STD!C:E,3,0)),"",VLOOKUP(CONCATENATE(C149,E149),STD!C:E,3,0))</f>
        <v/>
      </c>
      <c r="C149" s="184"/>
      <c r="D149" s="229"/>
      <c r="E149" s="26"/>
      <c r="F149" s="26" t="str">
        <f>IF(C149&gt;1,VLOOKUP(C149,'PROD-KGS'!$A$1:$D$1369,4,0),"")</f>
        <v/>
      </c>
      <c r="G149" s="27">
        <f t="shared" si="50"/>
        <v>0</v>
      </c>
      <c r="H149" s="99"/>
      <c r="I149" s="210">
        <f t="shared" si="49"/>
        <v>0</v>
      </c>
      <c r="J149" s="92"/>
      <c r="K149" s="90">
        <f>IFERROR(INDEX(LUN!$A$1:$W$45,MATCH(A149,LUN!$A:$A,0),12),0)</f>
        <v>0</v>
      </c>
      <c r="L149" s="91" t="str">
        <f t="shared" si="51"/>
        <v/>
      </c>
      <c r="M149" s="81"/>
      <c r="N149" s="90">
        <f>IFERROR(INDEX(MAR!$A$1:$W$42,MATCH(A149,MAR!$A:$A,0),12),0)</f>
        <v>0</v>
      </c>
      <c r="O149" s="80" t="str">
        <f t="shared" si="52"/>
        <v/>
      </c>
      <c r="P149" s="81"/>
      <c r="Q149" s="90">
        <f>IFERROR(INDEX(MIE!$A$1:$W$44,MATCH(A149,MIE!$A:$A,0),12),0)</f>
        <v>0</v>
      </c>
      <c r="R149" s="80" t="str">
        <f t="shared" si="53"/>
        <v/>
      </c>
      <c r="S149" s="81"/>
      <c r="T149" s="90">
        <f>IFERROR(INDEX(JUE!$A$1:$W$45,MATCH(A149,JUE!$A:$A,0),12),0)</f>
        <v>0</v>
      </c>
      <c r="U149" s="80" t="str">
        <f t="shared" si="54"/>
        <v/>
      </c>
      <c r="V149" s="81"/>
      <c r="W149" s="90">
        <f>IFERROR(INDEX(VIE!$A$1:$N$40,MATCH(A149,VIE!$A:$A,0),12),0)</f>
        <v>0</v>
      </c>
      <c r="X149" s="80" t="str">
        <f t="shared" si="55"/>
        <v/>
      </c>
      <c r="Y149" s="81"/>
      <c r="Z149" s="90">
        <f>IFERROR(INDEX([5]SAB!$A$1:$J$43,MATCH(A149,[5]SAB!$A:$A,0),12),0)</f>
        <v>0</v>
      </c>
      <c r="AA149" s="80" t="str">
        <f t="shared" si="56"/>
        <v/>
      </c>
      <c r="AB149" s="185"/>
      <c r="AC149" s="28"/>
      <c r="AD149" s="186"/>
      <c r="AE149" s="188"/>
      <c r="AF149" s="187">
        <f t="shared" si="57"/>
        <v>0</v>
      </c>
      <c r="AG149" s="188"/>
      <c r="AH149" s="187">
        <f t="shared" si="58"/>
        <v>0</v>
      </c>
      <c r="AI149" s="188"/>
      <c r="AJ149" s="187">
        <f t="shared" si="59"/>
        <v>0</v>
      </c>
      <c r="AK149" s="188"/>
      <c r="AL149" s="187">
        <f t="shared" si="60"/>
        <v>0</v>
      </c>
      <c r="AM149" s="188"/>
      <c r="AN149" s="187">
        <f t="shared" si="61"/>
        <v>0</v>
      </c>
      <c r="AO149" s="188"/>
      <c r="AP149" s="187">
        <f t="shared" si="62"/>
        <v>0</v>
      </c>
      <c r="AQ149" s="29"/>
      <c r="AR149" s="30"/>
      <c r="AS149" s="30" t="str">
        <f>IF(AT149&gt;0,"",IF(ISERROR(VLOOKUP(CONCATENATE(C149,E149),STD!C:D,2,0)),"",VLOOKUP(CONCATENATE(C149,E149),STD!C:D,2,0)))</f>
        <v/>
      </c>
      <c r="AT149" s="31"/>
      <c r="AU149" s="109" t="str">
        <f t="shared" si="63"/>
        <v/>
      </c>
      <c r="AV149" s="286">
        <f t="shared" si="64"/>
        <v>0</v>
      </c>
      <c r="AW149">
        <f t="shared" si="48"/>
        <v>0</v>
      </c>
    </row>
    <row r="150" spans="1:49" x14ac:dyDescent="0.25">
      <c r="A150" s="82">
        <v>142</v>
      </c>
      <c r="B150" s="285" t="str">
        <f>IF(ISERROR(VLOOKUP(CONCATENATE(C150,E150),STD!C:E,3,0)),"",VLOOKUP(CONCATENATE(C150,E150),STD!C:E,3,0))</f>
        <v/>
      </c>
      <c r="C150" s="184"/>
      <c r="D150" s="229"/>
      <c r="E150" s="26"/>
      <c r="F150" s="26" t="str">
        <f>IF(C150&gt;1,VLOOKUP(C150,'PROD-KGS'!$A$1:$D$1369,4,0),"")</f>
        <v/>
      </c>
      <c r="G150" s="27">
        <f t="shared" si="50"/>
        <v>0</v>
      </c>
      <c r="H150" s="99"/>
      <c r="I150" s="210">
        <f t="shared" si="49"/>
        <v>0</v>
      </c>
      <c r="J150" s="92"/>
      <c r="K150" s="90">
        <f>IFERROR(INDEX(LUN!$A$1:$W$45,MATCH(A150,LUN!$A:$A,0),12),0)</f>
        <v>0</v>
      </c>
      <c r="L150" s="91" t="str">
        <f t="shared" si="51"/>
        <v/>
      </c>
      <c r="M150" s="81"/>
      <c r="N150" s="90">
        <f>IFERROR(INDEX(MAR!$A$1:$W$42,MATCH(A150,MAR!$A:$A,0),12),0)</f>
        <v>0</v>
      </c>
      <c r="O150" s="80" t="str">
        <f t="shared" si="52"/>
        <v/>
      </c>
      <c r="P150" s="81"/>
      <c r="Q150" s="90">
        <f>IFERROR(INDEX(MIE!$A$1:$W$44,MATCH(A150,MIE!$A:$A,0),12),0)</f>
        <v>0</v>
      </c>
      <c r="R150" s="80" t="str">
        <f t="shared" si="53"/>
        <v/>
      </c>
      <c r="S150" s="81"/>
      <c r="T150" s="90">
        <f>IFERROR(INDEX(JUE!$A$1:$W$45,MATCH(A150,JUE!$A:$A,0),12),0)</f>
        <v>0</v>
      </c>
      <c r="U150" s="80" t="str">
        <f t="shared" si="54"/>
        <v/>
      </c>
      <c r="V150" s="81"/>
      <c r="W150" s="90">
        <f>IFERROR(INDEX(VIE!$A$1:$N$40,MATCH(A150,VIE!$A:$A,0),12),0)</f>
        <v>0</v>
      </c>
      <c r="X150" s="80" t="str">
        <f t="shared" si="55"/>
        <v/>
      </c>
      <c r="Y150" s="81"/>
      <c r="Z150" s="90">
        <f>IFERROR(INDEX([5]SAB!$A$1:$J$43,MATCH(A150,[5]SAB!$A:$A,0),12),0)</f>
        <v>0</v>
      </c>
      <c r="AA150" s="80" t="str">
        <f t="shared" si="56"/>
        <v/>
      </c>
      <c r="AB150" s="185"/>
      <c r="AC150" s="28"/>
      <c r="AD150" s="186"/>
      <c r="AE150" s="188"/>
      <c r="AF150" s="187">
        <f t="shared" si="57"/>
        <v>0</v>
      </c>
      <c r="AG150" s="188"/>
      <c r="AH150" s="187">
        <f t="shared" si="58"/>
        <v>0</v>
      </c>
      <c r="AI150" s="188"/>
      <c r="AJ150" s="187">
        <f t="shared" si="59"/>
        <v>0</v>
      </c>
      <c r="AK150" s="188"/>
      <c r="AL150" s="187">
        <f t="shared" si="60"/>
        <v>0</v>
      </c>
      <c r="AM150" s="188"/>
      <c r="AN150" s="187">
        <f t="shared" si="61"/>
        <v>0</v>
      </c>
      <c r="AO150" s="188"/>
      <c r="AP150" s="187">
        <f t="shared" si="62"/>
        <v>0</v>
      </c>
      <c r="AQ150" s="29"/>
      <c r="AR150" s="30"/>
      <c r="AS150" s="30" t="str">
        <f>IF(AT150&gt;0,"",IF(ISERROR(VLOOKUP(CONCATENATE(C150,E150),STD!C:D,2,0)),"",VLOOKUP(CONCATENATE(C150,E150),STD!C:D,2,0)))</f>
        <v/>
      </c>
      <c r="AT150" s="31"/>
      <c r="AU150" s="109" t="str">
        <f t="shared" si="63"/>
        <v/>
      </c>
      <c r="AV150" s="286">
        <f t="shared" si="64"/>
        <v>0</v>
      </c>
      <c r="AW150">
        <f t="shared" si="48"/>
        <v>0</v>
      </c>
    </row>
    <row r="151" spans="1:49" x14ac:dyDescent="0.25">
      <c r="A151" s="82">
        <v>143</v>
      </c>
      <c r="B151" s="285" t="str">
        <f>IF(ISERROR(VLOOKUP(CONCATENATE(C151,E151),STD!C:E,3,0)),"",VLOOKUP(CONCATENATE(C151,E151),STD!C:E,3,0))</f>
        <v/>
      </c>
      <c r="C151" s="184"/>
      <c r="D151" s="229"/>
      <c r="E151" s="26"/>
      <c r="F151" s="26" t="str">
        <f>IF(C151&gt;1,VLOOKUP(C151,'PROD-KGS'!$A$1:$D$1369,4,0),"")</f>
        <v/>
      </c>
      <c r="G151" s="27">
        <f t="shared" si="50"/>
        <v>0</v>
      </c>
      <c r="H151" s="99"/>
      <c r="I151" s="210">
        <f t="shared" si="49"/>
        <v>0</v>
      </c>
      <c r="J151" s="92"/>
      <c r="K151" s="90">
        <f>IFERROR(INDEX(LUN!$A$1:$W$45,MATCH(A151,LUN!$A:$A,0),12),0)</f>
        <v>0</v>
      </c>
      <c r="L151" s="91" t="str">
        <f t="shared" si="51"/>
        <v/>
      </c>
      <c r="M151" s="81"/>
      <c r="N151" s="90">
        <f>IFERROR(INDEX(MAR!$A$1:$W$42,MATCH(A151,MAR!$A:$A,0),12),0)</f>
        <v>0</v>
      </c>
      <c r="O151" s="80" t="str">
        <f t="shared" si="52"/>
        <v/>
      </c>
      <c r="P151" s="81"/>
      <c r="Q151" s="90">
        <f>IFERROR(INDEX(MIE!$A$1:$W$44,MATCH(A151,MIE!$A:$A,0),12),0)</f>
        <v>0</v>
      </c>
      <c r="R151" s="80" t="str">
        <f t="shared" si="53"/>
        <v/>
      </c>
      <c r="S151" s="81"/>
      <c r="T151" s="90">
        <f>IFERROR(INDEX(JUE!$A$1:$W$45,MATCH(A151,JUE!$A:$A,0),12),0)</f>
        <v>0</v>
      </c>
      <c r="U151" s="80" t="str">
        <f t="shared" si="54"/>
        <v/>
      </c>
      <c r="V151" s="81"/>
      <c r="W151" s="90">
        <f>IFERROR(INDEX(VIE!$A$1:$N$40,MATCH(A151,VIE!$A:$A,0),12),0)</f>
        <v>0</v>
      </c>
      <c r="X151" s="80" t="str">
        <f t="shared" si="55"/>
        <v/>
      </c>
      <c r="Y151" s="81"/>
      <c r="Z151" s="90">
        <f>IFERROR(INDEX([5]SAB!$A$1:$J$43,MATCH(A151,[5]SAB!$A:$A,0),12),0)</f>
        <v>0</v>
      </c>
      <c r="AA151" s="80" t="str">
        <f t="shared" si="56"/>
        <v/>
      </c>
      <c r="AB151" s="185"/>
      <c r="AC151" s="28"/>
      <c r="AD151" s="186"/>
      <c r="AE151" s="188"/>
      <c r="AF151" s="187">
        <f t="shared" si="57"/>
        <v>0</v>
      </c>
      <c r="AG151" s="188"/>
      <c r="AH151" s="187">
        <f t="shared" si="58"/>
        <v>0</v>
      </c>
      <c r="AI151" s="188"/>
      <c r="AJ151" s="187">
        <f t="shared" si="59"/>
        <v>0</v>
      </c>
      <c r="AK151" s="188"/>
      <c r="AL151" s="187">
        <f t="shared" si="60"/>
        <v>0</v>
      </c>
      <c r="AM151" s="188"/>
      <c r="AN151" s="187">
        <f t="shared" si="61"/>
        <v>0</v>
      </c>
      <c r="AO151" s="188"/>
      <c r="AP151" s="187">
        <f t="shared" si="62"/>
        <v>0</v>
      </c>
      <c r="AQ151" s="29"/>
      <c r="AR151" s="30"/>
      <c r="AS151" s="30" t="str">
        <f>IF(AT151&gt;0,"",IF(ISERROR(VLOOKUP(CONCATENATE(C151,E151),STD!C:D,2,0)),"",VLOOKUP(CONCATENATE(C151,E151),STD!C:D,2,0)))</f>
        <v/>
      </c>
      <c r="AT151" s="31"/>
      <c r="AU151" s="109" t="str">
        <f t="shared" si="63"/>
        <v/>
      </c>
      <c r="AV151" s="286">
        <f t="shared" si="64"/>
        <v>0</v>
      </c>
      <c r="AW151">
        <f t="shared" si="48"/>
        <v>0</v>
      </c>
    </row>
    <row r="152" spans="1:49" x14ac:dyDescent="0.25">
      <c r="A152" s="82">
        <v>144</v>
      </c>
      <c r="B152" s="285" t="str">
        <f>IF(ISERROR(VLOOKUP(CONCATENATE(C152,E152),STD!C:E,3,0)),"",VLOOKUP(CONCATENATE(C152,E152),STD!C:E,3,0))</f>
        <v/>
      </c>
      <c r="C152" s="184"/>
      <c r="D152" s="229"/>
      <c r="E152" s="26"/>
      <c r="F152" s="26" t="str">
        <f>IF(C152&gt;1,VLOOKUP(C152,'PROD-KGS'!$A$1:$D$1369,4,0),"")</f>
        <v/>
      </c>
      <c r="G152" s="27">
        <f t="shared" si="50"/>
        <v>0</v>
      </c>
      <c r="H152" s="99"/>
      <c r="I152" s="210">
        <f t="shared" si="49"/>
        <v>0</v>
      </c>
      <c r="J152" s="92"/>
      <c r="K152" s="90">
        <f>IFERROR(INDEX(LUN!$A$1:$W$45,MATCH(A152,LUN!$A:$A,0),12),0)</f>
        <v>0</v>
      </c>
      <c r="L152" s="91" t="str">
        <f t="shared" si="51"/>
        <v/>
      </c>
      <c r="M152" s="81"/>
      <c r="N152" s="90">
        <f>IFERROR(INDEX(MAR!$A$1:$W$42,MATCH(A152,MAR!$A:$A,0),12),0)</f>
        <v>0</v>
      </c>
      <c r="O152" s="80" t="str">
        <f t="shared" si="52"/>
        <v/>
      </c>
      <c r="P152" s="81"/>
      <c r="Q152" s="90">
        <f>IFERROR(INDEX(MIE!$A$1:$W$44,MATCH(A152,MIE!$A:$A,0),12),0)</f>
        <v>0</v>
      </c>
      <c r="R152" s="80" t="str">
        <f t="shared" si="53"/>
        <v/>
      </c>
      <c r="S152" s="81"/>
      <c r="T152" s="90">
        <f>IFERROR(INDEX(JUE!$A$1:$W$45,MATCH(A152,JUE!$A:$A,0),12),0)</f>
        <v>0</v>
      </c>
      <c r="U152" s="80" t="str">
        <f t="shared" si="54"/>
        <v/>
      </c>
      <c r="V152" s="81"/>
      <c r="W152" s="90">
        <f>IFERROR(INDEX(VIE!$A$1:$N$40,MATCH(A152,VIE!$A:$A,0),12),0)</f>
        <v>0</v>
      </c>
      <c r="X152" s="80" t="str">
        <f t="shared" si="55"/>
        <v/>
      </c>
      <c r="Y152" s="81"/>
      <c r="Z152" s="90">
        <f>IFERROR(INDEX([5]SAB!$A$1:$J$43,MATCH(A152,[5]SAB!$A:$A,0),12),0)</f>
        <v>0</v>
      </c>
      <c r="AA152" s="80" t="str">
        <f t="shared" si="56"/>
        <v/>
      </c>
      <c r="AB152" s="185"/>
      <c r="AC152" s="28"/>
      <c r="AD152" s="186"/>
      <c r="AE152" s="188"/>
      <c r="AF152" s="187">
        <f t="shared" si="57"/>
        <v>0</v>
      </c>
      <c r="AG152" s="188"/>
      <c r="AH152" s="187">
        <f t="shared" si="58"/>
        <v>0</v>
      </c>
      <c r="AI152" s="188"/>
      <c r="AJ152" s="187">
        <f t="shared" si="59"/>
        <v>0</v>
      </c>
      <c r="AK152" s="188"/>
      <c r="AL152" s="187">
        <f t="shared" si="60"/>
        <v>0</v>
      </c>
      <c r="AM152" s="188"/>
      <c r="AN152" s="187">
        <f t="shared" si="61"/>
        <v>0</v>
      </c>
      <c r="AO152" s="188"/>
      <c r="AP152" s="187">
        <f t="shared" si="62"/>
        <v>0</v>
      </c>
      <c r="AQ152" s="29"/>
      <c r="AR152" s="30"/>
      <c r="AS152" s="30" t="str">
        <f>IF(AT152&gt;0,"",IF(ISERROR(VLOOKUP(CONCATENATE(C152,E152),STD!C:D,2,0)),"",VLOOKUP(CONCATENATE(C152,E152),STD!C:D,2,0)))</f>
        <v/>
      </c>
      <c r="AT152" s="31"/>
      <c r="AU152" s="109" t="str">
        <f t="shared" si="63"/>
        <v/>
      </c>
      <c r="AV152" s="286">
        <f t="shared" si="64"/>
        <v>0</v>
      </c>
      <c r="AW152">
        <f t="shared" si="48"/>
        <v>0</v>
      </c>
    </row>
    <row r="153" spans="1:49" ht="15" customHeight="1" x14ac:dyDescent="0.25">
      <c r="A153" s="82">
        <v>145</v>
      </c>
      <c r="B153" s="285" t="str">
        <f>IF(ISERROR(VLOOKUP(CONCATENATE(C153,E153),STD!C:E,3,0)),"",VLOOKUP(CONCATENATE(C153,E153),STD!C:E,3,0))</f>
        <v/>
      </c>
      <c r="C153" s="184"/>
      <c r="D153" s="229"/>
      <c r="E153" s="26"/>
      <c r="F153" s="26" t="str">
        <f>IF(C153&gt;1,VLOOKUP(C153,'PROD-KGS'!$A$1:$D$1369,4,0),"")</f>
        <v/>
      </c>
      <c r="G153" s="27">
        <f t="shared" si="50"/>
        <v>0</v>
      </c>
      <c r="H153" s="99"/>
      <c r="I153" s="210">
        <f t="shared" si="49"/>
        <v>0</v>
      </c>
      <c r="J153" s="92"/>
      <c r="K153" s="90">
        <f>IFERROR(INDEX(LUN!$A$1:$W$45,MATCH(A153,LUN!$A:$A,0),12),0)</f>
        <v>0</v>
      </c>
      <c r="L153" s="91" t="str">
        <f t="shared" si="51"/>
        <v/>
      </c>
      <c r="M153" s="81"/>
      <c r="N153" s="90">
        <f>IFERROR(INDEX(MAR!$A$1:$W$42,MATCH(A153,MAR!$A:$A,0),12),0)</f>
        <v>0</v>
      </c>
      <c r="O153" s="80" t="str">
        <f t="shared" si="52"/>
        <v/>
      </c>
      <c r="P153" s="81"/>
      <c r="Q153" s="90">
        <f>IFERROR(INDEX(MIE!$A$1:$W$44,MATCH(A153,MIE!$A:$A,0),12),0)</f>
        <v>0</v>
      </c>
      <c r="R153" s="80" t="str">
        <f t="shared" si="53"/>
        <v/>
      </c>
      <c r="S153" s="81"/>
      <c r="T153" s="90">
        <f>IFERROR(INDEX(JUE!$A$1:$W$45,MATCH(A153,JUE!$A:$A,0),12),0)</f>
        <v>0</v>
      </c>
      <c r="U153" s="80" t="str">
        <f t="shared" si="54"/>
        <v/>
      </c>
      <c r="V153" s="81"/>
      <c r="W153" s="90">
        <f>IFERROR(INDEX(VIE!$A$1:$N$40,MATCH(A153,VIE!$A:$A,0),12),0)</f>
        <v>0</v>
      </c>
      <c r="X153" s="80" t="str">
        <f t="shared" si="55"/>
        <v/>
      </c>
      <c r="Y153" s="81"/>
      <c r="Z153" s="90">
        <f>IFERROR(INDEX([5]SAB!$A$1:$J$43,MATCH(A153,[5]SAB!$A:$A,0),12),0)</f>
        <v>0</v>
      </c>
      <c r="AA153" s="80" t="str">
        <f t="shared" si="56"/>
        <v/>
      </c>
      <c r="AB153" s="185"/>
      <c r="AC153" s="28"/>
      <c r="AD153" s="186"/>
      <c r="AE153" s="188"/>
      <c r="AF153" s="187">
        <f t="shared" si="57"/>
        <v>0</v>
      </c>
      <c r="AG153" s="188"/>
      <c r="AH153" s="187">
        <f t="shared" si="58"/>
        <v>0</v>
      </c>
      <c r="AI153" s="188"/>
      <c r="AJ153" s="187">
        <f t="shared" si="59"/>
        <v>0</v>
      </c>
      <c r="AK153" s="188"/>
      <c r="AL153" s="187">
        <f t="shared" si="60"/>
        <v>0</v>
      </c>
      <c r="AM153" s="188"/>
      <c r="AN153" s="187">
        <f t="shared" si="61"/>
        <v>0</v>
      </c>
      <c r="AO153" s="188"/>
      <c r="AP153" s="187">
        <f t="shared" si="62"/>
        <v>0</v>
      </c>
      <c r="AQ153" s="29"/>
      <c r="AR153" s="30"/>
      <c r="AS153" s="30" t="str">
        <f>IF(AT153&gt;0,"",IF(ISERROR(VLOOKUP(CONCATENATE(C153,E153),STD!C:D,2,0)),"",VLOOKUP(CONCATENATE(C153,E153),STD!C:D,2,0)))</f>
        <v/>
      </c>
      <c r="AT153" s="31"/>
      <c r="AU153" s="109" t="str">
        <f t="shared" si="63"/>
        <v/>
      </c>
      <c r="AV153" s="286">
        <f t="shared" si="64"/>
        <v>0</v>
      </c>
      <c r="AW153">
        <f t="shared" si="48"/>
        <v>0</v>
      </c>
    </row>
    <row r="154" spans="1:49" ht="15" customHeight="1" x14ac:dyDescent="0.25">
      <c r="A154" s="82">
        <v>146</v>
      </c>
      <c r="B154" s="285" t="str">
        <f>IF(ISERROR(VLOOKUP(CONCATENATE(C154,E154),STD!C:E,3,0)),"",VLOOKUP(CONCATENATE(C154,E154),STD!C:E,3,0))</f>
        <v/>
      </c>
      <c r="C154" s="184"/>
      <c r="D154" s="229"/>
      <c r="E154" s="26"/>
      <c r="F154" s="26" t="str">
        <f>IF(C154&gt;1,VLOOKUP(C154,'PROD-KGS'!$A$1:$D$1369,4,0),"")</f>
        <v/>
      </c>
      <c r="G154" s="27">
        <f t="shared" si="50"/>
        <v>0</v>
      </c>
      <c r="H154" s="99"/>
      <c r="I154" s="210">
        <f t="shared" si="49"/>
        <v>0</v>
      </c>
      <c r="J154" s="92"/>
      <c r="K154" s="90">
        <f>IFERROR(INDEX(LUN!$A$1:$W$45,MATCH(A154,LUN!$A:$A,0),12),0)</f>
        <v>0</v>
      </c>
      <c r="L154" s="91" t="str">
        <f t="shared" si="51"/>
        <v/>
      </c>
      <c r="M154" s="81"/>
      <c r="N154" s="90">
        <f>IFERROR(INDEX(MAR!$A$1:$W$42,MATCH(A154,MAR!$A:$A,0),12),0)</f>
        <v>0</v>
      </c>
      <c r="O154" s="80" t="str">
        <f t="shared" si="52"/>
        <v/>
      </c>
      <c r="P154" s="81"/>
      <c r="Q154" s="90">
        <f>IFERROR(INDEX(MIE!$A$1:$W$44,MATCH(A154,MIE!$A:$A,0),12),0)</f>
        <v>0</v>
      </c>
      <c r="R154" s="80" t="str">
        <f t="shared" si="53"/>
        <v/>
      </c>
      <c r="S154" s="81"/>
      <c r="T154" s="90">
        <f>IFERROR(INDEX(JUE!$A$1:$W$45,MATCH(A154,JUE!$A:$A,0),12),0)</f>
        <v>0</v>
      </c>
      <c r="U154" s="80" t="str">
        <f t="shared" si="54"/>
        <v/>
      </c>
      <c r="V154" s="81"/>
      <c r="W154" s="90">
        <f>IFERROR(INDEX(VIE!$A$1:$N$40,MATCH(A154,VIE!$A:$A,0),12),0)</f>
        <v>0</v>
      </c>
      <c r="X154" s="80" t="str">
        <f t="shared" si="55"/>
        <v/>
      </c>
      <c r="Y154" s="81"/>
      <c r="Z154" s="90">
        <f>IFERROR(INDEX([5]SAB!$A$1:$J$43,MATCH(A154,[5]SAB!$A:$A,0),12),0)</f>
        <v>0</v>
      </c>
      <c r="AA154" s="80" t="str">
        <f t="shared" si="56"/>
        <v/>
      </c>
      <c r="AB154" s="185"/>
      <c r="AC154" s="28"/>
      <c r="AD154" s="186"/>
      <c r="AE154" s="188"/>
      <c r="AF154" s="187">
        <f t="shared" si="57"/>
        <v>0</v>
      </c>
      <c r="AG154" s="188"/>
      <c r="AH154" s="187">
        <f t="shared" si="58"/>
        <v>0</v>
      </c>
      <c r="AI154" s="188"/>
      <c r="AJ154" s="187">
        <f t="shared" si="59"/>
        <v>0</v>
      </c>
      <c r="AK154" s="188"/>
      <c r="AL154" s="187">
        <f t="shared" si="60"/>
        <v>0</v>
      </c>
      <c r="AM154" s="188"/>
      <c r="AN154" s="187">
        <f t="shared" si="61"/>
        <v>0</v>
      </c>
      <c r="AO154" s="188"/>
      <c r="AP154" s="187">
        <f t="shared" si="62"/>
        <v>0</v>
      </c>
      <c r="AQ154" s="29"/>
      <c r="AR154" s="30"/>
      <c r="AS154" s="30" t="str">
        <f>IF(AT154&gt;0,"",IF(ISERROR(VLOOKUP(CONCATENATE(C154,E154),STD!C:D,2,0)),"",VLOOKUP(CONCATENATE(C154,E154),STD!C:D,2,0)))</f>
        <v/>
      </c>
      <c r="AT154" s="31"/>
      <c r="AU154" s="109" t="str">
        <f t="shared" si="63"/>
        <v/>
      </c>
      <c r="AV154" s="286">
        <f t="shared" si="64"/>
        <v>0</v>
      </c>
      <c r="AW154">
        <f t="shared" si="48"/>
        <v>0</v>
      </c>
    </row>
    <row r="155" spans="1:49" x14ac:dyDescent="0.25">
      <c r="A155" s="82">
        <v>147</v>
      </c>
      <c r="B155" s="285" t="str">
        <f>IF(ISERROR(VLOOKUP(CONCATENATE(C155,E155),STD!C:E,3,0)),"",VLOOKUP(CONCATENATE(C155,E155),STD!C:E,3,0))</f>
        <v/>
      </c>
      <c r="C155" s="184"/>
      <c r="D155" s="229"/>
      <c r="E155" s="26"/>
      <c r="F155" s="26" t="str">
        <f>IF(C155&gt;1,VLOOKUP(C155,'PROD-KGS'!$A$1:$D$1369,4,0),"")</f>
        <v/>
      </c>
      <c r="G155" s="27">
        <f t="shared" si="50"/>
        <v>0</v>
      </c>
      <c r="H155" s="99"/>
      <c r="I155" s="210">
        <f t="shared" si="49"/>
        <v>0</v>
      </c>
      <c r="J155" s="92"/>
      <c r="K155" s="90">
        <f>IFERROR(INDEX(LUN!$A$1:$W$45,MATCH(A155,LUN!$A:$A,0),12),0)</f>
        <v>0</v>
      </c>
      <c r="L155" s="91" t="str">
        <f t="shared" si="51"/>
        <v/>
      </c>
      <c r="M155" s="81"/>
      <c r="N155" s="90">
        <f>IFERROR(INDEX(MAR!$A$1:$W$42,MATCH(A155,MAR!$A:$A,0),12),0)</f>
        <v>0</v>
      </c>
      <c r="O155" s="80" t="str">
        <f t="shared" si="52"/>
        <v/>
      </c>
      <c r="P155" s="81"/>
      <c r="Q155" s="90">
        <f>IFERROR(INDEX(MIE!$A$1:$W$44,MATCH(A155,MIE!$A:$A,0),12),0)</f>
        <v>0</v>
      </c>
      <c r="R155" s="80" t="str">
        <f t="shared" si="53"/>
        <v/>
      </c>
      <c r="S155" s="81"/>
      <c r="T155" s="90">
        <f>IFERROR(INDEX(JUE!$A$1:$W$45,MATCH(A155,JUE!$A:$A,0),12),0)</f>
        <v>0</v>
      </c>
      <c r="U155" s="80" t="str">
        <f t="shared" si="54"/>
        <v/>
      </c>
      <c r="V155" s="81"/>
      <c r="W155" s="90">
        <f>IFERROR(INDEX(VIE!$A$1:$N$40,MATCH(A155,VIE!$A:$A,0),12),0)</f>
        <v>0</v>
      </c>
      <c r="X155" s="80" t="str">
        <f t="shared" si="55"/>
        <v/>
      </c>
      <c r="Y155" s="81"/>
      <c r="Z155" s="90">
        <f>IFERROR(INDEX([5]SAB!$A$1:$J$43,MATCH(A155,[5]SAB!$A:$A,0),12),0)</f>
        <v>0</v>
      </c>
      <c r="AA155" s="80" t="str">
        <f t="shared" si="56"/>
        <v/>
      </c>
      <c r="AB155" s="185"/>
      <c r="AC155" s="28"/>
      <c r="AD155" s="186"/>
      <c r="AE155" s="188"/>
      <c r="AF155" s="187">
        <f t="shared" si="57"/>
        <v>0</v>
      </c>
      <c r="AG155" s="188"/>
      <c r="AH155" s="187">
        <f t="shared" si="58"/>
        <v>0</v>
      </c>
      <c r="AI155" s="188"/>
      <c r="AJ155" s="187">
        <f t="shared" si="59"/>
        <v>0</v>
      </c>
      <c r="AK155" s="188"/>
      <c r="AL155" s="187">
        <f t="shared" si="60"/>
        <v>0</v>
      </c>
      <c r="AM155" s="188"/>
      <c r="AN155" s="187">
        <f t="shared" si="61"/>
        <v>0</v>
      </c>
      <c r="AO155" s="188"/>
      <c r="AP155" s="187">
        <f t="shared" si="62"/>
        <v>0</v>
      </c>
      <c r="AQ155" s="29"/>
      <c r="AR155" s="30"/>
      <c r="AS155" s="30" t="str">
        <f>IF(AT155&gt;0,"",IF(ISERROR(VLOOKUP(CONCATENATE(C155,E155),STD!C:D,2,0)),"",VLOOKUP(CONCATENATE(C155,E155),STD!C:D,2,0)))</f>
        <v/>
      </c>
      <c r="AT155" s="31"/>
      <c r="AU155" s="109" t="str">
        <f t="shared" si="63"/>
        <v/>
      </c>
      <c r="AV155" s="286">
        <f t="shared" si="64"/>
        <v>0</v>
      </c>
      <c r="AW155">
        <f t="shared" si="48"/>
        <v>0</v>
      </c>
    </row>
    <row r="156" spans="1:49" x14ac:dyDescent="0.25">
      <c r="A156" s="82">
        <v>148</v>
      </c>
      <c r="B156" s="285" t="str">
        <f>IF(ISERROR(VLOOKUP(CONCATENATE(C156,E156),STD!C:E,3,0)),"",VLOOKUP(CONCATENATE(C156,E156),STD!C:E,3,0))</f>
        <v/>
      </c>
      <c r="C156" s="184"/>
      <c r="D156" s="229"/>
      <c r="E156" s="26"/>
      <c r="F156" s="26" t="str">
        <f>IF(C156&gt;1,VLOOKUP(C156,'PROD-KGS'!$A$1:$D$1369,4,0),"")</f>
        <v/>
      </c>
      <c r="G156" s="27">
        <f t="shared" si="50"/>
        <v>0</v>
      </c>
      <c r="H156" s="99"/>
      <c r="I156" s="210">
        <f t="shared" si="49"/>
        <v>0</v>
      </c>
      <c r="J156" s="92"/>
      <c r="K156" s="90">
        <f>IFERROR(INDEX(LUN!$A$1:$W$45,MATCH(A156,LUN!$A:$A,0),12),0)</f>
        <v>0</v>
      </c>
      <c r="L156" s="91" t="str">
        <f t="shared" si="51"/>
        <v/>
      </c>
      <c r="M156" s="81"/>
      <c r="N156" s="90">
        <f>IFERROR(INDEX(MAR!$A$1:$W$42,MATCH(A156,MAR!$A:$A,0),12),0)</f>
        <v>0</v>
      </c>
      <c r="O156" s="80" t="str">
        <f t="shared" si="52"/>
        <v/>
      </c>
      <c r="P156" s="81"/>
      <c r="Q156" s="90">
        <f>IFERROR(INDEX(MIE!$A$1:$W$44,MATCH(A156,MIE!$A:$A,0),12),0)</f>
        <v>0</v>
      </c>
      <c r="R156" s="80" t="str">
        <f t="shared" si="53"/>
        <v/>
      </c>
      <c r="S156" s="81"/>
      <c r="T156" s="90">
        <f>IFERROR(INDEX(JUE!$A$1:$W$45,MATCH(A156,JUE!$A:$A,0),12),0)</f>
        <v>0</v>
      </c>
      <c r="U156" s="80" t="str">
        <f t="shared" si="54"/>
        <v/>
      </c>
      <c r="V156" s="81"/>
      <c r="W156" s="90">
        <f>IFERROR(INDEX(VIE!$A$1:$N$40,MATCH(A156,VIE!$A:$A,0),12),0)</f>
        <v>0</v>
      </c>
      <c r="X156" s="80" t="str">
        <f t="shared" si="55"/>
        <v/>
      </c>
      <c r="Y156" s="81"/>
      <c r="Z156" s="90">
        <f>IFERROR(INDEX([5]SAB!$A$1:$J$43,MATCH(A156,[5]SAB!$A:$A,0),12),0)</f>
        <v>0</v>
      </c>
      <c r="AA156" s="80" t="str">
        <f t="shared" si="56"/>
        <v/>
      </c>
      <c r="AB156" s="185"/>
      <c r="AC156" s="28"/>
      <c r="AD156" s="186"/>
      <c r="AE156" s="188"/>
      <c r="AF156" s="187">
        <f t="shared" si="57"/>
        <v>0</v>
      </c>
      <c r="AG156" s="188"/>
      <c r="AH156" s="187">
        <f t="shared" si="58"/>
        <v>0</v>
      </c>
      <c r="AI156" s="188"/>
      <c r="AJ156" s="187">
        <f t="shared" si="59"/>
        <v>0</v>
      </c>
      <c r="AK156" s="188"/>
      <c r="AL156" s="187">
        <f t="shared" si="60"/>
        <v>0</v>
      </c>
      <c r="AM156" s="188"/>
      <c r="AN156" s="187">
        <f t="shared" si="61"/>
        <v>0</v>
      </c>
      <c r="AO156" s="188"/>
      <c r="AP156" s="187">
        <f t="shared" si="62"/>
        <v>0</v>
      </c>
      <c r="AQ156" s="29"/>
      <c r="AR156" s="30"/>
      <c r="AS156" s="30" t="str">
        <f>IF(AT156&gt;0,"",IF(ISERROR(VLOOKUP(CONCATENATE(C156,E156),STD!C:D,2,0)),"",VLOOKUP(CONCATENATE(C156,E156),STD!C:D,2,0)))</f>
        <v/>
      </c>
      <c r="AT156" s="31"/>
      <c r="AU156" s="109" t="str">
        <f t="shared" si="63"/>
        <v/>
      </c>
      <c r="AV156" s="286">
        <f t="shared" si="64"/>
        <v>0</v>
      </c>
      <c r="AW156">
        <f t="shared" si="48"/>
        <v>0</v>
      </c>
    </row>
    <row r="157" spans="1:49" x14ac:dyDescent="0.25">
      <c r="A157" s="82">
        <v>149</v>
      </c>
      <c r="B157" s="285" t="str">
        <f>IF(ISERROR(VLOOKUP(CONCATENATE(C157,E157),STD!C:E,3,0)),"",VLOOKUP(CONCATENATE(C157,E157),STD!C:E,3,0))</f>
        <v/>
      </c>
      <c r="C157" s="184"/>
      <c r="D157" s="229"/>
      <c r="E157" s="26"/>
      <c r="F157" s="26" t="str">
        <f>IF(C157&gt;1,VLOOKUP(C157,'PROD-KGS'!$A$1:$D$1369,4,0),"")</f>
        <v/>
      </c>
      <c r="G157" s="27">
        <f t="shared" si="50"/>
        <v>0</v>
      </c>
      <c r="H157" s="99"/>
      <c r="I157" s="210">
        <f t="shared" si="49"/>
        <v>0</v>
      </c>
      <c r="J157" s="92"/>
      <c r="K157" s="90">
        <f>IFERROR(INDEX(LUN!$A$1:$W$45,MATCH(A157,LUN!$A:$A,0),12),0)</f>
        <v>0</v>
      </c>
      <c r="L157" s="91" t="str">
        <f t="shared" si="51"/>
        <v/>
      </c>
      <c r="M157" s="81"/>
      <c r="N157" s="90">
        <f>IFERROR(INDEX(MAR!$A$1:$W$42,MATCH(A157,MAR!$A:$A,0),12),0)</f>
        <v>0</v>
      </c>
      <c r="O157" s="80" t="str">
        <f t="shared" si="52"/>
        <v/>
      </c>
      <c r="P157" s="81"/>
      <c r="Q157" s="90">
        <f>IFERROR(INDEX(MIE!$A$1:$W$44,MATCH(A157,MIE!$A:$A,0),12),0)</f>
        <v>0</v>
      </c>
      <c r="R157" s="80" t="str">
        <f t="shared" si="53"/>
        <v/>
      </c>
      <c r="S157" s="81"/>
      <c r="T157" s="90">
        <f>IFERROR(INDEX(JUE!$A$1:$W$45,MATCH(A157,JUE!$A:$A,0),12),0)</f>
        <v>0</v>
      </c>
      <c r="U157" s="80" t="str">
        <f t="shared" si="54"/>
        <v/>
      </c>
      <c r="V157" s="81"/>
      <c r="W157" s="90">
        <f>IFERROR(INDEX(VIE!$A$1:$N$40,MATCH(A157,VIE!$A:$A,0),12),0)</f>
        <v>0</v>
      </c>
      <c r="X157" s="80" t="str">
        <f t="shared" si="55"/>
        <v/>
      </c>
      <c r="Y157" s="81"/>
      <c r="Z157" s="90">
        <f>IFERROR(INDEX([5]SAB!$A$1:$J$43,MATCH(A157,[5]SAB!$A:$A,0),12),0)</f>
        <v>0</v>
      </c>
      <c r="AA157" s="80" t="str">
        <f t="shared" si="56"/>
        <v/>
      </c>
      <c r="AB157" s="185"/>
      <c r="AC157" s="28"/>
      <c r="AD157" s="186"/>
      <c r="AE157" s="188"/>
      <c r="AF157" s="187">
        <f t="shared" si="57"/>
        <v>0</v>
      </c>
      <c r="AG157" s="188"/>
      <c r="AH157" s="187">
        <f t="shared" si="58"/>
        <v>0</v>
      </c>
      <c r="AI157" s="188"/>
      <c r="AJ157" s="187">
        <f t="shared" si="59"/>
        <v>0</v>
      </c>
      <c r="AK157" s="188"/>
      <c r="AL157" s="187">
        <f t="shared" si="60"/>
        <v>0</v>
      </c>
      <c r="AM157" s="188"/>
      <c r="AN157" s="187">
        <f t="shared" si="61"/>
        <v>0</v>
      </c>
      <c r="AO157" s="188"/>
      <c r="AP157" s="187">
        <f t="shared" si="62"/>
        <v>0</v>
      </c>
      <c r="AQ157" s="29"/>
      <c r="AR157" s="30"/>
      <c r="AS157" s="30" t="str">
        <f>IF(AT157&gt;0,"",IF(ISERROR(VLOOKUP(CONCATENATE(C157,E157),STD!C:D,2,0)),"",VLOOKUP(CONCATENATE(C157,E157),STD!C:D,2,0)))</f>
        <v/>
      </c>
      <c r="AT157" s="31"/>
      <c r="AU157" s="109" t="str">
        <f t="shared" si="63"/>
        <v/>
      </c>
      <c r="AV157" s="286">
        <f t="shared" si="64"/>
        <v>0</v>
      </c>
      <c r="AW157">
        <f t="shared" si="48"/>
        <v>0</v>
      </c>
    </row>
    <row r="158" spans="1:49" x14ac:dyDescent="0.25">
      <c r="A158" s="82">
        <v>150</v>
      </c>
      <c r="B158" s="285" t="str">
        <f>IF(ISERROR(VLOOKUP(CONCATENATE(C158,E158),STD!C:E,3,0)),"",VLOOKUP(CONCATENATE(C158,E158),STD!C:E,3,0))</f>
        <v/>
      </c>
      <c r="C158" s="184"/>
      <c r="D158" s="229"/>
      <c r="E158" s="26"/>
      <c r="F158" s="26" t="str">
        <f>IF(C158&gt;1,VLOOKUP(C158,'PROD-KGS'!$A$1:$D$1369,4,0),"")</f>
        <v/>
      </c>
      <c r="G158" s="27">
        <f t="shared" si="50"/>
        <v>0</v>
      </c>
      <c r="H158" s="99"/>
      <c r="I158" s="210">
        <f t="shared" si="49"/>
        <v>0</v>
      </c>
      <c r="J158" s="92"/>
      <c r="K158" s="90">
        <f>IFERROR(INDEX(LUN!$A$1:$W$45,MATCH(A158,LUN!$A:$A,0),12),0)</f>
        <v>0</v>
      </c>
      <c r="L158" s="91" t="str">
        <f t="shared" si="51"/>
        <v/>
      </c>
      <c r="M158" s="81"/>
      <c r="N158" s="90">
        <f>IFERROR(INDEX(MAR!$A$1:$W$42,MATCH(A158,MAR!$A:$A,0),12),0)</f>
        <v>0</v>
      </c>
      <c r="O158" s="80" t="str">
        <f t="shared" si="52"/>
        <v/>
      </c>
      <c r="P158" s="81"/>
      <c r="Q158" s="90">
        <f>IFERROR(INDEX(MIE!$A$1:$W$44,MATCH(A158,MIE!$A:$A,0),12),0)</f>
        <v>0</v>
      </c>
      <c r="R158" s="80" t="str">
        <f t="shared" si="53"/>
        <v/>
      </c>
      <c r="S158" s="81"/>
      <c r="T158" s="90">
        <f>IFERROR(INDEX(JUE!$A$1:$W$45,MATCH(A158,JUE!$A:$A,0),12),0)</f>
        <v>0</v>
      </c>
      <c r="U158" s="80" t="str">
        <f t="shared" si="54"/>
        <v/>
      </c>
      <c r="V158" s="81"/>
      <c r="W158" s="90">
        <f>IFERROR(INDEX(VIE!$A$1:$N$40,MATCH(A158,VIE!$A:$A,0),12),0)</f>
        <v>0</v>
      </c>
      <c r="X158" s="80" t="str">
        <f t="shared" si="55"/>
        <v/>
      </c>
      <c r="Y158" s="81"/>
      <c r="Z158" s="90">
        <f>IFERROR(INDEX([5]SAB!$A$1:$J$43,MATCH(A158,[5]SAB!$A:$A,0),12),0)</f>
        <v>0</v>
      </c>
      <c r="AA158" s="80" t="str">
        <f t="shared" si="56"/>
        <v/>
      </c>
      <c r="AB158" s="185"/>
      <c r="AC158" s="28"/>
      <c r="AD158" s="186"/>
      <c r="AE158" s="188"/>
      <c r="AF158" s="187">
        <f t="shared" si="57"/>
        <v>0</v>
      </c>
      <c r="AG158" s="188"/>
      <c r="AH158" s="187">
        <f t="shared" si="58"/>
        <v>0</v>
      </c>
      <c r="AI158" s="188"/>
      <c r="AJ158" s="187">
        <f t="shared" si="59"/>
        <v>0</v>
      </c>
      <c r="AK158" s="188"/>
      <c r="AL158" s="187">
        <f t="shared" si="60"/>
        <v>0</v>
      </c>
      <c r="AM158" s="188"/>
      <c r="AN158" s="187">
        <f t="shared" si="61"/>
        <v>0</v>
      </c>
      <c r="AO158" s="188"/>
      <c r="AP158" s="187">
        <f t="shared" si="62"/>
        <v>0</v>
      </c>
      <c r="AQ158" s="29"/>
      <c r="AR158" s="30"/>
      <c r="AS158" s="30" t="str">
        <f>IF(AT158&gt;0,"",IF(ISERROR(VLOOKUP(CONCATENATE(C158,E158),STD!C:D,2,0)),"",VLOOKUP(CONCATENATE(C158,E158),STD!C:D,2,0)))</f>
        <v/>
      </c>
      <c r="AT158" s="31"/>
      <c r="AU158" s="109" t="str">
        <f t="shared" si="63"/>
        <v/>
      </c>
      <c r="AV158" s="286">
        <f t="shared" si="64"/>
        <v>0</v>
      </c>
      <c r="AW158">
        <f t="shared" si="48"/>
        <v>0</v>
      </c>
    </row>
    <row r="159" spans="1:49" x14ac:dyDescent="0.25">
      <c r="A159" s="82">
        <v>151</v>
      </c>
      <c r="B159" s="285" t="str">
        <f>IF(ISERROR(VLOOKUP(CONCATENATE(C159,E159),STD!C:E,3,0)),"",VLOOKUP(CONCATENATE(C159,E159),STD!C:E,3,0))</f>
        <v/>
      </c>
      <c r="C159" s="184"/>
      <c r="D159" s="229"/>
      <c r="E159" s="26"/>
      <c r="F159" s="26" t="str">
        <f>IF(C159&gt;1,VLOOKUP(C159,'PROD-KGS'!$A$1:$D$1369,4,0),"")</f>
        <v/>
      </c>
      <c r="G159" s="27">
        <f t="shared" si="50"/>
        <v>0</v>
      </c>
      <c r="H159" s="99"/>
      <c r="I159" s="210">
        <f t="shared" si="49"/>
        <v>0</v>
      </c>
      <c r="J159" s="92"/>
      <c r="K159" s="90">
        <f>IFERROR(INDEX(LUN!$A$1:$W$45,MATCH(A159,LUN!$A:$A,0),12),0)</f>
        <v>0</v>
      </c>
      <c r="L159" s="91" t="str">
        <f t="shared" si="51"/>
        <v/>
      </c>
      <c r="M159" s="81"/>
      <c r="N159" s="90">
        <f>IFERROR(INDEX(MAR!$A$1:$W$42,MATCH(A159,MAR!$A:$A,0),12),0)</f>
        <v>0</v>
      </c>
      <c r="O159" s="80" t="str">
        <f t="shared" si="52"/>
        <v/>
      </c>
      <c r="P159" s="81"/>
      <c r="Q159" s="90">
        <f>IFERROR(INDEX(MIE!$A$1:$W$44,MATCH(A159,MIE!$A:$A,0),12),0)</f>
        <v>0</v>
      </c>
      <c r="R159" s="80" t="str">
        <f t="shared" si="53"/>
        <v/>
      </c>
      <c r="S159" s="81"/>
      <c r="T159" s="90">
        <f>IFERROR(INDEX(JUE!$A$1:$W$45,MATCH(A159,JUE!$A:$A,0),12),0)</f>
        <v>0</v>
      </c>
      <c r="U159" s="80" t="str">
        <f t="shared" si="54"/>
        <v/>
      </c>
      <c r="V159" s="81"/>
      <c r="W159" s="90">
        <f>IFERROR(INDEX(VIE!$A$1:$N$40,MATCH(A159,VIE!$A:$A,0),12),0)</f>
        <v>0</v>
      </c>
      <c r="X159" s="80" t="str">
        <f t="shared" si="55"/>
        <v/>
      </c>
      <c r="Y159" s="81"/>
      <c r="Z159" s="90">
        <f>IFERROR(INDEX([5]SAB!$A$1:$J$43,MATCH(A159,[5]SAB!$A:$A,0),12),0)</f>
        <v>0</v>
      </c>
      <c r="AA159" s="80" t="str">
        <f t="shared" si="56"/>
        <v/>
      </c>
      <c r="AB159" s="185"/>
      <c r="AC159" s="28"/>
      <c r="AD159" s="186"/>
      <c r="AE159" s="188"/>
      <c r="AF159" s="187">
        <f t="shared" si="57"/>
        <v>0</v>
      </c>
      <c r="AG159" s="188"/>
      <c r="AH159" s="187">
        <f t="shared" si="58"/>
        <v>0</v>
      </c>
      <c r="AI159" s="188"/>
      <c r="AJ159" s="187">
        <f t="shared" si="59"/>
        <v>0</v>
      </c>
      <c r="AK159" s="188"/>
      <c r="AL159" s="187">
        <f t="shared" si="60"/>
        <v>0</v>
      </c>
      <c r="AM159" s="188"/>
      <c r="AN159" s="187">
        <f t="shared" si="61"/>
        <v>0</v>
      </c>
      <c r="AO159" s="188"/>
      <c r="AP159" s="187">
        <f t="shared" si="62"/>
        <v>0</v>
      </c>
      <c r="AQ159" s="29"/>
      <c r="AR159" s="30"/>
      <c r="AS159" s="30" t="str">
        <f>IF(AT159&gt;0,"",IF(ISERROR(VLOOKUP(CONCATENATE(C159,E159),STD!C:D,2,0)),"",VLOOKUP(CONCATENATE(C159,E159),STD!C:D,2,0)))</f>
        <v/>
      </c>
      <c r="AT159" s="31"/>
      <c r="AU159" s="109" t="str">
        <f t="shared" si="63"/>
        <v/>
      </c>
      <c r="AV159" s="286">
        <f t="shared" si="64"/>
        <v>0</v>
      </c>
      <c r="AW159">
        <f t="shared" si="48"/>
        <v>0</v>
      </c>
    </row>
    <row r="160" spans="1:49" x14ac:dyDescent="0.25">
      <c r="A160" s="82">
        <v>152</v>
      </c>
      <c r="B160" s="285" t="str">
        <f>IF(ISERROR(VLOOKUP(CONCATENATE(C160,E160),STD!C:E,3,0)),"",VLOOKUP(CONCATENATE(C160,E160),STD!C:E,3,0))</f>
        <v/>
      </c>
      <c r="C160" s="184"/>
      <c r="D160" s="229"/>
      <c r="E160" s="26"/>
      <c r="F160" s="26" t="str">
        <f>IF(C160&gt;1,VLOOKUP(C160,'PROD-KGS'!$A$1:$D$1369,4,0),"")</f>
        <v/>
      </c>
      <c r="G160" s="27">
        <f t="shared" si="50"/>
        <v>0</v>
      </c>
      <c r="H160" s="99"/>
      <c r="I160" s="210">
        <f t="shared" si="49"/>
        <v>0</v>
      </c>
      <c r="J160" s="92"/>
      <c r="K160" s="90">
        <f>IFERROR(INDEX(LUN!$A$1:$W$45,MATCH(A160,LUN!$A:$A,0),12),0)</f>
        <v>0</v>
      </c>
      <c r="L160" s="91" t="str">
        <f t="shared" si="51"/>
        <v/>
      </c>
      <c r="M160" s="81"/>
      <c r="N160" s="90">
        <f>IFERROR(INDEX(MAR!$A$1:$W$42,MATCH(A160,MAR!$A:$A,0),12),0)</f>
        <v>0</v>
      </c>
      <c r="O160" s="80" t="str">
        <f t="shared" si="52"/>
        <v/>
      </c>
      <c r="P160" s="81"/>
      <c r="Q160" s="90">
        <f>IFERROR(INDEX(MIE!$A$1:$W$44,MATCH(A160,MIE!$A:$A,0),12),0)</f>
        <v>0</v>
      </c>
      <c r="R160" s="80" t="str">
        <f t="shared" si="53"/>
        <v/>
      </c>
      <c r="S160" s="81"/>
      <c r="T160" s="90">
        <f>IFERROR(INDEX(JUE!$A$1:$W$45,MATCH(A160,JUE!$A:$A,0),12),0)</f>
        <v>0</v>
      </c>
      <c r="U160" s="80" t="str">
        <f t="shared" si="54"/>
        <v/>
      </c>
      <c r="V160" s="81"/>
      <c r="W160" s="90">
        <f>IFERROR(INDEX(VIE!$A$1:$N$40,MATCH(A160,VIE!$A:$A,0),12),0)</f>
        <v>0</v>
      </c>
      <c r="X160" s="80" t="str">
        <f t="shared" si="55"/>
        <v/>
      </c>
      <c r="Y160" s="81"/>
      <c r="Z160" s="90">
        <f>IFERROR(INDEX([5]SAB!$A$1:$J$43,MATCH(A160,[5]SAB!$A:$A,0),12),0)</f>
        <v>0</v>
      </c>
      <c r="AA160" s="80" t="str">
        <f t="shared" si="56"/>
        <v/>
      </c>
      <c r="AB160" s="185"/>
      <c r="AC160" s="28"/>
      <c r="AD160" s="186"/>
      <c r="AE160" s="188"/>
      <c r="AF160" s="187">
        <f t="shared" si="57"/>
        <v>0</v>
      </c>
      <c r="AG160" s="188"/>
      <c r="AH160" s="187">
        <f t="shared" si="58"/>
        <v>0</v>
      </c>
      <c r="AI160" s="188"/>
      <c r="AJ160" s="187">
        <f t="shared" si="59"/>
        <v>0</v>
      </c>
      <c r="AK160" s="188"/>
      <c r="AL160" s="187">
        <f t="shared" si="60"/>
        <v>0</v>
      </c>
      <c r="AM160" s="188"/>
      <c r="AN160" s="187">
        <f t="shared" si="61"/>
        <v>0</v>
      </c>
      <c r="AO160" s="188"/>
      <c r="AP160" s="187">
        <f t="shared" si="62"/>
        <v>0</v>
      </c>
      <c r="AQ160" s="29"/>
      <c r="AR160" s="30"/>
      <c r="AS160" s="30" t="str">
        <f>IF(AT160&gt;0,"",IF(ISERROR(VLOOKUP(CONCATENATE(C160,E160),STD!C:D,2,0)),"",VLOOKUP(CONCATENATE(C160,E160),STD!C:D,2,0)))</f>
        <v/>
      </c>
      <c r="AT160" s="31"/>
      <c r="AU160" s="109" t="str">
        <f t="shared" si="63"/>
        <v/>
      </c>
      <c r="AV160" s="286">
        <f t="shared" si="64"/>
        <v>0</v>
      </c>
      <c r="AW160">
        <f t="shared" si="48"/>
        <v>0</v>
      </c>
    </row>
    <row r="161" spans="1:49" ht="15" customHeight="1" x14ac:dyDescent="0.25">
      <c r="A161" s="82">
        <v>153</v>
      </c>
      <c r="B161" s="285" t="str">
        <f>IF(ISERROR(VLOOKUP(CONCATENATE(C161,E161),STD!C:E,3,0)),"",VLOOKUP(CONCATENATE(C161,E161),STD!C:E,3,0))</f>
        <v/>
      </c>
      <c r="C161" s="184"/>
      <c r="D161" s="229"/>
      <c r="E161" s="26"/>
      <c r="F161" s="26" t="str">
        <f>IF(C161&gt;1,VLOOKUP(C161,'PROD-KGS'!$A$1:$D$1369,4,0),"")</f>
        <v/>
      </c>
      <c r="G161" s="27">
        <f t="shared" si="50"/>
        <v>0</v>
      </c>
      <c r="H161" s="99"/>
      <c r="I161" s="210">
        <f t="shared" si="49"/>
        <v>0</v>
      </c>
      <c r="J161" s="92"/>
      <c r="K161" s="90">
        <f>IFERROR(INDEX(LUN!$A$1:$W$45,MATCH(A161,LUN!$A:$A,0),12),0)</f>
        <v>0</v>
      </c>
      <c r="L161" s="91" t="str">
        <f t="shared" si="51"/>
        <v/>
      </c>
      <c r="M161" s="81"/>
      <c r="N161" s="90">
        <f>IFERROR(INDEX(MAR!$A$1:$W$42,MATCH(A161,MAR!$A:$A,0),12),0)</f>
        <v>0</v>
      </c>
      <c r="O161" s="80" t="str">
        <f t="shared" si="52"/>
        <v/>
      </c>
      <c r="P161" s="81"/>
      <c r="Q161" s="90">
        <f>IFERROR(INDEX(MIE!$A$1:$W$44,MATCH(A161,MIE!$A:$A,0),12),0)</f>
        <v>0</v>
      </c>
      <c r="R161" s="80" t="str">
        <f t="shared" si="53"/>
        <v/>
      </c>
      <c r="S161" s="81"/>
      <c r="T161" s="90">
        <f>IFERROR(INDEX(JUE!$A$1:$W$45,MATCH(A161,JUE!$A:$A,0),12),0)</f>
        <v>0</v>
      </c>
      <c r="U161" s="80" t="str">
        <f t="shared" si="54"/>
        <v/>
      </c>
      <c r="V161" s="81"/>
      <c r="W161" s="90">
        <f>IFERROR(INDEX(VIE!$A$1:$N$40,MATCH(A161,VIE!$A:$A,0),12),0)</f>
        <v>0</v>
      </c>
      <c r="X161" s="80" t="str">
        <f t="shared" si="55"/>
        <v/>
      </c>
      <c r="Y161" s="81"/>
      <c r="Z161" s="90">
        <f>IFERROR(INDEX([5]SAB!$A$1:$J$43,MATCH(A161,[5]SAB!$A:$A,0),12),0)</f>
        <v>0</v>
      </c>
      <c r="AA161" s="80" t="str">
        <f t="shared" si="56"/>
        <v/>
      </c>
      <c r="AB161" s="185"/>
      <c r="AC161" s="28"/>
      <c r="AD161" s="186"/>
      <c r="AE161" s="188"/>
      <c r="AF161" s="187">
        <f t="shared" si="57"/>
        <v>0</v>
      </c>
      <c r="AG161" s="188"/>
      <c r="AH161" s="187">
        <f t="shared" si="58"/>
        <v>0</v>
      </c>
      <c r="AI161" s="188"/>
      <c r="AJ161" s="187">
        <f t="shared" si="59"/>
        <v>0</v>
      </c>
      <c r="AK161" s="188"/>
      <c r="AL161" s="187">
        <f t="shared" si="60"/>
        <v>0</v>
      </c>
      <c r="AM161" s="188"/>
      <c r="AN161" s="187">
        <f t="shared" si="61"/>
        <v>0</v>
      </c>
      <c r="AO161" s="188"/>
      <c r="AP161" s="187">
        <f t="shared" si="62"/>
        <v>0</v>
      </c>
      <c r="AQ161" s="29"/>
      <c r="AR161" s="30"/>
      <c r="AS161" s="30" t="str">
        <f>IF(AT161&gt;0,"",IF(ISERROR(VLOOKUP(CONCATENATE(C161,E161),STD!C:D,2,0)),"",VLOOKUP(CONCATENATE(C161,E161),STD!C:D,2,0)))</f>
        <v/>
      </c>
      <c r="AT161" s="31"/>
      <c r="AU161" s="109" t="str">
        <f t="shared" si="63"/>
        <v/>
      </c>
      <c r="AV161" s="286">
        <f t="shared" si="64"/>
        <v>0</v>
      </c>
      <c r="AW161">
        <f t="shared" si="48"/>
        <v>0</v>
      </c>
    </row>
    <row r="162" spans="1:49" ht="15" customHeight="1" x14ac:dyDescent="0.25">
      <c r="A162" s="82">
        <v>154</v>
      </c>
      <c r="B162" s="285" t="str">
        <f>IF(ISERROR(VLOOKUP(CONCATENATE(C162,E162),STD!C:E,3,0)),"",VLOOKUP(CONCATENATE(C162,E162),STD!C:E,3,0))</f>
        <v/>
      </c>
      <c r="C162" s="184"/>
      <c r="D162" s="229"/>
      <c r="E162" s="26"/>
      <c r="F162" s="26" t="str">
        <f>IF(C162&gt;1,VLOOKUP(C162,'PROD-KGS'!$A$1:$D$1369,4,0),"")</f>
        <v/>
      </c>
      <c r="G162" s="27">
        <f t="shared" si="50"/>
        <v>0</v>
      </c>
      <c r="H162" s="99"/>
      <c r="I162" s="210">
        <f t="shared" si="49"/>
        <v>0</v>
      </c>
      <c r="J162" s="92"/>
      <c r="K162" s="90">
        <f>IFERROR(INDEX(LUN!$A$1:$W$45,MATCH(A162,LUN!$A:$A,0),12),0)</f>
        <v>0</v>
      </c>
      <c r="L162" s="91" t="str">
        <f t="shared" si="51"/>
        <v/>
      </c>
      <c r="M162" s="81"/>
      <c r="N162" s="90">
        <f>IFERROR(INDEX(MAR!$A$1:$W$42,MATCH(A162,MAR!$A:$A,0),12),0)</f>
        <v>0</v>
      </c>
      <c r="O162" s="80" t="str">
        <f t="shared" si="52"/>
        <v/>
      </c>
      <c r="P162" s="81"/>
      <c r="Q162" s="90">
        <f>IFERROR(INDEX(MIE!$A$1:$W$44,MATCH(A162,MIE!$A:$A,0),12),0)</f>
        <v>0</v>
      </c>
      <c r="R162" s="80" t="str">
        <f t="shared" si="53"/>
        <v/>
      </c>
      <c r="S162" s="81"/>
      <c r="T162" s="90">
        <f>IFERROR(INDEX(JUE!$A$1:$W$45,MATCH(A162,JUE!$A:$A,0),12),0)</f>
        <v>0</v>
      </c>
      <c r="U162" s="80" t="str">
        <f t="shared" si="54"/>
        <v/>
      </c>
      <c r="V162" s="81"/>
      <c r="W162" s="90">
        <f>IFERROR(INDEX(VIE!$A$1:$N$40,MATCH(A162,VIE!$A:$A,0),12),0)</f>
        <v>0</v>
      </c>
      <c r="X162" s="80" t="str">
        <f t="shared" si="55"/>
        <v/>
      </c>
      <c r="Y162" s="81"/>
      <c r="Z162" s="90">
        <f>IFERROR(INDEX([5]SAB!$A$1:$J$43,MATCH(A162,[5]SAB!$A:$A,0),12),0)</f>
        <v>0</v>
      </c>
      <c r="AA162" s="80" t="str">
        <f t="shared" si="56"/>
        <v/>
      </c>
      <c r="AB162" s="185"/>
      <c r="AC162" s="28"/>
      <c r="AD162" s="186"/>
      <c r="AE162" s="188"/>
      <c r="AF162" s="187">
        <f t="shared" si="57"/>
        <v>0</v>
      </c>
      <c r="AG162" s="188"/>
      <c r="AH162" s="187">
        <f t="shared" si="58"/>
        <v>0</v>
      </c>
      <c r="AI162" s="188"/>
      <c r="AJ162" s="187">
        <f t="shared" si="59"/>
        <v>0</v>
      </c>
      <c r="AK162" s="188"/>
      <c r="AL162" s="187">
        <f t="shared" si="60"/>
        <v>0</v>
      </c>
      <c r="AM162" s="188"/>
      <c r="AN162" s="187">
        <f t="shared" si="61"/>
        <v>0</v>
      </c>
      <c r="AO162" s="188"/>
      <c r="AP162" s="187">
        <f t="shared" si="62"/>
        <v>0</v>
      </c>
      <c r="AQ162" s="29"/>
      <c r="AR162" s="30"/>
      <c r="AS162" s="30" t="str">
        <f>IF(AT162&gt;0,"",IF(ISERROR(VLOOKUP(CONCATENATE(C162,E162),STD!C:D,2,0)),"",VLOOKUP(CONCATENATE(C162,E162),STD!C:D,2,0)))</f>
        <v/>
      </c>
      <c r="AT162" s="31"/>
      <c r="AU162" s="109" t="str">
        <f t="shared" si="63"/>
        <v/>
      </c>
      <c r="AV162" s="286">
        <f t="shared" si="64"/>
        <v>0</v>
      </c>
      <c r="AW162">
        <f t="shared" si="48"/>
        <v>0</v>
      </c>
    </row>
    <row r="163" spans="1:49" x14ac:dyDescent="0.25">
      <c r="A163" s="82">
        <v>155</v>
      </c>
      <c r="B163" s="285" t="str">
        <f>IF(ISERROR(VLOOKUP(CONCATENATE(C163,E163),STD!C:E,3,0)),"",VLOOKUP(CONCATENATE(C163,E163),STD!C:E,3,0))</f>
        <v/>
      </c>
      <c r="C163" s="184"/>
      <c r="D163" s="229"/>
      <c r="E163" s="26"/>
      <c r="F163" s="26" t="str">
        <f>IF(C163&gt;1,VLOOKUP(C163,'PROD-KGS'!$A$1:$D$1369,4,0),"")</f>
        <v/>
      </c>
      <c r="G163" s="27">
        <f t="shared" si="50"/>
        <v>0</v>
      </c>
      <c r="H163" s="99"/>
      <c r="I163" s="210">
        <f t="shared" si="49"/>
        <v>0</v>
      </c>
      <c r="J163" s="92"/>
      <c r="K163" s="90">
        <f>IFERROR(INDEX(LUN!$A$1:$W$45,MATCH(A163,LUN!$A:$A,0),12),0)</f>
        <v>0</v>
      </c>
      <c r="L163" s="91" t="str">
        <f t="shared" si="51"/>
        <v/>
      </c>
      <c r="M163" s="81"/>
      <c r="N163" s="90">
        <f>IFERROR(INDEX(MAR!$A$1:$W$42,MATCH(A163,MAR!$A:$A,0),12),0)</f>
        <v>0</v>
      </c>
      <c r="O163" s="80" t="str">
        <f t="shared" si="52"/>
        <v/>
      </c>
      <c r="P163" s="81"/>
      <c r="Q163" s="90">
        <f>IFERROR(INDEX(MIE!$A$1:$W$44,MATCH(A163,MIE!$A:$A,0),12),0)</f>
        <v>0</v>
      </c>
      <c r="R163" s="80" t="str">
        <f t="shared" si="53"/>
        <v/>
      </c>
      <c r="S163" s="81"/>
      <c r="T163" s="90">
        <f>IFERROR(INDEX(JUE!$A$1:$W$45,MATCH(A163,JUE!$A:$A,0),12),0)</f>
        <v>0</v>
      </c>
      <c r="U163" s="80" t="str">
        <f t="shared" si="54"/>
        <v/>
      </c>
      <c r="V163" s="81"/>
      <c r="W163" s="90">
        <f>IFERROR(INDEX(VIE!$A$1:$N$40,MATCH(A163,VIE!$A:$A,0),12),0)</f>
        <v>0</v>
      </c>
      <c r="X163" s="80" t="str">
        <f t="shared" si="55"/>
        <v/>
      </c>
      <c r="Y163" s="81"/>
      <c r="Z163" s="90">
        <f>IFERROR(INDEX([5]SAB!$A$1:$J$43,MATCH(A163,[5]SAB!$A:$A,0),12),0)</f>
        <v>0</v>
      </c>
      <c r="AA163" s="80" t="str">
        <f t="shared" si="56"/>
        <v/>
      </c>
      <c r="AB163" s="185"/>
      <c r="AC163" s="28"/>
      <c r="AD163" s="186"/>
      <c r="AE163" s="188"/>
      <c r="AF163" s="187">
        <f t="shared" si="57"/>
        <v>0</v>
      </c>
      <c r="AG163" s="188"/>
      <c r="AH163" s="187">
        <f t="shared" si="58"/>
        <v>0</v>
      </c>
      <c r="AI163" s="188"/>
      <c r="AJ163" s="187">
        <f t="shared" si="59"/>
        <v>0</v>
      </c>
      <c r="AK163" s="188"/>
      <c r="AL163" s="187">
        <f t="shared" si="60"/>
        <v>0</v>
      </c>
      <c r="AM163" s="188"/>
      <c r="AN163" s="187">
        <f t="shared" si="61"/>
        <v>0</v>
      </c>
      <c r="AO163" s="188"/>
      <c r="AP163" s="187">
        <f t="shared" si="62"/>
        <v>0</v>
      </c>
      <c r="AQ163" s="29"/>
      <c r="AR163" s="30"/>
      <c r="AS163" s="30" t="str">
        <f>IF(AT163&gt;0,"",IF(ISERROR(VLOOKUP(CONCATENATE(C163,E163),STD!C:D,2,0)),"",VLOOKUP(CONCATENATE(C163,E163),STD!C:D,2,0)))</f>
        <v/>
      </c>
      <c r="AT163" s="31"/>
      <c r="AU163" s="109" t="str">
        <f t="shared" si="63"/>
        <v/>
      </c>
      <c r="AV163" s="286">
        <f t="shared" si="64"/>
        <v>0</v>
      </c>
      <c r="AW163">
        <f t="shared" si="48"/>
        <v>0</v>
      </c>
    </row>
    <row r="164" spans="1:49" x14ac:dyDescent="0.25">
      <c r="A164" s="82">
        <v>156</v>
      </c>
      <c r="B164" s="285" t="str">
        <f>IF(ISERROR(VLOOKUP(CONCATENATE(C164,E164),STD!C:E,3,0)),"",VLOOKUP(CONCATENATE(C164,E164),STD!C:E,3,0))</f>
        <v/>
      </c>
      <c r="C164" s="184"/>
      <c r="D164" s="229"/>
      <c r="E164" s="26"/>
      <c r="F164" s="26" t="str">
        <f>IF(C164&gt;1,VLOOKUP(C164,'PROD-KGS'!$A$1:$D$1369,4,0),"")</f>
        <v/>
      </c>
      <c r="G164" s="27">
        <f t="shared" si="50"/>
        <v>0</v>
      </c>
      <c r="H164" s="99"/>
      <c r="I164" s="210">
        <f t="shared" si="49"/>
        <v>0</v>
      </c>
      <c r="J164" s="92"/>
      <c r="K164" s="90">
        <f>IFERROR(INDEX(LUN!$A$1:$W$45,MATCH(A164,LUN!$A:$A,0),12),0)</f>
        <v>0</v>
      </c>
      <c r="L164" s="91" t="str">
        <f t="shared" si="51"/>
        <v/>
      </c>
      <c r="M164" s="81"/>
      <c r="N164" s="90">
        <f>IFERROR(INDEX(MAR!$A$1:$W$42,MATCH(A164,MAR!$A:$A,0),12),0)</f>
        <v>0</v>
      </c>
      <c r="O164" s="80" t="str">
        <f t="shared" si="52"/>
        <v/>
      </c>
      <c r="P164" s="81"/>
      <c r="Q164" s="90">
        <f>IFERROR(INDEX(MIE!$A$1:$W$44,MATCH(A164,MIE!$A:$A,0),12),0)</f>
        <v>0</v>
      </c>
      <c r="R164" s="80" t="str">
        <f t="shared" si="53"/>
        <v/>
      </c>
      <c r="S164" s="81"/>
      <c r="T164" s="90">
        <f>IFERROR(INDEX(JUE!$A$1:$W$45,MATCH(A164,JUE!$A:$A,0),12),0)</f>
        <v>0</v>
      </c>
      <c r="U164" s="80" t="str">
        <f t="shared" si="54"/>
        <v/>
      </c>
      <c r="V164" s="81"/>
      <c r="W164" s="90">
        <f>IFERROR(INDEX(VIE!$A$1:$N$40,MATCH(A164,VIE!$A:$A,0),12),0)</f>
        <v>0</v>
      </c>
      <c r="X164" s="80" t="str">
        <f t="shared" si="55"/>
        <v/>
      </c>
      <c r="Y164" s="81"/>
      <c r="Z164" s="90">
        <f>IFERROR(INDEX([5]SAB!$A$1:$J$43,MATCH(A164,[5]SAB!$A:$A,0),12),0)</f>
        <v>0</v>
      </c>
      <c r="AA164" s="80" t="str">
        <f t="shared" si="56"/>
        <v/>
      </c>
      <c r="AB164" s="185"/>
      <c r="AC164" s="28"/>
      <c r="AD164" s="186"/>
      <c r="AE164" s="188"/>
      <c r="AF164" s="187">
        <f t="shared" si="57"/>
        <v>0</v>
      </c>
      <c r="AG164" s="188"/>
      <c r="AH164" s="187">
        <f t="shared" si="58"/>
        <v>0</v>
      </c>
      <c r="AI164" s="188"/>
      <c r="AJ164" s="187">
        <f t="shared" si="59"/>
        <v>0</v>
      </c>
      <c r="AK164" s="188"/>
      <c r="AL164" s="187">
        <f t="shared" si="60"/>
        <v>0</v>
      </c>
      <c r="AM164" s="188"/>
      <c r="AN164" s="187">
        <f t="shared" si="61"/>
        <v>0</v>
      </c>
      <c r="AO164" s="188"/>
      <c r="AP164" s="187">
        <f t="shared" si="62"/>
        <v>0</v>
      </c>
      <c r="AQ164" s="29"/>
      <c r="AR164" s="30"/>
      <c r="AS164" s="30" t="str">
        <f>IF(AT164&gt;0,"",IF(ISERROR(VLOOKUP(CONCATENATE(C164,E164),STD!C:D,2,0)),"",VLOOKUP(CONCATENATE(C164,E164),STD!C:D,2,0)))</f>
        <v/>
      </c>
      <c r="AT164" s="31"/>
      <c r="AU164" s="109" t="str">
        <f t="shared" si="63"/>
        <v/>
      </c>
      <c r="AV164" s="286">
        <f t="shared" si="64"/>
        <v>0</v>
      </c>
      <c r="AW164">
        <f t="shared" si="48"/>
        <v>0</v>
      </c>
    </row>
    <row r="165" spans="1:49" x14ac:dyDescent="0.25">
      <c r="A165" s="82">
        <v>157</v>
      </c>
      <c r="B165" s="285" t="str">
        <f>IF(ISERROR(VLOOKUP(CONCATENATE(C165,E165),STD!C:E,3,0)),"",VLOOKUP(CONCATENATE(C165,E165),STD!C:E,3,0))</f>
        <v/>
      </c>
      <c r="C165" s="184"/>
      <c r="D165" s="229"/>
      <c r="E165" s="26"/>
      <c r="F165" s="26" t="str">
        <f>IF(C165&gt;1,VLOOKUP(C165,'PROD-KGS'!$A$1:$D$1369,4,0),"")</f>
        <v/>
      </c>
      <c r="G165" s="27">
        <f t="shared" si="50"/>
        <v>0</v>
      </c>
      <c r="H165" s="99"/>
      <c r="I165" s="210">
        <f t="shared" si="49"/>
        <v>0</v>
      </c>
      <c r="J165" s="92"/>
      <c r="K165" s="90">
        <f>IFERROR(INDEX(LUN!$A$1:$W$45,MATCH(A165,LUN!$A:$A,0),12),0)</f>
        <v>0</v>
      </c>
      <c r="L165" s="91" t="str">
        <f t="shared" si="51"/>
        <v/>
      </c>
      <c r="M165" s="81"/>
      <c r="N165" s="90">
        <f>IFERROR(INDEX(MAR!$A$1:$W$42,MATCH(A165,MAR!$A:$A,0),12),0)</f>
        <v>0</v>
      </c>
      <c r="O165" s="80" t="str">
        <f t="shared" si="52"/>
        <v/>
      </c>
      <c r="P165" s="81"/>
      <c r="Q165" s="90">
        <f>IFERROR(INDEX(MIE!$A$1:$W$44,MATCH(A165,MIE!$A:$A,0),12),0)</f>
        <v>0</v>
      </c>
      <c r="R165" s="80" t="str">
        <f t="shared" si="53"/>
        <v/>
      </c>
      <c r="S165" s="81"/>
      <c r="T165" s="90">
        <f>IFERROR(INDEX(JUE!$A$1:$W$45,MATCH(A165,JUE!$A:$A,0),12),0)</f>
        <v>0</v>
      </c>
      <c r="U165" s="80" t="str">
        <f t="shared" si="54"/>
        <v/>
      </c>
      <c r="V165" s="81"/>
      <c r="W165" s="90">
        <f>IFERROR(INDEX(VIE!$A$1:$N$40,MATCH(A165,VIE!$A:$A,0),12),0)</f>
        <v>0</v>
      </c>
      <c r="X165" s="80" t="str">
        <f t="shared" si="55"/>
        <v/>
      </c>
      <c r="Y165" s="81"/>
      <c r="Z165" s="90">
        <f>IFERROR(INDEX([5]SAB!$A$1:$J$43,MATCH(A165,[5]SAB!$A:$A,0),12),0)</f>
        <v>0</v>
      </c>
      <c r="AA165" s="80" t="str">
        <f t="shared" si="56"/>
        <v/>
      </c>
      <c r="AB165" s="185"/>
      <c r="AC165" s="28"/>
      <c r="AD165" s="186"/>
      <c r="AE165" s="188"/>
      <c r="AF165" s="187">
        <f t="shared" si="57"/>
        <v>0</v>
      </c>
      <c r="AG165" s="188"/>
      <c r="AH165" s="187">
        <f t="shared" si="58"/>
        <v>0</v>
      </c>
      <c r="AI165" s="188"/>
      <c r="AJ165" s="187">
        <f t="shared" si="59"/>
        <v>0</v>
      </c>
      <c r="AK165" s="188"/>
      <c r="AL165" s="187">
        <f t="shared" si="60"/>
        <v>0</v>
      </c>
      <c r="AM165" s="188"/>
      <c r="AN165" s="187">
        <f t="shared" si="61"/>
        <v>0</v>
      </c>
      <c r="AO165" s="188"/>
      <c r="AP165" s="187">
        <f t="shared" si="62"/>
        <v>0</v>
      </c>
      <c r="AQ165" s="29"/>
      <c r="AR165" s="30"/>
      <c r="AS165" s="30" t="str">
        <f>IF(AT165&gt;0,"",IF(ISERROR(VLOOKUP(CONCATENATE(C165,E165),STD!C:D,2,0)),"",VLOOKUP(CONCATENATE(C165,E165),STD!C:D,2,0)))</f>
        <v/>
      </c>
      <c r="AT165" s="31"/>
      <c r="AU165" s="109" t="str">
        <f t="shared" si="63"/>
        <v/>
      </c>
      <c r="AV165" s="286">
        <f t="shared" si="64"/>
        <v>0</v>
      </c>
      <c r="AW165">
        <f t="shared" si="48"/>
        <v>0</v>
      </c>
    </row>
    <row r="166" spans="1:49" x14ac:dyDescent="0.25">
      <c r="A166" s="82">
        <v>158</v>
      </c>
      <c r="B166" s="285" t="str">
        <f>IF(ISERROR(VLOOKUP(CONCATENATE(C166,E166),STD!C:E,3,0)),"",VLOOKUP(CONCATENATE(C166,E166),STD!C:E,3,0))</f>
        <v/>
      </c>
      <c r="C166" s="184"/>
      <c r="D166" s="229"/>
      <c r="E166" s="26"/>
      <c r="F166" s="26" t="str">
        <f>IF(C166&gt;1,VLOOKUP(C166,'PROD-KGS'!$A$1:$D$1369,4,0),"")</f>
        <v/>
      </c>
      <c r="G166" s="27">
        <f t="shared" si="50"/>
        <v>0</v>
      </c>
      <c r="H166" s="99"/>
      <c r="I166" s="210">
        <f t="shared" si="49"/>
        <v>0</v>
      </c>
      <c r="J166" s="92"/>
      <c r="K166" s="90">
        <f>IFERROR(INDEX(LUN!$A$1:$W$45,MATCH(A166,LUN!$A:$A,0),12),0)</f>
        <v>0</v>
      </c>
      <c r="L166" s="91" t="str">
        <f t="shared" si="51"/>
        <v/>
      </c>
      <c r="M166" s="81"/>
      <c r="N166" s="90">
        <f>IFERROR(INDEX(MAR!$A$1:$W$42,MATCH(A166,MAR!$A:$A,0),12),0)</f>
        <v>0</v>
      </c>
      <c r="O166" s="80" t="str">
        <f t="shared" si="52"/>
        <v/>
      </c>
      <c r="P166" s="81"/>
      <c r="Q166" s="90">
        <f>IFERROR(INDEX(MIE!$A$1:$W$44,MATCH(A166,MIE!$A:$A,0),12),0)</f>
        <v>0</v>
      </c>
      <c r="R166" s="80" t="str">
        <f t="shared" si="53"/>
        <v/>
      </c>
      <c r="S166" s="81"/>
      <c r="T166" s="90">
        <f>IFERROR(INDEX(JUE!$A$1:$W$45,MATCH(A166,JUE!$A:$A,0),12),0)</f>
        <v>0</v>
      </c>
      <c r="U166" s="80" t="str">
        <f t="shared" si="54"/>
        <v/>
      </c>
      <c r="V166" s="81"/>
      <c r="W166" s="90">
        <f>IFERROR(INDEX(VIE!$A$1:$N$40,MATCH(A166,VIE!$A:$A,0),12),0)</f>
        <v>0</v>
      </c>
      <c r="X166" s="80" t="str">
        <f t="shared" si="55"/>
        <v/>
      </c>
      <c r="Y166" s="81"/>
      <c r="Z166" s="90">
        <f>IFERROR(INDEX([5]SAB!$A$1:$J$43,MATCH(A166,[5]SAB!$A:$A,0),12),0)</f>
        <v>0</v>
      </c>
      <c r="AA166" s="80" t="str">
        <f t="shared" si="56"/>
        <v/>
      </c>
      <c r="AB166" s="185"/>
      <c r="AC166" s="28"/>
      <c r="AD166" s="186"/>
      <c r="AE166" s="188"/>
      <c r="AF166" s="187">
        <f t="shared" si="57"/>
        <v>0</v>
      </c>
      <c r="AG166" s="188"/>
      <c r="AH166" s="187">
        <f t="shared" si="58"/>
        <v>0</v>
      </c>
      <c r="AI166" s="188"/>
      <c r="AJ166" s="187">
        <f t="shared" si="59"/>
        <v>0</v>
      </c>
      <c r="AK166" s="188"/>
      <c r="AL166" s="187">
        <f t="shared" si="60"/>
        <v>0</v>
      </c>
      <c r="AM166" s="188"/>
      <c r="AN166" s="187">
        <f t="shared" si="61"/>
        <v>0</v>
      </c>
      <c r="AO166" s="188"/>
      <c r="AP166" s="187">
        <f t="shared" si="62"/>
        <v>0</v>
      </c>
      <c r="AQ166" s="29"/>
      <c r="AR166" s="30"/>
      <c r="AS166" s="30" t="str">
        <f>IF(AT166&gt;0,"",IF(ISERROR(VLOOKUP(CONCATENATE(C166,E166),STD!C:D,2,0)),"",VLOOKUP(CONCATENATE(C166,E166),STD!C:D,2,0)))</f>
        <v/>
      </c>
      <c r="AT166" s="31"/>
      <c r="AU166" s="109" t="str">
        <f t="shared" si="63"/>
        <v/>
      </c>
      <c r="AV166" s="286">
        <f t="shared" si="64"/>
        <v>0</v>
      </c>
      <c r="AW166">
        <f t="shared" si="48"/>
        <v>0</v>
      </c>
    </row>
    <row r="167" spans="1:49" x14ac:dyDescent="0.25">
      <c r="A167" s="82">
        <v>159</v>
      </c>
      <c r="B167" s="285" t="str">
        <f>IF(ISERROR(VLOOKUP(CONCATENATE(C167,E167),STD!C:E,3,0)),"",VLOOKUP(CONCATENATE(C167,E167),STD!C:E,3,0))</f>
        <v/>
      </c>
      <c r="C167" s="184"/>
      <c r="D167" s="229"/>
      <c r="E167" s="26"/>
      <c r="F167" s="26" t="str">
        <f>IF(C167&gt;1,VLOOKUP(C167,'PROD-KGS'!$A$1:$D$1369,4,0),"")</f>
        <v/>
      </c>
      <c r="G167" s="27">
        <f t="shared" si="50"/>
        <v>0</v>
      </c>
      <c r="H167" s="99"/>
      <c r="I167" s="210">
        <f t="shared" si="49"/>
        <v>0</v>
      </c>
      <c r="J167" s="92"/>
      <c r="K167" s="90">
        <f>IFERROR(INDEX(LUN!$A$1:$W$45,MATCH(A167,LUN!$A:$A,0),12),0)</f>
        <v>0</v>
      </c>
      <c r="L167" s="91" t="str">
        <f t="shared" si="51"/>
        <v/>
      </c>
      <c r="M167" s="81"/>
      <c r="N167" s="90">
        <f>IFERROR(INDEX(MAR!$A$1:$W$42,MATCH(A167,MAR!$A:$A,0),12),0)</f>
        <v>0</v>
      </c>
      <c r="O167" s="80" t="str">
        <f t="shared" si="52"/>
        <v/>
      </c>
      <c r="P167" s="81"/>
      <c r="Q167" s="90">
        <f>IFERROR(INDEX(MIE!$A$1:$W$44,MATCH(A167,MIE!$A:$A,0),12),0)</f>
        <v>0</v>
      </c>
      <c r="R167" s="80" t="str">
        <f t="shared" si="53"/>
        <v/>
      </c>
      <c r="S167" s="81"/>
      <c r="T167" s="90">
        <f>IFERROR(INDEX(JUE!$A$1:$W$45,MATCH(A167,JUE!$A:$A,0),12),0)</f>
        <v>0</v>
      </c>
      <c r="U167" s="80" t="str">
        <f t="shared" si="54"/>
        <v/>
      </c>
      <c r="V167" s="81"/>
      <c r="W167" s="90">
        <f>IFERROR(INDEX(VIE!$A$1:$N$40,MATCH(A167,VIE!$A:$A,0),12),0)</f>
        <v>0</v>
      </c>
      <c r="X167" s="80" t="str">
        <f t="shared" si="55"/>
        <v/>
      </c>
      <c r="Y167" s="81"/>
      <c r="Z167" s="90">
        <f>IFERROR(INDEX([5]SAB!$A$1:$J$43,MATCH(A167,[5]SAB!$A:$A,0),12),0)</f>
        <v>0</v>
      </c>
      <c r="AA167" s="80" t="str">
        <f t="shared" si="56"/>
        <v/>
      </c>
      <c r="AB167" s="185"/>
      <c r="AC167" s="28"/>
      <c r="AD167" s="186"/>
      <c r="AE167" s="188"/>
      <c r="AF167" s="187">
        <f t="shared" si="57"/>
        <v>0</v>
      </c>
      <c r="AG167" s="188"/>
      <c r="AH167" s="187">
        <f t="shared" si="58"/>
        <v>0</v>
      </c>
      <c r="AI167" s="188"/>
      <c r="AJ167" s="187">
        <f t="shared" si="59"/>
        <v>0</v>
      </c>
      <c r="AK167" s="188"/>
      <c r="AL167" s="187">
        <f t="shared" si="60"/>
        <v>0</v>
      </c>
      <c r="AM167" s="188"/>
      <c r="AN167" s="187">
        <f t="shared" si="61"/>
        <v>0</v>
      </c>
      <c r="AO167" s="188"/>
      <c r="AP167" s="187">
        <f t="shared" si="62"/>
        <v>0</v>
      </c>
      <c r="AQ167" s="29"/>
      <c r="AR167" s="30"/>
      <c r="AS167" s="30" t="str">
        <f>IF(AT167&gt;0,"",IF(ISERROR(VLOOKUP(CONCATENATE(C167,E167),STD!C:D,2,0)),"",VLOOKUP(CONCATENATE(C167,E167),STD!C:D,2,0)))</f>
        <v/>
      </c>
      <c r="AT167" s="31"/>
      <c r="AU167" s="109" t="str">
        <f t="shared" si="63"/>
        <v/>
      </c>
      <c r="AV167" s="286">
        <f t="shared" si="64"/>
        <v>0</v>
      </c>
      <c r="AW167">
        <f t="shared" si="48"/>
        <v>0</v>
      </c>
    </row>
    <row r="168" spans="1:49" x14ac:dyDescent="0.25">
      <c r="A168" s="82">
        <v>160</v>
      </c>
      <c r="B168" s="285" t="str">
        <f>IF(ISERROR(VLOOKUP(CONCATENATE(C168,E168),STD!C:E,3,0)),"",VLOOKUP(CONCATENATE(C168,E168),STD!C:E,3,0))</f>
        <v/>
      </c>
      <c r="C168" s="184"/>
      <c r="D168" s="229"/>
      <c r="E168" s="26"/>
      <c r="F168" s="26" t="str">
        <f>IF(C168&gt;1,VLOOKUP(C168,'PROD-KGS'!$A$1:$D$1369,4,0),"")</f>
        <v/>
      </c>
      <c r="G168" s="27">
        <f t="shared" si="50"/>
        <v>0</v>
      </c>
      <c r="H168" s="99"/>
      <c r="I168" s="210">
        <f t="shared" si="49"/>
        <v>0</v>
      </c>
      <c r="J168" s="92"/>
      <c r="K168" s="90">
        <f>IFERROR(INDEX(LUN!$A$1:$W$45,MATCH(A168,LUN!$A:$A,0),12),0)</f>
        <v>0</v>
      </c>
      <c r="L168" s="91" t="str">
        <f t="shared" si="51"/>
        <v/>
      </c>
      <c r="M168" s="81"/>
      <c r="N168" s="90">
        <f>IFERROR(INDEX(MAR!$A$1:$W$42,MATCH(A168,MAR!$A:$A,0),12),0)</f>
        <v>0</v>
      </c>
      <c r="O168" s="80" t="str">
        <f t="shared" si="52"/>
        <v/>
      </c>
      <c r="P168" s="81"/>
      <c r="Q168" s="90">
        <f>IFERROR(INDEX(MIE!$A$1:$W$44,MATCH(A168,MIE!$A:$A,0),12),0)</f>
        <v>0</v>
      </c>
      <c r="R168" s="80" t="str">
        <f t="shared" si="53"/>
        <v/>
      </c>
      <c r="S168" s="81"/>
      <c r="T168" s="90">
        <f>IFERROR(INDEX(JUE!$A$1:$W$45,MATCH(A168,JUE!$A:$A,0),12),0)</f>
        <v>0</v>
      </c>
      <c r="U168" s="80" t="str">
        <f t="shared" si="54"/>
        <v/>
      </c>
      <c r="V168" s="81"/>
      <c r="W168" s="90">
        <f>IFERROR(INDEX(VIE!$A$1:$N$40,MATCH(A168,VIE!$A:$A,0),12),0)</f>
        <v>0</v>
      </c>
      <c r="X168" s="80" t="str">
        <f t="shared" si="55"/>
        <v/>
      </c>
      <c r="Y168" s="81"/>
      <c r="Z168" s="90">
        <f>IFERROR(INDEX([5]SAB!$A$1:$J$43,MATCH(A168,[5]SAB!$A:$A,0),12),0)</f>
        <v>0</v>
      </c>
      <c r="AA168" s="80" t="str">
        <f t="shared" si="56"/>
        <v/>
      </c>
      <c r="AB168" s="185"/>
      <c r="AC168" s="28"/>
      <c r="AD168" s="186"/>
      <c r="AE168" s="188"/>
      <c r="AF168" s="187">
        <f t="shared" si="57"/>
        <v>0</v>
      </c>
      <c r="AG168" s="188"/>
      <c r="AH168" s="187">
        <f t="shared" si="58"/>
        <v>0</v>
      </c>
      <c r="AI168" s="188"/>
      <c r="AJ168" s="187">
        <f t="shared" si="59"/>
        <v>0</v>
      </c>
      <c r="AK168" s="188"/>
      <c r="AL168" s="187">
        <f t="shared" si="60"/>
        <v>0</v>
      </c>
      <c r="AM168" s="188"/>
      <c r="AN168" s="187">
        <f t="shared" si="61"/>
        <v>0</v>
      </c>
      <c r="AO168" s="188"/>
      <c r="AP168" s="187">
        <f t="shared" si="62"/>
        <v>0</v>
      </c>
      <c r="AQ168" s="29"/>
      <c r="AR168" s="30"/>
      <c r="AS168" s="30" t="str">
        <f>IF(AT168&gt;0,"",IF(ISERROR(VLOOKUP(CONCATENATE(C168,E168),STD!C:D,2,0)),"",VLOOKUP(CONCATENATE(C168,E168),STD!C:D,2,0)))</f>
        <v/>
      </c>
      <c r="AT168" s="31"/>
      <c r="AU168" s="109" t="str">
        <f t="shared" si="63"/>
        <v/>
      </c>
      <c r="AV168" s="286">
        <f t="shared" si="64"/>
        <v>0</v>
      </c>
      <c r="AW168">
        <f t="shared" si="48"/>
        <v>0</v>
      </c>
    </row>
    <row r="169" spans="1:49" x14ac:dyDescent="0.25">
      <c r="A169" s="82">
        <v>161</v>
      </c>
      <c r="B169" s="285" t="str">
        <f>IF(ISERROR(VLOOKUP(CONCATENATE(C169,E169),STD!C:E,3,0)),"",VLOOKUP(CONCATENATE(C169,E169),STD!C:E,3,0))</f>
        <v/>
      </c>
      <c r="C169" s="184"/>
      <c r="D169" s="229"/>
      <c r="E169" s="26"/>
      <c r="F169" s="26" t="str">
        <f>IF(C169&gt;1,VLOOKUP(C169,'PROD-KGS'!$A$1:$D$1369,4,0),"")</f>
        <v/>
      </c>
      <c r="G169" s="27">
        <f t="shared" si="50"/>
        <v>0</v>
      </c>
      <c r="H169" s="99"/>
      <c r="I169" s="210">
        <f t="shared" si="49"/>
        <v>0</v>
      </c>
      <c r="J169" s="92"/>
      <c r="K169" s="90">
        <f>IFERROR(INDEX(LUN!$A$1:$W$45,MATCH(A169,LUN!$A:$A,0),12),0)</f>
        <v>0</v>
      </c>
      <c r="L169" s="91" t="str">
        <f t="shared" si="51"/>
        <v/>
      </c>
      <c r="M169" s="81"/>
      <c r="N169" s="90">
        <f>IFERROR(INDEX(MAR!$A$1:$W$42,MATCH(A169,MAR!$A:$A,0),12),0)</f>
        <v>0</v>
      </c>
      <c r="O169" s="80" t="str">
        <f t="shared" si="52"/>
        <v/>
      </c>
      <c r="P169" s="81"/>
      <c r="Q169" s="90">
        <f>IFERROR(INDEX(MIE!$A$1:$W$44,MATCH(A169,MIE!$A:$A,0),12),0)</f>
        <v>0</v>
      </c>
      <c r="R169" s="80" t="str">
        <f t="shared" si="53"/>
        <v/>
      </c>
      <c r="S169" s="81"/>
      <c r="T169" s="90">
        <f>IFERROR(INDEX(JUE!$A$1:$W$45,MATCH(A169,JUE!$A:$A,0),12),0)</f>
        <v>0</v>
      </c>
      <c r="U169" s="80" t="str">
        <f t="shared" si="54"/>
        <v/>
      </c>
      <c r="V169" s="81"/>
      <c r="W169" s="90">
        <f>IFERROR(INDEX(VIE!$A$1:$N$40,MATCH(A169,VIE!$A:$A,0),12),0)</f>
        <v>0</v>
      </c>
      <c r="X169" s="80" t="str">
        <f t="shared" si="55"/>
        <v/>
      </c>
      <c r="Y169" s="81"/>
      <c r="Z169" s="90">
        <f>IFERROR(INDEX([5]SAB!$A$1:$J$43,MATCH(A169,[5]SAB!$A:$A,0),12),0)</f>
        <v>0</v>
      </c>
      <c r="AA169" s="80" t="str">
        <f t="shared" si="56"/>
        <v/>
      </c>
      <c r="AB169" s="185"/>
      <c r="AC169" s="28"/>
      <c r="AD169" s="186"/>
      <c r="AE169" s="188"/>
      <c r="AF169" s="187">
        <f t="shared" si="57"/>
        <v>0</v>
      </c>
      <c r="AG169" s="188"/>
      <c r="AH169" s="187">
        <f t="shared" si="58"/>
        <v>0</v>
      </c>
      <c r="AI169" s="188"/>
      <c r="AJ169" s="187">
        <f t="shared" si="59"/>
        <v>0</v>
      </c>
      <c r="AK169" s="188"/>
      <c r="AL169" s="187">
        <f t="shared" si="60"/>
        <v>0</v>
      </c>
      <c r="AM169" s="188"/>
      <c r="AN169" s="187">
        <f t="shared" si="61"/>
        <v>0</v>
      </c>
      <c r="AO169" s="188"/>
      <c r="AP169" s="187">
        <f t="shared" si="62"/>
        <v>0</v>
      </c>
      <c r="AQ169" s="29"/>
      <c r="AR169" s="30"/>
      <c r="AS169" s="30" t="str">
        <f>IF(AT169&gt;0,"",IF(ISERROR(VLOOKUP(CONCATENATE(C169,E169),STD!C:D,2,0)),"",VLOOKUP(CONCATENATE(C169,E169),STD!C:D,2,0)))</f>
        <v/>
      </c>
      <c r="AT169" s="31"/>
      <c r="AU169" s="109" t="str">
        <f t="shared" si="63"/>
        <v/>
      </c>
      <c r="AV169" s="286">
        <f t="shared" si="64"/>
        <v>0</v>
      </c>
      <c r="AW169">
        <f t="shared" si="48"/>
        <v>0</v>
      </c>
    </row>
    <row r="170" spans="1:49" x14ac:dyDescent="0.25">
      <c r="A170" s="82">
        <v>162</v>
      </c>
      <c r="B170" s="285" t="str">
        <f>IF(ISERROR(VLOOKUP(CONCATENATE(C170,E170),STD!C:E,3,0)),"",VLOOKUP(CONCATENATE(C170,E170),STD!C:E,3,0))</f>
        <v/>
      </c>
      <c r="C170" s="184"/>
      <c r="D170" s="229"/>
      <c r="E170" s="26"/>
      <c r="F170" s="26" t="str">
        <f>IF(C170&gt;1,VLOOKUP(C170,'PROD-KGS'!$A$1:$D$1369,4,0),"")</f>
        <v/>
      </c>
      <c r="G170" s="27">
        <f t="shared" si="50"/>
        <v>0</v>
      </c>
      <c r="H170" s="99"/>
      <c r="I170" s="210">
        <f t="shared" si="49"/>
        <v>0</v>
      </c>
      <c r="J170" s="92"/>
      <c r="K170" s="90">
        <f>IFERROR(INDEX(LUN!$A$1:$W$45,MATCH(A170,LUN!$A:$A,0),12),0)</f>
        <v>0</v>
      </c>
      <c r="L170" s="91" t="str">
        <f t="shared" si="51"/>
        <v/>
      </c>
      <c r="M170" s="81"/>
      <c r="N170" s="90">
        <f>IFERROR(INDEX(MAR!$A$1:$W$42,MATCH(A170,MAR!$A:$A,0),12),0)</f>
        <v>0</v>
      </c>
      <c r="O170" s="80" t="str">
        <f t="shared" si="52"/>
        <v/>
      </c>
      <c r="P170" s="81"/>
      <c r="Q170" s="90">
        <f>IFERROR(INDEX(MIE!$A$1:$W$44,MATCH(A170,MIE!$A:$A,0),12),0)</f>
        <v>0</v>
      </c>
      <c r="R170" s="80" t="str">
        <f t="shared" si="53"/>
        <v/>
      </c>
      <c r="S170" s="81"/>
      <c r="T170" s="90">
        <f>IFERROR(INDEX(JUE!$A$1:$W$45,MATCH(A170,JUE!$A:$A,0),12),0)</f>
        <v>0</v>
      </c>
      <c r="U170" s="80" t="str">
        <f t="shared" si="54"/>
        <v/>
      </c>
      <c r="V170" s="81"/>
      <c r="W170" s="90">
        <f>IFERROR(INDEX(VIE!$A$1:$N$40,MATCH(A170,VIE!$A:$A,0),12),0)</f>
        <v>0</v>
      </c>
      <c r="X170" s="80" t="str">
        <f t="shared" si="55"/>
        <v/>
      </c>
      <c r="Y170" s="81"/>
      <c r="Z170" s="90">
        <f>IFERROR(INDEX([5]SAB!$A$1:$J$43,MATCH(A170,[5]SAB!$A:$A,0),12),0)</f>
        <v>0</v>
      </c>
      <c r="AA170" s="80" t="str">
        <f t="shared" si="56"/>
        <v/>
      </c>
      <c r="AB170" s="185"/>
      <c r="AC170" s="28"/>
      <c r="AD170" s="186"/>
      <c r="AE170" s="188"/>
      <c r="AF170" s="187">
        <f t="shared" si="57"/>
        <v>0</v>
      </c>
      <c r="AG170" s="188"/>
      <c r="AH170" s="187">
        <f t="shared" si="58"/>
        <v>0</v>
      </c>
      <c r="AI170" s="188"/>
      <c r="AJ170" s="187">
        <f t="shared" si="59"/>
        <v>0</v>
      </c>
      <c r="AK170" s="188"/>
      <c r="AL170" s="187">
        <f t="shared" si="60"/>
        <v>0</v>
      </c>
      <c r="AM170" s="188"/>
      <c r="AN170" s="187">
        <f t="shared" si="61"/>
        <v>0</v>
      </c>
      <c r="AO170" s="188"/>
      <c r="AP170" s="187">
        <f t="shared" si="62"/>
        <v>0</v>
      </c>
      <c r="AQ170" s="29"/>
      <c r="AR170" s="30"/>
      <c r="AS170" s="30" t="str">
        <f>IF(AT170&gt;0,"",IF(ISERROR(VLOOKUP(CONCATENATE(C170,E170),STD!C:D,2,0)),"",VLOOKUP(CONCATENATE(C170,E170),STD!C:D,2,0)))</f>
        <v/>
      </c>
      <c r="AT170" s="31"/>
      <c r="AU170" s="109" t="str">
        <f t="shared" si="63"/>
        <v/>
      </c>
      <c r="AV170" s="286">
        <f t="shared" si="64"/>
        <v>0</v>
      </c>
      <c r="AW170">
        <f t="shared" si="48"/>
        <v>0</v>
      </c>
    </row>
    <row r="171" spans="1:49" x14ac:dyDescent="0.25">
      <c r="A171" s="82">
        <v>163</v>
      </c>
      <c r="B171" s="285" t="str">
        <f>IF(ISERROR(VLOOKUP(CONCATENATE(C171,E171),STD!C:E,3,0)),"",VLOOKUP(CONCATENATE(C171,E171),STD!C:E,3,0))</f>
        <v/>
      </c>
      <c r="C171" s="184"/>
      <c r="D171" s="229"/>
      <c r="E171" s="26"/>
      <c r="F171" s="26" t="str">
        <f>IF(C171&gt;1,VLOOKUP(C171,'PROD-KGS'!$A$1:$D$1369,4,0),"")</f>
        <v/>
      </c>
      <c r="G171" s="27">
        <f t="shared" si="50"/>
        <v>0</v>
      </c>
      <c r="H171" s="99"/>
      <c r="I171" s="210">
        <f t="shared" si="49"/>
        <v>0</v>
      </c>
      <c r="J171" s="92"/>
      <c r="K171" s="90">
        <f>IFERROR(INDEX(LUN!$A$1:$W$45,MATCH(A171,LUN!$A:$A,0),12),0)</f>
        <v>0</v>
      </c>
      <c r="L171" s="91" t="str">
        <f t="shared" si="51"/>
        <v/>
      </c>
      <c r="M171" s="81"/>
      <c r="N171" s="90">
        <f>IFERROR(INDEX(MAR!$A$1:$W$42,MATCH(A171,MAR!$A:$A,0),12),0)</f>
        <v>0</v>
      </c>
      <c r="O171" s="80" t="str">
        <f t="shared" si="52"/>
        <v/>
      </c>
      <c r="P171" s="81"/>
      <c r="Q171" s="90">
        <f>IFERROR(INDEX(MIE!$A$1:$W$44,MATCH(A171,MIE!$A:$A,0),12),0)</f>
        <v>0</v>
      </c>
      <c r="R171" s="80" t="str">
        <f t="shared" si="53"/>
        <v/>
      </c>
      <c r="S171" s="81"/>
      <c r="T171" s="90">
        <f>IFERROR(INDEX(JUE!$A$1:$W$45,MATCH(A171,JUE!$A:$A,0),12),0)</f>
        <v>0</v>
      </c>
      <c r="U171" s="80" t="str">
        <f t="shared" si="54"/>
        <v/>
      </c>
      <c r="V171" s="81"/>
      <c r="W171" s="90">
        <f>IFERROR(INDEX(VIE!$A$1:$N$40,MATCH(A171,VIE!$A:$A,0),12),0)</f>
        <v>0</v>
      </c>
      <c r="X171" s="80" t="str">
        <f t="shared" si="55"/>
        <v/>
      </c>
      <c r="Y171" s="81"/>
      <c r="Z171" s="90">
        <f>IFERROR(INDEX([5]SAB!$A$1:$J$43,MATCH(A171,[5]SAB!$A:$A,0),12),0)</f>
        <v>0</v>
      </c>
      <c r="AA171" s="80" t="str">
        <f t="shared" si="56"/>
        <v/>
      </c>
      <c r="AB171" s="185"/>
      <c r="AC171" s="28"/>
      <c r="AD171" s="186"/>
      <c r="AE171" s="188"/>
      <c r="AF171" s="187">
        <f t="shared" si="57"/>
        <v>0</v>
      </c>
      <c r="AG171" s="188"/>
      <c r="AH171" s="187">
        <f t="shared" si="58"/>
        <v>0</v>
      </c>
      <c r="AI171" s="188"/>
      <c r="AJ171" s="187">
        <f t="shared" si="59"/>
        <v>0</v>
      </c>
      <c r="AK171" s="188"/>
      <c r="AL171" s="187">
        <f t="shared" si="60"/>
        <v>0</v>
      </c>
      <c r="AM171" s="188"/>
      <c r="AN171" s="187">
        <f t="shared" si="61"/>
        <v>0</v>
      </c>
      <c r="AO171" s="188"/>
      <c r="AP171" s="187">
        <f t="shared" si="62"/>
        <v>0</v>
      </c>
      <c r="AQ171" s="29"/>
      <c r="AR171" s="30"/>
      <c r="AS171" s="30" t="str">
        <f>IF(AT171&gt;0,"",IF(ISERROR(VLOOKUP(CONCATENATE(C171,E171),STD!C:D,2,0)),"",VLOOKUP(CONCATENATE(C171,E171),STD!C:D,2,0)))</f>
        <v/>
      </c>
      <c r="AT171" s="31"/>
      <c r="AU171" s="109" t="str">
        <f t="shared" si="63"/>
        <v/>
      </c>
      <c r="AV171" s="286">
        <f t="shared" si="64"/>
        <v>0</v>
      </c>
      <c r="AW171">
        <f t="shared" si="48"/>
        <v>0</v>
      </c>
    </row>
    <row r="172" spans="1:49" x14ac:dyDescent="0.25">
      <c r="A172" s="82">
        <v>164</v>
      </c>
      <c r="B172" s="285" t="str">
        <f>IF(ISERROR(VLOOKUP(CONCATENATE(C172,E172),STD!C:E,3,0)),"",VLOOKUP(CONCATENATE(C172,E172),STD!C:E,3,0))</f>
        <v/>
      </c>
      <c r="C172" s="184"/>
      <c r="D172" s="229"/>
      <c r="E172" s="26"/>
      <c r="F172" s="26" t="str">
        <f>IF(C172&gt;1,VLOOKUP(C172,'PROD-KGS'!$A$1:$D$1369,4,0),"")</f>
        <v/>
      </c>
      <c r="G172" s="27">
        <f t="shared" si="50"/>
        <v>0</v>
      </c>
      <c r="H172" s="99"/>
      <c r="I172" s="210">
        <f t="shared" si="49"/>
        <v>0</v>
      </c>
      <c r="J172" s="92"/>
      <c r="K172" s="90">
        <f>IFERROR(INDEX(LUN!$A$1:$W$45,MATCH(A172,LUN!$A:$A,0),12),0)</f>
        <v>0</v>
      </c>
      <c r="L172" s="91" t="str">
        <f t="shared" si="51"/>
        <v/>
      </c>
      <c r="M172" s="81"/>
      <c r="N172" s="90">
        <f>IFERROR(INDEX(MAR!$A$1:$W$42,MATCH(A172,MAR!$A:$A,0),12),0)</f>
        <v>0</v>
      </c>
      <c r="O172" s="80" t="str">
        <f t="shared" si="52"/>
        <v/>
      </c>
      <c r="P172" s="81"/>
      <c r="Q172" s="90">
        <f>IFERROR(INDEX(MIE!$A$1:$W$44,MATCH(A172,MIE!$A:$A,0),12),0)</f>
        <v>0</v>
      </c>
      <c r="R172" s="80" t="str">
        <f t="shared" si="53"/>
        <v/>
      </c>
      <c r="S172" s="81"/>
      <c r="T172" s="90">
        <f>IFERROR(INDEX(JUE!$A$1:$W$45,MATCH(A172,JUE!$A:$A,0),12),0)</f>
        <v>0</v>
      </c>
      <c r="U172" s="80" t="str">
        <f t="shared" si="54"/>
        <v/>
      </c>
      <c r="V172" s="81"/>
      <c r="W172" s="90">
        <f>IFERROR(INDEX(VIE!$A$1:$N$40,MATCH(A172,VIE!$A:$A,0),12),0)</f>
        <v>0</v>
      </c>
      <c r="X172" s="80" t="str">
        <f t="shared" si="55"/>
        <v/>
      </c>
      <c r="Y172" s="81"/>
      <c r="Z172" s="90">
        <f>IFERROR(INDEX([5]SAB!$A$1:$J$43,MATCH(A172,[5]SAB!$A:$A,0),12),0)</f>
        <v>0</v>
      </c>
      <c r="AA172" s="80" t="str">
        <f t="shared" si="56"/>
        <v/>
      </c>
      <c r="AB172" s="185"/>
      <c r="AC172" s="28"/>
      <c r="AD172" s="186"/>
      <c r="AE172" s="188"/>
      <c r="AF172" s="187">
        <f t="shared" si="57"/>
        <v>0</v>
      </c>
      <c r="AG172" s="188"/>
      <c r="AH172" s="187">
        <f t="shared" si="58"/>
        <v>0</v>
      </c>
      <c r="AI172" s="188"/>
      <c r="AJ172" s="187">
        <f t="shared" si="59"/>
        <v>0</v>
      </c>
      <c r="AK172" s="188"/>
      <c r="AL172" s="187">
        <f t="shared" si="60"/>
        <v>0</v>
      </c>
      <c r="AM172" s="188"/>
      <c r="AN172" s="187">
        <f t="shared" si="61"/>
        <v>0</v>
      </c>
      <c r="AO172" s="188"/>
      <c r="AP172" s="187">
        <f t="shared" si="62"/>
        <v>0</v>
      </c>
      <c r="AQ172" s="29"/>
      <c r="AR172" s="30"/>
      <c r="AS172" s="30" t="str">
        <f>IF(AT172&gt;0,"",IF(ISERROR(VLOOKUP(CONCATENATE(C172,E172),STD!C:D,2,0)),"",VLOOKUP(CONCATENATE(C172,E172),STD!C:D,2,0)))</f>
        <v/>
      </c>
      <c r="AT172" s="31"/>
      <c r="AU172" s="109" t="str">
        <f t="shared" si="63"/>
        <v/>
      </c>
      <c r="AV172" s="286">
        <f t="shared" si="64"/>
        <v>0</v>
      </c>
      <c r="AW172">
        <f t="shared" si="48"/>
        <v>0</v>
      </c>
    </row>
    <row r="173" spans="1:49" x14ac:dyDescent="0.25">
      <c r="A173" s="82">
        <v>165</v>
      </c>
      <c r="B173" s="285" t="str">
        <f>IF(ISERROR(VLOOKUP(CONCATENATE(C173,E173),STD!C:E,3,0)),"",VLOOKUP(CONCATENATE(C173,E173),STD!C:E,3,0))</f>
        <v/>
      </c>
      <c r="C173" s="184"/>
      <c r="D173" s="229"/>
      <c r="E173" s="26"/>
      <c r="F173" s="26" t="str">
        <f>IF(C173&gt;1,VLOOKUP(C173,'PROD-KGS'!$A$1:$D$1369,4,0),"")</f>
        <v/>
      </c>
      <c r="G173" s="27">
        <f t="shared" si="50"/>
        <v>0</v>
      </c>
      <c r="H173" s="99"/>
      <c r="I173" s="210">
        <f t="shared" si="49"/>
        <v>0</v>
      </c>
      <c r="J173" s="92"/>
      <c r="K173" s="90">
        <f>IFERROR(INDEX(LUN!$A$1:$W$45,MATCH(A173,LUN!$A:$A,0),12),0)</f>
        <v>0</v>
      </c>
      <c r="L173" s="91" t="str">
        <f t="shared" si="51"/>
        <v/>
      </c>
      <c r="M173" s="81"/>
      <c r="N173" s="90">
        <f>IFERROR(INDEX(MAR!$A$1:$W$42,MATCH(A173,MAR!$A:$A,0),12),0)</f>
        <v>0</v>
      </c>
      <c r="O173" s="80" t="str">
        <f t="shared" si="52"/>
        <v/>
      </c>
      <c r="P173" s="81"/>
      <c r="Q173" s="90">
        <f>IFERROR(INDEX(MIE!$A$1:$W$44,MATCH(A173,MIE!$A:$A,0),12),0)</f>
        <v>0</v>
      </c>
      <c r="R173" s="80" t="str">
        <f t="shared" si="53"/>
        <v/>
      </c>
      <c r="S173" s="81"/>
      <c r="T173" s="90">
        <f>IFERROR(INDEX(JUE!$A$1:$W$45,MATCH(A173,JUE!$A:$A,0),12),0)</f>
        <v>0</v>
      </c>
      <c r="U173" s="80" t="str">
        <f t="shared" si="54"/>
        <v/>
      </c>
      <c r="V173" s="81"/>
      <c r="W173" s="90">
        <f>IFERROR(INDEX(VIE!$A$1:$N$40,MATCH(A173,VIE!$A:$A,0),12),0)</f>
        <v>0</v>
      </c>
      <c r="X173" s="80" t="str">
        <f t="shared" si="55"/>
        <v/>
      </c>
      <c r="Y173" s="81"/>
      <c r="Z173" s="90">
        <f>IFERROR(INDEX([5]SAB!$A$1:$J$43,MATCH(A173,[5]SAB!$A:$A,0),12),0)</f>
        <v>0</v>
      </c>
      <c r="AA173" s="80" t="str">
        <f t="shared" si="56"/>
        <v/>
      </c>
      <c r="AB173" s="185"/>
      <c r="AC173" s="28"/>
      <c r="AD173" s="186"/>
      <c r="AE173" s="188"/>
      <c r="AF173" s="187">
        <f t="shared" si="57"/>
        <v>0</v>
      </c>
      <c r="AG173" s="188"/>
      <c r="AH173" s="187">
        <f t="shared" si="58"/>
        <v>0</v>
      </c>
      <c r="AI173" s="188"/>
      <c r="AJ173" s="187">
        <f t="shared" si="59"/>
        <v>0</v>
      </c>
      <c r="AK173" s="188"/>
      <c r="AL173" s="187">
        <f t="shared" si="60"/>
        <v>0</v>
      </c>
      <c r="AM173" s="188"/>
      <c r="AN173" s="187">
        <f t="shared" si="61"/>
        <v>0</v>
      </c>
      <c r="AO173" s="188"/>
      <c r="AP173" s="187">
        <f t="shared" si="62"/>
        <v>0</v>
      </c>
      <c r="AQ173" s="29"/>
      <c r="AR173" s="30"/>
      <c r="AS173" s="30" t="str">
        <f>IF(AT173&gt;0,"",IF(ISERROR(VLOOKUP(CONCATENATE(C173,E173),STD!C:D,2,0)),"",VLOOKUP(CONCATENATE(C173,E173),STD!C:D,2,0)))</f>
        <v/>
      </c>
      <c r="AT173" s="31"/>
      <c r="AU173" s="109" t="str">
        <f t="shared" si="63"/>
        <v/>
      </c>
      <c r="AV173" s="286">
        <f t="shared" si="64"/>
        <v>0</v>
      </c>
      <c r="AW173">
        <f t="shared" si="48"/>
        <v>0</v>
      </c>
    </row>
    <row r="174" spans="1:49" x14ac:dyDescent="0.25">
      <c r="A174" s="82">
        <v>166</v>
      </c>
      <c r="B174" s="285" t="str">
        <f>IF(ISERROR(VLOOKUP(CONCATENATE(C174,E174),STD!C:E,3,0)),"",VLOOKUP(CONCATENATE(C174,E174),STD!C:E,3,0))</f>
        <v/>
      </c>
      <c r="C174" s="184"/>
      <c r="D174" s="229"/>
      <c r="E174" s="26"/>
      <c r="F174" s="26" t="str">
        <f>IF(C174&gt;1,VLOOKUP(C174,'PROD-KGS'!$A$1:$D$1369,4,0),"")</f>
        <v/>
      </c>
      <c r="G174" s="27">
        <f t="shared" si="50"/>
        <v>0</v>
      </c>
      <c r="H174" s="99"/>
      <c r="I174" s="210">
        <f t="shared" si="49"/>
        <v>0</v>
      </c>
      <c r="J174" s="92"/>
      <c r="K174" s="90">
        <f>IFERROR(INDEX(LUN!$A$1:$W$45,MATCH(A174,LUN!$A:$A,0),12),0)</f>
        <v>0</v>
      </c>
      <c r="L174" s="91" t="str">
        <f t="shared" si="51"/>
        <v/>
      </c>
      <c r="M174" s="81"/>
      <c r="N174" s="90">
        <f>IFERROR(INDEX(MAR!$A$1:$W$42,MATCH(A174,MAR!$A:$A,0),12),0)</f>
        <v>0</v>
      </c>
      <c r="O174" s="80" t="str">
        <f t="shared" si="52"/>
        <v/>
      </c>
      <c r="P174" s="81"/>
      <c r="Q174" s="90">
        <f>IFERROR(INDEX(MIE!$A$1:$W$44,MATCH(A174,MIE!$A:$A,0),12),0)</f>
        <v>0</v>
      </c>
      <c r="R174" s="80" t="str">
        <f t="shared" si="53"/>
        <v/>
      </c>
      <c r="S174" s="81"/>
      <c r="T174" s="90">
        <f>IFERROR(INDEX(JUE!$A$1:$W$45,MATCH(A174,JUE!$A:$A,0),12),0)</f>
        <v>0</v>
      </c>
      <c r="U174" s="80" t="str">
        <f t="shared" si="54"/>
        <v/>
      </c>
      <c r="V174" s="81"/>
      <c r="W174" s="90">
        <f>IFERROR(INDEX(VIE!$A$1:$N$40,MATCH(A174,VIE!$A:$A,0),12),0)</f>
        <v>0</v>
      </c>
      <c r="X174" s="80" t="str">
        <f t="shared" si="55"/>
        <v/>
      </c>
      <c r="Y174" s="81"/>
      <c r="Z174" s="90">
        <f>IFERROR(INDEX([5]SAB!$A$1:$J$43,MATCH(A174,[5]SAB!$A:$A,0),12),0)</f>
        <v>0</v>
      </c>
      <c r="AA174" s="80" t="str">
        <f t="shared" si="56"/>
        <v/>
      </c>
      <c r="AB174" s="185"/>
      <c r="AC174" s="28"/>
      <c r="AD174" s="186"/>
      <c r="AE174" s="188"/>
      <c r="AF174" s="187">
        <f t="shared" si="57"/>
        <v>0</v>
      </c>
      <c r="AG174" s="188"/>
      <c r="AH174" s="187">
        <f t="shared" si="58"/>
        <v>0</v>
      </c>
      <c r="AI174" s="188"/>
      <c r="AJ174" s="187">
        <f t="shared" si="59"/>
        <v>0</v>
      </c>
      <c r="AK174" s="188"/>
      <c r="AL174" s="187">
        <f t="shared" si="60"/>
        <v>0</v>
      </c>
      <c r="AM174" s="188"/>
      <c r="AN174" s="187">
        <f t="shared" si="61"/>
        <v>0</v>
      </c>
      <c r="AO174" s="188"/>
      <c r="AP174" s="187">
        <f t="shared" si="62"/>
        <v>0</v>
      </c>
      <c r="AQ174" s="29"/>
      <c r="AR174" s="30"/>
      <c r="AS174" s="30" t="str">
        <f>IF(AT174&gt;0,"",IF(ISERROR(VLOOKUP(CONCATENATE(C174,E174),STD!C:D,2,0)),"",VLOOKUP(CONCATENATE(C174,E174),STD!C:D,2,0)))</f>
        <v/>
      </c>
      <c r="AT174" s="31"/>
      <c r="AU174" s="109" t="str">
        <f t="shared" si="63"/>
        <v/>
      </c>
      <c r="AV174" s="286">
        <f t="shared" si="64"/>
        <v>0</v>
      </c>
      <c r="AW174">
        <f t="shared" si="48"/>
        <v>0</v>
      </c>
    </row>
    <row r="175" spans="1:49" x14ac:dyDescent="0.25">
      <c r="A175" s="82">
        <v>167</v>
      </c>
      <c r="B175" s="285" t="str">
        <f>IF(ISERROR(VLOOKUP(CONCATENATE(C175,E175),STD!C:E,3,0)),"",VLOOKUP(CONCATENATE(C175,E175),STD!C:E,3,0))</f>
        <v/>
      </c>
      <c r="C175" s="184"/>
      <c r="D175" s="229"/>
      <c r="E175" s="26"/>
      <c r="F175" s="26" t="str">
        <f>IF(C175&gt;1,VLOOKUP(C175,'PROD-KGS'!$A$1:$D$1369,4,0),"")</f>
        <v/>
      </c>
      <c r="G175" s="27">
        <f t="shared" si="50"/>
        <v>0</v>
      </c>
      <c r="H175" s="99"/>
      <c r="I175" s="210">
        <f t="shared" si="49"/>
        <v>0</v>
      </c>
      <c r="J175" s="92"/>
      <c r="K175" s="90">
        <f>IFERROR(INDEX(LUN!$A$1:$W$45,MATCH(A175,LUN!$A:$A,0),12),0)</f>
        <v>0</v>
      </c>
      <c r="L175" s="91" t="str">
        <f t="shared" si="51"/>
        <v/>
      </c>
      <c r="M175" s="81"/>
      <c r="N175" s="90">
        <f>IFERROR(INDEX(MAR!$A$1:$W$42,MATCH(A175,MAR!$A:$A,0),12),0)</f>
        <v>0</v>
      </c>
      <c r="O175" s="80" t="str">
        <f t="shared" si="52"/>
        <v/>
      </c>
      <c r="P175" s="81"/>
      <c r="Q175" s="90">
        <f>IFERROR(INDEX(MIE!$A$1:$W$44,MATCH(A175,MIE!$A:$A,0),12),0)</f>
        <v>0</v>
      </c>
      <c r="R175" s="80" t="str">
        <f t="shared" si="53"/>
        <v/>
      </c>
      <c r="S175" s="81"/>
      <c r="T175" s="90">
        <f>IFERROR(INDEX(JUE!$A$1:$W$45,MATCH(A175,JUE!$A:$A,0),12),0)</f>
        <v>0</v>
      </c>
      <c r="U175" s="80" t="str">
        <f t="shared" si="54"/>
        <v/>
      </c>
      <c r="V175" s="81"/>
      <c r="W175" s="90">
        <f>IFERROR(INDEX(VIE!$A$1:$N$40,MATCH(A175,VIE!$A:$A,0),12),0)</f>
        <v>0</v>
      </c>
      <c r="X175" s="80" t="str">
        <f t="shared" si="55"/>
        <v/>
      </c>
      <c r="Y175" s="81"/>
      <c r="Z175" s="90">
        <f>IFERROR(INDEX([5]SAB!$A$1:$J$43,MATCH(A175,[5]SAB!$A:$A,0),12),0)</f>
        <v>0</v>
      </c>
      <c r="AA175" s="80" t="str">
        <f t="shared" si="56"/>
        <v/>
      </c>
      <c r="AB175" s="185"/>
      <c r="AC175" s="28"/>
      <c r="AD175" s="186"/>
      <c r="AE175" s="188"/>
      <c r="AF175" s="187">
        <f t="shared" si="57"/>
        <v>0</v>
      </c>
      <c r="AG175" s="188"/>
      <c r="AH175" s="187">
        <f t="shared" si="58"/>
        <v>0</v>
      </c>
      <c r="AI175" s="188"/>
      <c r="AJ175" s="187">
        <f t="shared" si="59"/>
        <v>0</v>
      </c>
      <c r="AK175" s="188"/>
      <c r="AL175" s="187">
        <f t="shared" si="60"/>
        <v>0</v>
      </c>
      <c r="AM175" s="188"/>
      <c r="AN175" s="187">
        <f t="shared" si="61"/>
        <v>0</v>
      </c>
      <c r="AO175" s="188"/>
      <c r="AP175" s="187">
        <f t="shared" si="62"/>
        <v>0</v>
      </c>
      <c r="AQ175" s="29"/>
      <c r="AR175" s="30"/>
      <c r="AS175" s="30" t="str">
        <f>IF(AT175&gt;0,"",IF(ISERROR(VLOOKUP(CONCATENATE(C175,E175),STD!C:D,2,0)),"",VLOOKUP(CONCATENATE(C175,E175),STD!C:D,2,0)))</f>
        <v/>
      </c>
      <c r="AT175" s="31"/>
      <c r="AU175" s="109" t="str">
        <f t="shared" si="63"/>
        <v/>
      </c>
      <c r="AV175" s="286">
        <f t="shared" si="64"/>
        <v>0</v>
      </c>
      <c r="AW175">
        <f t="shared" ref="AW175:AW238" si="65">K175+N175+Q175+T175+W175+Z175</f>
        <v>0</v>
      </c>
    </row>
    <row r="176" spans="1:49" x14ac:dyDescent="0.25">
      <c r="A176" s="82">
        <v>168</v>
      </c>
      <c r="B176" s="285" t="str">
        <f>IF(ISERROR(VLOOKUP(CONCATENATE(C176,E176),STD!C:E,3,0)),"",VLOOKUP(CONCATENATE(C176,E176),STD!C:E,3,0))</f>
        <v/>
      </c>
      <c r="C176" s="184"/>
      <c r="D176" s="229"/>
      <c r="E176" s="26"/>
      <c r="F176" s="26" t="str">
        <f>IF(C176&gt;1,VLOOKUP(C176,'PROD-KGS'!$A$1:$D$1369,4,0),"")</f>
        <v/>
      </c>
      <c r="G176" s="27">
        <f t="shared" si="50"/>
        <v>0</v>
      </c>
      <c r="H176" s="99"/>
      <c r="I176" s="210">
        <f t="shared" si="49"/>
        <v>0</v>
      </c>
      <c r="J176" s="92"/>
      <c r="K176" s="90">
        <f>IFERROR(INDEX(LUN!$A$1:$W$45,MATCH(A176,LUN!$A:$A,0),12),0)</f>
        <v>0</v>
      </c>
      <c r="L176" s="91" t="str">
        <f t="shared" si="51"/>
        <v/>
      </c>
      <c r="M176" s="81"/>
      <c r="N176" s="90">
        <f>IFERROR(INDEX(MAR!$A$1:$W$42,MATCH(A176,MAR!$A:$A,0),12),0)</f>
        <v>0</v>
      </c>
      <c r="O176" s="80" t="str">
        <f t="shared" si="52"/>
        <v/>
      </c>
      <c r="P176" s="81"/>
      <c r="Q176" s="90">
        <f>IFERROR(INDEX(MIE!$A$1:$W$44,MATCH(A176,MIE!$A:$A,0),12),0)</f>
        <v>0</v>
      </c>
      <c r="R176" s="80" t="str">
        <f t="shared" si="53"/>
        <v/>
      </c>
      <c r="S176" s="81"/>
      <c r="T176" s="90">
        <f>IFERROR(INDEX(JUE!$A$1:$W$45,MATCH(A176,JUE!$A:$A,0),12),0)</f>
        <v>0</v>
      </c>
      <c r="U176" s="80" t="str">
        <f t="shared" si="54"/>
        <v/>
      </c>
      <c r="V176" s="81"/>
      <c r="W176" s="90">
        <f>IFERROR(INDEX(VIE!$A$1:$N$40,MATCH(A176,VIE!$A:$A,0),12),0)</f>
        <v>0</v>
      </c>
      <c r="X176" s="80" t="str">
        <f t="shared" si="55"/>
        <v/>
      </c>
      <c r="Y176" s="81"/>
      <c r="Z176" s="90">
        <f>IFERROR(INDEX([5]SAB!$A$1:$J$43,MATCH(A176,[5]SAB!$A:$A,0),12),0)</f>
        <v>0</v>
      </c>
      <c r="AA176" s="80" t="str">
        <f t="shared" si="56"/>
        <v/>
      </c>
      <c r="AB176" s="185"/>
      <c r="AC176" s="28"/>
      <c r="AD176" s="186"/>
      <c r="AE176" s="188"/>
      <c r="AF176" s="187">
        <f t="shared" si="57"/>
        <v>0</v>
      </c>
      <c r="AG176" s="188"/>
      <c r="AH176" s="187">
        <f t="shared" si="58"/>
        <v>0</v>
      </c>
      <c r="AI176" s="188"/>
      <c r="AJ176" s="187">
        <f t="shared" si="59"/>
        <v>0</v>
      </c>
      <c r="AK176" s="188"/>
      <c r="AL176" s="187">
        <f t="shared" si="60"/>
        <v>0</v>
      </c>
      <c r="AM176" s="188"/>
      <c r="AN176" s="187">
        <f t="shared" si="61"/>
        <v>0</v>
      </c>
      <c r="AO176" s="188"/>
      <c r="AP176" s="187">
        <f t="shared" si="62"/>
        <v>0</v>
      </c>
      <c r="AQ176" s="29"/>
      <c r="AR176" s="30"/>
      <c r="AS176" s="30" t="str">
        <f>IF(AT176&gt;0,"",IF(ISERROR(VLOOKUP(CONCATENATE(C176,E176),STD!C:D,2,0)),"",VLOOKUP(CONCATENATE(C176,E176),STD!C:D,2,0)))</f>
        <v/>
      </c>
      <c r="AT176" s="31"/>
      <c r="AU176" s="109" t="str">
        <f t="shared" si="63"/>
        <v/>
      </c>
      <c r="AV176" s="286">
        <f t="shared" si="64"/>
        <v>0</v>
      </c>
      <c r="AW176">
        <f t="shared" si="65"/>
        <v>0</v>
      </c>
    </row>
    <row r="177" spans="1:49" x14ac:dyDescent="0.25">
      <c r="A177" s="82">
        <v>169</v>
      </c>
      <c r="B177" s="285" t="str">
        <f>IF(ISERROR(VLOOKUP(CONCATENATE(C177,E177),STD!C:E,3,0)),"",VLOOKUP(CONCATENATE(C177,E177),STD!C:E,3,0))</f>
        <v/>
      </c>
      <c r="C177" s="184"/>
      <c r="D177" s="229"/>
      <c r="E177" s="26"/>
      <c r="F177" s="26" t="str">
        <f>IF(C177&gt;1,VLOOKUP(C177,'PROD-KGS'!$A$1:$D$1369,4,0),"")</f>
        <v/>
      </c>
      <c r="G177" s="27">
        <f t="shared" si="50"/>
        <v>0</v>
      </c>
      <c r="H177" s="99"/>
      <c r="I177" s="210">
        <f t="shared" si="49"/>
        <v>0</v>
      </c>
      <c r="J177" s="92"/>
      <c r="K177" s="90">
        <f>IFERROR(INDEX(LUN!$A$1:$W$45,MATCH(A177,LUN!$A:$A,0),12),0)</f>
        <v>0</v>
      </c>
      <c r="L177" s="91" t="str">
        <f t="shared" si="51"/>
        <v/>
      </c>
      <c r="M177" s="81"/>
      <c r="N177" s="90">
        <f>IFERROR(INDEX(MAR!$A$1:$W$42,MATCH(A177,MAR!$A:$A,0),12),0)</f>
        <v>0</v>
      </c>
      <c r="O177" s="80" t="str">
        <f t="shared" si="52"/>
        <v/>
      </c>
      <c r="P177" s="81"/>
      <c r="Q177" s="90">
        <f>IFERROR(INDEX(MIE!$A$1:$W$44,MATCH(A177,MIE!$A:$A,0),12),0)</f>
        <v>0</v>
      </c>
      <c r="R177" s="80" t="str">
        <f t="shared" si="53"/>
        <v/>
      </c>
      <c r="S177" s="81"/>
      <c r="T177" s="90">
        <f>IFERROR(INDEX(JUE!$A$1:$W$45,MATCH(A177,JUE!$A:$A,0),12),0)</f>
        <v>0</v>
      </c>
      <c r="U177" s="80" t="str">
        <f t="shared" si="54"/>
        <v/>
      </c>
      <c r="V177" s="81"/>
      <c r="W177" s="90">
        <f>IFERROR(INDEX(VIE!$A$1:$N$40,MATCH(A177,VIE!$A:$A,0),12),0)</f>
        <v>0</v>
      </c>
      <c r="X177" s="80" t="str">
        <f t="shared" si="55"/>
        <v/>
      </c>
      <c r="Y177" s="81"/>
      <c r="Z177" s="90">
        <f>IFERROR(INDEX([5]SAB!$A$1:$J$43,MATCH(A177,[5]SAB!$A:$A,0),12),0)</f>
        <v>0</v>
      </c>
      <c r="AA177" s="80" t="str">
        <f t="shared" si="56"/>
        <v/>
      </c>
      <c r="AB177" s="185"/>
      <c r="AC177" s="28"/>
      <c r="AD177" s="186"/>
      <c r="AE177" s="188"/>
      <c r="AF177" s="187">
        <f t="shared" si="57"/>
        <v>0</v>
      </c>
      <c r="AG177" s="188"/>
      <c r="AH177" s="187">
        <f t="shared" si="58"/>
        <v>0</v>
      </c>
      <c r="AI177" s="188"/>
      <c r="AJ177" s="187">
        <f t="shared" si="59"/>
        <v>0</v>
      </c>
      <c r="AK177" s="188"/>
      <c r="AL177" s="187">
        <f t="shared" si="60"/>
        <v>0</v>
      </c>
      <c r="AM177" s="188"/>
      <c r="AN177" s="187">
        <f t="shared" si="61"/>
        <v>0</v>
      </c>
      <c r="AO177" s="188"/>
      <c r="AP177" s="187">
        <f t="shared" si="62"/>
        <v>0</v>
      </c>
      <c r="AQ177" s="29"/>
      <c r="AR177" s="30"/>
      <c r="AS177" s="30" t="str">
        <f>IF(AT177&gt;0,"",IF(ISERROR(VLOOKUP(CONCATENATE(C177,E177),STD!C:D,2,0)),"",VLOOKUP(CONCATENATE(C177,E177),STD!C:D,2,0)))</f>
        <v/>
      </c>
      <c r="AT177" s="31"/>
      <c r="AU177" s="109" t="str">
        <f t="shared" si="63"/>
        <v/>
      </c>
      <c r="AV177" s="286">
        <f t="shared" si="64"/>
        <v>0</v>
      </c>
      <c r="AW177">
        <f t="shared" si="65"/>
        <v>0</v>
      </c>
    </row>
    <row r="178" spans="1:49" x14ac:dyDescent="0.25">
      <c r="A178" s="82">
        <v>170</v>
      </c>
      <c r="B178" s="285" t="str">
        <f>IF(ISERROR(VLOOKUP(CONCATENATE(C178,E178),STD!C:E,3,0)),"",VLOOKUP(CONCATENATE(C178,E178),STD!C:E,3,0))</f>
        <v/>
      </c>
      <c r="C178" s="184"/>
      <c r="D178" s="229"/>
      <c r="E178" s="26"/>
      <c r="F178" s="26" t="str">
        <f>IF(C178&gt;1,VLOOKUP(C178,'PROD-KGS'!$A$1:$D$1369,4,0),"")</f>
        <v/>
      </c>
      <c r="G178" s="27">
        <f t="shared" si="50"/>
        <v>0</v>
      </c>
      <c r="H178" s="99"/>
      <c r="I178" s="210">
        <f t="shared" si="49"/>
        <v>0</v>
      </c>
      <c r="J178" s="92"/>
      <c r="K178" s="90">
        <f>IFERROR(INDEX(LUN!$A$1:$W$45,MATCH(A178,LUN!$A:$A,0),12),0)</f>
        <v>0</v>
      </c>
      <c r="L178" s="91" t="str">
        <f t="shared" si="51"/>
        <v/>
      </c>
      <c r="M178" s="81"/>
      <c r="N178" s="90">
        <f>IFERROR(INDEX(MAR!$A$1:$W$42,MATCH(A178,MAR!$A:$A,0),12),0)</f>
        <v>0</v>
      </c>
      <c r="O178" s="80" t="str">
        <f t="shared" si="52"/>
        <v/>
      </c>
      <c r="P178" s="81"/>
      <c r="Q178" s="90">
        <f>IFERROR(INDEX(MIE!$A$1:$W$44,MATCH(A178,MIE!$A:$A,0),12),0)</f>
        <v>0</v>
      </c>
      <c r="R178" s="80" t="str">
        <f t="shared" si="53"/>
        <v/>
      </c>
      <c r="S178" s="81"/>
      <c r="T178" s="90">
        <f>IFERROR(INDEX(JUE!$A$1:$W$45,MATCH(A178,JUE!$A:$A,0),12),0)</f>
        <v>0</v>
      </c>
      <c r="U178" s="80" t="str">
        <f t="shared" si="54"/>
        <v/>
      </c>
      <c r="V178" s="81"/>
      <c r="W178" s="90">
        <f>IFERROR(INDEX(VIE!$A$1:$N$40,MATCH(A178,VIE!$A:$A,0),12),0)</f>
        <v>0</v>
      </c>
      <c r="X178" s="80" t="str">
        <f t="shared" si="55"/>
        <v/>
      </c>
      <c r="Y178" s="81"/>
      <c r="Z178" s="90">
        <f>IFERROR(INDEX([5]SAB!$A$1:$J$43,MATCH(A178,[5]SAB!$A:$A,0),12),0)</f>
        <v>0</v>
      </c>
      <c r="AA178" s="80" t="str">
        <f t="shared" si="56"/>
        <v/>
      </c>
      <c r="AB178" s="185"/>
      <c r="AC178" s="28"/>
      <c r="AD178" s="186"/>
      <c r="AE178" s="188"/>
      <c r="AF178" s="187">
        <f t="shared" si="57"/>
        <v>0</v>
      </c>
      <c r="AG178" s="188"/>
      <c r="AH178" s="187">
        <f t="shared" si="58"/>
        <v>0</v>
      </c>
      <c r="AI178" s="188"/>
      <c r="AJ178" s="187">
        <f t="shared" si="59"/>
        <v>0</v>
      </c>
      <c r="AK178" s="188"/>
      <c r="AL178" s="187">
        <f t="shared" si="60"/>
        <v>0</v>
      </c>
      <c r="AM178" s="188"/>
      <c r="AN178" s="187">
        <f t="shared" si="61"/>
        <v>0</v>
      </c>
      <c r="AO178" s="188"/>
      <c r="AP178" s="187">
        <f t="shared" si="62"/>
        <v>0</v>
      </c>
      <c r="AQ178" s="29"/>
      <c r="AR178" s="30"/>
      <c r="AS178" s="30" t="str">
        <f>IF(AT178&gt;0,"",IF(ISERROR(VLOOKUP(CONCATENATE(C178,E178),STD!C:D,2,0)),"",VLOOKUP(CONCATENATE(C178,E178),STD!C:D,2,0)))</f>
        <v/>
      </c>
      <c r="AT178" s="31"/>
      <c r="AU178" s="109" t="str">
        <f t="shared" si="63"/>
        <v/>
      </c>
      <c r="AV178" s="286">
        <f t="shared" si="64"/>
        <v>0</v>
      </c>
      <c r="AW178">
        <f t="shared" si="65"/>
        <v>0</v>
      </c>
    </row>
    <row r="179" spans="1:49" x14ac:dyDescent="0.25">
      <c r="A179" s="82">
        <v>171</v>
      </c>
      <c r="B179" s="285" t="str">
        <f>IF(ISERROR(VLOOKUP(CONCATENATE(C179,E179),STD!C:E,3,0)),"",VLOOKUP(CONCATENATE(C179,E179),STD!C:E,3,0))</f>
        <v/>
      </c>
      <c r="C179" s="184"/>
      <c r="D179" s="229"/>
      <c r="E179" s="26"/>
      <c r="F179" s="26" t="str">
        <f>IF(C179&gt;1,VLOOKUP(C179,'PROD-KGS'!$A$1:$D$1369,4,0),"")</f>
        <v/>
      </c>
      <c r="G179" s="27">
        <f t="shared" si="50"/>
        <v>0</v>
      </c>
      <c r="H179" s="99"/>
      <c r="I179" s="210">
        <f t="shared" ref="I179:I242" si="66">H179-SUM(K179,N179,Q179,T179,W179,Z179)</f>
        <v>0</v>
      </c>
      <c r="J179" s="92"/>
      <c r="K179" s="90">
        <f>IFERROR(INDEX(LUN!$A$1:$W$45,MATCH(A179,LUN!$A:$A,0),12),0)</f>
        <v>0</v>
      </c>
      <c r="L179" s="91" t="str">
        <f t="shared" si="51"/>
        <v/>
      </c>
      <c r="M179" s="81"/>
      <c r="N179" s="90">
        <f>IFERROR(INDEX(MAR!$A$1:$W$42,MATCH(A179,MAR!$A:$A,0),12),0)</f>
        <v>0</v>
      </c>
      <c r="O179" s="80" t="str">
        <f t="shared" si="52"/>
        <v/>
      </c>
      <c r="P179" s="81"/>
      <c r="Q179" s="90">
        <f>IFERROR(INDEX(MIE!$A$1:$W$44,MATCH(A179,MIE!$A:$A,0),12),0)</f>
        <v>0</v>
      </c>
      <c r="R179" s="80" t="str">
        <f t="shared" si="53"/>
        <v/>
      </c>
      <c r="S179" s="81"/>
      <c r="T179" s="90">
        <f>IFERROR(INDEX(JUE!$A$1:$W$45,MATCH(A179,JUE!$A:$A,0),12),0)</f>
        <v>0</v>
      </c>
      <c r="U179" s="80" t="str">
        <f t="shared" si="54"/>
        <v/>
      </c>
      <c r="V179" s="81"/>
      <c r="W179" s="90">
        <f>IFERROR(INDEX(VIE!$A$1:$N$40,MATCH(A179,VIE!$A:$A,0),12),0)</f>
        <v>0</v>
      </c>
      <c r="X179" s="80" t="str">
        <f t="shared" si="55"/>
        <v/>
      </c>
      <c r="Y179" s="81"/>
      <c r="Z179" s="90">
        <f>IFERROR(INDEX([5]SAB!$A$1:$J$43,MATCH(A179,[5]SAB!$A:$A,0),12),0)</f>
        <v>0</v>
      </c>
      <c r="AA179" s="80" t="str">
        <f t="shared" si="56"/>
        <v/>
      </c>
      <c r="AB179" s="185"/>
      <c r="AC179" s="28"/>
      <c r="AD179" s="186"/>
      <c r="AE179" s="188"/>
      <c r="AF179" s="187">
        <f t="shared" si="57"/>
        <v>0</v>
      </c>
      <c r="AG179" s="188"/>
      <c r="AH179" s="187">
        <f t="shared" si="58"/>
        <v>0</v>
      </c>
      <c r="AI179" s="188"/>
      <c r="AJ179" s="187">
        <f t="shared" si="59"/>
        <v>0</v>
      </c>
      <c r="AK179" s="188"/>
      <c r="AL179" s="187">
        <f t="shared" si="60"/>
        <v>0</v>
      </c>
      <c r="AM179" s="188"/>
      <c r="AN179" s="187">
        <f t="shared" si="61"/>
        <v>0</v>
      </c>
      <c r="AO179" s="188"/>
      <c r="AP179" s="187">
        <f t="shared" si="62"/>
        <v>0</v>
      </c>
      <c r="AQ179" s="29"/>
      <c r="AR179" s="30"/>
      <c r="AS179" s="30" t="str">
        <f>IF(AT179&gt;0,"",IF(ISERROR(VLOOKUP(CONCATENATE(C179,E179),STD!C:D,2,0)),"",VLOOKUP(CONCATENATE(C179,E179),STD!C:D,2,0)))</f>
        <v/>
      </c>
      <c r="AT179" s="31"/>
      <c r="AU179" s="109" t="str">
        <f t="shared" si="63"/>
        <v/>
      </c>
      <c r="AV179" s="286">
        <f t="shared" si="64"/>
        <v>0</v>
      </c>
      <c r="AW179">
        <f t="shared" si="65"/>
        <v>0</v>
      </c>
    </row>
    <row r="180" spans="1:49" x14ac:dyDescent="0.25">
      <c r="A180" s="82">
        <v>172</v>
      </c>
      <c r="B180" s="285" t="str">
        <f>IF(ISERROR(VLOOKUP(CONCATENATE(C180,E180),STD!C:E,3,0)),"",VLOOKUP(CONCATENATE(C180,E180),STD!C:E,3,0))</f>
        <v/>
      </c>
      <c r="C180" s="184"/>
      <c r="D180" s="229"/>
      <c r="E180" s="26"/>
      <c r="F180" s="26" t="str">
        <f>IF(C180&gt;1,VLOOKUP(C180,'PROD-KGS'!$A$1:$D$1369,4,0),"")</f>
        <v/>
      </c>
      <c r="G180" s="27">
        <f t="shared" si="50"/>
        <v>0</v>
      </c>
      <c r="H180" s="99"/>
      <c r="I180" s="210">
        <f t="shared" si="66"/>
        <v>0</v>
      </c>
      <c r="J180" s="92"/>
      <c r="K180" s="90">
        <f>IFERROR(INDEX(LUN!$A$1:$W$45,MATCH(A180,LUN!$A:$A,0),12),0)</f>
        <v>0</v>
      </c>
      <c r="L180" s="91" t="str">
        <f t="shared" si="51"/>
        <v/>
      </c>
      <c r="M180" s="81"/>
      <c r="N180" s="90">
        <f>IFERROR(INDEX(MAR!$A$1:$W$42,MATCH(A180,MAR!$A:$A,0),12),0)</f>
        <v>0</v>
      </c>
      <c r="O180" s="80" t="str">
        <f t="shared" si="52"/>
        <v/>
      </c>
      <c r="P180" s="81"/>
      <c r="Q180" s="90">
        <f>IFERROR(INDEX(MIE!$A$1:$W$44,MATCH(A180,MIE!$A:$A,0),12),0)</f>
        <v>0</v>
      </c>
      <c r="R180" s="80" t="str">
        <f t="shared" si="53"/>
        <v/>
      </c>
      <c r="S180" s="81"/>
      <c r="T180" s="90">
        <f>IFERROR(INDEX(JUE!$A$1:$W$45,MATCH(A180,JUE!$A:$A,0),12),0)</f>
        <v>0</v>
      </c>
      <c r="U180" s="80" t="str">
        <f t="shared" si="54"/>
        <v/>
      </c>
      <c r="V180" s="81"/>
      <c r="W180" s="90">
        <f>IFERROR(INDEX(VIE!$A$1:$N$40,MATCH(A180,VIE!$A:$A,0),12),0)</f>
        <v>0</v>
      </c>
      <c r="X180" s="80" t="str">
        <f t="shared" si="55"/>
        <v/>
      </c>
      <c r="Y180" s="81"/>
      <c r="Z180" s="90">
        <f>IFERROR(INDEX([5]SAB!$A$1:$J$43,MATCH(A180,[5]SAB!$A:$A,0),12),0)</f>
        <v>0</v>
      </c>
      <c r="AA180" s="80" t="str">
        <f t="shared" si="56"/>
        <v/>
      </c>
      <c r="AB180" s="185"/>
      <c r="AC180" s="28"/>
      <c r="AD180" s="186"/>
      <c r="AE180" s="188"/>
      <c r="AF180" s="187">
        <f t="shared" si="57"/>
        <v>0</v>
      </c>
      <c r="AG180" s="188"/>
      <c r="AH180" s="187">
        <f t="shared" si="58"/>
        <v>0</v>
      </c>
      <c r="AI180" s="188"/>
      <c r="AJ180" s="187">
        <f t="shared" si="59"/>
        <v>0</v>
      </c>
      <c r="AK180" s="188"/>
      <c r="AL180" s="187">
        <f t="shared" si="60"/>
        <v>0</v>
      </c>
      <c r="AM180" s="188"/>
      <c r="AN180" s="187">
        <f t="shared" si="61"/>
        <v>0</v>
      </c>
      <c r="AO180" s="188"/>
      <c r="AP180" s="187">
        <f t="shared" si="62"/>
        <v>0</v>
      </c>
      <c r="AQ180" s="29"/>
      <c r="AR180" s="30"/>
      <c r="AS180" s="30" t="str">
        <f>IF(AT180&gt;0,"",IF(ISERROR(VLOOKUP(CONCATENATE(C180,E180),STD!C:D,2,0)),"",VLOOKUP(CONCATENATE(C180,E180),STD!C:D,2,0)))</f>
        <v/>
      </c>
      <c r="AT180" s="31"/>
      <c r="AU180" s="109" t="str">
        <f t="shared" si="63"/>
        <v/>
      </c>
      <c r="AV180" s="286">
        <f t="shared" si="64"/>
        <v>0</v>
      </c>
      <c r="AW180">
        <f t="shared" si="65"/>
        <v>0</v>
      </c>
    </row>
    <row r="181" spans="1:49" x14ac:dyDescent="0.25">
      <c r="A181" s="82">
        <v>173</v>
      </c>
      <c r="B181" s="285" t="str">
        <f>IF(ISERROR(VLOOKUP(CONCATENATE(C181,E181),STD!C:E,3,0)),"",VLOOKUP(CONCATENATE(C181,E181),STD!C:E,3,0))</f>
        <v/>
      </c>
      <c r="C181" s="184"/>
      <c r="D181" s="229"/>
      <c r="E181" s="26"/>
      <c r="F181" s="26" t="str">
        <f>IF(C181&gt;1,VLOOKUP(C181,'PROD-KGS'!$A$1:$D$1369,4,0),"")</f>
        <v/>
      </c>
      <c r="G181" s="27">
        <f t="shared" si="50"/>
        <v>0</v>
      </c>
      <c r="H181" s="99"/>
      <c r="I181" s="210">
        <f t="shared" si="66"/>
        <v>0</v>
      </c>
      <c r="J181" s="92"/>
      <c r="K181" s="90">
        <f>IFERROR(INDEX(LUN!$A$1:$W$45,MATCH(A181,LUN!$A:$A,0),12),0)</f>
        <v>0</v>
      </c>
      <c r="L181" s="91" t="str">
        <f t="shared" si="51"/>
        <v/>
      </c>
      <c r="M181" s="81"/>
      <c r="N181" s="90">
        <f>IFERROR(INDEX(MAR!$A$1:$W$42,MATCH(A181,MAR!$A:$A,0),12),0)</f>
        <v>0</v>
      </c>
      <c r="O181" s="80" t="str">
        <f t="shared" si="52"/>
        <v/>
      </c>
      <c r="P181" s="81"/>
      <c r="Q181" s="90">
        <f>IFERROR(INDEX(MIE!$A$1:$W$44,MATCH(A181,MIE!$A:$A,0),12),0)</f>
        <v>0</v>
      </c>
      <c r="R181" s="80" t="str">
        <f t="shared" si="53"/>
        <v/>
      </c>
      <c r="S181" s="81"/>
      <c r="T181" s="90">
        <f>IFERROR(INDEX(JUE!$A$1:$W$45,MATCH(A181,JUE!$A:$A,0),12),0)</f>
        <v>0</v>
      </c>
      <c r="U181" s="80" t="str">
        <f t="shared" si="54"/>
        <v/>
      </c>
      <c r="V181" s="81"/>
      <c r="W181" s="90">
        <f>IFERROR(INDEX(VIE!$A$1:$N$40,MATCH(A181,VIE!$A:$A,0),12),0)</f>
        <v>0</v>
      </c>
      <c r="X181" s="80" t="str">
        <f t="shared" si="55"/>
        <v/>
      </c>
      <c r="Y181" s="81"/>
      <c r="Z181" s="90">
        <f>IFERROR(INDEX([5]SAB!$A$1:$J$43,MATCH(A181,[5]SAB!$A:$A,0),12),0)</f>
        <v>0</v>
      </c>
      <c r="AA181" s="80" t="str">
        <f t="shared" si="56"/>
        <v/>
      </c>
      <c r="AB181" s="185"/>
      <c r="AC181" s="28"/>
      <c r="AD181" s="186"/>
      <c r="AE181" s="188"/>
      <c r="AF181" s="187">
        <f t="shared" si="57"/>
        <v>0</v>
      </c>
      <c r="AG181" s="188"/>
      <c r="AH181" s="187">
        <f t="shared" si="58"/>
        <v>0</v>
      </c>
      <c r="AI181" s="188"/>
      <c r="AJ181" s="187">
        <f t="shared" si="59"/>
        <v>0</v>
      </c>
      <c r="AK181" s="188"/>
      <c r="AL181" s="187">
        <f t="shared" si="60"/>
        <v>0</v>
      </c>
      <c r="AM181" s="188"/>
      <c r="AN181" s="187">
        <f t="shared" si="61"/>
        <v>0</v>
      </c>
      <c r="AO181" s="188"/>
      <c r="AP181" s="187">
        <f t="shared" si="62"/>
        <v>0</v>
      </c>
      <c r="AQ181" s="29"/>
      <c r="AR181" s="30"/>
      <c r="AS181" s="30" t="str">
        <f>IF(AT181&gt;0,"",IF(ISERROR(VLOOKUP(CONCATENATE(C181,E181),STD!C:D,2,0)),"",VLOOKUP(CONCATENATE(C181,E181),STD!C:D,2,0)))</f>
        <v/>
      </c>
      <c r="AT181" s="31"/>
      <c r="AU181" s="109" t="str">
        <f t="shared" si="63"/>
        <v/>
      </c>
      <c r="AV181" s="286">
        <f t="shared" si="64"/>
        <v>0</v>
      </c>
      <c r="AW181">
        <f t="shared" si="65"/>
        <v>0</v>
      </c>
    </row>
    <row r="182" spans="1:49" x14ac:dyDescent="0.25">
      <c r="A182" s="82">
        <v>174</v>
      </c>
      <c r="B182" s="285" t="str">
        <f>IF(ISERROR(VLOOKUP(CONCATENATE(C182,E182),STD!C:E,3,0)),"",VLOOKUP(CONCATENATE(C182,E182),STD!C:E,3,0))</f>
        <v/>
      </c>
      <c r="C182" s="184"/>
      <c r="D182" s="229"/>
      <c r="E182" s="26"/>
      <c r="F182" s="26" t="str">
        <f>IF(C182&gt;1,VLOOKUP(C182,'PROD-KGS'!$A$1:$D$1369,4,0),"")</f>
        <v/>
      </c>
      <c r="G182" s="27">
        <f t="shared" si="50"/>
        <v>0</v>
      </c>
      <c r="H182" s="99"/>
      <c r="I182" s="210">
        <f t="shared" si="66"/>
        <v>0</v>
      </c>
      <c r="J182" s="92"/>
      <c r="K182" s="90">
        <f>IFERROR(INDEX(LUN!$A$1:$W$45,MATCH(A182,LUN!$A:$A,0),12),0)</f>
        <v>0</v>
      </c>
      <c r="L182" s="91" t="str">
        <f t="shared" si="51"/>
        <v/>
      </c>
      <c r="M182" s="81"/>
      <c r="N182" s="90">
        <f>IFERROR(INDEX(MAR!$A$1:$W$42,MATCH(A182,MAR!$A:$A,0),12),0)</f>
        <v>0</v>
      </c>
      <c r="O182" s="80" t="str">
        <f t="shared" si="52"/>
        <v/>
      </c>
      <c r="P182" s="81"/>
      <c r="Q182" s="90">
        <f>IFERROR(INDEX(MIE!$A$1:$W$44,MATCH(A182,MIE!$A:$A,0),12),0)</f>
        <v>0</v>
      </c>
      <c r="R182" s="80" t="str">
        <f t="shared" si="53"/>
        <v/>
      </c>
      <c r="S182" s="81"/>
      <c r="T182" s="90">
        <f>IFERROR(INDEX(JUE!$A$1:$W$45,MATCH(A182,JUE!$A:$A,0),12),0)</f>
        <v>0</v>
      </c>
      <c r="U182" s="80" t="str">
        <f t="shared" si="54"/>
        <v/>
      </c>
      <c r="V182" s="81"/>
      <c r="W182" s="90">
        <f>IFERROR(INDEX(VIE!$A$1:$N$40,MATCH(A182,VIE!$A:$A,0),12),0)</f>
        <v>0</v>
      </c>
      <c r="X182" s="80" t="str">
        <f t="shared" si="55"/>
        <v/>
      </c>
      <c r="Y182" s="81"/>
      <c r="Z182" s="90">
        <f>IFERROR(INDEX([5]SAB!$A$1:$J$43,MATCH(A182,[5]SAB!$A:$A,0),12),0)</f>
        <v>0</v>
      </c>
      <c r="AA182" s="80" t="str">
        <f t="shared" si="56"/>
        <v/>
      </c>
      <c r="AB182" s="185"/>
      <c r="AC182" s="28"/>
      <c r="AD182" s="186"/>
      <c r="AE182" s="188"/>
      <c r="AF182" s="187">
        <f t="shared" si="57"/>
        <v>0</v>
      </c>
      <c r="AG182" s="188"/>
      <c r="AH182" s="187">
        <f t="shared" si="58"/>
        <v>0</v>
      </c>
      <c r="AI182" s="188"/>
      <c r="AJ182" s="187">
        <f t="shared" si="59"/>
        <v>0</v>
      </c>
      <c r="AK182" s="188"/>
      <c r="AL182" s="187">
        <f t="shared" si="60"/>
        <v>0</v>
      </c>
      <c r="AM182" s="188"/>
      <c r="AN182" s="187">
        <f t="shared" si="61"/>
        <v>0</v>
      </c>
      <c r="AO182" s="188"/>
      <c r="AP182" s="187">
        <f t="shared" si="62"/>
        <v>0</v>
      </c>
      <c r="AQ182" s="29"/>
      <c r="AR182" s="30"/>
      <c r="AS182" s="30" t="str">
        <f>IF(AT182&gt;0,"",IF(ISERROR(VLOOKUP(CONCATENATE(C182,E182),STD!C:D,2,0)),"",VLOOKUP(CONCATENATE(C182,E182),STD!C:D,2,0)))</f>
        <v/>
      </c>
      <c r="AT182" s="31"/>
      <c r="AU182" s="109" t="str">
        <f t="shared" si="63"/>
        <v/>
      </c>
      <c r="AV182" s="286">
        <f t="shared" si="64"/>
        <v>0</v>
      </c>
      <c r="AW182">
        <f t="shared" si="65"/>
        <v>0</v>
      </c>
    </row>
    <row r="183" spans="1:49" x14ac:dyDescent="0.25">
      <c r="A183" s="82">
        <v>175</v>
      </c>
      <c r="B183" s="285" t="str">
        <f>IF(ISERROR(VLOOKUP(CONCATENATE(C183,E183),STD!C:E,3,0)),"",VLOOKUP(CONCATENATE(C183,E183),STD!C:E,3,0))</f>
        <v/>
      </c>
      <c r="C183" s="184"/>
      <c r="D183" s="229"/>
      <c r="E183" s="26"/>
      <c r="F183" s="26" t="str">
        <f>IF(C183&gt;1,VLOOKUP(C183,'PROD-KGS'!$A$1:$D$1369,4,0),"")</f>
        <v/>
      </c>
      <c r="G183" s="27">
        <f t="shared" si="50"/>
        <v>0</v>
      </c>
      <c r="H183" s="99"/>
      <c r="I183" s="210">
        <f t="shared" si="66"/>
        <v>0</v>
      </c>
      <c r="J183" s="92"/>
      <c r="K183" s="90">
        <f>IFERROR(INDEX(LUN!$A$1:$W$45,MATCH(A183,LUN!$A:$A,0),12),0)</f>
        <v>0</v>
      </c>
      <c r="L183" s="91" t="str">
        <f t="shared" si="51"/>
        <v/>
      </c>
      <c r="M183" s="81"/>
      <c r="N183" s="90">
        <f>IFERROR(INDEX(MAR!$A$1:$W$42,MATCH(A183,MAR!$A:$A,0),12),0)</f>
        <v>0</v>
      </c>
      <c r="O183" s="80" t="str">
        <f t="shared" si="52"/>
        <v/>
      </c>
      <c r="P183" s="81"/>
      <c r="Q183" s="90">
        <f>IFERROR(INDEX(MIE!$A$1:$W$44,MATCH(A183,MIE!$A:$A,0),12),0)</f>
        <v>0</v>
      </c>
      <c r="R183" s="80" t="str">
        <f t="shared" si="53"/>
        <v/>
      </c>
      <c r="S183" s="81"/>
      <c r="T183" s="90">
        <f>IFERROR(INDEX(JUE!$A$1:$W$45,MATCH(A183,JUE!$A:$A,0),12),0)</f>
        <v>0</v>
      </c>
      <c r="U183" s="80" t="str">
        <f t="shared" si="54"/>
        <v/>
      </c>
      <c r="V183" s="81"/>
      <c r="W183" s="90">
        <f>IFERROR(INDEX(VIE!$A$1:$N$40,MATCH(A183,VIE!$A:$A,0),12),0)</f>
        <v>0</v>
      </c>
      <c r="X183" s="80" t="str">
        <f t="shared" si="55"/>
        <v/>
      </c>
      <c r="Y183" s="81"/>
      <c r="Z183" s="90">
        <f>IFERROR(INDEX([5]SAB!$A$1:$J$43,MATCH(A183,[5]SAB!$A:$A,0),12),0)</f>
        <v>0</v>
      </c>
      <c r="AA183" s="80" t="str">
        <f t="shared" si="56"/>
        <v/>
      </c>
      <c r="AB183" s="185"/>
      <c r="AC183" s="28"/>
      <c r="AD183" s="186"/>
      <c r="AE183" s="188"/>
      <c r="AF183" s="187">
        <f t="shared" si="57"/>
        <v>0</v>
      </c>
      <c r="AG183" s="188"/>
      <c r="AH183" s="187">
        <f t="shared" si="58"/>
        <v>0</v>
      </c>
      <c r="AI183" s="188"/>
      <c r="AJ183" s="187">
        <f t="shared" si="59"/>
        <v>0</v>
      </c>
      <c r="AK183" s="188"/>
      <c r="AL183" s="187">
        <f t="shared" si="60"/>
        <v>0</v>
      </c>
      <c r="AM183" s="188"/>
      <c r="AN183" s="187">
        <f t="shared" si="61"/>
        <v>0</v>
      </c>
      <c r="AO183" s="188"/>
      <c r="AP183" s="187">
        <f t="shared" si="62"/>
        <v>0</v>
      </c>
      <c r="AQ183" s="29"/>
      <c r="AR183" s="30"/>
      <c r="AS183" s="30" t="str">
        <f>IF(AT183&gt;0,"",IF(ISERROR(VLOOKUP(CONCATENATE(C183,E183),STD!C:D,2,0)),"",VLOOKUP(CONCATENATE(C183,E183),STD!C:D,2,0)))</f>
        <v/>
      </c>
      <c r="AT183" s="31"/>
      <c r="AU183" s="109" t="str">
        <f t="shared" si="63"/>
        <v/>
      </c>
      <c r="AV183" s="286">
        <f t="shared" si="64"/>
        <v>0</v>
      </c>
      <c r="AW183">
        <f t="shared" si="65"/>
        <v>0</v>
      </c>
    </row>
    <row r="184" spans="1:49" x14ac:dyDescent="0.25">
      <c r="A184" s="82">
        <v>176</v>
      </c>
      <c r="B184" s="285" t="str">
        <f>IF(ISERROR(VLOOKUP(CONCATENATE(C184,E184),STD!C:E,3,0)),"",VLOOKUP(CONCATENATE(C184,E184),STD!C:E,3,0))</f>
        <v/>
      </c>
      <c r="C184" s="184"/>
      <c r="D184" s="229"/>
      <c r="E184" s="26"/>
      <c r="F184" s="26" t="str">
        <f>IF(C184&gt;1,VLOOKUP(C184,'PROD-KGS'!$A$1:$D$1369,4,0),"")</f>
        <v/>
      </c>
      <c r="G184" s="27">
        <f t="shared" si="50"/>
        <v>0</v>
      </c>
      <c r="H184" s="99"/>
      <c r="I184" s="210">
        <f t="shared" si="66"/>
        <v>0</v>
      </c>
      <c r="J184" s="92"/>
      <c r="K184" s="90">
        <f>IFERROR(INDEX(LUN!$A$1:$W$45,MATCH(A184,LUN!$A:$A,0),12),0)</f>
        <v>0</v>
      </c>
      <c r="L184" s="91" t="str">
        <f t="shared" si="51"/>
        <v/>
      </c>
      <c r="M184" s="81"/>
      <c r="N184" s="90">
        <f>IFERROR(INDEX(MAR!$A$1:$W$42,MATCH(A184,MAR!$A:$A,0),12),0)</f>
        <v>0</v>
      </c>
      <c r="O184" s="80" t="str">
        <f t="shared" si="52"/>
        <v/>
      </c>
      <c r="P184" s="81"/>
      <c r="Q184" s="90">
        <f>IFERROR(INDEX(MIE!$A$1:$W$44,MATCH(A184,MIE!$A:$A,0),12),0)</f>
        <v>0</v>
      </c>
      <c r="R184" s="80" t="str">
        <f t="shared" si="53"/>
        <v/>
      </c>
      <c r="S184" s="81"/>
      <c r="T184" s="90">
        <f>IFERROR(INDEX(JUE!$A$1:$W$45,MATCH(A184,JUE!$A:$A,0),12),0)</f>
        <v>0</v>
      </c>
      <c r="U184" s="80" t="str">
        <f t="shared" si="54"/>
        <v/>
      </c>
      <c r="V184" s="81"/>
      <c r="W184" s="90">
        <f>IFERROR(INDEX(VIE!$A$1:$N$40,MATCH(A184,VIE!$A:$A,0),12),0)</f>
        <v>0</v>
      </c>
      <c r="X184" s="80" t="str">
        <f t="shared" si="55"/>
        <v/>
      </c>
      <c r="Y184" s="81"/>
      <c r="Z184" s="90">
        <f>IFERROR(INDEX([5]SAB!$A$1:$J$43,MATCH(A184,[5]SAB!$A:$A,0),12),0)</f>
        <v>0</v>
      </c>
      <c r="AA184" s="80" t="str">
        <f t="shared" si="56"/>
        <v/>
      </c>
      <c r="AB184" s="185"/>
      <c r="AC184" s="28"/>
      <c r="AD184" s="186"/>
      <c r="AE184" s="188"/>
      <c r="AF184" s="187">
        <f t="shared" si="57"/>
        <v>0</v>
      </c>
      <c r="AG184" s="188"/>
      <c r="AH184" s="187">
        <f t="shared" si="58"/>
        <v>0</v>
      </c>
      <c r="AI184" s="188"/>
      <c r="AJ184" s="187">
        <f t="shared" si="59"/>
        <v>0</v>
      </c>
      <c r="AK184" s="188"/>
      <c r="AL184" s="187">
        <f t="shared" si="60"/>
        <v>0</v>
      </c>
      <c r="AM184" s="188"/>
      <c r="AN184" s="187">
        <f t="shared" si="61"/>
        <v>0</v>
      </c>
      <c r="AO184" s="188"/>
      <c r="AP184" s="187">
        <f t="shared" si="62"/>
        <v>0</v>
      </c>
      <c r="AQ184" s="29"/>
      <c r="AR184" s="30"/>
      <c r="AS184" s="30" t="str">
        <f>IF(AT184&gt;0,"",IF(ISERROR(VLOOKUP(CONCATENATE(C184,E184),STD!C:D,2,0)),"",VLOOKUP(CONCATENATE(C184,E184),STD!C:D,2,0)))</f>
        <v/>
      </c>
      <c r="AT184" s="31"/>
      <c r="AU184" s="109" t="str">
        <f t="shared" si="63"/>
        <v/>
      </c>
      <c r="AV184" s="286">
        <f t="shared" si="64"/>
        <v>0</v>
      </c>
      <c r="AW184">
        <f t="shared" si="65"/>
        <v>0</v>
      </c>
    </row>
    <row r="185" spans="1:49" x14ac:dyDescent="0.25">
      <c r="A185" s="82">
        <v>177</v>
      </c>
      <c r="B185" s="285" t="str">
        <f>IF(ISERROR(VLOOKUP(CONCATENATE(C185,E185),STD!C:E,3,0)),"",VLOOKUP(CONCATENATE(C185,E185),STD!C:E,3,0))</f>
        <v/>
      </c>
      <c r="C185" s="184"/>
      <c r="D185" s="229"/>
      <c r="E185" s="26"/>
      <c r="F185" s="26" t="str">
        <f>IF(C185&gt;1,VLOOKUP(C185,'PROD-KGS'!$A$1:$D$1369,4,0),"")</f>
        <v/>
      </c>
      <c r="G185" s="27">
        <f t="shared" si="50"/>
        <v>0</v>
      </c>
      <c r="H185" s="99"/>
      <c r="I185" s="210">
        <f t="shared" si="66"/>
        <v>0</v>
      </c>
      <c r="J185" s="92"/>
      <c r="K185" s="90">
        <f>IFERROR(INDEX(LUN!$A$1:$W$45,MATCH(A185,LUN!$A:$A,0),12),0)</f>
        <v>0</v>
      </c>
      <c r="L185" s="91" t="str">
        <f t="shared" si="51"/>
        <v/>
      </c>
      <c r="M185" s="81"/>
      <c r="N185" s="90">
        <f>IFERROR(INDEX(MAR!$A$1:$W$42,MATCH(A185,MAR!$A:$A,0),12),0)</f>
        <v>0</v>
      </c>
      <c r="O185" s="80" t="str">
        <f t="shared" si="52"/>
        <v/>
      </c>
      <c r="P185" s="81"/>
      <c r="Q185" s="90">
        <f>IFERROR(INDEX(MIE!$A$1:$W$44,MATCH(A185,MIE!$A:$A,0),12),0)</f>
        <v>0</v>
      </c>
      <c r="R185" s="80" t="str">
        <f t="shared" si="53"/>
        <v/>
      </c>
      <c r="S185" s="81"/>
      <c r="T185" s="90">
        <f>IFERROR(INDEX(JUE!$A$1:$W$45,MATCH(A185,JUE!$A:$A,0),12),0)</f>
        <v>0</v>
      </c>
      <c r="U185" s="80" t="str">
        <f t="shared" si="54"/>
        <v/>
      </c>
      <c r="V185" s="81"/>
      <c r="W185" s="90">
        <f>IFERROR(INDEX(VIE!$A$1:$N$40,MATCH(A185,VIE!$A:$A,0),12),0)</f>
        <v>0</v>
      </c>
      <c r="X185" s="80" t="str">
        <f t="shared" si="55"/>
        <v/>
      </c>
      <c r="Y185" s="81"/>
      <c r="Z185" s="90">
        <f>IFERROR(INDEX([5]SAB!$A$1:$J$43,MATCH(A185,[5]SAB!$A:$A,0),12),0)</f>
        <v>0</v>
      </c>
      <c r="AA185" s="80" t="str">
        <f t="shared" si="56"/>
        <v/>
      </c>
      <c r="AB185" s="185"/>
      <c r="AC185" s="28"/>
      <c r="AD185" s="186"/>
      <c r="AE185" s="188"/>
      <c r="AF185" s="187">
        <f t="shared" si="57"/>
        <v>0</v>
      </c>
      <c r="AG185" s="188"/>
      <c r="AH185" s="187">
        <f t="shared" si="58"/>
        <v>0</v>
      </c>
      <c r="AI185" s="188"/>
      <c r="AJ185" s="187">
        <f t="shared" si="59"/>
        <v>0</v>
      </c>
      <c r="AK185" s="188"/>
      <c r="AL185" s="187">
        <f t="shared" si="60"/>
        <v>0</v>
      </c>
      <c r="AM185" s="188"/>
      <c r="AN185" s="187">
        <f t="shared" si="61"/>
        <v>0</v>
      </c>
      <c r="AO185" s="188"/>
      <c r="AP185" s="187">
        <f t="shared" si="62"/>
        <v>0</v>
      </c>
      <c r="AQ185" s="29"/>
      <c r="AR185" s="30"/>
      <c r="AS185" s="30" t="str">
        <f>IF(AT185&gt;0,"",IF(ISERROR(VLOOKUP(CONCATENATE(C185,E185),STD!C:D,2,0)),"",VLOOKUP(CONCATENATE(C185,E185),STD!C:D,2,0)))</f>
        <v/>
      </c>
      <c r="AT185" s="31"/>
      <c r="AU185" s="109" t="str">
        <f t="shared" si="63"/>
        <v/>
      </c>
      <c r="AV185" s="286">
        <f t="shared" si="64"/>
        <v>0</v>
      </c>
      <c r="AW185">
        <f t="shared" si="65"/>
        <v>0</v>
      </c>
    </row>
    <row r="186" spans="1:49" x14ac:dyDescent="0.25">
      <c r="A186" s="82">
        <v>178</v>
      </c>
      <c r="B186" s="285" t="str">
        <f>IF(ISERROR(VLOOKUP(CONCATENATE(C186,E186),STD!C:E,3,0)),"",VLOOKUP(CONCATENATE(C186,E186),STD!C:E,3,0))</f>
        <v/>
      </c>
      <c r="C186" s="184"/>
      <c r="D186" s="229"/>
      <c r="E186" s="26"/>
      <c r="F186" s="26" t="str">
        <f>IF(C186&gt;1,VLOOKUP(C186,'PROD-KGS'!$A$1:$D$1369,4,0),"")</f>
        <v/>
      </c>
      <c r="G186" s="27">
        <f t="shared" si="50"/>
        <v>0</v>
      </c>
      <c r="H186" s="99"/>
      <c r="I186" s="210">
        <f t="shared" si="66"/>
        <v>0</v>
      </c>
      <c r="J186" s="92"/>
      <c r="K186" s="90">
        <f>IFERROR(INDEX(LUN!$A$1:$W$45,MATCH(A186,LUN!$A:$A,0),12),0)</f>
        <v>0</v>
      </c>
      <c r="L186" s="91" t="str">
        <f t="shared" si="51"/>
        <v/>
      </c>
      <c r="M186" s="81"/>
      <c r="N186" s="90">
        <f>IFERROR(INDEX(MAR!$A$1:$W$42,MATCH(A186,MAR!$A:$A,0),12),0)</f>
        <v>0</v>
      </c>
      <c r="O186" s="80" t="str">
        <f t="shared" si="52"/>
        <v/>
      </c>
      <c r="P186" s="81"/>
      <c r="Q186" s="90">
        <f>IFERROR(INDEX(MIE!$A$1:$W$44,MATCH(A186,MIE!$A:$A,0),12),0)</f>
        <v>0</v>
      </c>
      <c r="R186" s="80" t="str">
        <f t="shared" si="53"/>
        <v/>
      </c>
      <c r="S186" s="81"/>
      <c r="T186" s="90">
        <f>IFERROR(INDEX(JUE!$A$1:$W$45,MATCH(A186,JUE!$A:$A,0),12),0)</f>
        <v>0</v>
      </c>
      <c r="U186" s="80" t="str">
        <f t="shared" si="54"/>
        <v/>
      </c>
      <c r="V186" s="81"/>
      <c r="W186" s="90">
        <f>IFERROR(INDEX(VIE!$A$1:$N$40,MATCH(A186,VIE!$A:$A,0),12),0)</f>
        <v>0</v>
      </c>
      <c r="X186" s="80" t="str">
        <f t="shared" si="55"/>
        <v/>
      </c>
      <c r="Y186" s="81"/>
      <c r="Z186" s="90">
        <f>IFERROR(INDEX([5]SAB!$A$1:$J$43,MATCH(A186,[5]SAB!$A:$A,0),12),0)</f>
        <v>0</v>
      </c>
      <c r="AA186" s="80" t="str">
        <f t="shared" si="56"/>
        <v/>
      </c>
      <c r="AB186" s="185"/>
      <c r="AC186" s="28"/>
      <c r="AD186" s="186"/>
      <c r="AE186" s="188"/>
      <c r="AF186" s="187">
        <f t="shared" si="57"/>
        <v>0</v>
      </c>
      <c r="AG186" s="188"/>
      <c r="AH186" s="187">
        <f t="shared" si="58"/>
        <v>0</v>
      </c>
      <c r="AI186" s="188"/>
      <c r="AJ186" s="187">
        <f t="shared" si="59"/>
        <v>0</v>
      </c>
      <c r="AK186" s="188"/>
      <c r="AL186" s="187">
        <f t="shared" si="60"/>
        <v>0</v>
      </c>
      <c r="AM186" s="188"/>
      <c r="AN186" s="187">
        <f t="shared" si="61"/>
        <v>0</v>
      </c>
      <c r="AO186" s="188"/>
      <c r="AP186" s="187">
        <f t="shared" si="62"/>
        <v>0</v>
      </c>
      <c r="AQ186" s="29"/>
      <c r="AR186" s="30"/>
      <c r="AS186" s="30" t="str">
        <f>IF(AT186&gt;0,"",IF(ISERROR(VLOOKUP(CONCATENATE(C186,E186),STD!C:D,2,0)),"",VLOOKUP(CONCATENATE(C186,E186),STD!C:D,2,0)))</f>
        <v/>
      </c>
      <c r="AT186" s="31"/>
      <c r="AU186" s="109" t="str">
        <f t="shared" si="63"/>
        <v/>
      </c>
      <c r="AV186" s="286">
        <f t="shared" si="64"/>
        <v>0</v>
      </c>
      <c r="AW186">
        <f t="shared" si="65"/>
        <v>0</v>
      </c>
    </row>
    <row r="187" spans="1:49" x14ac:dyDescent="0.25">
      <c r="A187" s="82">
        <v>179</v>
      </c>
      <c r="B187" s="285" t="str">
        <f>IF(ISERROR(VLOOKUP(CONCATENATE(C187,E187),STD!C:E,3,0)),"",VLOOKUP(CONCATENATE(C187,E187),STD!C:E,3,0))</f>
        <v/>
      </c>
      <c r="C187" s="184"/>
      <c r="D187" s="229"/>
      <c r="E187" s="26"/>
      <c r="F187" s="26" t="str">
        <f>IF(C187&gt;1,VLOOKUP(C187,'PROD-KGS'!$A$1:$D$1369,4,0),"")</f>
        <v/>
      </c>
      <c r="G187" s="27">
        <f t="shared" si="50"/>
        <v>0</v>
      </c>
      <c r="H187" s="99"/>
      <c r="I187" s="210">
        <f t="shared" si="66"/>
        <v>0</v>
      </c>
      <c r="J187" s="92"/>
      <c r="K187" s="90">
        <f>IFERROR(INDEX(LUN!$A$1:$W$45,MATCH(A187,LUN!$A:$A,0),12),0)</f>
        <v>0</v>
      </c>
      <c r="L187" s="91" t="str">
        <f t="shared" si="51"/>
        <v/>
      </c>
      <c r="M187" s="81"/>
      <c r="N187" s="90">
        <f>IFERROR(INDEX(MAR!$A$1:$W$42,MATCH(A187,MAR!$A:$A,0),12),0)</f>
        <v>0</v>
      </c>
      <c r="O187" s="80" t="str">
        <f t="shared" si="52"/>
        <v/>
      </c>
      <c r="P187" s="81"/>
      <c r="Q187" s="90">
        <f>IFERROR(INDEX(MIE!$A$1:$W$44,MATCH(A187,MIE!$A:$A,0),12),0)</f>
        <v>0</v>
      </c>
      <c r="R187" s="80" t="str">
        <f t="shared" si="53"/>
        <v/>
      </c>
      <c r="S187" s="81"/>
      <c r="T187" s="90">
        <f>IFERROR(INDEX(JUE!$A$1:$W$45,MATCH(A187,JUE!$A:$A,0),12),0)</f>
        <v>0</v>
      </c>
      <c r="U187" s="80" t="str">
        <f t="shared" si="54"/>
        <v/>
      </c>
      <c r="V187" s="81"/>
      <c r="W187" s="90">
        <f>IFERROR(INDEX(VIE!$A$1:$N$40,MATCH(A187,VIE!$A:$A,0),12),0)</f>
        <v>0</v>
      </c>
      <c r="X187" s="80" t="str">
        <f t="shared" si="55"/>
        <v/>
      </c>
      <c r="Y187" s="81"/>
      <c r="Z187" s="90">
        <f>IFERROR(INDEX([5]SAB!$A$1:$J$43,MATCH(A187,[5]SAB!$A:$A,0),12),0)</f>
        <v>0</v>
      </c>
      <c r="AA187" s="80" t="str">
        <f t="shared" si="56"/>
        <v/>
      </c>
      <c r="AB187" s="185"/>
      <c r="AC187" s="28"/>
      <c r="AD187" s="186"/>
      <c r="AE187" s="188"/>
      <c r="AF187" s="187">
        <f t="shared" si="57"/>
        <v>0</v>
      </c>
      <c r="AG187" s="188"/>
      <c r="AH187" s="187">
        <f t="shared" si="58"/>
        <v>0</v>
      </c>
      <c r="AI187" s="188"/>
      <c r="AJ187" s="187">
        <f t="shared" si="59"/>
        <v>0</v>
      </c>
      <c r="AK187" s="188"/>
      <c r="AL187" s="187">
        <f t="shared" si="60"/>
        <v>0</v>
      </c>
      <c r="AM187" s="188"/>
      <c r="AN187" s="187">
        <f t="shared" si="61"/>
        <v>0</v>
      </c>
      <c r="AO187" s="188"/>
      <c r="AP187" s="187">
        <f t="shared" si="62"/>
        <v>0</v>
      </c>
      <c r="AQ187" s="29"/>
      <c r="AR187" s="30"/>
      <c r="AS187" s="30" t="str">
        <f>IF(AT187&gt;0,"",IF(ISERROR(VLOOKUP(CONCATENATE(C187,E187),STD!C:D,2,0)),"",VLOOKUP(CONCATENATE(C187,E187),STD!C:D,2,0)))</f>
        <v/>
      </c>
      <c r="AT187" s="31"/>
      <c r="AU187" s="109" t="str">
        <f t="shared" si="63"/>
        <v/>
      </c>
      <c r="AV187" s="286">
        <f t="shared" si="64"/>
        <v>0</v>
      </c>
      <c r="AW187">
        <f t="shared" si="65"/>
        <v>0</v>
      </c>
    </row>
    <row r="188" spans="1:49" x14ac:dyDescent="0.25">
      <c r="A188" s="82">
        <v>180</v>
      </c>
      <c r="B188" s="285" t="str">
        <f>IF(ISERROR(VLOOKUP(CONCATENATE(C188,E188),STD!C:E,3,0)),"",VLOOKUP(CONCATENATE(C188,E188),STD!C:E,3,0))</f>
        <v/>
      </c>
      <c r="C188" s="184"/>
      <c r="D188" s="229"/>
      <c r="E188" s="26"/>
      <c r="F188" s="26" t="str">
        <f>IF(C188&gt;1,VLOOKUP(C188,'PROD-KGS'!$A$1:$D$1369,4,0),"")</f>
        <v/>
      </c>
      <c r="G188" s="27">
        <f t="shared" si="50"/>
        <v>0</v>
      </c>
      <c r="H188" s="99"/>
      <c r="I188" s="210">
        <f t="shared" si="66"/>
        <v>0</v>
      </c>
      <c r="J188" s="92"/>
      <c r="K188" s="90">
        <f>IFERROR(INDEX(LUN!$A$1:$W$45,MATCH(A188,LUN!$A:$A,0),12),0)</f>
        <v>0</v>
      </c>
      <c r="L188" s="91" t="str">
        <f t="shared" si="51"/>
        <v/>
      </c>
      <c r="M188" s="81"/>
      <c r="N188" s="90">
        <f>IFERROR(INDEX(MAR!$A$1:$W$42,MATCH(A188,MAR!$A:$A,0),12),0)</f>
        <v>0</v>
      </c>
      <c r="O188" s="80" t="str">
        <f t="shared" si="52"/>
        <v/>
      </c>
      <c r="P188" s="81"/>
      <c r="Q188" s="90">
        <f>IFERROR(INDEX(MIE!$A$1:$W$44,MATCH(A188,MIE!$A:$A,0),12),0)</f>
        <v>0</v>
      </c>
      <c r="R188" s="80" t="str">
        <f t="shared" si="53"/>
        <v/>
      </c>
      <c r="S188" s="81"/>
      <c r="T188" s="90">
        <f>IFERROR(INDEX(JUE!$A$1:$W$45,MATCH(A188,JUE!$A:$A,0),12),0)</f>
        <v>0</v>
      </c>
      <c r="U188" s="80" t="str">
        <f t="shared" si="54"/>
        <v/>
      </c>
      <c r="V188" s="81"/>
      <c r="W188" s="90">
        <f>IFERROR(INDEX(VIE!$A$1:$N$40,MATCH(A188,VIE!$A:$A,0),12),0)</f>
        <v>0</v>
      </c>
      <c r="X188" s="80" t="str">
        <f t="shared" si="55"/>
        <v/>
      </c>
      <c r="Y188" s="81"/>
      <c r="Z188" s="90">
        <f>IFERROR(INDEX([5]SAB!$A$1:$J$43,MATCH(A188,[5]SAB!$A:$A,0),12),0)</f>
        <v>0</v>
      </c>
      <c r="AA188" s="80" t="str">
        <f t="shared" si="56"/>
        <v/>
      </c>
      <c r="AB188" s="185"/>
      <c r="AC188" s="28"/>
      <c r="AD188" s="186"/>
      <c r="AE188" s="188"/>
      <c r="AF188" s="187">
        <f t="shared" si="57"/>
        <v>0</v>
      </c>
      <c r="AG188" s="188"/>
      <c r="AH188" s="187">
        <f t="shared" si="58"/>
        <v>0</v>
      </c>
      <c r="AI188" s="188"/>
      <c r="AJ188" s="187">
        <f t="shared" si="59"/>
        <v>0</v>
      </c>
      <c r="AK188" s="188"/>
      <c r="AL188" s="187">
        <f t="shared" si="60"/>
        <v>0</v>
      </c>
      <c r="AM188" s="188"/>
      <c r="AN188" s="187">
        <f t="shared" si="61"/>
        <v>0</v>
      </c>
      <c r="AO188" s="188"/>
      <c r="AP188" s="187">
        <f t="shared" si="62"/>
        <v>0</v>
      </c>
      <c r="AQ188" s="29"/>
      <c r="AR188" s="30"/>
      <c r="AS188" s="30" t="str">
        <f>IF(AT188&gt;0,"",IF(ISERROR(VLOOKUP(CONCATENATE(C188,E188),STD!C:D,2,0)),"",VLOOKUP(CONCATENATE(C188,E188),STD!C:D,2,0)))</f>
        <v/>
      </c>
      <c r="AT188" s="31"/>
      <c r="AU188" s="109" t="str">
        <f t="shared" si="63"/>
        <v/>
      </c>
      <c r="AV188" s="286">
        <f t="shared" si="64"/>
        <v>0</v>
      </c>
      <c r="AW188">
        <f t="shared" si="65"/>
        <v>0</v>
      </c>
    </row>
    <row r="189" spans="1:49" x14ac:dyDescent="0.25">
      <c r="A189" s="82">
        <v>181</v>
      </c>
      <c r="B189" s="285" t="str">
        <f>IF(ISERROR(VLOOKUP(CONCATENATE(C189,E189),STD!C:E,3,0)),"",VLOOKUP(CONCATENATE(C189,E189),STD!C:E,3,0))</f>
        <v/>
      </c>
      <c r="C189" s="184"/>
      <c r="D189" s="229"/>
      <c r="E189" s="26"/>
      <c r="F189" s="26" t="str">
        <f>IF(C189&gt;1,VLOOKUP(C189,'PROD-KGS'!$A$1:$D$1369,4,0),"")</f>
        <v/>
      </c>
      <c r="G189" s="27">
        <f t="shared" si="50"/>
        <v>0</v>
      </c>
      <c r="H189" s="99"/>
      <c r="I189" s="210">
        <f t="shared" si="66"/>
        <v>0</v>
      </c>
      <c r="J189" s="92"/>
      <c r="K189" s="90">
        <f>IFERROR(INDEX(LUN!$A$1:$W$45,MATCH(A189,LUN!$A:$A,0),12),0)</f>
        <v>0</v>
      </c>
      <c r="L189" s="91" t="str">
        <f t="shared" si="51"/>
        <v/>
      </c>
      <c r="M189" s="81"/>
      <c r="N189" s="90">
        <f>IFERROR(INDEX(MAR!$A$1:$W$42,MATCH(A189,MAR!$A:$A,0),12),0)</f>
        <v>0</v>
      </c>
      <c r="O189" s="80" t="str">
        <f t="shared" si="52"/>
        <v/>
      </c>
      <c r="P189" s="81"/>
      <c r="Q189" s="90">
        <f>IFERROR(INDEX(MIE!$A$1:$W$44,MATCH(A189,MIE!$A:$A,0),12),0)</f>
        <v>0</v>
      </c>
      <c r="R189" s="80" t="str">
        <f t="shared" si="53"/>
        <v/>
      </c>
      <c r="S189" s="81"/>
      <c r="T189" s="90">
        <f>IFERROR(INDEX(JUE!$A$1:$W$45,MATCH(A189,JUE!$A:$A,0),12),0)</f>
        <v>0</v>
      </c>
      <c r="U189" s="80" t="str">
        <f t="shared" si="54"/>
        <v/>
      </c>
      <c r="V189" s="81"/>
      <c r="W189" s="90">
        <f>IFERROR(INDEX(VIE!$A$1:$N$40,MATCH(A189,VIE!$A:$A,0),12),0)</f>
        <v>0</v>
      </c>
      <c r="X189" s="80" t="str">
        <f t="shared" si="55"/>
        <v/>
      </c>
      <c r="Y189" s="81"/>
      <c r="Z189" s="90">
        <f>IFERROR(INDEX([5]SAB!$A$1:$J$43,MATCH(A189,[5]SAB!$A:$A,0),12),0)</f>
        <v>0</v>
      </c>
      <c r="AA189" s="80" t="str">
        <f t="shared" si="56"/>
        <v/>
      </c>
      <c r="AB189" s="185"/>
      <c r="AC189" s="28"/>
      <c r="AD189" s="186"/>
      <c r="AE189" s="188"/>
      <c r="AF189" s="187">
        <f t="shared" si="57"/>
        <v>0</v>
      </c>
      <c r="AG189" s="188"/>
      <c r="AH189" s="187">
        <f t="shared" si="58"/>
        <v>0</v>
      </c>
      <c r="AI189" s="188"/>
      <c r="AJ189" s="187">
        <f t="shared" si="59"/>
        <v>0</v>
      </c>
      <c r="AK189" s="188"/>
      <c r="AL189" s="187">
        <f t="shared" si="60"/>
        <v>0</v>
      </c>
      <c r="AM189" s="188"/>
      <c r="AN189" s="187">
        <f t="shared" si="61"/>
        <v>0</v>
      </c>
      <c r="AO189" s="188"/>
      <c r="AP189" s="187">
        <f t="shared" si="62"/>
        <v>0</v>
      </c>
      <c r="AQ189" s="29"/>
      <c r="AR189" s="30"/>
      <c r="AS189" s="30" t="str">
        <f>IF(AT189&gt;0,"",IF(ISERROR(VLOOKUP(CONCATENATE(C189,E189),STD!C:D,2,0)),"",VLOOKUP(CONCATENATE(C189,E189),STD!C:D,2,0)))</f>
        <v/>
      </c>
      <c r="AT189" s="31"/>
      <c r="AU189" s="109" t="str">
        <f t="shared" si="63"/>
        <v/>
      </c>
      <c r="AV189" s="286">
        <f t="shared" si="64"/>
        <v>0</v>
      </c>
      <c r="AW189">
        <f t="shared" si="65"/>
        <v>0</v>
      </c>
    </row>
    <row r="190" spans="1:49" x14ac:dyDescent="0.25">
      <c r="A190" s="82">
        <v>182</v>
      </c>
      <c r="B190" s="285" t="str">
        <f>IF(ISERROR(VLOOKUP(CONCATENATE(C190,E190),STD!C:E,3,0)),"",VLOOKUP(CONCATENATE(C190,E190),STD!C:E,3,0))</f>
        <v/>
      </c>
      <c r="C190" s="184"/>
      <c r="D190" s="229"/>
      <c r="E190" s="26"/>
      <c r="F190" s="26" t="str">
        <f>IF(C190&gt;1,VLOOKUP(C190,'PROD-KGS'!$A$1:$D$1369,4,0),"")</f>
        <v/>
      </c>
      <c r="G190" s="27">
        <f t="shared" si="50"/>
        <v>0</v>
      </c>
      <c r="H190" s="99"/>
      <c r="I190" s="210">
        <f t="shared" si="66"/>
        <v>0</v>
      </c>
      <c r="J190" s="92"/>
      <c r="K190" s="90">
        <f>IFERROR(INDEX(LUN!$A$1:$W$45,MATCH(A190,LUN!$A:$A,0),12),0)</f>
        <v>0</v>
      </c>
      <c r="L190" s="91" t="str">
        <f t="shared" si="51"/>
        <v/>
      </c>
      <c r="M190" s="81"/>
      <c r="N190" s="90">
        <f>IFERROR(INDEX(MAR!$A$1:$W$42,MATCH(A190,MAR!$A:$A,0),12),0)</f>
        <v>0</v>
      </c>
      <c r="O190" s="80" t="str">
        <f t="shared" si="52"/>
        <v/>
      </c>
      <c r="P190" s="81"/>
      <c r="Q190" s="90">
        <f>IFERROR(INDEX(MIE!$A$1:$W$44,MATCH(A190,MIE!$A:$A,0),12),0)</f>
        <v>0</v>
      </c>
      <c r="R190" s="80" t="str">
        <f t="shared" si="53"/>
        <v/>
      </c>
      <c r="S190" s="81"/>
      <c r="T190" s="90">
        <f>IFERROR(INDEX(JUE!$A$1:$W$45,MATCH(A190,JUE!$A:$A,0),12),0)</f>
        <v>0</v>
      </c>
      <c r="U190" s="80" t="str">
        <f t="shared" si="54"/>
        <v/>
      </c>
      <c r="V190" s="81"/>
      <c r="W190" s="90">
        <f>IFERROR(INDEX(VIE!$A$1:$N$40,MATCH(A190,VIE!$A:$A,0),12),0)</f>
        <v>0</v>
      </c>
      <c r="X190" s="80" t="str">
        <f t="shared" si="55"/>
        <v/>
      </c>
      <c r="Y190" s="81"/>
      <c r="Z190" s="90">
        <f>IFERROR(INDEX([5]SAB!$A$1:$J$43,MATCH(A190,[5]SAB!$A:$A,0),12),0)</f>
        <v>0</v>
      </c>
      <c r="AA190" s="80" t="str">
        <f t="shared" si="56"/>
        <v/>
      </c>
      <c r="AB190" s="185"/>
      <c r="AC190" s="28"/>
      <c r="AD190" s="186"/>
      <c r="AE190" s="188"/>
      <c r="AF190" s="187">
        <f t="shared" si="57"/>
        <v>0</v>
      </c>
      <c r="AG190" s="188"/>
      <c r="AH190" s="187">
        <f t="shared" si="58"/>
        <v>0</v>
      </c>
      <c r="AI190" s="188"/>
      <c r="AJ190" s="187">
        <f t="shared" si="59"/>
        <v>0</v>
      </c>
      <c r="AK190" s="188"/>
      <c r="AL190" s="187">
        <f t="shared" si="60"/>
        <v>0</v>
      </c>
      <c r="AM190" s="188"/>
      <c r="AN190" s="187">
        <f t="shared" si="61"/>
        <v>0</v>
      </c>
      <c r="AO190" s="188"/>
      <c r="AP190" s="187">
        <f t="shared" si="62"/>
        <v>0</v>
      </c>
      <c r="AQ190" s="29"/>
      <c r="AR190" s="30"/>
      <c r="AS190" s="30" t="str">
        <f>IF(AT190&gt;0,"",IF(ISERROR(VLOOKUP(CONCATENATE(C190,E190),STD!C:D,2,0)),"",VLOOKUP(CONCATENATE(C190,E190),STD!C:D,2,0)))</f>
        <v/>
      </c>
      <c r="AT190" s="31"/>
      <c r="AU190" s="109" t="str">
        <f t="shared" si="63"/>
        <v/>
      </c>
      <c r="AV190" s="286">
        <f t="shared" si="64"/>
        <v>0</v>
      </c>
      <c r="AW190">
        <f t="shared" si="65"/>
        <v>0</v>
      </c>
    </row>
    <row r="191" spans="1:49" x14ac:dyDescent="0.25">
      <c r="A191" s="82">
        <v>183</v>
      </c>
      <c r="B191" s="285" t="str">
        <f>IF(ISERROR(VLOOKUP(CONCATENATE(C191,E191),STD!C:E,3,0)),"",VLOOKUP(CONCATENATE(C191,E191),STD!C:E,3,0))</f>
        <v/>
      </c>
      <c r="C191" s="184"/>
      <c r="D191" s="229"/>
      <c r="E191" s="26"/>
      <c r="F191" s="26" t="str">
        <f>IF(C191&gt;1,VLOOKUP(C191,'PROD-KGS'!$A$1:$D$1369,4,0),"")</f>
        <v/>
      </c>
      <c r="G191" s="27">
        <f t="shared" si="50"/>
        <v>0</v>
      </c>
      <c r="H191" s="99"/>
      <c r="I191" s="210">
        <f t="shared" si="66"/>
        <v>0</v>
      </c>
      <c r="J191" s="92"/>
      <c r="K191" s="90">
        <f>IFERROR(INDEX(LUN!$A$1:$W$45,MATCH(A191,LUN!$A:$A,0),12),0)</f>
        <v>0</v>
      </c>
      <c r="L191" s="91" t="str">
        <f t="shared" si="51"/>
        <v/>
      </c>
      <c r="M191" s="81"/>
      <c r="N191" s="90">
        <f>IFERROR(INDEX(MAR!$A$1:$W$42,MATCH(A191,MAR!$A:$A,0),12),0)</f>
        <v>0</v>
      </c>
      <c r="O191" s="80" t="str">
        <f t="shared" si="52"/>
        <v/>
      </c>
      <c r="P191" s="81"/>
      <c r="Q191" s="90">
        <f>IFERROR(INDEX(MIE!$A$1:$W$44,MATCH(A191,MIE!$A:$A,0),12),0)</f>
        <v>0</v>
      </c>
      <c r="R191" s="80" t="str">
        <f t="shared" si="53"/>
        <v/>
      </c>
      <c r="S191" s="81"/>
      <c r="T191" s="90">
        <f>IFERROR(INDEX(JUE!$A$1:$W$45,MATCH(A191,JUE!$A:$A,0),12),0)</f>
        <v>0</v>
      </c>
      <c r="U191" s="80" t="str">
        <f t="shared" si="54"/>
        <v/>
      </c>
      <c r="V191" s="81"/>
      <c r="W191" s="90">
        <f>IFERROR(INDEX(VIE!$A$1:$N$40,MATCH(A191,VIE!$A:$A,0),12),0)</f>
        <v>0</v>
      </c>
      <c r="X191" s="80" t="str">
        <f t="shared" si="55"/>
        <v/>
      </c>
      <c r="Y191" s="81"/>
      <c r="Z191" s="90">
        <f>IFERROR(INDEX([5]SAB!$A$1:$J$43,MATCH(A191,[5]SAB!$A:$A,0),12),0)</f>
        <v>0</v>
      </c>
      <c r="AA191" s="80" t="str">
        <f t="shared" si="56"/>
        <v/>
      </c>
      <c r="AB191" s="185"/>
      <c r="AC191" s="28"/>
      <c r="AD191" s="186"/>
      <c r="AE191" s="188"/>
      <c r="AF191" s="187">
        <f t="shared" si="57"/>
        <v>0</v>
      </c>
      <c r="AG191" s="188"/>
      <c r="AH191" s="187">
        <f t="shared" si="58"/>
        <v>0</v>
      </c>
      <c r="AI191" s="188"/>
      <c r="AJ191" s="187">
        <f t="shared" si="59"/>
        <v>0</v>
      </c>
      <c r="AK191" s="188"/>
      <c r="AL191" s="187">
        <f t="shared" si="60"/>
        <v>0</v>
      </c>
      <c r="AM191" s="188"/>
      <c r="AN191" s="187">
        <f t="shared" si="61"/>
        <v>0</v>
      </c>
      <c r="AO191" s="188"/>
      <c r="AP191" s="187">
        <f t="shared" si="62"/>
        <v>0</v>
      </c>
      <c r="AQ191" s="29"/>
      <c r="AR191" s="30"/>
      <c r="AS191" s="30" t="str">
        <f>IF(AT191&gt;0,"",IF(ISERROR(VLOOKUP(CONCATENATE(C191,E191),STD!C:D,2,0)),"",VLOOKUP(CONCATENATE(C191,E191),STD!C:D,2,0)))</f>
        <v/>
      </c>
      <c r="AT191" s="31"/>
      <c r="AU191" s="109" t="str">
        <f t="shared" si="63"/>
        <v/>
      </c>
      <c r="AV191" s="286">
        <f t="shared" si="64"/>
        <v>0</v>
      </c>
      <c r="AW191">
        <f t="shared" si="65"/>
        <v>0</v>
      </c>
    </row>
    <row r="192" spans="1:49" x14ac:dyDescent="0.25">
      <c r="A192" s="82">
        <v>184</v>
      </c>
      <c r="B192" s="285" t="str">
        <f>IF(ISERROR(VLOOKUP(CONCATENATE(C192,E192),STD!C:E,3,0)),"",VLOOKUP(CONCATENATE(C192,E192),STD!C:E,3,0))</f>
        <v/>
      </c>
      <c r="C192" s="184"/>
      <c r="D192" s="229"/>
      <c r="E192" s="26"/>
      <c r="F192" s="26" t="str">
        <f>IF(C192&gt;1,VLOOKUP(C192,'PROD-KGS'!$A$1:$D$1369,4,0),"")</f>
        <v/>
      </c>
      <c r="G192" s="27">
        <f t="shared" si="50"/>
        <v>0</v>
      </c>
      <c r="H192" s="99"/>
      <c r="I192" s="210">
        <f t="shared" si="66"/>
        <v>0</v>
      </c>
      <c r="J192" s="92"/>
      <c r="K192" s="90">
        <f>IFERROR(INDEX(LUN!$A$1:$W$45,MATCH(A192,LUN!$A:$A,0),12),0)</f>
        <v>0</v>
      </c>
      <c r="L192" s="91" t="str">
        <f t="shared" si="51"/>
        <v/>
      </c>
      <c r="M192" s="81"/>
      <c r="N192" s="90">
        <f>IFERROR(INDEX(MAR!$A$1:$W$42,MATCH(A192,MAR!$A:$A,0),12),0)</f>
        <v>0</v>
      </c>
      <c r="O192" s="80" t="str">
        <f t="shared" si="52"/>
        <v/>
      </c>
      <c r="P192" s="81"/>
      <c r="Q192" s="90">
        <f>IFERROR(INDEX(MIE!$A$1:$W$44,MATCH(A192,MIE!$A:$A,0),12),0)</f>
        <v>0</v>
      </c>
      <c r="R192" s="80" t="str">
        <f t="shared" si="53"/>
        <v/>
      </c>
      <c r="S192" s="81"/>
      <c r="T192" s="90">
        <f>IFERROR(INDEX(JUE!$A$1:$W$45,MATCH(A192,JUE!$A:$A,0),12),0)</f>
        <v>0</v>
      </c>
      <c r="U192" s="80" t="str">
        <f t="shared" si="54"/>
        <v/>
      </c>
      <c r="V192" s="81"/>
      <c r="W192" s="90">
        <f>IFERROR(INDEX(VIE!$A$1:$N$40,MATCH(A192,VIE!$A:$A,0),12),0)</f>
        <v>0</v>
      </c>
      <c r="X192" s="80" t="str">
        <f t="shared" si="55"/>
        <v/>
      </c>
      <c r="Y192" s="81"/>
      <c r="Z192" s="90">
        <f>IFERROR(INDEX([5]SAB!$A$1:$J$43,MATCH(A192,[5]SAB!$A:$A,0),12),0)</f>
        <v>0</v>
      </c>
      <c r="AA192" s="80" t="str">
        <f t="shared" si="56"/>
        <v/>
      </c>
      <c r="AB192" s="185"/>
      <c r="AC192" s="28"/>
      <c r="AD192" s="186"/>
      <c r="AE192" s="188"/>
      <c r="AF192" s="187">
        <f t="shared" si="57"/>
        <v>0</v>
      </c>
      <c r="AG192" s="188"/>
      <c r="AH192" s="187">
        <f t="shared" si="58"/>
        <v>0</v>
      </c>
      <c r="AI192" s="188"/>
      <c r="AJ192" s="187">
        <f t="shared" si="59"/>
        <v>0</v>
      </c>
      <c r="AK192" s="188"/>
      <c r="AL192" s="187">
        <f t="shared" si="60"/>
        <v>0</v>
      </c>
      <c r="AM192" s="188"/>
      <c r="AN192" s="187">
        <f t="shared" si="61"/>
        <v>0</v>
      </c>
      <c r="AO192" s="188"/>
      <c r="AP192" s="187">
        <f t="shared" si="62"/>
        <v>0</v>
      </c>
      <c r="AQ192" s="29"/>
      <c r="AR192" s="30"/>
      <c r="AS192" s="30" t="str">
        <f>IF(AT192&gt;0,"",IF(ISERROR(VLOOKUP(CONCATENATE(C192,E192),STD!C:D,2,0)),"",VLOOKUP(CONCATENATE(C192,E192),STD!C:D,2,0)))</f>
        <v/>
      </c>
      <c r="AT192" s="31"/>
      <c r="AU192" s="109" t="str">
        <f t="shared" si="63"/>
        <v/>
      </c>
      <c r="AV192" s="286">
        <f t="shared" si="64"/>
        <v>0</v>
      </c>
      <c r="AW192">
        <f t="shared" si="65"/>
        <v>0</v>
      </c>
    </row>
    <row r="193" spans="1:49" x14ac:dyDescent="0.25">
      <c r="A193" s="82">
        <v>185</v>
      </c>
      <c r="B193" s="285" t="str">
        <f>IF(ISERROR(VLOOKUP(CONCATENATE(C193,E193),STD!C:E,3,0)),"",VLOOKUP(CONCATENATE(C193,E193),STD!C:E,3,0))</f>
        <v/>
      </c>
      <c r="C193" s="184"/>
      <c r="D193" s="229"/>
      <c r="E193" s="26"/>
      <c r="F193" s="26" t="str">
        <f>IF(C193&gt;1,VLOOKUP(C193,'PROD-KGS'!$A$1:$D$1369,4,0),"")</f>
        <v/>
      </c>
      <c r="G193" s="27">
        <f t="shared" si="50"/>
        <v>0</v>
      </c>
      <c r="H193" s="99"/>
      <c r="I193" s="210">
        <f t="shared" si="66"/>
        <v>0</v>
      </c>
      <c r="J193" s="92"/>
      <c r="K193" s="90">
        <f>IFERROR(INDEX(LUN!$A$1:$W$45,MATCH(A193,LUN!$A:$A,0),12),0)</f>
        <v>0</v>
      </c>
      <c r="L193" s="91" t="str">
        <f t="shared" si="51"/>
        <v/>
      </c>
      <c r="M193" s="81"/>
      <c r="N193" s="90">
        <f>IFERROR(INDEX(MAR!$A$1:$W$42,MATCH(A193,MAR!$A:$A,0),12),0)</f>
        <v>0</v>
      </c>
      <c r="O193" s="80" t="str">
        <f t="shared" si="52"/>
        <v/>
      </c>
      <c r="P193" s="81"/>
      <c r="Q193" s="90">
        <f>IFERROR(INDEX(MIE!$A$1:$W$44,MATCH(A193,MIE!$A:$A,0),12),0)</f>
        <v>0</v>
      </c>
      <c r="R193" s="80" t="str">
        <f t="shared" si="53"/>
        <v/>
      </c>
      <c r="S193" s="81"/>
      <c r="T193" s="90">
        <f>IFERROR(INDEX(JUE!$A$1:$W$45,MATCH(A193,JUE!$A:$A,0),12),0)</f>
        <v>0</v>
      </c>
      <c r="U193" s="80" t="str">
        <f t="shared" si="54"/>
        <v/>
      </c>
      <c r="V193" s="81"/>
      <c r="W193" s="90">
        <f>IFERROR(INDEX(VIE!$A$1:$N$40,MATCH(A193,VIE!$A:$A,0),12),0)</f>
        <v>0</v>
      </c>
      <c r="X193" s="80" t="str">
        <f t="shared" si="55"/>
        <v/>
      </c>
      <c r="Y193" s="81"/>
      <c r="Z193" s="90">
        <f>IFERROR(INDEX([5]SAB!$A$1:$J$43,MATCH(A193,[5]SAB!$A:$A,0),12),0)</f>
        <v>0</v>
      </c>
      <c r="AA193" s="80" t="str">
        <f t="shared" si="56"/>
        <v/>
      </c>
      <c r="AB193" s="185"/>
      <c r="AC193" s="28"/>
      <c r="AD193" s="186"/>
      <c r="AE193" s="188"/>
      <c r="AF193" s="187">
        <f t="shared" si="57"/>
        <v>0</v>
      </c>
      <c r="AG193" s="188"/>
      <c r="AH193" s="187">
        <f t="shared" si="58"/>
        <v>0</v>
      </c>
      <c r="AI193" s="188"/>
      <c r="AJ193" s="187">
        <f t="shared" si="59"/>
        <v>0</v>
      </c>
      <c r="AK193" s="188"/>
      <c r="AL193" s="187">
        <f t="shared" si="60"/>
        <v>0</v>
      </c>
      <c r="AM193" s="188"/>
      <c r="AN193" s="187">
        <f t="shared" si="61"/>
        <v>0</v>
      </c>
      <c r="AO193" s="188"/>
      <c r="AP193" s="187">
        <f t="shared" si="62"/>
        <v>0</v>
      </c>
      <c r="AQ193" s="29"/>
      <c r="AR193" s="30"/>
      <c r="AS193" s="30" t="str">
        <f>IF(AT193&gt;0,"",IF(ISERROR(VLOOKUP(CONCATENATE(C193,E193),STD!C:D,2,0)),"",VLOOKUP(CONCATENATE(C193,E193),STD!C:D,2,0)))</f>
        <v/>
      </c>
      <c r="AT193" s="31"/>
      <c r="AU193" s="109" t="str">
        <f t="shared" si="63"/>
        <v/>
      </c>
      <c r="AV193" s="286">
        <f t="shared" si="64"/>
        <v>0</v>
      </c>
      <c r="AW193">
        <f t="shared" si="65"/>
        <v>0</v>
      </c>
    </row>
    <row r="194" spans="1:49" x14ac:dyDescent="0.25">
      <c r="A194" s="82">
        <v>186</v>
      </c>
      <c r="B194" s="285" t="str">
        <f>IF(ISERROR(VLOOKUP(CONCATENATE(C194,E194),STD!C:E,3,0)),"",VLOOKUP(CONCATENATE(C194,E194),STD!C:E,3,0))</f>
        <v/>
      </c>
      <c r="C194" s="184"/>
      <c r="D194" s="229"/>
      <c r="E194" s="26"/>
      <c r="F194" s="26" t="str">
        <f>IF(C194&gt;1,VLOOKUP(C194,'PROD-KGS'!$A$1:$D$1369,4,0),"")</f>
        <v/>
      </c>
      <c r="G194" s="27">
        <f t="shared" si="50"/>
        <v>0</v>
      </c>
      <c r="H194" s="99"/>
      <c r="I194" s="210">
        <f t="shared" si="66"/>
        <v>0</v>
      </c>
      <c r="J194" s="92"/>
      <c r="K194" s="90">
        <f>IFERROR(INDEX(LUN!$A$1:$W$45,MATCH(A194,LUN!$A:$A,0),12),0)</f>
        <v>0</v>
      </c>
      <c r="L194" s="91" t="str">
        <f t="shared" si="51"/>
        <v/>
      </c>
      <c r="M194" s="81"/>
      <c r="N194" s="90">
        <f>IFERROR(INDEX(MAR!$A$1:$W$42,MATCH(A194,MAR!$A:$A,0),12),0)</f>
        <v>0</v>
      </c>
      <c r="O194" s="80" t="str">
        <f t="shared" si="52"/>
        <v/>
      </c>
      <c r="P194" s="81"/>
      <c r="Q194" s="90">
        <f>IFERROR(INDEX(MIE!$A$1:$W$44,MATCH(A194,MIE!$A:$A,0),12),0)</f>
        <v>0</v>
      </c>
      <c r="R194" s="80" t="str">
        <f t="shared" si="53"/>
        <v/>
      </c>
      <c r="S194" s="81"/>
      <c r="T194" s="90">
        <f>IFERROR(INDEX(JUE!$A$1:$W$45,MATCH(A194,JUE!$A:$A,0),12),0)</f>
        <v>0</v>
      </c>
      <c r="U194" s="80" t="str">
        <f t="shared" si="54"/>
        <v/>
      </c>
      <c r="V194" s="81"/>
      <c r="W194" s="90">
        <f>IFERROR(INDEX(VIE!$A$1:$N$40,MATCH(A194,VIE!$A:$A,0),12),0)</f>
        <v>0</v>
      </c>
      <c r="X194" s="80" t="str">
        <f t="shared" si="55"/>
        <v/>
      </c>
      <c r="Y194" s="81"/>
      <c r="Z194" s="90">
        <f>IFERROR(INDEX([5]SAB!$A$1:$J$43,MATCH(A194,[5]SAB!$A:$A,0),12),0)</f>
        <v>0</v>
      </c>
      <c r="AA194" s="80" t="str">
        <f t="shared" si="56"/>
        <v/>
      </c>
      <c r="AB194" s="185"/>
      <c r="AC194" s="28"/>
      <c r="AD194" s="186"/>
      <c r="AE194" s="188"/>
      <c r="AF194" s="187">
        <f t="shared" si="57"/>
        <v>0</v>
      </c>
      <c r="AG194" s="188"/>
      <c r="AH194" s="187">
        <f t="shared" si="58"/>
        <v>0</v>
      </c>
      <c r="AI194" s="188"/>
      <c r="AJ194" s="187">
        <f t="shared" si="59"/>
        <v>0</v>
      </c>
      <c r="AK194" s="188"/>
      <c r="AL194" s="187">
        <f t="shared" si="60"/>
        <v>0</v>
      </c>
      <c r="AM194" s="188"/>
      <c r="AN194" s="187">
        <f t="shared" si="61"/>
        <v>0</v>
      </c>
      <c r="AO194" s="188"/>
      <c r="AP194" s="187">
        <f t="shared" si="62"/>
        <v>0</v>
      </c>
      <c r="AQ194" s="29"/>
      <c r="AR194" s="30"/>
      <c r="AS194" s="30" t="str">
        <f>IF(AT194&gt;0,"",IF(ISERROR(VLOOKUP(CONCATENATE(C194,E194),STD!C:D,2,0)),"",VLOOKUP(CONCATENATE(C194,E194),STD!C:D,2,0)))</f>
        <v/>
      </c>
      <c r="AT194" s="31"/>
      <c r="AU194" s="109" t="str">
        <f t="shared" si="63"/>
        <v/>
      </c>
      <c r="AV194" s="286">
        <f t="shared" si="64"/>
        <v>0</v>
      </c>
      <c r="AW194">
        <f t="shared" si="65"/>
        <v>0</v>
      </c>
    </row>
    <row r="195" spans="1:49" x14ac:dyDescent="0.25">
      <c r="A195" s="82">
        <v>187</v>
      </c>
      <c r="B195" s="285" t="str">
        <f>IF(ISERROR(VLOOKUP(CONCATENATE(C195,E195),STD!C:E,3,0)),"",VLOOKUP(CONCATENATE(C195,E195),STD!C:E,3,0))</f>
        <v/>
      </c>
      <c r="C195" s="184"/>
      <c r="D195" s="229"/>
      <c r="E195" s="26"/>
      <c r="F195" s="26" t="str">
        <f>IF(C195&gt;1,VLOOKUP(C195,'PROD-KGS'!$A$1:$D$1369,4,0),"")</f>
        <v/>
      </c>
      <c r="G195" s="27">
        <f t="shared" si="50"/>
        <v>0</v>
      </c>
      <c r="H195" s="99"/>
      <c r="I195" s="210">
        <f t="shared" si="66"/>
        <v>0</v>
      </c>
      <c r="J195" s="92"/>
      <c r="K195" s="90">
        <f>IFERROR(INDEX(LUN!$A$1:$W$45,MATCH(A195,LUN!$A:$A,0),12),0)</f>
        <v>0</v>
      </c>
      <c r="L195" s="91" t="str">
        <f t="shared" si="51"/>
        <v/>
      </c>
      <c r="M195" s="81"/>
      <c r="N195" s="90">
        <f>IFERROR(INDEX(MAR!$A$1:$W$42,MATCH(A195,MAR!$A:$A,0),12),0)</f>
        <v>0</v>
      </c>
      <c r="O195" s="80" t="str">
        <f t="shared" si="52"/>
        <v/>
      </c>
      <c r="P195" s="81"/>
      <c r="Q195" s="90">
        <f>IFERROR(INDEX(MIE!$A$1:$W$44,MATCH(A195,MIE!$A:$A,0),12),0)</f>
        <v>0</v>
      </c>
      <c r="R195" s="80" t="str">
        <f t="shared" si="53"/>
        <v/>
      </c>
      <c r="S195" s="81"/>
      <c r="T195" s="90">
        <f>IFERROR(INDEX(JUE!$A$1:$W$45,MATCH(A195,JUE!$A:$A,0),12),0)</f>
        <v>0</v>
      </c>
      <c r="U195" s="80" t="str">
        <f t="shared" si="54"/>
        <v/>
      </c>
      <c r="V195" s="81"/>
      <c r="W195" s="90">
        <f>IFERROR(INDEX(VIE!$A$1:$N$40,MATCH(A195,VIE!$A:$A,0),12),0)</f>
        <v>0</v>
      </c>
      <c r="X195" s="80" t="str">
        <f t="shared" si="55"/>
        <v/>
      </c>
      <c r="Y195" s="81"/>
      <c r="Z195" s="90">
        <f>IFERROR(INDEX([5]SAB!$A$1:$J$43,MATCH(A195,[5]SAB!$A:$A,0),12),0)</f>
        <v>0</v>
      </c>
      <c r="AA195" s="80" t="str">
        <f t="shared" si="56"/>
        <v/>
      </c>
      <c r="AB195" s="185"/>
      <c r="AC195" s="28"/>
      <c r="AD195" s="186"/>
      <c r="AE195" s="188"/>
      <c r="AF195" s="187">
        <f t="shared" si="57"/>
        <v>0</v>
      </c>
      <c r="AG195" s="188"/>
      <c r="AH195" s="187">
        <f t="shared" si="58"/>
        <v>0</v>
      </c>
      <c r="AI195" s="188"/>
      <c r="AJ195" s="187">
        <f t="shared" si="59"/>
        <v>0</v>
      </c>
      <c r="AK195" s="188"/>
      <c r="AL195" s="187">
        <f t="shared" si="60"/>
        <v>0</v>
      </c>
      <c r="AM195" s="188"/>
      <c r="AN195" s="187">
        <f t="shared" si="61"/>
        <v>0</v>
      </c>
      <c r="AO195" s="188"/>
      <c r="AP195" s="187">
        <f t="shared" si="62"/>
        <v>0</v>
      </c>
      <c r="AQ195" s="29"/>
      <c r="AR195" s="30"/>
      <c r="AS195" s="30" t="str">
        <f>IF(AT195&gt;0,"",IF(ISERROR(VLOOKUP(CONCATENATE(C195,E195),STD!C:D,2,0)),"",VLOOKUP(CONCATENATE(C195,E195),STD!C:D,2,0)))</f>
        <v/>
      </c>
      <c r="AT195" s="31"/>
      <c r="AU195" s="109" t="str">
        <f t="shared" si="63"/>
        <v/>
      </c>
      <c r="AV195" s="286">
        <f t="shared" si="64"/>
        <v>0</v>
      </c>
      <c r="AW195">
        <f t="shared" si="65"/>
        <v>0</v>
      </c>
    </row>
    <row r="196" spans="1:49" x14ac:dyDescent="0.25">
      <c r="A196" s="82">
        <v>188</v>
      </c>
      <c r="B196" s="285" t="str">
        <f>IF(ISERROR(VLOOKUP(CONCATENATE(C196,E196),STD!C:E,3,0)),"",VLOOKUP(CONCATENATE(C196,E196),STD!C:E,3,0))</f>
        <v/>
      </c>
      <c r="C196" s="184"/>
      <c r="D196" s="229"/>
      <c r="E196" s="26"/>
      <c r="F196" s="26" t="str">
        <f>IF(C196&gt;1,VLOOKUP(C196,'PROD-KGS'!$A$1:$D$1369,4,0),"")</f>
        <v/>
      </c>
      <c r="G196" s="27">
        <f t="shared" si="50"/>
        <v>0</v>
      </c>
      <c r="H196" s="99"/>
      <c r="I196" s="210">
        <f t="shared" si="66"/>
        <v>0</v>
      </c>
      <c r="J196" s="92"/>
      <c r="K196" s="90">
        <f>IFERROR(INDEX(LUN!$A$1:$W$45,MATCH(A196,LUN!$A:$A,0),12),0)</f>
        <v>0</v>
      </c>
      <c r="L196" s="91" t="str">
        <f t="shared" si="51"/>
        <v/>
      </c>
      <c r="M196" s="81"/>
      <c r="N196" s="90">
        <f>IFERROR(INDEX(MAR!$A$1:$W$42,MATCH(A196,MAR!$A:$A,0),12),0)</f>
        <v>0</v>
      </c>
      <c r="O196" s="80" t="str">
        <f t="shared" si="52"/>
        <v/>
      </c>
      <c r="P196" s="81"/>
      <c r="Q196" s="90">
        <f>IFERROR(INDEX(MIE!$A$1:$W$44,MATCH(A196,MIE!$A:$A,0),12),0)</f>
        <v>0</v>
      </c>
      <c r="R196" s="80" t="str">
        <f t="shared" si="53"/>
        <v/>
      </c>
      <c r="S196" s="81"/>
      <c r="T196" s="90">
        <f>IFERROR(INDEX(JUE!$A$1:$W$45,MATCH(A196,JUE!$A:$A,0),12),0)</f>
        <v>0</v>
      </c>
      <c r="U196" s="80" t="str">
        <f t="shared" si="54"/>
        <v/>
      </c>
      <c r="V196" s="81"/>
      <c r="W196" s="90">
        <f>IFERROR(INDEX(VIE!$A$1:$N$40,MATCH(A196,VIE!$A:$A,0),12),0)</f>
        <v>0</v>
      </c>
      <c r="X196" s="80" t="str">
        <f t="shared" si="55"/>
        <v/>
      </c>
      <c r="Y196" s="81"/>
      <c r="Z196" s="90">
        <f>IFERROR(INDEX([5]SAB!$A$1:$J$43,MATCH(A196,[5]SAB!$A:$A,0),12),0)</f>
        <v>0</v>
      </c>
      <c r="AA196" s="80" t="str">
        <f t="shared" si="56"/>
        <v/>
      </c>
      <c r="AB196" s="185"/>
      <c r="AC196" s="28"/>
      <c r="AD196" s="186"/>
      <c r="AE196" s="188"/>
      <c r="AF196" s="187">
        <f t="shared" si="57"/>
        <v>0</v>
      </c>
      <c r="AG196" s="188"/>
      <c r="AH196" s="187">
        <f t="shared" si="58"/>
        <v>0</v>
      </c>
      <c r="AI196" s="188"/>
      <c r="AJ196" s="187">
        <f t="shared" si="59"/>
        <v>0</v>
      </c>
      <c r="AK196" s="188"/>
      <c r="AL196" s="187">
        <f t="shared" si="60"/>
        <v>0</v>
      </c>
      <c r="AM196" s="188"/>
      <c r="AN196" s="187">
        <f t="shared" si="61"/>
        <v>0</v>
      </c>
      <c r="AO196" s="188"/>
      <c r="AP196" s="187">
        <f t="shared" si="62"/>
        <v>0</v>
      </c>
      <c r="AQ196" s="29"/>
      <c r="AR196" s="30"/>
      <c r="AS196" s="30" t="str">
        <f>IF(AT196&gt;0,"",IF(ISERROR(VLOOKUP(CONCATENATE(C196,E196),STD!C:D,2,0)),"",VLOOKUP(CONCATENATE(C196,E196),STD!C:D,2,0)))</f>
        <v/>
      </c>
      <c r="AT196" s="31"/>
      <c r="AU196" s="109" t="str">
        <f t="shared" si="63"/>
        <v/>
      </c>
      <c r="AV196" s="286">
        <f t="shared" si="64"/>
        <v>0</v>
      </c>
      <c r="AW196">
        <f t="shared" si="65"/>
        <v>0</v>
      </c>
    </row>
    <row r="197" spans="1:49" x14ac:dyDescent="0.25">
      <c r="A197" s="82">
        <v>189</v>
      </c>
      <c r="B197" s="285" t="str">
        <f>IF(ISERROR(VLOOKUP(CONCATENATE(C197,E197),STD!C:E,3,0)),"",VLOOKUP(CONCATENATE(C197,E197),STD!C:E,3,0))</f>
        <v/>
      </c>
      <c r="C197" s="184"/>
      <c r="D197" s="229"/>
      <c r="E197" s="26"/>
      <c r="F197" s="26" t="str">
        <f>IF(C197&gt;1,VLOOKUP(C197,'PROD-KGS'!$A$1:$D$1369,4,0),"")</f>
        <v/>
      </c>
      <c r="G197" s="27">
        <f t="shared" si="50"/>
        <v>0</v>
      </c>
      <c r="H197" s="99"/>
      <c r="I197" s="210">
        <f t="shared" si="66"/>
        <v>0</v>
      </c>
      <c r="J197" s="92"/>
      <c r="K197" s="90">
        <f>IFERROR(INDEX(LUN!$A$1:$W$45,MATCH(A197,LUN!$A:$A,0),12),0)</f>
        <v>0</v>
      </c>
      <c r="L197" s="91" t="str">
        <f t="shared" si="51"/>
        <v/>
      </c>
      <c r="M197" s="81"/>
      <c r="N197" s="90">
        <f>IFERROR(INDEX(MAR!$A$1:$W$42,MATCH(A197,MAR!$A:$A,0),12),0)</f>
        <v>0</v>
      </c>
      <c r="O197" s="80" t="str">
        <f t="shared" si="52"/>
        <v/>
      </c>
      <c r="P197" s="81"/>
      <c r="Q197" s="90">
        <f>IFERROR(INDEX(MIE!$A$1:$W$44,MATCH(A197,MIE!$A:$A,0),12),0)</f>
        <v>0</v>
      </c>
      <c r="R197" s="80" t="str">
        <f t="shared" si="53"/>
        <v/>
      </c>
      <c r="S197" s="81"/>
      <c r="T197" s="90">
        <f>IFERROR(INDEX(JUE!$A$1:$W$45,MATCH(A197,JUE!$A:$A,0),12),0)</f>
        <v>0</v>
      </c>
      <c r="U197" s="80" t="str">
        <f t="shared" si="54"/>
        <v/>
      </c>
      <c r="V197" s="81"/>
      <c r="W197" s="90">
        <f>IFERROR(INDEX(VIE!$A$1:$N$40,MATCH(A197,VIE!$A:$A,0),12),0)</f>
        <v>0</v>
      </c>
      <c r="X197" s="80" t="str">
        <f t="shared" si="55"/>
        <v/>
      </c>
      <c r="Y197" s="81"/>
      <c r="Z197" s="90">
        <f>IFERROR(INDEX([5]SAB!$A$1:$J$43,MATCH(A197,[5]SAB!$A:$A,0),12),0)</f>
        <v>0</v>
      </c>
      <c r="AA197" s="80" t="str">
        <f t="shared" si="56"/>
        <v/>
      </c>
      <c r="AB197" s="185"/>
      <c r="AC197" s="28"/>
      <c r="AD197" s="186"/>
      <c r="AE197" s="188"/>
      <c r="AF197" s="187">
        <f t="shared" si="57"/>
        <v>0</v>
      </c>
      <c r="AG197" s="188"/>
      <c r="AH197" s="187">
        <f t="shared" si="58"/>
        <v>0</v>
      </c>
      <c r="AI197" s="188"/>
      <c r="AJ197" s="187">
        <f t="shared" si="59"/>
        <v>0</v>
      </c>
      <c r="AK197" s="188"/>
      <c r="AL197" s="187">
        <f t="shared" si="60"/>
        <v>0</v>
      </c>
      <c r="AM197" s="188"/>
      <c r="AN197" s="187">
        <f t="shared" si="61"/>
        <v>0</v>
      </c>
      <c r="AO197" s="188"/>
      <c r="AP197" s="187">
        <f t="shared" si="62"/>
        <v>0</v>
      </c>
      <c r="AQ197" s="29"/>
      <c r="AR197" s="30"/>
      <c r="AS197" s="30" t="str">
        <f>IF(AT197&gt;0,"",IF(ISERROR(VLOOKUP(CONCATENATE(C197,E197),STD!C:D,2,0)),"",VLOOKUP(CONCATENATE(C197,E197),STD!C:D,2,0)))</f>
        <v/>
      </c>
      <c r="AT197" s="31"/>
      <c r="AU197" s="109" t="str">
        <f t="shared" si="63"/>
        <v/>
      </c>
      <c r="AV197" s="286">
        <f t="shared" si="64"/>
        <v>0</v>
      </c>
      <c r="AW197">
        <f t="shared" si="65"/>
        <v>0</v>
      </c>
    </row>
    <row r="198" spans="1:49" x14ac:dyDescent="0.25">
      <c r="A198" s="82">
        <v>190</v>
      </c>
      <c r="B198" s="285" t="str">
        <f>IF(ISERROR(VLOOKUP(CONCATENATE(C198,E198),STD!C:E,3,0)),"",VLOOKUP(CONCATENATE(C198,E198),STD!C:E,3,0))</f>
        <v/>
      </c>
      <c r="C198" s="184"/>
      <c r="D198" s="229"/>
      <c r="E198" s="26"/>
      <c r="F198" s="26" t="str">
        <f>IF(C198&gt;1,VLOOKUP(C198,'PROD-KGS'!$A$1:$D$1369,4,0),"")</f>
        <v/>
      </c>
      <c r="G198" s="27">
        <f t="shared" ref="G198:G261" si="67">IF(AS198="",AT198*9,AS198*9)</f>
        <v>0</v>
      </c>
      <c r="H198" s="99"/>
      <c r="I198" s="210">
        <f t="shared" si="66"/>
        <v>0</v>
      </c>
      <c r="J198" s="92"/>
      <c r="K198" s="90">
        <f>IFERROR(INDEX(LUN!$A$1:$W$45,MATCH(A198,LUN!$A:$A,0),12),0)</f>
        <v>0</v>
      </c>
      <c r="L198" s="91" t="str">
        <f t="shared" ref="L198:L261" si="68">IFERROR(K198/J198,"")</f>
        <v/>
      </c>
      <c r="M198" s="81"/>
      <c r="N198" s="90">
        <f>IFERROR(INDEX(MAR!$A$1:$W$42,MATCH(A198,MAR!$A:$A,0),12),0)</f>
        <v>0</v>
      </c>
      <c r="O198" s="80" t="str">
        <f t="shared" ref="O198:O261" si="69">IFERROR(N198/M198,"")</f>
        <v/>
      </c>
      <c r="P198" s="81"/>
      <c r="Q198" s="90">
        <f>IFERROR(INDEX(MIE!$A$1:$W$44,MATCH(A198,MIE!$A:$A,0),12),0)</f>
        <v>0</v>
      </c>
      <c r="R198" s="80" t="str">
        <f t="shared" ref="R198:R261" si="70">IFERROR(Q198/P198,"")</f>
        <v/>
      </c>
      <c r="S198" s="81"/>
      <c r="T198" s="90">
        <f>IFERROR(INDEX(JUE!$A$1:$W$45,MATCH(A198,JUE!$A:$A,0),12),0)</f>
        <v>0</v>
      </c>
      <c r="U198" s="80" t="str">
        <f t="shared" ref="U198:U261" si="71">IFERROR(T198/S198,"")</f>
        <v/>
      </c>
      <c r="V198" s="81"/>
      <c r="W198" s="90">
        <f>IFERROR(INDEX(VIE!$A$1:$N$40,MATCH(A198,VIE!$A:$A,0),12),0)</f>
        <v>0</v>
      </c>
      <c r="X198" s="80" t="str">
        <f t="shared" ref="X198:X261" si="72">IFERROR(W198/V198,"")</f>
        <v/>
      </c>
      <c r="Y198" s="81"/>
      <c r="Z198" s="90">
        <f>IFERROR(INDEX([5]SAB!$A$1:$J$43,MATCH(A198,[5]SAB!$A:$A,0),12),0)</f>
        <v>0</v>
      </c>
      <c r="AA198" s="80" t="str">
        <f t="shared" ref="AA198:AA261" si="73">IFERROR(Z198/Y198,"")</f>
        <v/>
      </c>
      <c r="AB198" s="185"/>
      <c r="AC198" s="28"/>
      <c r="AD198" s="186"/>
      <c r="AE198" s="188"/>
      <c r="AF198" s="187">
        <f t="shared" ref="AF198:AF261" si="74">IF(AB198="",0,IF(AS198="",J198/AT198,J198/AS198))*AB198</f>
        <v>0</v>
      </c>
      <c r="AG198" s="188"/>
      <c r="AH198" s="187">
        <f t="shared" ref="AH198:AH261" si="75">IF(AB198="",0,IF(AS198="",M198/AT198,M198/AS198))*AB198</f>
        <v>0</v>
      </c>
      <c r="AI198" s="188"/>
      <c r="AJ198" s="187">
        <f t="shared" ref="AJ198:AJ261" si="76">IF(AB198="",0,IF(AS198="",P198/AT198,P198/AS198))*AB198</f>
        <v>0</v>
      </c>
      <c r="AK198" s="188"/>
      <c r="AL198" s="187">
        <f t="shared" ref="AL198:AL261" si="77">IF(AB198="",0,IF(AS198="",S198/AT198,S198/AS198))*AB198</f>
        <v>0</v>
      </c>
      <c r="AM198" s="188"/>
      <c r="AN198" s="187">
        <f t="shared" ref="AN198:AN261" si="78">IF(AB198="",0,IF(AS198="",V198/AT198,V198/AS198))*AB198</f>
        <v>0</v>
      </c>
      <c r="AO198" s="188"/>
      <c r="AP198" s="187">
        <f t="shared" ref="AP198:AP261" si="79">IF(AB198="",0,IF(AS198="",Y198/AT198,Y198/AS198))*AB198</f>
        <v>0</v>
      </c>
      <c r="AQ198" s="29"/>
      <c r="AR198" s="30"/>
      <c r="AS198" s="30" t="str">
        <f>IF(AT198&gt;0,"",IF(ISERROR(VLOOKUP(CONCATENATE(C198,E198),STD!C:D,2,0)),"",VLOOKUP(CONCATENATE(C198,E198),STD!C:D,2,0)))</f>
        <v/>
      </c>
      <c r="AT198" s="31"/>
      <c r="AU198" s="109" t="str">
        <f t="shared" si="63"/>
        <v/>
      </c>
      <c r="AV198" s="286">
        <f t="shared" si="64"/>
        <v>0</v>
      </c>
      <c r="AW198">
        <f t="shared" si="65"/>
        <v>0</v>
      </c>
    </row>
    <row r="199" spans="1:49" ht="15" customHeight="1" x14ac:dyDescent="0.25">
      <c r="A199" s="82">
        <v>191</v>
      </c>
      <c r="B199" s="285" t="str">
        <f>IF(ISERROR(VLOOKUP(CONCATENATE(C199,E199),STD!C:E,3,0)),"",VLOOKUP(CONCATENATE(C199,E199),STD!C:E,3,0))</f>
        <v/>
      </c>
      <c r="C199" s="184"/>
      <c r="D199" s="229"/>
      <c r="E199" s="26"/>
      <c r="F199" s="26" t="str">
        <f>IF(C199&gt;1,VLOOKUP(C199,'PROD-KGS'!$A$1:$D$1369,4,0),"")</f>
        <v/>
      </c>
      <c r="G199" s="27">
        <f t="shared" si="67"/>
        <v>0</v>
      </c>
      <c r="H199" s="99"/>
      <c r="I199" s="210">
        <f t="shared" si="66"/>
        <v>0</v>
      </c>
      <c r="J199" s="92"/>
      <c r="K199" s="90">
        <f>IFERROR(INDEX(LUN!$A$1:$W$45,MATCH(A199,LUN!$A:$A,0),12),0)</f>
        <v>0</v>
      </c>
      <c r="L199" s="91" t="str">
        <f t="shared" si="68"/>
        <v/>
      </c>
      <c r="M199" s="81"/>
      <c r="N199" s="90">
        <f>IFERROR(INDEX(MAR!$A$1:$W$42,MATCH(A199,MAR!$A:$A,0),12),0)</f>
        <v>0</v>
      </c>
      <c r="O199" s="80" t="str">
        <f t="shared" si="69"/>
        <v/>
      </c>
      <c r="P199" s="81"/>
      <c r="Q199" s="90">
        <f>IFERROR(INDEX(MIE!$A$1:$W$44,MATCH(A199,MIE!$A:$A,0),12),0)</f>
        <v>0</v>
      </c>
      <c r="R199" s="80" t="str">
        <f t="shared" si="70"/>
        <v/>
      </c>
      <c r="S199" s="81"/>
      <c r="T199" s="90">
        <f>IFERROR(INDEX(JUE!$A$1:$W$45,MATCH(A199,JUE!$A:$A,0),12),0)</f>
        <v>0</v>
      </c>
      <c r="U199" s="80" t="str">
        <f t="shared" si="71"/>
        <v/>
      </c>
      <c r="V199" s="81"/>
      <c r="W199" s="90">
        <f>IFERROR(INDEX(VIE!$A$1:$N$40,MATCH(A199,VIE!$A:$A,0),12),0)</f>
        <v>0</v>
      </c>
      <c r="X199" s="80" t="str">
        <f t="shared" si="72"/>
        <v/>
      </c>
      <c r="Y199" s="81"/>
      <c r="Z199" s="90">
        <f>IFERROR(INDEX([5]SAB!$A$1:$J$43,MATCH(A199,[5]SAB!$A:$A,0),12),0)</f>
        <v>0</v>
      </c>
      <c r="AA199" s="80" t="str">
        <f t="shared" si="73"/>
        <v/>
      </c>
      <c r="AB199" s="185"/>
      <c r="AC199" s="28"/>
      <c r="AD199" s="186"/>
      <c r="AE199" s="188"/>
      <c r="AF199" s="187">
        <f t="shared" si="74"/>
        <v>0</v>
      </c>
      <c r="AG199" s="188"/>
      <c r="AH199" s="187">
        <f t="shared" si="75"/>
        <v>0</v>
      </c>
      <c r="AI199" s="188"/>
      <c r="AJ199" s="187">
        <f t="shared" si="76"/>
        <v>0</v>
      </c>
      <c r="AK199" s="188"/>
      <c r="AL199" s="187">
        <f t="shared" si="77"/>
        <v>0</v>
      </c>
      <c r="AM199" s="188"/>
      <c r="AN199" s="187">
        <f t="shared" si="78"/>
        <v>0</v>
      </c>
      <c r="AO199" s="188"/>
      <c r="AP199" s="187">
        <f t="shared" si="79"/>
        <v>0</v>
      </c>
      <c r="AQ199" s="29"/>
      <c r="AR199" s="30"/>
      <c r="AS199" s="30" t="str">
        <f>IF(AT199&gt;0,"",IF(ISERROR(VLOOKUP(CONCATENATE(C199,E199),STD!C:D,2,0)),"",VLOOKUP(CONCATENATE(C199,E199),STD!C:D,2,0)))</f>
        <v/>
      </c>
      <c r="AT199" s="31"/>
      <c r="AU199" s="109" t="str">
        <f t="shared" si="63"/>
        <v/>
      </c>
      <c r="AV199" s="286">
        <f t="shared" si="64"/>
        <v>0</v>
      </c>
      <c r="AW199">
        <f t="shared" si="65"/>
        <v>0</v>
      </c>
    </row>
    <row r="200" spans="1:49" ht="15" customHeight="1" x14ac:dyDescent="0.25">
      <c r="A200" s="82">
        <v>192</v>
      </c>
      <c r="B200" s="285" t="str">
        <f>IF(ISERROR(VLOOKUP(CONCATENATE(C200,E200),STD!C:E,3,0)),"",VLOOKUP(CONCATENATE(C200,E200),STD!C:E,3,0))</f>
        <v/>
      </c>
      <c r="C200" s="184"/>
      <c r="D200" s="229"/>
      <c r="E200" s="26"/>
      <c r="F200" s="26" t="str">
        <f>IF(C200&gt;1,VLOOKUP(C200,'PROD-KGS'!$A$1:$D$1369,4,0),"")</f>
        <v/>
      </c>
      <c r="G200" s="27">
        <f t="shared" si="67"/>
        <v>0</v>
      </c>
      <c r="H200" s="99"/>
      <c r="I200" s="210">
        <f t="shared" si="66"/>
        <v>0</v>
      </c>
      <c r="J200" s="92"/>
      <c r="K200" s="90">
        <f>IFERROR(INDEX(LUN!$A$1:$W$45,MATCH(A200,LUN!$A:$A,0),12),0)</f>
        <v>0</v>
      </c>
      <c r="L200" s="91" t="str">
        <f t="shared" si="68"/>
        <v/>
      </c>
      <c r="M200" s="81"/>
      <c r="N200" s="90">
        <f>IFERROR(INDEX(MAR!$A$1:$W$42,MATCH(A200,MAR!$A:$A,0),12),0)</f>
        <v>0</v>
      </c>
      <c r="O200" s="80" t="str">
        <f t="shared" si="69"/>
        <v/>
      </c>
      <c r="P200" s="81"/>
      <c r="Q200" s="90">
        <f>IFERROR(INDEX(MIE!$A$1:$W$44,MATCH(A200,MIE!$A:$A,0),12),0)</f>
        <v>0</v>
      </c>
      <c r="R200" s="80" t="str">
        <f t="shared" si="70"/>
        <v/>
      </c>
      <c r="S200" s="81"/>
      <c r="T200" s="90">
        <f>IFERROR(INDEX(JUE!$A$1:$W$45,MATCH(A200,JUE!$A:$A,0),12),0)</f>
        <v>0</v>
      </c>
      <c r="U200" s="80" t="str">
        <f t="shared" si="71"/>
        <v/>
      </c>
      <c r="V200" s="81"/>
      <c r="W200" s="90">
        <f>IFERROR(INDEX(VIE!$A$1:$N$40,MATCH(A200,VIE!$A:$A,0),12),0)</f>
        <v>0</v>
      </c>
      <c r="X200" s="80" t="str">
        <f t="shared" si="72"/>
        <v/>
      </c>
      <c r="Y200" s="81"/>
      <c r="Z200" s="90">
        <f>IFERROR(INDEX([5]SAB!$A$1:$J$43,MATCH(A200,[5]SAB!$A:$A,0),12),0)</f>
        <v>0</v>
      </c>
      <c r="AA200" s="80" t="str">
        <f t="shared" si="73"/>
        <v/>
      </c>
      <c r="AB200" s="185"/>
      <c r="AC200" s="28"/>
      <c r="AD200" s="186"/>
      <c r="AE200" s="188"/>
      <c r="AF200" s="187">
        <f t="shared" si="74"/>
        <v>0</v>
      </c>
      <c r="AG200" s="188"/>
      <c r="AH200" s="187">
        <f t="shared" si="75"/>
        <v>0</v>
      </c>
      <c r="AI200" s="188"/>
      <c r="AJ200" s="187">
        <f t="shared" si="76"/>
        <v>0</v>
      </c>
      <c r="AK200" s="188"/>
      <c r="AL200" s="187">
        <f t="shared" si="77"/>
        <v>0</v>
      </c>
      <c r="AM200" s="188"/>
      <c r="AN200" s="187">
        <f t="shared" si="78"/>
        <v>0</v>
      </c>
      <c r="AO200" s="188"/>
      <c r="AP200" s="187">
        <f t="shared" si="79"/>
        <v>0</v>
      </c>
      <c r="AQ200" s="29"/>
      <c r="AR200" s="30"/>
      <c r="AS200" s="30" t="str">
        <f>IF(AT200&gt;0,"",IF(ISERROR(VLOOKUP(CONCATENATE(C200,E200),STD!C:D,2,0)),"",VLOOKUP(CONCATENATE(C200,E200),STD!C:D,2,0)))</f>
        <v/>
      </c>
      <c r="AT200" s="31"/>
      <c r="AU200" s="109" t="str">
        <f t="shared" ref="AU200:AU263" si="80">CONCATENATE(C200,E200)</f>
        <v/>
      </c>
      <c r="AV200" s="286">
        <f t="shared" si="64"/>
        <v>0</v>
      </c>
      <c r="AW200">
        <f t="shared" si="65"/>
        <v>0</v>
      </c>
    </row>
    <row r="201" spans="1:49" ht="15" customHeight="1" x14ac:dyDescent="0.25">
      <c r="A201" s="82">
        <v>193</v>
      </c>
      <c r="B201" s="285" t="str">
        <f>IF(ISERROR(VLOOKUP(CONCATENATE(C201,E201),STD!C:E,3,0)),"",VLOOKUP(CONCATENATE(C201,E201),STD!C:E,3,0))</f>
        <v/>
      </c>
      <c r="C201" s="184"/>
      <c r="D201" s="229"/>
      <c r="E201" s="26"/>
      <c r="F201" s="26" t="str">
        <f>IF(C201&gt;1,VLOOKUP(C201,'PROD-KGS'!$A$1:$D$1369,4,0),"")</f>
        <v/>
      </c>
      <c r="G201" s="27">
        <f t="shared" si="67"/>
        <v>0</v>
      </c>
      <c r="H201" s="99"/>
      <c r="I201" s="210">
        <f t="shared" si="66"/>
        <v>0</v>
      </c>
      <c r="J201" s="92"/>
      <c r="K201" s="90">
        <f>IFERROR(INDEX(LUN!$A$1:$W$45,MATCH(A201,LUN!$A:$A,0),12),0)</f>
        <v>0</v>
      </c>
      <c r="L201" s="91" t="str">
        <f t="shared" si="68"/>
        <v/>
      </c>
      <c r="M201" s="81"/>
      <c r="N201" s="90">
        <f>IFERROR(INDEX(MAR!$A$1:$W$42,MATCH(A201,MAR!$A:$A,0),12),0)</f>
        <v>0</v>
      </c>
      <c r="O201" s="80" t="str">
        <f t="shared" si="69"/>
        <v/>
      </c>
      <c r="P201" s="81"/>
      <c r="Q201" s="90">
        <f>IFERROR(INDEX(MIE!$A$1:$W$44,MATCH(A201,MIE!$A:$A,0),12),0)</f>
        <v>0</v>
      </c>
      <c r="R201" s="80" t="str">
        <f t="shared" si="70"/>
        <v/>
      </c>
      <c r="S201" s="81"/>
      <c r="T201" s="90">
        <f>IFERROR(INDEX(JUE!$A$1:$W$45,MATCH(A201,JUE!$A:$A,0),12),0)</f>
        <v>0</v>
      </c>
      <c r="U201" s="80" t="str">
        <f t="shared" si="71"/>
        <v/>
      </c>
      <c r="V201" s="81"/>
      <c r="W201" s="90">
        <f>IFERROR(INDEX(VIE!$A$1:$N$40,MATCH(A201,VIE!$A:$A,0),12),0)</f>
        <v>0</v>
      </c>
      <c r="X201" s="80" t="str">
        <f t="shared" si="72"/>
        <v/>
      </c>
      <c r="Y201" s="81"/>
      <c r="Z201" s="90">
        <f>IFERROR(INDEX([5]SAB!$A$1:$J$43,MATCH(A201,[5]SAB!$A:$A,0),12),0)</f>
        <v>0</v>
      </c>
      <c r="AA201" s="80" t="str">
        <f t="shared" si="73"/>
        <v/>
      </c>
      <c r="AB201" s="185"/>
      <c r="AC201" s="28"/>
      <c r="AD201" s="186"/>
      <c r="AE201" s="188"/>
      <c r="AF201" s="187">
        <f t="shared" si="74"/>
        <v>0</v>
      </c>
      <c r="AG201" s="188"/>
      <c r="AH201" s="187">
        <f t="shared" si="75"/>
        <v>0</v>
      </c>
      <c r="AI201" s="188"/>
      <c r="AJ201" s="187">
        <f t="shared" si="76"/>
        <v>0</v>
      </c>
      <c r="AK201" s="188"/>
      <c r="AL201" s="187">
        <f t="shared" si="77"/>
        <v>0</v>
      </c>
      <c r="AM201" s="188"/>
      <c r="AN201" s="187">
        <f t="shared" si="78"/>
        <v>0</v>
      </c>
      <c r="AO201" s="188"/>
      <c r="AP201" s="187">
        <f t="shared" si="79"/>
        <v>0</v>
      </c>
      <c r="AQ201" s="29"/>
      <c r="AR201" s="30"/>
      <c r="AS201" s="30" t="str">
        <f>IF(AT201&gt;0,"",IF(ISERROR(VLOOKUP(CONCATENATE(C201,E201),STD!C:D,2,0)),"",VLOOKUP(CONCATENATE(C201,E201),STD!C:D,2,0)))</f>
        <v/>
      </c>
      <c r="AT201" s="31"/>
      <c r="AU201" s="109" t="str">
        <f t="shared" si="80"/>
        <v/>
      </c>
      <c r="AV201" s="286">
        <f t="shared" ref="AV201:AV264" si="81">H201-SUM(J201,M201,P201,S201,V201,Y201)</f>
        <v>0</v>
      </c>
      <c r="AW201">
        <f t="shared" si="65"/>
        <v>0</v>
      </c>
    </row>
    <row r="202" spans="1:49" ht="15" customHeight="1" x14ac:dyDescent="0.25">
      <c r="A202" s="82">
        <v>194</v>
      </c>
      <c r="B202" s="285" t="str">
        <f>IF(ISERROR(VLOOKUP(CONCATENATE(C202,E202),STD!C:E,3,0)),"",VLOOKUP(CONCATENATE(C202,E202),STD!C:E,3,0))</f>
        <v/>
      </c>
      <c r="C202" s="184"/>
      <c r="D202" s="229"/>
      <c r="E202" s="26"/>
      <c r="F202" s="26" t="str">
        <f>IF(C202&gt;1,VLOOKUP(C202,'PROD-KGS'!$A$1:$D$1369,4,0),"")</f>
        <v/>
      </c>
      <c r="G202" s="27">
        <f t="shared" si="67"/>
        <v>0</v>
      </c>
      <c r="H202" s="99"/>
      <c r="I202" s="210">
        <f t="shared" si="66"/>
        <v>0</v>
      </c>
      <c r="J202" s="92"/>
      <c r="K202" s="90">
        <f>IFERROR(INDEX(LUN!$A$1:$W$45,MATCH(A202,LUN!$A:$A,0),12),0)</f>
        <v>0</v>
      </c>
      <c r="L202" s="91" t="str">
        <f t="shared" si="68"/>
        <v/>
      </c>
      <c r="M202" s="81"/>
      <c r="N202" s="90">
        <f>IFERROR(INDEX(MAR!$A$1:$W$42,MATCH(A202,MAR!$A:$A,0),12),0)</f>
        <v>0</v>
      </c>
      <c r="O202" s="80" t="str">
        <f t="shared" si="69"/>
        <v/>
      </c>
      <c r="P202" s="81"/>
      <c r="Q202" s="90">
        <f>IFERROR(INDEX(MIE!$A$1:$W$44,MATCH(A202,MIE!$A:$A,0),12),0)</f>
        <v>0</v>
      </c>
      <c r="R202" s="80" t="str">
        <f t="shared" si="70"/>
        <v/>
      </c>
      <c r="S202" s="81"/>
      <c r="T202" s="90">
        <f>IFERROR(INDEX(JUE!$A$1:$W$45,MATCH(A202,JUE!$A:$A,0),12),0)</f>
        <v>0</v>
      </c>
      <c r="U202" s="80" t="str">
        <f t="shared" si="71"/>
        <v/>
      </c>
      <c r="V202" s="81"/>
      <c r="W202" s="90">
        <f>IFERROR(INDEX(VIE!$A$1:$N$40,MATCH(A202,VIE!$A:$A,0),12),0)</f>
        <v>0</v>
      </c>
      <c r="X202" s="80" t="str">
        <f t="shared" si="72"/>
        <v/>
      </c>
      <c r="Y202" s="81"/>
      <c r="Z202" s="90">
        <f>IFERROR(INDEX([5]SAB!$A$1:$J$43,MATCH(A202,[5]SAB!$A:$A,0),12),0)</f>
        <v>0</v>
      </c>
      <c r="AA202" s="80" t="str">
        <f t="shared" si="73"/>
        <v/>
      </c>
      <c r="AB202" s="185"/>
      <c r="AC202" s="28"/>
      <c r="AD202" s="186"/>
      <c r="AE202" s="188"/>
      <c r="AF202" s="187">
        <f t="shared" si="74"/>
        <v>0</v>
      </c>
      <c r="AG202" s="188"/>
      <c r="AH202" s="187">
        <f t="shared" si="75"/>
        <v>0</v>
      </c>
      <c r="AI202" s="188"/>
      <c r="AJ202" s="187">
        <f t="shared" si="76"/>
        <v>0</v>
      </c>
      <c r="AK202" s="188"/>
      <c r="AL202" s="187">
        <f t="shared" si="77"/>
        <v>0</v>
      </c>
      <c r="AM202" s="188"/>
      <c r="AN202" s="187">
        <f t="shared" si="78"/>
        <v>0</v>
      </c>
      <c r="AO202" s="188"/>
      <c r="AP202" s="187">
        <f t="shared" si="79"/>
        <v>0</v>
      </c>
      <c r="AQ202" s="29"/>
      <c r="AR202" s="30"/>
      <c r="AS202" s="30" t="str">
        <f>IF(AT202&gt;0,"",IF(ISERROR(VLOOKUP(CONCATENATE(C202,E202),STD!C:D,2,0)),"",VLOOKUP(CONCATENATE(C202,E202),STD!C:D,2,0)))</f>
        <v/>
      </c>
      <c r="AT202" s="31"/>
      <c r="AU202" s="109" t="str">
        <f t="shared" si="80"/>
        <v/>
      </c>
      <c r="AV202" s="286">
        <f t="shared" si="81"/>
        <v>0</v>
      </c>
      <c r="AW202">
        <f t="shared" si="65"/>
        <v>0</v>
      </c>
    </row>
    <row r="203" spans="1:49" x14ac:dyDescent="0.25">
      <c r="A203" s="82">
        <v>195</v>
      </c>
      <c r="B203" s="285" t="str">
        <f>IF(ISERROR(VLOOKUP(CONCATENATE(C203,E203),STD!C:E,3,0)),"",VLOOKUP(CONCATENATE(C203,E203),STD!C:E,3,0))</f>
        <v/>
      </c>
      <c r="C203" s="184"/>
      <c r="D203" s="229"/>
      <c r="E203" s="26"/>
      <c r="F203" s="26" t="str">
        <f>IF(C203&gt;1,VLOOKUP(C203,'PROD-KGS'!$A$1:$D$1369,4,0),"")</f>
        <v/>
      </c>
      <c r="G203" s="27">
        <f t="shared" si="67"/>
        <v>0</v>
      </c>
      <c r="H203" s="99"/>
      <c r="I203" s="210">
        <f t="shared" si="66"/>
        <v>0</v>
      </c>
      <c r="J203" s="92"/>
      <c r="K203" s="90">
        <f>IFERROR(INDEX(LUN!$A$1:$W$45,MATCH(A203,LUN!$A:$A,0),12),0)</f>
        <v>0</v>
      </c>
      <c r="L203" s="91" t="str">
        <f t="shared" si="68"/>
        <v/>
      </c>
      <c r="M203" s="81"/>
      <c r="N203" s="90">
        <f>IFERROR(INDEX(MAR!$A$1:$W$42,MATCH(A203,MAR!$A:$A,0),12),0)</f>
        <v>0</v>
      </c>
      <c r="O203" s="80" t="str">
        <f t="shared" si="69"/>
        <v/>
      </c>
      <c r="P203" s="81"/>
      <c r="Q203" s="90">
        <f>IFERROR(INDEX(MIE!$A$1:$W$44,MATCH(A203,MIE!$A:$A,0),12),0)</f>
        <v>0</v>
      </c>
      <c r="R203" s="80" t="str">
        <f t="shared" si="70"/>
        <v/>
      </c>
      <c r="S203" s="81"/>
      <c r="T203" s="90">
        <f>IFERROR(INDEX(JUE!$A$1:$W$45,MATCH(A203,JUE!$A:$A,0),12),0)</f>
        <v>0</v>
      </c>
      <c r="U203" s="80" t="str">
        <f t="shared" si="71"/>
        <v/>
      </c>
      <c r="V203" s="81"/>
      <c r="W203" s="90">
        <f>IFERROR(INDEX(VIE!$A$1:$N$40,MATCH(A203,VIE!$A:$A,0),12),0)</f>
        <v>0</v>
      </c>
      <c r="X203" s="80" t="str">
        <f t="shared" si="72"/>
        <v/>
      </c>
      <c r="Y203" s="81"/>
      <c r="Z203" s="90">
        <f>IFERROR(INDEX([5]SAB!$A$1:$J$43,MATCH(A203,[5]SAB!$A:$A,0),12),0)</f>
        <v>0</v>
      </c>
      <c r="AA203" s="80" t="str">
        <f t="shared" si="73"/>
        <v/>
      </c>
      <c r="AB203" s="185"/>
      <c r="AC203" s="28"/>
      <c r="AD203" s="186"/>
      <c r="AE203" s="188"/>
      <c r="AF203" s="187">
        <f t="shared" si="74"/>
        <v>0</v>
      </c>
      <c r="AG203" s="188"/>
      <c r="AH203" s="187">
        <f t="shared" si="75"/>
        <v>0</v>
      </c>
      <c r="AI203" s="188"/>
      <c r="AJ203" s="187">
        <f t="shared" si="76"/>
        <v>0</v>
      </c>
      <c r="AK203" s="188"/>
      <c r="AL203" s="187">
        <f t="shared" si="77"/>
        <v>0</v>
      </c>
      <c r="AM203" s="188"/>
      <c r="AN203" s="187">
        <f t="shared" si="78"/>
        <v>0</v>
      </c>
      <c r="AO203" s="188"/>
      <c r="AP203" s="187">
        <f t="shared" si="79"/>
        <v>0</v>
      </c>
      <c r="AQ203" s="29"/>
      <c r="AR203" s="30"/>
      <c r="AS203" s="30" t="str">
        <f>IF(AT203&gt;0,"",IF(ISERROR(VLOOKUP(CONCATENATE(C203,E203),STD!C:D,2,0)),"",VLOOKUP(CONCATENATE(C203,E203),STD!C:D,2,0)))</f>
        <v/>
      </c>
      <c r="AT203" s="31"/>
      <c r="AU203" s="109" t="str">
        <f t="shared" si="80"/>
        <v/>
      </c>
      <c r="AV203" s="286">
        <f t="shared" si="81"/>
        <v>0</v>
      </c>
      <c r="AW203">
        <f t="shared" si="65"/>
        <v>0</v>
      </c>
    </row>
    <row r="204" spans="1:49" x14ac:dyDescent="0.25">
      <c r="A204" s="82">
        <v>196</v>
      </c>
      <c r="B204" s="285" t="str">
        <f>IF(ISERROR(VLOOKUP(CONCATENATE(C204,E204),STD!C:E,3,0)),"",VLOOKUP(CONCATENATE(C204,E204),STD!C:E,3,0))</f>
        <v/>
      </c>
      <c r="C204" s="184"/>
      <c r="D204" s="229"/>
      <c r="E204" s="26"/>
      <c r="F204" s="26" t="str">
        <f>IF(C204&gt;1,VLOOKUP(C204,'PROD-KGS'!$A$1:$D$1369,4,0),"")</f>
        <v/>
      </c>
      <c r="G204" s="27">
        <f t="shared" si="67"/>
        <v>0</v>
      </c>
      <c r="H204" s="99"/>
      <c r="I204" s="210">
        <f t="shared" si="66"/>
        <v>0</v>
      </c>
      <c r="J204" s="92"/>
      <c r="K204" s="90">
        <f>IFERROR(INDEX(LUN!$A$1:$W$45,MATCH(A204,LUN!$A:$A,0),12),0)</f>
        <v>0</v>
      </c>
      <c r="L204" s="91" t="str">
        <f t="shared" si="68"/>
        <v/>
      </c>
      <c r="M204" s="81"/>
      <c r="N204" s="90">
        <f>IFERROR(INDEX(MAR!$A$1:$W$42,MATCH(A204,MAR!$A:$A,0),12),0)</f>
        <v>0</v>
      </c>
      <c r="O204" s="80" t="str">
        <f t="shared" si="69"/>
        <v/>
      </c>
      <c r="P204" s="81"/>
      <c r="Q204" s="90">
        <f>IFERROR(INDEX(MIE!$A$1:$W$44,MATCH(A204,MIE!$A:$A,0),12),0)</f>
        <v>0</v>
      </c>
      <c r="R204" s="80" t="str">
        <f t="shared" si="70"/>
        <v/>
      </c>
      <c r="S204" s="81"/>
      <c r="T204" s="90">
        <f>IFERROR(INDEX(JUE!$A$1:$W$45,MATCH(A204,JUE!$A:$A,0),12),0)</f>
        <v>0</v>
      </c>
      <c r="U204" s="80" t="str">
        <f t="shared" si="71"/>
        <v/>
      </c>
      <c r="V204" s="81"/>
      <c r="W204" s="90">
        <f>IFERROR(INDEX(VIE!$A$1:$N$40,MATCH(A204,VIE!$A:$A,0),12),0)</f>
        <v>0</v>
      </c>
      <c r="X204" s="80" t="str">
        <f t="shared" si="72"/>
        <v/>
      </c>
      <c r="Y204" s="81"/>
      <c r="Z204" s="90">
        <f>IFERROR(INDEX([5]SAB!$A$1:$J$43,MATCH(A204,[5]SAB!$A:$A,0),12),0)</f>
        <v>0</v>
      </c>
      <c r="AA204" s="80" t="str">
        <f t="shared" si="73"/>
        <v/>
      </c>
      <c r="AB204" s="185"/>
      <c r="AC204" s="28"/>
      <c r="AD204" s="186"/>
      <c r="AE204" s="188"/>
      <c r="AF204" s="187">
        <f t="shared" si="74"/>
        <v>0</v>
      </c>
      <c r="AG204" s="188"/>
      <c r="AH204" s="187">
        <f t="shared" si="75"/>
        <v>0</v>
      </c>
      <c r="AI204" s="188"/>
      <c r="AJ204" s="187">
        <f t="shared" si="76"/>
        <v>0</v>
      </c>
      <c r="AK204" s="188"/>
      <c r="AL204" s="187">
        <f t="shared" si="77"/>
        <v>0</v>
      </c>
      <c r="AM204" s="188"/>
      <c r="AN204" s="187">
        <f t="shared" si="78"/>
        <v>0</v>
      </c>
      <c r="AO204" s="188"/>
      <c r="AP204" s="187">
        <f t="shared" si="79"/>
        <v>0</v>
      </c>
      <c r="AQ204" s="29"/>
      <c r="AR204" s="30"/>
      <c r="AS204" s="30" t="str">
        <f>IF(AT204&gt;0,"",IF(ISERROR(VLOOKUP(CONCATENATE(C204,E204),STD!C:D,2,0)),"",VLOOKUP(CONCATENATE(C204,E204),STD!C:D,2,0)))</f>
        <v/>
      </c>
      <c r="AT204" s="31"/>
      <c r="AU204" s="109" t="str">
        <f t="shared" si="80"/>
        <v/>
      </c>
      <c r="AV204" s="286">
        <f t="shared" si="81"/>
        <v>0</v>
      </c>
      <c r="AW204">
        <f t="shared" si="65"/>
        <v>0</v>
      </c>
    </row>
    <row r="205" spans="1:49" x14ac:dyDescent="0.25">
      <c r="A205" s="82">
        <v>197</v>
      </c>
      <c r="B205" s="285" t="str">
        <f>IF(ISERROR(VLOOKUP(CONCATENATE(C205,E205),STD!C:E,3,0)),"",VLOOKUP(CONCATENATE(C205,E205),STD!C:E,3,0))</f>
        <v/>
      </c>
      <c r="C205" s="184"/>
      <c r="D205" s="229"/>
      <c r="E205" s="26"/>
      <c r="F205" s="26" t="str">
        <f>IF(C205&gt;1,VLOOKUP(C205,'PROD-KGS'!$A$1:$D$1369,4,0),"")</f>
        <v/>
      </c>
      <c r="G205" s="27">
        <f t="shared" si="67"/>
        <v>0</v>
      </c>
      <c r="H205" s="99"/>
      <c r="I205" s="210">
        <f t="shared" si="66"/>
        <v>0</v>
      </c>
      <c r="J205" s="92"/>
      <c r="K205" s="90">
        <f>IFERROR(INDEX(LUN!$A$1:$W$45,MATCH(A205,LUN!$A:$A,0),12),0)</f>
        <v>0</v>
      </c>
      <c r="L205" s="91" t="str">
        <f t="shared" si="68"/>
        <v/>
      </c>
      <c r="M205" s="81"/>
      <c r="N205" s="90">
        <f>IFERROR(INDEX(MAR!$A$1:$W$42,MATCH(A205,MAR!$A:$A,0),12),0)</f>
        <v>0</v>
      </c>
      <c r="O205" s="80" t="str">
        <f t="shared" si="69"/>
        <v/>
      </c>
      <c r="P205" s="81"/>
      <c r="Q205" s="90">
        <f>IFERROR(INDEX(MIE!$A$1:$W$44,MATCH(A205,MIE!$A:$A,0),12),0)</f>
        <v>0</v>
      </c>
      <c r="R205" s="80" t="str">
        <f t="shared" si="70"/>
        <v/>
      </c>
      <c r="S205" s="81"/>
      <c r="T205" s="90">
        <f>IFERROR(INDEX(JUE!$A$1:$W$45,MATCH(A205,JUE!$A:$A,0),12),0)</f>
        <v>0</v>
      </c>
      <c r="U205" s="80" t="str">
        <f t="shared" si="71"/>
        <v/>
      </c>
      <c r="V205" s="81"/>
      <c r="W205" s="90">
        <f>IFERROR(INDEX(VIE!$A$1:$N$40,MATCH(A205,VIE!$A:$A,0),12),0)</f>
        <v>0</v>
      </c>
      <c r="X205" s="80" t="str">
        <f t="shared" si="72"/>
        <v/>
      </c>
      <c r="Y205" s="81"/>
      <c r="Z205" s="90">
        <f>IFERROR(INDEX([5]SAB!$A$1:$J$43,MATCH(A205,[5]SAB!$A:$A,0),12),0)</f>
        <v>0</v>
      </c>
      <c r="AA205" s="80" t="str">
        <f t="shared" si="73"/>
        <v/>
      </c>
      <c r="AB205" s="185"/>
      <c r="AC205" s="28"/>
      <c r="AD205" s="186"/>
      <c r="AE205" s="188"/>
      <c r="AF205" s="187">
        <f t="shared" si="74"/>
        <v>0</v>
      </c>
      <c r="AG205" s="188"/>
      <c r="AH205" s="187">
        <f t="shared" si="75"/>
        <v>0</v>
      </c>
      <c r="AI205" s="188"/>
      <c r="AJ205" s="187">
        <f t="shared" si="76"/>
        <v>0</v>
      </c>
      <c r="AK205" s="188"/>
      <c r="AL205" s="187">
        <f t="shared" si="77"/>
        <v>0</v>
      </c>
      <c r="AM205" s="188"/>
      <c r="AN205" s="187">
        <f t="shared" si="78"/>
        <v>0</v>
      </c>
      <c r="AO205" s="188"/>
      <c r="AP205" s="187">
        <f t="shared" si="79"/>
        <v>0</v>
      </c>
      <c r="AQ205" s="29"/>
      <c r="AR205" s="30"/>
      <c r="AS205" s="30" t="str">
        <f>IF(AT205&gt;0,"",IF(ISERROR(VLOOKUP(CONCATENATE(C205,E205),STD!C:D,2,0)),"",VLOOKUP(CONCATENATE(C205,E205),STD!C:D,2,0)))</f>
        <v/>
      </c>
      <c r="AT205" s="31"/>
      <c r="AU205" s="109" t="str">
        <f t="shared" si="80"/>
        <v/>
      </c>
      <c r="AV205" s="286">
        <f t="shared" si="81"/>
        <v>0</v>
      </c>
      <c r="AW205">
        <f t="shared" si="65"/>
        <v>0</v>
      </c>
    </row>
    <row r="206" spans="1:49" ht="15" customHeight="1" x14ac:dyDescent="0.25">
      <c r="A206" s="82">
        <v>198</v>
      </c>
      <c r="B206" s="285" t="str">
        <f>IF(ISERROR(VLOOKUP(CONCATENATE(C206,E206),STD!C:E,3,0)),"",VLOOKUP(CONCATENATE(C206,E206),STD!C:E,3,0))</f>
        <v/>
      </c>
      <c r="C206" s="184"/>
      <c r="D206" s="229"/>
      <c r="E206" s="26"/>
      <c r="F206" s="26" t="str">
        <f>IF(C206&gt;1,VLOOKUP(C206,'PROD-KGS'!$A$1:$D$1369,4,0),"")</f>
        <v/>
      </c>
      <c r="G206" s="27">
        <f t="shared" si="67"/>
        <v>0</v>
      </c>
      <c r="H206" s="99"/>
      <c r="I206" s="210">
        <f t="shared" si="66"/>
        <v>0</v>
      </c>
      <c r="J206" s="92"/>
      <c r="K206" s="90">
        <f>IFERROR(INDEX(LUN!$A$1:$W$45,MATCH(A206,LUN!$A:$A,0),12),0)</f>
        <v>0</v>
      </c>
      <c r="L206" s="91" t="str">
        <f t="shared" si="68"/>
        <v/>
      </c>
      <c r="M206" s="81"/>
      <c r="N206" s="90">
        <f>IFERROR(INDEX(MAR!$A$1:$W$42,MATCH(A206,MAR!$A:$A,0),12),0)</f>
        <v>0</v>
      </c>
      <c r="O206" s="80" t="str">
        <f t="shared" si="69"/>
        <v/>
      </c>
      <c r="P206" s="81"/>
      <c r="Q206" s="90">
        <f>IFERROR(INDEX(MIE!$A$1:$W$44,MATCH(A206,MIE!$A:$A,0),12),0)</f>
        <v>0</v>
      </c>
      <c r="R206" s="80" t="str">
        <f t="shared" si="70"/>
        <v/>
      </c>
      <c r="S206" s="81"/>
      <c r="T206" s="90">
        <f>IFERROR(INDEX(JUE!$A$1:$W$45,MATCH(A206,JUE!$A:$A,0),12),0)</f>
        <v>0</v>
      </c>
      <c r="U206" s="80" t="str">
        <f t="shared" si="71"/>
        <v/>
      </c>
      <c r="V206" s="81"/>
      <c r="W206" s="90">
        <f>IFERROR(INDEX(VIE!$A$1:$N$40,MATCH(A206,VIE!$A:$A,0),12),0)</f>
        <v>0</v>
      </c>
      <c r="X206" s="80" t="str">
        <f t="shared" si="72"/>
        <v/>
      </c>
      <c r="Y206" s="81"/>
      <c r="Z206" s="90">
        <f>IFERROR(INDEX([5]SAB!$A$1:$J$43,MATCH(A206,[5]SAB!$A:$A,0),12),0)</f>
        <v>0</v>
      </c>
      <c r="AA206" s="80" t="str">
        <f t="shared" si="73"/>
        <v/>
      </c>
      <c r="AB206" s="185"/>
      <c r="AC206" s="28"/>
      <c r="AD206" s="186"/>
      <c r="AE206" s="188"/>
      <c r="AF206" s="187">
        <f t="shared" si="74"/>
        <v>0</v>
      </c>
      <c r="AG206" s="188"/>
      <c r="AH206" s="187">
        <f t="shared" si="75"/>
        <v>0</v>
      </c>
      <c r="AI206" s="188"/>
      <c r="AJ206" s="187">
        <f t="shared" si="76"/>
        <v>0</v>
      </c>
      <c r="AK206" s="188"/>
      <c r="AL206" s="187">
        <f t="shared" si="77"/>
        <v>0</v>
      </c>
      <c r="AM206" s="188"/>
      <c r="AN206" s="187">
        <f t="shared" si="78"/>
        <v>0</v>
      </c>
      <c r="AO206" s="188"/>
      <c r="AP206" s="187">
        <f t="shared" si="79"/>
        <v>0</v>
      </c>
      <c r="AQ206" s="29"/>
      <c r="AR206" s="30"/>
      <c r="AS206" s="30" t="str">
        <f>IF(AT206&gt;0,"",IF(ISERROR(VLOOKUP(CONCATENATE(C206,E206),STD!C:D,2,0)),"",VLOOKUP(CONCATENATE(C206,E206),STD!C:D,2,0)))</f>
        <v/>
      </c>
      <c r="AT206" s="31"/>
      <c r="AU206" s="109" t="str">
        <f t="shared" si="80"/>
        <v/>
      </c>
      <c r="AV206" s="286">
        <f t="shared" si="81"/>
        <v>0</v>
      </c>
      <c r="AW206">
        <f t="shared" si="65"/>
        <v>0</v>
      </c>
    </row>
    <row r="207" spans="1:49" ht="15" customHeight="1" x14ac:dyDescent="0.25">
      <c r="A207" s="82">
        <v>199</v>
      </c>
      <c r="B207" s="285" t="str">
        <f>IF(ISERROR(VLOOKUP(CONCATENATE(C207,E207),STD!C:E,3,0)),"",VLOOKUP(CONCATENATE(C207,E207),STD!C:E,3,0))</f>
        <v/>
      </c>
      <c r="C207" s="184"/>
      <c r="D207" s="229"/>
      <c r="E207" s="26"/>
      <c r="F207" s="26" t="str">
        <f>IF(C207&gt;1,VLOOKUP(C207,'PROD-KGS'!$A$1:$D$1369,4,0),"")</f>
        <v/>
      </c>
      <c r="G207" s="27">
        <f t="shared" si="67"/>
        <v>0</v>
      </c>
      <c r="H207" s="99"/>
      <c r="I207" s="210">
        <f t="shared" si="66"/>
        <v>0</v>
      </c>
      <c r="J207" s="92"/>
      <c r="K207" s="90">
        <f>IFERROR(INDEX(LUN!$A$1:$W$45,MATCH(A207,LUN!$A:$A,0),12),0)</f>
        <v>0</v>
      </c>
      <c r="L207" s="91" t="str">
        <f t="shared" si="68"/>
        <v/>
      </c>
      <c r="M207" s="81"/>
      <c r="N207" s="90">
        <f>IFERROR(INDEX(MAR!$A$1:$W$42,MATCH(A207,MAR!$A:$A,0),12),0)</f>
        <v>0</v>
      </c>
      <c r="O207" s="80" t="str">
        <f t="shared" si="69"/>
        <v/>
      </c>
      <c r="P207" s="81"/>
      <c r="Q207" s="90">
        <f>IFERROR(INDEX(MIE!$A$1:$W$44,MATCH(A207,MIE!$A:$A,0),12),0)</f>
        <v>0</v>
      </c>
      <c r="R207" s="80" t="str">
        <f t="shared" si="70"/>
        <v/>
      </c>
      <c r="S207" s="81"/>
      <c r="T207" s="90">
        <f>IFERROR(INDEX(JUE!$A$1:$W$45,MATCH(A207,JUE!$A:$A,0),12),0)</f>
        <v>0</v>
      </c>
      <c r="U207" s="80" t="str">
        <f t="shared" si="71"/>
        <v/>
      </c>
      <c r="V207" s="81"/>
      <c r="W207" s="90">
        <f>IFERROR(INDEX(VIE!$A$1:$N$40,MATCH(A207,VIE!$A:$A,0),12),0)</f>
        <v>0</v>
      </c>
      <c r="X207" s="80" t="str">
        <f t="shared" si="72"/>
        <v/>
      </c>
      <c r="Y207" s="81"/>
      <c r="Z207" s="90">
        <f>IFERROR(INDEX([5]SAB!$A$1:$J$43,MATCH(A207,[5]SAB!$A:$A,0),12),0)</f>
        <v>0</v>
      </c>
      <c r="AA207" s="80" t="str">
        <f t="shared" si="73"/>
        <v/>
      </c>
      <c r="AB207" s="185"/>
      <c r="AC207" s="28"/>
      <c r="AD207" s="186"/>
      <c r="AE207" s="188"/>
      <c r="AF207" s="187">
        <f t="shared" si="74"/>
        <v>0</v>
      </c>
      <c r="AG207" s="188"/>
      <c r="AH207" s="187">
        <f t="shared" si="75"/>
        <v>0</v>
      </c>
      <c r="AI207" s="188"/>
      <c r="AJ207" s="187">
        <f t="shared" si="76"/>
        <v>0</v>
      </c>
      <c r="AK207" s="188"/>
      <c r="AL207" s="187">
        <f t="shared" si="77"/>
        <v>0</v>
      </c>
      <c r="AM207" s="188"/>
      <c r="AN207" s="187">
        <f t="shared" si="78"/>
        <v>0</v>
      </c>
      <c r="AO207" s="188"/>
      <c r="AP207" s="187">
        <f t="shared" si="79"/>
        <v>0</v>
      </c>
      <c r="AQ207" s="29"/>
      <c r="AR207" s="30"/>
      <c r="AS207" s="30" t="str">
        <f>IF(AT207&gt;0,"",IF(ISERROR(VLOOKUP(CONCATENATE(C207,E207),STD!C:D,2,0)),"",VLOOKUP(CONCATENATE(C207,E207),STD!C:D,2,0)))</f>
        <v/>
      </c>
      <c r="AT207" s="31"/>
      <c r="AU207" s="109" t="str">
        <f t="shared" si="80"/>
        <v/>
      </c>
      <c r="AV207" s="286">
        <f t="shared" si="81"/>
        <v>0</v>
      </c>
      <c r="AW207">
        <f t="shared" si="65"/>
        <v>0</v>
      </c>
    </row>
    <row r="208" spans="1:49" ht="15" customHeight="1" x14ac:dyDescent="0.25">
      <c r="A208" s="82">
        <v>200</v>
      </c>
      <c r="B208" s="285" t="str">
        <f>IF(ISERROR(VLOOKUP(CONCATENATE(C208,E208),STD!C:E,3,0)),"",VLOOKUP(CONCATENATE(C208,E208),STD!C:E,3,0))</f>
        <v/>
      </c>
      <c r="C208" s="184"/>
      <c r="D208" s="229"/>
      <c r="E208" s="26"/>
      <c r="F208" s="26" t="str">
        <f>IF(C208&gt;1,VLOOKUP(C208,'PROD-KGS'!$A$1:$D$1369,4,0),"")</f>
        <v/>
      </c>
      <c r="G208" s="27">
        <f t="shared" si="67"/>
        <v>0</v>
      </c>
      <c r="H208" s="99"/>
      <c r="I208" s="210">
        <f t="shared" si="66"/>
        <v>0</v>
      </c>
      <c r="J208" s="92"/>
      <c r="K208" s="90">
        <f>IFERROR(INDEX(LUN!$A$1:$W$45,MATCH(A208,LUN!$A:$A,0),12),0)</f>
        <v>0</v>
      </c>
      <c r="L208" s="91" t="str">
        <f t="shared" si="68"/>
        <v/>
      </c>
      <c r="M208" s="81"/>
      <c r="N208" s="90">
        <f>IFERROR(INDEX(MAR!$A$1:$W$42,MATCH(A208,MAR!$A:$A,0),12),0)</f>
        <v>0</v>
      </c>
      <c r="O208" s="80" t="str">
        <f t="shared" si="69"/>
        <v/>
      </c>
      <c r="P208" s="81"/>
      <c r="Q208" s="90">
        <f>IFERROR(INDEX(MIE!$A$1:$W$44,MATCH(A208,MIE!$A:$A,0),12),0)</f>
        <v>0</v>
      </c>
      <c r="R208" s="80" t="str">
        <f t="shared" si="70"/>
        <v/>
      </c>
      <c r="S208" s="81"/>
      <c r="T208" s="90">
        <f>IFERROR(INDEX(JUE!$A$1:$W$45,MATCH(A208,JUE!$A:$A,0),12),0)</f>
        <v>0</v>
      </c>
      <c r="U208" s="80" t="str">
        <f t="shared" si="71"/>
        <v/>
      </c>
      <c r="V208" s="81"/>
      <c r="W208" s="90">
        <f>IFERROR(INDEX(VIE!$A$1:$N$40,MATCH(A208,VIE!$A:$A,0),12),0)</f>
        <v>0</v>
      </c>
      <c r="X208" s="80" t="str">
        <f t="shared" si="72"/>
        <v/>
      </c>
      <c r="Y208" s="81"/>
      <c r="Z208" s="90">
        <f>IFERROR(INDEX([5]SAB!$A$1:$J$43,MATCH(A208,[5]SAB!$A:$A,0),12),0)</f>
        <v>0</v>
      </c>
      <c r="AA208" s="80" t="str">
        <f t="shared" si="73"/>
        <v/>
      </c>
      <c r="AB208" s="185"/>
      <c r="AC208" s="28"/>
      <c r="AD208" s="186"/>
      <c r="AE208" s="188"/>
      <c r="AF208" s="187">
        <f t="shared" si="74"/>
        <v>0</v>
      </c>
      <c r="AG208" s="188"/>
      <c r="AH208" s="187">
        <f t="shared" si="75"/>
        <v>0</v>
      </c>
      <c r="AI208" s="188"/>
      <c r="AJ208" s="187">
        <f t="shared" si="76"/>
        <v>0</v>
      </c>
      <c r="AK208" s="188"/>
      <c r="AL208" s="187">
        <f t="shared" si="77"/>
        <v>0</v>
      </c>
      <c r="AM208" s="188"/>
      <c r="AN208" s="187">
        <f t="shared" si="78"/>
        <v>0</v>
      </c>
      <c r="AO208" s="188"/>
      <c r="AP208" s="187">
        <f t="shared" si="79"/>
        <v>0</v>
      </c>
      <c r="AQ208" s="29"/>
      <c r="AR208" s="30"/>
      <c r="AS208" s="30" t="str">
        <f>IF(AT208&gt;0,"",IF(ISERROR(VLOOKUP(CONCATENATE(C208,E208),STD!C:D,2,0)),"",VLOOKUP(CONCATENATE(C208,E208),STD!C:D,2,0)))</f>
        <v/>
      </c>
      <c r="AT208" s="31"/>
      <c r="AU208" s="109" t="str">
        <f t="shared" si="80"/>
        <v/>
      </c>
      <c r="AV208" s="286">
        <f t="shared" si="81"/>
        <v>0</v>
      </c>
      <c r="AW208">
        <f t="shared" si="65"/>
        <v>0</v>
      </c>
    </row>
    <row r="209" spans="1:49" ht="15" customHeight="1" x14ac:dyDescent="0.25">
      <c r="A209" s="82">
        <v>201</v>
      </c>
      <c r="B209" s="285" t="str">
        <f>IF(ISERROR(VLOOKUP(CONCATENATE(C209,E209),STD!C:E,3,0)),"",VLOOKUP(CONCATENATE(C209,E209),STD!C:E,3,0))</f>
        <v/>
      </c>
      <c r="C209" s="184"/>
      <c r="D209" s="229"/>
      <c r="E209" s="26"/>
      <c r="F209" s="26" t="str">
        <f>IF(C209&gt;1,VLOOKUP(C209,'PROD-KGS'!$A$1:$D$1369,4,0),"")</f>
        <v/>
      </c>
      <c r="G209" s="27">
        <f t="shared" si="67"/>
        <v>0</v>
      </c>
      <c r="H209" s="99"/>
      <c r="I209" s="210">
        <f t="shared" si="66"/>
        <v>0</v>
      </c>
      <c r="J209" s="92"/>
      <c r="K209" s="90">
        <f>IFERROR(INDEX(LUN!$A$1:$W$45,MATCH(A209,LUN!$A:$A,0),12),0)</f>
        <v>0</v>
      </c>
      <c r="L209" s="91" t="str">
        <f t="shared" si="68"/>
        <v/>
      </c>
      <c r="M209" s="81"/>
      <c r="N209" s="90">
        <f>IFERROR(INDEX(MAR!$A$1:$W$42,MATCH(A209,MAR!$A:$A,0),12),0)</f>
        <v>0</v>
      </c>
      <c r="O209" s="80" t="str">
        <f t="shared" si="69"/>
        <v/>
      </c>
      <c r="P209" s="81"/>
      <c r="Q209" s="90">
        <f>IFERROR(INDEX(MIE!$A$1:$W$44,MATCH(A209,MIE!$A:$A,0),12),0)</f>
        <v>0</v>
      </c>
      <c r="R209" s="80" t="str">
        <f t="shared" si="70"/>
        <v/>
      </c>
      <c r="S209" s="81"/>
      <c r="T209" s="90">
        <f>IFERROR(INDEX(JUE!$A$1:$W$45,MATCH(A209,JUE!$A:$A,0),12),0)</f>
        <v>0</v>
      </c>
      <c r="U209" s="80" t="str">
        <f t="shared" si="71"/>
        <v/>
      </c>
      <c r="V209" s="81"/>
      <c r="W209" s="90">
        <f>IFERROR(INDEX(VIE!$A$1:$N$40,MATCH(A209,VIE!$A:$A,0),12),0)</f>
        <v>0</v>
      </c>
      <c r="X209" s="80" t="str">
        <f t="shared" si="72"/>
        <v/>
      </c>
      <c r="Y209" s="81"/>
      <c r="Z209" s="90">
        <f>IFERROR(INDEX([5]SAB!$A$1:$J$43,MATCH(A209,[5]SAB!$A:$A,0),12),0)</f>
        <v>0</v>
      </c>
      <c r="AA209" s="80" t="str">
        <f t="shared" si="73"/>
        <v/>
      </c>
      <c r="AB209" s="185"/>
      <c r="AC209" s="28"/>
      <c r="AD209" s="186"/>
      <c r="AE209" s="188"/>
      <c r="AF209" s="187">
        <f t="shared" si="74"/>
        <v>0</v>
      </c>
      <c r="AG209" s="188"/>
      <c r="AH209" s="187">
        <f t="shared" si="75"/>
        <v>0</v>
      </c>
      <c r="AI209" s="188"/>
      <c r="AJ209" s="187">
        <f t="shared" si="76"/>
        <v>0</v>
      </c>
      <c r="AK209" s="188"/>
      <c r="AL209" s="187">
        <f t="shared" si="77"/>
        <v>0</v>
      </c>
      <c r="AM209" s="188"/>
      <c r="AN209" s="187">
        <f t="shared" si="78"/>
        <v>0</v>
      </c>
      <c r="AO209" s="188"/>
      <c r="AP209" s="187">
        <f t="shared" si="79"/>
        <v>0</v>
      </c>
      <c r="AQ209" s="29"/>
      <c r="AR209" s="30"/>
      <c r="AS209" s="30" t="str">
        <f>IF(AT209&gt;0,"",IF(ISERROR(VLOOKUP(CONCATENATE(C209,E209),STD!C:D,2,0)),"",VLOOKUP(CONCATENATE(C209,E209),STD!C:D,2,0)))</f>
        <v/>
      </c>
      <c r="AT209" s="31"/>
      <c r="AU209" s="109" t="str">
        <f t="shared" si="80"/>
        <v/>
      </c>
      <c r="AV209" s="286">
        <f t="shared" si="81"/>
        <v>0</v>
      </c>
      <c r="AW209">
        <f t="shared" si="65"/>
        <v>0</v>
      </c>
    </row>
    <row r="210" spans="1:49" x14ac:dyDescent="0.25">
      <c r="A210" s="82">
        <v>202</v>
      </c>
      <c r="B210" s="285" t="str">
        <f>IF(ISERROR(VLOOKUP(CONCATENATE(C210,E210),STD!C:E,3,0)),"",VLOOKUP(CONCATENATE(C210,E210),STD!C:E,3,0))</f>
        <v/>
      </c>
      <c r="C210" s="184"/>
      <c r="D210" s="229"/>
      <c r="E210" s="26"/>
      <c r="F210" s="26" t="str">
        <f>IF(C210&gt;1,VLOOKUP(C210,'PROD-KGS'!$A$1:$D$1369,4,0),"")</f>
        <v/>
      </c>
      <c r="G210" s="27">
        <f t="shared" si="67"/>
        <v>0</v>
      </c>
      <c r="H210" s="99"/>
      <c r="I210" s="210">
        <f t="shared" si="66"/>
        <v>0</v>
      </c>
      <c r="J210" s="92"/>
      <c r="K210" s="90">
        <f>IFERROR(INDEX(LUN!$A$1:$W$45,MATCH(A210,LUN!$A:$A,0),12),0)</f>
        <v>0</v>
      </c>
      <c r="L210" s="91" t="str">
        <f t="shared" si="68"/>
        <v/>
      </c>
      <c r="M210" s="81"/>
      <c r="N210" s="90">
        <f>IFERROR(INDEX(MAR!$A$1:$W$42,MATCH(A210,MAR!$A:$A,0),12),0)</f>
        <v>0</v>
      </c>
      <c r="O210" s="80" t="str">
        <f t="shared" si="69"/>
        <v/>
      </c>
      <c r="P210" s="81"/>
      <c r="Q210" s="90">
        <f>IFERROR(INDEX(MIE!$A$1:$W$44,MATCH(A210,MIE!$A:$A,0),12),0)</f>
        <v>0</v>
      </c>
      <c r="R210" s="80" t="str">
        <f t="shared" si="70"/>
        <v/>
      </c>
      <c r="S210" s="81"/>
      <c r="T210" s="90">
        <f>IFERROR(INDEX(JUE!$A$1:$W$45,MATCH(A210,JUE!$A:$A,0),12),0)</f>
        <v>0</v>
      </c>
      <c r="U210" s="80" t="str">
        <f t="shared" si="71"/>
        <v/>
      </c>
      <c r="V210" s="81"/>
      <c r="W210" s="90">
        <f>IFERROR(INDEX(VIE!$A$1:$N$40,MATCH(A210,VIE!$A:$A,0),12),0)</f>
        <v>0</v>
      </c>
      <c r="X210" s="80" t="str">
        <f t="shared" si="72"/>
        <v/>
      </c>
      <c r="Y210" s="81"/>
      <c r="Z210" s="90">
        <f>IFERROR(INDEX([5]SAB!$A$1:$J$43,MATCH(A210,[5]SAB!$A:$A,0),12),0)</f>
        <v>0</v>
      </c>
      <c r="AA210" s="80" t="str">
        <f t="shared" si="73"/>
        <v/>
      </c>
      <c r="AB210" s="185"/>
      <c r="AC210" s="28"/>
      <c r="AD210" s="186"/>
      <c r="AE210" s="188"/>
      <c r="AF210" s="187">
        <f t="shared" si="74"/>
        <v>0</v>
      </c>
      <c r="AG210" s="188"/>
      <c r="AH210" s="187">
        <f t="shared" si="75"/>
        <v>0</v>
      </c>
      <c r="AI210" s="188"/>
      <c r="AJ210" s="187">
        <f t="shared" si="76"/>
        <v>0</v>
      </c>
      <c r="AK210" s="188"/>
      <c r="AL210" s="187">
        <f t="shared" si="77"/>
        <v>0</v>
      </c>
      <c r="AM210" s="188"/>
      <c r="AN210" s="187">
        <f t="shared" si="78"/>
        <v>0</v>
      </c>
      <c r="AO210" s="188"/>
      <c r="AP210" s="187">
        <f t="shared" si="79"/>
        <v>0</v>
      </c>
      <c r="AQ210" s="29"/>
      <c r="AR210" s="30"/>
      <c r="AS210" s="30" t="str">
        <f>IF(AT210&gt;0,"",IF(ISERROR(VLOOKUP(CONCATENATE(C210,E210),STD!C:D,2,0)),"",VLOOKUP(CONCATENATE(C210,E210),STD!C:D,2,0)))</f>
        <v/>
      </c>
      <c r="AT210" s="31"/>
      <c r="AU210" s="109" t="str">
        <f t="shared" si="80"/>
        <v/>
      </c>
      <c r="AV210" s="286">
        <f t="shared" si="81"/>
        <v>0</v>
      </c>
      <c r="AW210">
        <f t="shared" si="65"/>
        <v>0</v>
      </c>
    </row>
    <row r="211" spans="1:49" x14ac:dyDescent="0.25">
      <c r="A211" s="82">
        <v>203</v>
      </c>
      <c r="B211" s="285" t="str">
        <f>IF(ISERROR(VLOOKUP(CONCATENATE(C211,E211),STD!C:E,3,0)),"",VLOOKUP(CONCATENATE(C211,E211),STD!C:E,3,0))</f>
        <v/>
      </c>
      <c r="C211" s="184"/>
      <c r="D211" s="229"/>
      <c r="E211" s="26"/>
      <c r="F211" s="26" t="str">
        <f>IF(C211&gt;1,VLOOKUP(C211,'PROD-KGS'!$A$1:$D$1369,4,0),"")</f>
        <v/>
      </c>
      <c r="G211" s="27">
        <f t="shared" si="67"/>
        <v>0</v>
      </c>
      <c r="H211" s="99"/>
      <c r="I211" s="210">
        <f t="shared" si="66"/>
        <v>0</v>
      </c>
      <c r="J211" s="92"/>
      <c r="K211" s="90">
        <f>IFERROR(INDEX(LUN!$A$1:$W$45,MATCH(A211,LUN!$A:$A,0),12),0)</f>
        <v>0</v>
      </c>
      <c r="L211" s="91" t="str">
        <f t="shared" si="68"/>
        <v/>
      </c>
      <c r="M211" s="81"/>
      <c r="N211" s="90">
        <f>IFERROR(INDEX(MAR!$A$1:$W$42,MATCH(A211,MAR!$A:$A,0),12),0)</f>
        <v>0</v>
      </c>
      <c r="O211" s="80" t="str">
        <f t="shared" si="69"/>
        <v/>
      </c>
      <c r="P211" s="81"/>
      <c r="Q211" s="90">
        <f>IFERROR(INDEX(MIE!$A$1:$W$44,MATCH(A211,MIE!$A:$A,0),12),0)</f>
        <v>0</v>
      </c>
      <c r="R211" s="80" t="str">
        <f t="shared" si="70"/>
        <v/>
      </c>
      <c r="S211" s="81"/>
      <c r="T211" s="90">
        <f>IFERROR(INDEX(JUE!$A$1:$W$45,MATCH(A211,JUE!$A:$A,0),12),0)</f>
        <v>0</v>
      </c>
      <c r="U211" s="80" t="str">
        <f t="shared" si="71"/>
        <v/>
      </c>
      <c r="V211" s="81"/>
      <c r="W211" s="90">
        <f>IFERROR(INDEX(VIE!$A$1:$N$40,MATCH(A211,VIE!$A:$A,0),12),0)</f>
        <v>0</v>
      </c>
      <c r="X211" s="80" t="str">
        <f t="shared" si="72"/>
        <v/>
      </c>
      <c r="Y211" s="81"/>
      <c r="Z211" s="90">
        <f>IFERROR(INDEX([5]SAB!$A$1:$J$43,MATCH(A211,[5]SAB!$A:$A,0),12),0)</f>
        <v>0</v>
      </c>
      <c r="AA211" s="80" t="str">
        <f t="shared" si="73"/>
        <v/>
      </c>
      <c r="AB211" s="185"/>
      <c r="AC211" s="28"/>
      <c r="AD211" s="186"/>
      <c r="AE211" s="188"/>
      <c r="AF211" s="187">
        <f t="shared" si="74"/>
        <v>0</v>
      </c>
      <c r="AG211" s="188"/>
      <c r="AH211" s="187">
        <f t="shared" si="75"/>
        <v>0</v>
      </c>
      <c r="AI211" s="188"/>
      <c r="AJ211" s="187">
        <f t="shared" si="76"/>
        <v>0</v>
      </c>
      <c r="AK211" s="188"/>
      <c r="AL211" s="187">
        <f t="shared" si="77"/>
        <v>0</v>
      </c>
      <c r="AM211" s="188"/>
      <c r="AN211" s="187">
        <f t="shared" si="78"/>
        <v>0</v>
      </c>
      <c r="AO211" s="188"/>
      <c r="AP211" s="187">
        <f t="shared" si="79"/>
        <v>0</v>
      </c>
      <c r="AQ211" s="29"/>
      <c r="AR211" s="30"/>
      <c r="AS211" s="30" t="str">
        <f>IF(AT211&gt;0,"",IF(ISERROR(VLOOKUP(CONCATENATE(C211,E211),STD!C:D,2,0)),"",VLOOKUP(CONCATENATE(C211,E211),STD!C:D,2,0)))</f>
        <v/>
      </c>
      <c r="AT211" s="31"/>
      <c r="AU211" s="109" t="str">
        <f t="shared" si="80"/>
        <v/>
      </c>
      <c r="AV211" s="286">
        <f t="shared" si="81"/>
        <v>0</v>
      </c>
      <c r="AW211">
        <f t="shared" si="65"/>
        <v>0</v>
      </c>
    </row>
    <row r="212" spans="1:49" x14ac:dyDescent="0.25">
      <c r="A212" s="82">
        <v>204</v>
      </c>
      <c r="B212" s="285" t="str">
        <f>IF(ISERROR(VLOOKUP(CONCATENATE(C212,E212),STD!C:E,3,0)),"",VLOOKUP(CONCATENATE(C212,E212),STD!C:E,3,0))</f>
        <v/>
      </c>
      <c r="C212" s="184"/>
      <c r="D212" s="229"/>
      <c r="E212" s="26"/>
      <c r="F212" s="26" t="str">
        <f>IF(C212&gt;1,VLOOKUP(C212,'PROD-KGS'!$A$1:$D$1369,4,0),"")</f>
        <v/>
      </c>
      <c r="G212" s="27">
        <f t="shared" si="67"/>
        <v>0</v>
      </c>
      <c r="H212" s="99"/>
      <c r="I212" s="210">
        <f t="shared" si="66"/>
        <v>0</v>
      </c>
      <c r="J212" s="92"/>
      <c r="K212" s="90">
        <f>IFERROR(INDEX(LUN!$A$1:$W$45,MATCH(A212,LUN!$A:$A,0),12),0)</f>
        <v>0</v>
      </c>
      <c r="L212" s="91" t="str">
        <f t="shared" si="68"/>
        <v/>
      </c>
      <c r="M212" s="81"/>
      <c r="N212" s="90">
        <f>IFERROR(INDEX(MAR!$A$1:$W$42,MATCH(A212,MAR!$A:$A,0),12),0)</f>
        <v>0</v>
      </c>
      <c r="O212" s="80" t="str">
        <f t="shared" si="69"/>
        <v/>
      </c>
      <c r="P212" s="81"/>
      <c r="Q212" s="90">
        <f>IFERROR(INDEX(MIE!$A$1:$W$44,MATCH(A212,MIE!$A:$A,0),12),0)</f>
        <v>0</v>
      </c>
      <c r="R212" s="80" t="str">
        <f t="shared" si="70"/>
        <v/>
      </c>
      <c r="S212" s="81"/>
      <c r="T212" s="90">
        <f>IFERROR(INDEX(JUE!$A$1:$W$45,MATCH(A212,JUE!$A:$A,0),12),0)</f>
        <v>0</v>
      </c>
      <c r="U212" s="80" t="str">
        <f t="shared" si="71"/>
        <v/>
      </c>
      <c r="V212" s="81"/>
      <c r="W212" s="90">
        <f>IFERROR(INDEX(VIE!$A$1:$N$40,MATCH(A212,VIE!$A:$A,0),12),0)</f>
        <v>0</v>
      </c>
      <c r="X212" s="80" t="str">
        <f t="shared" si="72"/>
        <v/>
      </c>
      <c r="Y212" s="81"/>
      <c r="Z212" s="90">
        <f>IFERROR(INDEX([5]SAB!$A$1:$J$43,MATCH(A212,[5]SAB!$A:$A,0),12),0)</f>
        <v>0</v>
      </c>
      <c r="AA212" s="80" t="str">
        <f t="shared" si="73"/>
        <v/>
      </c>
      <c r="AB212" s="185"/>
      <c r="AC212" s="28"/>
      <c r="AD212" s="186"/>
      <c r="AE212" s="188"/>
      <c r="AF212" s="187">
        <f t="shared" si="74"/>
        <v>0</v>
      </c>
      <c r="AG212" s="188"/>
      <c r="AH212" s="187">
        <f t="shared" si="75"/>
        <v>0</v>
      </c>
      <c r="AI212" s="188"/>
      <c r="AJ212" s="187">
        <f t="shared" si="76"/>
        <v>0</v>
      </c>
      <c r="AK212" s="188"/>
      <c r="AL212" s="187">
        <f t="shared" si="77"/>
        <v>0</v>
      </c>
      <c r="AM212" s="188"/>
      <c r="AN212" s="187">
        <f t="shared" si="78"/>
        <v>0</v>
      </c>
      <c r="AO212" s="188"/>
      <c r="AP212" s="187">
        <f t="shared" si="79"/>
        <v>0</v>
      </c>
      <c r="AQ212" s="29"/>
      <c r="AR212" s="30"/>
      <c r="AS212" s="30" t="str">
        <f>IF(AT212&gt;0,"",IF(ISERROR(VLOOKUP(CONCATENATE(C212,E212),STD!C:D,2,0)),"",VLOOKUP(CONCATENATE(C212,E212),STD!C:D,2,0)))</f>
        <v/>
      </c>
      <c r="AT212" s="31"/>
      <c r="AU212" s="109" t="str">
        <f t="shared" si="80"/>
        <v/>
      </c>
      <c r="AV212" s="286">
        <f t="shared" si="81"/>
        <v>0</v>
      </c>
      <c r="AW212">
        <f t="shared" si="65"/>
        <v>0</v>
      </c>
    </row>
    <row r="213" spans="1:49" ht="15" customHeight="1" x14ac:dyDescent="0.25">
      <c r="A213" s="82">
        <v>205</v>
      </c>
      <c r="B213" s="285" t="str">
        <f>IF(ISERROR(VLOOKUP(CONCATENATE(C213,E213),STD!C:E,3,0)),"",VLOOKUP(CONCATENATE(C213,E213),STD!C:E,3,0))</f>
        <v/>
      </c>
      <c r="C213" s="184"/>
      <c r="D213" s="229"/>
      <c r="E213" s="26"/>
      <c r="F213" s="26" t="str">
        <f>IF(C213&gt;1,VLOOKUP(C213,'PROD-KGS'!$A$1:$D$1369,4,0),"")</f>
        <v/>
      </c>
      <c r="G213" s="27">
        <f t="shared" si="67"/>
        <v>0</v>
      </c>
      <c r="H213" s="99"/>
      <c r="I213" s="210">
        <f t="shared" si="66"/>
        <v>0</v>
      </c>
      <c r="J213" s="92"/>
      <c r="K213" s="90">
        <f>IFERROR(INDEX(LUN!$A$1:$W$45,MATCH(A213,LUN!$A:$A,0),12),0)</f>
        <v>0</v>
      </c>
      <c r="L213" s="91" t="str">
        <f t="shared" si="68"/>
        <v/>
      </c>
      <c r="M213" s="81"/>
      <c r="N213" s="90">
        <f>IFERROR(INDEX(MAR!$A$1:$W$42,MATCH(A213,MAR!$A:$A,0),12),0)</f>
        <v>0</v>
      </c>
      <c r="O213" s="80" t="str">
        <f t="shared" si="69"/>
        <v/>
      </c>
      <c r="P213" s="81"/>
      <c r="Q213" s="90">
        <f>IFERROR(INDEX(MIE!$A$1:$W$44,MATCH(A213,MIE!$A:$A,0),12),0)</f>
        <v>0</v>
      </c>
      <c r="R213" s="80" t="str">
        <f t="shared" si="70"/>
        <v/>
      </c>
      <c r="S213" s="81"/>
      <c r="T213" s="90">
        <f>IFERROR(INDEX(JUE!$A$1:$W$45,MATCH(A213,JUE!$A:$A,0),12),0)</f>
        <v>0</v>
      </c>
      <c r="U213" s="80" t="str">
        <f t="shared" si="71"/>
        <v/>
      </c>
      <c r="V213" s="81"/>
      <c r="W213" s="90">
        <f>IFERROR(INDEX(VIE!$A$1:$N$40,MATCH(A213,VIE!$A:$A,0),12),0)</f>
        <v>0</v>
      </c>
      <c r="X213" s="80" t="str">
        <f t="shared" si="72"/>
        <v/>
      </c>
      <c r="Y213" s="81"/>
      <c r="Z213" s="90">
        <f>IFERROR(INDEX([5]SAB!$A$1:$J$43,MATCH(A213,[5]SAB!$A:$A,0),12),0)</f>
        <v>0</v>
      </c>
      <c r="AA213" s="80" t="str">
        <f t="shared" si="73"/>
        <v/>
      </c>
      <c r="AB213" s="185"/>
      <c r="AC213" s="28"/>
      <c r="AD213" s="186"/>
      <c r="AE213" s="188"/>
      <c r="AF213" s="187">
        <f t="shared" si="74"/>
        <v>0</v>
      </c>
      <c r="AG213" s="188"/>
      <c r="AH213" s="187">
        <f t="shared" si="75"/>
        <v>0</v>
      </c>
      <c r="AI213" s="188"/>
      <c r="AJ213" s="187">
        <f t="shared" si="76"/>
        <v>0</v>
      </c>
      <c r="AK213" s="188"/>
      <c r="AL213" s="187">
        <f t="shared" si="77"/>
        <v>0</v>
      </c>
      <c r="AM213" s="188"/>
      <c r="AN213" s="187">
        <f t="shared" si="78"/>
        <v>0</v>
      </c>
      <c r="AO213" s="188"/>
      <c r="AP213" s="187">
        <f t="shared" si="79"/>
        <v>0</v>
      </c>
      <c r="AQ213" s="29"/>
      <c r="AR213" s="30"/>
      <c r="AS213" s="30" t="str">
        <f>IF(AT213&gt;0,"",IF(ISERROR(VLOOKUP(CONCATENATE(C213,E213),STD!C:D,2,0)),"",VLOOKUP(CONCATENATE(C213,E213),STD!C:D,2,0)))</f>
        <v/>
      </c>
      <c r="AT213" s="31"/>
      <c r="AU213" s="109" t="str">
        <f t="shared" si="80"/>
        <v/>
      </c>
      <c r="AV213" s="286">
        <f t="shared" si="81"/>
        <v>0</v>
      </c>
      <c r="AW213">
        <f t="shared" si="65"/>
        <v>0</v>
      </c>
    </row>
    <row r="214" spans="1:49" ht="15" customHeight="1" x14ac:dyDescent="0.25">
      <c r="A214" s="82">
        <v>206</v>
      </c>
      <c r="B214" s="285" t="str">
        <f>IF(ISERROR(VLOOKUP(CONCATENATE(C214,E214),STD!C:E,3,0)),"",VLOOKUP(CONCATENATE(C214,E214),STD!C:E,3,0))</f>
        <v/>
      </c>
      <c r="C214" s="184"/>
      <c r="D214" s="229"/>
      <c r="E214" s="26"/>
      <c r="F214" s="26" t="str">
        <f>IF(C214&gt;1,VLOOKUP(C214,'PROD-KGS'!$A$1:$D$1369,4,0),"")</f>
        <v/>
      </c>
      <c r="G214" s="27">
        <f t="shared" si="67"/>
        <v>0</v>
      </c>
      <c r="H214" s="99"/>
      <c r="I214" s="210">
        <f t="shared" si="66"/>
        <v>0</v>
      </c>
      <c r="J214" s="92"/>
      <c r="K214" s="90">
        <f>IFERROR(INDEX(LUN!$A$1:$W$45,MATCH(A214,LUN!$A:$A,0),12),0)</f>
        <v>0</v>
      </c>
      <c r="L214" s="91" t="str">
        <f t="shared" si="68"/>
        <v/>
      </c>
      <c r="M214" s="81"/>
      <c r="N214" s="90">
        <f>IFERROR(INDEX(MAR!$A$1:$W$42,MATCH(A214,MAR!$A:$A,0),12),0)</f>
        <v>0</v>
      </c>
      <c r="O214" s="80" t="str">
        <f t="shared" si="69"/>
        <v/>
      </c>
      <c r="P214" s="81"/>
      <c r="Q214" s="90">
        <f>IFERROR(INDEX(MIE!$A$1:$W$44,MATCH(A214,MIE!$A:$A,0),12),0)</f>
        <v>0</v>
      </c>
      <c r="R214" s="80" t="str">
        <f t="shared" si="70"/>
        <v/>
      </c>
      <c r="S214" s="81"/>
      <c r="T214" s="90">
        <f>IFERROR(INDEX(JUE!$A$1:$W$45,MATCH(A214,JUE!$A:$A,0),12),0)</f>
        <v>0</v>
      </c>
      <c r="U214" s="80" t="str">
        <f t="shared" si="71"/>
        <v/>
      </c>
      <c r="V214" s="81"/>
      <c r="W214" s="90">
        <f>IFERROR(INDEX(VIE!$A$1:$N$40,MATCH(A214,VIE!$A:$A,0),12),0)</f>
        <v>0</v>
      </c>
      <c r="X214" s="80" t="str">
        <f t="shared" si="72"/>
        <v/>
      </c>
      <c r="Y214" s="81"/>
      <c r="Z214" s="90">
        <f>IFERROR(INDEX([5]SAB!$A$1:$J$43,MATCH(A214,[5]SAB!$A:$A,0),12),0)</f>
        <v>0</v>
      </c>
      <c r="AA214" s="80" t="str">
        <f t="shared" si="73"/>
        <v/>
      </c>
      <c r="AB214" s="185"/>
      <c r="AC214" s="28"/>
      <c r="AD214" s="186"/>
      <c r="AE214" s="188"/>
      <c r="AF214" s="187">
        <f t="shared" si="74"/>
        <v>0</v>
      </c>
      <c r="AG214" s="188"/>
      <c r="AH214" s="187">
        <f t="shared" si="75"/>
        <v>0</v>
      </c>
      <c r="AI214" s="188"/>
      <c r="AJ214" s="187">
        <f t="shared" si="76"/>
        <v>0</v>
      </c>
      <c r="AK214" s="188"/>
      <c r="AL214" s="187">
        <f t="shared" si="77"/>
        <v>0</v>
      </c>
      <c r="AM214" s="188"/>
      <c r="AN214" s="187">
        <f t="shared" si="78"/>
        <v>0</v>
      </c>
      <c r="AO214" s="188"/>
      <c r="AP214" s="187">
        <f t="shared" si="79"/>
        <v>0</v>
      </c>
      <c r="AQ214" s="29"/>
      <c r="AR214" s="30"/>
      <c r="AS214" s="30" t="str">
        <f>IF(AT214&gt;0,"",IF(ISERROR(VLOOKUP(CONCATENATE(C214,E214),STD!C:D,2,0)),"",VLOOKUP(CONCATENATE(C214,E214),STD!C:D,2,0)))</f>
        <v/>
      </c>
      <c r="AT214" s="31"/>
      <c r="AU214" s="109" t="str">
        <f t="shared" si="80"/>
        <v/>
      </c>
      <c r="AV214" s="286">
        <f t="shared" si="81"/>
        <v>0</v>
      </c>
      <c r="AW214">
        <f t="shared" si="65"/>
        <v>0</v>
      </c>
    </row>
    <row r="215" spans="1:49" ht="15" customHeight="1" x14ac:dyDescent="0.25">
      <c r="A215" s="82">
        <v>207</v>
      </c>
      <c r="B215" s="285" t="str">
        <f>IF(ISERROR(VLOOKUP(CONCATENATE(C215,E215),STD!C:E,3,0)),"",VLOOKUP(CONCATENATE(C215,E215),STD!C:E,3,0))</f>
        <v/>
      </c>
      <c r="C215" s="184"/>
      <c r="D215" s="229"/>
      <c r="E215" s="26"/>
      <c r="F215" s="26" t="str">
        <f>IF(C215&gt;1,VLOOKUP(C215,'PROD-KGS'!$A$1:$D$1369,4,0),"")</f>
        <v/>
      </c>
      <c r="G215" s="27">
        <f t="shared" si="67"/>
        <v>0</v>
      </c>
      <c r="H215" s="99"/>
      <c r="I215" s="210">
        <f t="shared" si="66"/>
        <v>0</v>
      </c>
      <c r="J215" s="92"/>
      <c r="K215" s="90">
        <f>IFERROR(INDEX(LUN!$A$1:$W$45,MATCH(A215,LUN!$A:$A,0),12),0)</f>
        <v>0</v>
      </c>
      <c r="L215" s="91" t="str">
        <f t="shared" si="68"/>
        <v/>
      </c>
      <c r="M215" s="81"/>
      <c r="N215" s="90">
        <f>IFERROR(INDEX(MAR!$A$1:$W$42,MATCH(A215,MAR!$A:$A,0),12),0)</f>
        <v>0</v>
      </c>
      <c r="O215" s="80" t="str">
        <f t="shared" si="69"/>
        <v/>
      </c>
      <c r="P215" s="81"/>
      <c r="Q215" s="90">
        <f>IFERROR(INDEX(MIE!$A$1:$W$44,MATCH(A215,MIE!$A:$A,0),12),0)</f>
        <v>0</v>
      </c>
      <c r="R215" s="80" t="str">
        <f t="shared" si="70"/>
        <v/>
      </c>
      <c r="S215" s="81"/>
      <c r="T215" s="90">
        <f>IFERROR(INDEX(JUE!$A$1:$W$45,MATCH(A215,JUE!$A:$A,0),12),0)</f>
        <v>0</v>
      </c>
      <c r="U215" s="80" t="str">
        <f t="shared" si="71"/>
        <v/>
      </c>
      <c r="V215" s="81"/>
      <c r="W215" s="90">
        <f>IFERROR(INDEX(VIE!$A$1:$N$40,MATCH(A215,VIE!$A:$A,0),12),0)</f>
        <v>0</v>
      </c>
      <c r="X215" s="80" t="str">
        <f t="shared" si="72"/>
        <v/>
      </c>
      <c r="Y215" s="81"/>
      <c r="Z215" s="90">
        <f>IFERROR(INDEX([5]SAB!$A$1:$J$43,MATCH(A215,[5]SAB!$A:$A,0),12),0)</f>
        <v>0</v>
      </c>
      <c r="AA215" s="80" t="str">
        <f t="shared" si="73"/>
        <v/>
      </c>
      <c r="AB215" s="185"/>
      <c r="AC215" s="28"/>
      <c r="AD215" s="186"/>
      <c r="AE215" s="188"/>
      <c r="AF215" s="187">
        <f t="shared" si="74"/>
        <v>0</v>
      </c>
      <c r="AG215" s="188"/>
      <c r="AH215" s="187">
        <f t="shared" si="75"/>
        <v>0</v>
      </c>
      <c r="AI215" s="188"/>
      <c r="AJ215" s="187">
        <f t="shared" si="76"/>
        <v>0</v>
      </c>
      <c r="AK215" s="188"/>
      <c r="AL215" s="187">
        <f t="shared" si="77"/>
        <v>0</v>
      </c>
      <c r="AM215" s="188"/>
      <c r="AN215" s="187">
        <f t="shared" si="78"/>
        <v>0</v>
      </c>
      <c r="AO215" s="188"/>
      <c r="AP215" s="187">
        <f t="shared" si="79"/>
        <v>0</v>
      </c>
      <c r="AQ215" s="29"/>
      <c r="AR215" s="30"/>
      <c r="AS215" s="30" t="str">
        <f>IF(AT215&gt;0,"",IF(ISERROR(VLOOKUP(CONCATENATE(C215,E215),STD!C:D,2,0)),"",VLOOKUP(CONCATENATE(C215,E215),STD!C:D,2,0)))</f>
        <v/>
      </c>
      <c r="AT215" s="31"/>
      <c r="AU215" s="109" t="str">
        <f t="shared" si="80"/>
        <v/>
      </c>
      <c r="AV215" s="286">
        <f t="shared" si="81"/>
        <v>0</v>
      </c>
      <c r="AW215">
        <f t="shared" si="65"/>
        <v>0</v>
      </c>
    </row>
    <row r="216" spans="1:49" ht="15" customHeight="1" x14ac:dyDescent="0.25">
      <c r="A216" s="82">
        <v>208</v>
      </c>
      <c r="B216" s="285" t="str">
        <f>IF(ISERROR(VLOOKUP(CONCATENATE(C216,E216),STD!C:E,3,0)),"",VLOOKUP(CONCATENATE(C216,E216),STD!C:E,3,0))</f>
        <v/>
      </c>
      <c r="C216" s="184"/>
      <c r="D216" s="229"/>
      <c r="E216" s="26"/>
      <c r="F216" s="26" t="str">
        <f>IF(C216&gt;1,VLOOKUP(C216,'PROD-KGS'!$A$1:$D$1369,4,0),"")</f>
        <v/>
      </c>
      <c r="G216" s="27">
        <f t="shared" si="67"/>
        <v>0</v>
      </c>
      <c r="H216" s="99"/>
      <c r="I216" s="210">
        <f t="shared" si="66"/>
        <v>0</v>
      </c>
      <c r="J216" s="92"/>
      <c r="K216" s="90">
        <f>IFERROR(INDEX(LUN!$A$1:$W$45,MATCH(A216,LUN!$A:$A,0),12),0)</f>
        <v>0</v>
      </c>
      <c r="L216" s="91" t="str">
        <f t="shared" si="68"/>
        <v/>
      </c>
      <c r="M216" s="81"/>
      <c r="N216" s="90">
        <f>IFERROR(INDEX(MAR!$A$1:$W$42,MATCH(A216,MAR!$A:$A,0),12),0)</f>
        <v>0</v>
      </c>
      <c r="O216" s="80" t="str">
        <f t="shared" si="69"/>
        <v/>
      </c>
      <c r="P216" s="81"/>
      <c r="Q216" s="90">
        <f>IFERROR(INDEX(MIE!$A$1:$W$44,MATCH(A216,MIE!$A:$A,0),12),0)</f>
        <v>0</v>
      </c>
      <c r="R216" s="80" t="str">
        <f t="shared" si="70"/>
        <v/>
      </c>
      <c r="S216" s="81"/>
      <c r="T216" s="90">
        <f>IFERROR(INDEX(JUE!$A$1:$W$45,MATCH(A216,JUE!$A:$A,0),12),0)</f>
        <v>0</v>
      </c>
      <c r="U216" s="80" t="str">
        <f t="shared" si="71"/>
        <v/>
      </c>
      <c r="V216" s="81"/>
      <c r="W216" s="90">
        <f>IFERROR(INDEX(VIE!$A$1:$N$40,MATCH(A216,VIE!$A:$A,0),12),0)</f>
        <v>0</v>
      </c>
      <c r="X216" s="80" t="str">
        <f t="shared" si="72"/>
        <v/>
      </c>
      <c r="Y216" s="81"/>
      <c r="Z216" s="90">
        <f>IFERROR(INDEX([5]SAB!$A$1:$J$43,MATCH(A216,[5]SAB!$A:$A,0),12),0)</f>
        <v>0</v>
      </c>
      <c r="AA216" s="80" t="str">
        <f t="shared" si="73"/>
        <v/>
      </c>
      <c r="AB216" s="185"/>
      <c r="AC216" s="28"/>
      <c r="AD216" s="186"/>
      <c r="AE216" s="188"/>
      <c r="AF216" s="187">
        <f t="shared" si="74"/>
        <v>0</v>
      </c>
      <c r="AG216" s="188"/>
      <c r="AH216" s="187">
        <f t="shared" si="75"/>
        <v>0</v>
      </c>
      <c r="AI216" s="188"/>
      <c r="AJ216" s="187">
        <f t="shared" si="76"/>
        <v>0</v>
      </c>
      <c r="AK216" s="188"/>
      <c r="AL216" s="187">
        <f t="shared" si="77"/>
        <v>0</v>
      </c>
      <c r="AM216" s="188"/>
      <c r="AN216" s="187">
        <f t="shared" si="78"/>
        <v>0</v>
      </c>
      <c r="AO216" s="188"/>
      <c r="AP216" s="187">
        <f t="shared" si="79"/>
        <v>0</v>
      </c>
      <c r="AQ216" s="29"/>
      <c r="AR216" s="30"/>
      <c r="AS216" s="30" t="str">
        <f>IF(AT216&gt;0,"",IF(ISERROR(VLOOKUP(CONCATENATE(C216,E216),STD!C:D,2,0)),"",VLOOKUP(CONCATENATE(C216,E216),STD!C:D,2,0)))</f>
        <v/>
      </c>
      <c r="AT216" s="31"/>
      <c r="AU216" s="109" t="str">
        <f t="shared" si="80"/>
        <v/>
      </c>
      <c r="AV216" s="286">
        <f t="shared" si="81"/>
        <v>0</v>
      </c>
      <c r="AW216">
        <f t="shared" si="65"/>
        <v>0</v>
      </c>
    </row>
    <row r="217" spans="1:49" x14ac:dyDescent="0.25">
      <c r="A217" s="82">
        <v>209</v>
      </c>
      <c r="B217" s="285" t="str">
        <f>IF(ISERROR(VLOOKUP(CONCATENATE(C217,E217),STD!C:E,3,0)),"",VLOOKUP(CONCATENATE(C217,E217),STD!C:E,3,0))</f>
        <v/>
      </c>
      <c r="C217" s="184"/>
      <c r="D217" s="229"/>
      <c r="E217" s="26"/>
      <c r="F217" s="26" t="str">
        <f>IF(C217&gt;1,VLOOKUP(C217,'PROD-KGS'!$A$1:$D$1369,4,0),"")</f>
        <v/>
      </c>
      <c r="G217" s="27">
        <f t="shared" si="67"/>
        <v>0</v>
      </c>
      <c r="H217" s="99"/>
      <c r="I217" s="210">
        <f t="shared" si="66"/>
        <v>0</v>
      </c>
      <c r="J217" s="92"/>
      <c r="K217" s="90">
        <f>IFERROR(INDEX(LUN!$A$1:$W$45,MATCH(A217,LUN!$A:$A,0),12),0)</f>
        <v>0</v>
      </c>
      <c r="L217" s="91" t="str">
        <f t="shared" si="68"/>
        <v/>
      </c>
      <c r="M217" s="81"/>
      <c r="N217" s="90">
        <f>IFERROR(INDEX(MAR!$A$1:$W$42,MATCH(A217,MAR!$A:$A,0),12),0)</f>
        <v>0</v>
      </c>
      <c r="O217" s="80" t="str">
        <f t="shared" si="69"/>
        <v/>
      </c>
      <c r="P217" s="81"/>
      <c r="Q217" s="90">
        <f>IFERROR(INDEX(MIE!$A$1:$W$44,MATCH(A217,MIE!$A:$A,0),12),0)</f>
        <v>0</v>
      </c>
      <c r="R217" s="80" t="str">
        <f t="shared" si="70"/>
        <v/>
      </c>
      <c r="S217" s="81"/>
      <c r="T217" s="90">
        <f>IFERROR(INDEX(JUE!$A$1:$W$45,MATCH(A217,JUE!$A:$A,0),12),0)</f>
        <v>0</v>
      </c>
      <c r="U217" s="80" t="str">
        <f t="shared" si="71"/>
        <v/>
      </c>
      <c r="V217" s="81"/>
      <c r="W217" s="90">
        <f>IFERROR(INDEX(VIE!$A$1:$N$40,MATCH(A217,VIE!$A:$A,0),12),0)</f>
        <v>0</v>
      </c>
      <c r="X217" s="80" t="str">
        <f t="shared" si="72"/>
        <v/>
      </c>
      <c r="Y217" s="81"/>
      <c r="Z217" s="90">
        <f>IFERROR(INDEX([5]SAB!$A$1:$J$43,MATCH(A217,[5]SAB!$A:$A,0),12),0)</f>
        <v>0</v>
      </c>
      <c r="AA217" s="80" t="str">
        <f t="shared" si="73"/>
        <v/>
      </c>
      <c r="AB217" s="185"/>
      <c r="AC217" s="28"/>
      <c r="AD217" s="186"/>
      <c r="AE217" s="188"/>
      <c r="AF217" s="187">
        <f t="shared" si="74"/>
        <v>0</v>
      </c>
      <c r="AG217" s="188"/>
      <c r="AH217" s="187">
        <f t="shared" si="75"/>
        <v>0</v>
      </c>
      <c r="AI217" s="188"/>
      <c r="AJ217" s="187">
        <f t="shared" si="76"/>
        <v>0</v>
      </c>
      <c r="AK217" s="188"/>
      <c r="AL217" s="187">
        <f t="shared" si="77"/>
        <v>0</v>
      </c>
      <c r="AM217" s="188"/>
      <c r="AN217" s="187">
        <f t="shared" si="78"/>
        <v>0</v>
      </c>
      <c r="AO217" s="188"/>
      <c r="AP217" s="187">
        <f t="shared" si="79"/>
        <v>0</v>
      </c>
      <c r="AQ217" s="29"/>
      <c r="AR217" s="30"/>
      <c r="AS217" s="30" t="str">
        <f>IF(AT217&gt;0,"",IF(ISERROR(VLOOKUP(CONCATENATE(C217,E217),STD!C:D,2,0)),"",VLOOKUP(CONCATENATE(C217,E217),STD!C:D,2,0)))</f>
        <v/>
      </c>
      <c r="AT217" s="31"/>
      <c r="AU217" s="109" t="str">
        <f t="shared" si="80"/>
        <v/>
      </c>
      <c r="AV217" s="286">
        <f t="shared" si="81"/>
        <v>0</v>
      </c>
      <c r="AW217">
        <f t="shared" si="65"/>
        <v>0</v>
      </c>
    </row>
    <row r="218" spans="1:49" x14ac:dyDescent="0.25">
      <c r="A218" s="82">
        <v>210</v>
      </c>
      <c r="B218" s="285" t="str">
        <f>IF(ISERROR(VLOOKUP(CONCATENATE(C218,E218),STD!C:E,3,0)),"",VLOOKUP(CONCATENATE(C218,E218),STD!C:E,3,0))</f>
        <v/>
      </c>
      <c r="C218" s="184"/>
      <c r="D218" s="229"/>
      <c r="E218" s="26"/>
      <c r="F218" s="26" t="str">
        <f>IF(C218&gt;1,VLOOKUP(C218,'PROD-KGS'!$A$1:$D$1369,4,0),"")</f>
        <v/>
      </c>
      <c r="G218" s="27">
        <f t="shared" si="67"/>
        <v>0</v>
      </c>
      <c r="H218" s="99"/>
      <c r="I218" s="210">
        <f t="shared" si="66"/>
        <v>0</v>
      </c>
      <c r="J218" s="92"/>
      <c r="K218" s="90">
        <f>IFERROR(INDEX(LUN!$A$1:$W$45,MATCH(A218,LUN!$A:$A,0),12),0)</f>
        <v>0</v>
      </c>
      <c r="L218" s="91" t="str">
        <f t="shared" si="68"/>
        <v/>
      </c>
      <c r="M218" s="81"/>
      <c r="N218" s="90">
        <f>IFERROR(INDEX(MAR!$A$1:$W$42,MATCH(A218,MAR!$A:$A,0),12),0)</f>
        <v>0</v>
      </c>
      <c r="O218" s="80" t="str">
        <f t="shared" si="69"/>
        <v/>
      </c>
      <c r="P218" s="81"/>
      <c r="Q218" s="90">
        <f>IFERROR(INDEX(MIE!$A$1:$W$44,MATCH(A218,MIE!$A:$A,0),12),0)</f>
        <v>0</v>
      </c>
      <c r="R218" s="80" t="str">
        <f t="shared" si="70"/>
        <v/>
      </c>
      <c r="S218" s="81"/>
      <c r="T218" s="90">
        <f>IFERROR(INDEX(JUE!$A$1:$W$45,MATCH(A218,JUE!$A:$A,0),12),0)</f>
        <v>0</v>
      </c>
      <c r="U218" s="80" t="str">
        <f t="shared" si="71"/>
        <v/>
      </c>
      <c r="V218" s="81"/>
      <c r="W218" s="90">
        <f>IFERROR(INDEX(VIE!$A$1:$N$40,MATCH(A218,VIE!$A:$A,0),12),0)</f>
        <v>0</v>
      </c>
      <c r="X218" s="80" t="str">
        <f t="shared" si="72"/>
        <v/>
      </c>
      <c r="Y218" s="81"/>
      <c r="Z218" s="90">
        <f>IFERROR(INDEX([5]SAB!$A$1:$J$43,MATCH(A218,[5]SAB!$A:$A,0),12),0)</f>
        <v>0</v>
      </c>
      <c r="AA218" s="80" t="str">
        <f t="shared" si="73"/>
        <v/>
      </c>
      <c r="AB218" s="185"/>
      <c r="AC218" s="28"/>
      <c r="AD218" s="186"/>
      <c r="AE218" s="188"/>
      <c r="AF218" s="187">
        <f t="shared" si="74"/>
        <v>0</v>
      </c>
      <c r="AG218" s="188"/>
      <c r="AH218" s="187">
        <f t="shared" si="75"/>
        <v>0</v>
      </c>
      <c r="AI218" s="188"/>
      <c r="AJ218" s="187">
        <f t="shared" si="76"/>
        <v>0</v>
      </c>
      <c r="AK218" s="188"/>
      <c r="AL218" s="187">
        <f t="shared" si="77"/>
        <v>0</v>
      </c>
      <c r="AM218" s="188"/>
      <c r="AN218" s="187">
        <f t="shared" si="78"/>
        <v>0</v>
      </c>
      <c r="AO218" s="188"/>
      <c r="AP218" s="187">
        <f t="shared" si="79"/>
        <v>0</v>
      </c>
      <c r="AQ218" s="29"/>
      <c r="AR218" s="30"/>
      <c r="AS218" s="30" t="str">
        <f>IF(AT218&gt;0,"",IF(ISERROR(VLOOKUP(CONCATENATE(C218,E218),STD!C:D,2,0)),"",VLOOKUP(CONCATENATE(C218,E218),STD!C:D,2,0)))</f>
        <v/>
      </c>
      <c r="AT218" s="31"/>
      <c r="AU218" s="109" t="str">
        <f t="shared" si="80"/>
        <v/>
      </c>
      <c r="AV218" s="286">
        <f t="shared" si="81"/>
        <v>0</v>
      </c>
      <c r="AW218">
        <f t="shared" si="65"/>
        <v>0</v>
      </c>
    </row>
    <row r="219" spans="1:49" x14ac:dyDescent="0.25">
      <c r="A219" s="82">
        <v>211</v>
      </c>
      <c r="B219" s="285" t="str">
        <f>IF(ISERROR(VLOOKUP(CONCATENATE(C219,E219),STD!C:E,3,0)),"",VLOOKUP(CONCATENATE(C219,E219),STD!C:E,3,0))</f>
        <v/>
      </c>
      <c r="C219" s="184"/>
      <c r="D219" s="229"/>
      <c r="E219" s="26"/>
      <c r="F219" s="26" t="str">
        <f>IF(C219&gt;1,VLOOKUP(C219,'PROD-KGS'!$A$1:$D$1369,4,0),"")</f>
        <v/>
      </c>
      <c r="G219" s="27">
        <f t="shared" si="67"/>
        <v>0</v>
      </c>
      <c r="H219" s="99"/>
      <c r="I219" s="210">
        <f t="shared" si="66"/>
        <v>0</v>
      </c>
      <c r="J219" s="92"/>
      <c r="K219" s="90">
        <f>IFERROR(INDEX(LUN!$A$1:$W$45,MATCH(A219,LUN!$A:$A,0),12),0)</f>
        <v>0</v>
      </c>
      <c r="L219" s="91" t="str">
        <f t="shared" si="68"/>
        <v/>
      </c>
      <c r="M219" s="81"/>
      <c r="N219" s="90">
        <f>IFERROR(INDEX(MAR!$A$1:$W$42,MATCH(A219,MAR!$A:$A,0),12),0)</f>
        <v>0</v>
      </c>
      <c r="O219" s="80" t="str">
        <f t="shared" si="69"/>
        <v/>
      </c>
      <c r="P219" s="81"/>
      <c r="Q219" s="90">
        <f>IFERROR(INDEX(MIE!$A$1:$W$44,MATCH(A219,MIE!$A:$A,0),12),0)</f>
        <v>0</v>
      </c>
      <c r="R219" s="80" t="str">
        <f t="shared" si="70"/>
        <v/>
      </c>
      <c r="S219" s="81"/>
      <c r="T219" s="90">
        <f>IFERROR(INDEX(JUE!$A$1:$W$45,MATCH(A219,JUE!$A:$A,0),12),0)</f>
        <v>0</v>
      </c>
      <c r="U219" s="80" t="str">
        <f t="shared" si="71"/>
        <v/>
      </c>
      <c r="V219" s="81"/>
      <c r="W219" s="90">
        <f>IFERROR(INDEX(VIE!$A$1:$N$40,MATCH(A219,VIE!$A:$A,0),12),0)</f>
        <v>0</v>
      </c>
      <c r="X219" s="80" t="str">
        <f t="shared" si="72"/>
        <v/>
      </c>
      <c r="Y219" s="81"/>
      <c r="Z219" s="90">
        <f>IFERROR(INDEX([5]SAB!$A$1:$J$43,MATCH(A219,[5]SAB!$A:$A,0),12),0)</f>
        <v>0</v>
      </c>
      <c r="AA219" s="80" t="str">
        <f t="shared" si="73"/>
        <v/>
      </c>
      <c r="AB219" s="185"/>
      <c r="AC219" s="28"/>
      <c r="AD219" s="186"/>
      <c r="AE219" s="188"/>
      <c r="AF219" s="187">
        <f t="shared" si="74"/>
        <v>0</v>
      </c>
      <c r="AG219" s="188"/>
      <c r="AH219" s="187">
        <f t="shared" si="75"/>
        <v>0</v>
      </c>
      <c r="AI219" s="188"/>
      <c r="AJ219" s="187">
        <f t="shared" si="76"/>
        <v>0</v>
      </c>
      <c r="AK219" s="188"/>
      <c r="AL219" s="187">
        <f t="shared" si="77"/>
        <v>0</v>
      </c>
      <c r="AM219" s="188"/>
      <c r="AN219" s="187">
        <f t="shared" si="78"/>
        <v>0</v>
      </c>
      <c r="AO219" s="188"/>
      <c r="AP219" s="187">
        <f t="shared" si="79"/>
        <v>0</v>
      </c>
      <c r="AQ219" s="29"/>
      <c r="AR219" s="30"/>
      <c r="AS219" s="30" t="str">
        <f>IF(AT219&gt;0,"",IF(ISERROR(VLOOKUP(CONCATENATE(C219,E219),STD!C:D,2,0)),"",VLOOKUP(CONCATENATE(C219,E219),STD!C:D,2,0)))</f>
        <v/>
      </c>
      <c r="AT219" s="31"/>
      <c r="AU219" s="109" t="str">
        <f t="shared" si="80"/>
        <v/>
      </c>
      <c r="AV219" s="286">
        <f t="shared" si="81"/>
        <v>0</v>
      </c>
      <c r="AW219">
        <f t="shared" si="65"/>
        <v>0</v>
      </c>
    </row>
    <row r="220" spans="1:49" ht="15" customHeight="1" x14ac:dyDescent="0.25">
      <c r="A220" s="82">
        <v>212</v>
      </c>
      <c r="B220" s="285" t="str">
        <f>IF(ISERROR(VLOOKUP(CONCATENATE(C220,E220),STD!C:E,3,0)),"",VLOOKUP(CONCATENATE(C220,E220),STD!C:E,3,0))</f>
        <v/>
      </c>
      <c r="C220" s="184"/>
      <c r="D220" s="229"/>
      <c r="E220" s="26"/>
      <c r="F220" s="26" t="str">
        <f>IF(C220&gt;1,VLOOKUP(C220,'PROD-KGS'!$A$1:$D$1369,4,0),"")</f>
        <v/>
      </c>
      <c r="G220" s="27">
        <f t="shared" si="67"/>
        <v>0</v>
      </c>
      <c r="H220" s="99"/>
      <c r="I220" s="210">
        <f t="shared" si="66"/>
        <v>0</v>
      </c>
      <c r="J220" s="92"/>
      <c r="K220" s="90">
        <f>IFERROR(INDEX(LUN!$A$1:$W$45,MATCH(A220,LUN!$A:$A,0),12),0)</f>
        <v>0</v>
      </c>
      <c r="L220" s="91" t="str">
        <f t="shared" si="68"/>
        <v/>
      </c>
      <c r="M220" s="81"/>
      <c r="N220" s="90">
        <f>IFERROR(INDEX(MAR!$A$1:$W$42,MATCH(A220,MAR!$A:$A,0),12),0)</f>
        <v>0</v>
      </c>
      <c r="O220" s="80" t="str">
        <f t="shared" si="69"/>
        <v/>
      </c>
      <c r="P220" s="81"/>
      <c r="Q220" s="90">
        <f>IFERROR(INDEX(MIE!$A$1:$W$44,MATCH(A220,MIE!$A:$A,0),12),0)</f>
        <v>0</v>
      </c>
      <c r="R220" s="80" t="str">
        <f t="shared" si="70"/>
        <v/>
      </c>
      <c r="S220" s="81"/>
      <c r="T220" s="90">
        <f>IFERROR(INDEX(JUE!$A$1:$W$45,MATCH(A220,JUE!$A:$A,0),12),0)</f>
        <v>0</v>
      </c>
      <c r="U220" s="80" t="str">
        <f t="shared" si="71"/>
        <v/>
      </c>
      <c r="V220" s="81"/>
      <c r="W220" s="90">
        <f>IFERROR(INDEX(VIE!$A$1:$N$40,MATCH(A220,VIE!$A:$A,0),12),0)</f>
        <v>0</v>
      </c>
      <c r="X220" s="80" t="str">
        <f t="shared" si="72"/>
        <v/>
      </c>
      <c r="Y220" s="81"/>
      <c r="Z220" s="90">
        <f>IFERROR(INDEX([5]SAB!$A$1:$J$43,MATCH(A220,[5]SAB!$A:$A,0),12),0)</f>
        <v>0</v>
      </c>
      <c r="AA220" s="80" t="str">
        <f t="shared" si="73"/>
        <v/>
      </c>
      <c r="AB220" s="185"/>
      <c r="AC220" s="28"/>
      <c r="AD220" s="186"/>
      <c r="AE220" s="188"/>
      <c r="AF220" s="187">
        <f t="shared" si="74"/>
        <v>0</v>
      </c>
      <c r="AG220" s="188"/>
      <c r="AH220" s="187">
        <f t="shared" si="75"/>
        <v>0</v>
      </c>
      <c r="AI220" s="188"/>
      <c r="AJ220" s="187">
        <f t="shared" si="76"/>
        <v>0</v>
      </c>
      <c r="AK220" s="188"/>
      <c r="AL220" s="187">
        <f t="shared" si="77"/>
        <v>0</v>
      </c>
      <c r="AM220" s="188"/>
      <c r="AN220" s="187">
        <f t="shared" si="78"/>
        <v>0</v>
      </c>
      <c r="AO220" s="188"/>
      <c r="AP220" s="187">
        <f t="shared" si="79"/>
        <v>0</v>
      </c>
      <c r="AQ220" s="29"/>
      <c r="AR220" s="30"/>
      <c r="AS220" s="30" t="str">
        <f>IF(AT220&gt;0,"",IF(ISERROR(VLOOKUP(CONCATENATE(C220,E220),STD!C:D,2,0)),"",VLOOKUP(CONCATENATE(C220,E220),STD!C:D,2,0)))</f>
        <v/>
      </c>
      <c r="AT220" s="31"/>
      <c r="AU220" s="109" t="str">
        <f t="shared" si="80"/>
        <v/>
      </c>
      <c r="AV220" s="286">
        <f t="shared" si="81"/>
        <v>0</v>
      </c>
      <c r="AW220">
        <f t="shared" si="65"/>
        <v>0</v>
      </c>
    </row>
    <row r="221" spans="1:49" ht="15" customHeight="1" x14ac:dyDescent="0.25">
      <c r="A221" s="82">
        <v>213</v>
      </c>
      <c r="B221" s="285" t="str">
        <f>IF(ISERROR(VLOOKUP(CONCATENATE(C221,E221),STD!C:E,3,0)),"",VLOOKUP(CONCATENATE(C221,E221),STD!C:E,3,0))</f>
        <v/>
      </c>
      <c r="C221" s="184"/>
      <c r="D221" s="229"/>
      <c r="E221" s="26"/>
      <c r="F221" s="26" t="str">
        <f>IF(C221&gt;1,VLOOKUP(C221,'PROD-KGS'!$A$1:$D$1369,4,0),"")</f>
        <v/>
      </c>
      <c r="G221" s="27">
        <f t="shared" si="67"/>
        <v>0</v>
      </c>
      <c r="H221" s="99"/>
      <c r="I221" s="210">
        <f t="shared" si="66"/>
        <v>0</v>
      </c>
      <c r="J221" s="92"/>
      <c r="K221" s="90">
        <f>IFERROR(INDEX(LUN!$A$1:$W$45,MATCH(A221,LUN!$A:$A,0),12),0)</f>
        <v>0</v>
      </c>
      <c r="L221" s="91" t="str">
        <f t="shared" si="68"/>
        <v/>
      </c>
      <c r="M221" s="81"/>
      <c r="N221" s="90">
        <f>IFERROR(INDEX(MAR!$A$1:$W$42,MATCH(A221,MAR!$A:$A,0),12),0)</f>
        <v>0</v>
      </c>
      <c r="O221" s="80" t="str">
        <f t="shared" si="69"/>
        <v/>
      </c>
      <c r="P221" s="81"/>
      <c r="Q221" s="90">
        <f>IFERROR(INDEX(MIE!$A$1:$W$44,MATCH(A221,MIE!$A:$A,0),12),0)</f>
        <v>0</v>
      </c>
      <c r="R221" s="80" t="str">
        <f t="shared" si="70"/>
        <v/>
      </c>
      <c r="S221" s="81"/>
      <c r="T221" s="90">
        <f>IFERROR(INDEX(JUE!$A$1:$W$45,MATCH(A221,JUE!$A:$A,0),12),0)</f>
        <v>0</v>
      </c>
      <c r="U221" s="80" t="str">
        <f t="shared" si="71"/>
        <v/>
      </c>
      <c r="V221" s="81"/>
      <c r="W221" s="90">
        <f>IFERROR(INDEX(VIE!$A$1:$N$40,MATCH(A221,VIE!$A:$A,0),12),0)</f>
        <v>0</v>
      </c>
      <c r="X221" s="80" t="str">
        <f t="shared" si="72"/>
        <v/>
      </c>
      <c r="Y221" s="81"/>
      <c r="Z221" s="90">
        <f>IFERROR(INDEX([5]SAB!$A$1:$J$43,MATCH(A221,[5]SAB!$A:$A,0),12),0)</f>
        <v>0</v>
      </c>
      <c r="AA221" s="80" t="str">
        <f t="shared" si="73"/>
        <v/>
      </c>
      <c r="AB221" s="185"/>
      <c r="AC221" s="28"/>
      <c r="AD221" s="186"/>
      <c r="AE221" s="188"/>
      <c r="AF221" s="187">
        <f t="shared" si="74"/>
        <v>0</v>
      </c>
      <c r="AG221" s="188"/>
      <c r="AH221" s="187">
        <f t="shared" si="75"/>
        <v>0</v>
      </c>
      <c r="AI221" s="188"/>
      <c r="AJ221" s="187">
        <f t="shared" si="76"/>
        <v>0</v>
      </c>
      <c r="AK221" s="188"/>
      <c r="AL221" s="187">
        <f t="shared" si="77"/>
        <v>0</v>
      </c>
      <c r="AM221" s="188"/>
      <c r="AN221" s="187">
        <f t="shared" si="78"/>
        <v>0</v>
      </c>
      <c r="AO221" s="188"/>
      <c r="AP221" s="187">
        <f t="shared" si="79"/>
        <v>0</v>
      </c>
      <c r="AQ221" s="29"/>
      <c r="AR221" s="30"/>
      <c r="AS221" s="30" t="str">
        <f>IF(AT221&gt;0,"",IF(ISERROR(VLOOKUP(CONCATENATE(C221,E221),STD!C:D,2,0)),"",VLOOKUP(CONCATENATE(C221,E221),STD!C:D,2,0)))</f>
        <v/>
      </c>
      <c r="AT221" s="31"/>
      <c r="AU221" s="109" t="str">
        <f t="shared" si="80"/>
        <v/>
      </c>
      <c r="AV221" s="286">
        <f t="shared" si="81"/>
        <v>0</v>
      </c>
      <c r="AW221">
        <f t="shared" si="65"/>
        <v>0</v>
      </c>
    </row>
    <row r="222" spans="1:49" ht="15" customHeight="1" x14ac:dyDescent="0.25">
      <c r="A222" s="82">
        <v>214</v>
      </c>
      <c r="B222" s="285" t="str">
        <f>IF(ISERROR(VLOOKUP(CONCATENATE(C222,E222),STD!C:E,3,0)),"",VLOOKUP(CONCATENATE(C222,E222),STD!C:E,3,0))</f>
        <v/>
      </c>
      <c r="C222" s="184"/>
      <c r="D222" s="229"/>
      <c r="E222" s="26"/>
      <c r="F222" s="26" t="str">
        <f>IF(C222&gt;1,VLOOKUP(C222,'PROD-KGS'!$A$1:$D$1369,4,0),"")</f>
        <v/>
      </c>
      <c r="G222" s="27">
        <f t="shared" si="67"/>
        <v>0</v>
      </c>
      <c r="H222" s="99"/>
      <c r="I222" s="210">
        <f t="shared" si="66"/>
        <v>0</v>
      </c>
      <c r="J222" s="92"/>
      <c r="K222" s="90">
        <f>IFERROR(INDEX(LUN!$A$1:$W$45,MATCH(A222,LUN!$A:$A,0),12),0)</f>
        <v>0</v>
      </c>
      <c r="L222" s="91" t="str">
        <f t="shared" si="68"/>
        <v/>
      </c>
      <c r="M222" s="81"/>
      <c r="N222" s="90">
        <f>IFERROR(INDEX(MAR!$A$1:$W$42,MATCH(A222,MAR!$A:$A,0),12),0)</f>
        <v>0</v>
      </c>
      <c r="O222" s="80" t="str">
        <f t="shared" si="69"/>
        <v/>
      </c>
      <c r="P222" s="81"/>
      <c r="Q222" s="90">
        <f>IFERROR(INDEX(MIE!$A$1:$W$44,MATCH(A222,MIE!$A:$A,0),12),0)</f>
        <v>0</v>
      </c>
      <c r="R222" s="80" t="str">
        <f t="shared" si="70"/>
        <v/>
      </c>
      <c r="S222" s="81"/>
      <c r="T222" s="90">
        <f>IFERROR(INDEX(JUE!$A$1:$W$45,MATCH(A222,JUE!$A:$A,0),12),0)</f>
        <v>0</v>
      </c>
      <c r="U222" s="80" t="str">
        <f t="shared" si="71"/>
        <v/>
      </c>
      <c r="V222" s="81"/>
      <c r="W222" s="90">
        <f>IFERROR(INDEX(VIE!$A$1:$N$40,MATCH(A222,VIE!$A:$A,0),12),0)</f>
        <v>0</v>
      </c>
      <c r="X222" s="80" t="str">
        <f t="shared" si="72"/>
        <v/>
      </c>
      <c r="Y222" s="81"/>
      <c r="Z222" s="90">
        <f>IFERROR(INDEX([5]SAB!$A$1:$J$43,MATCH(A222,[5]SAB!$A:$A,0),12),0)</f>
        <v>0</v>
      </c>
      <c r="AA222" s="80" t="str">
        <f t="shared" si="73"/>
        <v/>
      </c>
      <c r="AB222" s="185"/>
      <c r="AC222" s="28"/>
      <c r="AD222" s="186"/>
      <c r="AE222" s="188"/>
      <c r="AF222" s="187">
        <f t="shared" si="74"/>
        <v>0</v>
      </c>
      <c r="AG222" s="188"/>
      <c r="AH222" s="187">
        <f t="shared" si="75"/>
        <v>0</v>
      </c>
      <c r="AI222" s="188"/>
      <c r="AJ222" s="187">
        <f t="shared" si="76"/>
        <v>0</v>
      </c>
      <c r="AK222" s="188"/>
      <c r="AL222" s="187">
        <f t="shared" si="77"/>
        <v>0</v>
      </c>
      <c r="AM222" s="188"/>
      <c r="AN222" s="187">
        <f t="shared" si="78"/>
        <v>0</v>
      </c>
      <c r="AO222" s="188"/>
      <c r="AP222" s="187">
        <f t="shared" si="79"/>
        <v>0</v>
      </c>
      <c r="AQ222" s="29"/>
      <c r="AR222" s="30"/>
      <c r="AS222" s="30" t="str">
        <f>IF(AT222&gt;0,"",IF(ISERROR(VLOOKUP(CONCATENATE(C222,E222),STD!C:D,2,0)),"",VLOOKUP(CONCATENATE(C222,E222),STD!C:D,2,0)))</f>
        <v/>
      </c>
      <c r="AT222" s="31"/>
      <c r="AU222" s="109" t="str">
        <f t="shared" si="80"/>
        <v/>
      </c>
      <c r="AV222" s="286">
        <f t="shared" si="81"/>
        <v>0</v>
      </c>
      <c r="AW222">
        <f t="shared" si="65"/>
        <v>0</v>
      </c>
    </row>
    <row r="223" spans="1:49" ht="15" customHeight="1" x14ac:dyDescent="0.25">
      <c r="A223" s="82">
        <v>215</v>
      </c>
      <c r="B223" s="285" t="str">
        <f>IF(ISERROR(VLOOKUP(CONCATENATE(C223,E223),STD!C:E,3,0)),"",VLOOKUP(CONCATENATE(C223,E223),STD!C:E,3,0))</f>
        <v/>
      </c>
      <c r="C223" s="184"/>
      <c r="D223" s="229"/>
      <c r="E223" s="26"/>
      <c r="F223" s="26" t="str">
        <f>IF(C223&gt;1,VLOOKUP(C223,'PROD-KGS'!$A$1:$D$1369,4,0),"")</f>
        <v/>
      </c>
      <c r="G223" s="27">
        <f t="shared" si="67"/>
        <v>0</v>
      </c>
      <c r="H223" s="99"/>
      <c r="I223" s="210">
        <f t="shared" si="66"/>
        <v>0</v>
      </c>
      <c r="J223" s="92"/>
      <c r="K223" s="90">
        <f>IFERROR(INDEX(LUN!$A$1:$W$45,MATCH(A223,LUN!$A:$A,0),12),0)</f>
        <v>0</v>
      </c>
      <c r="L223" s="91" t="str">
        <f t="shared" si="68"/>
        <v/>
      </c>
      <c r="M223" s="81"/>
      <c r="N223" s="90">
        <f>IFERROR(INDEX(MAR!$A$1:$W$42,MATCH(A223,MAR!$A:$A,0),12),0)</f>
        <v>0</v>
      </c>
      <c r="O223" s="80" t="str">
        <f t="shared" si="69"/>
        <v/>
      </c>
      <c r="P223" s="81"/>
      <c r="Q223" s="90">
        <f>IFERROR(INDEX(MIE!$A$1:$W$44,MATCH(A223,MIE!$A:$A,0),12),0)</f>
        <v>0</v>
      </c>
      <c r="R223" s="80" t="str">
        <f t="shared" si="70"/>
        <v/>
      </c>
      <c r="S223" s="81"/>
      <c r="T223" s="90">
        <f>IFERROR(INDEX(JUE!$A$1:$W$45,MATCH(A223,JUE!$A:$A,0),12),0)</f>
        <v>0</v>
      </c>
      <c r="U223" s="80" t="str">
        <f t="shared" si="71"/>
        <v/>
      </c>
      <c r="V223" s="81"/>
      <c r="W223" s="90">
        <f>IFERROR(INDEX(VIE!$A$1:$N$40,MATCH(A223,VIE!$A:$A,0),12),0)</f>
        <v>0</v>
      </c>
      <c r="X223" s="80" t="str">
        <f t="shared" si="72"/>
        <v/>
      </c>
      <c r="Y223" s="81"/>
      <c r="Z223" s="90">
        <f>IFERROR(INDEX([5]SAB!$A$1:$J$43,MATCH(A223,[5]SAB!$A:$A,0),12),0)</f>
        <v>0</v>
      </c>
      <c r="AA223" s="80" t="str">
        <f t="shared" si="73"/>
        <v/>
      </c>
      <c r="AB223" s="185"/>
      <c r="AC223" s="28"/>
      <c r="AD223" s="186"/>
      <c r="AE223" s="188"/>
      <c r="AF223" s="187">
        <f t="shared" si="74"/>
        <v>0</v>
      </c>
      <c r="AG223" s="188"/>
      <c r="AH223" s="187">
        <f t="shared" si="75"/>
        <v>0</v>
      </c>
      <c r="AI223" s="188"/>
      <c r="AJ223" s="187">
        <f t="shared" si="76"/>
        <v>0</v>
      </c>
      <c r="AK223" s="188"/>
      <c r="AL223" s="187">
        <f t="shared" si="77"/>
        <v>0</v>
      </c>
      <c r="AM223" s="188"/>
      <c r="AN223" s="187">
        <f t="shared" si="78"/>
        <v>0</v>
      </c>
      <c r="AO223" s="188"/>
      <c r="AP223" s="187">
        <f t="shared" si="79"/>
        <v>0</v>
      </c>
      <c r="AQ223" s="29"/>
      <c r="AR223" s="30"/>
      <c r="AS223" s="30" t="str">
        <f>IF(AT223&gt;0,"",IF(ISERROR(VLOOKUP(CONCATENATE(C223,E223),STD!C:D,2,0)),"",VLOOKUP(CONCATENATE(C223,E223),STD!C:D,2,0)))</f>
        <v/>
      </c>
      <c r="AT223" s="31"/>
      <c r="AU223" s="109" t="str">
        <f t="shared" si="80"/>
        <v/>
      </c>
      <c r="AV223" s="286">
        <f t="shared" si="81"/>
        <v>0</v>
      </c>
      <c r="AW223">
        <f t="shared" si="65"/>
        <v>0</v>
      </c>
    </row>
    <row r="224" spans="1:49" x14ac:dyDescent="0.25">
      <c r="A224" s="82">
        <v>216</v>
      </c>
      <c r="B224" s="285" t="str">
        <f>IF(ISERROR(VLOOKUP(CONCATENATE(C224,E224),STD!C:E,3,0)),"",VLOOKUP(CONCATENATE(C224,E224),STD!C:E,3,0))</f>
        <v/>
      </c>
      <c r="C224" s="184"/>
      <c r="D224" s="229"/>
      <c r="E224" s="26"/>
      <c r="F224" s="26" t="str">
        <f>IF(C224&gt;1,VLOOKUP(C224,'PROD-KGS'!$A$1:$D$1369,4,0),"")</f>
        <v/>
      </c>
      <c r="G224" s="27">
        <f t="shared" si="67"/>
        <v>0</v>
      </c>
      <c r="H224" s="99"/>
      <c r="I224" s="210">
        <f t="shared" si="66"/>
        <v>0</v>
      </c>
      <c r="J224" s="92"/>
      <c r="K224" s="90">
        <f>IFERROR(INDEX(LUN!$A$1:$W$45,MATCH(A224,LUN!$A:$A,0),12),0)</f>
        <v>0</v>
      </c>
      <c r="L224" s="91" t="str">
        <f t="shared" si="68"/>
        <v/>
      </c>
      <c r="M224" s="81"/>
      <c r="N224" s="90">
        <f>IFERROR(INDEX(MAR!$A$1:$W$42,MATCH(A224,MAR!$A:$A,0),12),0)</f>
        <v>0</v>
      </c>
      <c r="O224" s="80" t="str">
        <f t="shared" si="69"/>
        <v/>
      </c>
      <c r="P224" s="81"/>
      <c r="Q224" s="90">
        <f>IFERROR(INDEX(MIE!$A$1:$W$44,MATCH(A224,MIE!$A:$A,0),12),0)</f>
        <v>0</v>
      </c>
      <c r="R224" s="80" t="str">
        <f t="shared" si="70"/>
        <v/>
      </c>
      <c r="S224" s="81"/>
      <c r="T224" s="90">
        <f>IFERROR(INDEX(JUE!$A$1:$W$45,MATCH(A224,JUE!$A:$A,0),12),0)</f>
        <v>0</v>
      </c>
      <c r="U224" s="80" t="str">
        <f t="shared" si="71"/>
        <v/>
      </c>
      <c r="V224" s="81"/>
      <c r="W224" s="90">
        <f>IFERROR(INDEX(VIE!$A$1:$N$40,MATCH(A224,VIE!$A:$A,0),12),0)</f>
        <v>0</v>
      </c>
      <c r="X224" s="80" t="str">
        <f t="shared" si="72"/>
        <v/>
      </c>
      <c r="Y224" s="81"/>
      <c r="Z224" s="90">
        <f>IFERROR(INDEX([5]SAB!$A$1:$J$43,MATCH(A224,[5]SAB!$A:$A,0),12),0)</f>
        <v>0</v>
      </c>
      <c r="AA224" s="80" t="str">
        <f t="shared" si="73"/>
        <v/>
      </c>
      <c r="AB224" s="185"/>
      <c r="AC224" s="28"/>
      <c r="AD224" s="186"/>
      <c r="AE224" s="188"/>
      <c r="AF224" s="187">
        <f t="shared" si="74"/>
        <v>0</v>
      </c>
      <c r="AG224" s="188"/>
      <c r="AH224" s="187">
        <f t="shared" si="75"/>
        <v>0</v>
      </c>
      <c r="AI224" s="188"/>
      <c r="AJ224" s="187">
        <f t="shared" si="76"/>
        <v>0</v>
      </c>
      <c r="AK224" s="188"/>
      <c r="AL224" s="187">
        <f t="shared" si="77"/>
        <v>0</v>
      </c>
      <c r="AM224" s="188"/>
      <c r="AN224" s="187">
        <f t="shared" si="78"/>
        <v>0</v>
      </c>
      <c r="AO224" s="188"/>
      <c r="AP224" s="187">
        <f t="shared" si="79"/>
        <v>0</v>
      </c>
      <c r="AQ224" s="29"/>
      <c r="AR224" s="30"/>
      <c r="AS224" s="30" t="str">
        <f>IF(AT224&gt;0,"",IF(ISERROR(VLOOKUP(CONCATENATE(C224,E224),STD!C:D,2,0)),"",VLOOKUP(CONCATENATE(C224,E224),STD!C:D,2,0)))</f>
        <v/>
      </c>
      <c r="AT224" s="31"/>
      <c r="AU224" s="109" t="str">
        <f t="shared" si="80"/>
        <v/>
      </c>
      <c r="AV224" s="286">
        <f t="shared" si="81"/>
        <v>0</v>
      </c>
      <c r="AW224">
        <f t="shared" si="65"/>
        <v>0</v>
      </c>
    </row>
    <row r="225" spans="1:49" x14ac:dyDescent="0.25">
      <c r="A225" s="82">
        <v>217</v>
      </c>
      <c r="B225" s="285" t="str">
        <f>IF(ISERROR(VLOOKUP(CONCATENATE(C225,E225),STD!C:E,3,0)),"",VLOOKUP(CONCATENATE(C225,E225),STD!C:E,3,0))</f>
        <v/>
      </c>
      <c r="C225" s="184"/>
      <c r="D225" s="229"/>
      <c r="E225" s="26"/>
      <c r="F225" s="26" t="str">
        <f>IF(C225&gt;1,VLOOKUP(C225,'PROD-KGS'!$A$1:$D$1369,4,0),"")</f>
        <v/>
      </c>
      <c r="G225" s="27">
        <f t="shared" si="67"/>
        <v>0</v>
      </c>
      <c r="H225" s="99"/>
      <c r="I225" s="210">
        <f t="shared" si="66"/>
        <v>0</v>
      </c>
      <c r="J225" s="92"/>
      <c r="K225" s="90">
        <f>IFERROR(INDEX(LUN!$A$1:$W$45,MATCH(A225,LUN!$A:$A,0),12),0)</f>
        <v>0</v>
      </c>
      <c r="L225" s="91" t="str">
        <f t="shared" si="68"/>
        <v/>
      </c>
      <c r="M225" s="81"/>
      <c r="N225" s="90">
        <f>IFERROR(INDEX(MAR!$A$1:$W$42,MATCH(A225,MAR!$A:$A,0),12),0)</f>
        <v>0</v>
      </c>
      <c r="O225" s="80" t="str">
        <f t="shared" si="69"/>
        <v/>
      </c>
      <c r="P225" s="81"/>
      <c r="Q225" s="90">
        <f>IFERROR(INDEX(MIE!$A$1:$W$44,MATCH(A225,MIE!$A:$A,0),12),0)</f>
        <v>0</v>
      </c>
      <c r="R225" s="80" t="str">
        <f t="shared" si="70"/>
        <v/>
      </c>
      <c r="S225" s="81"/>
      <c r="T225" s="90">
        <f>IFERROR(INDEX(JUE!$A$1:$W$45,MATCH(A225,JUE!$A:$A,0),12),0)</f>
        <v>0</v>
      </c>
      <c r="U225" s="80" t="str">
        <f t="shared" si="71"/>
        <v/>
      </c>
      <c r="V225" s="81"/>
      <c r="W225" s="90">
        <f>IFERROR(INDEX(VIE!$A$1:$N$40,MATCH(A225,VIE!$A:$A,0),12),0)</f>
        <v>0</v>
      </c>
      <c r="X225" s="80" t="str">
        <f t="shared" si="72"/>
        <v/>
      </c>
      <c r="Y225" s="81"/>
      <c r="Z225" s="90">
        <f>IFERROR(INDEX([5]SAB!$A$1:$J$43,MATCH(A225,[5]SAB!$A:$A,0),12),0)</f>
        <v>0</v>
      </c>
      <c r="AA225" s="80" t="str">
        <f t="shared" si="73"/>
        <v/>
      </c>
      <c r="AB225" s="185"/>
      <c r="AC225" s="28"/>
      <c r="AD225" s="186"/>
      <c r="AE225" s="188"/>
      <c r="AF225" s="187">
        <f t="shared" si="74"/>
        <v>0</v>
      </c>
      <c r="AG225" s="188"/>
      <c r="AH225" s="187">
        <f t="shared" si="75"/>
        <v>0</v>
      </c>
      <c r="AI225" s="188"/>
      <c r="AJ225" s="187">
        <f t="shared" si="76"/>
        <v>0</v>
      </c>
      <c r="AK225" s="188"/>
      <c r="AL225" s="187">
        <f t="shared" si="77"/>
        <v>0</v>
      </c>
      <c r="AM225" s="188"/>
      <c r="AN225" s="187">
        <f t="shared" si="78"/>
        <v>0</v>
      </c>
      <c r="AO225" s="188"/>
      <c r="AP225" s="187">
        <f t="shared" si="79"/>
        <v>0</v>
      </c>
      <c r="AQ225" s="29"/>
      <c r="AR225" s="30"/>
      <c r="AS225" s="30" t="str">
        <f>IF(AT225&gt;0,"",IF(ISERROR(VLOOKUP(CONCATENATE(C225,E225),STD!C:D,2,0)),"",VLOOKUP(CONCATENATE(C225,E225),STD!C:D,2,0)))</f>
        <v/>
      </c>
      <c r="AT225" s="31"/>
      <c r="AU225" s="109" t="str">
        <f t="shared" si="80"/>
        <v/>
      </c>
      <c r="AV225" s="286">
        <f t="shared" si="81"/>
        <v>0</v>
      </c>
      <c r="AW225">
        <f t="shared" si="65"/>
        <v>0</v>
      </c>
    </row>
    <row r="226" spans="1:49" x14ac:dyDescent="0.25">
      <c r="A226" s="82">
        <v>218</v>
      </c>
      <c r="B226" s="285" t="str">
        <f>IF(ISERROR(VLOOKUP(CONCATENATE(C226,E226),STD!C:E,3,0)),"",VLOOKUP(CONCATENATE(C226,E226),STD!C:E,3,0))</f>
        <v/>
      </c>
      <c r="C226" s="184"/>
      <c r="D226" s="229"/>
      <c r="E226" s="26"/>
      <c r="F226" s="26" t="str">
        <f>IF(C226&gt;1,VLOOKUP(C226,'PROD-KGS'!$A$1:$D$1369,4,0),"")</f>
        <v/>
      </c>
      <c r="G226" s="27">
        <f t="shared" si="67"/>
        <v>0</v>
      </c>
      <c r="H226" s="99"/>
      <c r="I226" s="210">
        <f t="shared" si="66"/>
        <v>0</v>
      </c>
      <c r="J226" s="92"/>
      <c r="K226" s="90">
        <f>IFERROR(INDEX(LUN!$A$1:$W$45,MATCH(A226,LUN!$A:$A,0),12),0)</f>
        <v>0</v>
      </c>
      <c r="L226" s="91" t="str">
        <f t="shared" si="68"/>
        <v/>
      </c>
      <c r="M226" s="81"/>
      <c r="N226" s="90">
        <f>IFERROR(INDEX(MAR!$A$1:$W$42,MATCH(A226,MAR!$A:$A,0),12),0)</f>
        <v>0</v>
      </c>
      <c r="O226" s="80" t="str">
        <f t="shared" si="69"/>
        <v/>
      </c>
      <c r="P226" s="81"/>
      <c r="Q226" s="90">
        <f>IFERROR(INDEX(MIE!$A$1:$W$44,MATCH(A226,MIE!$A:$A,0),12),0)</f>
        <v>0</v>
      </c>
      <c r="R226" s="80" t="str">
        <f t="shared" si="70"/>
        <v/>
      </c>
      <c r="S226" s="81"/>
      <c r="T226" s="90">
        <f>IFERROR(INDEX(JUE!$A$1:$W$45,MATCH(A226,JUE!$A:$A,0),12),0)</f>
        <v>0</v>
      </c>
      <c r="U226" s="80" t="str">
        <f t="shared" si="71"/>
        <v/>
      </c>
      <c r="V226" s="81"/>
      <c r="W226" s="90">
        <f>IFERROR(INDEX(VIE!$A$1:$N$40,MATCH(A226,VIE!$A:$A,0),12),0)</f>
        <v>0</v>
      </c>
      <c r="X226" s="80" t="str">
        <f t="shared" si="72"/>
        <v/>
      </c>
      <c r="Y226" s="81"/>
      <c r="Z226" s="90">
        <f>IFERROR(INDEX([5]SAB!$A$1:$J$43,MATCH(A226,[5]SAB!$A:$A,0),12),0)</f>
        <v>0</v>
      </c>
      <c r="AA226" s="80" t="str">
        <f t="shared" si="73"/>
        <v/>
      </c>
      <c r="AB226" s="185"/>
      <c r="AC226" s="28"/>
      <c r="AD226" s="186"/>
      <c r="AE226" s="188"/>
      <c r="AF226" s="187">
        <f t="shared" si="74"/>
        <v>0</v>
      </c>
      <c r="AG226" s="188"/>
      <c r="AH226" s="187">
        <f t="shared" si="75"/>
        <v>0</v>
      </c>
      <c r="AI226" s="188"/>
      <c r="AJ226" s="187">
        <f t="shared" si="76"/>
        <v>0</v>
      </c>
      <c r="AK226" s="188"/>
      <c r="AL226" s="187">
        <f t="shared" si="77"/>
        <v>0</v>
      </c>
      <c r="AM226" s="188"/>
      <c r="AN226" s="187">
        <f t="shared" si="78"/>
        <v>0</v>
      </c>
      <c r="AO226" s="188"/>
      <c r="AP226" s="187">
        <f t="shared" si="79"/>
        <v>0</v>
      </c>
      <c r="AQ226" s="29"/>
      <c r="AR226" s="30"/>
      <c r="AS226" s="30" t="str">
        <f>IF(AT226&gt;0,"",IF(ISERROR(VLOOKUP(CONCATENATE(C226,E226),STD!C:D,2,0)),"",VLOOKUP(CONCATENATE(C226,E226),STD!C:D,2,0)))</f>
        <v/>
      </c>
      <c r="AT226" s="31"/>
      <c r="AU226" s="109" t="str">
        <f t="shared" si="80"/>
        <v/>
      </c>
      <c r="AV226" s="286">
        <f t="shared" si="81"/>
        <v>0</v>
      </c>
      <c r="AW226">
        <f t="shared" si="65"/>
        <v>0</v>
      </c>
    </row>
    <row r="227" spans="1:49" ht="15" customHeight="1" x14ac:dyDescent="0.25">
      <c r="A227" s="82">
        <v>219</v>
      </c>
      <c r="B227" s="285" t="str">
        <f>IF(ISERROR(VLOOKUP(CONCATENATE(C227,E227),STD!C:E,3,0)),"",VLOOKUP(CONCATENATE(C227,E227),STD!C:E,3,0))</f>
        <v/>
      </c>
      <c r="C227" s="184"/>
      <c r="D227" s="229"/>
      <c r="E227" s="26"/>
      <c r="F227" s="26" t="str">
        <f>IF(C227&gt;1,VLOOKUP(C227,'PROD-KGS'!$A$1:$D$1369,4,0),"")</f>
        <v/>
      </c>
      <c r="G227" s="27">
        <f t="shared" si="67"/>
        <v>0</v>
      </c>
      <c r="H227" s="99"/>
      <c r="I227" s="210">
        <f t="shared" si="66"/>
        <v>0</v>
      </c>
      <c r="J227" s="92"/>
      <c r="K227" s="90">
        <f>IFERROR(INDEX(LUN!$A$1:$W$45,MATCH(A227,LUN!$A:$A,0),12),0)</f>
        <v>0</v>
      </c>
      <c r="L227" s="91" t="str">
        <f t="shared" si="68"/>
        <v/>
      </c>
      <c r="M227" s="81"/>
      <c r="N227" s="90">
        <f>IFERROR(INDEX(MAR!$A$1:$W$42,MATCH(A227,MAR!$A:$A,0),12),0)</f>
        <v>0</v>
      </c>
      <c r="O227" s="80" t="str">
        <f t="shared" si="69"/>
        <v/>
      </c>
      <c r="P227" s="81"/>
      <c r="Q227" s="90">
        <f>IFERROR(INDEX(MIE!$A$1:$W$44,MATCH(A227,MIE!$A:$A,0),12),0)</f>
        <v>0</v>
      </c>
      <c r="R227" s="80" t="str">
        <f t="shared" si="70"/>
        <v/>
      </c>
      <c r="S227" s="81"/>
      <c r="T227" s="90">
        <f>IFERROR(INDEX(JUE!$A$1:$W$45,MATCH(A227,JUE!$A:$A,0),12),0)</f>
        <v>0</v>
      </c>
      <c r="U227" s="80" t="str">
        <f t="shared" si="71"/>
        <v/>
      </c>
      <c r="V227" s="81"/>
      <c r="W227" s="90">
        <f>IFERROR(INDEX(VIE!$A$1:$N$40,MATCH(A227,VIE!$A:$A,0),12),0)</f>
        <v>0</v>
      </c>
      <c r="X227" s="80" t="str">
        <f t="shared" si="72"/>
        <v/>
      </c>
      <c r="Y227" s="81"/>
      <c r="Z227" s="90">
        <f>IFERROR(INDEX([5]SAB!$A$1:$J$43,MATCH(A227,[5]SAB!$A:$A,0),12),0)</f>
        <v>0</v>
      </c>
      <c r="AA227" s="80" t="str">
        <f t="shared" si="73"/>
        <v/>
      </c>
      <c r="AB227" s="185"/>
      <c r="AC227" s="28"/>
      <c r="AD227" s="186"/>
      <c r="AE227" s="188"/>
      <c r="AF227" s="187">
        <f t="shared" si="74"/>
        <v>0</v>
      </c>
      <c r="AG227" s="188"/>
      <c r="AH227" s="187">
        <f t="shared" si="75"/>
        <v>0</v>
      </c>
      <c r="AI227" s="188"/>
      <c r="AJ227" s="187">
        <f t="shared" si="76"/>
        <v>0</v>
      </c>
      <c r="AK227" s="188"/>
      <c r="AL227" s="187">
        <f t="shared" si="77"/>
        <v>0</v>
      </c>
      <c r="AM227" s="188"/>
      <c r="AN227" s="187">
        <f t="shared" si="78"/>
        <v>0</v>
      </c>
      <c r="AO227" s="188"/>
      <c r="AP227" s="187">
        <f t="shared" si="79"/>
        <v>0</v>
      </c>
      <c r="AQ227" s="29"/>
      <c r="AR227" s="30"/>
      <c r="AS227" s="30" t="str">
        <f>IF(AT227&gt;0,"",IF(ISERROR(VLOOKUP(CONCATENATE(C227,E227),STD!C:D,2,0)),"",VLOOKUP(CONCATENATE(C227,E227),STD!C:D,2,0)))</f>
        <v/>
      </c>
      <c r="AT227" s="31"/>
      <c r="AU227" s="109" t="str">
        <f t="shared" si="80"/>
        <v/>
      </c>
      <c r="AV227" s="286">
        <f t="shared" si="81"/>
        <v>0</v>
      </c>
      <c r="AW227">
        <f t="shared" si="65"/>
        <v>0</v>
      </c>
    </row>
    <row r="228" spans="1:49" ht="15" customHeight="1" x14ac:dyDescent="0.25">
      <c r="A228" s="82">
        <v>220</v>
      </c>
      <c r="B228" s="285" t="str">
        <f>IF(ISERROR(VLOOKUP(CONCATENATE(C228,E228),STD!C:E,3,0)),"",VLOOKUP(CONCATENATE(C228,E228),STD!C:E,3,0))</f>
        <v/>
      </c>
      <c r="C228" s="184"/>
      <c r="D228" s="229"/>
      <c r="E228" s="26"/>
      <c r="F228" s="26" t="str">
        <f>IF(C228&gt;1,VLOOKUP(C228,'PROD-KGS'!$A$1:$D$1369,4,0),"")</f>
        <v/>
      </c>
      <c r="G228" s="27">
        <f t="shared" si="67"/>
        <v>0</v>
      </c>
      <c r="H228" s="99"/>
      <c r="I228" s="210">
        <f t="shared" si="66"/>
        <v>0</v>
      </c>
      <c r="J228" s="92"/>
      <c r="K228" s="90">
        <f>IFERROR(INDEX(LUN!$A$1:$W$45,MATCH(A228,LUN!$A:$A,0),12),0)</f>
        <v>0</v>
      </c>
      <c r="L228" s="91" t="str">
        <f t="shared" si="68"/>
        <v/>
      </c>
      <c r="M228" s="81"/>
      <c r="N228" s="90">
        <f>IFERROR(INDEX(MAR!$A$1:$W$42,MATCH(A228,MAR!$A:$A,0),12),0)</f>
        <v>0</v>
      </c>
      <c r="O228" s="80" t="str">
        <f t="shared" si="69"/>
        <v/>
      </c>
      <c r="P228" s="81"/>
      <c r="Q228" s="90">
        <f>IFERROR(INDEX(MIE!$A$1:$W$44,MATCH(A228,MIE!$A:$A,0),12),0)</f>
        <v>0</v>
      </c>
      <c r="R228" s="80" t="str">
        <f t="shared" si="70"/>
        <v/>
      </c>
      <c r="S228" s="81"/>
      <c r="T228" s="90">
        <f>IFERROR(INDEX(JUE!$A$1:$W$45,MATCH(A228,JUE!$A:$A,0),12),0)</f>
        <v>0</v>
      </c>
      <c r="U228" s="80" t="str">
        <f t="shared" si="71"/>
        <v/>
      </c>
      <c r="V228" s="81"/>
      <c r="W228" s="90">
        <f>IFERROR(INDEX(VIE!$A$1:$N$40,MATCH(A228,VIE!$A:$A,0),12),0)</f>
        <v>0</v>
      </c>
      <c r="X228" s="80" t="str">
        <f t="shared" si="72"/>
        <v/>
      </c>
      <c r="Y228" s="81"/>
      <c r="Z228" s="90">
        <f>IFERROR(INDEX([5]SAB!$A$1:$J$43,MATCH(A228,[5]SAB!$A:$A,0),12),0)</f>
        <v>0</v>
      </c>
      <c r="AA228" s="80" t="str">
        <f t="shared" si="73"/>
        <v/>
      </c>
      <c r="AB228" s="185"/>
      <c r="AC228" s="28"/>
      <c r="AD228" s="186"/>
      <c r="AE228" s="188"/>
      <c r="AF228" s="187">
        <f t="shared" si="74"/>
        <v>0</v>
      </c>
      <c r="AG228" s="188"/>
      <c r="AH228" s="187">
        <f t="shared" si="75"/>
        <v>0</v>
      </c>
      <c r="AI228" s="188"/>
      <c r="AJ228" s="187">
        <f t="shared" si="76"/>
        <v>0</v>
      </c>
      <c r="AK228" s="188"/>
      <c r="AL228" s="187">
        <f t="shared" si="77"/>
        <v>0</v>
      </c>
      <c r="AM228" s="188"/>
      <c r="AN228" s="187">
        <f t="shared" si="78"/>
        <v>0</v>
      </c>
      <c r="AO228" s="188"/>
      <c r="AP228" s="187">
        <f t="shared" si="79"/>
        <v>0</v>
      </c>
      <c r="AQ228" s="29"/>
      <c r="AR228" s="30"/>
      <c r="AS228" s="30" t="str">
        <f>IF(AT228&gt;0,"",IF(ISERROR(VLOOKUP(CONCATENATE(C228,E228),STD!C:D,2,0)),"",VLOOKUP(CONCATENATE(C228,E228),STD!C:D,2,0)))</f>
        <v/>
      </c>
      <c r="AT228" s="31"/>
      <c r="AU228" s="109" t="str">
        <f t="shared" si="80"/>
        <v/>
      </c>
      <c r="AV228" s="286">
        <f t="shared" si="81"/>
        <v>0</v>
      </c>
      <c r="AW228">
        <f t="shared" si="65"/>
        <v>0</v>
      </c>
    </row>
    <row r="229" spans="1:49" ht="15" customHeight="1" x14ac:dyDescent="0.25">
      <c r="A229" s="82">
        <v>221</v>
      </c>
      <c r="B229" s="285" t="str">
        <f>IF(ISERROR(VLOOKUP(CONCATENATE(C229,E229),STD!C:E,3,0)),"",VLOOKUP(CONCATENATE(C229,E229),STD!C:E,3,0))</f>
        <v/>
      </c>
      <c r="C229" s="184"/>
      <c r="D229" s="229"/>
      <c r="E229" s="26"/>
      <c r="F229" s="26" t="str">
        <f>IF(C229&gt;1,VLOOKUP(C229,'PROD-KGS'!$A$1:$D$1369,4,0),"")</f>
        <v/>
      </c>
      <c r="G229" s="27">
        <f t="shared" si="67"/>
        <v>0</v>
      </c>
      <c r="H229" s="99"/>
      <c r="I229" s="210">
        <f t="shared" si="66"/>
        <v>0</v>
      </c>
      <c r="J229" s="92"/>
      <c r="K229" s="90">
        <f>IFERROR(INDEX(LUN!$A$1:$W$45,MATCH(A229,LUN!$A:$A,0),12),0)</f>
        <v>0</v>
      </c>
      <c r="L229" s="91" t="str">
        <f t="shared" si="68"/>
        <v/>
      </c>
      <c r="M229" s="81"/>
      <c r="N229" s="90">
        <f>IFERROR(INDEX(MAR!$A$1:$W$42,MATCH(A229,MAR!$A:$A,0),12),0)</f>
        <v>0</v>
      </c>
      <c r="O229" s="80" t="str">
        <f t="shared" si="69"/>
        <v/>
      </c>
      <c r="P229" s="81"/>
      <c r="Q229" s="90">
        <f>IFERROR(INDEX(MIE!$A$1:$W$44,MATCH(A229,MIE!$A:$A,0),12),0)</f>
        <v>0</v>
      </c>
      <c r="R229" s="80" t="str">
        <f t="shared" si="70"/>
        <v/>
      </c>
      <c r="S229" s="81"/>
      <c r="T229" s="90">
        <f>IFERROR(INDEX(JUE!$A$1:$W$45,MATCH(A229,JUE!$A:$A,0),12),0)</f>
        <v>0</v>
      </c>
      <c r="U229" s="80" t="str">
        <f t="shared" si="71"/>
        <v/>
      </c>
      <c r="V229" s="81"/>
      <c r="W229" s="90">
        <f>IFERROR(INDEX(VIE!$A$1:$N$40,MATCH(A229,VIE!$A:$A,0),12),0)</f>
        <v>0</v>
      </c>
      <c r="X229" s="80" t="str">
        <f t="shared" si="72"/>
        <v/>
      </c>
      <c r="Y229" s="81"/>
      <c r="Z229" s="90">
        <f>IFERROR(INDEX([5]SAB!$A$1:$J$43,MATCH(A229,[5]SAB!$A:$A,0),12),0)</f>
        <v>0</v>
      </c>
      <c r="AA229" s="80" t="str">
        <f t="shared" si="73"/>
        <v/>
      </c>
      <c r="AB229" s="185"/>
      <c r="AC229" s="28"/>
      <c r="AD229" s="186"/>
      <c r="AE229" s="188"/>
      <c r="AF229" s="187">
        <f t="shared" si="74"/>
        <v>0</v>
      </c>
      <c r="AG229" s="188"/>
      <c r="AH229" s="187">
        <f t="shared" si="75"/>
        <v>0</v>
      </c>
      <c r="AI229" s="188"/>
      <c r="AJ229" s="187">
        <f t="shared" si="76"/>
        <v>0</v>
      </c>
      <c r="AK229" s="188"/>
      <c r="AL229" s="187">
        <f t="shared" si="77"/>
        <v>0</v>
      </c>
      <c r="AM229" s="188"/>
      <c r="AN229" s="187">
        <f t="shared" si="78"/>
        <v>0</v>
      </c>
      <c r="AO229" s="188"/>
      <c r="AP229" s="187">
        <f t="shared" si="79"/>
        <v>0</v>
      </c>
      <c r="AQ229" s="29"/>
      <c r="AR229" s="30"/>
      <c r="AS229" s="30" t="str">
        <f>IF(AT229&gt;0,"",IF(ISERROR(VLOOKUP(CONCATENATE(C229,E229),STD!C:D,2,0)),"",VLOOKUP(CONCATENATE(C229,E229),STD!C:D,2,0)))</f>
        <v/>
      </c>
      <c r="AT229" s="31"/>
      <c r="AU229" s="109" t="str">
        <f t="shared" si="80"/>
        <v/>
      </c>
      <c r="AV229" s="286">
        <f t="shared" si="81"/>
        <v>0</v>
      </c>
      <c r="AW229">
        <f t="shared" si="65"/>
        <v>0</v>
      </c>
    </row>
    <row r="230" spans="1:49" ht="15" customHeight="1" x14ac:dyDescent="0.25">
      <c r="A230" s="82">
        <v>222</v>
      </c>
      <c r="B230" s="285" t="str">
        <f>IF(ISERROR(VLOOKUP(CONCATENATE(C230,E230),STD!C:E,3,0)),"",VLOOKUP(CONCATENATE(C230,E230),STD!C:E,3,0))</f>
        <v/>
      </c>
      <c r="C230" s="184"/>
      <c r="D230" s="229"/>
      <c r="E230" s="26"/>
      <c r="F230" s="26" t="str">
        <f>IF(C230&gt;1,VLOOKUP(C230,'PROD-KGS'!$A$1:$D$1369,4,0),"")</f>
        <v/>
      </c>
      <c r="G230" s="27">
        <f t="shared" si="67"/>
        <v>0</v>
      </c>
      <c r="H230" s="99"/>
      <c r="I230" s="210">
        <f t="shared" si="66"/>
        <v>0</v>
      </c>
      <c r="J230" s="92"/>
      <c r="K230" s="90">
        <f>IFERROR(INDEX(LUN!$A$1:$W$45,MATCH(A230,LUN!$A:$A,0),12),0)</f>
        <v>0</v>
      </c>
      <c r="L230" s="91" t="str">
        <f t="shared" si="68"/>
        <v/>
      </c>
      <c r="M230" s="81"/>
      <c r="N230" s="90">
        <f>IFERROR(INDEX(MAR!$A$1:$W$42,MATCH(A230,MAR!$A:$A,0),12),0)</f>
        <v>0</v>
      </c>
      <c r="O230" s="80" t="str">
        <f t="shared" si="69"/>
        <v/>
      </c>
      <c r="P230" s="81"/>
      <c r="Q230" s="90">
        <f>IFERROR(INDEX(MIE!$A$1:$W$44,MATCH(A230,MIE!$A:$A,0),12),0)</f>
        <v>0</v>
      </c>
      <c r="R230" s="80" t="str">
        <f t="shared" si="70"/>
        <v/>
      </c>
      <c r="S230" s="81"/>
      <c r="T230" s="90">
        <f>IFERROR(INDEX(JUE!$A$1:$W$45,MATCH(A230,JUE!$A:$A,0),12),0)</f>
        <v>0</v>
      </c>
      <c r="U230" s="80" t="str">
        <f t="shared" si="71"/>
        <v/>
      </c>
      <c r="V230" s="81"/>
      <c r="W230" s="90">
        <f>IFERROR(INDEX(VIE!$A$1:$N$40,MATCH(A230,VIE!$A:$A,0),12),0)</f>
        <v>0</v>
      </c>
      <c r="X230" s="80" t="str">
        <f t="shared" si="72"/>
        <v/>
      </c>
      <c r="Y230" s="81"/>
      <c r="Z230" s="90">
        <f>IFERROR(INDEX([5]SAB!$A$1:$J$43,MATCH(A230,[5]SAB!$A:$A,0),12),0)</f>
        <v>0</v>
      </c>
      <c r="AA230" s="80" t="str">
        <f t="shared" si="73"/>
        <v/>
      </c>
      <c r="AB230" s="185"/>
      <c r="AC230" s="28"/>
      <c r="AD230" s="186"/>
      <c r="AE230" s="188"/>
      <c r="AF230" s="187">
        <f t="shared" si="74"/>
        <v>0</v>
      </c>
      <c r="AG230" s="188"/>
      <c r="AH230" s="187">
        <f t="shared" si="75"/>
        <v>0</v>
      </c>
      <c r="AI230" s="188"/>
      <c r="AJ230" s="187">
        <f t="shared" si="76"/>
        <v>0</v>
      </c>
      <c r="AK230" s="188"/>
      <c r="AL230" s="187">
        <f t="shared" si="77"/>
        <v>0</v>
      </c>
      <c r="AM230" s="188"/>
      <c r="AN230" s="187">
        <f t="shared" si="78"/>
        <v>0</v>
      </c>
      <c r="AO230" s="188"/>
      <c r="AP230" s="187">
        <f t="shared" si="79"/>
        <v>0</v>
      </c>
      <c r="AQ230" s="29"/>
      <c r="AR230" s="30"/>
      <c r="AS230" s="30" t="str">
        <f>IF(AT230&gt;0,"",IF(ISERROR(VLOOKUP(CONCATENATE(C230,E230),STD!C:D,2,0)),"",VLOOKUP(CONCATENATE(C230,E230),STD!C:D,2,0)))</f>
        <v/>
      </c>
      <c r="AT230" s="31"/>
      <c r="AU230" s="109" t="str">
        <f t="shared" si="80"/>
        <v/>
      </c>
      <c r="AV230" s="286">
        <f t="shared" si="81"/>
        <v>0</v>
      </c>
      <c r="AW230">
        <f t="shared" si="65"/>
        <v>0</v>
      </c>
    </row>
    <row r="231" spans="1:49" x14ac:dyDescent="0.25">
      <c r="A231" s="82">
        <v>223</v>
      </c>
      <c r="B231" s="285" t="str">
        <f>IF(ISERROR(VLOOKUP(CONCATENATE(C231,E231),STD!C:E,3,0)),"",VLOOKUP(CONCATENATE(C231,E231),STD!C:E,3,0))</f>
        <v/>
      </c>
      <c r="C231" s="184"/>
      <c r="D231" s="229"/>
      <c r="E231" s="26"/>
      <c r="F231" s="26" t="str">
        <f>IF(C231&gt;1,VLOOKUP(C231,'PROD-KGS'!$A$1:$D$1369,4,0),"")</f>
        <v/>
      </c>
      <c r="G231" s="27">
        <f t="shared" si="67"/>
        <v>0</v>
      </c>
      <c r="H231" s="99"/>
      <c r="I231" s="210">
        <f t="shared" si="66"/>
        <v>0</v>
      </c>
      <c r="J231" s="92"/>
      <c r="K231" s="90">
        <f>IFERROR(INDEX(LUN!$A$1:$W$45,MATCH(A231,LUN!$A:$A,0),12),0)</f>
        <v>0</v>
      </c>
      <c r="L231" s="91" t="str">
        <f t="shared" si="68"/>
        <v/>
      </c>
      <c r="M231" s="81"/>
      <c r="N231" s="90">
        <f>IFERROR(INDEX(MAR!$A$1:$W$42,MATCH(A231,MAR!$A:$A,0),12),0)</f>
        <v>0</v>
      </c>
      <c r="O231" s="80" t="str">
        <f t="shared" si="69"/>
        <v/>
      </c>
      <c r="P231" s="81"/>
      <c r="Q231" s="90">
        <f>IFERROR(INDEX(MIE!$A$1:$W$44,MATCH(A231,MIE!$A:$A,0),12),0)</f>
        <v>0</v>
      </c>
      <c r="R231" s="80" t="str">
        <f t="shared" si="70"/>
        <v/>
      </c>
      <c r="S231" s="81"/>
      <c r="T231" s="90">
        <f>IFERROR(INDEX(JUE!$A$1:$W$45,MATCH(A231,JUE!$A:$A,0),12),0)</f>
        <v>0</v>
      </c>
      <c r="U231" s="80" t="str">
        <f t="shared" si="71"/>
        <v/>
      </c>
      <c r="V231" s="81"/>
      <c r="W231" s="90">
        <f>IFERROR(INDEX(VIE!$A$1:$N$40,MATCH(A231,VIE!$A:$A,0),12),0)</f>
        <v>0</v>
      </c>
      <c r="X231" s="80" t="str">
        <f t="shared" si="72"/>
        <v/>
      </c>
      <c r="Y231" s="81"/>
      <c r="Z231" s="90">
        <f>IFERROR(INDEX([5]SAB!$A$1:$J$43,MATCH(A231,[5]SAB!$A:$A,0),12),0)</f>
        <v>0</v>
      </c>
      <c r="AA231" s="80" t="str">
        <f t="shared" si="73"/>
        <v/>
      </c>
      <c r="AB231" s="185"/>
      <c r="AC231" s="28"/>
      <c r="AD231" s="186"/>
      <c r="AE231" s="188"/>
      <c r="AF231" s="187">
        <f t="shared" si="74"/>
        <v>0</v>
      </c>
      <c r="AG231" s="188"/>
      <c r="AH231" s="187">
        <f t="shared" si="75"/>
        <v>0</v>
      </c>
      <c r="AI231" s="188"/>
      <c r="AJ231" s="187">
        <f t="shared" si="76"/>
        <v>0</v>
      </c>
      <c r="AK231" s="188"/>
      <c r="AL231" s="187">
        <f t="shared" si="77"/>
        <v>0</v>
      </c>
      <c r="AM231" s="188"/>
      <c r="AN231" s="187">
        <f t="shared" si="78"/>
        <v>0</v>
      </c>
      <c r="AO231" s="188"/>
      <c r="AP231" s="187">
        <f t="shared" si="79"/>
        <v>0</v>
      </c>
      <c r="AQ231" s="29"/>
      <c r="AR231" s="30"/>
      <c r="AS231" s="30" t="str">
        <f>IF(AT231&gt;0,"",IF(ISERROR(VLOOKUP(CONCATENATE(C231,E231),STD!C:D,2,0)),"",VLOOKUP(CONCATENATE(C231,E231),STD!C:D,2,0)))</f>
        <v/>
      </c>
      <c r="AT231" s="31"/>
      <c r="AU231" s="109" t="str">
        <f t="shared" si="80"/>
        <v/>
      </c>
      <c r="AV231" s="286">
        <f t="shared" si="81"/>
        <v>0</v>
      </c>
      <c r="AW231">
        <f t="shared" si="65"/>
        <v>0</v>
      </c>
    </row>
    <row r="232" spans="1:49" x14ac:dyDescent="0.25">
      <c r="A232" s="82">
        <v>224</v>
      </c>
      <c r="B232" s="285" t="str">
        <f>IF(ISERROR(VLOOKUP(CONCATENATE(C232,E232),STD!C:E,3,0)),"",VLOOKUP(CONCATENATE(C232,E232),STD!C:E,3,0))</f>
        <v/>
      </c>
      <c r="C232" s="184"/>
      <c r="D232" s="229"/>
      <c r="E232" s="26"/>
      <c r="F232" s="26" t="str">
        <f>IF(C232&gt;1,VLOOKUP(C232,'PROD-KGS'!$A$1:$D$1369,4,0),"")</f>
        <v/>
      </c>
      <c r="G232" s="27">
        <f t="shared" si="67"/>
        <v>0</v>
      </c>
      <c r="H232" s="99"/>
      <c r="I232" s="210">
        <f t="shared" si="66"/>
        <v>0</v>
      </c>
      <c r="J232" s="92"/>
      <c r="K232" s="90">
        <f>IFERROR(INDEX(LUN!$A$1:$W$45,MATCH(A232,LUN!$A:$A,0),12),0)</f>
        <v>0</v>
      </c>
      <c r="L232" s="91" t="str">
        <f t="shared" si="68"/>
        <v/>
      </c>
      <c r="M232" s="81"/>
      <c r="N232" s="90">
        <f>IFERROR(INDEX(MAR!$A$1:$W$42,MATCH(A232,MAR!$A:$A,0),12),0)</f>
        <v>0</v>
      </c>
      <c r="O232" s="80" t="str">
        <f t="shared" si="69"/>
        <v/>
      </c>
      <c r="P232" s="81"/>
      <c r="Q232" s="90">
        <f>IFERROR(INDEX(MIE!$A$1:$W$44,MATCH(A232,MIE!$A:$A,0),12),0)</f>
        <v>0</v>
      </c>
      <c r="R232" s="80" t="str">
        <f t="shared" si="70"/>
        <v/>
      </c>
      <c r="S232" s="81"/>
      <c r="T232" s="90">
        <f>IFERROR(INDEX(JUE!$A$1:$W$45,MATCH(A232,JUE!$A:$A,0),12),0)</f>
        <v>0</v>
      </c>
      <c r="U232" s="80" t="str">
        <f t="shared" si="71"/>
        <v/>
      </c>
      <c r="V232" s="81"/>
      <c r="W232" s="90">
        <f>IFERROR(INDEX(VIE!$A$1:$N$40,MATCH(A232,VIE!$A:$A,0),12),0)</f>
        <v>0</v>
      </c>
      <c r="X232" s="80" t="str">
        <f t="shared" si="72"/>
        <v/>
      </c>
      <c r="Y232" s="81"/>
      <c r="Z232" s="90">
        <f>IFERROR(INDEX([5]SAB!$A$1:$J$43,MATCH(A232,[5]SAB!$A:$A,0),12),0)</f>
        <v>0</v>
      </c>
      <c r="AA232" s="80" t="str">
        <f t="shared" si="73"/>
        <v/>
      </c>
      <c r="AB232" s="185"/>
      <c r="AC232" s="28"/>
      <c r="AD232" s="186"/>
      <c r="AE232" s="188"/>
      <c r="AF232" s="187">
        <f t="shared" si="74"/>
        <v>0</v>
      </c>
      <c r="AG232" s="188"/>
      <c r="AH232" s="187">
        <f t="shared" si="75"/>
        <v>0</v>
      </c>
      <c r="AI232" s="188"/>
      <c r="AJ232" s="187">
        <f t="shared" si="76"/>
        <v>0</v>
      </c>
      <c r="AK232" s="188"/>
      <c r="AL232" s="187">
        <f t="shared" si="77"/>
        <v>0</v>
      </c>
      <c r="AM232" s="188"/>
      <c r="AN232" s="187">
        <f t="shared" si="78"/>
        <v>0</v>
      </c>
      <c r="AO232" s="188"/>
      <c r="AP232" s="187">
        <f t="shared" si="79"/>
        <v>0</v>
      </c>
      <c r="AQ232" s="29"/>
      <c r="AR232" s="30"/>
      <c r="AS232" s="30" t="str">
        <f>IF(AT232&gt;0,"",IF(ISERROR(VLOOKUP(CONCATENATE(C232,E232),STD!C:D,2,0)),"",VLOOKUP(CONCATENATE(C232,E232),STD!C:D,2,0)))</f>
        <v/>
      </c>
      <c r="AT232" s="31"/>
      <c r="AU232" s="109" t="str">
        <f t="shared" si="80"/>
        <v/>
      </c>
      <c r="AV232" s="286">
        <f t="shared" si="81"/>
        <v>0</v>
      </c>
      <c r="AW232">
        <f t="shared" si="65"/>
        <v>0</v>
      </c>
    </row>
    <row r="233" spans="1:49" x14ac:dyDescent="0.25">
      <c r="A233" s="82">
        <v>225</v>
      </c>
      <c r="B233" s="285" t="str">
        <f>IF(ISERROR(VLOOKUP(CONCATENATE(C233,E233),STD!C:E,3,0)),"",VLOOKUP(CONCATENATE(C233,E233),STD!C:E,3,0))</f>
        <v/>
      </c>
      <c r="C233" s="184"/>
      <c r="D233" s="229"/>
      <c r="E233" s="26"/>
      <c r="F233" s="26" t="str">
        <f>IF(C233&gt;1,VLOOKUP(C233,'PROD-KGS'!$A$1:$D$1369,4,0),"")</f>
        <v/>
      </c>
      <c r="G233" s="27">
        <f t="shared" si="67"/>
        <v>0</v>
      </c>
      <c r="H233" s="99"/>
      <c r="I233" s="210">
        <f t="shared" si="66"/>
        <v>0</v>
      </c>
      <c r="J233" s="92"/>
      <c r="K233" s="90">
        <f>IFERROR(INDEX(LUN!$A$1:$W$45,MATCH(A233,LUN!$A:$A,0),12),0)</f>
        <v>0</v>
      </c>
      <c r="L233" s="91" t="str">
        <f t="shared" si="68"/>
        <v/>
      </c>
      <c r="M233" s="81"/>
      <c r="N233" s="90">
        <f>IFERROR(INDEX(MAR!$A$1:$W$42,MATCH(A233,MAR!$A:$A,0),12),0)</f>
        <v>0</v>
      </c>
      <c r="O233" s="80" t="str">
        <f t="shared" si="69"/>
        <v/>
      </c>
      <c r="P233" s="81"/>
      <c r="Q233" s="90">
        <f>IFERROR(INDEX(MIE!$A$1:$W$44,MATCH(A233,MIE!$A:$A,0),12),0)</f>
        <v>0</v>
      </c>
      <c r="R233" s="80" t="str">
        <f t="shared" si="70"/>
        <v/>
      </c>
      <c r="S233" s="81"/>
      <c r="T233" s="90">
        <f>IFERROR(INDEX(JUE!$A$1:$W$45,MATCH(A233,JUE!$A:$A,0),12),0)</f>
        <v>0</v>
      </c>
      <c r="U233" s="80" t="str">
        <f t="shared" si="71"/>
        <v/>
      </c>
      <c r="V233" s="81"/>
      <c r="W233" s="90">
        <f>IFERROR(INDEX(VIE!$A$1:$N$40,MATCH(A233,VIE!$A:$A,0),12),0)</f>
        <v>0</v>
      </c>
      <c r="X233" s="80" t="str">
        <f t="shared" si="72"/>
        <v/>
      </c>
      <c r="Y233" s="81"/>
      <c r="Z233" s="90">
        <f>IFERROR(INDEX([5]SAB!$A$1:$J$43,MATCH(A233,[5]SAB!$A:$A,0),12),0)</f>
        <v>0</v>
      </c>
      <c r="AA233" s="80" t="str">
        <f t="shared" si="73"/>
        <v/>
      </c>
      <c r="AB233" s="185"/>
      <c r="AC233" s="28"/>
      <c r="AD233" s="186"/>
      <c r="AE233" s="188"/>
      <c r="AF233" s="187">
        <f t="shared" si="74"/>
        <v>0</v>
      </c>
      <c r="AG233" s="188"/>
      <c r="AH233" s="187">
        <f t="shared" si="75"/>
        <v>0</v>
      </c>
      <c r="AI233" s="188"/>
      <c r="AJ233" s="187">
        <f t="shared" si="76"/>
        <v>0</v>
      </c>
      <c r="AK233" s="188"/>
      <c r="AL233" s="187">
        <f t="shared" si="77"/>
        <v>0</v>
      </c>
      <c r="AM233" s="188"/>
      <c r="AN233" s="187">
        <f t="shared" si="78"/>
        <v>0</v>
      </c>
      <c r="AO233" s="188"/>
      <c r="AP233" s="187">
        <f t="shared" si="79"/>
        <v>0</v>
      </c>
      <c r="AQ233" s="29"/>
      <c r="AR233" s="30"/>
      <c r="AS233" s="30" t="str">
        <f>IF(AT233&gt;0,"",IF(ISERROR(VLOOKUP(CONCATENATE(C233,E233),STD!C:D,2,0)),"",VLOOKUP(CONCATENATE(C233,E233),STD!C:D,2,0)))</f>
        <v/>
      </c>
      <c r="AT233" s="31"/>
      <c r="AU233" s="109" t="str">
        <f t="shared" si="80"/>
        <v/>
      </c>
      <c r="AV233" s="286">
        <f t="shared" si="81"/>
        <v>0</v>
      </c>
      <c r="AW233">
        <f t="shared" si="65"/>
        <v>0</v>
      </c>
    </row>
    <row r="234" spans="1:49" x14ac:dyDescent="0.25">
      <c r="A234" s="82">
        <v>226</v>
      </c>
      <c r="B234" s="285" t="str">
        <f>IF(ISERROR(VLOOKUP(CONCATENATE(C234,E234),STD!C:E,3,0)),"",VLOOKUP(CONCATENATE(C234,E234),STD!C:E,3,0))</f>
        <v/>
      </c>
      <c r="C234" s="184"/>
      <c r="D234" s="229"/>
      <c r="E234" s="26"/>
      <c r="F234" s="26" t="str">
        <f>IF(C234&gt;1,VLOOKUP(C234,'PROD-KGS'!$A$1:$D$1369,4,0),"")</f>
        <v/>
      </c>
      <c r="G234" s="27">
        <f t="shared" si="67"/>
        <v>0</v>
      </c>
      <c r="H234" s="99"/>
      <c r="I234" s="210">
        <f t="shared" si="66"/>
        <v>0</v>
      </c>
      <c r="J234" s="92"/>
      <c r="K234" s="90">
        <f>IFERROR(INDEX(LUN!$A$1:$W$45,MATCH(A234,LUN!$A:$A,0),12),0)</f>
        <v>0</v>
      </c>
      <c r="L234" s="91" t="str">
        <f t="shared" si="68"/>
        <v/>
      </c>
      <c r="M234" s="81"/>
      <c r="N234" s="90">
        <f>IFERROR(INDEX(MAR!$A$1:$W$42,MATCH(A234,MAR!$A:$A,0),12),0)</f>
        <v>0</v>
      </c>
      <c r="O234" s="80" t="str">
        <f t="shared" si="69"/>
        <v/>
      </c>
      <c r="P234" s="81"/>
      <c r="Q234" s="90">
        <f>IFERROR(INDEX(MIE!$A$1:$W$44,MATCH(A234,MIE!$A:$A,0),12),0)</f>
        <v>0</v>
      </c>
      <c r="R234" s="80" t="str">
        <f t="shared" si="70"/>
        <v/>
      </c>
      <c r="S234" s="81"/>
      <c r="T234" s="90">
        <f>IFERROR(INDEX(JUE!$A$1:$W$45,MATCH(A234,JUE!$A:$A,0),12),0)</f>
        <v>0</v>
      </c>
      <c r="U234" s="80" t="str">
        <f t="shared" si="71"/>
        <v/>
      </c>
      <c r="V234" s="81"/>
      <c r="W234" s="90">
        <f>IFERROR(INDEX(VIE!$A$1:$N$40,MATCH(A234,VIE!$A:$A,0),12),0)</f>
        <v>0</v>
      </c>
      <c r="X234" s="80" t="str">
        <f t="shared" si="72"/>
        <v/>
      </c>
      <c r="Y234" s="81"/>
      <c r="Z234" s="90">
        <f>IFERROR(INDEX([5]SAB!$A$1:$J$43,MATCH(A234,[5]SAB!$A:$A,0),12),0)</f>
        <v>0</v>
      </c>
      <c r="AA234" s="80" t="str">
        <f t="shared" si="73"/>
        <v/>
      </c>
      <c r="AB234" s="185"/>
      <c r="AC234" s="28"/>
      <c r="AD234" s="186"/>
      <c r="AE234" s="188"/>
      <c r="AF234" s="187">
        <f t="shared" si="74"/>
        <v>0</v>
      </c>
      <c r="AG234" s="188"/>
      <c r="AH234" s="187">
        <f t="shared" si="75"/>
        <v>0</v>
      </c>
      <c r="AI234" s="188"/>
      <c r="AJ234" s="187">
        <f t="shared" si="76"/>
        <v>0</v>
      </c>
      <c r="AK234" s="188"/>
      <c r="AL234" s="187">
        <f t="shared" si="77"/>
        <v>0</v>
      </c>
      <c r="AM234" s="188"/>
      <c r="AN234" s="187">
        <f t="shared" si="78"/>
        <v>0</v>
      </c>
      <c r="AO234" s="188"/>
      <c r="AP234" s="187">
        <f t="shared" si="79"/>
        <v>0</v>
      </c>
      <c r="AQ234" s="29"/>
      <c r="AR234" s="30"/>
      <c r="AS234" s="30" t="str">
        <f>IF(AT234&gt;0,"",IF(ISERROR(VLOOKUP(CONCATENATE(C234,E234),STD!C:D,2,0)),"",VLOOKUP(CONCATENATE(C234,E234),STD!C:D,2,0)))</f>
        <v/>
      </c>
      <c r="AT234" s="31"/>
      <c r="AU234" s="109" t="str">
        <f t="shared" si="80"/>
        <v/>
      </c>
      <c r="AV234" s="286">
        <f t="shared" si="81"/>
        <v>0</v>
      </c>
      <c r="AW234">
        <f t="shared" si="65"/>
        <v>0</v>
      </c>
    </row>
    <row r="235" spans="1:49" x14ac:dyDescent="0.25">
      <c r="A235" s="82">
        <v>227</v>
      </c>
      <c r="B235" s="285" t="str">
        <f>IF(ISERROR(VLOOKUP(CONCATENATE(C235,E235),STD!C:E,3,0)),"",VLOOKUP(CONCATENATE(C235,E235),STD!C:E,3,0))</f>
        <v/>
      </c>
      <c r="C235" s="184"/>
      <c r="D235" s="229"/>
      <c r="E235" s="26"/>
      <c r="F235" s="26" t="str">
        <f>IF(C235&gt;1,VLOOKUP(C235,'PROD-KGS'!$A$1:$D$1369,4,0),"")</f>
        <v/>
      </c>
      <c r="G235" s="27">
        <f t="shared" si="67"/>
        <v>0</v>
      </c>
      <c r="H235" s="99"/>
      <c r="I235" s="210">
        <f t="shared" si="66"/>
        <v>0</v>
      </c>
      <c r="J235" s="92"/>
      <c r="K235" s="90">
        <f>IFERROR(INDEX(LUN!$A$1:$W$45,MATCH(A235,LUN!$A:$A,0),12),0)</f>
        <v>0</v>
      </c>
      <c r="L235" s="91" t="str">
        <f t="shared" si="68"/>
        <v/>
      </c>
      <c r="M235" s="81"/>
      <c r="N235" s="90">
        <f>IFERROR(INDEX(MAR!$A$1:$W$42,MATCH(A235,MAR!$A:$A,0),12),0)</f>
        <v>0</v>
      </c>
      <c r="O235" s="80" t="str">
        <f t="shared" si="69"/>
        <v/>
      </c>
      <c r="P235" s="81"/>
      <c r="Q235" s="90">
        <f>IFERROR(INDEX(MIE!$A$1:$W$44,MATCH(A235,MIE!$A:$A,0),12),0)</f>
        <v>0</v>
      </c>
      <c r="R235" s="80" t="str">
        <f t="shared" si="70"/>
        <v/>
      </c>
      <c r="S235" s="81"/>
      <c r="T235" s="90">
        <f>IFERROR(INDEX(JUE!$A$1:$W$45,MATCH(A235,JUE!$A:$A,0),12),0)</f>
        <v>0</v>
      </c>
      <c r="U235" s="80" t="str">
        <f t="shared" si="71"/>
        <v/>
      </c>
      <c r="V235" s="81"/>
      <c r="W235" s="90">
        <f>IFERROR(INDEX(VIE!$A$1:$N$40,MATCH(A235,VIE!$A:$A,0),12),0)</f>
        <v>0</v>
      </c>
      <c r="X235" s="80" t="str">
        <f t="shared" si="72"/>
        <v/>
      </c>
      <c r="Y235" s="81"/>
      <c r="Z235" s="90">
        <f>IFERROR(INDEX([5]SAB!$A$1:$J$43,MATCH(A235,[5]SAB!$A:$A,0),12),0)</f>
        <v>0</v>
      </c>
      <c r="AA235" s="80" t="str">
        <f t="shared" si="73"/>
        <v/>
      </c>
      <c r="AB235" s="185"/>
      <c r="AC235" s="28"/>
      <c r="AD235" s="186"/>
      <c r="AE235" s="188"/>
      <c r="AF235" s="187">
        <f t="shared" si="74"/>
        <v>0</v>
      </c>
      <c r="AG235" s="188"/>
      <c r="AH235" s="187">
        <f t="shared" si="75"/>
        <v>0</v>
      </c>
      <c r="AI235" s="188"/>
      <c r="AJ235" s="187">
        <f t="shared" si="76"/>
        <v>0</v>
      </c>
      <c r="AK235" s="188"/>
      <c r="AL235" s="187">
        <f t="shared" si="77"/>
        <v>0</v>
      </c>
      <c r="AM235" s="188"/>
      <c r="AN235" s="187">
        <f t="shared" si="78"/>
        <v>0</v>
      </c>
      <c r="AO235" s="188"/>
      <c r="AP235" s="187">
        <f t="shared" si="79"/>
        <v>0</v>
      </c>
      <c r="AQ235" s="29"/>
      <c r="AR235" s="30"/>
      <c r="AS235" s="30" t="str">
        <f>IF(AT235&gt;0,"",IF(ISERROR(VLOOKUP(CONCATENATE(C235,E235),STD!C:D,2,0)),"",VLOOKUP(CONCATENATE(C235,E235),STD!C:D,2,0)))</f>
        <v/>
      </c>
      <c r="AT235" s="31"/>
      <c r="AU235" s="109" t="str">
        <f t="shared" si="80"/>
        <v/>
      </c>
      <c r="AV235" s="286">
        <f t="shared" si="81"/>
        <v>0</v>
      </c>
      <c r="AW235">
        <f t="shared" si="65"/>
        <v>0</v>
      </c>
    </row>
    <row r="236" spans="1:49" x14ac:dyDescent="0.25">
      <c r="A236" s="82">
        <v>228</v>
      </c>
      <c r="B236" s="285" t="str">
        <f>IF(ISERROR(VLOOKUP(CONCATENATE(C236,E236),STD!C:E,3,0)),"",VLOOKUP(CONCATENATE(C236,E236),STD!C:E,3,0))</f>
        <v/>
      </c>
      <c r="C236" s="184"/>
      <c r="D236" s="229"/>
      <c r="E236" s="26"/>
      <c r="F236" s="26" t="str">
        <f>IF(C236&gt;1,VLOOKUP(C236,'PROD-KGS'!$A$1:$D$1369,4,0),"")</f>
        <v/>
      </c>
      <c r="G236" s="27">
        <f t="shared" si="67"/>
        <v>0</v>
      </c>
      <c r="H236" s="99"/>
      <c r="I236" s="210">
        <f t="shared" si="66"/>
        <v>0</v>
      </c>
      <c r="J236" s="92"/>
      <c r="K236" s="90">
        <f>IFERROR(INDEX(LUN!$A$1:$W$45,MATCH(A236,LUN!$A:$A,0),12),0)</f>
        <v>0</v>
      </c>
      <c r="L236" s="91" t="str">
        <f t="shared" si="68"/>
        <v/>
      </c>
      <c r="M236" s="81"/>
      <c r="N236" s="90">
        <f>IFERROR(INDEX(MAR!$A$1:$W$42,MATCH(A236,MAR!$A:$A,0),12),0)</f>
        <v>0</v>
      </c>
      <c r="O236" s="80" t="str">
        <f t="shared" si="69"/>
        <v/>
      </c>
      <c r="P236" s="81"/>
      <c r="Q236" s="90">
        <f>IFERROR(INDEX(MIE!$A$1:$W$44,MATCH(A236,MIE!$A:$A,0),12),0)</f>
        <v>0</v>
      </c>
      <c r="R236" s="80" t="str">
        <f t="shared" si="70"/>
        <v/>
      </c>
      <c r="S236" s="81"/>
      <c r="T236" s="90">
        <f>IFERROR(INDEX(JUE!$A$1:$W$45,MATCH(A236,JUE!$A:$A,0),12),0)</f>
        <v>0</v>
      </c>
      <c r="U236" s="80" t="str">
        <f t="shared" si="71"/>
        <v/>
      </c>
      <c r="V236" s="81"/>
      <c r="W236" s="90">
        <f>IFERROR(INDEX(VIE!$A$1:$N$40,MATCH(A236,VIE!$A:$A,0),12),0)</f>
        <v>0</v>
      </c>
      <c r="X236" s="80" t="str">
        <f t="shared" si="72"/>
        <v/>
      </c>
      <c r="Y236" s="81"/>
      <c r="Z236" s="90">
        <f>IFERROR(INDEX([5]SAB!$A$1:$J$43,MATCH(A236,[5]SAB!$A:$A,0),12),0)</f>
        <v>0</v>
      </c>
      <c r="AA236" s="80" t="str">
        <f t="shared" si="73"/>
        <v/>
      </c>
      <c r="AB236" s="185"/>
      <c r="AC236" s="28"/>
      <c r="AD236" s="186"/>
      <c r="AE236" s="188"/>
      <c r="AF236" s="187">
        <f t="shared" si="74"/>
        <v>0</v>
      </c>
      <c r="AG236" s="188"/>
      <c r="AH236" s="187">
        <f t="shared" si="75"/>
        <v>0</v>
      </c>
      <c r="AI236" s="188"/>
      <c r="AJ236" s="187">
        <f t="shared" si="76"/>
        <v>0</v>
      </c>
      <c r="AK236" s="188"/>
      <c r="AL236" s="187">
        <f t="shared" si="77"/>
        <v>0</v>
      </c>
      <c r="AM236" s="188"/>
      <c r="AN236" s="187">
        <f t="shared" si="78"/>
        <v>0</v>
      </c>
      <c r="AO236" s="188"/>
      <c r="AP236" s="187">
        <f t="shared" si="79"/>
        <v>0</v>
      </c>
      <c r="AQ236" s="29"/>
      <c r="AR236" s="30"/>
      <c r="AS236" s="30" t="str">
        <f>IF(AT236&gt;0,"",IF(ISERROR(VLOOKUP(CONCATENATE(C236,E236),STD!C:D,2,0)),"",VLOOKUP(CONCATENATE(C236,E236),STD!C:D,2,0)))</f>
        <v/>
      </c>
      <c r="AT236" s="31"/>
      <c r="AU236" s="109" t="str">
        <f t="shared" si="80"/>
        <v/>
      </c>
      <c r="AV236" s="286">
        <f t="shared" si="81"/>
        <v>0</v>
      </c>
      <c r="AW236">
        <f t="shared" si="65"/>
        <v>0</v>
      </c>
    </row>
    <row r="237" spans="1:49" x14ac:dyDescent="0.25">
      <c r="A237" s="82">
        <v>229</v>
      </c>
      <c r="B237" s="285" t="str">
        <f>IF(ISERROR(VLOOKUP(CONCATENATE(C237,E237),STD!C:E,3,0)),"",VLOOKUP(CONCATENATE(C237,E237),STD!C:E,3,0))</f>
        <v/>
      </c>
      <c r="C237" s="184"/>
      <c r="D237" s="229"/>
      <c r="E237" s="26"/>
      <c r="F237" s="26" t="str">
        <f>IF(C237&gt;1,VLOOKUP(C237,'PROD-KGS'!$A$1:$D$1369,4,0),"")</f>
        <v/>
      </c>
      <c r="G237" s="27">
        <f t="shared" si="67"/>
        <v>0</v>
      </c>
      <c r="H237" s="99"/>
      <c r="I237" s="210">
        <f t="shared" si="66"/>
        <v>0</v>
      </c>
      <c r="J237" s="92"/>
      <c r="K237" s="90">
        <f>IFERROR(INDEX(LUN!$A$1:$W$45,MATCH(A237,LUN!$A:$A,0),12),0)</f>
        <v>0</v>
      </c>
      <c r="L237" s="91" t="str">
        <f t="shared" si="68"/>
        <v/>
      </c>
      <c r="M237" s="81"/>
      <c r="N237" s="90">
        <f>IFERROR(INDEX(MAR!$A$1:$W$42,MATCH(A237,MAR!$A:$A,0),12),0)</f>
        <v>0</v>
      </c>
      <c r="O237" s="80" t="str">
        <f t="shared" si="69"/>
        <v/>
      </c>
      <c r="P237" s="81"/>
      <c r="Q237" s="90">
        <f>IFERROR(INDEX(MIE!$A$1:$W$44,MATCH(A237,MIE!$A:$A,0),12),0)</f>
        <v>0</v>
      </c>
      <c r="R237" s="80" t="str">
        <f t="shared" si="70"/>
        <v/>
      </c>
      <c r="S237" s="81"/>
      <c r="T237" s="90">
        <f>IFERROR(INDEX(JUE!$A$1:$W$45,MATCH(A237,JUE!$A:$A,0),12),0)</f>
        <v>0</v>
      </c>
      <c r="U237" s="80" t="str">
        <f t="shared" si="71"/>
        <v/>
      </c>
      <c r="V237" s="81"/>
      <c r="W237" s="90">
        <f>IFERROR(INDEX(VIE!$A$1:$N$40,MATCH(A237,VIE!$A:$A,0),12),0)</f>
        <v>0</v>
      </c>
      <c r="X237" s="80" t="str">
        <f t="shared" si="72"/>
        <v/>
      </c>
      <c r="Y237" s="81"/>
      <c r="Z237" s="90">
        <f>IFERROR(INDEX([5]SAB!$A$1:$J$43,MATCH(A237,[5]SAB!$A:$A,0),12),0)</f>
        <v>0</v>
      </c>
      <c r="AA237" s="80" t="str">
        <f t="shared" si="73"/>
        <v/>
      </c>
      <c r="AB237" s="185"/>
      <c r="AC237" s="28"/>
      <c r="AD237" s="186"/>
      <c r="AE237" s="188"/>
      <c r="AF237" s="187">
        <f t="shared" si="74"/>
        <v>0</v>
      </c>
      <c r="AG237" s="188"/>
      <c r="AH237" s="187">
        <f t="shared" si="75"/>
        <v>0</v>
      </c>
      <c r="AI237" s="188"/>
      <c r="AJ237" s="187">
        <f t="shared" si="76"/>
        <v>0</v>
      </c>
      <c r="AK237" s="188"/>
      <c r="AL237" s="187">
        <f t="shared" si="77"/>
        <v>0</v>
      </c>
      <c r="AM237" s="188"/>
      <c r="AN237" s="187">
        <f t="shared" si="78"/>
        <v>0</v>
      </c>
      <c r="AO237" s="188"/>
      <c r="AP237" s="187">
        <f t="shared" si="79"/>
        <v>0</v>
      </c>
      <c r="AQ237" s="29"/>
      <c r="AR237" s="30"/>
      <c r="AS237" s="30" t="str">
        <f>IF(AT237&gt;0,"",IF(ISERROR(VLOOKUP(CONCATENATE(C237,E237),STD!C:D,2,0)),"",VLOOKUP(CONCATENATE(C237,E237),STD!C:D,2,0)))</f>
        <v/>
      </c>
      <c r="AT237" s="31"/>
      <c r="AU237" s="109" t="str">
        <f t="shared" si="80"/>
        <v/>
      </c>
      <c r="AV237" s="286">
        <f t="shared" si="81"/>
        <v>0</v>
      </c>
      <c r="AW237">
        <f t="shared" si="65"/>
        <v>0</v>
      </c>
    </row>
    <row r="238" spans="1:49" x14ac:dyDescent="0.25">
      <c r="A238" s="82">
        <v>230</v>
      </c>
      <c r="B238" s="285" t="str">
        <f>IF(ISERROR(VLOOKUP(CONCATENATE(C238,E238),STD!C:E,3,0)),"",VLOOKUP(CONCATENATE(C238,E238),STD!C:E,3,0))</f>
        <v/>
      </c>
      <c r="C238" s="184"/>
      <c r="D238" s="229"/>
      <c r="E238" s="26"/>
      <c r="F238" s="26" t="str">
        <f>IF(C238&gt;1,VLOOKUP(C238,'PROD-KGS'!$A$1:$D$1369,4,0),"")</f>
        <v/>
      </c>
      <c r="G238" s="27">
        <f t="shared" si="67"/>
        <v>0</v>
      </c>
      <c r="H238" s="99"/>
      <c r="I238" s="210">
        <f t="shared" si="66"/>
        <v>0</v>
      </c>
      <c r="J238" s="92"/>
      <c r="K238" s="90">
        <f>IFERROR(INDEX(LUN!$A$1:$W$45,MATCH(A238,LUN!$A:$A,0),12),0)</f>
        <v>0</v>
      </c>
      <c r="L238" s="91" t="str">
        <f t="shared" si="68"/>
        <v/>
      </c>
      <c r="M238" s="81"/>
      <c r="N238" s="90">
        <f>IFERROR(INDEX(MAR!$A$1:$W$42,MATCH(A238,MAR!$A:$A,0),12),0)</f>
        <v>0</v>
      </c>
      <c r="O238" s="80" t="str">
        <f t="shared" si="69"/>
        <v/>
      </c>
      <c r="P238" s="81"/>
      <c r="Q238" s="90">
        <f>IFERROR(INDEX(MIE!$A$1:$W$44,MATCH(A238,MIE!$A:$A,0),12),0)</f>
        <v>0</v>
      </c>
      <c r="R238" s="80" t="str">
        <f t="shared" si="70"/>
        <v/>
      </c>
      <c r="S238" s="81"/>
      <c r="T238" s="90">
        <f>IFERROR(INDEX(JUE!$A$1:$W$45,MATCH(A238,JUE!$A:$A,0),12),0)</f>
        <v>0</v>
      </c>
      <c r="U238" s="80" t="str">
        <f t="shared" si="71"/>
        <v/>
      </c>
      <c r="V238" s="81"/>
      <c r="W238" s="90">
        <f>IFERROR(INDEX(VIE!$A$1:$N$40,MATCH(A238,VIE!$A:$A,0),12),0)</f>
        <v>0</v>
      </c>
      <c r="X238" s="80" t="str">
        <f t="shared" si="72"/>
        <v/>
      </c>
      <c r="Y238" s="81"/>
      <c r="Z238" s="90">
        <f>IFERROR(INDEX([5]SAB!$A$1:$J$43,MATCH(A238,[5]SAB!$A:$A,0),12),0)</f>
        <v>0</v>
      </c>
      <c r="AA238" s="80" t="str">
        <f t="shared" si="73"/>
        <v/>
      </c>
      <c r="AB238" s="185"/>
      <c r="AC238" s="28"/>
      <c r="AD238" s="186"/>
      <c r="AE238" s="188"/>
      <c r="AF238" s="187">
        <f t="shared" si="74"/>
        <v>0</v>
      </c>
      <c r="AG238" s="188"/>
      <c r="AH238" s="187">
        <f t="shared" si="75"/>
        <v>0</v>
      </c>
      <c r="AI238" s="188"/>
      <c r="AJ238" s="187">
        <f t="shared" si="76"/>
        <v>0</v>
      </c>
      <c r="AK238" s="188"/>
      <c r="AL238" s="187">
        <f t="shared" si="77"/>
        <v>0</v>
      </c>
      <c r="AM238" s="188"/>
      <c r="AN238" s="187">
        <f t="shared" si="78"/>
        <v>0</v>
      </c>
      <c r="AO238" s="188"/>
      <c r="AP238" s="187">
        <f t="shared" si="79"/>
        <v>0</v>
      </c>
      <c r="AQ238" s="29"/>
      <c r="AR238" s="30"/>
      <c r="AS238" s="30" t="str">
        <f>IF(AT238&gt;0,"",IF(ISERROR(VLOOKUP(CONCATENATE(C238,E238),STD!C:D,2,0)),"",VLOOKUP(CONCATENATE(C238,E238),STD!C:D,2,0)))</f>
        <v/>
      </c>
      <c r="AT238" s="31"/>
      <c r="AU238" s="109" t="str">
        <f t="shared" si="80"/>
        <v/>
      </c>
      <c r="AV238" s="286">
        <f t="shared" si="81"/>
        <v>0</v>
      </c>
      <c r="AW238">
        <f t="shared" si="65"/>
        <v>0</v>
      </c>
    </row>
    <row r="239" spans="1:49" x14ac:dyDescent="0.25">
      <c r="A239" s="82">
        <v>231</v>
      </c>
      <c r="B239" s="285" t="str">
        <f>IF(ISERROR(VLOOKUP(CONCATENATE(C239,E239),STD!C:E,3,0)),"",VLOOKUP(CONCATENATE(C239,E239),STD!C:E,3,0))</f>
        <v/>
      </c>
      <c r="C239" s="184"/>
      <c r="D239" s="229"/>
      <c r="E239" s="26"/>
      <c r="F239" s="26" t="str">
        <f>IF(C239&gt;1,VLOOKUP(C239,'PROD-KGS'!$A$1:$D$1369,4,0),"")</f>
        <v/>
      </c>
      <c r="G239" s="27">
        <f t="shared" si="67"/>
        <v>0</v>
      </c>
      <c r="H239" s="99"/>
      <c r="I239" s="210">
        <f t="shared" si="66"/>
        <v>0</v>
      </c>
      <c r="J239" s="92"/>
      <c r="K239" s="90">
        <f>IFERROR(INDEX(LUN!$A$1:$W$45,MATCH(A239,LUN!$A:$A,0),12),0)</f>
        <v>0</v>
      </c>
      <c r="L239" s="91" t="str">
        <f t="shared" si="68"/>
        <v/>
      </c>
      <c r="M239" s="81"/>
      <c r="N239" s="90">
        <f>IFERROR(INDEX(MAR!$A$1:$W$42,MATCH(A239,MAR!$A:$A,0),12),0)</f>
        <v>0</v>
      </c>
      <c r="O239" s="80" t="str">
        <f t="shared" si="69"/>
        <v/>
      </c>
      <c r="P239" s="81"/>
      <c r="Q239" s="90">
        <f>IFERROR(INDEX(MIE!$A$1:$W$44,MATCH(A239,MIE!$A:$A,0),12),0)</f>
        <v>0</v>
      </c>
      <c r="R239" s="80" t="str">
        <f t="shared" si="70"/>
        <v/>
      </c>
      <c r="S239" s="81"/>
      <c r="T239" s="90">
        <f>IFERROR(INDEX(JUE!$A$1:$W$45,MATCH(A239,JUE!$A:$A,0),12),0)</f>
        <v>0</v>
      </c>
      <c r="U239" s="80" t="str">
        <f t="shared" si="71"/>
        <v/>
      </c>
      <c r="V239" s="81"/>
      <c r="W239" s="90">
        <f>IFERROR(INDEX(VIE!$A$1:$N$40,MATCH(A239,VIE!$A:$A,0),12),0)</f>
        <v>0</v>
      </c>
      <c r="X239" s="80" t="str">
        <f t="shared" si="72"/>
        <v/>
      </c>
      <c r="Y239" s="81"/>
      <c r="Z239" s="90">
        <f>IFERROR(INDEX([5]SAB!$A$1:$J$43,MATCH(A239,[5]SAB!$A:$A,0),12),0)</f>
        <v>0</v>
      </c>
      <c r="AA239" s="80" t="str">
        <f t="shared" si="73"/>
        <v/>
      </c>
      <c r="AB239" s="185"/>
      <c r="AC239" s="28"/>
      <c r="AD239" s="186"/>
      <c r="AE239" s="188"/>
      <c r="AF239" s="187">
        <f t="shared" si="74"/>
        <v>0</v>
      </c>
      <c r="AG239" s="188"/>
      <c r="AH239" s="187">
        <f t="shared" si="75"/>
        <v>0</v>
      </c>
      <c r="AI239" s="188"/>
      <c r="AJ239" s="187">
        <f t="shared" si="76"/>
        <v>0</v>
      </c>
      <c r="AK239" s="188"/>
      <c r="AL239" s="187">
        <f t="shared" si="77"/>
        <v>0</v>
      </c>
      <c r="AM239" s="188"/>
      <c r="AN239" s="187">
        <f t="shared" si="78"/>
        <v>0</v>
      </c>
      <c r="AO239" s="188"/>
      <c r="AP239" s="187">
        <f t="shared" si="79"/>
        <v>0</v>
      </c>
      <c r="AQ239" s="29"/>
      <c r="AR239" s="30"/>
      <c r="AS239" s="30" t="str">
        <f>IF(AT239&gt;0,"",IF(ISERROR(VLOOKUP(CONCATENATE(C239,E239),STD!C:D,2,0)),"",VLOOKUP(CONCATENATE(C239,E239),STD!C:D,2,0)))</f>
        <v/>
      </c>
      <c r="AT239" s="31"/>
      <c r="AU239" s="109" t="str">
        <f t="shared" si="80"/>
        <v/>
      </c>
      <c r="AV239" s="286">
        <f t="shared" si="81"/>
        <v>0</v>
      </c>
      <c r="AW239">
        <f t="shared" ref="AW239:AW302" si="82">K239+N239+Q239+T239+W239+Z239</f>
        <v>0</v>
      </c>
    </row>
    <row r="240" spans="1:49" x14ac:dyDescent="0.25">
      <c r="A240" s="82">
        <v>232</v>
      </c>
      <c r="B240" s="285" t="str">
        <f>IF(ISERROR(VLOOKUP(CONCATENATE(C240,E240),STD!C:E,3,0)),"",VLOOKUP(CONCATENATE(C240,E240),STD!C:E,3,0))</f>
        <v/>
      </c>
      <c r="C240" s="184"/>
      <c r="D240" s="229"/>
      <c r="E240" s="26"/>
      <c r="F240" s="26" t="str">
        <f>IF(C240&gt;1,VLOOKUP(C240,'PROD-KGS'!$A$1:$D$1369,4,0),"")</f>
        <v/>
      </c>
      <c r="G240" s="27">
        <f t="shared" si="67"/>
        <v>0</v>
      </c>
      <c r="H240" s="99"/>
      <c r="I240" s="210">
        <f t="shared" si="66"/>
        <v>0</v>
      </c>
      <c r="J240" s="92"/>
      <c r="K240" s="90">
        <f>IFERROR(INDEX(LUN!$A$1:$W$45,MATCH(A240,LUN!$A:$A,0),12),0)</f>
        <v>0</v>
      </c>
      <c r="L240" s="91" t="str">
        <f t="shared" si="68"/>
        <v/>
      </c>
      <c r="M240" s="81"/>
      <c r="N240" s="90">
        <f>IFERROR(INDEX(MAR!$A$1:$W$42,MATCH(A240,MAR!$A:$A,0),12),0)</f>
        <v>0</v>
      </c>
      <c r="O240" s="80" t="str">
        <f t="shared" si="69"/>
        <v/>
      </c>
      <c r="P240" s="81"/>
      <c r="Q240" s="90">
        <f>IFERROR(INDEX(MIE!$A$1:$W$44,MATCH(A240,MIE!$A:$A,0),12),0)</f>
        <v>0</v>
      </c>
      <c r="R240" s="80" t="str">
        <f t="shared" si="70"/>
        <v/>
      </c>
      <c r="S240" s="81"/>
      <c r="T240" s="90">
        <f>IFERROR(INDEX(JUE!$A$1:$W$45,MATCH(A240,JUE!$A:$A,0),12),0)</f>
        <v>0</v>
      </c>
      <c r="U240" s="80" t="str">
        <f t="shared" si="71"/>
        <v/>
      </c>
      <c r="V240" s="81"/>
      <c r="W240" s="90">
        <f>IFERROR(INDEX(VIE!$A$1:$N$40,MATCH(A240,VIE!$A:$A,0),12),0)</f>
        <v>0</v>
      </c>
      <c r="X240" s="80" t="str">
        <f t="shared" si="72"/>
        <v/>
      </c>
      <c r="Y240" s="81"/>
      <c r="Z240" s="90">
        <f>IFERROR(INDEX([5]SAB!$A$1:$J$43,MATCH(A240,[5]SAB!$A:$A,0),12),0)</f>
        <v>0</v>
      </c>
      <c r="AA240" s="80" t="str">
        <f t="shared" si="73"/>
        <v/>
      </c>
      <c r="AB240" s="185"/>
      <c r="AC240" s="28"/>
      <c r="AD240" s="186"/>
      <c r="AE240" s="188"/>
      <c r="AF240" s="187">
        <f t="shared" si="74"/>
        <v>0</v>
      </c>
      <c r="AG240" s="188"/>
      <c r="AH240" s="187">
        <f t="shared" si="75"/>
        <v>0</v>
      </c>
      <c r="AI240" s="188"/>
      <c r="AJ240" s="187">
        <f t="shared" si="76"/>
        <v>0</v>
      </c>
      <c r="AK240" s="188"/>
      <c r="AL240" s="187">
        <f t="shared" si="77"/>
        <v>0</v>
      </c>
      <c r="AM240" s="188"/>
      <c r="AN240" s="187">
        <f t="shared" si="78"/>
        <v>0</v>
      </c>
      <c r="AO240" s="188"/>
      <c r="AP240" s="187">
        <f t="shared" si="79"/>
        <v>0</v>
      </c>
      <c r="AQ240" s="29"/>
      <c r="AR240" s="30"/>
      <c r="AS240" s="30" t="str">
        <f>IF(AT240&gt;0,"",IF(ISERROR(VLOOKUP(CONCATENATE(C240,E240),STD!C:D,2,0)),"",VLOOKUP(CONCATENATE(C240,E240),STD!C:D,2,0)))</f>
        <v/>
      </c>
      <c r="AT240" s="31"/>
      <c r="AU240" s="109" t="str">
        <f t="shared" si="80"/>
        <v/>
      </c>
      <c r="AV240" s="286">
        <f t="shared" si="81"/>
        <v>0</v>
      </c>
      <c r="AW240">
        <f t="shared" si="82"/>
        <v>0</v>
      </c>
    </row>
    <row r="241" spans="1:49" x14ac:dyDescent="0.25">
      <c r="A241" s="82">
        <v>233</v>
      </c>
      <c r="B241" s="285" t="str">
        <f>IF(ISERROR(VLOOKUP(CONCATENATE(C241,E241),STD!C:E,3,0)),"",VLOOKUP(CONCATENATE(C241,E241),STD!C:E,3,0))</f>
        <v/>
      </c>
      <c r="C241" s="184"/>
      <c r="D241" s="229"/>
      <c r="E241" s="26"/>
      <c r="F241" s="26" t="str">
        <f>IF(C241&gt;1,VLOOKUP(C241,'PROD-KGS'!$A$1:$D$1369,4,0),"")</f>
        <v/>
      </c>
      <c r="G241" s="27">
        <f t="shared" si="67"/>
        <v>0</v>
      </c>
      <c r="H241" s="99"/>
      <c r="I241" s="210">
        <f t="shared" si="66"/>
        <v>0</v>
      </c>
      <c r="J241" s="92"/>
      <c r="K241" s="90">
        <f>IFERROR(INDEX(LUN!$A$1:$W$45,MATCH(A241,LUN!$A:$A,0),12),0)</f>
        <v>0</v>
      </c>
      <c r="L241" s="91" t="str">
        <f t="shared" si="68"/>
        <v/>
      </c>
      <c r="M241" s="81"/>
      <c r="N241" s="90">
        <f>IFERROR(INDEX(MAR!$A$1:$W$42,MATCH(A241,MAR!$A:$A,0),12),0)</f>
        <v>0</v>
      </c>
      <c r="O241" s="80" t="str">
        <f t="shared" si="69"/>
        <v/>
      </c>
      <c r="P241" s="81"/>
      <c r="Q241" s="90">
        <f>IFERROR(INDEX(MIE!$A$1:$W$44,MATCH(A241,MIE!$A:$A,0),12),0)</f>
        <v>0</v>
      </c>
      <c r="R241" s="80" t="str">
        <f t="shared" si="70"/>
        <v/>
      </c>
      <c r="S241" s="81"/>
      <c r="T241" s="90">
        <f>IFERROR(INDEX(JUE!$A$1:$W$45,MATCH(A241,JUE!$A:$A,0),12),0)</f>
        <v>0</v>
      </c>
      <c r="U241" s="80" t="str">
        <f t="shared" si="71"/>
        <v/>
      </c>
      <c r="V241" s="81"/>
      <c r="W241" s="90">
        <f>IFERROR(INDEX(VIE!$A$1:$N$40,MATCH(A241,VIE!$A:$A,0),12),0)</f>
        <v>0</v>
      </c>
      <c r="X241" s="80" t="str">
        <f t="shared" si="72"/>
        <v/>
      </c>
      <c r="Y241" s="81"/>
      <c r="Z241" s="90">
        <f>IFERROR(INDEX([5]SAB!$A$1:$J$43,MATCH(A241,[5]SAB!$A:$A,0),12),0)</f>
        <v>0</v>
      </c>
      <c r="AA241" s="80" t="str">
        <f t="shared" si="73"/>
        <v/>
      </c>
      <c r="AB241" s="185"/>
      <c r="AC241" s="28"/>
      <c r="AD241" s="186"/>
      <c r="AE241" s="188"/>
      <c r="AF241" s="187">
        <f t="shared" si="74"/>
        <v>0</v>
      </c>
      <c r="AG241" s="188"/>
      <c r="AH241" s="187">
        <f t="shared" si="75"/>
        <v>0</v>
      </c>
      <c r="AI241" s="188"/>
      <c r="AJ241" s="187">
        <f t="shared" si="76"/>
        <v>0</v>
      </c>
      <c r="AK241" s="188"/>
      <c r="AL241" s="187">
        <f t="shared" si="77"/>
        <v>0</v>
      </c>
      <c r="AM241" s="188"/>
      <c r="AN241" s="187">
        <f t="shared" si="78"/>
        <v>0</v>
      </c>
      <c r="AO241" s="188"/>
      <c r="AP241" s="187">
        <f t="shared" si="79"/>
        <v>0</v>
      </c>
      <c r="AQ241" s="29"/>
      <c r="AR241" s="30"/>
      <c r="AS241" s="30" t="str">
        <f>IF(AT241&gt;0,"",IF(ISERROR(VLOOKUP(CONCATENATE(C241,E241),STD!C:D,2,0)),"",VLOOKUP(CONCATENATE(C241,E241),STD!C:D,2,0)))</f>
        <v/>
      </c>
      <c r="AT241" s="31"/>
      <c r="AU241" s="109" t="str">
        <f t="shared" si="80"/>
        <v/>
      </c>
      <c r="AV241" s="286">
        <f t="shared" si="81"/>
        <v>0</v>
      </c>
      <c r="AW241">
        <f t="shared" si="82"/>
        <v>0</v>
      </c>
    </row>
    <row r="242" spans="1:49" x14ac:dyDescent="0.25">
      <c r="A242" s="82">
        <v>234</v>
      </c>
      <c r="B242" s="285" t="str">
        <f>IF(ISERROR(VLOOKUP(CONCATENATE(C242,E242),STD!C:E,3,0)),"",VLOOKUP(CONCATENATE(C242,E242),STD!C:E,3,0))</f>
        <v/>
      </c>
      <c r="C242" s="184"/>
      <c r="D242" s="229"/>
      <c r="E242" s="26"/>
      <c r="F242" s="26" t="str">
        <f>IF(C242&gt;1,VLOOKUP(C242,'PROD-KGS'!$A$1:$D$1369,4,0),"")</f>
        <v/>
      </c>
      <c r="G242" s="27">
        <f t="shared" si="67"/>
        <v>0</v>
      </c>
      <c r="H242" s="99"/>
      <c r="I242" s="210">
        <f t="shared" si="66"/>
        <v>0</v>
      </c>
      <c r="J242" s="92"/>
      <c r="K242" s="90">
        <f>IFERROR(INDEX(LUN!$A$1:$W$45,MATCH(A242,LUN!$A:$A,0),12),0)</f>
        <v>0</v>
      </c>
      <c r="L242" s="91" t="str">
        <f t="shared" si="68"/>
        <v/>
      </c>
      <c r="M242" s="81"/>
      <c r="N242" s="90">
        <f>IFERROR(INDEX(MAR!$A$1:$W$42,MATCH(A242,MAR!$A:$A,0),12),0)</f>
        <v>0</v>
      </c>
      <c r="O242" s="80" t="str">
        <f t="shared" si="69"/>
        <v/>
      </c>
      <c r="P242" s="81"/>
      <c r="Q242" s="90">
        <f>IFERROR(INDEX(MIE!$A$1:$W$44,MATCH(A242,MIE!$A:$A,0),12),0)</f>
        <v>0</v>
      </c>
      <c r="R242" s="80" t="str">
        <f t="shared" si="70"/>
        <v/>
      </c>
      <c r="S242" s="81"/>
      <c r="T242" s="90">
        <f>IFERROR(INDEX(JUE!$A$1:$W$45,MATCH(A242,JUE!$A:$A,0),12),0)</f>
        <v>0</v>
      </c>
      <c r="U242" s="80" t="str">
        <f t="shared" si="71"/>
        <v/>
      </c>
      <c r="V242" s="81"/>
      <c r="W242" s="90">
        <f>IFERROR(INDEX(VIE!$A$1:$N$40,MATCH(A242,VIE!$A:$A,0),12),0)</f>
        <v>0</v>
      </c>
      <c r="X242" s="80" t="str">
        <f t="shared" si="72"/>
        <v/>
      </c>
      <c r="Y242" s="81"/>
      <c r="Z242" s="90">
        <f>IFERROR(INDEX([5]SAB!$A$1:$J$43,MATCH(A242,[5]SAB!$A:$A,0),12),0)</f>
        <v>0</v>
      </c>
      <c r="AA242" s="80" t="str">
        <f t="shared" si="73"/>
        <v/>
      </c>
      <c r="AB242" s="185"/>
      <c r="AC242" s="28"/>
      <c r="AD242" s="186"/>
      <c r="AE242" s="188"/>
      <c r="AF242" s="187">
        <f t="shared" si="74"/>
        <v>0</v>
      </c>
      <c r="AG242" s="188"/>
      <c r="AH242" s="187">
        <f t="shared" si="75"/>
        <v>0</v>
      </c>
      <c r="AI242" s="188"/>
      <c r="AJ242" s="187">
        <f t="shared" si="76"/>
        <v>0</v>
      </c>
      <c r="AK242" s="188"/>
      <c r="AL242" s="187">
        <f t="shared" si="77"/>
        <v>0</v>
      </c>
      <c r="AM242" s="188"/>
      <c r="AN242" s="187">
        <f t="shared" si="78"/>
        <v>0</v>
      </c>
      <c r="AO242" s="188"/>
      <c r="AP242" s="187">
        <f t="shared" si="79"/>
        <v>0</v>
      </c>
      <c r="AQ242" s="29"/>
      <c r="AR242" s="30"/>
      <c r="AS242" s="30" t="str">
        <f>IF(AT242&gt;0,"",IF(ISERROR(VLOOKUP(CONCATENATE(C242,E242),STD!C:D,2,0)),"",VLOOKUP(CONCATENATE(C242,E242),STD!C:D,2,0)))</f>
        <v/>
      </c>
      <c r="AT242" s="31"/>
      <c r="AU242" s="109" t="str">
        <f t="shared" si="80"/>
        <v/>
      </c>
      <c r="AV242" s="286">
        <f t="shared" si="81"/>
        <v>0</v>
      </c>
      <c r="AW242">
        <f t="shared" si="82"/>
        <v>0</v>
      </c>
    </row>
    <row r="243" spans="1:49" x14ac:dyDescent="0.25">
      <c r="A243" s="82">
        <v>235</v>
      </c>
      <c r="B243" s="285" t="str">
        <f>IF(ISERROR(VLOOKUP(CONCATENATE(C243,E243),STD!C:E,3,0)),"",VLOOKUP(CONCATENATE(C243,E243),STD!C:E,3,0))</f>
        <v/>
      </c>
      <c r="C243" s="184"/>
      <c r="D243" s="229"/>
      <c r="E243" s="26"/>
      <c r="F243" s="26" t="str">
        <f>IF(C243&gt;1,VLOOKUP(C243,'PROD-KGS'!$A$1:$D$1369,4,0),"")</f>
        <v/>
      </c>
      <c r="G243" s="27">
        <f t="shared" si="67"/>
        <v>0</v>
      </c>
      <c r="H243" s="99"/>
      <c r="I243" s="210">
        <f t="shared" ref="I243:I306" si="83">H243-SUM(K243,N243,Q243,T243,W243,Z243)</f>
        <v>0</v>
      </c>
      <c r="J243" s="92"/>
      <c r="K243" s="90">
        <f>IFERROR(INDEX(LUN!$A$1:$W$45,MATCH(A243,LUN!$A:$A,0),12),0)</f>
        <v>0</v>
      </c>
      <c r="L243" s="91" t="str">
        <f t="shared" si="68"/>
        <v/>
      </c>
      <c r="M243" s="81"/>
      <c r="N243" s="90">
        <f>IFERROR(INDEX(MAR!$A$1:$W$42,MATCH(A243,MAR!$A:$A,0),12),0)</f>
        <v>0</v>
      </c>
      <c r="O243" s="80" t="str">
        <f t="shared" si="69"/>
        <v/>
      </c>
      <c r="P243" s="81"/>
      <c r="Q243" s="90">
        <f>IFERROR(INDEX(MIE!$A$1:$W$44,MATCH(A243,MIE!$A:$A,0),12),0)</f>
        <v>0</v>
      </c>
      <c r="R243" s="80" t="str">
        <f t="shared" si="70"/>
        <v/>
      </c>
      <c r="S243" s="81"/>
      <c r="T243" s="90">
        <f>IFERROR(INDEX(JUE!$A$1:$W$45,MATCH(A243,JUE!$A:$A,0),12),0)</f>
        <v>0</v>
      </c>
      <c r="U243" s="80" t="str">
        <f t="shared" si="71"/>
        <v/>
      </c>
      <c r="V243" s="81"/>
      <c r="W243" s="90">
        <f>IFERROR(INDEX(VIE!$A$1:$N$40,MATCH(A243,VIE!$A:$A,0),12),0)</f>
        <v>0</v>
      </c>
      <c r="X243" s="80" t="str">
        <f t="shared" si="72"/>
        <v/>
      </c>
      <c r="Y243" s="81"/>
      <c r="Z243" s="90">
        <f>IFERROR(INDEX([5]SAB!$A$1:$J$43,MATCH(A243,[5]SAB!$A:$A,0),12),0)</f>
        <v>0</v>
      </c>
      <c r="AA243" s="80" t="str">
        <f t="shared" si="73"/>
        <v/>
      </c>
      <c r="AB243" s="185"/>
      <c r="AC243" s="28"/>
      <c r="AD243" s="186"/>
      <c r="AE243" s="188"/>
      <c r="AF243" s="187">
        <f t="shared" si="74"/>
        <v>0</v>
      </c>
      <c r="AG243" s="188"/>
      <c r="AH243" s="187">
        <f t="shared" si="75"/>
        <v>0</v>
      </c>
      <c r="AI243" s="188"/>
      <c r="AJ243" s="187">
        <f t="shared" si="76"/>
        <v>0</v>
      </c>
      <c r="AK243" s="188"/>
      <c r="AL243" s="187">
        <f t="shared" si="77"/>
        <v>0</v>
      </c>
      <c r="AM243" s="188"/>
      <c r="AN243" s="187">
        <f t="shared" si="78"/>
        <v>0</v>
      </c>
      <c r="AO243" s="188"/>
      <c r="AP243" s="187">
        <f t="shared" si="79"/>
        <v>0</v>
      </c>
      <c r="AQ243" s="29"/>
      <c r="AR243" s="30"/>
      <c r="AS243" s="30" t="str">
        <f>IF(AT243&gt;0,"",IF(ISERROR(VLOOKUP(CONCATENATE(C243,E243),STD!C:D,2,0)),"",VLOOKUP(CONCATENATE(C243,E243),STD!C:D,2,0)))</f>
        <v/>
      </c>
      <c r="AT243" s="31"/>
      <c r="AU243" s="109" t="str">
        <f t="shared" si="80"/>
        <v/>
      </c>
      <c r="AV243" s="286">
        <f t="shared" si="81"/>
        <v>0</v>
      </c>
      <c r="AW243">
        <f t="shared" si="82"/>
        <v>0</v>
      </c>
    </row>
    <row r="244" spans="1:49" x14ac:dyDescent="0.25">
      <c r="A244" s="82">
        <v>236</v>
      </c>
      <c r="B244" s="285" t="str">
        <f>IF(ISERROR(VLOOKUP(CONCATENATE(C244,E244),STD!C:E,3,0)),"",VLOOKUP(CONCATENATE(C244,E244),STD!C:E,3,0))</f>
        <v/>
      </c>
      <c r="C244" s="184"/>
      <c r="D244" s="229"/>
      <c r="E244" s="26"/>
      <c r="F244" s="26" t="str">
        <f>IF(C244&gt;1,VLOOKUP(C244,'PROD-KGS'!$A$1:$D$1369,4,0),"")</f>
        <v/>
      </c>
      <c r="G244" s="27">
        <f t="shared" si="67"/>
        <v>0</v>
      </c>
      <c r="H244" s="99"/>
      <c r="I244" s="210">
        <f t="shared" si="83"/>
        <v>0</v>
      </c>
      <c r="J244" s="92"/>
      <c r="K244" s="90">
        <f>IFERROR(INDEX(LUN!$A$1:$W$45,MATCH(A244,LUN!$A:$A,0),12),0)</f>
        <v>0</v>
      </c>
      <c r="L244" s="91" t="str">
        <f t="shared" si="68"/>
        <v/>
      </c>
      <c r="M244" s="81"/>
      <c r="N244" s="90">
        <f>IFERROR(INDEX(MAR!$A$1:$W$42,MATCH(A244,MAR!$A:$A,0),12),0)</f>
        <v>0</v>
      </c>
      <c r="O244" s="80" t="str">
        <f t="shared" si="69"/>
        <v/>
      </c>
      <c r="P244" s="81"/>
      <c r="Q244" s="90">
        <f>IFERROR(INDEX(MIE!$A$1:$W$44,MATCH(A244,MIE!$A:$A,0),12),0)</f>
        <v>0</v>
      </c>
      <c r="R244" s="80" t="str">
        <f t="shared" si="70"/>
        <v/>
      </c>
      <c r="S244" s="81"/>
      <c r="T244" s="90">
        <f>IFERROR(INDEX(JUE!$A$1:$W$45,MATCH(A244,JUE!$A:$A,0),12),0)</f>
        <v>0</v>
      </c>
      <c r="U244" s="80" t="str">
        <f t="shared" si="71"/>
        <v/>
      </c>
      <c r="V244" s="81"/>
      <c r="W244" s="90">
        <f>IFERROR(INDEX(VIE!$A$1:$N$40,MATCH(A244,VIE!$A:$A,0),12),0)</f>
        <v>0</v>
      </c>
      <c r="X244" s="80" t="str">
        <f t="shared" si="72"/>
        <v/>
      </c>
      <c r="Y244" s="81"/>
      <c r="Z244" s="90">
        <f>IFERROR(INDEX([5]SAB!$A$1:$J$43,MATCH(A244,[5]SAB!$A:$A,0),12),0)</f>
        <v>0</v>
      </c>
      <c r="AA244" s="80" t="str">
        <f t="shared" si="73"/>
        <v/>
      </c>
      <c r="AB244" s="185"/>
      <c r="AC244" s="28"/>
      <c r="AD244" s="186"/>
      <c r="AE244" s="188"/>
      <c r="AF244" s="187">
        <f t="shared" si="74"/>
        <v>0</v>
      </c>
      <c r="AG244" s="188"/>
      <c r="AH244" s="187">
        <f t="shared" si="75"/>
        <v>0</v>
      </c>
      <c r="AI244" s="188"/>
      <c r="AJ244" s="187">
        <f t="shared" si="76"/>
        <v>0</v>
      </c>
      <c r="AK244" s="188"/>
      <c r="AL244" s="187">
        <f t="shared" si="77"/>
        <v>0</v>
      </c>
      <c r="AM244" s="188"/>
      <c r="AN244" s="187">
        <f t="shared" si="78"/>
        <v>0</v>
      </c>
      <c r="AO244" s="188"/>
      <c r="AP244" s="187">
        <f t="shared" si="79"/>
        <v>0</v>
      </c>
      <c r="AQ244" s="29"/>
      <c r="AR244" s="30"/>
      <c r="AS244" s="30" t="str">
        <f>IF(AT244&gt;0,"",IF(ISERROR(VLOOKUP(CONCATENATE(C244,E244),STD!C:D,2,0)),"",VLOOKUP(CONCATENATE(C244,E244),STD!C:D,2,0)))</f>
        <v/>
      </c>
      <c r="AT244" s="31"/>
      <c r="AU244" s="109" t="str">
        <f t="shared" si="80"/>
        <v/>
      </c>
      <c r="AV244" s="286">
        <f t="shared" si="81"/>
        <v>0</v>
      </c>
      <c r="AW244">
        <f t="shared" si="82"/>
        <v>0</v>
      </c>
    </row>
    <row r="245" spans="1:49" ht="15" customHeight="1" x14ac:dyDescent="0.25">
      <c r="A245" s="82">
        <v>237</v>
      </c>
      <c r="B245" s="285" t="str">
        <f>IF(ISERROR(VLOOKUP(CONCATENATE(C245,E245),STD!C:E,3,0)),"",VLOOKUP(CONCATENATE(C245,E245),STD!C:E,3,0))</f>
        <v/>
      </c>
      <c r="C245" s="184"/>
      <c r="D245" s="229"/>
      <c r="E245" s="26"/>
      <c r="F245" s="26" t="str">
        <f>IF(C245&gt;1,VLOOKUP(C245,'PROD-KGS'!$A$1:$D$1369,4,0),"")</f>
        <v/>
      </c>
      <c r="G245" s="27">
        <f t="shared" si="67"/>
        <v>0</v>
      </c>
      <c r="H245" s="99"/>
      <c r="I245" s="210">
        <f t="shared" si="83"/>
        <v>0</v>
      </c>
      <c r="J245" s="92"/>
      <c r="K245" s="90">
        <f>IFERROR(INDEX(LUN!$A$1:$W$45,MATCH(A245,LUN!$A:$A,0),12),0)</f>
        <v>0</v>
      </c>
      <c r="L245" s="91" t="str">
        <f t="shared" si="68"/>
        <v/>
      </c>
      <c r="M245" s="81"/>
      <c r="N245" s="90">
        <f>IFERROR(INDEX(MAR!$A$1:$W$42,MATCH(A245,MAR!$A:$A,0),12),0)</f>
        <v>0</v>
      </c>
      <c r="O245" s="80" t="str">
        <f t="shared" si="69"/>
        <v/>
      </c>
      <c r="P245" s="81"/>
      <c r="Q245" s="90">
        <f>IFERROR(INDEX(MIE!$A$1:$W$44,MATCH(A245,MIE!$A:$A,0),12),0)</f>
        <v>0</v>
      </c>
      <c r="R245" s="80" t="str">
        <f t="shared" si="70"/>
        <v/>
      </c>
      <c r="S245" s="81"/>
      <c r="T245" s="90">
        <f>IFERROR(INDEX(JUE!$A$1:$W$45,MATCH(A245,JUE!$A:$A,0),12),0)</f>
        <v>0</v>
      </c>
      <c r="U245" s="80" t="str">
        <f t="shared" si="71"/>
        <v/>
      </c>
      <c r="V245" s="81"/>
      <c r="W245" s="90">
        <f>IFERROR(INDEX(VIE!$A$1:$N$40,MATCH(A245,VIE!$A:$A,0),12),0)</f>
        <v>0</v>
      </c>
      <c r="X245" s="80" t="str">
        <f t="shared" si="72"/>
        <v/>
      </c>
      <c r="Y245" s="81"/>
      <c r="Z245" s="90">
        <f>IFERROR(INDEX([5]SAB!$A$1:$J$43,MATCH(A245,[5]SAB!$A:$A,0),12),0)</f>
        <v>0</v>
      </c>
      <c r="AA245" s="80" t="str">
        <f t="shared" si="73"/>
        <v/>
      </c>
      <c r="AB245" s="185"/>
      <c r="AC245" s="28"/>
      <c r="AD245" s="186"/>
      <c r="AE245" s="188"/>
      <c r="AF245" s="187">
        <f t="shared" si="74"/>
        <v>0</v>
      </c>
      <c r="AG245" s="188"/>
      <c r="AH245" s="187">
        <f t="shared" si="75"/>
        <v>0</v>
      </c>
      <c r="AI245" s="188"/>
      <c r="AJ245" s="187">
        <f t="shared" si="76"/>
        <v>0</v>
      </c>
      <c r="AK245" s="188"/>
      <c r="AL245" s="187">
        <f t="shared" si="77"/>
        <v>0</v>
      </c>
      <c r="AM245" s="188"/>
      <c r="AN245" s="187">
        <f t="shared" si="78"/>
        <v>0</v>
      </c>
      <c r="AO245" s="188"/>
      <c r="AP245" s="187">
        <f t="shared" si="79"/>
        <v>0</v>
      </c>
      <c r="AQ245" s="29"/>
      <c r="AR245" s="30"/>
      <c r="AS245" s="30" t="str">
        <f>IF(AT245&gt;0,"",IF(ISERROR(VLOOKUP(CONCATENATE(C245,E245),STD!C:D,2,0)),"",VLOOKUP(CONCATENATE(C245,E245),STD!C:D,2,0)))</f>
        <v/>
      </c>
      <c r="AT245" s="31"/>
      <c r="AU245" s="109" t="str">
        <f t="shared" si="80"/>
        <v/>
      </c>
      <c r="AV245" s="286">
        <f t="shared" si="81"/>
        <v>0</v>
      </c>
      <c r="AW245">
        <f t="shared" si="82"/>
        <v>0</v>
      </c>
    </row>
    <row r="246" spans="1:49" ht="15" customHeight="1" x14ac:dyDescent="0.25">
      <c r="A246" s="82">
        <v>238</v>
      </c>
      <c r="B246" s="285" t="str">
        <f>IF(ISERROR(VLOOKUP(CONCATENATE(C246,E246),STD!C:E,3,0)),"",VLOOKUP(CONCATENATE(C246,E246),STD!C:E,3,0))</f>
        <v/>
      </c>
      <c r="C246" s="184"/>
      <c r="D246" s="229"/>
      <c r="E246" s="26"/>
      <c r="F246" s="26" t="str">
        <f>IF(C246&gt;1,VLOOKUP(C246,'PROD-KGS'!$A$1:$D$1369,4,0),"")</f>
        <v/>
      </c>
      <c r="G246" s="27">
        <f t="shared" si="67"/>
        <v>0</v>
      </c>
      <c r="H246" s="99"/>
      <c r="I246" s="210">
        <f t="shared" si="83"/>
        <v>0</v>
      </c>
      <c r="J246" s="92"/>
      <c r="K246" s="90">
        <f>IFERROR(INDEX(LUN!$A$1:$W$45,MATCH(A246,LUN!$A:$A,0),12),0)</f>
        <v>0</v>
      </c>
      <c r="L246" s="91" t="str">
        <f t="shared" si="68"/>
        <v/>
      </c>
      <c r="M246" s="81"/>
      <c r="N246" s="90">
        <f>IFERROR(INDEX(MAR!$A$1:$W$42,MATCH(A246,MAR!$A:$A,0),12),0)</f>
        <v>0</v>
      </c>
      <c r="O246" s="80" t="str">
        <f t="shared" si="69"/>
        <v/>
      </c>
      <c r="P246" s="81"/>
      <c r="Q246" s="90">
        <f>IFERROR(INDEX(MIE!$A$1:$W$44,MATCH(A246,MIE!$A:$A,0),12),0)</f>
        <v>0</v>
      </c>
      <c r="R246" s="80" t="str">
        <f t="shared" si="70"/>
        <v/>
      </c>
      <c r="S246" s="81"/>
      <c r="T246" s="90">
        <f>IFERROR(INDEX(JUE!$A$1:$W$45,MATCH(A246,JUE!$A:$A,0),12),0)</f>
        <v>0</v>
      </c>
      <c r="U246" s="80" t="str">
        <f t="shared" si="71"/>
        <v/>
      </c>
      <c r="V246" s="81"/>
      <c r="W246" s="90">
        <f>IFERROR(INDEX(VIE!$A$1:$N$40,MATCH(A246,VIE!$A:$A,0),12),0)</f>
        <v>0</v>
      </c>
      <c r="X246" s="80" t="str">
        <f t="shared" si="72"/>
        <v/>
      </c>
      <c r="Y246" s="81"/>
      <c r="Z246" s="90">
        <f>IFERROR(INDEX([5]SAB!$A$1:$J$43,MATCH(A246,[5]SAB!$A:$A,0),12),0)</f>
        <v>0</v>
      </c>
      <c r="AA246" s="80" t="str">
        <f t="shared" si="73"/>
        <v/>
      </c>
      <c r="AB246" s="185"/>
      <c r="AC246" s="28"/>
      <c r="AD246" s="186"/>
      <c r="AE246" s="188"/>
      <c r="AF246" s="187">
        <f t="shared" si="74"/>
        <v>0</v>
      </c>
      <c r="AG246" s="188"/>
      <c r="AH246" s="187">
        <f t="shared" si="75"/>
        <v>0</v>
      </c>
      <c r="AI246" s="188"/>
      <c r="AJ246" s="187">
        <f t="shared" si="76"/>
        <v>0</v>
      </c>
      <c r="AK246" s="188"/>
      <c r="AL246" s="187">
        <f t="shared" si="77"/>
        <v>0</v>
      </c>
      <c r="AM246" s="188"/>
      <c r="AN246" s="187">
        <f t="shared" si="78"/>
        <v>0</v>
      </c>
      <c r="AO246" s="188"/>
      <c r="AP246" s="187">
        <f t="shared" si="79"/>
        <v>0</v>
      </c>
      <c r="AQ246" s="29"/>
      <c r="AR246" s="30"/>
      <c r="AS246" s="30" t="str">
        <f>IF(AT246&gt;0,"",IF(ISERROR(VLOOKUP(CONCATENATE(C246,E246),STD!C:D,2,0)),"",VLOOKUP(CONCATENATE(C246,E246),STD!C:D,2,0)))</f>
        <v/>
      </c>
      <c r="AT246" s="31"/>
      <c r="AU246" s="109" t="str">
        <f t="shared" si="80"/>
        <v/>
      </c>
      <c r="AV246" s="286">
        <f t="shared" si="81"/>
        <v>0</v>
      </c>
      <c r="AW246">
        <f t="shared" si="82"/>
        <v>0</v>
      </c>
    </row>
    <row r="247" spans="1:49" ht="15" customHeight="1" x14ac:dyDescent="0.25">
      <c r="A247" s="82">
        <v>239</v>
      </c>
      <c r="B247" s="285" t="str">
        <f>IF(ISERROR(VLOOKUP(CONCATENATE(C247,E247),STD!C:E,3,0)),"",VLOOKUP(CONCATENATE(C247,E247),STD!C:E,3,0))</f>
        <v/>
      </c>
      <c r="C247" s="184"/>
      <c r="D247" s="229"/>
      <c r="E247" s="26"/>
      <c r="F247" s="26" t="str">
        <f>IF(C247&gt;1,VLOOKUP(C247,'PROD-KGS'!$A$1:$D$1369,4,0),"")</f>
        <v/>
      </c>
      <c r="G247" s="27">
        <f t="shared" si="67"/>
        <v>0</v>
      </c>
      <c r="H247" s="99"/>
      <c r="I247" s="210">
        <f t="shared" si="83"/>
        <v>0</v>
      </c>
      <c r="J247" s="92"/>
      <c r="K247" s="90">
        <f>IFERROR(INDEX(LUN!$A$1:$W$45,MATCH(A247,LUN!$A:$A,0),12),0)</f>
        <v>0</v>
      </c>
      <c r="L247" s="91" t="str">
        <f t="shared" si="68"/>
        <v/>
      </c>
      <c r="M247" s="81"/>
      <c r="N247" s="90">
        <f>IFERROR(INDEX(MAR!$A$1:$W$42,MATCH(A247,MAR!$A:$A,0),12),0)</f>
        <v>0</v>
      </c>
      <c r="O247" s="80" t="str">
        <f t="shared" si="69"/>
        <v/>
      </c>
      <c r="P247" s="81"/>
      <c r="Q247" s="90">
        <f>IFERROR(INDEX(MIE!$A$1:$W$44,MATCH(A247,MIE!$A:$A,0),12),0)</f>
        <v>0</v>
      </c>
      <c r="R247" s="80" t="str">
        <f t="shared" si="70"/>
        <v/>
      </c>
      <c r="S247" s="81"/>
      <c r="T247" s="90">
        <f>IFERROR(INDEX(JUE!$A$1:$W$45,MATCH(A247,JUE!$A:$A,0),12),0)</f>
        <v>0</v>
      </c>
      <c r="U247" s="80" t="str">
        <f t="shared" si="71"/>
        <v/>
      </c>
      <c r="V247" s="81"/>
      <c r="W247" s="90">
        <f>IFERROR(INDEX(VIE!$A$1:$N$40,MATCH(A247,VIE!$A:$A,0),12),0)</f>
        <v>0</v>
      </c>
      <c r="X247" s="80" t="str">
        <f t="shared" si="72"/>
        <v/>
      </c>
      <c r="Y247" s="81"/>
      <c r="Z247" s="90">
        <f>IFERROR(INDEX([5]SAB!$A$1:$J$43,MATCH(A247,[5]SAB!$A:$A,0),12),0)</f>
        <v>0</v>
      </c>
      <c r="AA247" s="80" t="str">
        <f t="shared" si="73"/>
        <v/>
      </c>
      <c r="AB247" s="185"/>
      <c r="AC247" s="28"/>
      <c r="AD247" s="186"/>
      <c r="AE247" s="188"/>
      <c r="AF247" s="187">
        <f t="shared" si="74"/>
        <v>0</v>
      </c>
      <c r="AG247" s="188"/>
      <c r="AH247" s="187">
        <f t="shared" si="75"/>
        <v>0</v>
      </c>
      <c r="AI247" s="188"/>
      <c r="AJ247" s="187">
        <f t="shared" si="76"/>
        <v>0</v>
      </c>
      <c r="AK247" s="188"/>
      <c r="AL247" s="187">
        <f t="shared" si="77"/>
        <v>0</v>
      </c>
      <c r="AM247" s="188"/>
      <c r="AN247" s="187">
        <f t="shared" si="78"/>
        <v>0</v>
      </c>
      <c r="AO247" s="188"/>
      <c r="AP247" s="187">
        <f t="shared" si="79"/>
        <v>0</v>
      </c>
      <c r="AQ247" s="29"/>
      <c r="AR247" s="30"/>
      <c r="AS247" s="30" t="str">
        <f>IF(AT247&gt;0,"",IF(ISERROR(VLOOKUP(CONCATENATE(C247,E247),STD!C:D,2,0)),"",VLOOKUP(CONCATENATE(C247,E247),STD!C:D,2,0)))</f>
        <v/>
      </c>
      <c r="AT247" s="31"/>
      <c r="AU247" s="109" t="str">
        <f t="shared" si="80"/>
        <v/>
      </c>
      <c r="AV247" s="286">
        <f t="shared" si="81"/>
        <v>0</v>
      </c>
      <c r="AW247">
        <f t="shared" si="82"/>
        <v>0</v>
      </c>
    </row>
    <row r="248" spans="1:49" ht="15" customHeight="1" x14ac:dyDescent="0.25">
      <c r="A248" s="82">
        <v>240</v>
      </c>
      <c r="B248" s="285" t="str">
        <f>IF(ISERROR(VLOOKUP(CONCATENATE(C248,E248),STD!C:E,3,0)),"",VLOOKUP(CONCATENATE(C248,E248),STD!C:E,3,0))</f>
        <v/>
      </c>
      <c r="C248" s="184"/>
      <c r="D248" s="229"/>
      <c r="E248" s="26"/>
      <c r="F248" s="26" t="str">
        <f>IF(C248&gt;1,VLOOKUP(C248,'PROD-KGS'!$A$1:$D$1369,4,0),"")</f>
        <v/>
      </c>
      <c r="G248" s="27">
        <f t="shared" si="67"/>
        <v>0</v>
      </c>
      <c r="H248" s="99"/>
      <c r="I248" s="210">
        <f t="shared" si="83"/>
        <v>0</v>
      </c>
      <c r="J248" s="92"/>
      <c r="K248" s="90">
        <f>IFERROR(INDEX(LUN!$A$1:$W$45,MATCH(A248,LUN!$A:$A,0),12),0)</f>
        <v>0</v>
      </c>
      <c r="L248" s="91" t="str">
        <f t="shared" si="68"/>
        <v/>
      </c>
      <c r="M248" s="81"/>
      <c r="N248" s="90">
        <f>IFERROR(INDEX(MAR!$A$1:$W$42,MATCH(A248,MAR!$A:$A,0),12),0)</f>
        <v>0</v>
      </c>
      <c r="O248" s="80" t="str">
        <f t="shared" si="69"/>
        <v/>
      </c>
      <c r="P248" s="81"/>
      <c r="Q248" s="90">
        <f>IFERROR(INDEX(MIE!$A$1:$W$44,MATCH(A248,MIE!$A:$A,0),12),0)</f>
        <v>0</v>
      </c>
      <c r="R248" s="80" t="str">
        <f t="shared" si="70"/>
        <v/>
      </c>
      <c r="S248" s="81"/>
      <c r="T248" s="90">
        <f>IFERROR(INDEX(JUE!$A$1:$W$45,MATCH(A248,JUE!$A:$A,0),12),0)</f>
        <v>0</v>
      </c>
      <c r="U248" s="80" t="str">
        <f t="shared" si="71"/>
        <v/>
      </c>
      <c r="V248" s="81"/>
      <c r="W248" s="90">
        <f>IFERROR(INDEX(VIE!$A$1:$N$40,MATCH(A248,VIE!$A:$A,0),12),0)</f>
        <v>0</v>
      </c>
      <c r="X248" s="80" t="str">
        <f t="shared" si="72"/>
        <v/>
      </c>
      <c r="Y248" s="81"/>
      <c r="Z248" s="90">
        <f>IFERROR(INDEX([5]SAB!$A$1:$J$43,MATCH(A248,[5]SAB!$A:$A,0),12),0)</f>
        <v>0</v>
      </c>
      <c r="AA248" s="80" t="str">
        <f t="shared" si="73"/>
        <v/>
      </c>
      <c r="AB248" s="185"/>
      <c r="AC248" s="28"/>
      <c r="AD248" s="186"/>
      <c r="AE248" s="188"/>
      <c r="AF248" s="187">
        <f t="shared" si="74"/>
        <v>0</v>
      </c>
      <c r="AG248" s="188"/>
      <c r="AH248" s="187">
        <f t="shared" si="75"/>
        <v>0</v>
      </c>
      <c r="AI248" s="188"/>
      <c r="AJ248" s="187">
        <f t="shared" si="76"/>
        <v>0</v>
      </c>
      <c r="AK248" s="188"/>
      <c r="AL248" s="187">
        <f t="shared" si="77"/>
        <v>0</v>
      </c>
      <c r="AM248" s="188"/>
      <c r="AN248" s="187">
        <f t="shared" si="78"/>
        <v>0</v>
      </c>
      <c r="AO248" s="188"/>
      <c r="AP248" s="187">
        <f t="shared" si="79"/>
        <v>0</v>
      </c>
      <c r="AQ248" s="29"/>
      <c r="AR248" s="30"/>
      <c r="AS248" s="30" t="str">
        <f>IF(AT248&gt;0,"",IF(ISERROR(VLOOKUP(CONCATENATE(C248,E248),STD!C:D,2,0)),"",VLOOKUP(CONCATENATE(C248,E248),STD!C:D,2,0)))</f>
        <v/>
      </c>
      <c r="AT248" s="31"/>
      <c r="AU248" s="109" t="str">
        <f t="shared" si="80"/>
        <v/>
      </c>
      <c r="AV248" s="286">
        <f t="shared" si="81"/>
        <v>0</v>
      </c>
      <c r="AW248">
        <f t="shared" si="82"/>
        <v>0</v>
      </c>
    </row>
    <row r="249" spans="1:49" x14ac:dyDescent="0.25">
      <c r="A249" s="82">
        <v>241</v>
      </c>
      <c r="B249" s="285" t="str">
        <f>IF(ISERROR(VLOOKUP(CONCATENATE(C249,E249),STD!C:E,3,0)),"",VLOOKUP(CONCATENATE(C249,E249),STD!C:E,3,0))</f>
        <v/>
      </c>
      <c r="C249" s="184"/>
      <c r="D249" s="229"/>
      <c r="E249" s="26"/>
      <c r="F249" s="26" t="str">
        <f>IF(C249&gt;1,VLOOKUP(C249,'PROD-KGS'!$A$1:$D$1369,4,0),"")</f>
        <v/>
      </c>
      <c r="G249" s="27">
        <f t="shared" si="67"/>
        <v>0</v>
      </c>
      <c r="H249" s="99"/>
      <c r="I249" s="210">
        <f t="shared" si="83"/>
        <v>0</v>
      </c>
      <c r="J249" s="92"/>
      <c r="K249" s="90">
        <f>IFERROR(INDEX(LUN!$A$1:$W$45,MATCH(A249,LUN!$A:$A,0),12),0)</f>
        <v>0</v>
      </c>
      <c r="L249" s="91" t="str">
        <f t="shared" si="68"/>
        <v/>
      </c>
      <c r="M249" s="81"/>
      <c r="N249" s="90">
        <f>IFERROR(INDEX(MAR!$A$1:$W$42,MATCH(A249,MAR!$A:$A,0),12),0)</f>
        <v>0</v>
      </c>
      <c r="O249" s="80" t="str">
        <f t="shared" si="69"/>
        <v/>
      </c>
      <c r="P249" s="81"/>
      <c r="Q249" s="90">
        <f>IFERROR(INDEX(MIE!$A$1:$W$44,MATCH(A249,MIE!$A:$A,0),12),0)</f>
        <v>0</v>
      </c>
      <c r="R249" s="80" t="str">
        <f t="shared" si="70"/>
        <v/>
      </c>
      <c r="S249" s="81"/>
      <c r="T249" s="90">
        <f>IFERROR(INDEX(JUE!$A$1:$W$45,MATCH(A249,JUE!$A:$A,0),12),0)</f>
        <v>0</v>
      </c>
      <c r="U249" s="80" t="str">
        <f t="shared" si="71"/>
        <v/>
      </c>
      <c r="V249" s="81"/>
      <c r="W249" s="90">
        <f>IFERROR(INDEX(VIE!$A$1:$N$40,MATCH(A249,VIE!$A:$A,0),12),0)</f>
        <v>0</v>
      </c>
      <c r="X249" s="80" t="str">
        <f t="shared" si="72"/>
        <v/>
      </c>
      <c r="Y249" s="81"/>
      <c r="Z249" s="90">
        <f>IFERROR(INDEX([5]SAB!$A$1:$J$43,MATCH(A249,[5]SAB!$A:$A,0),12),0)</f>
        <v>0</v>
      </c>
      <c r="AA249" s="80" t="str">
        <f t="shared" si="73"/>
        <v/>
      </c>
      <c r="AB249" s="185"/>
      <c r="AC249" s="28"/>
      <c r="AD249" s="186"/>
      <c r="AE249" s="188"/>
      <c r="AF249" s="187">
        <f t="shared" si="74"/>
        <v>0</v>
      </c>
      <c r="AG249" s="188"/>
      <c r="AH249" s="187">
        <f t="shared" si="75"/>
        <v>0</v>
      </c>
      <c r="AI249" s="188"/>
      <c r="AJ249" s="187">
        <f t="shared" si="76"/>
        <v>0</v>
      </c>
      <c r="AK249" s="188"/>
      <c r="AL249" s="187">
        <f t="shared" si="77"/>
        <v>0</v>
      </c>
      <c r="AM249" s="188"/>
      <c r="AN249" s="187">
        <f t="shared" si="78"/>
        <v>0</v>
      </c>
      <c r="AO249" s="188"/>
      <c r="AP249" s="187">
        <f t="shared" si="79"/>
        <v>0</v>
      </c>
      <c r="AQ249" s="29"/>
      <c r="AR249" s="30"/>
      <c r="AS249" s="30" t="str">
        <f>IF(AT249&gt;0,"",IF(ISERROR(VLOOKUP(CONCATENATE(C249,E249),STD!C:D,2,0)),"",VLOOKUP(CONCATENATE(C249,E249),STD!C:D,2,0)))</f>
        <v/>
      </c>
      <c r="AT249" s="31"/>
      <c r="AU249" s="109" t="str">
        <f t="shared" si="80"/>
        <v/>
      </c>
      <c r="AV249" s="286">
        <f t="shared" si="81"/>
        <v>0</v>
      </c>
      <c r="AW249">
        <f t="shared" si="82"/>
        <v>0</v>
      </c>
    </row>
    <row r="250" spans="1:49" x14ac:dyDescent="0.25">
      <c r="A250" s="82">
        <v>242</v>
      </c>
      <c r="B250" s="285" t="str">
        <f>IF(ISERROR(VLOOKUP(CONCATENATE(C250,E250),STD!C:E,3,0)),"",VLOOKUP(CONCATENATE(C250,E250),STD!C:E,3,0))</f>
        <v/>
      </c>
      <c r="C250" s="184"/>
      <c r="D250" s="229"/>
      <c r="E250" s="26"/>
      <c r="F250" s="26" t="str">
        <f>IF(C250&gt;1,VLOOKUP(C250,'PROD-KGS'!$A$1:$D$1369,4,0),"")</f>
        <v/>
      </c>
      <c r="G250" s="27">
        <f t="shared" si="67"/>
        <v>0</v>
      </c>
      <c r="H250" s="99"/>
      <c r="I250" s="210">
        <f t="shared" si="83"/>
        <v>0</v>
      </c>
      <c r="J250" s="92"/>
      <c r="K250" s="90">
        <f>IFERROR(INDEX(LUN!$A$1:$W$45,MATCH(A250,LUN!$A:$A,0),12),0)</f>
        <v>0</v>
      </c>
      <c r="L250" s="91" t="str">
        <f t="shared" si="68"/>
        <v/>
      </c>
      <c r="M250" s="81"/>
      <c r="N250" s="90">
        <f>IFERROR(INDEX(MAR!$A$1:$W$42,MATCH(A250,MAR!$A:$A,0),12),0)</f>
        <v>0</v>
      </c>
      <c r="O250" s="80" t="str">
        <f t="shared" si="69"/>
        <v/>
      </c>
      <c r="P250" s="81"/>
      <c r="Q250" s="90">
        <f>IFERROR(INDEX(MIE!$A$1:$W$44,MATCH(A250,MIE!$A:$A,0),12),0)</f>
        <v>0</v>
      </c>
      <c r="R250" s="80" t="str">
        <f t="shared" si="70"/>
        <v/>
      </c>
      <c r="S250" s="81"/>
      <c r="T250" s="90">
        <f>IFERROR(INDEX(JUE!$A$1:$W$45,MATCH(A250,JUE!$A:$A,0),12),0)</f>
        <v>0</v>
      </c>
      <c r="U250" s="80" t="str">
        <f t="shared" si="71"/>
        <v/>
      </c>
      <c r="V250" s="81"/>
      <c r="W250" s="90">
        <f>IFERROR(INDEX(VIE!$A$1:$N$40,MATCH(A250,VIE!$A:$A,0),12),0)</f>
        <v>0</v>
      </c>
      <c r="X250" s="80" t="str">
        <f t="shared" si="72"/>
        <v/>
      </c>
      <c r="Y250" s="81"/>
      <c r="Z250" s="90">
        <f>IFERROR(INDEX([5]SAB!$A$1:$J$43,MATCH(A250,[5]SAB!$A:$A,0),12),0)</f>
        <v>0</v>
      </c>
      <c r="AA250" s="80" t="str">
        <f t="shared" si="73"/>
        <v/>
      </c>
      <c r="AB250" s="185"/>
      <c r="AC250" s="28"/>
      <c r="AD250" s="186"/>
      <c r="AE250" s="188"/>
      <c r="AF250" s="187">
        <f t="shared" si="74"/>
        <v>0</v>
      </c>
      <c r="AG250" s="188"/>
      <c r="AH250" s="187">
        <f t="shared" si="75"/>
        <v>0</v>
      </c>
      <c r="AI250" s="188"/>
      <c r="AJ250" s="187">
        <f t="shared" si="76"/>
        <v>0</v>
      </c>
      <c r="AK250" s="188"/>
      <c r="AL250" s="187">
        <f t="shared" si="77"/>
        <v>0</v>
      </c>
      <c r="AM250" s="188"/>
      <c r="AN250" s="187">
        <f t="shared" si="78"/>
        <v>0</v>
      </c>
      <c r="AO250" s="188"/>
      <c r="AP250" s="187">
        <f t="shared" si="79"/>
        <v>0</v>
      </c>
      <c r="AQ250" s="29"/>
      <c r="AR250" s="30"/>
      <c r="AS250" s="30" t="str">
        <f>IF(AT250&gt;0,"",IF(ISERROR(VLOOKUP(CONCATENATE(C250,E250),STD!C:D,2,0)),"",VLOOKUP(CONCATENATE(C250,E250),STD!C:D,2,0)))</f>
        <v/>
      </c>
      <c r="AT250" s="31"/>
      <c r="AU250" s="109" t="str">
        <f t="shared" si="80"/>
        <v/>
      </c>
      <c r="AV250" s="286">
        <f t="shared" si="81"/>
        <v>0</v>
      </c>
      <c r="AW250">
        <f t="shared" si="82"/>
        <v>0</v>
      </c>
    </row>
    <row r="251" spans="1:49" x14ac:dyDescent="0.25">
      <c r="A251" s="82">
        <v>243</v>
      </c>
      <c r="B251" s="285" t="str">
        <f>IF(ISERROR(VLOOKUP(CONCATENATE(C251,E251),STD!C:E,3,0)),"",VLOOKUP(CONCATENATE(C251,E251),STD!C:E,3,0))</f>
        <v/>
      </c>
      <c r="C251" s="184"/>
      <c r="D251" s="229"/>
      <c r="E251" s="26"/>
      <c r="F251" s="26" t="str">
        <f>IF(C251&gt;1,VLOOKUP(C251,'PROD-KGS'!$A$1:$D$1369,4,0),"")</f>
        <v/>
      </c>
      <c r="G251" s="27">
        <f t="shared" si="67"/>
        <v>0</v>
      </c>
      <c r="H251" s="99"/>
      <c r="I251" s="210">
        <f t="shared" si="83"/>
        <v>0</v>
      </c>
      <c r="J251" s="92"/>
      <c r="K251" s="90">
        <f>IFERROR(INDEX(LUN!$A$1:$W$45,MATCH(A251,LUN!$A:$A,0),12),0)</f>
        <v>0</v>
      </c>
      <c r="L251" s="91" t="str">
        <f t="shared" si="68"/>
        <v/>
      </c>
      <c r="M251" s="81"/>
      <c r="N251" s="90">
        <f>IFERROR(INDEX(MAR!$A$1:$W$42,MATCH(A251,MAR!$A:$A,0),12),0)</f>
        <v>0</v>
      </c>
      <c r="O251" s="80" t="str">
        <f t="shared" si="69"/>
        <v/>
      </c>
      <c r="P251" s="81"/>
      <c r="Q251" s="90">
        <f>IFERROR(INDEX(MIE!$A$1:$W$44,MATCH(A251,MIE!$A:$A,0),12),0)</f>
        <v>0</v>
      </c>
      <c r="R251" s="80" t="str">
        <f t="shared" si="70"/>
        <v/>
      </c>
      <c r="S251" s="81"/>
      <c r="T251" s="90">
        <f>IFERROR(INDEX(JUE!$A$1:$W$45,MATCH(A251,JUE!$A:$A,0),12),0)</f>
        <v>0</v>
      </c>
      <c r="U251" s="80" t="str">
        <f t="shared" si="71"/>
        <v/>
      </c>
      <c r="V251" s="81"/>
      <c r="W251" s="90">
        <f>IFERROR(INDEX(VIE!$A$1:$N$40,MATCH(A251,VIE!$A:$A,0),12),0)</f>
        <v>0</v>
      </c>
      <c r="X251" s="80" t="str">
        <f t="shared" si="72"/>
        <v/>
      </c>
      <c r="Y251" s="81"/>
      <c r="Z251" s="90">
        <f>IFERROR(INDEX([5]SAB!$A$1:$J$43,MATCH(A251,[5]SAB!$A:$A,0),12),0)</f>
        <v>0</v>
      </c>
      <c r="AA251" s="80" t="str">
        <f t="shared" si="73"/>
        <v/>
      </c>
      <c r="AB251" s="185"/>
      <c r="AC251" s="28"/>
      <c r="AD251" s="186"/>
      <c r="AE251" s="188"/>
      <c r="AF251" s="187">
        <f t="shared" si="74"/>
        <v>0</v>
      </c>
      <c r="AG251" s="188"/>
      <c r="AH251" s="187">
        <f t="shared" si="75"/>
        <v>0</v>
      </c>
      <c r="AI251" s="188"/>
      <c r="AJ251" s="187">
        <f t="shared" si="76"/>
        <v>0</v>
      </c>
      <c r="AK251" s="188"/>
      <c r="AL251" s="187">
        <f t="shared" si="77"/>
        <v>0</v>
      </c>
      <c r="AM251" s="188"/>
      <c r="AN251" s="187">
        <f t="shared" si="78"/>
        <v>0</v>
      </c>
      <c r="AO251" s="188"/>
      <c r="AP251" s="187">
        <f t="shared" si="79"/>
        <v>0</v>
      </c>
      <c r="AQ251" s="29"/>
      <c r="AR251" s="30"/>
      <c r="AS251" s="30" t="str">
        <f>IF(AT251&gt;0,"",IF(ISERROR(VLOOKUP(CONCATENATE(C251,E251),STD!C:D,2,0)),"",VLOOKUP(CONCATENATE(C251,E251),STD!C:D,2,0)))</f>
        <v/>
      </c>
      <c r="AT251" s="31"/>
      <c r="AU251" s="109" t="str">
        <f t="shared" si="80"/>
        <v/>
      </c>
      <c r="AV251" s="286">
        <f t="shared" si="81"/>
        <v>0</v>
      </c>
      <c r="AW251">
        <f t="shared" si="82"/>
        <v>0</v>
      </c>
    </row>
    <row r="252" spans="1:49" ht="15" customHeight="1" x14ac:dyDescent="0.25">
      <c r="A252" s="82">
        <v>244</v>
      </c>
      <c r="B252" s="285" t="str">
        <f>IF(ISERROR(VLOOKUP(CONCATENATE(C252,E252),STD!C:E,3,0)),"",VLOOKUP(CONCATENATE(C252,E252),STD!C:E,3,0))</f>
        <v/>
      </c>
      <c r="C252" s="184"/>
      <c r="D252" s="229"/>
      <c r="E252" s="26"/>
      <c r="F252" s="26" t="str">
        <f>IF(C252&gt;1,VLOOKUP(C252,'PROD-KGS'!$A$1:$D$1369,4,0),"")</f>
        <v/>
      </c>
      <c r="G252" s="27">
        <f t="shared" si="67"/>
        <v>0</v>
      </c>
      <c r="H252" s="99"/>
      <c r="I252" s="210">
        <f t="shared" si="83"/>
        <v>0</v>
      </c>
      <c r="J252" s="92"/>
      <c r="K252" s="90">
        <f>IFERROR(INDEX(LUN!$A$1:$W$45,MATCH(A252,LUN!$A:$A,0),12),0)</f>
        <v>0</v>
      </c>
      <c r="L252" s="91" t="str">
        <f t="shared" si="68"/>
        <v/>
      </c>
      <c r="M252" s="81"/>
      <c r="N252" s="90">
        <f>IFERROR(INDEX(MAR!$A$1:$W$42,MATCH(A252,MAR!$A:$A,0),12),0)</f>
        <v>0</v>
      </c>
      <c r="O252" s="80" t="str">
        <f t="shared" si="69"/>
        <v/>
      </c>
      <c r="P252" s="81"/>
      <c r="Q252" s="90">
        <f>IFERROR(INDEX(MIE!$A$1:$W$44,MATCH(A252,MIE!$A:$A,0),12),0)</f>
        <v>0</v>
      </c>
      <c r="R252" s="80" t="str">
        <f t="shared" si="70"/>
        <v/>
      </c>
      <c r="S252" s="81"/>
      <c r="T252" s="90">
        <f>IFERROR(INDEX(JUE!$A$1:$W$45,MATCH(A252,JUE!$A:$A,0),12),0)</f>
        <v>0</v>
      </c>
      <c r="U252" s="80" t="str">
        <f t="shared" si="71"/>
        <v/>
      </c>
      <c r="V252" s="81"/>
      <c r="W252" s="90">
        <f>IFERROR(INDEX(VIE!$A$1:$N$40,MATCH(A252,VIE!$A:$A,0),12),0)</f>
        <v>0</v>
      </c>
      <c r="X252" s="80" t="str">
        <f t="shared" si="72"/>
        <v/>
      </c>
      <c r="Y252" s="81"/>
      <c r="Z252" s="90">
        <f>IFERROR(INDEX([5]SAB!$A$1:$J$43,MATCH(A252,[5]SAB!$A:$A,0),12),0)</f>
        <v>0</v>
      </c>
      <c r="AA252" s="80" t="str">
        <f t="shared" si="73"/>
        <v/>
      </c>
      <c r="AB252" s="185"/>
      <c r="AC252" s="28"/>
      <c r="AD252" s="186"/>
      <c r="AE252" s="188"/>
      <c r="AF252" s="187">
        <f t="shared" si="74"/>
        <v>0</v>
      </c>
      <c r="AG252" s="188"/>
      <c r="AH252" s="187">
        <f t="shared" si="75"/>
        <v>0</v>
      </c>
      <c r="AI252" s="188"/>
      <c r="AJ252" s="187">
        <f t="shared" si="76"/>
        <v>0</v>
      </c>
      <c r="AK252" s="188"/>
      <c r="AL252" s="187">
        <f t="shared" si="77"/>
        <v>0</v>
      </c>
      <c r="AM252" s="188"/>
      <c r="AN252" s="187">
        <f t="shared" si="78"/>
        <v>0</v>
      </c>
      <c r="AO252" s="188"/>
      <c r="AP252" s="187">
        <f t="shared" si="79"/>
        <v>0</v>
      </c>
      <c r="AQ252" s="29"/>
      <c r="AR252" s="30"/>
      <c r="AS252" s="30" t="str">
        <f>IF(AT252&gt;0,"",IF(ISERROR(VLOOKUP(CONCATENATE(C252,E252),STD!C:D,2,0)),"",VLOOKUP(CONCATENATE(C252,E252),STD!C:D,2,0)))</f>
        <v/>
      </c>
      <c r="AT252" s="31"/>
      <c r="AU252" s="109" t="str">
        <f t="shared" si="80"/>
        <v/>
      </c>
      <c r="AV252" s="286">
        <f t="shared" si="81"/>
        <v>0</v>
      </c>
      <c r="AW252">
        <f t="shared" si="82"/>
        <v>0</v>
      </c>
    </row>
    <row r="253" spans="1:49" ht="15" customHeight="1" x14ac:dyDescent="0.25">
      <c r="A253" s="82">
        <v>245</v>
      </c>
      <c r="B253" s="285" t="str">
        <f>IF(ISERROR(VLOOKUP(CONCATENATE(C253,E253),STD!C:E,3,0)),"",VLOOKUP(CONCATENATE(C253,E253),STD!C:E,3,0))</f>
        <v/>
      </c>
      <c r="C253" s="184"/>
      <c r="D253" s="229"/>
      <c r="E253" s="26"/>
      <c r="F253" s="26" t="str">
        <f>IF(C253&gt;1,VLOOKUP(C253,'PROD-KGS'!$A$1:$D$1369,4,0),"")</f>
        <v/>
      </c>
      <c r="G253" s="27">
        <f t="shared" si="67"/>
        <v>0</v>
      </c>
      <c r="H253" s="99"/>
      <c r="I253" s="210">
        <f t="shared" si="83"/>
        <v>0</v>
      </c>
      <c r="J253" s="92"/>
      <c r="K253" s="90">
        <f>IFERROR(INDEX(LUN!$A$1:$W$45,MATCH(A253,LUN!$A:$A,0),12),0)</f>
        <v>0</v>
      </c>
      <c r="L253" s="91" t="str">
        <f t="shared" si="68"/>
        <v/>
      </c>
      <c r="M253" s="81"/>
      <c r="N253" s="90">
        <f>IFERROR(INDEX(MAR!$A$1:$W$42,MATCH(A253,MAR!$A:$A,0),12),0)</f>
        <v>0</v>
      </c>
      <c r="O253" s="80" t="str">
        <f t="shared" si="69"/>
        <v/>
      </c>
      <c r="P253" s="81"/>
      <c r="Q253" s="90">
        <f>IFERROR(INDEX(MIE!$A$1:$W$44,MATCH(A253,MIE!$A:$A,0),12),0)</f>
        <v>0</v>
      </c>
      <c r="R253" s="80" t="str">
        <f t="shared" si="70"/>
        <v/>
      </c>
      <c r="S253" s="81"/>
      <c r="T253" s="90">
        <f>IFERROR(INDEX(JUE!$A$1:$W$45,MATCH(A253,JUE!$A:$A,0),12),0)</f>
        <v>0</v>
      </c>
      <c r="U253" s="80" t="str">
        <f t="shared" si="71"/>
        <v/>
      </c>
      <c r="V253" s="81"/>
      <c r="W253" s="90">
        <f>IFERROR(INDEX(VIE!$A$1:$N$40,MATCH(A253,VIE!$A:$A,0),12),0)</f>
        <v>0</v>
      </c>
      <c r="X253" s="80" t="str">
        <f t="shared" si="72"/>
        <v/>
      </c>
      <c r="Y253" s="81"/>
      <c r="Z253" s="90">
        <f>IFERROR(INDEX([5]SAB!$A$1:$J$43,MATCH(A253,[5]SAB!$A:$A,0),12),0)</f>
        <v>0</v>
      </c>
      <c r="AA253" s="80" t="str">
        <f t="shared" si="73"/>
        <v/>
      </c>
      <c r="AB253" s="185"/>
      <c r="AC253" s="28"/>
      <c r="AD253" s="186"/>
      <c r="AE253" s="188"/>
      <c r="AF253" s="187">
        <f t="shared" si="74"/>
        <v>0</v>
      </c>
      <c r="AG253" s="188"/>
      <c r="AH253" s="187">
        <f t="shared" si="75"/>
        <v>0</v>
      </c>
      <c r="AI253" s="188"/>
      <c r="AJ253" s="187">
        <f t="shared" si="76"/>
        <v>0</v>
      </c>
      <c r="AK253" s="188"/>
      <c r="AL253" s="187">
        <f t="shared" si="77"/>
        <v>0</v>
      </c>
      <c r="AM253" s="188"/>
      <c r="AN253" s="187">
        <f t="shared" si="78"/>
        <v>0</v>
      </c>
      <c r="AO253" s="188"/>
      <c r="AP253" s="187">
        <f t="shared" si="79"/>
        <v>0</v>
      </c>
      <c r="AQ253" s="29"/>
      <c r="AR253" s="30"/>
      <c r="AS253" s="30" t="str">
        <f>IF(AT253&gt;0,"",IF(ISERROR(VLOOKUP(CONCATENATE(C253,E253),STD!C:D,2,0)),"",VLOOKUP(CONCATENATE(C253,E253),STD!C:D,2,0)))</f>
        <v/>
      </c>
      <c r="AT253" s="31"/>
      <c r="AU253" s="109" t="str">
        <f t="shared" si="80"/>
        <v/>
      </c>
      <c r="AV253" s="286">
        <f t="shared" si="81"/>
        <v>0</v>
      </c>
      <c r="AW253">
        <f t="shared" si="82"/>
        <v>0</v>
      </c>
    </row>
    <row r="254" spans="1:49" ht="15" customHeight="1" x14ac:dyDescent="0.25">
      <c r="A254" s="82">
        <v>246</v>
      </c>
      <c r="B254" s="285" t="str">
        <f>IF(ISERROR(VLOOKUP(CONCATENATE(C254,E254),STD!C:E,3,0)),"",VLOOKUP(CONCATENATE(C254,E254),STD!C:E,3,0))</f>
        <v/>
      </c>
      <c r="C254" s="184"/>
      <c r="D254" s="229"/>
      <c r="E254" s="26"/>
      <c r="F254" s="26" t="str">
        <f>IF(C254&gt;1,VLOOKUP(C254,'PROD-KGS'!$A$1:$D$1369,4,0),"")</f>
        <v/>
      </c>
      <c r="G254" s="27">
        <f t="shared" si="67"/>
        <v>0</v>
      </c>
      <c r="H254" s="99"/>
      <c r="I254" s="210">
        <f t="shared" si="83"/>
        <v>0</v>
      </c>
      <c r="J254" s="92"/>
      <c r="K254" s="90">
        <f>IFERROR(INDEX(LUN!$A$1:$W$45,MATCH(A254,LUN!$A:$A,0),12),0)</f>
        <v>0</v>
      </c>
      <c r="L254" s="91" t="str">
        <f t="shared" si="68"/>
        <v/>
      </c>
      <c r="M254" s="81"/>
      <c r="N254" s="90">
        <f>IFERROR(INDEX(MAR!$A$1:$W$42,MATCH(A254,MAR!$A:$A,0),12),0)</f>
        <v>0</v>
      </c>
      <c r="O254" s="80" t="str">
        <f t="shared" si="69"/>
        <v/>
      </c>
      <c r="P254" s="81"/>
      <c r="Q254" s="90">
        <f>IFERROR(INDEX(MIE!$A$1:$W$44,MATCH(A254,MIE!$A:$A,0),12),0)</f>
        <v>0</v>
      </c>
      <c r="R254" s="80" t="str">
        <f t="shared" si="70"/>
        <v/>
      </c>
      <c r="S254" s="81"/>
      <c r="T254" s="90">
        <f>IFERROR(INDEX(JUE!$A$1:$W$45,MATCH(A254,JUE!$A:$A,0),12),0)</f>
        <v>0</v>
      </c>
      <c r="U254" s="80" t="str">
        <f t="shared" si="71"/>
        <v/>
      </c>
      <c r="V254" s="81"/>
      <c r="W254" s="90">
        <f>IFERROR(INDEX(VIE!$A$1:$N$40,MATCH(A254,VIE!$A:$A,0),12),0)</f>
        <v>0</v>
      </c>
      <c r="X254" s="80" t="str">
        <f t="shared" si="72"/>
        <v/>
      </c>
      <c r="Y254" s="81"/>
      <c r="Z254" s="90">
        <f>IFERROR(INDEX([5]SAB!$A$1:$J$43,MATCH(A254,[5]SAB!$A:$A,0),12),0)</f>
        <v>0</v>
      </c>
      <c r="AA254" s="80" t="str">
        <f t="shared" si="73"/>
        <v/>
      </c>
      <c r="AB254" s="185"/>
      <c r="AC254" s="28"/>
      <c r="AD254" s="186"/>
      <c r="AE254" s="188"/>
      <c r="AF254" s="187">
        <f t="shared" si="74"/>
        <v>0</v>
      </c>
      <c r="AG254" s="188"/>
      <c r="AH254" s="187">
        <f t="shared" si="75"/>
        <v>0</v>
      </c>
      <c r="AI254" s="188"/>
      <c r="AJ254" s="187">
        <f t="shared" si="76"/>
        <v>0</v>
      </c>
      <c r="AK254" s="188"/>
      <c r="AL254" s="187">
        <f t="shared" si="77"/>
        <v>0</v>
      </c>
      <c r="AM254" s="188"/>
      <c r="AN254" s="187">
        <f t="shared" si="78"/>
        <v>0</v>
      </c>
      <c r="AO254" s="188"/>
      <c r="AP254" s="187">
        <f t="shared" si="79"/>
        <v>0</v>
      </c>
      <c r="AQ254" s="29"/>
      <c r="AR254" s="30"/>
      <c r="AS254" s="30" t="str">
        <f>IF(AT254&gt;0,"",IF(ISERROR(VLOOKUP(CONCATENATE(C254,E254),STD!C:D,2,0)),"",VLOOKUP(CONCATENATE(C254,E254),STD!C:D,2,0)))</f>
        <v/>
      </c>
      <c r="AT254" s="31"/>
      <c r="AU254" s="109" t="str">
        <f t="shared" si="80"/>
        <v/>
      </c>
      <c r="AV254" s="286">
        <f t="shared" si="81"/>
        <v>0</v>
      </c>
      <c r="AW254">
        <f t="shared" si="82"/>
        <v>0</v>
      </c>
    </row>
    <row r="255" spans="1:49" ht="15" customHeight="1" x14ac:dyDescent="0.25">
      <c r="A255" s="82">
        <v>247</v>
      </c>
      <c r="B255" s="285" t="str">
        <f>IF(ISERROR(VLOOKUP(CONCATENATE(C255,E255),STD!C:E,3,0)),"",VLOOKUP(CONCATENATE(C255,E255),STD!C:E,3,0))</f>
        <v/>
      </c>
      <c r="C255" s="184"/>
      <c r="D255" s="229"/>
      <c r="E255" s="26"/>
      <c r="F255" s="26" t="str">
        <f>IF(C255&gt;1,VLOOKUP(C255,'PROD-KGS'!$A$1:$D$1369,4,0),"")</f>
        <v/>
      </c>
      <c r="G255" s="27">
        <f t="shared" si="67"/>
        <v>0</v>
      </c>
      <c r="H255" s="99"/>
      <c r="I255" s="210">
        <f t="shared" si="83"/>
        <v>0</v>
      </c>
      <c r="J255" s="92"/>
      <c r="K255" s="90">
        <f>IFERROR(INDEX(LUN!$A$1:$W$45,MATCH(A255,LUN!$A:$A,0),12),0)</f>
        <v>0</v>
      </c>
      <c r="L255" s="91" t="str">
        <f t="shared" si="68"/>
        <v/>
      </c>
      <c r="M255" s="81"/>
      <c r="N255" s="90">
        <f>IFERROR(INDEX(MAR!$A$1:$W$42,MATCH(A255,MAR!$A:$A,0),12),0)</f>
        <v>0</v>
      </c>
      <c r="O255" s="80" t="str">
        <f t="shared" si="69"/>
        <v/>
      </c>
      <c r="P255" s="81"/>
      <c r="Q255" s="90">
        <f>IFERROR(INDEX(MIE!$A$1:$W$44,MATCH(A255,MIE!$A:$A,0),12),0)</f>
        <v>0</v>
      </c>
      <c r="R255" s="80" t="str">
        <f t="shared" si="70"/>
        <v/>
      </c>
      <c r="S255" s="81"/>
      <c r="T255" s="90">
        <f>IFERROR(INDEX(JUE!$A$1:$W$45,MATCH(A255,JUE!$A:$A,0),12),0)</f>
        <v>0</v>
      </c>
      <c r="U255" s="80" t="str">
        <f t="shared" si="71"/>
        <v/>
      </c>
      <c r="V255" s="81"/>
      <c r="W255" s="90">
        <f>IFERROR(INDEX(VIE!$A$1:$N$40,MATCH(A255,VIE!$A:$A,0),12),0)</f>
        <v>0</v>
      </c>
      <c r="X255" s="80" t="str">
        <f t="shared" si="72"/>
        <v/>
      </c>
      <c r="Y255" s="81"/>
      <c r="Z255" s="90">
        <f>IFERROR(INDEX([5]SAB!$A$1:$J$43,MATCH(A255,[5]SAB!$A:$A,0),12),0)</f>
        <v>0</v>
      </c>
      <c r="AA255" s="80" t="str">
        <f t="shared" si="73"/>
        <v/>
      </c>
      <c r="AB255" s="185"/>
      <c r="AC255" s="28"/>
      <c r="AD255" s="186"/>
      <c r="AE255" s="188"/>
      <c r="AF255" s="187">
        <f t="shared" si="74"/>
        <v>0</v>
      </c>
      <c r="AG255" s="188"/>
      <c r="AH255" s="187">
        <f t="shared" si="75"/>
        <v>0</v>
      </c>
      <c r="AI255" s="188"/>
      <c r="AJ255" s="187">
        <f t="shared" si="76"/>
        <v>0</v>
      </c>
      <c r="AK255" s="188"/>
      <c r="AL255" s="187">
        <f t="shared" si="77"/>
        <v>0</v>
      </c>
      <c r="AM255" s="188"/>
      <c r="AN255" s="187">
        <f t="shared" si="78"/>
        <v>0</v>
      </c>
      <c r="AO255" s="188"/>
      <c r="AP255" s="187">
        <f t="shared" si="79"/>
        <v>0</v>
      </c>
      <c r="AQ255" s="29"/>
      <c r="AR255" s="30"/>
      <c r="AS255" s="30" t="str">
        <f>IF(AT255&gt;0,"",IF(ISERROR(VLOOKUP(CONCATENATE(C255,E255),STD!C:D,2,0)),"",VLOOKUP(CONCATENATE(C255,E255),STD!C:D,2,0)))</f>
        <v/>
      </c>
      <c r="AT255" s="31"/>
      <c r="AU255" s="109" t="str">
        <f t="shared" si="80"/>
        <v/>
      </c>
      <c r="AV255" s="286">
        <f t="shared" si="81"/>
        <v>0</v>
      </c>
      <c r="AW255">
        <f t="shared" si="82"/>
        <v>0</v>
      </c>
    </row>
    <row r="256" spans="1:49" ht="15" customHeight="1" x14ac:dyDescent="0.25">
      <c r="A256" s="82">
        <v>248</v>
      </c>
      <c r="B256" s="285" t="str">
        <f>IF(ISERROR(VLOOKUP(CONCATENATE(C256,E256),STD!C:E,3,0)),"",VLOOKUP(CONCATENATE(C256,E256),STD!C:E,3,0))</f>
        <v/>
      </c>
      <c r="C256" s="184"/>
      <c r="D256" s="229"/>
      <c r="E256" s="26"/>
      <c r="F256" s="26" t="str">
        <f>IF(C256&gt;1,VLOOKUP(C256,'PROD-KGS'!$A$1:$D$1369,4,0),"")</f>
        <v/>
      </c>
      <c r="G256" s="27">
        <f t="shared" si="67"/>
        <v>0</v>
      </c>
      <c r="H256" s="99"/>
      <c r="I256" s="210">
        <f t="shared" si="83"/>
        <v>0</v>
      </c>
      <c r="J256" s="92"/>
      <c r="K256" s="90">
        <f>IFERROR(INDEX(LUN!$A$1:$W$45,MATCH(A256,LUN!$A:$A,0),12),0)</f>
        <v>0</v>
      </c>
      <c r="L256" s="91" t="str">
        <f t="shared" si="68"/>
        <v/>
      </c>
      <c r="M256" s="81"/>
      <c r="N256" s="90">
        <f>IFERROR(INDEX(MAR!$A$1:$W$42,MATCH(A256,MAR!$A:$A,0),12),0)</f>
        <v>0</v>
      </c>
      <c r="O256" s="80" t="str">
        <f t="shared" si="69"/>
        <v/>
      </c>
      <c r="P256" s="81"/>
      <c r="Q256" s="90">
        <f>IFERROR(INDEX(MIE!$A$1:$W$44,MATCH(A256,MIE!$A:$A,0),12),0)</f>
        <v>0</v>
      </c>
      <c r="R256" s="80" t="str">
        <f t="shared" si="70"/>
        <v/>
      </c>
      <c r="S256" s="81"/>
      <c r="T256" s="90">
        <f>IFERROR(INDEX(JUE!$A$1:$W$45,MATCH(A256,JUE!$A:$A,0),12),0)</f>
        <v>0</v>
      </c>
      <c r="U256" s="80" t="str">
        <f t="shared" si="71"/>
        <v/>
      </c>
      <c r="V256" s="81"/>
      <c r="W256" s="90">
        <f>IFERROR(INDEX(VIE!$A$1:$N$40,MATCH(A256,VIE!$A:$A,0),12),0)</f>
        <v>0</v>
      </c>
      <c r="X256" s="80" t="str">
        <f t="shared" si="72"/>
        <v/>
      </c>
      <c r="Y256" s="81"/>
      <c r="Z256" s="90">
        <f>IFERROR(INDEX([5]SAB!$A$1:$J$43,MATCH(A256,[5]SAB!$A:$A,0),12),0)</f>
        <v>0</v>
      </c>
      <c r="AA256" s="80" t="str">
        <f t="shared" si="73"/>
        <v/>
      </c>
      <c r="AB256" s="185"/>
      <c r="AC256" s="28"/>
      <c r="AD256" s="186"/>
      <c r="AE256" s="188"/>
      <c r="AF256" s="187">
        <f t="shared" si="74"/>
        <v>0</v>
      </c>
      <c r="AG256" s="188"/>
      <c r="AH256" s="187">
        <f t="shared" si="75"/>
        <v>0</v>
      </c>
      <c r="AI256" s="188"/>
      <c r="AJ256" s="187">
        <f t="shared" si="76"/>
        <v>0</v>
      </c>
      <c r="AK256" s="188"/>
      <c r="AL256" s="187">
        <f t="shared" si="77"/>
        <v>0</v>
      </c>
      <c r="AM256" s="188"/>
      <c r="AN256" s="187">
        <f t="shared" si="78"/>
        <v>0</v>
      </c>
      <c r="AO256" s="188"/>
      <c r="AP256" s="187">
        <f t="shared" si="79"/>
        <v>0</v>
      </c>
      <c r="AQ256" s="29"/>
      <c r="AR256" s="30"/>
      <c r="AS256" s="30" t="str">
        <f>IF(AT256&gt;0,"",IF(ISERROR(VLOOKUP(CONCATENATE(C256,E256),STD!C:D,2,0)),"",VLOOKUP(CONCATENATE(C256,E256),STD!C:D,2,0)))</f>
        <v/>
      </c>
      <c r="AT256" s="31"/>
      <c r="AU256" s="109" t="str">
        <f t="shared" si="80"/>
        <v/>
      </c>
      <c r="AV256" s="286">
        <f t="shared" si="81"/>
        <v>0</v>
      </c>
      <c r="AW256">
        <f t="shared" si="82"/>
        <v>0</v>
      </c>
    </row>
    <row r="257" spans="1:49" ht="15" customHeight="1" x14ac:dyDescent="0.25">
      <c r="A257" s="82">
        <v>249</v>
      </c>
      <c r="B257" s="285" t="str">
        <f>IF(ISERROR(VLOOKUP(CONCATENATE(C257,E257),STD!C:E,3,0)),"",VLOOKUP(CONCATENATE(C257,E257),STD!C:E,3,0))</f>
        <v/>
      </c>
      <c r="C257" s="184"/>
      <c r="D257" s="229"/>
      <c r="E257" s="26"/>
      <c r="F257" s="26" t="str">
        <f>IF(C257&gt;1,VLOOKUP(C257,'PROD-KGS'!$A$1:$D$1369,4,0),"")</f>
        <v/>
      </c>
      <c r="G257" s="27">
        <f t="shared" si="67"/>
        <v>0</v>
      </c>
      <c r="H257" s="99"/>
      <c r="I257" s="210">
        <f t="shared" si="83"/>
        <v>0</v>
      </c>
      <c r="J257" s="92"/>
      <c r="K257" s="90">
        <f>IFERROR(INDEX(LUN!$A$1:$W$45,MATCH(A257,LUN!$A:$A,0),12),0)</f>
        <v>0</v>
      </c>
      <c r="L257" s="91" t="str">
        <f t="shared" si="68"/>
        <v/>
      </c>
      <c r="M257" s="81"/>
      <c r="N257" s="90">
        <f>IFERROR(INDEX(MAR!$A$1:$W$42,MATCH(A257,MAR!$A:$A,0),12),0)</f>
        <v>0</v>
      </c>
      <c r="O257" s="80" t="str">
        <f t="shared" si="69"/>
        <v/>
      </c>
      <c r="P257" s="81"/>
      <c r="Q257" s="90">
        <f>IFERROR(INDEX(MIE!$A$1:$W$44,MATCH(A257,MIE!$A:$A,0),12),0)</f>
        <v>0</v>
      </c>
      <c r="R257" s="80" t="str">
        <f t="shared" si="70"/>
        <v/>
      </c>
      <c r="S257" s="81"/>
      <c r="T257" s="90">
        <f>IFERROR(INDEX(JUE!$A$1:$W$45,MATCH(A257,JUE!$A:$A,0),12),0)</f>
        <v>0</v>
      </c>
      <c r="U257" s="80" t="str">
        <f t="shared" si="71"/>
        <v/>
      </c>
      <c r="V257" s="81"/>
      <c r="W257" s="90">
        <f>IFERROR(INDEX(VIE!$A$1:$N$40,MATCH(A257,VIE!$A:$A,0),12),0)</f>
        <v>0</v>
      </c>
      <c r="X257" s="80" t="str">
        <f t="shared" si="72"/>
        <v/>
      </c>
      <c r="Y257" s="81"/>
      <c r="Z257" s="90">
        <f>IFERROR(INDEX([5]SAB!$A$1:$J$43,MATCH(A257,[5]SAB!$A:$A,0),12),0)</f>
        <v>0</v>
      </c>
      <c r="AA257" s="80" t="str">
        <f t="shared" si="73"/>
        <v/>
      </c>
      <c r="AB257" s="185"/>
      <c r="AC257" s="28"/>
      <c r="AD257" s="186"/>
      <c r="AE257" s="188"/>
      <c r="AF257" s="187">
        <f t="shared" si="74"/>
        <v>0</v>
      </c>
      <c r="AG257" s="188"/>
      <c r="AH257" s="187">
        <f t="shared" si="75"/>
        <v>0</v>
      </c>
      <c r="AI257" s="188"/>
      <c r="AJ257" s="187">
        <f t="shared" si="76"/>
        <v>0</v>
      </c>
      <c r="AK257" s="188"/>
      <c r="AL257" s="187">
        <f t="shared" si="77"/>
        <v>0</v>
      </c>
      <c r="AM257" s="188"/>
      <c r="AN257" s="187">
        <f t="shared" si="78"/>
        <v>0</v>
      </c>
      <c r="AO257" s="188"/>
      <c r="AP257" s="187">
        <f t="shared" si="79"/>
        <v>0</v>
      </c>
      <c r="AQ257" s="29"/>
      <c r="AR257" s="30"/>
      <c r="AS257" s="30" t="str">
        <f>IF(AT257&gt;0,"",IF(ISERROR(VLOOKUP(CONCATENATE(C257,E257),STD!C:D,2,0)),"",VLOOKUP(CONCATENATE(C257,E257),STD!C:D,2,0)))</f>
        <v/>
      </c>
      <c r="AT257" s="31"/>
      <c r="AU257" s="109" t="str">
        <f t="shared" si="80"/>
        <v/>
      </c>
      <c r="AV257" s="286">
        <f t="shared" si="81"/>
        <v>0</v>
      </c>
      <c r="AW257">
        <f t="shared" si="82"/>
        <v>0</v>
      </c>
    </row>
    <row r="258" spans="1:49" x14ac:dyDescent="0.25">
      <c r="A258" s="82">
        <v>250</v>
      </c>
      <c r="B258" s="285" t="str">
        <f>IF(ISERROR(VLOOKUP(CONCATENATE(C258,E258),STD!C:E,3,0)),"",VLOOKUP(CONCATENATE(C258,E258),STD!C:E,3,0))</f>
        <v/>
      </c>
      <c r="C258" s="184"/>
      <c r="D258" s="229"/>
      <c r="E258" s="26"/>
      <c r="F258" s="26" t="str">
        <f>IF(C258&gt;1,VLOOKUP(C258,'PROD-KGS'!$A$1:$D$1369,4,0),"")</f>
        <v/>
      </c>
      <c r="G258" s="27">
        <f t="shared" si="67"/>
        <v>0</v>
      </c>
      <c r="H258" s="99"/>
      <c r="I258" s="210">
        <f t="shared" si="83"/>
        <v>0</v>
      </c>
      <c r="J258" s="92"/>
      <c r="K258" s="90">
        <f>IFERROR(INDEX(LUN!$A$1:$W$45,MATCH(A258,LUN!$A:$A,0),12),0)</f>
        <v>0</v>
      </c>
      <c r="L258" s="91" t="str">
        <f t="shared" si="68"/>
        <v/>
      </c>
      <c r="M258" s="81"/>
      <c r="N258" s="90">
        <f>IFERROR(INDEX(MAR!$A$1:$W$42,MATCH(A258,MAR!$A:$A,0),12),0)</f>
        <v>0</v>
      </c>
      <c r="O258" s="80" t="str">
        <f t="shared" si="69"/>
        <v/>
      </c>
      <c r="P258" s="81"/>
      <c r="Q258" s="90">
        <f>IFERROR(INDEX(MIE!$A$1:$W$44,MATCH(A258,MIE!$A:$A,0),12),0)</f>
        <v>0</v>
      </c>
      <c r="R258" s="80" t="str">
        <f t="shared" si="70"/>
        <v/>
      </c>
      <c r="S258" s="81"/>
      <c r="T258" s="90">
        <f>IFERROR(INDEX(JUE!$A$1:$W$45,MATCH(A258,JUE!$A:$A,0),12),0)</f>
        <v>0</v>
      </c>
      <c r="U258" s="80" t="str">
        <f t="shared" si="71"/>
        <v/>
      </c>
      <c r="V258" s="81"/>
      <c r="W258" s="90">
        <f>IFERROR(INDEX(VIE!$A$1:$N$40,MATCH(A258,VIE!$A:$A,0),12),0)</f>
        <v>0</v>
      </c>
      <c r="X258" s="80" t="str">
        <f t="shared" si="72"/>
        <v/>
      </c>
      <c r="Y258" s="81"/>
      <c r="Z258" s="90">
        <f>IFERROR(INDEX([5]SAB!$A$1:$J$43,MATCH(A258,[5]SAB!$A:$A,0),12),0)</f>
        <v>0</v>
      </c>
      <c r="AA258" s="80" t="str">
        <f t="shared" si="73"/>
        <v/>
      </c>
      <c r="AB258" s="185"/>
      <c r="AC258" s="28"/>
      <c r="AD258" s="186"/>
      <c r="AE258" s="188"/>
      <c r="AF258" s="187">
        <f t="shared" si="74"/>
        <v>0</v>
      </c>
      <c r="AG258" s="188"/>
      <c r="AH258" s="187">
        <f t="shared" si="75"/>
        <v>0</v>
      </c>
      <c r="AI258" s="188"/>
      <c r="AJ258" s="187">
        <f t="shared" si="76"/>
        <v>0</v>
      </c>
      <c r="AK258" s="188"/>
      <c r="AL258" s="187">
        <f t="shared" si="77"/>
        <v>0</v>
      </c>
      <c r="AM258" s="188"/>
      <c r="AN258" s="187">
        <f t="shared" si="78"/>
        <v>0</v>
      </c>
      <c r="AO258" s="188"/>
      <c r="AP258" s="187">
        <f t="shared" si="79"/>
        <v>0</v>
      </c>
      <c r="AQ258" s="29"/>
      <c r="AR258" s="30"/>
      <c r="AS258" s="30" t="str">
        <f>IF(AT258&gt;0,"",IF(ISERROR(VLOOKUP(CONCATENATE(C258,E258),STD!C:D,2,0)),"",VLOOKUP(CONCATENATE(C258,E258),STD!C:D,2,0)))</f>
        <v/>
      </c>
      <c r="AT258" s="31"/>
      <c r="AU258" s="109" t="str">
        <f t="shared" si="80"/>
        <v/>
      </c>
      <c r="AV258" s="286">
        <f t="shared" si="81"/>
        <v>0</v>
      </c>
      <c r="AW258">
        <f t="shared" si="82"/>
        <v>0</v>
      </c>
    </row>
    <row r="259" spans="1:49" x14ac:dyDescent="0.25">
      <c r="A259" s="82">
        <v>251</v>
      </c>
      <c r="B259" s="285" t="str">
        <f>IF(ISERROR(VLOOKUP(CONCATENATE(C259,E259),STD!C:E,3,0)),"",VLOOKUP(CONCATENATE(C259,E259),STD!C:E,3,0))</f>
        <v/>
      </c>
      <c r="C259" s="184"/>
      <c r="D259" s="229"/>
      <c r="E259" s="26"/>
      <c r="F259" s="26" t="str">
        <f>IF(C259&gt;1,VLOOKUP(C259,'PROD-KGS'!$A$1:$D$1369,4,0),"")</f>
        <v/>
      </c>
      <c r="G259" s="27">
        <f t="shared" si="67"/>
        <v>0</v>
      </c>
      <c r="H259" s="99"/>
      <c r="I259" s="210">
        <f t="shared" si="83"/>
        <v>0</v>
      </c>
      <c r="J259" s="92"/>
      <c r="K259" s="90">
        <f>IFERROR(INDEX(LUN!$A$1:$W$45,MATCH(A259,LUN!$A:$A,0),12),0)</f>
        <v>0</v>
      </c>
      <c r="L259" s="91" t="str">
        <f t="shared" si="68"/>
        <v/>
      </c>
      <c r="M259" s="81"/>
      <c r="N259" s="90">
        <f>IFERROR(INDEX(MAR!$A$1:$W$42,MATCH(A259,MAR!$A:$A,0),12),0)</f>
        <v>0</v>
      </c>
      <c r="O259" s="80" t="str">
        <f t="shared" si="69"/>
        <v/>
      </c>
      <c r="P259" s="81"/>
      <c r="Q259" s="90">
        <f>IFERROR(INDEX(MIE!$A$1:$W$44,MATCH(A259,MIE!$A:$A,0),12),0)</f>
        <v>0</v>
      </c>
      <c r="R259" s="80" t="str">
        <f t="shared" si="70"/>
        <v/>
      </c>
      <c r="S259" s="81"/>
      <c r="T259" s="90">
        <f>IFERROR(INDEX(JUE!$A$1:$W$45,MATCH(A259,JUE!$A:$A,0),12),0)</f>
        <v>0</v>
      </c>
      <c r="U259" s="80" t="str">
        <f t="shared" si="71"/>
        <v/>
      </c>
      <c r="V259" s="81"/>
      <c r="W259" s="90">
        <f>IFERROR(INDEX(VIE!$A$1:$N$40,MATCH(A259,VIE!$A:$A,0),12),0)</f>
        <v>0</v>
      </c>
      <c r="X259" s="80" t="str">
        <f t="shared" si="72"/>
        <v/>
      </c>
      <c r="Y259" s="81"/>
      <c r="Z259" s="90">
        <f>IFERROR(INDEX([5]SAB!$A$1:$J$43,MATCH(A259,[5]SAB!$A:$A,0),12),0)</f>
        <v>0</v>
      </c>
      <c r="AA259" s="80" t="str">
        <f t="shared" si="73"/>
        <v/>
      </c>
      <c r="AB259" s="185"/>
      <c r="AC259" s="28"/>
      <c r="AD259" s="186"/>
      <c r="AE259" s="188"/>
      <c r="AF259" s="187">
        <f t="shared" si="74"/>
        <v>0</v>
      </c>
      <c r="AG259" s="188"/>
      <c r="AH259" s="187">
        <f t="shared" si="75"/>
        <v>0</v>
      </c>
      <c r="AI259" s="188"/>
      <c r="AJ259" s="187">
        <f t="shared" si="76"/>
        <v>0</v>
      </c>
      <c r="AK259" s="188"/>
      <c r="AL259" s="187">
        <f t="shared" si="77"/>
        <v>0</v>
      </c>
      <c r="AM259" s="188"/>
      <c r="AN259" s="187">
        <f t="shared" si="78"/>
        <v>0</v>
      </c>
      <c r="AO259" s="188"/>
      <c r="AP259" s="187">
        <f t="shared" si="79"/>
        <v>0</v>
      </c>
      <c r="AQ259" s="29"/>
      <c r="AR259" s="30"/>
      <c r="AS259" s="30" t="str">
        <f>IF(AT259&gt;0,"",IF(ISERROR(VLOOKUP(CONCATENATE(C259,E259),STD!C:D,2,0)),"",VLOOKUP(CONCATENATE(C259,E259),STD!C:D,2,0)))</f>
        <v/>
      </c>
      <c r="AT259" s="31"/>
      <c r="AU259" s="109" t="str">
        <f t="shared" si="80"/>
        <v/>
      </c>
      <c r="AV259" s="286">
        <f t="shared" si="81"/>
        <v>0</v>
      </c>
      <c r="AW259">
        <f t="shared" si="82"/>
        <v>0</v>
      </c>
    </row>
    <row r="260" spans="1:49" x14ac:dyDescent="0.25">
      <c r="A260" s="82">
        <v>252</v>
      </c>
      <c r="B260" s="285" t="str">
        <f>IF(ISERROR(VLOOKUP(CONCATENATE(C260,E260),STD!C:E,3,0)),"",VLOOKUP(CONCATENATE(C260,E260),STD!C:E,3,0))</f>
        <v/>
      </c>
      <c r="C260" s="184"/>
      <c r="D260" s="229"/>
      <c r="E260" s="26"/>
      <c r="F260" s="26" t="str">
        <f>IF(C260&gt;1,VLOOKUP(C260,'PROD-KGS'!$A$1:$D$1369,4,0),"")</f>
        <v/>
      </c>
      <c r="G260" s="27">
        <f t="shared" si="67"/>
        <v>0</v>
      </c>
      <c r="H260" s="99"/>
      <c r="I260" s="210">
        <f t="shared" si="83"/>
        <v>0</v>
      </c>
      <c r="J260" s="92"/>
      <c r="K260" s="90">
        <f>IFERROR(INDEX(LUN!$A$1:$W$45,MATCH(A260,LUN!$A:$A,0),12),0)</f>
        <v>0</v>
      </c>
      <c r="L260" s="91" t="str">
        <f t="shared" si="68"/>
        <v/>
      </c>
      <c r="M260" s="81"/>
      <c r="N260" s="90">
        <f>IFERROR(INDEX(MAR!$A$1:$W$42,MATCH(A260,MAR!$A:$A,0),12),0)</f>
        <v>0</v>
      </c>
      <c r="O260" s="80" t="str">
        <f t="shared" si="69"/>
        <v/>
      </c>
      <c r="P260" s="81"/>
      <c r="Q260" s="90">
        <f>IFERROR(INDEX(MIE!$A$1:$W$44,MATCH(A260,MIE!$A:$A,0),12),0)</f>
        <v>0</v>
      </c>
      <c r="R260" s="80" t="str">
        <f t="shared" si="70"/>
        <v/>
      </c>
      <c r="S260" s="81"/>
      <c r="T260" s="90">
        <f>IFERROR(INDEX(JUE!$A$1:$W$45,MATCH(A260,JUE!$A:$A,0),12),0)</f>
        <v>0</v>
      </c>
      <c r="U260" s="80" t="str">
        <f t="shared" si="71"/>
        <v/>
      </c>
      <c r="V260" s="81"/>
      <c r="W260" s="90">
        <f>IFERROR(INDEX(VIE!$A$1:$N$40,MATCH(A260,VIE!$A:$A,0),12),0)</f>
        <v>0</v>
      </c>
      <c r="X260" s="80" t="str">
        <f t="shared" si="72"/>
        <v/>
      </c>
      <c r="Y260" s="81"/>
      <c r="Z260" s="90">
        <f>IFERROR(INDEX([5]SAB!$A$1:$J$43,MATCH(A260,[5]SAB!$A:$A,0),12),0)</f>
        <v>0</v>
      </c>
      <c r="AA260" s="80" t="str">
        <f t="shared" si="73"/>
        <v/>
      </c>
      <c r="AB260" s="185"/>
      <c r="AC260" s="28"/>
      <c r="AD260" s="186"/>
      <c r="AE260" s="188"/>
      <c r="AF260" s="187">
        <f t="shared" si="74"/>
        <v>0</v>
      </c>
      <c r="AG260" s="188"/>
      <c r="AH260" s="187">
        <f t="shared" si="75"/>
        <v>0</v>
      </c>
      <c r="AI260" s="188"/>
      <c r="AJ260" s="187">
        <f t="shared" si="76"/>
        <v>0</v>
      </c>
      <c r="AK260" s="188"/>
      <c r="AL260" s="187">
        <f t="shared" si="77"/>
        <v>0</v>
      </c>
      <c r="AM260" s="188"/>
      <c r="AN260" s="187">
        <f t="shared" si="78"/>
        <v>0</v>
      </c>
      <c r="AO260" s="188"/>
      <c r="AP260" s="187">
        <f t="shared" si="79"/>
        <v>0</v>
      </c>
      <c r="AQ260" s="29"/>
      <c r="AR260" s="30"/>
      <c r="AS260" s="30" t="str">
        <f>IF(AT260&gt;0,"",IF(ISERROR(VLOOKUP(CONCATENATE(C260,E260),STD!C:D,2,0)),"",VLOOKUP(CONCATENATE(C260,E260),STD!C:D,2,0)))</f>
        <v/>
      </c>
      <c r="AT260" s="31"/>
      <c r="AU260" s="109" t="str">
        <f t="shared" si="80"/>
        <v/>
      </c>
      <c r="AV260" s="286">
        <f t="shared" si="81"/>
        <v>0</v>
      </c>
      <c r="AW260">
        <f t="shared" si="82"/>
        <v>0</v>
      </c>
    </row>
    <row r="261" spans="1:49" ht="15" customHeight="1" x14ac:dyDescent="0.25">
      <c r="A261" s="82">
        <v>253</v>
      </c>
      <c r="B261" s="285" t="str">
        <f>IF(ISERROR(VLOOKUP(CONCATENATE(C261,E261),STD!C:E,3,0)),"",VLOOKUP(CONCATENATE(C261,E261),STD!C:E,3,0))</f>
        <v/>
      </c>
      <c r="C261" s="184"/>
      <c r="D261" s="229"/>
      <c r="E261" s="26"/>
      <c r="F261" s="26" t="str">
        <f>IF(C261&gt;1,VLOOKUP(C261,'PROD-KGS'!$A$1:$D$1369,4,0),"")</f>
        <v/>
      </c>
      <c r="G261" s="27">
        <f t="shared" si="67"/>
        <v>0</v>
      </c>
      <c r="H261" s="99"/>
      <c r="I261" s="210">
        <f t="shared" si="83"/>
        <v>0</v>
      </c>
      <c r="J261" s="92"/>
      <c r="K261" s="90">
        <f>IFERROR(INDEX(LUN!$A$1:$W$45,MATCH(A261,LUN!$A:$A,0),12),0)</f>
        <v>0</v>
      </c>
      <c r="L261" s="91" t="str">
        <f t="shared" si="68"/>
        <v/>
      </c>
      <c r="M261" s="81"/>
      <c r="N261" s="90">
        <f>IFERROR(INDEX(MAR!$A$1:$W$42,MATCH(A261,MAR!$A:$A,0),12),0)</f>
        <v>0</v>
      </c>
      <c r="O261" s="80" t="str">
        <f t="shared" si="69"/>
        <v/>
      </c>
      <c r="P261" s="81"/>
      <c r="Q261" s="90">
        <f>IFERROR(INDEX(MIE!$A$1:$W$44,MATCH(A261,MIE!$A:$A,0),12),0)</f>
        <v>0</v>
      </c>
      <c r="R261" s="80" t="str">
        <f t="shared" si="70"/>
        <v/>
      </c>
      <c r="S261" s="81"/>
      <c r="T261" s="90">
        <f>IFERROR(INDEX(JUE!$A$1:$W$45,MATCH(A261,JUE!$A:$A,0),12),0)</f>
        <v>0</v>
      </c>
      <c r="U261" s="80" t="str">
        <f t="shared" si="71"/>
        <v/>
      </c>
      <c r="V261" s="81"/>
      <c r="W261" s="90">
        <f>IFERROR(INDEX(VIE!$A$1:$N$40,MATCH(A261,VIE!$A:$A,0),12),0)</f>
        <v>0</v>
      </c>
      <c r="X261" s="80" t="str">
        <f t="shared" si="72"/>
        <v/>
      </c>
      <c r="Y261" s="81"/>
      <c r="Z261" s="90">
        <f>IFERROR(INDEX([5]SAB!$A$1:$J$43,MATCH(A261,[5]SAB!$A:$A,0),12),0)</f>
        <v>0</v>
      </c>
      <c r="AA261" s="80" t="str">
        <f t="shared" si="73"/>
        <v/>
      </c>
      <c r="AB261" s="185"/>
      <c r="AC261" s="28"/>
      <c r="AD261" s="186"/>
      <c r="AE261" s="188"/>
      <c r="AF261" s="187">
        <f t="shared" si="74"/>
        <v>0</v>
      </c>
      <c r="AG261" s="188"/>
      <c r="AH261" s="187">
        <f t="shared" si="75"/>
        <v>0</v>
      </c>
      <c r="AI261" s="188"/>
      <c r="AJ261" s="187">
        <f t="shared" si="76"/>
        <v>0</v>
      </c>
      <c r="AK261" s="188"/>
      <c r="AL261" s="187">
        <f t="shared" si="77"/>
        <v>0</v>
      </c>
      <c r="AM261" s="188"/>
      <c r="AN261" s="187">
        <f t="shared" si="78"/>
        <v>0</v>
      </c>
      <c r="AO261" s="188"/>
      <c r="AP261" s="187">
        <f t="shared" si="79"/>
        <v>0</v>
      </c>
      <c r="AQ261" s="29"/>
      <c r="AR261" s="30"/>
      <c r="AS261" s="30" t="str">
        <f>IF(AT261&gt;0,"",IF(ISERROR(VLOOKUP(CONCATENATE(C261,E261),STD!C:D,2,0)),"",VLOOKUP(CONCATENATE(C261,E261),STD!C:D,2,0)))</f>
        <v/>
      </c>
      <c r="AT261" s="31"/>
      <c r="AU261" s="109" t="str">
        <f t="shared" si="80"/>
        <v/>
      </c>
      <c r="AV261" s="286">
        <f t="shared" si="81"/>
        <v>0</v>
      </c>
      <c r="AW261">
        <f t="shared" si="82"/>
        <v>0</v>
      </c>
    </row>
    <row r="262" spans="1:49" ht="15" customHeight="1" x14ac:dyDescent="0.25">
      <c r="A262" s="82">
        <v>254</v>
      </c>
      <c r="B262" s="285" t="str">
        <f>IF(ISERROR(VLOOKUP(CONCATENATE(C262,E262),STD!C:E,3,0)),"",VLOOKUP(CONCATENATE(C262,E262),STD!C:E,3,0))</f>
        <v/>
      </c>
      <c r="C262" s="184"/>
      <c r="D262" s="229"/>
      <c r="E262" s="26"/>
      <c r="F262" s="26" t="str">
        <f>IF(C262&gt;1,VLOOKUP(C262,'PROD-KGS'!$A$1:$D$1369,4,0),"")</f>
        <v/>
      </c>
      <c r="G262" s="27">
        <f t="shared" ref="G262:G325" si="84">IF(AS262="",AT262*9,AS262*9)</f>
        <v>0</v>
      </c>
      <c r="H262" s="99"/>
      <c r="I262" s="210">
        <f t="shared" si="83"/>
        <v>0</v>
      </c>
      <c r="J262" s="92"/>
      <c r="K262" s="90">
        <f>IFERROR(INDEX(LUN!$A$1:$W$45,MATCH(A262,LUN!$A:$A,0),12),0)</f>
        <v>0</v>
      </c>
      <c r="L262" s="91" t="str">
        <f t="shared" ref="L262:L325" si="85">IFERROR(K262/J262,"")</f>
        <v/>
      </c>
      <c r="M262" s="81"/>
      <c r="N262" s="90">
        <f>IFERROR(INDEX(MAR!$A$1:$W$42,MATCH(A262,MAR!$A:$A,0),12),0)</f>
        <v>0</v>
      </c>
      <c r="O262" s="80" t="str">
        <f t="shared" ref="O262:O325" si="86">IFERROR(N262/M262,"")</f>
        <v/>
      </c>
      <c r="P262" s="81"/>
      <c r="Q262" s="90">
        <f>IFERROR(INDEX(MIE!$A$1:$W$44,MATCH(A262,MIE!$A:$A,0),12),0)</f>
        <v>0</v>
      </c>
      <c r="R262" s="80" t="str">
        <f t="shared" ref="R262:R325" si="87">IFERROR(Q262/P262,"")</f>
        <v/>
      </c>
      <c r="S262" s="81"/>
      <c r="T262" s="90">
        <f>IFERROR(INDEX(JUE!$A$1:$W$45,MATCH(A262,JUE!$A:$A,0),12),0)</f>
        <v>0</v>
      </c>
      <c r="U262" s="80" t="str">
        <f t="shared" ref="U262:U325" si="88">IFERROR(T262/S262,"")</f>
        <v/>
      </c>
      <c r="V262" s="81"/>
      <c r="W262" s="90">
        <f>IFERROR(INDEX(VIE!$A$1:$N$40,MATCH(A262,VIE!$A:$A,0),12),0)</f>
        <v>0</v>
      </c>
      <c r="X262" s="80" t="str">
        <f t="shared" ref="X262:X325" si="89">IFERROR(W262/V262,"")</f>
        <v/>
      </c>
      <c r="Y262" s="81"/>
      <c r="Z262" s="90">
        <f>IFERROR(INDEX([5]SAB!$A$1:$J$43,MATCH(A262,[5]SAB!$A:$A,0),12),0)</f>
        <v>0</v>
      </c>
      <c r="AA262" s="80" t="str">
        <f t="shared" ref="AA262:AA325" si="90">IFERROR(Z262/Y262,"")</f>
        <v/>
      </c>
      <c r="AB262" s="185"/>
      <c r="AC262" s="28"/>
      <c r="AD262" s="186"/>
      <c r="AE262" s="188"/>
      <c r="AF262" s="187">
        <f t="shared" ref="AF262:AF325" si="91">IF(AB262="",0,IF(AS262="",J262/AT262,J262/AS262))*AB262</f>
        <v>0</v>
      </c>
      <c r="AG262" s="188"/>
      <c r="AH262" s="187">
        <f t="shared" ref="AH262:AH325" si="92">IF(AB262="",0,IF(AS262="",M262/AT262,M262/AS262))*AB262</f>
        <v>0</v>
      </c>
      <c r="AI262" s="188"/>
      <c r="AJ262" s="187">
        <f t="shared" ref="AJ262:AJ325" si="93">IF(AB262="",0,IF(AS262="",P262/AT262,P262/AS262))*AB262</f>
        <v>0</v>
      </c>
      <c r="AK262" s="188"/>
      <c r="AL262" s="187">
        <f t="shared" ref="AL262:AL325" si="94">IF(AB262="",0,IF(AS262="",S262/AT262,S262/AS262))*AB262</f>
        <v>0</v>
      </c>
      <c r="AM262" s="188"/>
      <c r="AN262" s="187">
        <f t="shared" ref="AN262:AN325" si="95">IF(AB262="",0,IF(AS262="",V262/AT262,V262/AS262))*AB262</f>
        <v>0</v>
      </c>
      <c r="AO262" s="188"/>
      <c r="AP262" s="187">
        <f t="shared" ref="AP262:AP325" si="96">IF(AB262="",0,IF(AS262="",Y262/AT262,Y262/AS262))*AB262</f>
        <v>0</v>
      </c>
      <c r="AQ262" s="29"/>
      <c r="AR262" s="30"/>
      <c r="AS262" s="30" t="str">
        <f>IF(AT262&gt;0,"",IF(ISERROR(VLOOKUP(CONCATENATE(C262,E262),STD!C:D,2,0)),"",VLOOKUP(CONCATENATE(C262,E262),STD!C:D,2,0)))</f>
        <v/>
      </c>
      <c r="AT262" s="31"/>
      <c r="AU262" s="109" t="str">
        <f t="shared" si="80"/>
        <v/>
      </c>
      <c r="AV262" s="286">
        <f t="shared" si="81"/>
        <v>0</v>
      </c>
      <c r="AW262">
        <f t="shared" si="82"/>
        <v>0</v>
      </c>
    </row>
    <row r="263" spans="1:49" x14ac:dyDescent="0.25">
      <c r="A263" s="82">
        <v>255</v>
      </c>
      <c r="B263" s="285" t="str">
        <f>IF(ISERROR(VLOOKUP(CONCATENATE(C263,E263),STD!C:E,3,0)),"",VLOOKUP(CONCATENATE(C263,E263),STD!C:E,3,0))</f>
        <v/>
      </c>
      <c r="C263" s="184"/>
      <c r="D263" s="229"/>
      <c r="E263" s="26"/>
      <c r="F263" s="26" t="str">
        <f>IF(C263&gt;1,VLOOKUP(C263,'PROD-KGS'!$A$1:$D$1369,4,0),"")</f>
        <v/>
      </c>
      <c r="G263" s="27">
        <f t="shared" si="84"/>
        <v>0</v>
      </c>
      <c r="H263" s="99"/>
      <c r="I263" s="210">
        <f t="shared" si="83"/>
        <v>0</v>
      </c>
      <c r="J263" s="92"/>
      <c r="K263" s="90">
        <f>IFERROR(INDEX(LUN!$A$1:$W$45,MATCH(A263,LUN!$A:$A,0),12),0)</f>
        <v>0</v>
      </c>
      <c r="L263" s="91" t="str">
        <f t="shared" si="85"/>
        <v/>
      </c>
      <c r="M263" s="81"/>
      <c r="N263" s="90">
        <f>IFERROR(INDEX(MAR!$A$1:$W$42,MATCH(A263,MAR!$A:$A,0),12),0)</f>
        <v>0</v>
      </c>
      <c r="O263" s="80" t="str">
        <f t="shared" si="86"/>
        <v/>
      </c>
      <c r="P263" s="81"/>
      <c r="Q263" s="90">
        <f>IFERROR(INDEX(MIE!$A$1:$W$44,MATCH(A263,MIE!$A:$A,0),12),0)</f>
        <v>0</v>
      </c>
      <c r="R263" s="80" t="str">
        <f t="shared" si="87"/>
        <v/>
      </c>
      <c r="S263" s="81"/>
      <c r="T263" s="90">
        <f>IFERROR(INDEX(JUE!$A$1:$W$45,MATCH(A263,JUE!$A:$A,0),12),0)</f>
        <v>0</v>
      </c>
      <c r="U263" s="80" t="str">
        <f t="shared" si="88"/>
        <v/>
      </c>
      <c r="V263" s="81"/>
      <c r="W263" s="90">
        <f>IFERROR(INDEX(VIE!$A$1:$N$40,MATCH(A263,VIE!$A:$A,0),12),0)</f>
        <v>0</v>
      </c>
      <c r="X263" s="80" t="str">
        <f t="shared" si="89"/>
        <v/>
      </c>
      <c r="Y263" s="81"/>
      <c r="Z263" s="90">
        <f>IFERROR(INDEX([5]SAB!$A$1:$J$43,MATCH(A263,[5]SAB!$A:$A,0),12),0)</f>
        <v>0</v>
      </c>
      <c r="AA263" s="80" t="str">
        <f t="shared" si="90"/>
        <v/>
      </c>
      <c r="AB263" s="185"/>
      <c r="AC263" s="28"/>
      <c r="AD263" s="186"/>
      <c r="AE263" s="188"/>
      <c r="AF263" s="187">
        <f t="shared" si="91"/>
        <v>0</v>
      </c>
      <c r="AG263" s="188"/>
      <c r="AH263" s="187">
        <f t="shared" si="92"/>
        <v>0</v>
      </c>
      <c r="AI263" s="188"/>
      <c r="AJ263" s="187">
        <f t="shared" si="93"/>
        <v>0</v>
      </c>
      <c r="AK263" s="188"/>
      <c r="AL263" s="187">
        <f t="shared" si="94"/>
        <v>0</v>
      </c>
      <c r="AM263" s="188"/>
      <c r="AN263" s="187">
        <f t="shared" si="95"/>
        <v>0</v>
      </c>
      <c r="AO263" s="188"/>
      <c r="AP263" s="187">
        <f t="shared" si="96"/>
        <v>0</v>
      </c>
      <c r="AQ263" s="29"/>
      <c r="AR263" s="30"/>
      <c r="AS263" s="30" t="str">
        <f>IF(AT263&gt;0,"",IF(ISERROR(VLOOKUP(CONCATENATE(C263,E263),STD!C:D,2,0)),"",VLOOKUP(CONCATENATE(C263,E263),STD!C:D,2,0)))</f>
        <v/>
      </c>
      <c r="AT263" s="31"/>
      <c r="AU263" s="109" t="str">
        <f t="shared" si="80"/>
        <v/>
      </c>
      <c r="AV263" s="286">
        <f t="shared" si="81"/>
        <v>0</v>
      </c>
      <c r="AW263">
        <f t="shared" si="82"/>
        <v>0</v>
      </c>
    </row>
    <row r="264" spans="1:49" x14ac:dyDescent="0.25">
      <c r="A264" s="82">
        <v>256</v>
      </c>
      <c r="B264" s="285" t="str">
        <f>IF(ISERROR(VLOOKUP(CONCATENATE(C264,E264),STD!C:E,3,0)),"",VLOOKUP(CONCATENATE(C264,E264),STD!C:E,3,0))</f>
        <v/>
      </c>
      <c r="C264" s="184"/>
      <c r="D264" s="229"/>
      <c r="E264" s="26"/>
      <c r="F264" s="26" t="str">
        <f>IF(C264&gt;1,VLOOKUP(C264,'PROD-KGS'!$A$1:$D$1369,4,0),"")</f>
        <v/>
      </c>
      <c r="G264" s="27">
        <f t="shared" si="84"/>
        <v>0</v>
      </c>
      <c r="H264" s="99"/>
      <c r="I264" s="210">
        <f t="shared" si="83"/>
        <v>0</v>
      </c>
      <c r="J264" s="92"/>
      <c r="K264" s="90">
        <f>IFERROR(INDEX(LUN!$A$1:$W$45,MATCH(A264,LUN!$A:$A,0),12),0)</f>
        <v>0</v>
      </c>
      <c r="L264" s="91" t="str">
        <f t="shared" si="85"/>
        <v/>
      </c>
      <c r="M264" s="81"/>
      <c r="N264" s="90">
        <f>IFERROR(INDEX(MAR!$A$1:$W$42,MATCH(A264,MAR!$A:$A,0),12),0)</f>
        <v>0</v>
      </c>
      <c r="O264" s="80" t="str">
        <f t="shared" si="86"/>
        <v/>
      </c>
      <c r="P264" s="81"/>
      <c r="Q264" s="90">
        <f>IFERROR(INDEX(MIE!$A$1:$W$44,MATCH(A264,MIE!$A:$A,0),12),0)</f>
        <v>0</v>
      </c>
      <c r="R264" s="80" t="str">
        <f t="shared" si="87"/>
        <v/>
      </c>
      <c r="S264" s="81"/>
      <c r="T264" s="90">
        <f>IFERROR(INDEX(JUE!$A$1:$W$45,MATCH(A264,JUE!$A:$A,0),12),0)</f>
        <v>0</v>
      </c>
      <c r="U264" s="80" t="str">
        <f t="shared" si="88"/>
        <v/>
      </c>
      <c r="V264" s="81"/>
      <c r="W264" s="90">
        <f>IFERROR(INDEX(VIE!$A$1:$N$40,MATCH(A264,VIE!$A:$A,0),12),0)</f>
        <v>0</v>
      </c>
      <c r="X264" s="80" t="str">
        <f t="shared" si="89"/>
        <v/>
      </c>
      <c r="Y264" s="81"/>
      <c r="Z264" s="90">
        <f>IFERROR(INDEX([5]SAB!$A$1:$J$43,MATCH(A264,[5]SAB!$A:$A,0),12),0)</f>
        <v>0</v>
      </c>
      <c r="AA264" s="80" t="str">
        <f t="shared" si="90"/>
        <v/>
      </c>
      <c r="AB264" s="185"/>
      <c r="AC264" s="28"/>
      <c r="AD264" s="186"/>
      <c r="AE264" s="188"/>
      <c r="AF264" s="187">
        <f t="shared" si="91"/>
        <v>0</v>
      </c>
      <c r="AG264" s="188"/>
      <c r="AH264" s="187">
        <f t="shared" si="92"/>
        <v>0</v>
      </c>
      <c r="AI264" s="188"/>
      <c r="AJ264" s="187">
        <f t="shared" si="93"/>
        <v>0</v>
      </c>
      <c r="AK264" s="188"/>
      <c r="AL264" s="187">
        <f t="shared" si="94"/>
        <v>0</v>
      </c>
      <c r="AM264" s="188"/>
      <c r="AN264" s="187">
        <f t="shared" si="95"/>
        <v>0</v>
      </c>
      <c r="AO264" s="188"/>
      <c r="AP264" s="187">
        <f t="shared" si="96"/>
        <v>0</v>
      </c>
      <c r="AQ264" s="29"/>
      <c r="AR264" s="30"/>
      <c r="AS264" s="30" t="str">
        <f>IF(AT264&gt;0,"",IF(ISERROR(VLOOKUP(CONCATENATE(C264,E264),STD!C:D,2,0)),"",VLOOKUP(CONCATENATE(C264,E264),STD!C:D,2,0)))</f>
        <v/>
      </c>
      <c r="AT264" s="31"/>
      <c r="AU264" s="109" t="str">
        <f t="shared" ref="AU264:AU327" si="97">CONCATENATE(C264,E264)</f>
        <v/>
      </c>
      <c r="AV264" s="286">
        <f t="shared" si="81"/>
        <v>0</v>
      </c>
      <c r="AW264">
        <f t="shared" si="82"/>
        <v>0</v>
      </c>
    </row>
    <row r="265" spans="1:49" x14ac:dyDescent="0.25">
      <c r="A265" s="82">
        <v>257</v>
      </c>
      <c r="B265" s="285" t="str">
        <f>IF(ISERROR(VLOOKUP(CONCATENATE(C265,E265),STD!C:E,3,0)),"",VLOOKUP(CONCATENATE(C265,E265),STD!C:E,3,0))</f>
        <v/>
      </c>
      <c r="C265" s="184"/>
      <c r="D265" s="229"/>
      <c r="E265" s="26"/>
      <c r="F265" s="26" t="str">
        <f>IF(C265&gt;1,VLOOKUP(C265,'PROD-KGS'!$A$1:$D$1369,4,0),"")</f>
        <v/>
      </c>
      <c r="G265" s="27">
        <f t="shared" si="84"/>
        <v>0</v>
      </c>
      <c r="H265" s="99"/>
      <c r="I265" s="210">
        <f t="shared" si="83"/>
        <v>0</v>
      </c>
      <c r="J265" s="92"/>
      <c r="K265" s="90">
        <f>IFERROR(INDEX(LUN!$A$1:$W$45,MATCH(A265,LUN!$A:$A,0),12),0)</f>
        <v>0</v>
      </c>
      <c r="L265" s="91" t="str">
        <f t="shared" si="85"/>
        <v/>
      </c>
      <c r="M265" s="81"/>
      <c r="N265" s="90">
        <f>IFERROR(INDEX(MAR!$A$1:$W$42,MATCH(A265,MAR!$A:$A,0),12),0)</f>
        <v>0</v>
      </c>
      <c r="O265" s="80" t="str">
        <f t="shared" si="86"/>
        <v/>
      </c>
      <c r="P265" s="81"/>
      <c r="Q265" s="90">
        <f>IFERROR(INDEX(MIE!$A$1:$W$44,MATCH(A265,MIE!$A:$A,0),12),0)</f>
        <v>0</v>
      </c>
      <c r="R265" s="80" t="str">
        <f t="shared" si="87"/>
        <v/>
      </c>
      <c r="S265" s="81"/>
      <c r="T265" s="90">
        <f>IFERROR(INDEX(JUE!$A$1:$W$45,MATCH(A265,JUE!$A:$A,0),12),0)</f>
        <v>0</v>
      </c>
      <c r="U265" s="80" t="str">
        <f t="shared" si="88"/>
        <v/>
      </c>
      <c r="V265" s="81"/>
      <c r="W265" s="90">
        <f>IFERROR(INDEX(VIE!$A$1:$N$40,MATCH(A265,VIE!$A:$A,0),12),0)</f>
        <v>0</v>
      </c>
      <c r="X265" s="80" t="str">
        <f t="shared" si="89"/>
        <v/>
      </c>
      <c r="Y265" s="81"/>
      <c r="Z265" s="90">
        <f>IFERROR(INDEX([5]SAB!$A$1:$J$43,MATCH(A265,[5]SAB!$A:$A,0),12),0)</f>
        <v>0</v>
      </c>
      <c r="AA265" s="80" t="str">
        <f t="shared" si="90"/>
        <v/>
      </c>
      <c r="AB265" s="185"/>
      <c r="AC265" s="28"/>
      <c r="AD265" s="186"/>
      <c r="AE265" s="188"/>
      <c r="AF265" s="187">
        <f t="shared" si="91"/>
        <v>0</v>
      </c>
      <c r="AG265" s="188"/>
      <c r="AH265" s="187">
        <f t="shared" si="92"/>
        <v>0</v>
      </c>
      <c r="AI265" s="188"/>
      <c r="AJ265" s="187">
        <f t="shared" si="93"/>
        <v>0</v>
      </c>
      <c r="AK265" s="188"/>
      <c r="AL265" s="187">
        <f t="shared" si="94"/>
        <v>0</v>
      </c>
      <c r="AM265" s="188"/>
      <c r="AN265" s="187">
        <f t="shared" si="95"/>
        <v>0</v>
      </c>
      <c r="AO265" s="188"/>
      <c r="AP265" s="187">
        <f t="shared" si="96"/>
        <v>0</v>
      </c>
      <c r="AQ265" s="29"/>
      <c r="AR265" s="30"/>
      <c r="AS265" s="30" t="str">
        <f>IF(AT265&gt;0,"",IF(ISERROR(VLOOKUP(CONCATENATE(C265,E265),STD!C:D,2,0)),"",VLOOKUP(CONCATENATE(C265,E265),STD!C:D,2,0)))</f>
        <v/>
      </c>
      <c r="AT265" s="31"/>
      <c r="AU265" s="109" t="str">
        <f t="shared" si="97"/>
        <v/>
      </c>
      <c r="AV265" s="286">
        <f t="shared" ref="AV265:AV328" si="98">H265-SUM(J265,M265,P265,S265,V265,Y265)</f>
        <v>0</v>
      </c>
      <c r="AW265">
        <f t="shared" si="82"/>
        <v>0</v>
      </c>
    </row>
    <row r="266" spans="1:49" ht="15" customHeight="1" x14ac:dyDescent="0.25">
      <c r="A266" s="82">
        <v>258</v>
      </c>
      <c r="B266" s="285" t="str">
        <f>IF(ISERROR(VLOOKUP(CONCATENATE(C266,E266),STD!C:E,3,0)),"",VLOOKUP(CONCATENATE(C266,E266),STD!C:E,3,0))</f>
        <v/>
      </c>
      <c r="C266" s="184"/>
      <c r="D266" s="229"/>
      <c r="E266" s="26"/>
      <c r="F266" s="26" t="str">
        <f>IF(C266&gt;1,VLOOKUP(C266,'PROD-KGS'!$A$1:$D$1369,4,0),"")</f>
        <v/>
      </c>
      <c r="G266" s="27">
        <f t="shared" si="84"/>
        <v>0</v>
      </c>
      <c r="H266" s="99"/>
      <c r="I266" s="210">
        <f t="shared" si="83"/>
        <v>0</v>
      </c>
      <c r="J266" s="92"/>
      <c r="K266" s="90">
        <f>IFERROR(INDEX(LUN!$A$1:$W$45,MATCH(A266,LUN!$A:$A,0),12),0)</f>
        <v>0</v>
      </c>
      <c r="L266" s="91" t="str">
        <f t="shared" si="85"/>
        <v/>
      </c>
      <c r="M266" s="81"/>
      <c r="N266" s="90">
        <f>IFERROR(INDEX(MAR!$A$1:$W$42,MATCH(A266,MAR!$A:$A,0),12),0)</f>
        <v>0</v>
      </c>
      <c r="O266" s="80" t="str">
        <f t="shared" si="86"/>
        <v/>
      </c>
      <c r="P266" s="81"/>
      <c r="Q266" s="90">
        <f>IFERROR(INDEX(MIE!$A$1:$W$44,MATCH(A266,MIE!$A:$A,0),12),0)</f>
        <v>0</v>
      </c>
      <c r="R266" s="80" t="str">
        <f t="shared" si="87"/>
        <v/>
      </c>
      <c r="S266" s="81"/>
      <c r="T266" s="90">
        <f>IFERROR(INDEX(JUE!$A$1:$W$45,MATCH(A266,JUE!$A:$A,0),12),0)</f>
        <v>0</v>
      </c>
      <c r="U266" s="80" t="str">
        <f t="shared" si="88"/>
        <v/>
      </c>
      <c r="V266" s="81"/>
      <c r="W266" s="90">
        <f>IFERROR(INDEX(VIE!$A$1:$N$40,MATCH(A266,VIE!$A:$A,0),12),0)</f>
        <v>0</v>
      </c>
      <c r="X266" s="80" t="str">
        <f t="shared" si="89"/>
        <v/>
      </c>
      <c r="Y266" s="81"/>
      <c r="Z266" s="90">
        <f>IFERROR(INDEX([5]SAB!$A$1:$J$43,MATCH(A266,[5]SAB!$A:$A,0),12),0)</f>
        <v>0</v>
      </c>
      <c r="AA266" s="80" t="str">
        <f t="shared" si="90"/>
        <v/>
      </c>
      <c r="AB266" s="185"/>
      <c r="AC266" s="28"/>
      <c r="AD266" s="186"/>
      <c r="AE266" s="188"/>
      <c r="AF266" s="187">
        <f t="shared" si="91"/>
        <v>0</v>
      </c>
      <c r="AG266" s="188"/>
      <c r="AH266" s="187">
        <f t="shared" si="92"/>
        <v>0</v>
      </c>
      <c r="AI266" s="188"/>
      <c r="AJ266" s="187">
        <f t="shared" si="93"/>
        <v>0</v>
      </c>
      <c r="AK266" s="188"/>
      <c r="AL266" s="187">
        <f t="shared" si="94"/>
        <v>0</v>
      </c>
      <c r="AM266" s="188"/>
      <c r="AN266" s="187">
        <f t="shared" si="95"/>
        <v>0</v>
      </c>
      <c r="AO266" s="188"/>
      <c r="AP266" s="187">
        <f t="shared" si="96"/>
        <v>0</v>
      </c>
      <c r="AQ266" s="29"/>
      <c r="AR266" s="30"/>
      <c r="AS266" s="30" t="str">
        <f>IF(AT266&gt;0,"",IF(ISERROR(VLOOKUP(CONCATENATE(C266,E266),STD!C:D,2,0)),"",VLOOKUP(CONCATENATE(C266,E266),STD!C:D,2,0)))</f>
        <v/>
      </c>
      <c r="AT266" s="31"/>
      <c r="AU266" s="109" t="str">
        <f t="shared" si="97"/>
        <v/>
      </c>
      <c r="AV266" s="286">
        <f t="shared" si="98"/>
        <v>0</v>
      </c>
      <c r="AW266">
        <f t="shared" si="82"/>
        <v>0</v>
      </c>
    </row>
    <row r="267" spans="1:49" x14ac:dyDescent="0.25">
      <c r="A267" s="82">
        <v>259</v>
      </c>
      <c r="B267" s="285" t="str">
        <f>IF(ISERROR(VLOOKUP(CONCATENATE(C267,E267),STD!C:E,3,0)),"",VLOOKUP(CONCATENATE(C267,E267),STD!C:E,3,0))</f>
        <v/>
      </c>
      <c r="C267" s="184"/>
      <c r="D267" s="229"/>
      <c r="E267" s="26"/>
      <c r="F267" s="26" t="str">
        <f>IF(C267&gt;1,VLOOKUP(C267,'PROD-KGS'!$A$1:$D$1369,4,0),"")</f>
        <v/>
      </c>
      <c r="G267" s="27">
        <f t="shared" si="84"/>
        <v>0</v>
      </c>
      <c r="H267" s="99"/>
      <c r="I267" s="210">
        <f t="shared" si="83"/>
        <v>0</v>
      </c>
      <c r="J267" s="92"/>
      <c r="K267" s="90">
        <f>IFERROR(INDEX(LUN!$A$1:$W$45,MATCH(A267,LUN!$A:$A,0),12),0)</f>
        <v>0</v>
      </c>
      <c r="L267" s="91" t="str">
        <f t="shared" si="85"/>
        <v/>
      </c>
      <c r="M267" s="81"/>
      <c r="N267" s="90">
        <f>IFERROR(INDEX(MAR!$A$1:$W$42,MATCH(A267,MAR!$A:$A,0),12),0)</f>
        <v>0</v>
      </c>
      <c r="O267" s="80" t="str">
        <f t="shared" si="86"/>
        <v/>
      </c>
      <c r="P267" s="81"/>
      <c r="Q267" s="90">
        <f>IFERROR(INDEX(MIE!$A$1:$W$44,MATCH(A267,MIE!$A:$A,0),12),0)</f>
        <v>0</v>
      </c>
      <c r="R267" s="80" t="str">
        <f t="shared" si="87"/>
        <v/>
      </c>
      <c r="S267" s="81"/>
      <c r="T267" s="90">
        <f>IFERROR(INDEX(JUE!$A$1:$W$45,MATCH(A267,JUE!$A:$A,0),12),0)</f>
        <v>0</v>
      </c>
      <c r="U267" s="80" t="str">
        <f t="shared" si="88"/>
        <v/>
      </c>
      <c r="V267" s="81"/>
      <c r="W267" s="90">
        <f>IFERROR(INDEX(VIE!$A$1:$N$40,MATCH(A267,VIE!$A:$A,0),12),0)</f>
        <v>0</v>
      </c>
      <c r="X267" s="80" t="str">
        <f t="shared" si="89"/>
        <v/>
      </c>
      <c r="Y267" s="81"/>
      <c r="Z267" s="90">
        <f>IFERROR(INDEX([5]SAB!$A$1:$J$43,MATCH(A267,[5]SAB!$A:$A,0),12),0)</f>
        <v>0</v>
      </c>
      <c r="AA267" s="80" t="str">
        <f t="shared" si="90"/>
        <v/>
      </c>
      <c r="AB267" s="185"/>
      <c r="AC267" s="28"/>
      <c r="AD267" s="186"/>
      <c r="AE267" s="188"/>
      <c r="AF267" s="187">
        <f t="shared" si="91"/>
        <v>0</v>
      </c>
      <c r="AG267" s="188"/>
      <c r="AH267" s="187">
        <f t="shared" si="92"/>
        <v>0</v>
      </c>
      <c r="AI267" s="188"/>
      <c r="AJ267" s="187">
        <f t="shared" si="93"/>
        <v>0</v>
      </c>
      <c r="AK267" s="188"/>
      <c r="AL267" s="187">
        <f t="shared" si="94"/>
        <v>0</v>
      </c>
      <c r="AM267" s="188"/>
      <c r="AN267" s="187">
        <f t="shared" si="95"/>
        <v>0</v>
      </c>
      <c r="AO267" s="188"/>
      <c r="AP267" s="187">
        <f t="shared" si="96"/>
        <v>0</v>
      </c>
      <c r="AQ267" s="29"/>
      <c r="AR267" s="30"/>
      <c r="AS267" s="30" t="str">
        <f>IF(AT267&gt;0,"",IF(ISERROR(VLOOKUP(CONCATENATE(C267,E267),STD!C:D,2,0)),"",VLOOKUP(CONCATENATE(C267,E267),STD!C:D,2,0)))</f>
        <v/>
      </c>
      <c r="AT267" s="31"/>
      <c r="AU267" s="109" t="str">
        <f t="shared" si="97"/>
        <v/>
      </c>
      <c r="AV267" s="286">
        <f t="shared" si="98"/>
        <v>0</v>
      </c>
      <c r="AW267">
        <f t="shared" si="82"/>
        <v>0</v>
      </c>
    </row>
    <row r="268" spans="1:49" x14ac:dyDescent="0.25">
      <c r="A268" s="82">
        <v>260</v>
      </c>
      <c r="B268" s="285" t="str">
        <f>IF(ISERROR(VLOOKUP(CONCATENATE(C268,E268),STD!C:E,3,0)),"",VLOOKUP(CONCATENATE(C268,E268),STD!C:E,3,0))</f>
        <v/>
      </c>
      <c r="C268" s="184"/>
      <c r="D268" s="229"/>
      <c r="E268" s="26"/>
      <c r="F268" s="26" t="str">
        <f>IF(C268&gt;1,VLOOKUP(C268,'PROD-KGS'!$A$1:$D$1369,4,0),"")</f>
        <v/>
      </c>
      <c r="G268" s="27">
        <f t="shared" si="84"/>
        <v>0</v>
      </c>
      <c r="H268" s="99"/>
      <c r="I268" s="210">
        <f t="shared" si="83"/>
        <v>0</v>
      </c>
      <c r="J268" s="92"/>
      <c r="K268" s="90">
        <f>IFERROR(INDEX(LUN!$A$1:$W$45,MATCH(A268,LUN!$A:$A,0),12),0)</f>
        <v>0</v>
      </c>
      <c r="L268" s="91" t="str">
        <f t="shared" si="85"/>
        <v/>
      </c>
      <c r="M268" s="81"/>
      <c r="N268" s="90">
        <f>IFERROR(INDEX(MAR!$A$1:$W$42,MATCH(A268,MAR!$A:$A,0),12),0)</f>
        <v>0</v>
      </c>
      <c r="O268" s="80" t="str">
        <f t="shared" si="86"/>
        <v/>
      </c>
      <c r="P268" s="81"/>
      <c r="Q268" s="90">
        <f>IFERROR(INDEX(MIE!$A$1:$W$44,MATCH(A268,MIE!$A:$A,0),12),0)</f>
        <v>0</v>
      </c>
      <c r="R268" s="80" t="str">
        <f t="shared" si="87"/>
        <v/>
      </c>
      <c r="S268" s="81"/>
      <c r="T268" s="90">
        <f>IFERROR(INDEX(JUE!$A$1:$W$45,MATCH(A268,JUE!$A:$A,0),12),0)</f>
        <v>0</v>
      </c>
      <c r="U268" s="80" t="str">
        <f t="shared" si="88"/>
        <v/>
      </c>
      <c r="V268" s="81"/>
      <c r="W268" s="90">
        <f>IFERROR(INDEX(VIE!$A$1:$N$40,MATCH(A268,VIE!$A:$A,0),12),0)</f>
        <v>0</v>
      </c>
      <c r="X268" s="80" t="str">
        <f t="shared" si="89"/>
        <v/>
      </c>
      <c r="Y268" s="81"/>
      <c r="Z268" s="90">
        <f>IFERROR(INDEX([5]SAB!$A$1:$J$43,MATCH(A268,[5]SAB!$A:$A,0),12),0)</f>
        <v>0</v>
      </c>
      <c r="AA268" s="80" t="str">
        <f t="shared" si="90"/>
        <v/>
      </c>
      <c r="AB268" s="185"/>
      <c r="AC268" s="28"/>
      <c r="AD268" s="186"/>
      <c r="AE268" s="188"/>
      <c r="AF268" s="187">
        <f t="shared" si="91"/>
        <v>0</v>
      </c>
      <c r="AG268" s="188"/>
      <c r="AH268" s="187">
        <f t="shared" si="92"/>
        <v>0</v>
      </c>
      <c r="AI268" s="188"/>
      <c r="AJ268" s="187">
        <f t="shared" si="93"/>
        <v>0</v>
      </c>
      <c r="AK268" s="188"/>
      <c r="AL268" s="187">
        <f t="shared" si="94"/>
        <v>0</v>
      </c>
      <c r="AM268" s="188"/>
      <c r="AN268" s="187">
        <f t="shared" si="95"/>
        <v>0</v>
      </c>
      <c r="AO268" s="188"/>
      <c r="AP268" s="187">
        <f t="shared" si="96"/>
        <v>0</v>
      </c>
      <c r="AQ268" s="29"/>
      <c r="AR268" s="30"/>
      <c r="AS268" s="30" t="str">
        <f>IF(AT268&gt;0,"",IF(ISERROR(VLOOKUP(CONCATENATE(C268,E268),STD!C:D,2,0)),"",VLOOKUP(CONCATENATE(C268,E268),STD!C:D,2,0)))</f>
        <v/>
      </c>
      <c r="AT268" s="31"/>
      <c r="AU268" s="109" t="str">
        <f t="shared" si="97"/>
        <v/>
      </c>
      <c r="AV268" s="286">
        <f t="shared" si="98"/>
        <v>0</v>
      </c>
      <c r="AW268">
        <f t="shared" si="82"/>
        <v>0</v>
      </c>
    </row>
    <row r="269" spans="1:49" x14ac:dyDescent="0.25">
      <c r="A269" s="82">
        <v>261</v>
      </c>
      <c r="B269" s="285" t="str">
        <f>IF(ISERROR(VLOOKUP(CONCATENATE(C269,E269),STD!C:E,3,0)),"",VLOOKUP(CONCATENATE(C269,E269),STD!C:E,3,0))</f>
        <v/>
      </c>
      <c r="C269" s="184"/>
      <c r="D269" s="229"/>
      <c r="E269" s="26"/>
      <c r="F269" s="26" t="str">
        <f>IF(C269&gt;1,VLOOKUP(C269,'PROD-KGS'!$A$1:$D$1369,4,0),"")</f>
        <v/>
      </c>
      <c r="G269" s="27">
        <f t="shared" si="84"/>
        <v>0</v>
      </c>
      <c r="H269" s="99"/>
      <c r="I269" s="210">
        <f t="shared" si="83"/>
        <v>0</v>
      </c>
      <c r="J269" s="92"/>
      <c r="K269" s="90">
        <f>IFERROR(INDEX(LUN!$A$1:$W$45,MATCH(A269,LUN!$A:$A,0),12),0)</f>
        <v>0</v>
      </c>
      <c r="L269" s="91" t="str">
        <f t="shared" si="85"/>
        <v/>
      </c>
      <c r="M269" s="81"/>
      <c r="N269" s="90">
        <f>IFERROR(INDEX(MAR!$A$1:$W$42,MATCH(A269,MAR!$A:$A,0),12),0)</f>
        <v>0</v>
      </c>
      <c r="O269" s="80" t="str">
        <f t="shared" si="86"/>
        <v/>
      </c>
      <c r="P269" s="81"/>
      <c r="Q269" s="90">
        <f>IFERROR(INDEX(MIE!$A$1:$W$44,MATCH(A269,MIE!$A:$A,0),12),0)</f>
        <v>0</v>
      </c>
      <c r="R269" s="80" t="str">
        <f t="shared" si="87"/>
        <v/>
      </c>
      <c r="S269" s="81"/>
      <c r="T269" s="90">
        <f>IFERROR(INDEX(JUE!$A$1:$W$45,MATCH(A269,JUE!$A:$A,0),12),0)</f>
        <v>0</v>
      </c>
      <c r="U269" s="80" t="str">
        <f t="shared" si="88"/>
        <v/>
      </c>
      <c r="V269" s="81"/>
      <c r="W269" s="90">
        <f>IFERROR(INDEX(VIE!$A$1:$N$40,MATCH(A269,VIE!$A:$A,0),12),0)</f>
        <v>0</v>
      </c>
      <c r="X269" s="80" t="str">
        <f t="shared" si="89"/>
        <v/>
      </c>
      <c r="Y269" s="81"/>
      <c r="Z269" s="90">
        <f>IFERROR(INDEX([5]SAB!$A$1:$J$43,MATCH(A269,[5]SAB!$A:$A,0),12),0)</f>
        <v>0</v>
      </c>
      <c r="AA269" s="80" t="str">
        <f t="shared" si="90"/>
        <v/>
      </c>
      <c r="AB269" s="185"/>
      <c r="AC269" s="28"/>
      <c r="AD269" s="186"/>
      <c r="AE269" s="188"/>
      <c r="AF269" s="187">
        <f t="shared" si="91"/>
        <v>0</v>
      </c>
      <c r="AG269" s="188"/>
      <c r="AH269" s="187">
        <f t="shared" si="92"/>
        <v>0</v>
      </c>
      <c r="AI269" s="188"/>
      <c r="AJ269" s="187">
        <f t="shared" si="93"/>
        <v>0</v>
      </c>
      <c r="AK269" s="188"/>
      <c r="AL269" s="187">
        <f t="shared" si="94"/>
        <v>0</v>
      </c>
      <c r="AM269" s="188"/>
      <c r="AN269" s="187">
        <f t="shared" si="95"/>
        <v>0</v>
      </c>
      <c r="AO269" s="188"/>
      <c r="AP269" s="187">
        <f t="shared" si="96"/>
        <v>0</v>
      </c>
      <c r="AQ269" s="29"/>
      <c r="AR269" s="30"/>
      <c r="AS269" s="30" t="str">
        <f>IF(AT269&gt;0,"",IF(ISERROR(VLOOKUP(CONCATENATE(C269,E269),STD!C:D,2,0)),"",VLOOKUP(CONCATENATE(C269,E269),STD!C:D,2,0)))</f>
        <v/>
      </c>
      <c r="AT269" s="31"/>
      <c r="AU269" s="109" t="str">
        <f t="shared" si="97"/>
        <v/>
      </c>
      <c r="AV269" s="286">
        <f t="shared" si="98"/>
        <v>0</v>
      </c>
      <c r="AW269">
        <f t="shared" si="82"/>
        <v>0</v>
      </c>
    </row>
    <row r="270" spans="1:49" x14ac:dyDescent="0.25">
      <c r="A270" s="82">
        <v>262</v>
      </c>
      <c r="B270" s="285" t="str">
        <f>IF(ISERROR(VLOOKUP(CONCATENATE(C270,E270),STD!C:E,3,0)),"",VLOOKUP(CONCATENATE(C270,E270),STD!C:E,3,0))</f>
        <v/>
      </c>
      <c r="C270" s="184"/>
      <c r="D270" s="229"/>
      <c r="E270" s="26"/>
      <c r="F270" s="26" t="str">
        <f>IF(C270&gt;1,VLOOKUP(C270,'PROD-KGS'!$A$1:$D$1369,4,0),"")</f>
        <v/>
      </c>
      <c r="G270" s="27">
        <f t="shared" si="84"/>
        <v>0</v>
      </c>
      <c r="H270" s="99"/>
      <c r="I270" s="210">
        <f t="shared" si="83"/>
        <v>0</v>
      </c>
      <c r="J270" s="92"/>
      <c r="K270" s="90">
        <f>IFERROR(INDEX(LUN!$A$1:$W$45,MATCH(A270,LUN!$A:$A,0),12),0)</f>
        <v>0</v>
      </c>
      <c r="L270" s="91" t="str">
        <f t="shared" si="85"/>
        <v/>
      </c>
      <c r="M270" s="81"/>
      <c r="N270" s="90">
        <f>IFERROR(INDEX(MAR!$A$1:$W$42,MATCH(A270,MAR!$A:$A,0),12),0)</f>
        <v>0</v>
      </c>
      <c r="O270" s="80" t="str">
        <f t="shared" si="86"/>
        <v/>
      </c>
      <c r="P270" s="81"/>
      <c r="Q270" s="90">
        <f>IFERROR(INDEX(MIE!$A$1:$W$44,MATCH(A270,MIE!$A:$A,0),12),0)</f>
        <v>0</v>
      </c>
      <c r="R270" s="80" t="str">
        <f t="shared" si="87"/>
        <v/>
      </c>
      <c r="S270" s="81"/>
      <c r="T270" s="90">
        <f>IFERROR(INDEX(JUE!$A$1:$W$45,MATCH(A270,JUE!$A:$A,0),12),0)</f>
        <v>0</v>
      </c>
      <c r="U270" s="80" t="str">
        <f t="shared" si="88"/>
        <v/>
      </c>
      <c r="V270" s="81"/>
      <c r="W270" s="90">
        <f>IFERROR(INDEX(VIE!$A$1:$N$40,MATCH(A270,VIE!$A:$A,0),12),0)</f>
        <v>0</v>
      </c>
      <c r="X270" s="80" t="str">
        <f t="shared" si="89"/>
        <v/>
      </c>
      <c r="Y270" s="81"/>
      <c r="Z270" s="90">
        <f>IFERROR(INDEX([5]SAB!$A$1:$J$43,MATCH(A270,[5]SAB!$A:$A,0),12),0)</f>
        <v>0</v>
      </c>
      <c r="AA270" s="80" t="str">
        <f t="shared" si="90"/>
        <v/>
      </c>
      <c r="AB270" s="185"/>
      <c r="AC270" s="28"/>
      <c r="AD270" s="186"/>
      <c r="AE270" s="188"/>
      <c r="AF270" s="187">
        <f t="shared" si="91"/>
        <v>0</v>
      </c>
      <c r="AG270" s="188"/>
      <c r="AH270" s="187">
        <f t="shared" si="92"/>
        <v>0</v>
      </c>
      <c r="AI270" s="188"/>
      <c r="AJ270" s="187">
        <f t="shared" si="93"/>
        <v>0</v>
      </c>
      <c r="AK270" s="188"/>
      <c r="AL270" s="187">
        <f t="shared" si="94"/>
        <v>0</v>
      </c>
      <c r="AM270" s="188"/>
      <c r="AN270" s="187">
        <f t="shared" si="95"/>
        <v>0</v>
      </c>
      <c r="AO270" s="188"/>
      <c r="AP270" s="187">
        <f t="shared" si="96"/>
        <v>0</v>
      </c>
      <c r="AQ270" s="29"/>
      <c r="AR270" s="30"/>
      <c r="AS270" s="30" t="str">
        <f>IF(AT270&gt;0,"",IF(ISERROR(VLOOKUP(CONCATENATE(C270,E270),STD!C:D,2,0)),"",VLOOKUP(CONCATENATE(C270,E270),STD!C:D,2,0)))</f>
        <v/>
      </c>
      <c r="AT270" s="31"/>
      <c r="AU270" s="109" t="str">
        <f t="shared" si="97"/>
        <v/>
      </c>
      <c r="AV270" s="286">
        <f t="shared" si="98"/>
        <v>0</v>
      </c>
      <c r="AW270">
        <f t="shared" si="82"/>
        <v>0</v>
      </c>
    </row>
    <row r="271" spans="1:49" ht="15" customHeight="1" x14ac:dyDescent="0.25">
      <c r="A271" s="82">
        <v>263</v>
      </c>
      <c r="B271" s="285" t="str">
        <f>IF(ISERROR(VLOOKUP(CONCATENATE(C271,E271),STD!C:E,3,0)),"",VLOOKUP(CONCATENATE(C271,E271),STD!C:E,3,0))</f>
        <v/>
      </c>
      <c r="C271" s="184"/>
      <c r="D271" s="229"/>
      <c r="E271" s="26"/>
      <c r="F271" s="26" t="str">
        <f>IF(C271&gt;1,VLOOKUP(C271,'PROD-KGS'!$A$1:$D$1369,4,0),"")</f>
        <v/>
      </c>
      <c r="G271" s="27">
        <f t="shared" si="84"/>
        <v>0</v>
      </c>
      <c r="H271" s="99"/>
      <c r="I271" s="210">
        <f t="shared" si="83"/>
        <v>0</v>
      </c>
      <c r="J271" s="92"/>
      <c r="K271" s="90">
        <f>IFERROR(INDEX(LUN!$A$1:$W$45,MATCH(A271,LUN!$A:$A,0),12),0)</f>
        <v>0</v>
      </c>
      <c r="L271" s="91" t="str">
        <f t="shared" si="85"/>
        <v/>
      </c>
      <c r="M271" s="81"/>
      <c r="N271" s="90">
        <f>IFERROR(INDEX(MAR!$A$1:$W$42,MATCH(A271,MAR!$A:$A,0),12),0)</f>
        <v>0</v>
      </c>
      <c r="O271" s="80" t="str">
        <f t="shared" si="86"/>
        <v/>
      </c>
      <c r="P271" s="81"/>
      <c r="Q271" s="90">
        <f>IFERROR(INDEX(MIE!$A$1:$W$44,MATCH(A271,MIE!$A:$A,0),12),0)</f>
        <v>0</v>
      </c>
      <c r="R271" s="80" t="str">
        <f t="shared" si="87"/>
        <v/>
      </c>
      <c r="S271" s="81"/>
      <c r="T271" s="90">
        <f>IFERROR(INDEX(JUE!$A$1:$W$45,MATCH(A271,JUE!$A:$A,0),12),0)</f>
        <v>0</v>
      </c>
      <c r="U271" s="80" t="str">
        <f t="shared" si="88"/>
        <v/>
      </c>
      <c r="V271" s="81"/>
      <c r="W271" s="90">
        <f>IFERROR(INDEX(VIE!$A$1:$N$40,MATCH(A271,VIE!$A:$A,0),12),0)</f>
        <v>0</v>
      </c>
      <c r="X271" s="80" t="str">
        <f t="shared" si="89"/>
        <v/>
      </c>
      <c r="Y271" s="81"/>
      <c r="Z271" s="90">
        <f>IFERROR(INDEX([5]SAB!$A$1:$J$43,MATCH(A271,[5]SAB!$A:$A,0),12),0)</f>
        <v>0</v>
      </c>
      <c r="AA271" s="80" t="str">
        <f t="shared" si="90"/>
        <v/>
      </c>
      <c r="AB271" s="185"/>
      <c r="AC271" s="28"/>
      <c r="AD271" s="186"/>
      <c r="AE271" s="188"/>
      <c r="AF271" s="187">
        <f t="shared" si="91"/>
        <v>0</v>
      </c>
      <c r="AG271" s="188"/>
      <c r="AH271" s="187">
        <f t="shared" si="92"/>
        <v>0</v>
      </c>
      <c r="AI271" s="188"/>
      <c r="AJ271" s="187">
        <f t="shared" si="93"/>
        <v>0</v>
      </c>
      <c r="AK271" s="188"/>
      <c r="AL271" s="187">
        <f t="shared" si="94"/>
        <v>0</v>
      </c>
      <c r="AM271" s="188"/>
      <c r="AN271" s="187">
        <f t="shared" si="95"/>
        <v>0</v>
      </c>
      <c r="AO271" s="188"/>
      <c r="AP271" s="187">
        <f t="shared" si="96"/>
        <v>0</v>
      </c>
      <c r="AQ271" s="29"/>
      <c r="AR271" s="30"/>
      <c r="AS271" s="30" t="str">
        <f>IF(AT271&gt;0,"",IF(ISERROR(VLOOKUP(CONCATENATE(C271,E271),STD!C:D,2,0)),"",VLOOKUP(CONCATENATE(C271,E271),STD!C:D,2,0)))</f>
        <v/>
      </c>
      <c r="AT271" s="31"/>
      <c r="AU271" s="109" t="str">
        <f t="shared" si="97"/>
        <v/>
      </c>
      <c r="AV271" s="286">
        <f t="shared" si="98"/>
        <v>0</v>
      </c>
      <c r="AW271">
        <f t="shared" si="82"/>
        <v>0</v>
      </c>
    </row>
    <row r="272" spans="1:49" ht="15" customHeight="1" x14ac:dyDescent="0.25">
      <c r="A272" s="82">
        <v>264</v>
      </c>
      <c r="B272" s="285" t="str">
        <f>IF(ISERROR(VLOOKUP(CONCATENATE(C272,E272),STD!C:E,3,0)),"",VLOOKUP(CONCATENATE(C272,E272),STD!C:E,3,0))</f>
        <v/>
      </c>
      <c r="C272" s="184"/>
      <c r="D272" s="229"/>
      <c r="E272" s="26"/>
      <c r="F272" s="26" t="str">
        <f>IF(C272&gt;1,VLOOKUP(C272,'PROD-KGS'!$A$1:$D$1369,4,0),"")</f>
        <v/>
      </c>
      <c r="G272" s="27">
        <f t="shared" si="84"/>
        <v>0</v>
      </c>
      <c r="H272" s="99"/>
      <c r="I272" s="210">
        <f t="shared" si="83"/>
        <v>0</v>
      </c>
      <c r="J272" s="92"/>
      <c r="K272" s="90">
        <f>IFERROR(INDEX(LUN!$A$1:$W$45,MATCH(A272,LUN!$A:$A,0),12),0)</f>
        <v>0</v>
      </c>
      <c r="L272" s="91" t="str">
        <f t="shared" si="85"/>
        <v/>
      </c>
      <c r="M272" s="81"/>
      <c r="N272" s="90">
        <f>IFERROR(INDEX(MAR!$A$1:$W$42,MATCH(A272,MAR!$A:$A,0),12),0)</f>
        <v>0</v>
      </c>
      <c r="O272" s="80" t="str">
        <f t="shared" si="86"/>
        <v/>
      </c>
      <c r="P272" s="81"/>
      <c r="Q272" s="90">
        <f>IFERROR(INDEX(MIE!$A$1:$W$44,MATCH(A272,MIE!$A:$A,0),12),0)</f>
        <v>0</v>
      </c>
      <c r="R272" s="80" t="str">
        <f t="shared" si="87"/>
        <v/>
      </c>
      <c r="S272" s="81"/>
      <c r="T272" s="90">
        <f>IFERROR(INDEX(JUE!$A$1:$W$45,MATCH(A272,JUE!$A:$A,0),12),0)</f>
        <v>0</v>
      </c>
      <c r="U272" s="80" t="str">
        <f t="shared" si="88"/>
        <v/>
      </c>
      <c r="V272" s="81"/>
      <c r="W272" s="90">
        <f>IFERROR(INDEX(VIE!$A$1:$N$40,MATCH(A272,VIE!$A:$A,0),12),0)</f>
        <v>0</v>
      </c>
      <c r="X272" s="80" t="str">
        <f t="shared" si="89"/>
        <v/>
      </c>
      <c r="Y272" s="81"/>
      <c r="Z272" s="90">
        <f>IFERROR(INDEX([5]SAB!$A$1:$J$43,MATCH(A272,[5]SAB!$A:$A,0),12),0)</f>
        <v>0</v>
      </c>
      <c r="AA272" s="80" t="str">
        <f t="shared" si="90"/>
        <v/>
      </c>
      <c r="AB272" s="185"/>
      <c r="AC272" s="28"/>
      <c r="AD272" s="186"/>
      <c r="AE272" s="188"/>
      <c r="AF272" s="187">
        <f t="shared" si="91"/>
        <v>0</v>
      </c>
      <c r="AG272" s="188"/>
      <c r="AH272" s="187">
        <f t="shared" si="92"/>
        <v>0</v>
      </c>
      <c r="AI272" s="188"/>
      <c r="AJ272" s="187">
        <f t="shared" si="93"/>
        <v>0</v>
      </c>
      <c r="AK272" s="188"/>
      <c r="AL272" s="187">
        <f t="shared" si="94"/>
        <v>0</v>
      </c>
      <c r="AM272" s="188"/>
      <c r="AN272" s="187">
        <f t="shared" si="95"/>
        <v>0</v>
      </c>
      <c r="AO272" s="188"/>
      <c r="AP272" s="187">
        <f t="shared" si="96"/>
        <v>0</v>
      </c>
      <c r="AQ272" s="29"/>
      <c r="AR272" s="30"/>
      <c r="AS272" s="30" t="str">
        <f>IF(AT272&gt;0,"",IF(ISERROR(VLOOKUP(CONCATENATE(C272,E272),STD!C:D,2,0)),"",VLOOKUP(CONCATENATE(C272,E272),STD!C:D,2,0)))</f>
        <v/>
      </c>
      <c r="AT272" s="31"/>
      <c r="AU272" s="109" t="str">
        <f t="shared" si="97"/>
        <v/>
      </c>
      <c r="AV272" s="286">
        <f t="shared" si="98"/>
        <v>0</v>
      </c>
      <c r="AW272">
        <f t="shared" si="82"/>
        <v>0</v>
      </c>
    </row>
    <row r="273" spans="1:49" ht="15" customHeight="1" x14ac:dyDescent="0.25">
      <c r="A273" s="82">
        <v>265</v>
      </c>
      <c r="B273" s="285" t="str">
        <f>IF(ISERROR(VLOOKUP(CONCATENATE(C273,E273),STD!C:E,3,0)),"",VLOOKUP(CONCATENATE(C273,E273),STD!C:E,3,0))</f>
        <v/>
      </c>
      <c r="C273" s="184"/>
      <c r="D273" s="229"/>
      <c r="E273" s="26"/>
      <c r="F273" s="26" t="str">
        <f>IF(C273&gt;1,VLOOKUP(C273,'PROD-KGS'!$A$1:$D$1369,4,0),"")</f>
        <v/>
      </c>
      <c r="G273" s="27">
        <f t="shared" si="84"/>
        <v>0</v>
      </c>
      <c r="H273" s="99"/>
      <c r="I273" s="210">
        <f t="shared" si="83"/>
        <v>0</v>
      </c>
      <c r="J273" s="92"/>
      <c r="K273" s="90">
        <f>IFERROR(INDEX(LUN!$A$1:$W$45,MATCH(A273,LUN!$A:$A,0),12),0)</f>
        <v>0</v>
      </c>
      <c r="L273" s="91" t="str">
        <f t="shared" si="85"/>
        <v/>
      </c>
      <c r="M273" s="81"/>
      <c r="N273" s="90">
        <f>IFERROR(INDEX(MAR!$A$1:$W$42,MATCH(A273,MAR!$A:$A,0),12),0)</f>
        <v>0</v>
      </c>
      <c r="O273" s="80" t="str">
        <f t="shared" si="86"/>
        <v/>
      </c>
      <c r="P273" s="81"/>
      <c r="Q273" s="90">
        <f>IFERROR(INDEX(MIE!$A$1:$W$44,MATCH(A273,MIE!$A:$A,0),12),0)</f>
        <v>0</v>
      </c>
      <c r="R273" s="80" t="str">
        <f t="shared" si="87"/>
        <v/>
      </c>
      <c r="S273" s="81"/>
      <c r="T273" s="90">
        <f>IFERROR(INDEX(JUE!$A$1:$W$45,MATCH(A273,JUE!$A:$A,0),12),0)</f>
        <v>0</v>
      </c>
      <c r="U273" s="80" t="str">
        <f t="shared" si="88"/>
        <v/>
      </c>
      <c r="V273" s="81"/>
      <c r="W273" s="90">
        <f>IFERROR(INDEX(VIE!$A$1:$N$40,MATCH(A273,VIE!$A:$A,0),12),0)</f>
        <v>0</v>
      </c>
      <c r="X273" s="80" t="str">
        <f t="shared" si="89"/>
        <v/>
      </c>
      <c r="Y273" s="81"/>
      <c r="Z273" s="90">
        <f>IFERROR(INDEX([5]SAB!$A$1:$J$43,MATCH(A273,[5]SAB!$A:$A,0),12),0)</f>
        <v>0</v>
      </c>
      <c r="AA273" s="80" t="str">
        <f t="shared" si="90"/>
        <v/>
      </c>
      <c r="AB273" s="185"/>
      <c r="AC273" s="28"/>
      <c r="AD273" s="186"/>
      <c r="AE273" s="188"/>
      <c r="AF273" s="187">
        <f t="shared" si="91"/>
        <v>0</v>
      </c>
      <c r="AG273" s="188"/>
      <c r="AH273" s="187">
        <f t="shared" si="92"/>
        <v>0</v>
      </c>
      <c r="AI273" s="188"/>
      <c r="AJ273" s="187">
        <f t="shared" si="93"/>
        <v>0</v>
      </c>
      <c r="AK273" s="188"/>
      <c r="AL273" s="187">
        <f t="shared" si="94"/>
        <v>0</v>
      </c>
      <c r="AM273" s="188"/>
      <c r="AN273" s="187">
        <f t="shared" si="95"/>
        <v>0</v>
      </c>
      <c r="AO273" s="188"/>
      <c r="AP273" s="187">
        <f t="shared" si="96"/>
        <v>0</v>
      </c>
      <c r="AQ273" s="29"/>
      <c r="AR273" s="30"/>
      <c r="AS273" s="30" t="str">
        <f>IF(AT273&gt;0,"",IF(ISERROR(VLOOKUP(CONCATENATE(C273,E273),STD!C:D,2,0)),"",VLOOKUP(CONCATENATE(C273,E273),STD!C:D,2,0)))</f>
        <v/>
      </c>
      <c r="AT273" s="31"/>
      <c r="AU273" s="109" t="str">
        <f t="shared" si="97"/>
        <v/>
      </c>
      <c r="AV273" s="286">
        <f t="shared" si="98"/>
        <v>0</v>
      </c>
      <c r="AW273">
        <f t="shared" si="82"/>
        <v>0</v>
      </c>
    </row>
    <row r="274" spans="1:49" x14ac:dyDescent="0.25">
      <c r="A274" s="82">
        <v>266</v>
      </c>
      <c r="B274" s="285" t="str">
        <f>IF(ISERROR(VLOOKUP(CONCATENATE(C274,E274),STD!C:E,3,0)),"",VLOOKUP(CONCATENATE(C274,E274),STD!C:E,3,0))</f>
        <v/>
      </c>
      <c r="C274" s="184"/>
      <c r="D274" s="229"/>
      <c r="E274" s="26"/>
      <c r="F274" s="26" t="str">
        <f>IF(C274&gt;1,VLOOKUP(C274,'PROD-KGS'!$A$1:$D$1369,4,0),"")</f>
        <v/>
      </c>
      <c r="G274" s="27">
        <f t="shared" si="84"/>
        <v>0</v>
      </c>
      <c r="H274" s="99"/>
      <c r="I274" s="210">
        <f t="shared" si="83"/>
        <v>0</v>
      </c>
      <c r="J274" s="92"/>
      <c r="K274" s="90">
        <f>IFERROR(INDEX(LUN!$A$1:$W$45,MATCH(A274,LUN!$A:$A,0),12),0)</f>
        <v>0</v>
      </c>
      <c r="L274" s="91" t="str">
        <f t="shared" si="85"/>
        <v/>
      </c>
      <c r="M274" s="81"/>
      <c r="N274" s="90">
        <f>IFERROR(INDEX(MAR!$A$1:$W$42,MATCH(A274,MAR!$A:$A,0),12),0)</f>
        <v>0</v>
      </c>
      <c r="O274" s="80" t="str">
        <f t="shared" si="86"/>
        <v/>
      </c>
      <c r="P274" s="81"/>
      <c r="Q274" s="90">
        <f>IFERROR(INDEX(MIE!$A$1:$W$44,MATCH(A274,MIE!$A:$A,0),12),0)</f>
        <v>0</v>
      </c>
      <c r="R274" s="80" t="str">
        <f t="shared" si="87"/>
        <v/>
      </c>
      <c r="S274" s="81"/>
      <c r="T274" s="90">
        <f>IFERROR(INDEX(JUE!$A$1:$W$45,MATCH(A274,JUE!$A:$A,0),12),0)</f>
        <v>0</v>
      </c>
      <c r="U274" s="80" t="str">
        <f t="shared" si="88"/>
        <v/>
      </c>
      <c r="V274" s="81"/>
      <c r="W274" s="90">
        <f>IFERROR(INDEX(VIE!$A$1:$N$40,MATCH(A274,VIE!$A:$A,0),12),0)</f>
        <v>0</v>
      </c>
      <c r="X274" s="80" t="str">
        <f t="shared" si="89"/>
        <v/>
      </c>
      <c r="Y274" s="81"/>
      <c r="Z274" s="90">
        <f>IFERROR(INDEX([5]SAB!$A$1:$J$43,MATCH(A274,[5]SAB!$A:$A,0),12),0)</f>
        <v>0</v>
      </c>
      <c r="AA274" s="80" t="str">
        <f t="shared" si="90"/>
        <v/>
      </c>
      <c r="AB274" s="185"/>
      <c r="AC274" s="28"/>
      <c r="AD274" s="186"/>
      <c r="AE274" s="188"/>
      <c r="AF274" s="187">
        <f t="shared" si="91"/>
        <v>0</v>
      </c>
      <c r="AG274" s="188"/>
      <c r="AH274" s="187">
        <f t="shared" si="92"/>
        <v>0</v>
      </c>
      <c r="AI274" s="188"/>
      <c r="AJ274" s="187">
        <f t="shared" si="93"/>
        <v>0</v>
      </c>
      <c r="AK274" s="188"/>
      <c r="AL274" s="187">
        <f t="shared" si="94"/>
        <v>0</v>
      </c>
      <c r="AM274" s="188"/>
      <c r="AN274" s="187">
        <f t="shared" si="95"/>
        <v>0</v>
      </c>
      <c r="AO274" s="188"/>
      <c r="AP274" s="187">
        <f t="shared" si="96"/>
        <v>0</v>
      </c>
      <c r="AQ274" s="29"/>
      <c r="AR274" s="30"/>
      <c r="AS274" s="30" t="str">
        <f>IF(AT274&gt;0,"",IF(ISERROR(VLOOKUP(CONCATENATE(C274,E274),STD!C:D,2,0)),"",VLOOKUP(CONCATENATE(C274,E274),STD!C:D,2,0)))</f>
        <v/>
      </c>
      <c r="AT274" s="31"/>
      <c r="AU274" s="109" t="str">
        <f t="shared" si="97"/>
        <v/>
      </c>
      <c r="AV274" s="286">
        <f t="shared" si="98"/>
        <v>0</v>
      </c>
      <c r="AW274">
        <f t="shared" si="82"/>
        <v>0</v>
      </c>
    </row>
    <row r="275" spans="1:49" x14ac:dyDescent="0.25">
      <c r="A275" s="82">
        <v>267</v>
      </c>
      <c r="B275" s="285" t="str">
        <f>IF(ISERROR(VLOOKUP(CONCATENATE(C275,E275),STD!C:E,3,0)),"",VLOOKUP(CONCATENATE(C275,E275),STD!C:E,3,0))</f>
        <v/>
      </c>
      <c r="C275" s="184"/>
      <c r="D275" s="229"/>
      <c r="E275" s="26"/>
      <c r="F275" s="26" t="str">
        <f>IF(C275&gt;1,VLOOKUP(C275,'PROD-KGS'!$A$1:$D$1369,4,0),"")</f>
        <v/>
      </c>
      <c r="G275" s="27">
        <f t="shared" si="84"/>
        <v>0</v>
      </c>
      <c r="H275" s="99"/>
      <c r="I275" s="210">
        <f t="shared" si="83"/>
        <v>0</v>
      </c>
      <c r="J275" s="92"/>
      <c r="K275" s="90">
        <f>IFERROR(INDEX(LUN!$A$1:$W$45,MATCH(A275,LUN!$A:$A,0),12),0)</f>
        <v>0</v>
      </c>
      <c r="L275" s="91" t="str">
        <f t="shared" si="85"/>
        <v/>
      </c>
      <c r="M275" s="81"/>
      <c r="N275" s="90">
        <f>IFERROR(INDEX(MAR!$A$1:$W$42,MATCH(A275,MAR!$A:$A,0),12),0)</f>
        <v>0</v>
      </c>
      <c r="O275" s="80" t="str">
        <f t="shared" si="86"/>
        <v/>
      </c>
      <c r="P275" s="81"/>
      <c r="Q275" s="90">
        <f>IFERROR(INDEX(MIE!$A$1:$W$44,MATCH(A275,MIE!$A:$A,0),12),0)</f>
        <v>0</v>
      </c>
      <c r="R275" s="80" t="str">
        <f t="shared" si="87"/>
        <v/>
      </c>
      <c r="S275" s="81"/>
      <c r="T275" s="90">
        <f>IFERROR(INDEX(JUE!$A$1:$W$45,MATCH(A275,JUE!$A:$A,0),12),0)</f>
        <v>0</v>
      </c>
      <c r="U275" s="80" t="str">
        <f t="shared" si="88"/>
        <v/>
      </c>
      <c r="V275" s="81"/>
      <c r="W275" s="90">
        <f>IFERROR(INDEX(VIE!$A$1:$N$40,MATCH(A275,VIE!$A:$A,0),12),0)</f>
        <v>0</v>
      </c>
      <c r="X275" s="80" t="str">
        <f t="shared" si="89"/>
        <v/>
      </c>
      <c r="Y275" s="81"/>
      <c r="Z275" s="90">
        <f>IFERROR(INDEX([5]SAB!$A$1:$J$43,MATCH(A275,[5]SAB!$A:$A,0),12),0)</f>
        <v>0</v>
      </c>
      <c r="AA275" s="80" t="str">
        <f t="shared" si="90"/>
        <v/>
      </c>
      <c r="AB275" s="185"/>
      <c r="AC275" s="28"/>
      <c r="AD275" s="186"/>
      <c r="AE275" s="188"/>
      <c r="AF275" s="187">
        <f t="shared" si="91"/>
        <v>0</v>
      </c>
      <c r="AG275" s="188"/>
      <c r="AH275" s="187">
        <f t="shared" si="92"/>
        <v>0</v>
      </c>
      <c r="AI275" s="188"/>
      <c r="AJ275" s="187">
        <f t="shared" si="93"/>
        <v>0</v>
      </c>
      <c r="AK275" s="188"/>
      <c r="AL275" s="187">
        <f t="shared" si="94"/>
        <v>0</v>
      </c>
      <c r="AM275" s="188"/>
      <c r="AN275" s="187">
        <f t="shared" si="95"/>
        <v>0</v>
      </c>
      <c r="AO275" s="188"/>
      <c r="AP275" s="187">
        <f t="shared" si="96"/>
        <v>0</v>
      </c>
      <c r="AQ275" s="29"/>
      <c r="AR275" s="30"/>
      <c r="AS275" s="30" t="str">
        <f>IF(AT275&gt;0,"",IF(ISERROR(VLOOKUP(CONCATENATE(C275,E275),STD!C:D,2,0)),"",VLOOKUP(CONCATENATE(C275,E275),STD!C:D,2,0)))</f>
        <v/>
      </c>
      <c r="AT275" s="31"/>
      <c r="AU275" s="109" t="str">
        <f t="shared" si="97"/>
        <v/>
      </c>
      <c r="AV275" s="286">
        <f t="shared" si="98"/>
        <v>0</v>
      </c>
      <c r="AW275">
        <f t="shared" si="82"/>
        <v>0</v>
      </c>
    </row>
    <row r="276" spans="1:49" x14ac:dyDescent="0.25">
      <c r="A276" s="82">
        <v>268</v>
      </c>
      <c r="B276" s="285" t="str">
        <f>IF(ISERROR(VLOOKUP(CONCATENATE(C276,E276),STD!C:E,3,0)),"",VLOOKUP(CONCATENATE(C276,E276),STD!C:E,3,0))</f>
        <v/>
      </c>
      <c r="C276" s="184"/>
      <c r="D276" s="229"/>
      <c r="E276" s="26"/>
      <c r="F276" s="26" t="str">
        <f>IF(C276&gt;1,VLOOKUP(C276,'PROD-KGS'!$A$1:$D$1369,4,0),"")</f>
        <v/>
      </c>
      <c r="G276" s="27">
        <f t="shared" si="84"/>
        <v>0</v>
      </c>
      <c r="H276" s="99"/>
      <c r="I276" s="210">
        <f t="shared" si="83"/>
        <v>0</v>
      </c>
      <c r="J276" s="92"/>
      <c r="K276" s="90">
        <f>IFERROR(INDEX(LUN!$A$1:$W$45,MATCH(A276,LUN!$A:$A,0),12),0)</f>
        <v>0</v>
      </c>
      <c r="L276" s="91" t="str">
        <f t="shared" si="85"/>
        <v/>
      </c>
      <c r="M276" s="81"/>
      <c r="N276" s="90">
        <f>IFERROR(INDEX(MAR!$A$1:$W$42,MATCH(A276,MAR!$A:$A,0),12),0)</f>
        <v>0</v>
      </c>
      <c r="O276" s="80" t="str">
        <f t="shared" si="86"/>
        <v/>
      </c>
      <c r="P276" s="81"/>
      <c r="Q276" s="90">
        <f>IFERROR(INDEX(MIE!$A$1:$W$44,MATCH(A276,MIE!$A:$A,0),12),0)</f>
        <v>0</v>
      </c>
      <c r="R276" s="80" t="str">
        <f t="shared" si="87"/>
        <v/>
      </c>
      <c r="S276" s="81"/>
      <c r="T276" s="90">
        <f>IFERROR(INDEX(JUE!$A$1:$W$45,MATCH(A276,JUE!$A:$A,0),12),0)</f>
        <v>0</v>
      </c>
      <c r="U276" s="80" t="str">
        <f t="shared" si="88"/>
        <v/>
      </c>
      <c r="V276" s="81"/>
      <c r="W276" s="90">
        <f>IFERROR(INDEX(VIE!$A$1:$N$40,MATCH(A276,VIE!$A:$A,0),12),0)</f>
        <v>0</v>
      </c>
      <c r="X276" s="80" t="str">
        <f t="shared" si="89"/>
        <v/>
      </c>
      <c r="Y276" s="81"/>
      <c r="Z276" s="90">
        <f>IFERROR(INDEX([5]SAB!$A$1:$J$43,MATCH(A276,[5]SAB!$A:$A,0),12),0)</f>
        <v>0</v>
      </c>
      <c r="AA276" s="80" t="str">
        <f t="shared" si="90"/>
        <v/>
      </c>
      <c r="AB276" s="185"/>
      <c r="AC276" s="28"/>
      <c r="AD276" s="186"/>
      <c r="AE276" s="188"/>
      <c r="AF276" s="187">
        <f t="shared" si="91"/>
        <v>0</v>
      </c>
      <c r="AG276" s="188"/>
      <c r="AH276" s="187">
        <f t="shared" si="92"/>
        <v>0</v>
      </c>
      <c r="AI276" s="188"/>
      <c r="AJ276" s="187">
        <f t="shared" si="93"/>
        <v>0</v>
      </c>
      <c r="AK276" s="188"/>
      <c r="AL276" s="187">
        <f t="shared" si="94"/>
        <v>0</v>
      </c>
      <c r="AM276" s="188"/>
      <c r="AN276" s="187">
        <f t="shared" si="95"/>
        <v>0</v>
      </c>
      <c r="AO276" s="188"/>
      <c r="AP276" s="187">
        <f t="shared" si="96"/>
        <v>0</v>
      </c>
      <c r="AQ276" s="29"/>
      <c r="AR276" s="30"/>
      <c r="AS276" s="30" t="str">
        <f>IF(AT276&gt;0,"",IF(ISERROR(VLOOKUP(CONCATENATE(C276,E276),STD!C:D,2,0)),"",VLOOKUP(CONCATENATE(C276,E276),STD!C:D,2,0)))</f>
        <v/>
      </c>
      <c r="AT276" s="31"/>
      <c r="AU276" s="109" t="str">
        <f t="shared" si="97"/>
        <v/>
      </c>
      <c r="AV276" s="286">
        <f t="shared" si="98"/>
        <v>0</v>
      </c>
      <c r="AW276">
        <f t="shared" si="82"/>
        <v>0</v>
      </c>
    </row>
    <row r="277" spans="1:49" x14ac:dyDescent="0.25">
      <c r="A277" s="82">
        <v>269</v>
      </c>
      <c r="B277" s="285" t="str">
        <f>IF(ISERROR(VLOOKUP(CONCATENATE(C277,E277),STD!C:E,3,0)),"",VLOOKUP(CONCATENATE(C277,E277),STD!C:E,3,0))</f>
        <v/>
      </c>
      <c r="C277" s="184"/>
      <c r="D277" s="229"/>
      <c r="E277" s="26"/>
      <c r="F277" s="26" t="str">
        <f>IF(C277&gt;1,VLOOKUP(C277,'PROD-KGS'!$A$1:$D$1369,4,0),"")</f>
        <v/>
      </c>
      <c r="G277" s="27">
        <f t="shared" si="84"/>
        <v>0</v>
      </c>
      <c r="H277" s="99"/>
      <c r="I277" s="210">
        <f t="shared" si="83"/>
        <v>0</v>
      </c>
      <c r="J277" s="92"/>
      <c r="K277" s="90">
        <f>IFERROR(INDEX(LUN!$A$1:$W$45,MATCH(A277,LUN!$A:$A,0),12),0)</f>
        <v>0</v>
      </c>
      <c r="L277" s="91" t="str">
        <f t="shared" si="85"/>
        <v/>
      </c>
      <c r="M277" s="81"/>
      <c r="N277" s="90">
        <f>IFERROR(INDEX(MAR!$A$1:$W$42,MATCH(A277,MAR!$A:$A,0),12),0)</f>
        <v>0</v>
      </c>
      <c r="O277" s="80" t="str">
        <f t="shared" si="86"/>
        <v/>
      </c>
      <c r="P277" s="81"/>
      <c r="Q277" s="90">
        <f>IFERROR(INDEX(MIE!$A$1:$W$44,MATCH(A277,MIE!$A:$A,0),12),0)</f>
        <v>0</v>
      </c>
      <c r="R277" s="80" t="str">
        <f t="shared" si="87"/>
        <v/>
      </c>
      <c r="S277" s="81"/>
      <c r="T277" s="90">
        <f>IFERROR(INDEX(JUE!$A$1:$W$45,MATCH(A277,JUE!$A:$A,0),12),0)</f>
        <v>0</v>
      </c>
      <c r="U277" s="80" t="str">
        <f t="shared" si="88"/>
        <v/>
      </c>
      <c r="V277" s="81"/>
      <c r="W277" s="90">
        <f>IFERROR(INDEX(VIE!$A$1:$N$40,MATCH(A277,VIE!$A:$A,0),12),0)</f>
        <v>0</v>
      </c>
      <c r="X277" s="80" t="str">
        <f t="shared" si="89"/>
        <v/>
      </c>
      <c r="Y277" s="81"/>
      <c r="Z277" s="90">
        <f>IFERROR(INDEX([5]SAB!$A$1:$J$43,MATCH(A277,[5]SAB!$A:$A,0),12),0)</f>
        <v>0</v>
      </c>
      <c r="AA277" s="80" t="str">
        <f t="shared" si="90"/>
        <v/>
      </c>
      <c r="AB277" s="185"/>
      <c r="AC277" s="28"/>
      <c r="AD277" s="186"/>
      <c r="AE277" s="188"/>
      <c r="AF277" s="187">
        <f t="shared" si="91"/>
        <v>0</v>
      </c>
      <c r="AG277" s="188"/>
      <c r="AH277" s="187">
        <f t="shared" si="92"/>
        <v>0</v>
      </c>
      <c r="AI277" s="188"/>
      <c r="AJ277" s="187">
        <f t="shared" si="93"/>
        <v>0</v>
      </c>
      <c r="AK277" s="188"/>
      <c r="AL277" s="187">
        <f t="shared" si="94"/>
        <v>0</v>
      </c>
      <c r="AM277" s="188"/>
      <c r="AN277" s="187">
        <f t="shared" si="95"/>
        <v>0</v>
      </c>
      <c r="AO277" s="188"/>
      <c r="AP277" s="187">
        <f t="shared" si="96"/>
        <v>0</v>
      </c>
      <c r="AQ277" s="29"/>
      <c r="AR277" s="30"/>
      <c r="AS277" s="30" t="str">
        <f>IF(AT277&gt;0,"",IF(ISERROR(VLOOKUP(CONCATENATE(C277,E277),STD!C:D,2,0)),"",VLOOKUP(CONCATENATE(C277,E277),STD!C:D,2,0)))</f>
        <v/>
      </c>
      <c r="AT277" s="31"/>
      <c r="AU277" s="109" t="str">
        <f t="shared" si="97"/>
        <v/>
      </c>
      <c r="AV277" s="286">
        <f t="shared" si="98"/>
        <v>0</v>
      </c>
      <c r="AW277">
        <f t="shared" si="82"/>
        <v>0</v>
      </c>
    </row>
    <row r="278" spans="1:49" ht="15" customHeight="1" x14ac:dyDescent="0.25">
      <c r="A278" s="82">
        <v>270</v>
      </c>
      <c r="B278" s="285" t="str">
        <f>IF(ISERROR(VLOOKUP(CONCATENATE(C278,E278),STD!C:E,3,0)),"",VLOOKUP(CONCATENATE(C278,E278),STD!C:E,3,0))</f>
        <v/>
      </c>
      <c r="C278" s="184"/>
      <c r="D278" s="229"/>
      <c r="E278" s="26"/>
      <c r="F278" s="26" t="str">
        <f>IF(C278&gt;1,VLOOKUP(C278,'PROD-KGS'!$A$1:$D$1369,4,0),"")</f>
        <v/>
      </c>
      <c r="G278" s="27">
        <f t="shared" si="84"/>
        <v>0</v>
      </c>
      <c r="H278" s="99"/>
      <c r="I278" s="210">
        <f t="shared" si="83"/>
        <v>0</v>
      </c>
      <c r="J278" s="92"/>
      <c r="K278" s="90">
        <f>IFERROR(INDEX(LUN!$A$1:$W$45,MATCH(A278,LUN!$A:$A,0),12),0)</f>
        <v>0</v>
      </c>
      <c r="L278" s="91" t="str">
        <f t="shared" si="85"/>
        <v/>
      </c>
      <c r="M278" s="81"/>
      <c r="N278" s="90">
        <f>IFERROR(INDEX(MAR!$A$1:$W$42,MATCH(A278,MAR!$A:$A,0),12),0)</f>
        <v>0</v>
      </c>
      <c r="O278" s="80" t="str">
        <f t="shared" si="86"/>
        <v/>
      </c>
      <c r="P278" s="81"/>
      <c r="Q278" s="90">
        <f>IFERROR(INDEX(MIE!$A$1:$W$44,MATCH(A278,MIE!$A:$A,0),12),0)</f>
        <v>0</v>
      </c>
      <c r="R278" s="80" t="str">
        <f t="shared" si="87"/>
        <v/>
      </c>
      <c r="S278" s="81"/>
      <c r="T278" s="90">
        <f>IFERROR(INDEX(JUE!$A$1:$W$45,MATCH(A278,JUE!$A:$A,0),12),0)</f>
        <v>0</v>
      </c>
      <c r="U278" s="80" t="str">
        <f t="shared" si="88"/>
        <v/>
      </c>
      <c r="V278" s="81"/>
      <c r="W278" s="90">
        <f>IFERROR(INDEX(VIE!$A$1:$N$40,MATCH(A278,VIE!$A:$A,0),12),0)</f>
        <v>0</v>
      </c>
      <c r="X278" s="80" t="str">
        <f t="shared" si="89"/>
        <v/>
      </c>
      <c r="Y278" s="81"/>
      <c r="Z278" s="90">
        <f>IFERROR(INDEX([5]SAB!$A$1:$J$43,MATCH(A278,[5]SAB!$A:$A,0),12),0)</f>
        <v>0</v>
      </c>
      <c r="AA278" s="80" t="str">
        <f t="shared" si="90"/>
        <v/>
      </c>
      <c r="AB278" s="185"/>
      <c r="AC278" s="28"/>
      <c r="AD278" s="186"/>
      <c r="AE278" s="188"/>
      <c r="AF278" s="187">
        <f t="shared" si="91"/>
        <v>0</v>
      </c>
      <c r="AG278" s="188"/>
      <c r="AH278" s="187">
        <f t="shared" si="92"/>
        <v>0</v>
      </c>
      <c r="AI278" s="188"/>
      <c r="AJ278" s="187">
        <f t="shared" si="93"/>
        <v>0</v>
      </c>
      <c r="AK278" s="188"/>
      <c r="AL278" s="187">
        <f t="shared" si="94"/>
        <v>0</v>
      </c>
      <c r="AM278" s="188"/>
      <c r="AN278" s="187">
        <f t="shared" si="95"/>
        <v>0</v>
      </c>
      <c r="AO278" s="188"/>
      <c r="AP278" s="187">
        <f t="shared" si="96"/>
        <v>0</v>
      </c>
      <c r="AQ278" s="29"/>
      <c r="AR278" s="30"/>
      <c r="AS278" s="30" t="str">
        <f>IF(AT278&gt;0,"",IF(ISERROR(VLOOKUP(CONCATENATE(C278,E278),STD!C:D,2,0)),"",VLOOKUP(CONCATENATE(C278,E278),STD!C:D,2,0)))</f>
        <v/>
      </c>
      <c r="AT278" s="31"/>
      <c r="AU278" s="109" t="str">
        <f t="shared" si="97"/>
        <v/>
      </c>
      <c r="AV278" s="286">
        <f t="shared" si="98"/>
        <v>0</v>
      </c>
      <c r="AW278">
        <f t="shared" si="82"/>
        <v>0</v>
      </c>
    </row>
    <row r="279" spans="1:49" ht="15" customHeight="1" x14ac:dyDescent="0.25">
      <c r="A279" s="82">
        <v>271</v>
      </c>
      <c r="B279" s="285" t="str">
        <f>IF(ISERROR(VLOOKUP(CONCATENATE(C279,E279),STD!C:E,3,0)),"",VLOOKUP(CONCATENATE(C279,E279),STD!C:E,3,0))</f>
        <v/>
      </c>
      <c r="C279" s="184"/>
      <c r="D279" s="229"/>
      <c r="E279" s="26"/>
      <c r="F279" s="26" t="str">
        <f>IF(C279&gt;1,VLOOKUP(C279,'PROD-KGS'!$A$1:$D$1369,4,0),"")</f>
        <v/>
      </c>
      <c r="G279" s="27">
        <f t="shared" si="84"/>
        <v>0</v>
      </c>
      <c r="H279" s="99"/>
      <c r="I279" s="210">
        <f t="shared" si="83"/>
        <v>0</v>
      </c>
      <c r="J279" s="92"/>
      <c r="K279" s="90">
        <f>IFERROR(INDEX(LUN!$A$1:$W$45,MATCH(A279,LUN!$A:$A,0),12),0)</f>
        <v>0</v>
      </c>
      <c r="L279" s="91" t="str">
        <f t="shared" si="85"/>
        <v/>
      </c>
      <c r="M279" s="81"/>
      <c r="N279" s="90">
        <f>IFERROR(INDEX(MAR!$A$1:$W$42,MATCH(A279,MAR!$A:$A,0),12),0)</f>
        <v>0</v>
      </c>
      <c r="O279" s="80" t="str">
        <f t="shared" si="86"/>
        <v/>
      </c>
      <c r="P279" s="81"/>
      <c r="Q279" s="90">
        <f>IFERROR(INDEX(MIE!$A$1:$W$44,MATCH(A279,MIE!$A:$A,0),12),0)</f>
        <v>0</v>
      </c>
      <c r="R279" s="80" t="str">
        <f t="shared" si="87"/>
        <v/>
      </c>
      <c r="S279" s="81"/>
      <c r="T279" s="90">
        <f>IFERROR(INDEX(JUE!$A$1:$W$45,MATCH(A279,JUE!$A:$A,0),12),0)</f>
        <v>0</v>
      </c>
      <c r="U279" s="80" t="str">
        <f t="shared" si="88"/>
        <v/>
      </c>
      <c r="V279" s="81"/>
      <c r="W279" s="90">
        <f>IFERROR(INDEX(VIE!$A$1:$N$40,MATCH(A279,VIE!$A:$A,0),12),0)</f>
        <v>0</v>
      </c>
      <c r="X279" s="80" t="str">
        <f t="shared" si="89"/>
        <v/>
      </c>
      <c r="Y279" s="81"/>
      <c r="Z279" s="90">
        <f>IFERROR(INDEX([5]SAB!$A$1:$J$43,MATCH(A279,[5]SAB!$A:$A,0),12),0)</f>
        <v>0</v>
      </c>
      <c r="AA279" s="80" t="str">
        <f t="shared" si="90"/>
        <v/>
      </c>
      <c r="AB279" s="185"/>
      <c r="AC279" s="28"/>
      <c r="AD279" s="186"/>
      <c r="AE279" s="188"/>
      <c r="AF279" s="187">
        <f t="shared" si="91"/>
        <v>0</v>
      </c>
      <c r="AG279" s="188"/>
      <c r="AH279" s="187">
        <f t="shared" si="92"/>
        <v>0</v>
      </c>
      <c r="AI279" s="188"/>
      <c r="AJ279" s="187">
        <f t="shared" si="93"/>
        <v>0</v>
      </c>
      <c r="AK279" s="188"/>
      <c r="AL279" s="187">
        <f t="shared" si="94"/>
        <v>0</v>
      </c>
      <c r="AM279" s="188"/>
      <c r="AN279" s="187">
        <f t="shared" si="95"/>
        <v>0</v>
      </c>
      <c r="AO279" s="188"/>
      <c r="AP279" s="187">
        <f t="shared" si="96"/>
        <v>0</v>
      </c>
      <c r="AQ279" s="29"/>
      <c r="AR279" s="30"/>
      <c r="AS279" s="30" t="str">
        <f>IF(AT279&gt;0,"",IF(ISERROR(VLOOKUP(CONCATENATE(C279,E279),STD!C:D,2,0)),"",VLOOKUP(CONCATENATE(C279,E279),STD!C:D,2,0)))</f>
        <v/>
      </c>
      <c r="AT279" s="31"/>
      <c r="AU279" s="109" t="str">
        <f t="shared" si="97"/>
        <v/>
      </c>
      <c r="AV279" s="286">
        <f t="shared" si="98"/>
        <v>0</v>
      </c>
      <c r="AW279">
        <f t="shared" si="82"/>
        <v>0</v>
      </c>
    </row>
    <row r="280" spans="1:49" ht="15" customHeight="1" x14ac:dyDescent="0.25">
      <c r="A280" s="82">
        <v>272</v>
      </c>
      <c r="B280" s="285" t="str">
        <f>IF(ISERROR(VLOOKUP(CONCATENATE(C280,E280),STD!C:E,3,0)),"",VLOOKUP(CONCATENATE(C280,E280),STD!C:E,3,0))</f>
        <v/>
      </c>
      <c r="C280" s="184"/>
      <c r="D280" s="229"/>
      <c r="E280" s="26"/>
      <c r="F280" s="26" t="str">
        <f>IF(C280&gt;1,VLOOKUP(C280,'PROD-KGS'!$A$1:$D$1369,4,0),"")</f>
        <v/>
      </c>
      <c r="G280" s="27">
        <f t="shared" si="84"/>
        <v>0</v>
      </c>
      <c r="H280" s="99"/>
      <c r="I280" s="210">
        <f t="shared" si="83"/>
        <v>0</v>
      </c>
      <c r="J280" s="92"/>
      <c r="K280" s="90">
        <f>IFERROR(INDEX(LUN!$A$1:$W$45,MATCH(A280,LUN!$A:$A,0),12),0)</f>
        <v>0</v>
      </c>
      <c r="L280" s="91" t="str">
        <f t="shared" si="85"/>
        <v/>
      </c>
      <c r="M280" s="81"/>
      <c r="N280" s="90">
        <f>IFERROR(INDEX(MAR!$A$1:$W$42,MATCH(A280,MAR!$A:$A,0),12),0)</f>
        <v>0</v>
      </c>
      <c r="O280" s="80" t="str">
        <f t="shared" si="86"/>
        <v/>
      </c>
      <c r="P280" s="81"/>
      <c r="Q280" s="90">
        <f>IFERROR(INDEX(MIE!$A$1:$W$44,MATCH(A280,MIE!$A:$A,0),12),0)</f>
        <v>0</v>
      </c>
      <c r="R280" s="80" t="str">
        <f t="shared" si="87"/>
        <v/>
      </c>
      <c r="S280" s="81"/>
      <c r="T280" s="90">
        <f>IFERROR(INDEX(JUE!$A$1:$W$45,MATCH(A280,JUE!$A:$A,0),12),0)</f>
        <v>0</v>
      </c>
      <c r="U280" s="80" t="str">
        <f t="shared" si="88"/>
        <v/>
      </c>
      <c r="V280" s="81"/>
      <c r="W280" s="90">
        <f>IFERROR(INDEX(VIE!$A$1:$N$40,MATCH(A280,VIE!$A:$A,0),12),0)</f>
        <v>0</v>
      </c>
      <c r="X280" s="80" t="str">
        <f t="shared" si="89"/>
        <v/>
      </c>
      <c r="Y280" s="81"/>
      <c r="Z280" s="90">
        <f>IFERROR(INDEX([5]SAB!$A$1:$J$43,MATCH(A280,[5]SAB!$A:$A,0),12),0)</f>
        <v>0</v>
      </c>
      <c r="AA280" s="80" t="str">
        <f t="shared" si="90"/>
        <v/>
      </c>
      <c r="AB280" s="185"/>
      <c r="AC280" s="28"/>
      <c r="AD280" s="186"/>
      <c r="AE280" s="188"/>
      <c r="AF280" s="187">
        <f t="shared" si="91"/>
        <v>0</v>
      </c>
      <c r="AG280" s="188"/>
      <c r="AH280" s="187">
        <f t="shared" si="92"/>
        <v>0</v>
      </c>
      <c r="AI280" s="188"/>
      <c r="AJ280" s="187">
        <f t="shared" si="93"/>
        <v>0</v>
      </c>
      <c r="AK280" s="188"/>
      <c r="AL280" s="187">
        <f t="shared" si="94"/>
        <v>0</v>
      </c>
      <c r="AM280" s="188"/>
      <c r="AN280" s="187">
        <f t="shared" si="95"/>
        <v>0</v>
      </c>
      <c r="AO280" s="188"/>
      <c r="AP280" s="187">
        <f t="shared" si="96"/>
        <v>0</v>
      </c>
      <c r="AQ280" s="29"/>
      <c r="AR280" s="30"/>
      <c r="AS280" s="30" t="str">
        <f>IF(AT280&gt;0,"",IF(ISERROR(VLOOKUP(CONCATENATE(C280,E280),STD!C:D,2,0)),"",VLOOKUP(CONCATENATE(C280,E280),STD!C:D,2,0)))</f>
        <v/>
      </c>
      <c r="AT280" s="31"/>
      <c r="AU280" s="109" t="str">
        <f t="shared" si="97"/>
        <v/>
      </c>
      <c r="AV280" s="286">
        <f t="shared" si="98"/>
        <v>0</v>
      </c>
      <c r="AW280">
        <f t="shared" si="82"/>
        <v>0</v>
      </c>
    </row>
    <row r="281" spans="1:49" x14ac:dyDescent="0.25">
      <c r="A281" s="82">
        <v>273</v>
      </c>
      <c r="B281" s="285" t="str">
        <f>IF(ISERROR(VLOOKUP(CONCATENATE(C281,E281),STD!C:E,3,0)),"",VLOOKUP(CONCATENATE(C281,E281),STD!C:E,3,0))</f>
        <v/>
      </c>
      <c r="C281" s="184"/>
      <c r="D281" s="229"/>
      <c r="E281" s="26"/>
      <c r="F281" s="26" t="str">
        <f>IF(C281&gt;1,VLOOKUP(C281,'PROD-KGS'!$A$1:$D$1369,4,0),"")</f>
        <v/>
      </c>
      <c r="G281" s="27">
        <f t="shared" si="84"/>
        <v>0</v>
      </c>
      <c r="H281" s="99"/>
      <c r="I281" s="210">
        <f t="shared" si="83"/>
        <v>0</v>
      </c>
      <c r="J281" s="92"/>
      <c r="K281" s="90">
        <f>IFERROR(INDEX(LUN!$A$1:$W$45,MATCH(A281,LUN!$A:$A,0),12),0)</f>
        <v>0</v>
      </c>
      <c r="L281" s="91" t="str">
        <f t="shared" si="85"/>
        <v/>
      </c>
      <c r="M281" s="81"/>
      <c r="N281" s="90">
        <f>IFERROR(INDEX(MAR!$A$1:$W$42,MATCH(A281,MAR!$A:$A,0),12),0)</f>
        <v>0</v>
      </c>
      <c r="O281" s="80" t="str">
        <f t="shared" si="86"/>
        <v/>
      </c>
      <c r="P281" s="81"/>
      <c r="Q281" s="90">
        <f>IFERROR(INDEX(MIE!$A$1:$W$44,MATCH(A281,MIE!$A:$A,0),12),0)</f>
        <v>0</v>
      </c>
      <c r="R281" s="80" t="str">
        <f t="shared" si="87"/>
        <v/>
      </c>
      <c r="S281" s="81"/>
      <c r="T281" s="90">
        <f>IFERROR(INDEX(JUE!$A$1:$W$45,MATCH(A281,JUE!$A:$A,0),12),0)</f>
        <v>0</v>
      </c>
      <c r="U281" s="80" t="str">
        <f t="shared" si="88"/>
        <v/>
      </c>
      <c r="V281" s="81"/>
      <c r="W281" s="90">
        <f>IFERROR(INDEX(VIE!$A$1:$N$40,MATCH(A281,VIE!$A:$A,0),12),0)</f>
        <v>0</v>
      </c>
      <c r="X281" s="80" t="str">
        <f t="shared" si="89"/>
        <v/>
      </c>
      <c r="Y281" s="81"/>
      <c r="Z281" s="90">
        <f>IFERROR(INDEX([5]SAB!$A$1:$J$43,MATCH(A281,[5]SAB!$A:$A,0),12),0)</f>
        <v>0</v>
      </c>
      <c r="AA281" s="80" t="str">
        <f t="shared" si="90"/>
        <v/>
      </c>
      <c r="AB281" s="185"/>
      <c r="AC281" s="28"/>
      <c r="AD281" s="186"/>
      <c r="AE281" s="188"/>
      <c r="AF281" s="187">
        <f t="shared" si="91"/>
        <v>0</v>
      </c>
      <c r="AG281" s="188"/>
      <c r="AH281" s="187">
        <f t="shared" si="92"/>
        <v>0</v>
      </c>
      <c r="AI281" s="188"/>
      <c r="AJ281" s="187">
        <f t="shared" si="93"/>
        <v>0</v>
      </c>
      <c r="AK281" s="188"/>
      <c r="AL281" s="187">
        <f t="shared" si="94"/>
        <v>0</v>
      </c>
      <c r="AM281" s="188"/>
      <c r="AN281" s="187">
        <f t="shared" si="95"/>
        <v>0</v>
      </c>
      <c r="AO281" s="188"/>
      <c r="AP281" s="187">
        <f t="shared" si="96"/>
        <v>0</v>
      </c>
      <c r="AQ281" s="29"/>
      <c r="AR281" s="30"/>
      <c r="AS281" s="30" t="str">
        <f>IF(AT281&gt;0,"",IF(ISERROR(VLOOKUP(CONCATENATE(C281,E281),STD!C:D,2,0)),"",VLOOKUP(CONCATENATE(C281,E281),STD!C:D,2,0)))</f>
        <v/>
      </c>
      <c r="AT281" s="31"/>
      <c r="AU281" s="109" t="str">
        <f t="shared" si="97"/>
        <v/>
      </c>
      <c r="AV281" s="286">
        <f t="shared" si="98"/>
        <v>0</v>
      </c>
      <c r="AW281">
        <f t="shared" si="82"/>
        <v>0</v>
      </c>
    </row>
    <row r="282" spans="1:49" x14ac:dyDescent="0.25">
      <c r="A282" s="82">
        <v>274</v>
      </c>
      <c r="B282" s="285" t="str">
        <f>IF(ISERROR(VLOOKUP(CONCATENATE(C282,E282),STD!C:E,3,0)),"",VLOOKUP(CONCATENATE(C282,E282),STD!C:E,3,0))</f>
        <v/>
      </c>
      <c r="C282" s="184"/>
      <c r="D282" s="229"/>
      <c r="E282" s="26"/>
      <c r="F282" s="26" t="str">
        <f>IF(C282&gt;1,VLOOKUP(C282,'PROD-KGS'!$A$1:$D$1369,4,0),"")</f>
        <v/>
      </c>
      <c r="G282" s="27">
        <f t="shared" si="84"/>
        <v>0</v>
      </c>
      <c r="H282" s="99"/>
      <c r="I282" s="210">
        <f t="shared" si="83"/>
        <v>0</v>
      </c>
      <c r="J282" s="92"/>
      <c r="K282" s="90">
        <f>IFERROR(INDEX(LUN!$A$1:$W$45,MATCH(A282,LUN!$A:$A,0),12),0)</f>
        <v>0</v>
      </c>
      <c r="L282" s="91" t="str">
        <f t="shared" si="85"/>
        <v/>
      </c>
      <c r="M282" s="81"/>
      <c r="N282" s="90">
        <f>IFERROR(INDEX(MAR!$A$1:$W$42,MATCH(A282,MAR!$A:$A,0),12),0)</f>
        <v>0</v>
      </c>
      <c r="O282" s="80" t="str">
        <f t="shared" si="86"/>
        <v/>
      </c>
      <c r="P282" s="81"/>
      <c r="Q282" s="90">
        <f>IFERROR(INDEX(MIE!$A$1:$W$44,MATCH(A282,MIE!$A:$A,0),12),0)</f>
        <v>0</v>
      </c>
      <c r="R282" s="80" t="str">
        <f t="shared" si="87"/>
        <v/>
      </c>
      <c r="S282" s="81"/>
      <c r="T282" s="90">
        <f>IFERROR(INDEX(JUE!$A$1:$W$45,MATCH(A282,JUE!$A:$A,0),12),0)</f>
        <v>0</v>
      </c>
      <c r="U282" s="80" t="str">
        <f t="shared" si="88"/>
        <v/>
      </c>
      <c r="V282" s="81"/>
      <c r="W282" s="90">
        <f>IFERROR(INDEX(VIE!$A$1:$N$40,MATCH(A282,VIE!$A:$A,0),12),0)</f>
        <v>0</v>
      </c>
      <c r="X282" s="80" t="str">
        <f t="shared" si="89"/>
        <v/>
      </c>
      <c r="Y282" s="81"/>
      <c r="Z282" s="90">
        <f>IFERROR(INDEX([5]SAB!$A$1:$J$43,MATCH(A282,[5]SAB!$A:$A,0),12),0)</f>
        <v>0</v>
      </c>
      <c r="AA282" s="80" t="str">
        <f t="shared" si="90"/>
        <v/>
      </c>
      <c r="AB282" s="185"/>
      <c r="AC282" s="28"/>
      <c r="AD282" s="186"/>
      <c r="AE282" s="188"/>
      <c r="AF282" s="187">
        <f t="shared" si="91"/>
        <v>0</v>
      </c>
      <c r="AG282" s="188"/>
      <c r="AH282" s="187">
        <f t="shared" si="92"/>
        <v>0</v>
      </c>
      <c r="AI282" s="188"/>
      <c r="AJ282" s="187">
        <f t="shared" si="93"/>
        <v>0</v>
      </c>
      <c r="AK282" s="188"/>
      <c r="AL282" s="187">
        <f t="shared" si="94"/>
        <v>0</v>
      </c>
      <c r="AM282" s="188"/>
      <c r="AN282" s="187">
        <f t="shared" si="95"/>
        <v>0</v>
      </c>
      <c r="AO282" s="188"/>
      <c r="AP282" s="187">
        <f t="shared" si="96"/>
        <v>0</v>
      </c>
      <c r="AQ282" s="29"/>
      <c r="AR282" s="30"/>
      <c r="AS282" s="30" t="str">
        <f>IF(AT282&gt;0,"",IF(ISERROR(VLOOKUP(CONCATENATE(C282,E282),STD!C:D,2,0)),"",VLOOKUP(CONCATENATE(C282,E282),STD!C:D,2,0)))</f>
        <v/>
      </c>
      <c r="AT282" s="31"/>
      <c r="AU282" s="109" t="str">
        <f t="shared" si="97"/>
        <v/>
      </c>
      <c r="AV282" s="286">
        <f t="shared" si="98"/>
        <v>0</v>
      </c>
      <c r="AW282">
        <f t="shared" si="82"/>
        <v>0</v>
      </c>
    </row>
    <row r="283" spans="1:49" x14ac:dyDescent="0.25">
      <c r="A283" s="82">
        <v>275</v>
      </c>
      <c r="B283" s="285" t="str">
        <f>IF(ISERROR(VLOOKUP(CONCATENATE(C283,E283),STD!C:E,3,0)),"",VLOOKUP(CONCATENATE(C283,E283),STD!C:E,3,0))</f>
        <v/>
      </c>
      <c r="C283" s="184"/>
      <c r="D283" s="229"/>
      <c r="E283" s="26"/>
      <c r="F283" s="26" t="str">
        <f>IF(C283&gt;1,VLOOKUP(C283,'PROD-KGS'!$A$1:$D$1369,4,0),"")</f>
        <v/>
      </c>
      <c r="G283" s="27">
        <f t="shared" si="84"/>
        <v>0</v>
      </c>
      <c r="H283" s="99"/>
      <c r="I283" s="210">
        <f t="shared" si="83"/>
        <v>0</v>
      </c>
      <c r="J283" s="92"/>
      <c r="K283" s="90">
        <f>IFERROR(INDEX(LUN!$A$1:$W$45,MATCH(A283,LUN!$A:$A,0),12),0)</f>
        <v>0</v>
      </c>
      <c r="L283" s="91" t="str">
        <f t="shared" si="85"/>
        <v/>
      </c>
      <c r="M283" s="81"/>
      <c r="N283" s="90">
        <f>IFERROR(INDEX(MAR!$A$1:$W$42,MATCH(A283,MAR!$A:$A,0),12),0)</f>
        <v>0</v>
      </c>
      <c r="O283" s="80" t="str">
        <f t="shared" si="86"/>
        <v/>
      </c>
      <c r="P283" s="81"/>
      <c r="Q283" s="90">
        <f>IFERROR(INDEX(MIE!$A$1:$W$44,MATCH(A283,MIE!$A:$A,0),12),0)</f>
        <v>0</v>
      </c>
      <c r="R283" s="80" t="str">
        <f t="shared" si="87"/>
        <v/>
      </c>
      <c r="S283" s="81"/>
      <c r="T283" s="90">
        <f>IFERROR(INDEX(JUE!$A$1:$W$45,MATCH(A283,JUE!$A:$A,0),12),0)</f>
        <v>0</v>
      </c>
      <c r="U283" s="80" t="str">
        <f t="shared" si="88"/>
        <v/>
      </c>
      <c r="V283" s="81"/>
      <c r="W283" s="90">
        <f>IFERROR(INDEX(VIE!$A$1:$N$40,MATCH(A283,VIE!$A:$A,0),12),0)</f>
        <v>0</v>
      </c>
      <c r="X283" s="80" t="str">
        <f t="shared" si="89"/>
        <v/>
      </c>
      <c r="Y283" s="81"/>
      <c r="Z283" s="90">
        <f>IFERROR(INDEX([5]SAB!$A$1:$J$43,MATCH(A283,[5]SAB!$A:$A,0),12),0)</f>
        <v>0</v>
      </c>
      <c r="AA283" s="80" t="str">
        <f t="shared" si="90"/>
        <v/>
      </c>
      <c r="AB283" s="185"/>
      <c r="AC283" s="28"/>
      <c r="AD283" s="186"/>
      <c r="AE283" s="188"/>
      <c r="AF283" s="187">
        <f t="shared" si="91"/>
        <v>0</v>
      </c>
      <c r="AG283" s="188"/>
      <c r="AH283" s="187">
        <f t="shared" si="92"/>
        <v>0</v>
      </c>
      <c r="AI283" s="188"/>
      <c r="AJ283" s="187">
        <f t="shared" si="93"/>
        <v>0</v>
      </c>
      <c r="AK283" s="188"/>
      <c r="AL283" s="187">
        <f t="shared" si="94"/>
        <v>0</v>
      </c>
      <c r="AM283" s="188"/>
      <c r="AN283" s="187">
        <f t="shared" si="95"/>
        <v>0</v>
      </c>
      <c r="AO283" s="188"/>
      <c r="AP283" s="187">
        <f t="shared" si="96"/>
        <v>0</v>
      </c>
      <c r="AQ283" s="29"/>
      <c r="AR283" s="30"/>
      <c r="AS283" s="30" t="str">
        <f>IF(AT283&gt;0,"",IF(ISERROR(VLOOKUP(CONCATENATE(C283,E283),STD!C:D,2,0)),"",VLOOKUP(CONCATENATE(C283,E283),STD!C:D,2,0)))</f>
        <v/>
      </c>
      <c r="AT283" s="31"/>
      <c r="AU283" s="109" t="str">
        <f t="shared" si="97"/>
        <v/>
      </c>
      <c r="AV283" s="286">
        <f t="shared" si="98"/>
        <v>0</v>
      </c>
      <c r="AW283">
        <f t="shared" si="82"/>
        <v>0</v>
      </c>
    </row>
    <row r="284" spans="1:49" x14ac:dyDescent="0.25">
      <c r="A284" s="82">
        <v>276</v>
      </c>
      <c r="B284" s="285" t="str">
        <f>IF(ISERROR(VLOOKUP(CONCATENATE(C284,E284),STD!C:E,3,0)),"",VLOOKUP(CONCATENATE(C284,E284),STD!C:E,3,0))</f>
        <v/>
      </c>
      <c r="C284" s="184"/>
      <c r="D284" s="229"/>
      <c r="E284" s="26"/>
      <c r="F284" s="26" t="str">
        <f>IF(C284&gt;1,VLOOKUP(C284,'PROD-KGS'!$A$1:$D$1369,4,0),"")</f>
        <v/>
      </c>
      <c r="G284" s="27">
        <f t="shared" si="84"/>
        <v>0</v>
      </c>
      <c r="H284" s="99"/>
      <c r="I284" s="210">
        <f t="shared" si="83"/>
        <v>0</v>
      </c>
      <c r="J284" s="92"/>
      <c r="K284" s="90">
        <f>IFERROR(INDEX(LUN!$A$1:$W$45,MATCH(A284,LUN!$A:$A,0),12),0)</f>
        <v>0</v>
      </c>
      <c r="L284" s="91" t="str">
        <f t="shared" si="85"/>
        <v/>
      </c>
      <c r="M284" s="81"/>
      <c r="N284" s="90">
        <f>IFERROR(INDEX(MAR!$A$1:$W$42,MATCH(A284,MAR!$A:$A,0),12),0)</f>
        <v>0</v>
      </c>
      <c r="O284" s="80" t="str">
        <f t="shared" si="86"/>
        <v/>
      </c>
      <c r="P284" s="81"/>
      <c r="Q284" s="90">
        <f>IFERROR(INDEX(MIE!$A$1:$W$44,MATCH(A284,MIE!$A:$A,0),12),0)</f>
        <v>0</v>
      </c>
      <c r="R284" s="80" t="str">
        <f t="shared" si="87"/>
        <v/>
      </c>
      <c r="S284" s="81"/>
      <c r="T284" s="90">
        <f>IFERROR(INDEX(JUE!$A$1:$W$45,MATCH(A284,JUE!$A:$A,0),12),0)</f>
        <v>0</v>
      </c>
      <c r="U284" s="80" t="str">
        <f t="shared" si="88"/>
        <v/>
      </c>
      <c r="V284" s="81"/>
      <c r="W284" s="90">
        <f>IFERROR(INDEX(VIE!$A$1:$N$40,MATCH(A284,VIE!$A:$A,0),12),0)</f>
        <v>0</v>
      </c>
      <c r="X284" s="80" t="str">
        <f t="shared" si="89"/>
        <v/>
      </c>
      <c r="Y284" s="81"/>
      <c r="Z284" s="90">
        <f>IFERROR(INDEX([5]SAB!$A$1:$J$43,MATCH(A284,[5]SAB!$A:$A,0),12),0)</f>
        <v>0</v>
      </c>
      <c r="AA284" s="80" t="str">
        <f t="shared" si="90"/>
        <v/>
      </c>
      <c r="AB284" s="185"/>
      <c r="AC284" s="28"/>
      <c r="AD284" s="186"/>
      <c r="AE284" s="188"/>
      <c r="AF284" s="187">
        <f t="shared" si="91"/>
        <v>0</v>
      </c>
      <c r="AG284" s="188"/>
      <c r="AH284" s="187">
        <f t="shared" si="92"/>
        <v>0</v>
      </c>
      <c r="AI284" s="188"/>
      <c r="AJ284" s="187">
        <f t="shared" si="93"/>
        <v>0</v>
      </c>
      <c r="AK284" s="188"/>
      <c r="AL284" s="187">
        <f t="shared" si="94"/>
        <v>0</v>
      </c>
      <c r="AM284" s="188"/>
      <c r="AN284" s="187">
        <f t="shared" si="95"/>
        <v>0</v>
      </c>
      <c r="AO284" s="188"/>
      <c r="AP284" s="187">
        <f t="shared" si="96"/>
        <v>0</v>
      </c>
      <c r="AQ284" s="29"/>
      <c r="AR284" s="30"/>
      <c r="AS284" s="30" t="str">
        <f>IF(AT284&gt;0,"",IF(ISERROR(VLOOKUP(CONCATENATE(C284,E284),STD!C:D,2,0)),"",VLOOKUP(CONCATENATE(C284,E284),STD!C:D,2,0)))</f>
        <v/>
      </c>
      <c r="AT284" s="31"/>
      <c r="AU284" s="109" t="str">
        <f t="shared" si="97"/>
        <v/>
      </c>
      <c r="AV284" s="286">
        <f t="shared" si="98"/>
        <v>0</v>
      </c>
      <c r="AW284">
        <f t="shared" si="82"/>
        <v>0</v>
      </c>
    </row>
    <row r="285" spans="1:49" ht="15" customHeight="1" x14ac:dyDescent="0.25">
      <c r="A285" s="82">
        <v>277</v>
      </c>
      <c r="B285" s="285" t="str">
        <f>IF(ISERROR(VLOOKUP(CONCATENATE(C285,E285),STD!C:E,3,0)),"",VLOOKUP(CONCATENATE(C285,E285),STD!C:E,3,0))</f>
        <v/>
      </c>
      <c r="C285" s="184"/>
      <c r="D285" s="229"/>
      <c r="E285" s="26"/>
      <c r="F285" s="26" t="str">
        <f>IF(C285&gt;1,VLOOKUP(C285,'PROD-KGS'!$A$1:$D$1369,4,0),"")</f>
        <v/>
      </c>
      <c r="G285" s="27">
        <f t="shared" si="84"/>
        <v>0</v>
      </c>
      <c r="H285" s="99"/>
      <c r="I285" s="210">
        <f t="shared" si="83"/>
        <v>0</v>
      </c>
      <c r="J285" s="92"/>
      <c r="K285" s="90">
        <f>IFERROR(INDEX(LUN!$A$1:$W$45,MATCH(A285,LUN!$A:$A,0),12),0)</f>
        <v>0</v>
      </c>
      <c r="L285" s="91" t="str">
        <f t="shared" si="85"/>
        <v/>
      </c>
      <c r="M285" s="81"/>
      <c r="N285" s="90">
        <f>IFERROR(INDEX(MAR!$A$1:$W$42,MATCH(A285,MAR!$A:$A,0),12),0)</f>
        <v>0</v>
      </c>
      <c r="O285" s="80" t="str">
        <f t="shared" si="86"/>
        <v/>
      </c>
      <c r="P285" s="81"/>
      <c r="Q285" s="90">
        <f>IFERROR(INDEX(MIE!$A$1:$W$44,MATCH(A285,MIE!$A:$A,0),12),0)</f>
        <v>0</v>
      </c>
      <c r="R285" s="80" t="str">
        <f t="shared" si="87"/>
        <v/>
      </c>
      <c r="S285" s="81"/>
      <c r="T285" s="90">
        <f>IFERROR(INDEX(JUE!$A$1:$W$45,MATCH(A285,JUE!$A:$A,0),12),0)</f>
        <v>0</v>
      </c>
      <c r="U285" s="80" t="str">
        <f t="shared" si="88"/>
        <v/>
      </c>
      <c r="V285" s="81"/>
      <c r="W285" s="90">
        <f>IFERROR(INDEX(VIE!$A$1:$N$40,MATCH(A285,VIE!$A:$A,0),12),0)</f>
        <v>0</v>
      </c>
      <c r="X285" s="80" t="str">
        <f t="shared" si="89"/>
        <v/>
      </c>
      <c r="Y285" s="81"/>
      <c r="Z285" s="90">
        <f>IFERROR(INDEX([5]SAB!$A$1:$J$43,MATCH(A285,[5]SAB!$A:$A,0),12),0)</f>
        <v>0</v>
      </c>
      <c r="AA285" s="80" t="str">
        <f t="shared" si="90"/>
        <v/>
      </c>
      <c r="AB285" s="185"/>
      <c r="AC285" s="28"/>
      <c r="AD285" s="186"/>
      <c r="AE285" s="188"/>
      <c r="AF285" s="187">
        <f t="shared" si="91"/>
        <v>0</v>
      </c>
      <c r="AG285" s="188"/>
      <c r="AH285" s="187">
        <f t="shared" si="92"/>
        <v>0</v>
      </c>
      <c r="AI285" s="188"/>
      <c r="AJ285" s="187">
        <f t="shared" si="93"/>
        <v>0</v>
      </c>
      <c r="AK285" s="188"/>
      <c r="AL285" s="187">
        <f t="shared" si="94"/>
        <v>0</v>
      </c>
      <c r="AM285" s="188"/>
      <c r="AN285" s="187">
        <f t="shared" si="95"/>
        <v>0</v>
      </c>
      <c r="AO285" s="188"/>
      <c r="AP285" s="187">
        <f t="shared" si="96"/>
        <v>0</v>
      </c>
      <c r="AQ285" s="29"/>
      <c r="AR285" s="30"/>
      <c r="AS285" s="30" t="str">
        <f>IF(AT285&gt;0,"",IF(ISERROR(VLOOKUP(CONCATENATE(C285,E285),STD!C:D,2,0)),"",VLOOKUP(CONCATENATE(C285,E285),STD!C:D,2,0)))</f>
        <v/>
      </c>
      <c r="AT285" s="31"/>
      <c r="AU285" s="109" t="str">
        <f t="shared" si="97"/>
        <v/>
      </c>
      <c r="AV285" s="286">
        <f t="shared" si="98"/>
        <v>0</v>
      </c>
      <c r="AW285">
        <f t="shared" si="82"/>
        <v>0</v>
      </c>
    </row>
    <row r="286" spans="1:49" x14ac:dyDescent="0.25">
      <c r="A286" s="82">
        <v>278</v>
      </c>
      <c r="B286" s="285" t="str">
        <f>IF(ISERROR(VLOOKUP(CONCATENATE(C286,E286),STD!C:E,3,0)),"",VLOOKUP(CONCATENATE(C286,E286),STD!C:E,3,0))</f>
        <v/>
      </c>
      <c r="C286" s="184"/>
      <c r="D286" s="229"/>
      <c r="E286" s="26"/>
      <c r="F286" s="26" t="str">
        <f>IF(C286&gt;1,VLOOKUP(C286,'PROD-KGS'!$A$1:$D$1369,4,0),"")</f>
        <v/>
      </c>
      <c r="G286" s="27">
        <f t="shared" si="84"/>
        <v>0</v>
      </c>
      <c r="H286" s="99"/>
      <c r="I286" s="210">
        <f t="shared" si="83"/>
        <v>0</v>
      </c>
      <c r="J286" s="92"/>
      <c r="K286" s="90">
        <f>IFERROR(INDEX(LUN!$A$1:$W$45,MATCH(A286,LUN!$A:$A,0),12),0)</f>
        <v>0</v>
      </c>
      <c r="L286" s="91" t="str">
        <f t="shared" si="85"/>
        <v/>
      </c>
      <c r="M286" s="81"/>
      <c r="N286" s="90">
        <f>IFERROR(INDEX(MAR!$A$1:$W$42,MATCH(A286,MAR!$A:$A,0),12),0)</f>
        <v>0</v>
      </c>
      <c r="O286" s="80" t="str">
        <f t="shared" si="86"/>
        <v/>
      </c>
      <c r="P286" s="81"/>
      <c r="Q286" s="90">
        <f>IFERROR(INDEX(MIE!$A$1:$W$44,MATCH(A286,MIE!$A:$A,0),12),0)</f>
        <v>0</v>
      </c>
      <c r="R286" s="80" t="str">
        <f t="shared" si="87"/>
        <v/>
      </c>
      <c r="S286" s="81"/>
      <c r="T286" s="90">
        <f>IFERROR(INDEX(JUE!$A$1:$W$45,MATCH(A286,JUE!$A:$A,0),12),0)</f>
        <v>0</v>
      </c>
      <c r="U286" s="80" t="str">
        <f t="shared" si="88"/>
        <v/>
      </c>
      <c r="V286" s="81"/>
      <c r="W286" s="90">
        <f>IFERROR(INDEX(VIE!$A$1:$N$40,MATCH(A286,VIE!$A:$A,0),12),0)</f>
        <v>0</v>
      </c>
      <c r="X286" s="80" t="str">
        <f t="shared" si="89"/>
        <v/>
      </c>
      <c r="Y286" s="81"/>
      <c r="Z286" s="90">
        <f>IFERROR(INDEX([5]SAB!$A$1:$J$43,MATCH(A286,[5]SAB!$A:$A,0),12),0)</f>
        <v>0</v>
      </c>
      <c r="AA286" s="80" t="str">
        <f t="shared" si="90"/>
        <v/>
      </c>
      <c r="AB286" s="185"/>
      <c r="AC286" s="28"/>
      <c r="AD286" s="186"/>
      <c r="AE286" s="188"/>
      <c r="AF286" s="187">
        <f t="shared" si="91"/>
        <v>0</v>
      </c>
      <c r="AG286" s="188"/>
      <c r="AH286" s="187">
        <f t="shared" si="92"/>
        <v>0</v>
      </c>
      <c r="AI286" s="188"/>
      <c r="AJ286" s="187">
        <f t="shared" si="93"/>
        <v>0</v>
      </c>
      <c r="AK286" s="188"/>
      <c r="AL286" s="187">
        <f t="shared" si="94"/>
        <v>0</v>
      </c>
      <c r="AM286" s="188"/>
      <c r="AN286" s="187">
        <f t="shared" si="95"/>
        <v>0</v>
      </c>
      <c r="AO286" s="188"/>
      <c r="AP286" s="187">
        <f t="shared" si="96"/>
        <v>0</v>
      </c>
      <c r="AQ286" s="29"/>
      <c r="AR286" s="30"/>
      <c r="AS286" s="30" t="str">
        <f>IF(AT286&gt;0,"",IF(ISERROR(VLOOKUP(CONCATENATE(C286,E286),STD!C:D,2,0)),"",VLOOKUP(CONCATENATE(C286,E286),STD!C:D,2,0)))</f>
        <v/>
      </c>
      <c r="AT286" s="31"/>
      <c r="AU286" s="109" t="str">
        <f t="shared" si="97"/>
        <v/>
      </c>
      <c r="AV286" s="286">
        <f t="shared" si="98"/>
        <v>0</v>
      </c>
      <c r="AW286">
        <f t="shared" si="82"/>
        <v>0</v>
      </c>
    </row>
    <row r="287" spans="1:49" x14ac:dyDescent="0.25">
      <c r="A287" s="82">
        <v>279</v>
      </c>
      <c r="B287" s="285" t="str">
        <f>IF(ISERROR(VLOOKUP(CONCATENATE(C287,E287),STD!C:E,3,0)),"",VLOOKUP(CONCATENATE(C287,E287),STD!C:E,3,0))</f>
        <v/>
      </c>
      <c r="C287" s="184"/>
      <c r="D287" s="229"/>
      <c r="E287" s="26"/>
      <c r="F287" s="26" t="str">
        <f>IF(C287&gt;1,VLOOKUP(C287,'PROD-KGS'!$A$1:$D$1369,4,0),"")</f>
        <v/>
      </c>
      <c r="G287" s="27">
        <f t="shared" si="84"/>
        <v>0</v>
      </c>
      <c r="H287" s="99"/>
      <c r="I287" s="210">
        <f t="shared" si="83"/>
        <v>0</v>
      </c>
      <c r="J287" s="92"/>
      <c r="K287" s="90">
        <f>IFERROR(INDEX(LUN!$A$1:$W$45,MATCH(A287,LUN!$A:$A,0),12),0)</f>
        <v>0</v>
      </c>
      <c r="L287" s="91" t="str">
        <f t="shared" si="85"/>
        <v/>
      </c>
      <c r="M287" s="81"/>
      <c r="N287" s="90">
        <f>IFERROR(INDEX(MAR!$A$1:$W$42,MATCH(A287,MAR!$A:$A,0),12),0)</f>
        <v>0</v>
      </c>
      <c r="O287" s="80" t="str">
        <f t="shared" si="86"/>
        <v/>
      </c>
      <c r="P287" s="81"/>
      <c r="Q287" s="90">
        <f>IFERROR(INDEX(MIE!$A$1:$W$44,MATCH(A287,MIE!$A:$A,0),12),0)</f>
        <v>0</v>
      </c>
      <c r="R287" s="80" t="str">
        <f t="shared" si="87"/>
        <v/>
      </c>
      <c r="S287" s="81"/>
      <c r="T287" s="90">
        <f>IFERROR(INDEX(JUE!$A$1:$W$45,MATCH(A287,JUE!$A:$A,0),12),0)</f>
        <v>0</v>
      </c>
      <c r="U287" s="80" t="str">
        <f t="shared" si="88"/>
        <v/>
      </c>
      <c r="V287" s="81"/>
      <c r="W287" s="90">
        <f>IFERROR(INDEX(VIE!$A$1:$N$40,MATCH(A287,VIE!$A:$A,0),12),0)</f>
        <v>0</v>
      </c>
      <c r="X287" s="80" t="str">
        <f t="shared" si="89"/>
        <v/>
      </c>
      <c r="Y287" s="81"/>
      <c r="Z287" s="90">
        <f>IFERROR(INDEX([5]SAB!$A$1:$J$43,MATCH(A287,[5]SAB!$A:$A,0),12),0)</f>
        <v>0</v>
      </c>
      <c r="AA287" s="80" t="str">
        <f t="shared" si="90"/>
        <v/>
      </c>
      <c r="AB287" s="185"/>
      <c r="AC287" s="28"/>
      <c r="AD287" s="186"/>
      <c r="AE287" s="188"/>
      <c r="AF287" s="187">
        <f t="shared" si="91"/>
        <v>0</v>
      </c>
      <c r="AG287" s="188"/>
      <c r="AH287" s="187">
        <f t="shared" si="92"/>
        <v>0</v>
      </c>
      <c r="AI287" s="188"/>
      <c r="AJ287" s="187">
        <f t="shared" si="93"/>
        <v>0</v>
      </c>
      <c r="AK287" s="188"/>
      <c r="AL287" s="187">
        <f t="shared" si="94"/>
        <v>0</v>
      </c>
      <c r="AM287" s="188"/>
      <c r="AN287" s="187">
        <f t="shared" si="95"/>
        <v>0</v>
      </c>
      <c r="AO287" s="188"/>
      <c r="AP287" s="187">
        <f t="shared" si="96"/>
        <v>0</v>
      </c>
      <c r="AQ287" s="29"/>
      <c r="AR287" s="30"/>
      <c r="AS287" s="30" t="str">
        <f>IF(AT287&gt;0,"",IF(ISERROR(VLOOKUP(CONCATENATE(C287,E287),STD!C:D,2,0)),"",VLOOKUP(CONCATENATE(C287,E287),STD!C:D,2,0)))</f>
        <v/>
      </c>
      <c r="AT287" s="31"/>
      <c r="AU287" s="109" t="str">
        <f t="shared" si="97"/>
        <v/>
      </c>
      <c r="AV287" s="286">
        <f t="shared" si="98"/>
        <v>0</v>
      </c>
      <c r="AW287">
        <f t="shared" si="82"/>
        <v>0</v>
      </c>
    </row>
    <row r="288" spans="1:49" x14ac:dyDescent="0.25">
      <c r="A288" s="82">
        <v>280</v>
      </c>
      <c r="B288" s="285" t="str">
        <f>IF(ISERROR(VLOOKUP(CONCATENATE(C288,E288),STD!C:E,3,0)),"",VLOOKUP(CONCATENATE(C288,E288),STD!C:E,3,0))</f>
        <v/>
      </c>
      <c r="C288" s="184"/>
      <c r="D288" s="229"/>
      <c r="E288" s="26"/>
      <c r="F288" s="26" t="str">
        <f>IF(C288&gt;1,VLOOKUP(C288,'PROD-KGS'!$A$1:$D$1369,4,0),"")</f>
        <v/>
      </c>
      <c r="G288" s="27">
        <f t="shared" si="84"/>
        <v>0</v>
      </c>
      <c r="H288" s="99"/>
      <c r="I288" s="210">
        <f t="shared" si="83"/>
        <v>0</v>
      </c>
      <c r="J288" s="92"/>
      <c r="K288" s="90">
        <f>IFERROR(INDEX(LUN!$A$1:$W$45,MATCH(A288,LUN!$A:$A,0),12),0)</f>
        <v>0</v>
      </c>
      <c r="L288" s="91" t="str">
        <f t="shared" si="85"/>
        <v/>
      </c>
      <c r="M288" s="81"/>
      <c r="N288" s="90">
        <f>IFERROR(INDEX(MAR!$A$1:$W$42,MATCH(A288,MAR!$A:$A,0),12),0)</f>
        <v>0</v>
      </c>
      <c r="O288" s="80" t="str">
        <f t="shared" si="86"/>
        <v/>
      </c>
      <c r="P288" s="81"/>
      <c r="Q288" s="90">
        <f>IFERROR(INDEX(MIE!$A$1:$W$44,MATCH(A288,MIE!$A:$A,0),12),0)</f>
        <v>0</v>
      </c>
      <c r="R288" s="80" t="str">
        <f t="shared" si="87"/>
        <v/>
      </c>
      <c r="S288" s="81"/>
      <c r="T288" s="90">
        <f>IFERROR(INDEX(JUE!$A$1:$W$45,MATCH(A288,JUE!$A:$A,0),12),0)</f>
        <v>0</v>
      </c>
      <c r="U288" s="80" t="str">
        <f t="shared" si="88"/>
        <v/>
      </c>
      <c r="V288" s="81"/>
      <c r="W288" s="90">
        <f>IFERROR(INDEX(VIE!$A$1:$N$40,MATCH(A288,VIE!$A:$A,0),12),0)</f>
        <v>0</v>
      </c>
      <c r="X288" s="80" t="str">
        <f t="shared" si="89"/>
        <v/>
      </c>
      <c r="Y288" s="81"/>
      <c r="Z288" s="90">
        <f>IFERROR(INDEX([5]SAB!$A$1:$J$43,MATCH(A288,[5]SAB!$A:$A,0),12),0)</f>
        <v>0</v>
      </c>
      <c r="AA288" s="80" t="str">
        <f t="shared" si="90"/>
        <v/>
      </c>
      <c r="AB288" s="185"/>
      <c r="AC288" s="28"/>
      <c r="AD288" s="186"/>
      <c r="AE288" s="188"/>
      <c r="AF288" s="187">
        <f t="shared" si="91"/>
        <v>0</v>
      </c>
      <c r="AG288" s="188"/>
      <c r="AH288" s="187">
        <f t="shared" si="92"/>
        <v>0</v>
      </c>
      <c r="AI288" s="188"/>
      <c r="AJ288" s="187">
        <f t="shared" si="93"/>
        <v>0</v>
      </c>
      <c r="AK288" s="188"/>
      <c r="AL288" s="187">
        <f t="shared" si="94"/>
        <v>0</v>
      </c>
      <c r="AM288" s="188"/>
      <c r="AN288" s="187">
        <f t="shared" si="95"/>
        <v>0</v>
      </c>
      <c r="AO288" s="188"/>
      <c r="AP288" s="187">
        <f t="shared" si="96"/>
        <v>0</v>
      </c>
      <c r="AQ288" s="29"/>
      <c r="AR288" s="30"/>
      <c r="AS288" s="30" t="str">
        <f>IF(AT288&gt;0,"",IF(ISERROR(VLOOKUP(CONCATENATE(C288,E288),STD!C:D,2,0)),"",VLOOKUP(CONCATENATE(C288,E288),STD!C:D,2,0)))</f>
        <v/>
      </c>
      <c r="AT288" s="31"/>
      <c r="AU288" s="109" t="str">
        <f t="shared" si="97"/>
        <v/>
      </c>
      <c r="AV288" s="286">
        <f t="shared" si="98"/>
        <v>0</v>
      </c>
      <c r="AW288">
        <f t="shared" si="82"/>
        <v>0</v>
      </c>
    </row>
    <row r="289" spans="1:49" x14ac:dyDescent="0.25">
      <c r="A289" s="82">
        <v>281</v>
      </c>
      <c r="B289" s="285" t="str">
        <f>IF(ISERROR(VLOOKUP(CONCATENATE(C289,E289),STD!C:E,3,0)),"",VLOOKUP(CONCATENATE(C289,E289),STD!C:E,3,0))</f>
        <v/>
      </c>
      <c r="C289" s="184"/>
      <c r="D289" s="229"/>
      <c r="E289" s="26"/>
      <c r="F289" s="26" t="str">
        <f>IF(C289&gt;1,VLOOKUP(C289,'PROD-KGS'!$A$1:$D$1369,4,0),"")</f>
        <v/>
      </c>
      <c r="G289" s="27">
        <f t="shared" si="84"/>
        <v>0</v>
      </c>
      <c r="H289" s="99"/>
      <c r="I289" s="210">
        <f t="shared" si="83"/>
        <v>0</v>
      </c>
      <c r="J289" s="92"/>
      <c r="K289" s="90">
        <f>IFERROR(INDEX(LUN!$A$1:$W$45,MATCH(A289,LUN!$A:$A,0),12),0)</f>
        <v>0</v>
      </c>
      <c r="L289" s="91" t="str">
        <f t="shared" si="85"/>
        <v/>
      </c>
      <c r="M289" s="81"/>
      <c r="N289" s="90">
        <f>IFERROR(INDEX(MAR!$A$1:$W$42,MATCH(A289,MAR!$A:$A,0),12),0)</f>
        <v>0</v>
      </c>
      <c r="O289" s="80" t="str">
        <f t="shared" si="86"/>
        <v/>
      </c>
      <c r="P289" s="81"/>
      <c r="Q289" s="90">
        <f>IFERROR(INDEX(MIE!$A$1:$W$44,MATCH(A289,MIE!$A:$A,0),12),0)</f>
        <v>0</v>
      </c>
      <c r="R289" s="80" t="str">
        <f t="shared" si="87"/>
        <v/>
      </c>
      <c r="S289" s="81"/>
      <c r="T289" s="90">
        <f>IFERROR(INDEX(JUE!$A$1:$W$45,MATCH(A289,JUE!$A:$A,0),12),0)</f>
        <v>0</v>
      </c>
      <c r="U289" s="80" t="str">
        <f t="shared" si="88"/>
        <v/>
      </c>
      <c r="V289" s="81"/>
      <c r="W289" s="90">
        <f>IFERROR(INDEX(VIE!$A$1:$N$40,MATCH(A289,VIE!$A:$A,0),12),0)</f>
        <v>0</v>
      </c>
      <c r="X289" s="80" t="str">
        <f t="shared" si="89"/>
        <v/>
      </c>
      <c r="Y289" s="81"/>
      <c r="Z289" s="90">
        <f>IFERROR(INDEX([5]SAB!$A$1:$J$43,MATCH(A289,[5]SAB!$A:$A,0),12),0)</f>
        <v>0</v>
      </c>
      <c r="AA289" s="80" t="str">
        <f t="shared" si="90"/>
        <v/>
      </c>
      <c r="AB289" s="185"/>
      <c r="AC289" s="28"/>
      <c r="AD289" s="186"/>
      <c r="AE289" s="188"/>
      <c r="AF289" s="187">
        <f t="shared" si="91"/>
        <v>0</v>
      </c>
      <c r="AG289" s="188"/>
      <c r="AH289" s="187">
        <f t="shared" si="92"/>
        <v>0</v>
      </c>
      <c r="AI289" s="188"/>
      <c r="AJ289" s="187">
        <f t="shared" si="93"/>
        <v>0</v>
      </c>
      <c r="AK289" s="188"/>
      <c r="AL289" s="187">
        <f t="shared" si="94"/>
        <v>0</v>
      </c>
      <c r="AM289" s="188"/>
      <c r="AN289" s="187">
        <f t="shared" si="95"/>
        <v>0</v>
      </c>
      <c r="AO289" s="188"/>
      <c r="AP289" s="187">
        <f t="shared" si="96"/>
        <v>0</v>
      </c>
      <c r="AQ289" s="29"/>
      <c r="AR289" s="30"/>
      <c r="AS289" s="30" t="str">
        <f>IF(AT289&gt;0,"",IF(ISERROR(VLOOKUP(CONCATENATE(C289,E289),STD!C:D,2,0)),"",VLOOKUP(CONCATENATE(C289,E289),STD!C:D,2,0)))</f>
        <v/>
      </c>
      <c r="AT289" s="31"/>
      <c r="AU289" s="109" t="str">
        <f t="shared" si="97"/>
        <v/>
      </c>
      <c r="AV289" s="286">
        <f t="shared" si="98"/>
        <v>0</v>
      </c>
      <c r="AW289">
        <f t="shared" si="82"/>
        <v>0</v>
      </c>
    </row>
    <row r="290" spans="1:49" x14ac:dyDescent="0.25">
      <c r="A290" s="82">
        <v>282</v>
      </c>
      <c r="B290" s="285" t="str">
        <f>IF(ISERROR(VLOOKUP(CONCATENATE(C290,E290),STD!C:E,3,0)),"",VLOOKUP(CONCATENATE(C290,E290),STD!C:E,3,0))</f>
        <v/>
      </c>
      <c r="C290" s="184"/>
      <c r="D290" s="229"/>
      <c r="E290" s="26"/>
      <c r="F290" s="26" t="str">
        <f>IF(C290&gt;1,VLOOKUP(C290,'PROD-KGS'!$A$1:$D$1369,4,0),"")</f>
        <v/>
      </c>
      <c r="G290" s="27">
        <f t="shared" si="84"/>
        <v>0</v>
      </c>
      <c r="H290" s="99"/>
      <c r="I290" s="210">
        <f t="shared" si="83"/>
        <v>0</v>
      </c>
      <c r="J290" s="92"/>
      <c r="K290" s="90">
        <f>IFERROR(INDEX(LUN!$A$1:$W$45,MATCH(A290,LUN!$A:$A,0),12),0)</f>
        <v>0</v>
      </c>
      <c r="L290" s="91" t="str">
        <f t="shared" si="85"/>
        <v/>
      </c>
      <c r="M290" s="81"/>
      <c r="N290" s="90">
        <f>IFERROR(INDEX(MAR!$A$1:$W$42,MATCH(A290,MAR!$A:$A,0),12),0)</f>
        <v>0</v>
      </c>
      <c r="O290" s="80" t="str">
        <f t="shared" si="86"/>
        <v/>
      </c>
      <c r="P290" s="81"/>
      <c r="Q290" s="90">
        <f>IFERROR(INDEX(MIE!$A$1:$W$44,MATCH(A290,MIE!$A:$A,0),12),0)</f>
        <v>0</v>
      </c>
      <c r="R290" s="80" t="str">
        <f t="shared" si="87"/>
        <v/>
      </c>
      <c r="S290" s="81"/>
      <c r="T290" s="90">
        <f>IFERROR(INDEX(JUE!$A$1:$W$45,MATCH(A290,JUE!$A:$A,0),12),0)</f>
        <v>0</v>
      </c>
      <c r="U290" s="80" t="str">
        <f t="shared" si="88"/>
        <v/>
      </c>
      <c r="V290" s="81"/>
      <c r="W290" s="90">
        <f>IFERROR(INDEX(VIE!$A$1:$N$40,MATCH(A290,VIE!$A:$A,0),12),0)</f>
        <v>0</v>
      </c>
      <c r="X290" s="80" t="str">
        <f t="shared" si="89"/>
        <v/>
      </c>
      <c r="Y290" s="81"/>
      <c r="Z290" s="90">
        <f>IFERROR(INDEX([5]SAB!$A$1:$J$43,MATCH(A290,[5]SAB!$A:$A,0),12),0)</f>
        <v>0</v>
      </c>
      <c r="AA290" s="80" t="str">
        <f t="shared" si="90"/>
        <v/>
      </c>
      <c r="AB290" s="185"/>
      <c r="AC290" s="28"/>
      <c r="AD290" s="186"/>
      <c r="AE290" s="188"/>
      <c r="AF290" s="187">
        <f t="shared" si="91"/>
        <v>0</v>
      </c>
      <c r="AG290" s="188"/>
      <c r="AH290" s="187">
        <f t="shared" si="92"/>
        <v>0</v>
      </c>
      <c r="AI290" s="188"/>
      <c r="AJ290" s="187">
        <f t="shared" si="93"/>
        <v>0</v>
      </c>
      <c r="AK290" s="188"/>
      <c r="AL290" s="187">
        <f t="shared" si="94"/>
        <v>0</v>
      </c>
      <c r="AM290" s="188"/>
      <c r="AN290" s="187">
        <f t="shared" si="95"/>
        <v>0</v>
      </c>
      <c r="AO290" s="188"/>
      <c r="AP290" s="187">
        <f t="shared" si="96"/>
        <v>0</v>
      </c>
      <c r="AQ290" s="29"/>
      <c r="AR290" s="30"/>
      <c r="AS290" s="30" t="str">
        <f>IF(AT290&gt;0,"",IF(ISERROR(VLOOKUP(CONCATENATE(C290,E290),STD!C:D,2,0)),"",VLOOKUP(CONCATENATE(C290,E290),STD!C:D,2,0)))</f>
        <v/>
      </c>
      <c r="AT290" s="31"/>
      <c r="AU290" s="109" t="str">
        <f t="shared" si="97"/>
        <v/>
      </c>
      <c r="AV290" s="286">
        <f t="shared" si="98"/>
        <v>0</v>
      </c>
      <c r="AW290">
        <f t="shared" si="82"/>
        <v>0</v>
      </c>
    </row>
    <row r="291" spans="1:49" x14ac:dyDescent="0.25">
      <c r="A291" s="82">
        <v>283</v>
      </c>
      <c r="B291" s="285" t="str">
        <f>IF(ISERROR(VLOOKUP(CONCATENATE(C291,E291),STD!C:E,3,0)),"",VLOOKUP(CONCATENATE(C291,E291),STD!C:E,3,0))</f>
        <v/>
      </c>
      <c r="C291" s="184"/>
      <c r="D291" s="229"/>
      <c r="E291" s="26"/>
      <c r="F291" s="26" t="str">
        <f>IF(C291&gt;1,VLOOKUP(C291,'PROD-KGS'!$A$1:$D$1369,4,0),"")</f>
        <v/>
      </c>
      <c r="G291" s="27">
        <f t="shared" si="84"/>
        <v>0</v>
      </c>
      <c r="H291" s="99"/>
      <c r="I291" s="210">
        <f t="shared" si="83"/>
        <v>0</v>
      </c>
      <c r="J291" s="92"/>
      <c r="K291" s="90">
        <f>IFERROR(INDEX(LUN!$A$1:$W$45,MATCH(A291,LUN!$A:$A,0),12),0)</f>
        <v>0</v>
      </c>
      <c r="L291" s="91" t="str">
        <f t="shared" si="85"/>
        <v/>
      </c>
      <c r="M291" s="81"/>
      <c r="N291" s="90">
        <f>IFERROR(INDEX(MAR!$A$1:$W$42,MATCH(A291,MAR!$A:$A,0),12),0)</f>
        <v>0</v>
      </c>
      <c r="O291" s="80" t="str">
        <f t="shared" si="86"/>
        <v/>
      </c>
      <c r="P291" s="81"/>
      <c r="Q291" s="90">
        <f>IFERROR(INDEX(MIE!$A$1:$W$44,MATCH(A291,MIE!$A:$A,0),12),0)</f>
        <v>0</v>
      </c>
      <c r="R291" s="80" t="str">
        <f t="shared" si="87"/>
        <v/>
      </c>
      <c r="S291" s="81"/>
      <c r="T291" s="90">
        <f>IFERROR(INDEX(JUE!$A$1:$W$45,MATCH(A291,JUE!$A:$A,0),12),0)</f>
        <v>0</v>
      </c>
      <c r="U291" s="80" t="str">
        <f t="shared" si="88"/>
        <v/>
      </c>
      <c r="V291" s="81"/>
      <c r="W291" s="90">
        <f>IFERROR(INDEX(VIE!$A$1:$N$40,MATCH(A291,VIE!$A:$A,0),12),0)</f>
        <v>0</v>
      </c>
      <c r="X291" s="80" t="str">
        <f t="shared" si="89"/>
        <v/>
      </c>
      <c r="Y291" s="81"/>
      <c r="Z291" s="90">
        <f>IFERROR(INDEX([5]SAB!$A$1:$J$43,MATCH(A291,[5]SAB!$A:$A,0),12),0)</f>
        <v>0</v>
      </c>
      <c r="AA291" s="80" t="str">
        <f t="shared" si="90"/>
        <v/>
      </c>
      <c r="AB291" s="185"/>
      <c r="AC291" s="28"/>
      <c r="AD291" s="186"/>
      <c r="AE291" s="188"/>
      <c r="AF291" s="187">
        <f t="shared" si="91"/>
        <v>0</v>
      </c>
      <c r="AG291" s="188"/>
      <c r="AH291" s="187">
        <f t="shared" si="92"/>
        <v>0</v>
      </c>
      <c r="AI291" s="188"/>
      <c r="AJ291" s="187">
        <f t="shared" si="93"/>
        <v>0</v>
      </c>
      <c r="AK291" s="188"/>
      <c r="AL291" s="187">
        <f t="shared" si="94"/>
        <v>0</v>
      </c>
      <c r="AM291" s="188"/>
      <c r="AN291" s="187">
        <f t="shared" si="95"/>
        <v>0</v>
      </c>
      <c r="AO291" s="188"/>
      <c r="AP291" s="187">
        <f t="shared" si="96"/>
        <v>0</v>
      </c>
      <c r="AQ291" s="29"/>
      <c r="AR291" s="30"/>
      <c r="AS291" s="30" t="str">
        <f>IF(AT291&gt;0,"",IF(ISERROR(VLOOKUP(CONCATENATE(C291,E291),STD!C:D,2,0)),"",VLOOKUP(CONCATENATE(C291,E291),STD!C:D,2,0)))</f>
        <v/>
      </c>
      <c r="AT291" s="31"/>
      <c r="AU291" s="109" t="str">
        <f t="shared" si="97"/>
        <v/>
      </c>
      <c r="AV291" s="286">
        <f t="shared" si="98"/>
        <v>0</v>
      </c>
      <c r="AW291">
        <f t="shared" si="82"/>
        <v>0</v>
      </c>
    </row>
    <row r="292" spans="1:49" x14ac:dyDescent="0.25">
      <c r="A292" s="82">
        <v>284</v>
      </c>
      <c r="B292" s="285" t="str">
        <f>IF(ISERROR(VLOOKUP(CONCATENATE(C292,E292),STD!C:E,3,0)),"",VLOOKUP(CONCATENATE(C292,E292),STD!C:E,3,0))</f>
        <v/>
      </c>
      <c r="C292" s="184"/>
      <c r="D292" s="229"/>
      <c r="E292" s="26"/>
      <c r="F292" s="26" t="str">
        <f>IF(C292&gt;1,VLOOKUP(C292,'PROD-KGS'!$A$1:$D$1369,4,0),"")</f>
        <v/>
      </c>
      <c r="G292" s="27">
        <f t="shared" si="84"/>
        <v>0</v>
      </c>
      <c r="H292" s="99"/>
      <c r="I292" s="210">
        <f t="shared" si="83"/>
        <v>0</v>
      </c>
      <c r="J292" s="92"/>
      <c r="K292" s="90">
        <f>IFERROR(INDEX(LUN!$A$1:$W$45,MATCH(A292,LUN!$A:$A,0),12),0)</f>
        <v>0</v>
      </c>
      <c r="L292" s="91" t="str">
        <f t="shared" si="85"/>
        <v/>
      </c>
      <c r="M292" s="81"/>
      <c r="N292" s="90">
        <f>IFERROR(INDEX(MAR!$A$1:$W$42,MATCH(A292,MAR!$A:$A,0),12),0)</f>
        <v>0</v>
      </c>
      <c r="O292" s="80" t="str">
        <f t="shared" si="86"/>
        <v/>
      </c>
      <c r="P292" s="81"/>
      <c r="Q292" s="90">
        <f>IFERROR(INDEX(MIE!$A$1:$W$44,MATCH(A292,MIE!$A:$A,0),12),0)</f>
        <v>0</v>
      </c>
      <c r="R292" s="80" t="str">
        <f t="shared" si="87"/>
        <v/>
      </c>
      <c r="S292" s="81"/>
      <c r="T292" s="90">
        <f>IFERROR(INDEX(JUE!$A$1:$W$45,MATCH(A292,JUE!$A:$A,0),12),0)</f>
        <v>0</v>
      </c>
      <c r="U292" s="80" t="str">
        <f t="shared" si="88"/>
        <v/>
      </c>
      <c r="V292" s="81"/>
      <c r="W292" s="90">
        <f>IFERROR(INDEX(VIE!$A$1:$N$40,MATCH(A292,VIE!$A:$A,0),12),0)</f>
        <v>0</v>
      </c>
      <c r="X292" s="80" t="str">
        <f t="shared" si="89"/>
        <v/>
      </c>
      <c r="Y292" s="81"/>
      <c r="Z292" s="90">
        <f>IFERROR(INDEX([5]SAB!$A$1:$J$43,MATCH(A292,[5]SAB!$A:$A,0),12),0)</f>
        <v>0</v>
      </c>
      <c r="AA292" s="80" t="str">
        <f t="shared" si="90"/>
        <v/>
      </c>
      <c r="AB292" s="185"/>
      <c r="AC292" s="28"/>
      <c r="AD292" s="186"/>
      <c r="AE292" s="188"/>
      <c r="AF292" s="187">
        <f t="shared" si="91"/>
        <v>0</v>
      </c>
      <c r="AG292" s="188"/>
      <c r="AH292" s="187">
        <f t="shared" si="92"/>
        <v>0</v>
      </c>
      <c r="AI292" s="188"/>
      <c r="AJ292" s="187">
        <f t="shared" si="93"/>
        <v>0</v>
      </c>
      <c r="AK292" s="188"/>
      <c r="AL292" s="187">
        <f t="shared" si="94"/>
        <v>0</v>
      </c>
      <c r="AM292" s="188"/>
      <c r="AN292" s="187">
        <f t="shared" si="95"/>
        <v>0</v>
      </c>
      <c r="AO292" s="188"/>
      <c r="AP292" s="187">
        <f t="shared" si="96"/>
        <v>0</v>
      </c>
      <c r="AQ292" s="29"/>
      <c r="AR292" s="30"/>
      <c r="AS292" s="30" t="str">
        <f>IF(AT292&gt;0,"",IF(ISERROR(VLOOKUP(CONCATENATE(C292,E292),STD!C:D,2,0)),"",VLOOKUP(CONCATENATE(C292,E292),STD!C:D,2,0)))</f>
        <v/>
      </c>
      <c r="AT292" s="31"/>
      <c r="AU292" s="109" t="str">
        <f t="shared" si="97"/>
        <v/>
      </c>
      <c r="AV292" s="286">
        <f t="shared" si="98"/>
        <v>0</v>
      </c>
      <c r="AW292">
        <f t="shared" si="82"/>
        <v>0</v>
      </c>
    </row>
    <row r="293" spans="1:49" ht="15" customHeight="1" x14ac:dyDescent="0.25">
      <c r="A293" s="82">
        <v>285</v>
      </c>
      <c r="B293" s="285" t="str">
        <f>IF(ISERROR(VLOOKUP(CONCATENATE(C293,E293),STD!C:E,3,0)),"",VLOOKUP(CONCATENATE(C293,E293),STD!C:E,3,0))</f>
        <v/>
      </c>
      <c r="C293" s="184"/>
      <c r="D293" s="229"/>
      <c r="E293" s="26"/>
      <c r="F293" s="26" t="str">
        <f>IF(C293&gt;1,VLOOKUP(C293,'PROD-KGS'!$A$1:$D$1369,4,0),"")</f>
        <v/>
      </c>
      <c r="G293" s="27">
        <f t="shared" si="84"/>
        <v>0</v>
      </c>
      <c r="H293" s="99"/>
      <c r="I293" s="210">
        <f t="shared" si="83"/>
        <v>0</v>
      </c>
      <c r="J293" s="92"/>
      <c r="K293" s="90">
        <f>IFERROR(INDEX(LUN!$A$1:$W$45,MATCH(A293,LUN!$A:$A,0),12),0)</f>
        <v>0</v>
      </c>
      <c r="L293" s="91" t="str">
        <f t="shared" si="85"/>
        <v/>
      </c>
      <c r="M293" s="81"/>
      <c r="N293" s="90">
        <f>IFERROR(INDEX(MAR!$A$1:$W$42,MATCH(A293,MAR!$A:$A,0),12),0)</f>
        <v>0</v>
      </c>
      <c r="O293" s="80" t="str">
        <f t="shared" si="86"/>
        <v/>
      </c>
      <c r="P293" s="81"/>
      <c r="Q293" s="90">
        <f>IFERROR(INDEX(MIE!$A$1:$W$44,MATCH(A293,MIE!$A:$A,0),12),0)</f>
        <v>0</v>
      </c>
      <c r="R293" s="80" t="str">
        <f t="shared" si="87"/>
        <v/>
      </c>
      <c r="S293" s="81"/>
      <c r="T293" s="90">
        <f>IFERROR(INDEX(JUE!$A$1:$W$45,MATCH(A293,JUE!$A:$A,0),12),0)</f>
        <v>0</v>
      </c>
      <c r="U293" s="80" t="str">
        <f t="shared" si="88"/>
        <v/>
      </c>
      <c r="V293" s="81"/>
      <c r="W293" s="90">
        <f>IFERROR(INDEX(VIE!$A$1:$N$40,MATCH(A293,VIE!$A:$A,0),12),0)</f>
        <v>0</v>
      </c>
      <c r="X293" s="80" t="str">
        <f t="shared" si="89"/>
        <v/>
      </c>
      <c r="Y293" s="81"/>
      <c r="Z293" s="90">
        <f>IFERROR(INDEX([5]SAB!$A$1:$J$43,MATCH(A293,[5]SAB!$A:$A,0),12),0)</f>
        <v>0</v>
      </c>
      <c r="AA293" s="80" t="str">
        <f t="shared" si="90"/>
        <v/>
      </c>
      <c r="AB293" s="185"/>
      <c r="AC293" s="28"/>
      <c r="AD293" s="186"/>
      <c r="AE293" s="188"/>
      <c r="AF293" s="187">
        <f t="shared" si="91"/>
        <v>0</v>
      </c>
      <c r="AG293" s="188"/>
      <c r="AH293" s="187">
        <f t="shared" si="92"/>
        <v>0</v>
      </c>
      <c r="AI293" s="188"/>
      <c r="AJ293" s="187">
        <f t="shared" si="93"/>
        <v>0</v>
      </c>
      <c r="AK293" s="188"/>
      <c r="AL293" s="187">
        <f t="shared" si="94"/>
        <v>0</v>
      </c>
      <c r="AM293" s="188"/>
      <c r="AN293" s="187">
        <f t="shared" si="95"/>
        <v>0</v>
      </c>
      <c r="AO293" s="188"/>
      <c r="AP293" s="187">
        <f t="shared" si="96"/>
        <v>0</v>
      </c>
      <c r="AQ293" s="29"/>
      <c r="AR293" s="30"/>
      <c r="AS293" s="30" t="str">
        <f>IF(AT293&gt;0,"",IF(ISERROR(VLOOKUP(CONCATENATE(C293,E293),STD!C:D,2,0)),"",VLOOKUP(CONCATENATE(C293,E293),STD!C:D,2,0)))</f>
        <v/>
      </c>
      <c r="AT293" s="31"/>
      <c r="AU293" s="109" t="str">
        <f t="shared" si="97"/>
        <v/>
      </c>
      <c r="AV293" s="286">
        <f t="shared" si="98"/>
        <v>0</v>
      </c>
      <c r="AW293">
        <f t="shared" si="82"/>
        <v>0</v>
      </c>
    </row>
    <row r="294" spans="1:49" x14ac:dyDescent="0.25">
      <c r="A294" s="82">
        <v>286</v>
      </c>
      <c r="B294" s="285" t="str">
        <f>IF(ISERROR(VLOOKUP(CONCATENATE(C294,E294),STD!C:E,3,0)),"",VLOOKUP(CONCATENATE(C294,E294),STD!C:E,3,0))</f>
        <v/>
      </c>
      <c r="C294" s="184"/>
      <c r="D294" s="229"/>
      <c r="E294" s="26"/>
      <c r="F294" s="26" t="str">
        <f>IF(C294&gt;1,VLOOKUP(C294,'PROD-KGS'!$A$1:$D$1369,4,0),"")</f>
        <v/>
      </c>
      <c r="G294" s="27">
        <f t="shared" si="84"/>
        <v>0</v>
      </c>
      <c r="H294" s="99"/>
      <c r="I294" s="210">
        <f t="shared" si="83"/>
        <v>0</v>
      </c>
      <c r="J294" s="92"/>
      <c r="K294" s="90">
        <f>IFERROR(INDEX(LUN!$A$1:$W$45,MATCH(A294,LUN!$A:$A,0),12),0)</f>
        <v>0</v>
      </c>
      <c r="L294" s="91" t="str">
        <f t="shared" si="85"/>
        <v/>
      </c>
      <c r="M294" s="81"/>
      <c r="N294" s="90">
        <f>IFERROR(INDEX(MAR!$A$1:$W$42,MATCH(A294,MAR!$A:$A,0),12),0)</f>
        <v>0</v>
      </c>
      <c r="O294" s="80" t="str">
        <f t="shared" si="86"/>
        <v/>
      </c>
      <c r="P294" s="81"/>
      <c r="Q294" s="90">
        <f>IFERROR(INDEX(MIE!$A$1:$W$44,MATCH(A294,MIE!$A:$A,0),12),0)</f>
        <v>0</v>
      </c>
      <c r="R294" s="80" t="str">
        <f t="shared" si="87"/>
        <v/>
      </c>
      <c r="S294" s="81"/>
      <c r="T294" s="90">
        <f>IFERROR(INDEX(JUE!$A$1:$W$45,MATCH(A294,JUE!$A:$A,0),12),0)</f>
        <v>0</v>
      </c>
      <c r="U294" s="80" t="str">
        <f t="shared" si="88"/>
        <v/>
      </c>
      <c r="V294" s="81"/>
      <c r="W294" s="90">
        <f>IFERROR(INDEX(VIE!$A$1:$N$40,MATCH(A294,VIE!$A:$A,0),12),0)</f>
        <v>0</v>
      </c>
      <c r="X294" s="80" t="str">
        <f t="shared" si="89"/>
        <v/>
      </c>
      <c r="Y294" s="81"/>
      <c r="Z294" s="90">
        <f>IFERROR(INDEX([5]SAB!$A$1:$J$43,MATCH(A294,[5]SAB!$A:$A,0),12),0)</f>
        <v>0</v>
      </c>
      <c r="AA294" s="80" t="str">
        <f t="shared" si="90"/>
        <v/>
      </c>
      <c r="AB294" s="185"/>
      <c r="AC294" s="28"/>
      <c r="AD294" s="186"/>
      <c r="AE294" s="188"/>
      <c r="AF294" s="187">
        <f t="shared" si="91"/>
        <v>0</v>
      </c>
      <c r="AG294" s="188"/>
      <c r="AH294" s="187">
        <f t="shared" si="92"/>
        <v>0</v>
      </c>
      <c r="AI294" s="188"/>
      <c r="AJ294" s="187">
        <f t="shared" si="93"/>
        <v>0</v>
      </c>
      <c r="AK294" s="188"/>
      <c r="AL294" s="187">
        <f t="shared" si="94"/>
        <v>0</v>
      </c>
      <c r="AM294" s="188"/>
      <c r="AN294" s="187">
        <f t="shared" si="95"/>
        <v>0</v>
      </c>
      <c r="AO294" s="188"/>
      <c r="AP294" s="187">
        <f t="shared" si="96"/>
        <v>0</v>
      </c>
      <c r="AQ294" s="29"/>
      <c r="AR294" s="30"/>
      <c r="AS294" s="30" t="str">
        <f>IF(AT294&gt;0,"",IF(ISERROR(VLOOKUP(CONCATENATE(C294,E294),STD!C:D,2,0)),"",VLOOKUP(CONCATENATE(C294,E294),STD!C:D,2,0)))</f>
        <v/>
      </c>
      <c r="AT294" s="31"/>
      <c r="AU294" s="109" t="str">
        <f t="shared" si="97"/>
        <v/>
      </c>
      <c r="AV294" s="286">
        <f t="shared" si="98"/>
        <v>0</v>
      </c>
      <c r="AW294">
        <f t="shared" si="82"/>
        <v>0</v>
      </c>
    </row>
    <row r="295" spans="1:49" x14ac:dyDescent="0.25">
      <c r="A295" s="82">
        <v>287</v>
      </c>
      <c r="B295" s="285" t="str">
        <f>IF(ISERROR(VLOOKUP(CONCATENATE(C295,E295),STD!C:E,3,0)),"",VLOOKUP(CONCATENATE(C295,E295),STD!C:E,3,0))</f>
        <v/>
      </c>
      <c r="C295" s="184"/>
      <c r="D295" s="229"/>
      <c r="E295" s="26"/>
      <c r="F295" s="26" t="str">
        <f>IF(C295&gt;1,VLOOKUP(C295,'PROD-KGS'!$A$1:$D$1369,4,0),"")</f>
        <v/>
      </c>
      <c r="G295" s="27">
        <f t="shared" si="84"/>
        <v>0</v>
      </c>
      <c r="H295" s="99"/>
      <c r="I295" s="210">
        <f t="shared" si="83"/>
        <v>0</v>
      </c>
      <c r="J295" s="92"/>
      <c r="K295" s="90">
        <f>IFERROR(INDEX(LUN!$A$1:$W$45,MATCH(A295,LUN!$A:$A,0),12),0)</f>
        <v>0</v>
      </c>
      <c r="L295" s="91" t="str">
        <f t="shared" si="85"/>
        <v/>
      </c>
      <c r="M295" s="81"/>
      <c r="N295" s="90">
        <f>IFERROR(INDEX(MAR!$A$1:$W$42,MATCH(A295,MAR!$A:$A,0),12),0)</f>
        <v>0</v>
      </c>
      <c r="O295" s="80" t="str">
        <f t="shared" si="86"/>
        <v/>
      </c>
      <c r="P295" s="81"/>
      <c r="Q295" s="90">
        <f>IFERROR(INDEX(MIE!$A$1:$W$44,MATCH(A295,MIE!$A:$A,0),12),0)</f>
        <v>0</v>
      </c>
      <c r="R295" s="80" t="str">
        <f t="shared" si="87"/>
        <v/>
      </c>
      <c r="S295" s="81"/>
      <c r="T295" s="90">
        <f>IFERROR(INDEX(JUE!$A$1:$W$45,MATCH(A295,JUE!$A:$A,0),12),0)</f>
        <v>0</v>
      </c>
      <c r="U295" s="80" t="str">
        <f t="shared" si="88"/>
        <v/>
      </c>
      <c r="V295" s="81"/>
      <c r="W295" s="90">
        <f>IFERROR(INDEX(VIE!$A$1:$N$40,MATCH(A295,VIE!$A:$A,0),12),0)</f>
        <v>0</v>
      </c>
      <c r="X295" s="80" t="str">
        <f t="shared" si="89"/>
        <v/>
      </c>
      <c r="Y295" s="81"/>
      <c r="Z295" s="90">
        <f>IFERROR(INDEX([5]SAB!$A$1:$J$43,MATCH(A295,[5]SAB!$A:$A,0),12),0)</f>
        <v>0</v>
      </c>
      <c r="AA295" s="80" t="str">
        <f t="shared" si="90"/>
        <v/>
      </c>
      <c r="AB295" s="185"/>
      <c r="AC295" s="28"/>
      <c r="AD295" s="186"/>
      <c r="AE295" s="188"/>
      <c r="AF295" s="187">
        <f t="shared" si="91"/>
        <v>0</v>
      </c>
      <c r="AG295" s="188"/>
      <c r="AH295" s="187">
        <f t="shared" si="92"/>
        <v>0</v>
      </c>
      <c r="AI295" s="188"/>
      <c r="AJ295" s="187">
        <f t="shared" si="93"/>
        <v>0</v>
      </c>
      <c r="AK295" s="188"/>
      <c r="AL295" s="187">
        <f t="shared" si="94"/>
        <v>0</v>
      </c>
      <c r="AM295" s="188"/>
      <c r="AN295" s="187">
        <f t="shared" si="95"/>
        <v>0</v>
      </c>
      <c r="AO295" s="188"/>
      <c r="AP295" s="187">
        <f t="shared" si="96"/>
        <v>0</v>
      </c>
      <c r="AQ295" s="29"/>
      <c r="AR295" s="30"/>
      <c r="AS295" s="30" t="str">
        <f>IF(AT295&gt;0,"",IF(ISERROR(VLOOKUP(CONCATENATE(C295,E295),STD!C:D,2,0)),"",VLOOKUP(CONCATENATE(C295,E295),STD!C:D,2,0)))</f>
        <v/>
      </c>
      <c r="AT295" s="31"/>
      <c r="AU295" s="109" t="str">
        <f t="shared" si="97"/>
        <v/>
      </c>
      <c r="AV295" s="286">
        <f t="shared" si="98"/>
        <v>0</v>
      </c>
      <c r="AW295">
        <f t="shared" si="82"/>
        <v>0</v>
      </c>
    </row>
    <row r="296" spans="1:49" x14ac:dyDescent="0.25">
      <c r="A296" s="82">
        <v>288</v>
      </c>
      <c r="B296" s="285" t="str">
        <f>IF(ISERROR(VLOOKUP(CONCATENATE(C296,E296),STD!C:E,3,0)),"",VLOOKUP(CONCATENATE(C296,E296),STD!C:E,3,0))</f>
        <v/>
      </c>
      <c r="C296" s="184"/>
      <c r="D296" s="229"/>
      <c r="E296" s="26"/>
      <c r="F296" s="26" t="str">
        <f>IF(C296&gt;1,VLOOKUP(C296,'PROD-KGS'!$A$1:$D$1369,4,0),"")</f>
        <v/>
      </c>
      <c r="G296" s="27">
        <f t="shared" si="84"/>
        <v>0</v>
      </c>
      <c r="H296" s="99"/>
      <c r="I296" s="210">
        <f t="shared" si="83"/>
        <v>0</v>
      </c>
      <c r="J296" s="92"/>
      <c r="K296" s="90">
        <f>IFERROR(INDEX(LUN!$A$1:$W$45,MATCH(A296,LUN!$A:$A,0),12),0)</f>
        <v>0</v>
      </c>
      <c r="L296" s="91" t="str">
        <f t="shared" si="85"/>
        <v/>
      </c>
      <c r="M296" s="81"/>
      <c r="N296" s="90">
        <f>IFERROR(INDEX(MAR!$A$1:$W$42,MATCH(A296,MAR!$A:$A,0),12),0)</f>
        <v>0</v>
      </c>
      <c r="O296" s="80" t="str">
        <f t="shared" si="86"/>
        <v/>
      </c>
      <c r="P296" s="81"/>
      <c r="Q296" s="90">
        <f>IFERROR(INDEX(MIE!$A$1:$W$44,MATCH(A296,MIE!$A:$A,0),12),0)</f>
        <v>0</v>
      </c>
      <c r="R296" s="80" t="str">
        <f t="shared" si="87"/>
        <v/>
      </c>
      <c r="S296" s="81"/>
      <c r="T296" s="90">
        <f>IFERROR(INDEX(JUE!$A$1:$W$45,MATCH(A296,JUE!$A:$A,0),12),0)</f>
        <v>0</v>
      </c>
      <c r="U296" s="80" t="str">
        <f t="shared" si="88"/>
        <v/>
      </c>
      <c r="V296" s="81"/>
      <c r="W296" s="90">
        <f>IFERROR(INDEX(VIE!$A$1:$N$40,MATCH(A296,VIE!$A:$A,0),12),0)</f>
        <v>0</v>
      </c>
      <c r="X296" s="80" t="str">
        <f t="shared" si="89"/>
        <v/>
      </c>
      <c r="Y296" s="81"/>
      <c r="Z296" s="90">
        <f>IFERROR(INDEX([5]SAB!$A$1:$J$43,MATCH(A296,[5]SAB!$A:$A,0),12),0)</f>
        <v>0</v>
      </c>
      <c r="AA296" s="80" t="str">
        <f t="shared" si="90"/>
        <v/>
      </c>
      <c r="AB296" s="185"/>
      <c r="AC296" s="28"/>
      <c r="AD296" s="186"/>
      <c r="AE296" s="188"/>
      <c r="AF296" s="187">
        <f t="shared" si="91"/>
        <v>0</v>
      </c>
      <c r="AG296" s="188"/>
      <c r="AH296" s="187">
        <f t="shared" si="92"/>
        <v>0</v>
      </c>
      <c r="AI296" s="188"/>
      <c r="AJ296" s="187">
        <f t="shared" si="93"/>
        <v>0</v>
      </c>
      <c r="AK296" s="188"/>
      <c r="AL296" s="187">
        <f t="shared" si="94"/>
        <v>0</v>
      </c>
      <c r="AM296" s="188"/>
      <c r="AN296" s="187">
        <f t="shared" si="95"/>
        <v>0</v>
      </c>
      <c r="AO296" s="188"/>
      <c r="AP296" s="187">
        <f t="shared" si="96"/>
        <v>0</v>
      </c>
      <c r="AQ296" s="29"/>
      <c r="AR296" s="30"/>
      <c r="AS296" s="30" t="str">
        <f>IF(AT296&gt;0,"",IF(ISERROR(VLOOKUP(CONCATENATE(C296,E296),STD!C:D,2,0)),"",VLOOKUP(CONCATENATE(C296,E296),STD!C:D,2,0)))</f>
        <v/>
      </c>
      <c r="AT296" s="31"/>
      <c r="AU296" s="109" t="str">
        <f t="shared" si="97"/>
        <v/>
      </c>
      <c r="AV296" s="286">
        <f t="shared" si="98"/>
        <v>0</v>
      </c>
      <c r="AW296">
        <f t="shared" si="82"/>
        <v>0</v>
      </c>
    </row>
    <row r="297" spans="1:49" x14ac:dyDescent="0.25">
      <c r="A297" s="82">
        <v>289</v>
      </c>
      <c r="B297" s="285" t="str">
        <f>IF(ISERROR(VLOOKUP(CONCATENATE(C297,E297),STD!C:E,3,0)),"",VLOOKUP(CONCATENATE(C297,E297),STD!C:E,3,0))</f>
        <v/>
      </c>
      <c r="C297" s="184"/>
      <c r="D297" s="229"/>
      <c r="E297" s="26"/>
      <c r="F297" s="26" t="str">
        <f>IF(C297&gt;1,VLOOKUP(C297,'PROD-KGS'!$A$1:$D$1369,4,0),"")</f>
        <v/>
      </c>
      <c r="G297" s="27">
        <f t="shared" si="84"/>
        <v>0</v>
      </c>
      <c r="H297" s="99"/>
      <c r="I297" s="210">
        <f t="shared" si="83"/>
        <v>0</v>
      </c>
      <c r="J297" s="92"/>
      <c r="K297" s="90">
        <f>IFERROR(INDEX(LUN!$A$1:$W$45,MATCH(A297,LUN!$A:$A,0),12),0)</f>
        <v>0</v>
      </c>
      <c r="L297" s="91" t="str">
        <f t="shared" si="85"/>
        <v/>
      </c>
      <c r="M297" s="81"/>
      <c r="N297" s="90">
        <f>IFERROR(INDEX(MAR!$A$1:$W$42,MATCH(A297,MAR!$A:$A,0),12),0)</f>
        <v>0</v>
      </c>
      <c r="O297" s="80" t="str">
        <f t="shared" si="86"/>
        <v/>
      </c>
      <c r="P297" s="81"/>
      <c r="Q297" s="90">
        <f>IFERROR(INDEX(MIE!$A$1:$W$44,MATCH(A297,MIE!$A:$A,0),12),0)</f>
        <v>0</v>
      </c>
      <c r="R297" s="80" t="str">
        <f t="shared" si="87"/>
        <v/>
      </c>
      <c r="S297" s="81"/>
      <c r="T297" s="90">
        <f>IFERROR(INDEX(JUE!$A$1:$W$45,MATCH(A297,JUE!$A:$A,0),12),0)</f>
        <v>0</v>
      </c>
      <c r="U297" s="80" t="str">
        <f t="shared" si="88"/>
        <v/>
      </c>
      <c r="V297" s="81"/>
      <c r="W297" s="90">
        <f>IFERROR(INDEX(VIE!$A$1:$N$40,MATCH(A297,VIE!$A:$A,0),12),0)</f>
        <v>0</v>
      </c>
      <c r="X297" s="80" t="str">
        <f t="shared" si="89"/>
        <v/>
      </c>
      <c r="Y297" s="81"/>
      <c r="Z297" s="90">
        <f>IFERROR(INDEX([5]SAB!$A$1:$J$43,MATCH(A297,[5]SAB!$A:$A,0),12),0)</f>
        <v>0</v>
      </c>
      <c r="AA297" s="80" t="str">
        <f t="shared" si="90"/>
        <v/>
      </c>
      <c r="AB297" s="185"/>
      <c r="AC297" s="28"/>
      <c r="AD297" s="186"/>
      <c r="AE297" s="188"/>
      <c r="AF297" s="187">
        <f t="shared" si="91"/>
        <v>0</v>
      </c>
      <c r="AG297" s="188"/>
      <c r="AH297" s="187">
        <f t="shared" si="92"/>
        <v>0</v>
      </c>
      <c r="AI297" s="188"/>
      <c r="AJ297" s="187">
        <f t="shared" si="93"/>
        <v>0</v>
      </c>
      <c r="AK297" s="188"/>
      <c r="AL297" s="187">
        <f t="shared" si="94"/>
        <v>0</v>
      </c>
      <c r="AM297" s="188"/>
      <c r="AN297" s="187">
        <f t="shared" si="95"/>
        <v>0</v>
      </c>
      <c r="AO297" s="188"/>
      <c r="AP297" s="187">
        <f t="shared" si="96"/>
        <v>0</v>
      </c>
      <c r="AQ297" s="29"/>
      <c r="AR297" s="30"/>
      <c r="AS297" s="30" t="str">
        <f>IF(AT297&gt;0,"",IF(ISERROR(VLOOKUP(CONCATENATE(C297,E297),STD!C:D,2,0)),"",VLOOKUP(CONCATENATE(C297,E297),STD!C:D,2,0)))</f>
        <v/>
      </c>
      <c r="AT297" s="31"/>
      <c r="AU297" s="109" t="str">
        <f t="shared" si="97"/>
        <v/>
      </c>
      <c r="AV297" s="286">
        <f t="shared" si="98"/>
        <v>0</v>
      </c>
      <c r="AW297">
        <f t="shared" si="82"/>
        <v>0</v>
      </c>
    </row>
    <row r="298" spans="1:49" x14ac:dyDescent="0.25">
      <c r="A298" s="82">
        <v>290</v>
      </c>
      <c r="B298" s="285" t="str">
        <f>IF(ISERROR(VLOOKUP(CONCATENATE(C298,E298),STD!C:E,3,0)),"",VLOOKUP(CONCATENATE(C298,E298),STD!C:E,3,0))</f>
        <v/>
      </c>
      <c r="C298" s="184"/>
      <c r="D298" s="229"/>
      <c r="E298" s="26"/>
      <c r="F298" s="26" t="str">
        <f>IF(C298&gt;1,VLOOKUP(C298,'PROD-KGS'!$A$1:$D$1369,4,0),"")</f>
        <v/>
      </c>
      <c r="G298" s="27">
        <f t="shared" si="84"/>
        <v>0</v>
      </c>
      <c r="H298" s="99"/>
      <c r="I298" s="210">
        <f t="shared" si="83"/>
        <v>0</v>
      </c>
      <c r="J298" s="92"/>
      <c r="K298" s="90">
        <f>IFERROR(INDEX(LUN!$A$1:$W$45,MATCH(A298,LUN!$A:$A,0),12),0)</f>
        <v>0</v>
      </c>
      <c r="L298" s="91" t="str">
        <f t="shared" si="85"/>
        <v/>
      </c>
      <c r="M298" s="81"/>
      <c r="N298" s="90">
        <f>IFERROR(INDEX(MAR!$A$1:$W$42,MATCH(A298,MAR!$A:$A,0),12),0)</f>
        <v>0</v>
      </c>
      <c r="O298" s="80" t="str">
        <f t="shared" si="86"/>
        <v/>
      </c>
      <c r="P298" s="81"/>
      <c r="Q298" s="90">
        <f>IFERROR(INDEX(MIE!$A$1:$W$44,MATCH(A298,MIE!$A:$A,0),12),0)</f>
        <v>0</v>
      </c>
      <c r="R298" s="80" t="str">
        <f t="shared" si="87"/>
        <v/>
      </c>
      <c r="S298" s="81"/>
      <c r="T298" s="90">
        <f>IFERROR(INDEX(JUE!$A$1:$W$45,MATCH(A298,JUE!$A:$A,0),12),0)</f>
        <v>0</v>
      </c>
      <c r="U298" s="80" t="str">
        <f t="shared" si="88"/>
        <v/>
      </c>
      <c r="V298" s="81"/>
      <c r="W298" s="90">
        <f>IFERROR(INDEX(VIE!$A$1:$N$40,MATCH(A298,VIE!$A:$A,0),12),0)</f>
        <v>0</v>
      </c>
      <c r="X298" s="80" t="str">
        <f t="shared" si="89"/>
        <v/>
      </c>
      <c r="Y298" s="81"/>
      <c r="Z298" s="90">
        <f>IFERROR(INDEX([5]SAB!$A$1:$J$43,MATCH(A298,[5]SAB!$A:$A,0),12),0)</f>
        <v>0</v>
      </c>
      <c r="AA298" s="80" t="str">
        <f t="shared" si="90"/>
        <v/>
      </c>
      <c r="AB298" s="185"/>
      <c r="AC298" s="28"/>
      <c r="AD298" s="186"/>
      <c r="AE298" s="188"/>
      <c r="AF298" s="187">
        <f t="shared" si="91"/>
        <v>0</v>
      </c>
      <c r="AG298" s="188"/>
      <c r="AH298" s="187">
        <f t="shared" si="92"/>
        <v>0</v>
      </c>
      <c r="AI298" s="188"/>
      <c r="AJ298" s="187">
        <f t="shared" si="93"/>
        <v>0</v>
      </c>
      <c r="AK298" s="188"/>
      <c r="AL298" s="187">
        <f t="shared" si="94"/>
        <v>0</v>
      </c>
      <c r="AM298" s="188"/>
      <c r="AN298" s="187">
        <f t="shared" si="95"/>
        <v>0</v>
      </c>
      <c r="AO298" s="188"/>
      <c r="AP298" s="187">
        <f t="shared" si="96"/>
        <v>0</v>
      </c>
      <c r="AQ298" s="29"/>
      <c r="AR298" s="30"/>
      <c r="AS298" s="30" t="str">
        <f>IF(AT298&gt;0,"",IF(ISERROR(VLOOKUP(CONCATENATE(C298,E298),STD!C:D,2,0)),"",VLOOKUP(CONCATENATE(C298,E298),STD!C:D,2,0)))</f>
        <v/>
      </c>
      <c r="AT298" s="31"/>
      <c r="AU298" s="109" t="str">
        <f t="shared" si="97"/>
        <v/>
      </c>
      <c r="AV298" s="286">
        <f t="shared" si="98"/>
        <v>0</v>
      </c>
      <c r="AW298">
        <f t="shared" si="82"/>
        <v>0</v>
      </c>
    </row>
    <row r="299" spans="1:49" x14ac:dyDescent="0.25">
      <c r="A299" s="82">
        <v>291</v>
      </c>
      <c r="B299" s="285" t="str">
        <f>IF(ISERROR(VLOOKUP(CONCATENATE(C299,E299),STD!C:E,3,0)),"",VLOOKUP(CONCATENATE(C299,E299),STD!C:E,3,0))</f>
        <v/>
      </c>
      <c r="C299" s="184"/>
      <c r="D299" s="229"/>
      <c r="E299" s="26"/>
      <c r="F299" s="26" t="str">
        <f>IF(C299&gt;1,VLOOKUP(C299,'PROD-KGS'!$A$1:$D$1369,4,0),"")</f>
        <v/>
      </c>
      <c r="G299" s="27">
        <f t="shared" si="84"/>
        <v>0</v>
      </c>
      <c r="H299" s="99"/>
      <c r="I299" s="210">
        <f t="shared" si="83"/>
        <v>0</v>
      </c>
      <c r="J299" s="92"/>
      <c r="K299" s="90">
        <f>IFERROR(INDEX(LUN!$A$1:$W$45,MATCH(A299,LUN!$A:$A,0),12),0)</f>
        <v>0</v>
      </c>
      <c r="L299" s="91" t="str">
        <f t="shared" si="85"/>
        <v/>
      </c>
      <c r="M299" s="81"/>
      <c r="N299" s="90">
        <f>IFERROR(INDEX(MAR!$A$1:$W$42,MATCH(A299,MAR!$A:$A,0),12),0)</f>
        <v>0</v>
      </c>
      <c r="O299" s="80" t="str">
        <f t="shared" si="86"/>
        <v/>
      </c>
      <c r="P299" s="81"/>
      <c r="Q299" s="90">
        <f>IFERROR(INDEX(MIE!$A$1:$W$44,MATCH(A299,MIE!$A:$A,0),12),0)</f>
        <v>0</v>
      </c>
      <c r="R299" s="80" t="str">
        <f t="shared" si="87"/>
        <v/>
      </c>
      <c r="S299" s="81"/>
      <c r="T299" s="90">
        <f>IFERROR(INDEX(JUE!$A$1:$W$45,MATCH(A299,JUE!$A:$A,0),12),0)</f>
        <v>0</v>
      </c>
      <c r="U299" s="80" t="str">
        <f t="shared" si="88"/>
        <v/>
      </c>
      <c r="V299" s="81"/>
      <c r="W299" s="90">
        <f>IFERROR(INDEX(VIE!$A$1:$N$40,MATCH(A299,VIE!$A:$A,0),12),0)</f>
        <v>0</v>
      </c>
      <c r="X299" s="80" t="str">
        <f t="shared" si="89"/>
        <v/>
      </c>
      <c r="Y299" s="81"/>
      <c r="Z299" s="90">
        <f>IFERROR(INDEX([5]SAB!$A$1:$J$43,MATCH(A299,[5]SAB!$A:$A,0),12),0)</f>
        <v>0</v>
      </c>
      <c r="AA299" s="80" t="str">
        <f t="shared" si="90"/>
        <v/>
      </c>
      <c r="AB299" s="185"/>
      <c r="AC299" s="28"/>
      <c r="AD299" s="186"/>
      <c r="AE299" s="188"/>
      <c r="AF299" s="187">
        <f t="shared" si="91"/>
        <v>0</v>
      </c>
      <c r="AG299" s="188"/>
      <c r="AH299" s="187">
        <f t="shared" si="92"/>
        <v>0</v>
      </c>
      <c r="AI299" s="188"/>
      <c r="AJ299" s="187">
        <f t="shared" si="93"/>
        <v>0</v>
      </c>
      <c r="AK299" s="188"/>
      <c r="AL299" s="187">
        <f t="shared" si="94"/>
        <v>0</v>
      </c>
      <c r="AM299" s="188"/>
      <c r="AN299" s="187">
        <f t="shared" si="95"/>
        <v>0</v>
      </c>
      <c r="AO299" s="188"/>
      <c r="AP299" s="187">
        <f t="shared" si="96"/>
        <v>0</v>
      </c>
      <c r="AQ299" s="29"/>
      <c r="AR299" s="30"/>
      <c r="AS299" s="30" t="str">
        <f>IF(AT299&gt;0,"",IF(ISERROR(VLOOKUP(CONCATENATE(C299,E299),STD!C:D,2,0)),"",VLOOKUP(CONCATENATE(C299,E299),STD!C:D,2,0)))</f>
        <v/>
      </c>
      <c r="AT299" s="31"/>
      <c r="AU299" s="109" t="str">
        <f t="shared" si="97"/>
        <v/>
      </c>
      <c r="AV299" s="286">
        <f t="shared" si="98"/>
        <v>0</v>
      </c>
      <c r="AW299">
        <f t="shared" si="82"/>
        <v>0</v>
      </c>
    </row>
    <row r="300" spans="1:49" x14ac:dyDescent="0.25">
      <c r="A300" s="82">
        <v>292</v>
      </c>
      <c r="B300" s="285" t="str">
        <f>IF(ISERROR(VLOOKUP(CONCATENATE(C300,E300),STD!C:E,3,0)),"",VLOOKUP(CONCATENATE(C300,E300),STD!C:E,3,0))</f>
        <v/>
      </c>
      <c r="C300" s="184"/>
      <c r="D300" s="229"/>
      <c r="E300" s="26"/>
      <c r="F300" s="26" t="str">
        <f>IF(C300&gt;1,VLOOKUP(C300,'PROD-KGS'!$A$1:$D$1369,4,0),"")</f>
        <v/>
      </c>
      <c r="G300" s="27">
        <f t="shared" si="84"/>
        <v>0</v>
      </c>
      <c r="H300" s="99"/>
      <c r="I300" s="210">
        <f t="shared" si="83"/>
        <v>0</v>
      </c>
      <c r="J300" s="92"/>
      <c r="K300" s="90">
        <f>IFERROR(INDEX(LUN!$A$1:$W$45,MATCH(A300,LUN!$A:$A,0),12),0)</f>
        <v>0</v>
      </c>
      <c r="L300" s="91" t="str">
        <f t="shared" si="85"/>
        <v/>
      </c>
      <c r="M300" s="81"/>
      <c r="N300" s="90">
        <f>IFERROR(INDEX(MAR!$A$1:$W$42,MATCH(A300,MAR!$A:$A,0),12),0)</f>
        <v>0</v>
      </c>
      <c r="O300" s="80" t="str">
        <f t="shared" si="86"/>
        <v/>
      </c>
      <c r="P300" s="81"/>
      <c r="Q300" s="90">
        <f>IFERROR(INDEX(MIE!$A$1:$W$44,MATCH(A300,MIE!$A:$A,0),12),0)</f>
        <v>0</v>
      </c>
      <c r="R300" s="80" t="str">
        <f t="shared" si="87"/>
        <v/>
      </c>
      <c r="S300" s="81"/>
      <c r="T300" s="90">
        <f>IFERROR(INDEX(JUE!$A$1:$W$45,MATCH(A300,JUE!$A:$A,0),12),0)</f>
        <v>0</v>
      </c>
      <c r="U300" s="80" t="str">
        <f t="shared" si="88"/>
        <v/>
      </c>
      <c r="V300" s="81"/>
      <c r="W300" s="90">
        <f>IFERROR(INDEX(VIE!$A$1:$N$40,MATCH(A300,VIE!$A:$A,0),12),0)</f>
        <v>0</v>
      </c>
      <c r="X300" s="80" t="str">
        <f t="shared" si="89"/>
        <v/>
      </c>
      <c r="Y300" s="81"/>
      <c r="Z300" s="90">
        <f>IFERROR(INDEX([5]SAB!$A$1:$J$43,MATCH(A300,[5]SAB!$A:$A,0),12),0)</f>
        <v>0</v>
      </c>
      <c r="AA300" s="80" t="str">
        <f t="shared" si="90"/>
        <v/>
      </c>
      <c r="AB300" s="185"/>
      <c r="AC300" s="28"/>
      <c r="AD300" s="186"/>
      <c r="AE300" s="188"/>
      <c r="AF300" s="187">
        <f t="shared" si="91"/>
        <v>0</v>
      </c>
      <c r="AG300" s="188"/>
      <c r="AH300" s="187">
        <f t="shared" si="92"/>
        <v>0</v>
      </c>
      <c r="AI300" s="188"/>
      <c r="AJ300" s="187">
        <f t="shared" si="93"/>
        <v>0</v>
      </c>
      <c r="AK300" s="188"/>
      <c r="AL300" s="187">
        <f t="shared" si="94"/>
        <v>0</v>
      </c>
      <c r="AM300" s="188"/>
      <c r="AN300" s="187">
        <f t="shared" si="95"/>
        <v>0</v>
      </c>
      <c r="AO300" s="188"/>
      <c r="AP300" s="187">
        <f t="shared" si="96"/>
        <v>0</v>
      </c>
      <c r="AQ300" s="29"/>
      <c r="AR300" s="30"/>
      <c r="AS300" s="30" t="str">
        <f>IF(AT300&gt;0,"",IF(ISERROR(VLOOKUP(CONCATENATE(C300,E300),STD!C:D,2,0)),"",VLOOKUP(CONCATENATE(C300,E300),STD!C:D,2,0)))</f>
        <v/>
      </c>
      <c r="AT300" s="31"/>
      <c r="AU300" s="109" t="str">
        <f t="shared" si="97"/>
        <v/>
      </c>
      <c r="AV300" s="286">
        <f t="shared" si="98"/>
        <v>0</v>
      </c>
      <c r="AW300">
        <f t="shared" si="82"/>
        <v>0</v>
      </c>
    </row>
    <row r="301" spans="1:49" ht="15" customHeight="1" x14ac:dyDescent="0.25">
      <c r="A301" s="82">
        <v>293</v>
      </c>
      <c r="B301" s="285" t="str">
        <f>IF(ISERROR(VLOOKUP(CONCATENATE(C301,E301),STD!C:E,3,0)),"",VLOOKUP(CONCATENATE(C301,E301),STD!C:E,3,0))</f>
        <v/>
      </c>
      <c r="C301" s="184"/>
      <c r="D301" s="229"/>
      <c r="E301" s="26"/>
      <c r="F301" s="26" t="str">
        <f>IF(C301&gt;1,VLOOKUP(C301,'PROD-KGS'!$A$1:$D$1369,4,0),"")</f>
        <v/>
      </c>
      <c r="G301" s="27">
        <f t="shared" si="84"/>
        <v>0</v>
      </c>
      <c r="H301" s="99"/>
      <c r="I301" s="210">
        <f t="shared" si="83"/>
        <v>0</v>
      </c>
      <c r="J301" s="92"/>
      <c r="K301" s="90">
        <f>IFERROR(INDEX(LUN!$A$1:$W$45,MATCH(A301,LUN!$A:$A,0),12),0)</f>
        <v>0</v>
      </c>
      <c r="L301" s="91" t="str">
        <f t="shared" si="85"/>
        <v/>
      </c>
      <c r="M301" s="81"/>
      <c r="N301" s="90">
        <f>IFERROR(INDEX(MAR!$A$1:$W$42,MATCH(A301,MAR!$A:$A,0),12),0)</f>
        <v>0</v>
      </c>
      <c r="O301" s="80" t="str">
        <f t="shared" si="86"/>
        <v/>
      </c>
      <c r="P301" s="81"/>
      <c r="Q301" s="90">
        <f>IFERROR(INDEX(MIE!$A$1:$W$44,MATCH(A301,MIE!$A:$A,0),12),0)</f>
        <v>0</v>
      </c>
      <c r="R301" s="80" t="str">
        <f t="shared" si="87"/>
        <v/>
      </c>
      <c r="S301" s="81"/>
      <c r="T301" s="90">
        <f>IFERROR(INDEX(JUE!$A$1:$W$45,MATCH(A301,JUE!$A:$A,0),12),0)</f>
        <v>0</v>
      </c>
      <c r="U301" s="80" t="str">
        <f t="shared" si="88"/>
        <v/>
      </c>
      <c r="V301" s="81"/>
      <c r="W301" s="90">
        <f>IFERROR(INDEX(VIE!$A$1:$N$40,MATCH(A301,VIE!$A:$A,0),12),0)</f>
        <v>0</v>
      </c>
      <c r="X301" s="80" t="str">
        <f t="shared" si="89"/>
        <v/>
      </c>
      <c r="Y301" s="81"/>
      <c r="Z301" s="90">
        <f>IFERROR(INDEX([5]SAB!$A$1:$J$43,MATCH(A301,[5]SAB!$A:$A,0),12),0)</f>
        <v>0</v>
      </c>
      <c r="AA301" s="80" t="str">
        <f t="shared" si="90"/>
        <v/>
      </c>
      <c r="AB301" s="185"/>
      <c r="AC301" s="28"/>
      <c r="AD301" s="186"/>
      <c r="AE301" s="188"/>
      <c r="AF301" s="187">
        <f t="shared" si="91"/>
        <v>0</v>
      </c>
      <c r="AG301" s="188"/>
      <c r="AH301" s="187">
        <f t="shared" si="92"/>
        <v>0</v>
      </c>
      <c r="AI301" s="188"/>
      <c r="AJ301" s="187">
        <f t="shared" si="93"/>
        <v>0</v>
      </c>
      <c r="AK301" s="188"/>
      <c r="AL301" s="187">
        <f t="shared" si="94"/>
        <v>0</v>
      </c>
      <c r="AM301" s="188"/>
      <c r="AN301" s="187">
        <f t="shared" si="95"/>
        <v>0</v>
      </c>
      <c r="AO301" s="188"/>
      <c r="AP301" s="187">
        <f t="shared" si="96"/>
        <v>0</v>
      </c>
      <c r="AQ301" s="29"/>
      <c r="AR301" s="30"/>
      <c r="AS301" s="30" t="str">
        <f>IF(AT301&gt;0,"",IF(ISERROR(VLOOKUP(CONCATENATE(C301,E301),STD!C:D,2,0)),"",VLOOKUP(CONCATENATE(C301,E301),STD!C:D,2,0)))</f>
        <v/>
      </c>
      <c r="AT301" s="31"/>
      <c r="AU301" s="109" t="str">
        <f t="shared" si="97"/>
        <v/>
      </c>
      <c r="AV301" s="286">
        <f t="shared" si="98"/>
        <v>0</v>
      </c>
      <c r="AW301">
        <f t="shared" si="82"/>
        <v>0</v>
      </c>
    </row>
    <row r="302" spans="1:49" x14ac:dyDescent="0.25">
      <c r="A302" s="82">
        <v>294</v>
      </c>
      <c r="B302" s="285" t="str">
        <f>IF(ISERROR(VLOOKUP(CONCATENATE(C302,E302),STD!C:E,3,0)),"",VLOOKUP(CONCATENATE(C302,E302),STD!C:E,3,0))</f>
        <v/>
      </c>
      <c r="C302" s="184"/>
      <c r="D302" s="229"/>
      <c r="E302" s="26"/>
      <c r="F302" s="26" t="str">
        <f>IF(C302&gt;1,VLOOKUP(C302,'PROD-KGS'!$A$1:$D$1369,4,0),"")</f>
        <v/>
      </c>
      <c r="G302" s="27">
        <f t="shared" si="84"/>
        <v>0</v>
      </c>
      <c r="H302" s="99"/>
      <c r="I302" s="210">
        <f t="shared" si="83"/>
        <v>0</v>
      </c>
      <c r="J302" s="92"/>
      <c r="K302" s="90">
        <f>IFERROR(INDEX(LUN!$A$1:$W$45,MATCH(A302,LUN!$A:$A,0),12),0)</f>
        <v>0</v>
      </c>
      <c r="L302" s="91" t="str">
        <f t="shared" si="85"/>
        <v/>
      </c>
      <c r="M302" s="81"/>
      <c r="N302" s="90">
        <f>IFERROR(INDEX(MAR!$A$1:$W$42,MATCH(A302,MAR!$A:$A,0),12),0)</f>
        <v>0</v>
      </c>
      <c r="O302" s="80" t="str">
        <f t="shared" si="86"/>
        <v/>
      </c>
      <c r="P302" s="81"/>
      <c r="Q302" s="90">
        <f>IFERROR(INDEX(MIE!$A$1:$W$44,MATCH(A302,MIE!$A:$A,0),12),0)</f>
        <v>0</v>
      </c>
      <c r="R302" s="80" t="str">
        <f t="shared" si="87"/>
        <v/>
      </c>
      <c r="S302" s="81"/>
      <c r="T302" s="90">
        <f>IFERROR(INDEX(JUE!$A$1:$W$45,MATCH(A302,JUE!$A:$A,0),12),0)</f>
        <v>0</v>
      </c>
      <c r="U302" s="80" t="str">
        <f t="shared" si="88"/>
        <v/>
      </c>
      <c r="V302" s="81"/>
      <c r="W302" s="90">
        <f>IFERROR(INDEX(VIE!$A$1:$N$40,MATCH(A302,VIE!$A:$A,0),12),0)</f>
        <v>0</v>
      </c>
      <c r="X302" s="80" t="str">
        <f t="shared" si="89"/>
        <v/>
      </c>
      <c r="Y302" s="81"/>
      <c r="Z302" s="90">
        <f>IFERROR(INDEX([5]SAB!$A$1:$J$43,MATCH(A302,[5]SAB!$A:$A,0),12),0)</f>
        <v>0</v>
      </c>
      <c r="AA302" s="80" t="str">
        <f t="shared" si="90"/>
        <v/>
      </c>
      <c r="AB302" s="185"/>
      <c r="AC302" s="28"/>
      <c r="AD302" s="186"/>
      <c r="AE302" s="188"/>
      <c r="AF302" s="187">
        <f t="shared" si="91"/>
        <v>0</v>
      </c>
      <c r="AG302" s="188"/>
      <c r="AH302" s="187">
        <f t="shared" si="92"/>
        <v>0</v>
      </c>
      <c r="AI302" s="188"/>
      <c r="AJ302" s="187">
        <f t="shared" si="93"/>
        <v>0</v>
      </c>
      <c r="AK302" s="188"/>
      <c r="AL302" s="187">
        <f t="shared" si="94"/>
        <v>0</v>
      </c>
      <c r="AM302" s="188"/>
      <c r="AN302" s="187">
        <f t="shared" si="95"/>
        <v>0</v>
      </c>
      <c r="AO302" s="188"/>
      <c r="AP302" s="187">
        <f t="shared" si="96"/>
        <v>0</v>
      </c>
      <c r="AQ302" s="29"/>
      <c r="AR302" s="30"/>
      <c r="AS302" s="30" t="str">
        <f>IF(AT302&gt;0,"",IF(ISERROR(VLOOKUP(CONCATENATE(C302,E302),STD!C:D,2,0)),"",VLOOKUP(CONCATENATE(C302,E302),STD!C:D,2,0)))</f>
        <v/>
      </c>
      <c r="AT302" s="31"/>
      <c r="AU302" s="109" t="str">
        <f t="shared" si="97"/>
        <v/>
      </c>
      <c r="AV302" s="286">
        <f t="shared" si="98"/>
        <v>0</v>
      </c>
      <c r="AW302">
        <f t="shared" si="82"/>
        <v>0</v>
      </c>
    </row>
    <row r="303" spans="1:49" x14ac:dyDescent="0.25">
      <c r="A303" s="82">
        <v>295</v>
      </c>
      <c r="B303" s="285" t="str">
        <f>IF(ISERROR(VLOOKUP(CONCATENATE(C303,E303),STD!C:E,3,0)),"",VLOOKUP(CONCATENATE(C303,E303),STD!C:E,3,0))</f>
        <v/>
      </c>
      <c r="C303" s="184"/>
      <c r="D303" s="229"/>
      <c r="E303" s="26"/>
      <c r="F303" s="26" t="str">
        <f>IF(C303&gt;1,VLOOKUP(C303,'PROD-KGS'!$A$1:$D$1369,4,0),"")</f>
        <v/>
      </c>
      <c r="G303" s="27">
        <f t="shared" si="84"/>
        <v>0</v>
      </c>
      <c r="H303" s="99"/>
      <c r="I303" s="210">
        <f t="shared" si="83"/>
        <v>0</v>
      </c>
      <c r="J303" s="92"/>
      <c r="K303" s="90">
        <f>IFERROR(INDEX(LUN!$A$1:$W$45,MATCH(A303,LUN!$A:$A,0),12),0)</f>
        <v>0</v>
      </c>
      <c r="L303" s="91" t="str">
        <f t="shared" si="85"/>
        <v/>
      </c>
      <c r="M303" s="81"/>
      <c r="N303" s="90">
        <f>IFERROR(INDEX(MAR!$A$1:$W$42,MATCH(A303,MAR!$A:$A,0),12),0)</f>
        <v>0</v>
      </c>
      <c r="O303" s="80" t="str">
        <f t="shared" si="86"/>
        <v/>
      </c>
      <c r="P303" s="81"/>
      <c r="Q303" s="90">
        <f>IFERROR(INDEX(MIE!$A$1:$W$44,MATCH(A303,MIE!$A:$A,0),12),0)</f>
        <v>0</v>
      </c>
      <c r="R303" s="80" t="str">
        <f t="shared" si="87"/>
        <v/>
      </c>
      <c r="S303" s="81"/>
      <c r="T303" s="90">
        <f>IFERROR(INDEX(JUE!$A$1:$W$45,MATCH(A303,JUE!$A:$A,0),12),0)</f>
        <v>0</v>
      </c>
      <c r="U303" s="80" t="str">
        <f t="shared" si="88"/>
        <v/>
      </c>
      <c r="V303" s="81"/>
      <c r="W303" s="90">
        <f>IFERROR(INDEX(VIE!$A$1:$N$40,MATCH(A303,VIE!$A:$A,0),12),0)</f>
        <v>0</v>
      </c>
      <c r="X303" s="80" t="str">
        <f t="shared" si="89"/>
        <v/>
      </c>
      <c r="Y303" s="81"/>
      <c r="Z303" s="90">
        <f>IFERROR(INDEX([5]SAB!$A$1:$J$43,MATCH(A303,[5]SAB!$A:$A,0),12),0)</f>
        <v>0</v>
      </c>
      <c r="AA303" s="80" t="str">
        <f t="shared" si="90"/>
        <v/>
      </c>
      <c r="AB303" s="185"/>
      <c r="AC303" s="28"/>
      <c r="AD303" s="186"/>
      <c r="AE303" s="188"/>
      <c r="AF303" s="187">
        <f t="shared" si="91"/>
        <v>0</v>
      </c>
      <c r="AG303" s="188"/>
      <c r="AH303" s="187">
        <f t="shared" si="92"/>
        <v>0</v>
      </c>
      <c r="AI303" s="188"/>
      <c r="AJ303" s="187">
        <f t="shared" si="93"/>
        <v>0</v>
      </c>
      <c r="AK303" s="188"/>
      <c r="AL303" s="187">
        <f t="shared" si="94"/>
        <v>0</v>
      </c>
      <c r="AM303" s="188"/>
      <c r="AN303" s="187">
        <f t="shared" si="95"/>
        <v>0</v>
      </c>
      <c r="AO303" s="188"/>
      <c r="AP303" s="187">
        <f t="shared" si="96"/>
        <v>0</v>
      </c>
      <c r="AQ303" s="29"/>
      <c r="AR303" s="30"/>
      <c r="AS303" s="30" t="str">
        <f>IF(AT303&gt;0,"",IF(ISERROR(VLOOKUP(CONCATENATE(C303,E303),STD!C:D,2,0)),"",VLOOKUP(CONCATENATE(C303,E303),STD!C:D,2,0)))</f>
        <v/>
      </c>
      <c r="AT303" s="31"/>
      <c r="AU303" s="109" t="str">
        <f t="shared" si="97"/>
        <v/>
      </c>
      <c r="AV303" s="286">
        <f t="shared" si="98"/>
        <v>0</v>
      </c>
      <c r="AW303">
        <f t="shared" ref="AW303:AW366" si="99">K303+N303+Q303+T303+W303+Z303</f>
        <v>0</v>
      </c>
    </row>
    <row r="304" spans="1:49" x14ac:dyDescent="0.25">
      <c r="A304" s="82">
        <v>296</v>
      </c>
      <c r="B304" s="285" t="str">
        <f>IF(ISERROR(VLOOKUP(CONCATENATE(C304,E304),STD!C:E,3,0)),"",VLOOKUP(CONCATENATE(C304,E304),STD!C:E,3,0))</f>
        <v/>
      </c>
      <c r="C304" s="184"/>
      <c r="D304" s="229"/>
      <c r="E304" s="26"/>
      <c r="F304" s="26" t="str">
        <f>IF(C304&gt;1,VLOOKUP(C304,'PROD-KGS'!$A$1:$D$1369,4,0),"")</f>
        <v/>
      </c>
      <c r="G304" s="27">
        <f t="shared" si="84"/>
        <v>0</v>
      </c>
      <c r="H304" s="99"/>
      <c r="I304" s="210">
        <f t="shared" si="83"/>
        <v>0</v>
      </c>
      <c r="J304" s="92"/>
      <c r="K304" s="90">
        <f>IFERROR(INDEX(LUN!$A$1:$W$45,MATCH(A304,LUN!$A:$A,0),12),0)</f>
        <v>0</v>
      </c>
      <c r="L304" s="91" t="str">
        <f t="shared" si="85"/>
        <v/>
      </c>
      <c r="M304" s="81"/>
      <c r="N304" s="90">
        <f>IFERROR(INDEX(MAR!$A$1:$W$42,MATCH(A304,MAR!$A:$A,0),12),0)</f>
        <v>0</v>
      </c>
      <c r="O304" s="80" t="str">
        <f t="shared" si="86"/>
        <v/>
      </c>
      <c r="P304" s="81"/>
      <c r="Q304" s="90">
        <f>IFERROR(INDEX(MIE!$A$1:$W$44,MATCH(A304,MIE!$A:$A,0),12),0)</f>
        <v>0</v>
      </c>
      <c r="R304" s="80" t="str">
        <f t="shared" si="87"/>
        <v/>
      </c>
      <c r="S304" s="81"/>
      <c r="T304" s="90">
        <f>IFERROR(INDEX(JUE!$A$1:$W$45,MATCH(A304,JUE!$A:$A,0),12),0)</f>
        <v>0</v>
      </c>
      <c r="U304" s="80" t="str">
        <f t="shared" si="88"/>
        <v/>
      </c>
      <c r="V304" s="81"/>
      <c r="W304" s="90">
        <f>IFERROR(INDEX(VIE!$A$1:$N$40,MATCH(A304,VIE!$A:$A,0),12),0)</f>
        <v>0</v>
      </c>
      <c r="X304" s="80" t="str">
        <f t="shared" si="89"/>
        <v/>
      </c>
      <c r="Y304" s="81"/>
      <c r="Z304" s="90">
        <f>IFERROR(INDEX([5]SAB!$A$1:$J$43,MATCH(A304,[5]SAB!$A:$A,0),12),0)</f>
        <v>0</v>
      </c>
      <c r="AA304" s="80" t="str">
        <f t="shared" si="90"/>
        <v/>
      </c>
      <c r="AB304" s="185"/>
      <c r="AC304" s="28"/>
      <c r="AD304" s="186"/>
      <c r="AE304" s="188"/>
      <c r="AF304" s="187">
        <f t="shared" si="91"/>
        <v>0</v>
      </c>
      <c r="AG304" s="188"/>
      <c r="AH304" s="187">
        <f t="shared" si="92"/>
        <v>0</v>
      </c>
      <c r="AI304" s="188"/>
      <c r="AJ304" s="187">
        <f t="shared" si="93"/>
        <v>0</v>
      </c>
      <c r="AK304" s="188"/>
      <c r="AL304" s="187">
        <f t="shared" si="94"/>
        <v>0</v>
      </c>
      <c r="AM304" s="188"/>
      <c r="AN304" s="187">
        <f t="shared" si="95"/>
        <v>0</v>
      </c>
      <c r="AO304" s="188"/>
      <c r="AP304" s="187">
        <f t="shared" si="96"/>
        <v>0</v>
      </c>
      <c r="AQ304" s="29"/>
      <c r="AR304" s="30"/>
      <c r="AS304" s="30" t="str">
        <f>IF(AT304&gt;0,"",IF(ISERROR(VLOOKUP(CONCATENATE(C304,E304),STD!C:D,2,0)),"",VLOOKUP(CONCATENATE(C304,E304),STD!C:D,2,0)))</f>
        <v/>
      </c>
      <c r="AT304" s="31"/>
      <c r="AU304" s="109" t="str">
        <f t="shared" si="97"/>
        <v/>
      </c>
      <c r="AV304" s="286">
        <f t="shared" si="98"/>
        <v>0</v>
      </c>
      <c r="AW304">
        <f t="shared" si="99"/>
        <v>0</v>
      </c>
    </row>
    <row r="305" spans="1:49" x14ac:dyDescent="0.25">
      <c r="A305" s="82">
        <v>297</v>
      </c>
      <c r="B305" s="285" t="str">
        <f>IF(ISERROR(VLOOKUP(CONCATENATE(C305,E305),STD!C:E,3,0)),"",VLOOKUP(CONCATENATE(C305,E305),STD!C:E,3,0))</f>
        <v/>
      </c>
      <c r="C305" s="184"/>
      <c r="D305" s="229"/>
      <c r="E305" s="26"/>
      <c r="F305" s="26" t="str">
        <f>IF(C305&gt;1,VLOOKUP(C305,'PROD-KGS'!$A$1:$D$1369,4,0),"")</f>
        <v/>
      </c>
      <c r="G305" s="27">
        <f t="shared" si="84"/>
        <v>0</v>
      </c>
      <c r="H305" s="99"/>
      <c r="I305" s="210">
        <f t="shared" si="83"/>
        <v>0</v>
      </c>
      <c r="J305" s="92"/>
      <c r="K305" s="90">
        <f>IFERROR(INDEX(LUN!$A$1:$W$45,MATCH(A305,LUN!$A:$A,0),12),0)</f>
        <v>0</v>
      </c>
      <c r="L305" s="91" t="str">
        <f t="shared" si="85"/>
        <v/>
      </c>
      <c r="M305" s="81"/>
      <c r="N305" s="90">
        <f>IFERROR(INDEX(MAR!$A$1:$W$42,MATCH(A305,MAR!$A:$A,0),12),0)</f>
        <v>0</v>
      </c>
      <c r="O305" s="80" t="str">
        <f t="shared" si="86"/>
        <v/>
      </c>
      <c r="P305" s="81"/>
      <c r="Q305" s="90">
        <f>IFERROR(INDEX(MIE!$A$1:$W$44,MATCH(A305,MIE!$A:$A,0),12),0)</f>
        <v>0</v>
      </c>
      <c r="R305" s="80" t="str">
        <f t="shared" si="87"/>
        <v/>
      </c>
      <c r="S305" s="81"/>
      <c r="T305" s="90">
        <f>IFERROR(INDEX(JUE!$A$1:$W$45,MATCH(A305,JUE!$A:$A,0),12),0)</f>
        <v>0</v>
      </c>
      <c r="U305" s="80" t="str">
        <f t="shared" si="88"/>
        <v/>
      </c>
      <c r="V305" s="81"/>
      <c r="W305" s="90">
        <f>IFERROR(INDEX(VIE!$A$1:$N$40,MATCH(A305,VIE!$A:$A,0),12),0)</f>
        <v>0</v>
      </c>
      <c r="X305" s="80" t="str">
        <f t="shared" si="89"/>
        <v/>
      </c>
      <c r="Y305" s="81"/>
      <c r="Z305" s="90">
        <f>IFERROR(INDEX([5]SAB!$A$1:$J$43,MATCH(A305,[5]SAB!$A:$A,0),12),0)</f>
        <v>0</v>
      </c>
      <c r="AA305" s="80" t="str">
        <f t="shared" si="90"/>
        <v/>
      </c>
      <c r="AB305" s="185"/>
      <c r="AC305" s="28"/>
      <c r="AD305" s="186"/>
      <c r="AE305" s="188"/>
      <c r="AF305" s="187">
        <f t="shared" si="91"/>
        <v>0</v>
      </c>
      <c r="AG305" s="188"/>
      <c r="AH305" s="187">
        <f t="shared" si="92"/>
        <v>0</v>
      </c>
      <c r="AI305" s="188"/>
      <c r="AJ305" s="187">
        <f t="shared" si="93"/>
        <v>0</v>
      </c>
      <c r="AK305" s="188"/>
      <c r="AL305" s="187">
        <f t="shared" si="94"/>
        <v>0</v>
      </c>
      <c r="AM305" s="188"/>
      <c r="AN305" s="187">
        <f t="shared" si="95"/>
        <v>0</v>
      </c>
      <c r="AO305" s="188"/>
      <c r="AP305" s="187">
        <f t="shared" si="96"/>
        <v>0</v>
      </c>
      <c r="AQ305" s="29"/>
      <c r="AR305" s="30"/>
      <c r="AS305" s="30" t="str">
        <f>IF(AT305&gt;0,"",IF(ISERROR(VLOOKUP(CONCATENATE(C305,E305),STD!C:D,2,0)),"",VLOOKUP(CONCATENATE(C305,E305),STD!C:D,2,0)))</f>
        <v/>
      </c>
      <c r="AT305" s="31"/>
      <c r="AU305" s="109" t="str">
        <f t="shared" si="97"/>
        <v/>
      </c>
      <c r="AV305" s="286">
        <f t="shared" si="98"/>
        <v>0</v>
      </c>
      <c r="AW305">
        <f t="shared" si="99"/>
        <v>0</v>
      </c>
    </row>
    <row r="306" spans="1:49" x14ac:dyDescent="0.25">
      <c r="A306" s="82">
        <v>298</v>
      </c>
      <c r="B306" s="285" t="str">
        <f>IF(ISERROR(VLOOKUP(CONCATENATE(C306,E306),STD!C:E,3,0)),"",VLOOKUP(CONCATENATE(C306,E306),STD!C:E,3,0))</f>
        <v/>
      </c>
      <c r="C306" s="184"/>
      <c r="D306" s="229"/>
      <c r="E306" s="26"/>
      <c r="F306" s="26" t="str">
        <f>IF(C306&gt;1,VLOOKUP(C306,'PROD-KGS'!$A$1:$D$1369,4,0),"")</f>
        <v/>
      </c>
      <c r="G306" s="27">
        <f t="shared" si="84"/>
        <v>0</v>
      </c>
      <c r="H306" s="99"/>
      <c r="I306" s="210">
        <f t="shared" si="83"/>
        <v>0</v>
      </c>
      <c r="J306" s="92"/>
      <c r="K306" s="90">
        <f>IFERROR(INDEX(LUN!$A$1:$W$45,MATCH(A306,LUN!$A:$A,0),12),0)</f>
        <v>0</v>
      </c>
      <c r="L306" s="91" t="str">
        <f t="shared" si="85"/>
        <v/>
      </c>
      <c r="M306" s="81"/>
      <c r="N306" s="90">
        <f>IFERROR(INDEX(MAR!$A$1:$W$42,MATCH(A306,MAR!$A:$A,0),12),0)</f>
        <v>0</v>
      </c>
      <c r="O306" s="80" t="str">
        <f t="shared" si="86"/>
        <v/>
      </c>
      <c r="P306" s="81"/>
      <c r="Q306" s="90">
        <f>IFERROR(INDEX(MIE!$A$1:$W$44,MATCH(A306,MIE!$A:$A,0),12),0)</f>
        <v>0</v>
      </c>
      <c r="R306" s="80" t="str">
        <f t="shared" si="87"/>
        <v/>
      </c>
      <c r="S306" s="81"/>
      <c r="T306" s="90">
        <f>IFERROR(INDEX(JUE!$A$1:$W$45,MATCH(A306,JUE!$A:$A,0),12),0)</f>
        <v>0</v>
      </c>
      <c r="U306" s="80" t="str">
        <f t="shared" si="88"/>
        <v/>
      </c>
      <c r="V306" s="81"/>
      <c r="W306" s="90">
        <f>IFERROR(INDEX(VIE!$A$1:$N$40,MATCH(A306,VIE!$A:$A,0),12),0)</f>
        <v>0</v>
      </c>
      <c r="X306" s="80" t="str">
        <f t="shared" si="89"/>
        <v/>
      </c>
      <c r="Y306" s="81"/>
      <c r="Z306" s="90">
        <f>IFERROR(INDEX([5]SAB!$A$1:$J$43,MATCH(A306,[5]SAB!$A:$A,0),12),0)</f>
        <v>0</v>
      </c>
      <c r="AA306" s="80" t="str">
        <f t="shared" si="90"/>
        <v/>
      </c>
      <c r="AB306" s="185"/>
      <c r="AC306" s="28"/>
      <c r="AD306" s="186"/>
      <c r="AE306" s="188"/>
      <c r="AF306" s="187">
        <f t="shared" si="91"/>
        <v>0</v>
      </c>
      <c r="AG306" s="188"/>
      <c r="AH306" s="187">
        <f t="shared" si="92"/>
        <v>0</v>
      </c>
      <c r="AI306" s="188"/>
      <c r="AJ306" s="187">
        <f t="shared" si="93"/>
        <v>0</v>
      </c>
      <c r="AK306" s="188"/>
      <c r="AL306" s="187">
        <f t="shared" si="94"/>
        <v>0</v>
      </c>
      <c r="AM306" s="188"/>
      <c r="AN306" s="187">
        <f t="shared" si="95"/>
        <v>0</v>
      </c>
      <c r="AO306" s="188"/>
      <c r="AP306" s="187">
        <f t="shared" si="96"/>
        <v>0</v>
      </c>
      <c r="AQ306" s="29"/>
      <c r="AR306" s="30"/>
      <c r="AS306" s="30" t="str">
        <f>IF(AT306&gt;0,"",IF(ISERROR(VLOOKUP(CONCATENATE(C306,E306),STD!C:D,2,0)),"",VLOOKUP(CONCATENATE(C306,E306),STD!C:D,2,0)))</f>
        <v/>
      </c>
      <c r="AT306" s="31"/>
      <c r="AU306" s="109" t="str">
        <f t="shared" si="97"/>
        <v/>
      </c>
      <c r="AV306" s="286">
        <f t="shared" si="98"/>
        <v>0</v>
      </c>
      <c r="AW306">
        <f t="shared" si="99"/>
        <v>0</v>
      </c>
    </row>
    <row r="307" spans="1:49" x14ac:dyDescent="0.25">
      <c r="A307" s="82">
        <v>299</v>
      </c>
      <c r="B307" s="285" t="str">
        <f>IF(ISERROR(VLOOKUP(CONCATENATE(C307,E307),STD!C:E,3,0)),"",VLOOKUP(CONCATENATE(C307,E307),STD!C:E,3,0))</f>
        <v/>
      </c>
      <c r="C307" s="184"/>
      <c r="D307" s="229"/>
      <c r="E307" s="26"/>
      <c r="F307" s="26" t="str">
        <f>IF(C307&gt;1,VLOOKUP(C307,'PROD-KGS'!$A$1:$D$1369,4,0),"")</f>
        <v/>
      </c>
      <c r="G307" s="27">
        <f t="shared" si="84"/>
        <v>0</v>
      </c>
      <c r="H307" s="99"/>
      <c r="I307" s="210">
        <f t="shared" ref="I307:I370" si="100">H307-SUM(K307,N307,Q307,T307,W307,Z307)</f>
        <v>0</v>
      </c>
      <c r="J307" s="92"/>
      <c r="K307" s="90">
        <f>IFERROR(INDEX(LUN!$A$1:$W$45,MATCH(A307,LUN!$A:$A,0),12),0)</f>
        <v>0</v>
      </c>
      <c r="L307" s="91" t="str">
        <f t="shared" si="85"/>
        <v/>
      </c>
      <c r="M307" s="81"/>
      <c r="N307" s="90">
        <f>IFERROR(INDEX(MAR!$A$1:$W$42,MATCH(A307,MAR!$A:$A,0),12),0)</f>
        <v>0</v>
      </c>
      <c r="O307" s="80" t="str">
        <f t="shared" si="86"/>
        <v/>
      </c>
      <c r="P307" s="81"/>
      <c r="Q307" s="90">
        <f>IFERROR(INDEX(MIE!$A$1:$W$44,MATCH(A307,MIE!$A:$A,0),12),0)</f>
        <v>0</v>
      </c>
      <c r="R307" s="80" t="str">
        <f t="shared" si="87"/>
        <v/>
      </c>
      <c r="S307" s="81"/>
      <c r="T307" s="90">
        <f>IFERROR(INDEX(JUE!$A$1:$W$45,MATCH(A307,JUE!$A:$A,0),12),0)</f>
        <v>0</v>
      </c>
      <c r="U307" s="80" t="str">
        <f t="shared" si="88"/>
        <v/>
      </c>
      <c r="V307" s="81"/>
      <c r="W307" s="90">
        <f>IFERROR(INDEX(VIE!$A$1:$N$40,MATCH(A307,VIE!$A:$A,0),12),0)</f>
        <v>0</v>
      </c>
      <c r="X307" s="80" t="str">
        <f t="shared" si="89"/>
        <v/>
      </c>
      <c r="Y307" s="81"/>
      <c r="Z307" s="90">
        <f>IFERROR(INDEX([5]SAB!$A$1:$J$43,MATCH(A307,[5]SAB!$A:$A,0),12),0)</f>
        <v>0</v>
      </c>
      <c r="AA307" s="80" t="str">
        <f t="shared" si="90"/>
        <v/>
      </c>
      <c r="AB307" s="185"/>
      <c r="AC307" s="28"/>
      <c r="AD307" s="186"/>
      <c r="AE307" s="188"/>
      <c r="AF307" s="187">
        <f t="shared" si="91"/>
        <v>0</v>
      </c>
      <c r="AG307" s="188"/>
      <c r="AH307" s="187">
        <f t="shared" si="92"/>
        <v>0</v>
      </c>
      <c r="AI307" s="188"/>
      <c r="AJ307" s="187">
        <f t="shared" si="93"/>
        <v>0</v>
      </c>
      <c r="AK307" s="188"/>
      <c r="AL307" s="187">
        <f t="shared" si="94"/>
        <v>0</v>
      </c>
      <c r="AM307" s="188"/>
      <c r="AN307" s="187">
        <f t="shared" si="95"/>
        <v>0</v>
      </c>
      <c r="AO307" s="188"/>
      <c r="AP307" s="187">
        <f t="shared" si="96"/>
        <v>0</v>
      </c>
      <c r="AQ307" s="29"/>
      <c r="AR307" s="30"/>
      <c r="AS307" s="30" t="str">
        <f>IF(AT307&gt;0,"",IF(ISERROR(VLOOKUP(CONCATENATE(C307,E307),STD!C:D,2,0)),"",VLOOKUP(CONCATENATE(C307,E307),STD!C:D,2,0)))</f>
        <v/>
      </c>
      <c r="AT307" s="31"/>
      <c r="AU307" s="109" t="str">
        <f t="shared" si="97"/>
        <v/>
      </c>
      <c r="AV307" s="286">
        <f t="shared" si="98"/>
        <v>0</v>
      </c>
      <c r="AW307">
        <f t="shared" si="99"/>
        <v>0</v>
      </c>
    </row>
    <row r="308" spans="1:49" x14ac:dyDescent="0.25">
      <c r="A308" s="82">
        <v>300</v>
      </c>
      <c r="B308" s="285" t="str">
        <f>IF(ISERROR(VLOOKUP(CONCATENATE(C308,E308),STD!C:E,3,0)),"",VLOOKUP(CONCATENATE(C308,E308),STD!C:E,3,0))</f>
        <v/>
      </c>
      <c r="C308" s="184"/>
      <c r="D308" s="229"/>
      <c r="E308" s="26"/>
      <c r="F308" s="26" t="str">
        <f>IF(C308&gt;1,VLOOKUP(C308,'PROD-KGS'!$A$1:$D$1369,4,0),"")</f>
        <v/>
      </c>
      <c r="G308" s="27">
        <f t="shared" si="84"/>
        <v>0</v>
      </c>
      <c r="H308" s="99"/>
      <c r="I308" s="210">
        <f t="shared" si="100"/>
        <v>0</v>
      </c>
      <c r="J308" s="92"/>
      <c r="K308" s="90">
        <f>IFERROR(INDEX(LUN!$A$1:$W$45,MATCH(A308,LUN!$A:$A,0),12),0)</f>
        <v>0</v>
      </c>
      <c r="L308" s="91" t="str">
        <f t="shared" si="85"/>
        <v/>
      </c>
      <c r="M308" s="81"/>
      <c r="N308" s="90">
        <f>IFERROR(INDEX(MAR!$A$1:$W$42,MATCH(A308,MAR!$A:$A,0),12),0)</f>
        <v>0</v>
      </c>
      <c r="O308" s="80" t="str">
        <f t="shared" si="86"/>
        <v/>
      </c>
      <c r="P308" s="81"/>
      <c r="Q308" s="90">
        <f>IFERROR(INDEX(MIE!$A$1:$W$44,MATCH(A308,MIE!$A:$A,0),12),0)</f>
        <v>0</v>
      </c>
      <c r="R308" s="80" t="str">
        <f t="shared" si="87"/>
        <v/>
      </c>
      <c r="S308" s="81"/>
      <c r="T308" s="90">
        <f>IFERROR(INDEX(JUE!$A$1:$W$45,MATCH(A308,JUE!$A:$A,0),12),0)</f>
        <v>0</v>
      </c>
      <c r="U308" s="80" t="str">
        <f t="shared" si="88"/>
        <v/>
      </c>
      <c r="V308" s="81"/>
      <c r="W308" s="90">
        <f>IFERROR(INDEX(VIE!$A$1:$N$40,MATCH(A308,VIE!$A:$A,0),12),0)</f>
        <v>0</v>
      </c>
      <c r="X308" s="80" t="str">
        <f t="shared" si="89"/>
        <v/>
      </c>
      <c r="Y308" s="81"/>
      <c r="Z308" s="90">
        <f>IFERROR(INDEX([5]SAB!$A$1:$J$43,MATCH(A308,[5]SAB!$A:$A,0),12),0)</f>
        <v>0</v>
      </c>
      <c r="AA308" s="80" t="str">
        <f t="shared" si="90"/>
        <v/>
      </c>
      <c r="AB308" s="185"/>
      <c r="AC308" s="28"/>
      <c r="AD308" s="186"/>
      <c r="AE308" s="188"/>
      <c r="AF308" s="187">
        <f t="shared" si="91"/>
        <v>0</v>
      </c>
      <c r="AG308" s="188"/>
      <c r="AH308" s="187">
        <f t="shared" si="92"/>
        <v>0</v>
      </c>
      <c r="AI308" s="188"/>
      <c r="AJ308" s="187">
        <f t="shared" si="93"/>
        <v>0</v>
      </c>
      <c r="AK308" s="188"/>
      <c r="AL308" s="187">
        <f t="shared" si="94"/>
        <v>0</v>
      </c>
      <c r="AM308" s="188"/>
      <c r="AN308" s="187">
        <f t="shared" si="95"/>
        <v>0</v>
      </c>
      <c r="AO308" s="188"/>
      <c r="AP308" s="187">
        <f t="shared" si="96"/>
        <v>0</v>
      </c>
      <c r="AQ308" s="29"/>
      <c r="AR308" s="30"/>
      <c r="AS308" s="30" t="str">
        <f>IF(AT308&gt;0,"",IF(ISERROR(VLOOKUP(CONCATENATE(C308,E308),STD!C:D,2,0)),"",VLOOKUP(CONCATENATE(C308,E308),STD!C:D,2,0)))</f>
        <v/>
      </c>
      <c r="AT308" s="31"/>
      <c r="AU308" s="109" t="str">
        <f t="shared" si="97"/>
        <v/>
      </c>
      <c r="AV308" s="286">
        <f t="shared" si="98"/>
        <v>0</v>
      </c>
      <c r="AW308">
        <f t="shared" si="99"/>
        <v>0</v>
      </c>
    </row>
    <row r="309" spans="1:49" ht="15" customHeight="1" x14ac:dyDescent="0.25">
      <c r="A309" s="82">
        <v>301</v>
      </c>
      <c r="B309" s="285" t="str">
        <f>IF(ISERROR(VLOOKUP(CONCATENATE(C309,E309),STD!C:E,3,0)),"",VLOOKUP(CONCATENATE(C309,E309),STD!C:E,3,0))</f>
        <v/>
      </c>
      <c r="C309" s="184"/>
      <c r="D309" s="229"/>
      <c r="E309" s="26"/>
      <c r="F309" s="26" t="str">
        <f>IF(C309&gt;1,VLOOKUP(C309,'PROD-KGS'!$A$1:$D$1369,4,0),"")</f>
        <v/>
      </c>
      <c r="G309" s="27">
        <f t="shared" si="84"/>
        <v>0</v>
      </c>
      <c r="H309" s="99"/>
      <c r="I309" s="210">
        <f t="shared" si="100"/>
        <v>0</v>
      </c>
      <c r="J309" s="92"/>
      <c r="K309" s="90">
        <f>IFERROR(INDEX(LUN!$A$1:$W$45,MATCH(A309,LUN!$A:$A,0),12),0)</f>
        <v>0</v>
      </c>
      <c r="L309" s="91" t="str">
        <f t="shared" si="85"/>
        <v/>
      </c>
      <c r="M309" s="81"/>
      <c r="N309" s="90">
        <f>IFERROR(INDEX(MAR!$A$1:$W$42,MATCH(A309,MAR!$A:$A,0),12),0)</f>
        <v>0</v>
      </c>
      <c r="O309" s="80" t="str">
        <f t="shared" si="86"/>
        <v/>
      </c>
      <c r="P309" s="81"/>
      <c r="Q309" s="90">
        <f>IFERROR(INDEX(MIE!$A$1:$W$44,MATCH(A309,MIE!$A:$A,0),12),0)</f>
        <v>0</v>
      </c>
      <c r="R309" s="80" t="str">
        <f t="shared" si="87"/>
        <v/>
      </c>
      <c r="S309" s="81"/>
      <c r="T309" s="90">
        <f>IFERROR(INDEX(JUE!$A$1:$W$45,MATCH(A309,JUE!$A:$A,0),12),0)</f>
        <v>0</v>
      </c>
      <c r="U309" s="80" t="str">
        <f t="shared" si="88"/>
        <v/>
      </c>
      <c r="V309" s="81"/>
      <c r="W309" s="90">
        <f>IFERROR(INDEX(VIE!$A$1:$N$40,MATCH(A309,VIE!$A:$A,0),12),0)</f>
        <v>0</v>
      </c>
      <c r="X309" s="80" t="str">
        <f t="shared" si="89"/>
        <v/>
      </c>
      <c r="Y309" s="81"/>
      <c r="Z309" s="90">
        <f>IFERROR(INDEX([5]SAB!$A$1:$J$43,MATCH(A309,[5]SAB!$A:$A,0),12),0)</f>
        <v>0</v>
      </c>
      <c r="AA309" s="80" t="str">
        <f t="shared" si="90"/>
        <v/>
      </c>
      <c r="AB309" s="185"/>
      <c r="AC309" s="28"/>
      <c r="AD309" s="186"/>
      <c r="AE309" s="188"/>
      <c r="AF309" s="187">
        <f t="shared" si="91"/>
        <v>0</v>
      </c>
      <c r="AG309" s="188"/>
      <c r="AH309" s="187">
        <f t="shared" si="92"/>
        <v>0</v>
      </c>
      <c r="AI309" s="188"/>
      <c r="AJ309" s="187">
        <f t="shared" si="93"/>
        <v>0</v>
      </c>
      <c r="AK309" s="188"/>
      <c r="AL309" s="187">
        <f t="shared" si="94"/>
        <v>0</v>
      </c>
      <c r="AM309" s="188"/>
      <c r="AN309" s="187">
        <f t="shared" si="95"/>
        <v>0</v>
      </c>
      <c r="AO309" s="188"/>
      <c r="AP309" s="187">
        <f t="shared" si="96"/>
        <v>0</v>
      </c>
      <c r="AQ309" s="29"/>
      <c r="AR309" s="30"/>
      <c r="AS309" s="30" t="str">
        <f>IF(AT309&gt;0,"",IF(ISERROR(VLOOKUP(CONCATENATE(C309,E309),STD!C:D,2,0)),"",VLOOKUP(CONCATENATE(C309,E309),STD!C:D,2,0)))</f>
        <v/>
      </c>
      <c r="AT309" s="31"/>
      <c r="AU309" s="109" t="str">
        <f t="shared" si="97"/>
        <v/>
      </c>
      <c r="AV309" s="286">
        <f t="shared" si="98"/>
        <v>0</v>
      </c>
      <c r="AW309">
        <f t="shared" si="99"/>
        <v>0</v>
      </c>
    </row>
    <row r="310" spans="1:49" x14ac:dyDescent="0.25">
      <c r="A310" s="82">
        <v>302</v>
      </c>
      <c r="B310" s="285" t="str">
        <f>IF(ISERROR(VLOOKUP(CONCATENATE(C310,E310),STD!C:E,3,0)),"",VLOOKUP(CONCATENATE(C310,E310),STD!C:E,3,0))</f>
        <v/>
      </c>
      <c r="C310" s="184"/>
      <c r="D310" s="229"/>
      <c r="E310" s="26"/>
      <c r="F310" s="26" t="str">
        <f>IF(C310&gt;1,VLOOKUP(C310,'PROD-KGS'!$A$1:$D$1369,4,0),"")</f>
        <v/>
      </c>
      <c r="G310" s="27">
        <f t="shared" si="84"/>
        <v>0</v>
      </c>
      <c r="H310" s="99"/>
      <c r="I310" s="210">
        <f t="shared" si="100"/>
        <v>0</v>
      </c>
      <c r="J310" s="92"/>
      <c r="K310" s="90">
        <f>IFERROR(INDEX(LUN!$A$1:$W$45,MATCH(A310,LUN!$A:$A,0),12),0)</f>
        <v>0</v>
      </c>
      <c r="L310" s="91" t="str">
        <f t="shared" si="85"/>
        <v/>
      </c>
      <c r="M310" s="81"/>
      <c r="N310" s="90">
        <f>IFERROR(INDEX(MAR!$A$1:$W$42,MATCH(A310,MAR!$A:$A,0),12),0)</f>
        <v>0</v>
      </c>
      <c r="O310" s="80" t="str">
        <f t="shared" si="86"/>
        <v/>
      </c>
      <c r="P310" s="81"/>
      <c r="Q310" s="90">
        <f>IFERROR(INDEX(MIE!$A$1:$W$44,MATCH(A310,MIE!$A:$A,0),12),0)</f>
        <v>0</v>
      </c>
      <c r="R310" s="80" t="str">
        <f t="shared" si="87"/>
        <v/>
      </c>
      <c r="S310" s="81"/>
      <c r="T310" s="90">
        <f>IFERROR(INDEX(JUE!$A$1:$W$45,MATCH(A310,JUE!$A:$A,0),12),0)</f>
        <v>0</v>
      </c>
      <c r="U310" s="80" t="str">
        <f t="shared" si="88"/>
        <v/>
      </c>
      <c r="V310" s="81"/>
      <c r="W310" s="90">
        <f>IFERROR(INDEX(VIE!$A$1:$N$40,MATCH(A310,VIE!$A:$A,0),12),0)</f>
        <v>0</v>
      </c>
      <c r="X310" s="80" t="str">
        <f t="shared" si="89"/>
        <v/>
      </c>
      <c r="Y310" s="81"/>
      <c r="Z310" s="90">
        <f>IFERROR(INDEX([5]SAB!$A$1:$J$43,MATCH(A310,[5]SAB!$A:$A,0),12),0)</f>
        <v>0</v>
      </c>
      <c r="AA310" s="80" t="str">
        <f t="shared" si="90"/>
        <v/>
      </c>
      <c r="AB310" s="185"/>
      <c r="AC310" s="28"/>
      <c r="AD310" s="186"/>
      <c r="AE310" s="188"/>
      <c r="AF310" s="187">
        <f t="shared" si="91"/>
        <v>0</v>
      </c>
      <c r="AG310" s="188"/>
      <c r="AH310" s="187">
        <f t="shared" si="92"/>
        <v>0</v>
      </c>
      <c r="AI310" s="188"/>
      <c r="AJ310" s="187">
        <f t="shared" si="93"/>
        <v>0</v>
      </c>
      <c r="AK310" s="188"/>
      <c r="AL310" s="187">
        <f t="shared" si="94"/>
        <v>0</v>
      </c>
      <c r="AM310" s="188"/>
      <c r="AN310" s="187">
        <f t="shared" si="95"/>
        <v>0</v>
      </c>
      <c r="AO310" s="188"/>
      <c r="AP310" s="187">
        <f t="shared" si="96"/>
        <v>0</v>
      </c>
      <c r="AQ310" s="29"/>
      <c r="AR310" s="30"/>
      <c r="AS310" s="30" t="str">
        <f>IF(AT310&gt;0,"",IF(ISERROR(VLOOKUP(CONCATENATE(C310,E310),STD!C:D,2,0)),"",VLOOKUP(CONCATENATE(C310,E310),STD!C:D,2,0)))</f>
        <v/>
      </c>
      <c r="AT310" s="31"/>
      <c r="AU310" s="109" t="str">
        <f t="shared" si="97"/>
        <v/>
      </c>
      <c r="AV310" s="286">
        <f t="shared" si="98"/>
        <v>0</v>
      </c>
      <c r="AW310">
        <f t="shared" si="99"/>
        <v>0</v>
      </c>
    </row>
    <row r="311" spans="1:49" x14ac:dyDescent="0.25">
      <c r="A311" s="82">
        <v>303</v>
      </c>
      <c r="B311" s="285" t="str">
        <f>IF(ISERROR(VLOOKUP(CONCATENATE(C311,E311),STD!C:E,3,0)),"",VLOOKUP(CONCATENATE(C311,E311),STD!C:E,3,0))</f>
        <v/>
      </c>
      <c r="C311" s="184"/>
      <c r="D311" s="229"/>
      <c r="E311" s="26"/>
      <c r="F311" s="26" t="str">
        <f>IF(C311&gt;1,VLOOKUP(C311,'PROD-KGS'!$A$1:$D$1369,4,0),"")</f>
        <v/>
      </c>
      <c r="G311" s="27">
        <f t="shared" si="84"/>
        <v>0</v>
      </c>
      <c r="H311" s="99"/>
      <c r="I311" s="210">
        <f t="shared" si="100"/>
        <v>0</v>
      </c>
      <c r="J311" s="92"/>
      <c r="K311" s="90">
        <f>IFERROR(INDEX(LUN!$A$1:$W$45,MATCH(A311,LUN!$A:$A,0),12),0)</f>
        <v>0</v>
      </c>
      <c r="L311" s="91" t="str">
        <f t="shared" si="85"/>
        <v/>
      </c>
      <c r="M311" s="81"/>
      <c r="N311" s="90">
        <f>IFERROR(INDEX(MAR!$A$1:$W$42,MATCH(A311,MAR!$A:$A,0),12),0)</f>
        <v>0</v>
      </c>
      <c r="O311" s="80" t="str">
        <f t="shared" si="86"/>
        <v/>
      </c>
      <c r="P311" s="81"/>
      <c r="Q311" s="90">
        <f>IFERROR(INDEX(MIE!$A$1:$W$44,MATCH(A311,MIE!$A:$A,0),12),0)</f>
        <v>0</v>
      </c>
      <c r="R311" s="80" t="str">
        <f t="shared" si="87"/>
        <v/>
      </c>
      <c r="S311" s="81"/>
      <c r="T311" s="90">
        <f>IFERROR(INDEX(JUE!$A$1:$W$45,MATCH(A311,JUE!$A:$A,0),12),0)</f>
        <v>0</v>
      </c>
      <c r="U311" s="80" t="str">
        <f t="shared" si="88"/>
        <v/>
      </c>
      <c r="V311" s="81"/>
      <c r="W311" s="90">
        <f>IFERROR(INDEX(VIE!$A$1:$N$40,MATCH(A311,VIE!$A:$A,0),12),0)</f>
        <v>0</v>
      </c>
      <c r="X311" s="80" t="str">
        <f t="shared" si="89"/>
        <v/>
      </c>
      <c r="Y311" s="81"/>
      <c r="Z311" s="90">
        <f>IFERROR(INDEX([5]SAB!$A$1:$J$43,MATCH(A311,[5]SAB!$A:$A,0),12),0)</f>
        <v>0</v>
      </c>
      <c r="AA311" s="80" t="str">
        <f t="shared" si="90"/>
        <v/>
      </c>
      <c r="AB311" s="185"/>
      <c r="AC311" s="28"/>
      <c r="AD311" s="186"/>
      <c r="AE311" s="188"/>
      <c r="AF311" s="187">
        <f t="shared" si="91"/>
        <v>0</v>
      </c>
      <c r="AG311" s="188"/>
      <c r="AH311" s="187">
        <f t="shared" si="92"/>
        <v>0</v>
      </c>
      <c r="AI311" s="188"/>
      <c r="AJ311" s="187">
        <f t="shared" si="93"/>
        <v>0</v>
      </c>
      <c r="AK311" s="188"/>
      <c r="AL311" s="187">
        <f t="shared" si="94"/>
        <v>0</v>
      </c>
      <c r="AM311" s="188"/>
      <c r="AN311" s="187">
        <f t="shared" si="95"/>
        <v>0</v>
      </c>
      <c r="AO311" s="188"/>
      <c r="AP311" s="187">
        <f t="shared" si="96"/>
        <v>0</v>
      </c>
      <c r="AQ311" s="29"/>
      <c r="AR311" s="30"/>
      <c r="AS311" s="30" t="str">
        <f>IF(AT311&gt;0,"",IF(ISERROR(VLOOKUP(CONCATENATE(C311,E311),STD!C:D,2,0)),"",VLOOKUP(CONCATENATE(C311,E311),STD!C:D,2,0)))</f>
        <v/>
      </c>
      <c r="AT311" s="31"/>
      <c r="AU311" s="109" t="str">
        <f t="shared" si="97"/>
        <v/>
      </c>
      <c r="AV311" s="286">
        <f t="shared" si="98"/>
        <v>0</v>
      </c>
      <c r="AW311">
        <f t="shared" si="99"/>
        <v>0</v>
      </c>
    </row>
    <row r="312" spans="1:49" x14ac:dyDescent="0.25">
      <c r="A312" s="82">
        <v>304</v>
      </c>
      <c r="B312" s="285" t="str">
        <f>IF(ISERROR(VLOOKUP(CONCATENATE(C312,E312),STD!C:E,3,0)),"",VLOOKUP(CONCATENATE(C312,E312),STD!C:E,3,0))</f>
        <v/>
      </c>
      <c r="C312" s="184"/>
      <c r="D312" s="229"/>
      <c r="E312" s="26"/>
      <c r="F312" s="26" t="str">
        <f>IF(C312&gt;1,VLOOKUP(C312,'PROD-KGS'!$A$1:$D$1369,4,0),"")</f>
        <v/>
      </c>
      <c r="G312" s="27">
        <f t="shared" si="84"/>
        <v>0</v>
      </c>
      <c r="H312" s="99"/>
      <c r="I312" s="210">
        <f t="shared" si="100"/>
        <v>0</v>
      </c>
      <c r="J312" s="92"/>
      <c r="K312" s="90">
        <f>IFERROR(INDEX(LUN!$A$1:$W$45,MATCH(A312,LUN!$A:$A,0),12),0)</f>
        <v>0</v>
      </c>
      <c r="L312" s="91" t="str">
        <f t="shared" si="85"/>
        <v/>
      </c>
      <c r="M312" s="81"/>
      <c r="N312" s="90">
        <f>IFERROR(INDEX(MAR!$A$1:$W$42,MATCH(A312,MAR!$A:$A,0),12),0)</f>
        <v>0</v>
      </c>
      <c r="O312" s="80" t="str">
        <f t="shared" si="86"/>
        <v/>
      </c>
      <c r="P312" s="81"/>
      <c r="Q312" s="90">
        <f>IFERROR(INDEX(MIE!$A$1:$W$44,MATCH(A312,MIE!$A:$A,0),12),0)</f>
        <v>0</v>
      </c>
      <c r="R312" s="80" t="str">
        <f t="shared" si="87"/>
        <v/>
      </c>
      <c r="S312" s="81"/>
      <c r="T312" s="90">
        <f>IFERROR(INDEX(JUE!$A$1:$W$45,MATCH(A312,JUE!$A:$A,0),12),0)</f>
        <v>0</v>
      </c>
      <c r="U312" s="80" t="str">
        <f t="shared" si="88"/>
        <v/>
      </c>
      <c r="V312" s="81"/>
      <c r="W312" s="90">
        <f>IFERROR(INDEX(VIE!$A$1:$N$40,MATCH(A312,VIE!$A:$A,0),12),0)</f>
        <v>0</v>
      </c>
      <c r="X312" s="80" t="str">
        <f t="shared" si="89"/>
        <v/>
      </c>
      <c r="Y312" s="81"/>
      <c r="Z312" s="90">
        <f>IFERROR(INDEX([5]SAB!$A$1:$J$43,MATCH(A312,[5]SAB!$A:$A,0),12),0)</f>
        <v>0</v>
      </c>
      <c r="AA312" s="80" t="str">
        <f t="shared" si="90"/>
        <v/>
      </c>
      <c r="AB312" s="185"/>
      <c r="AC312" s="28"/>
      <c r="AD312" s="186"/>
      <c r="AE312" s="188"/>
      <c r="AF312" s="187">
        <f t="shared" si="91"/>
        <v>0</v>
      </c>
      <c r="AG312" s="188"/>
      <c r="AH312" s="187">
        <f t="shared" si="92"/>
        <v>0</v>
      </c>
      <c r="AI312" s="188"/>
      <c r="AJ312" s="187">
        <f t="shared" si="93"/>
        <v>0</v>
      </c>
      <c r="AK312" s="188"/>
      <c r="AL312" s="187">
        <f t="shared" si="94"/>
        <v>0</v>
      </c>
      <c r="AM312" s="188"/>
      <c r="AN312" s="187">
        <f t="shared" si="95"/>
        <v>0</v>
      </c>
      <c r="AO312" s="188"/>
      <c r="AP312" s="187">
        <f t="shared" si="96"/>
        <v>0</v>
      </c>
      <c r="AQ312" s="29"/>
      <c r="AR312" s="30"/>
      <c r="AS312" s="30" t="str">
        <f>IF(AT312&gt;0,"",IF(ISERROR(VLOOKUP(CONCATENATE(C312,E312),STD!C:D,2,0)),"",VLOOKUP(CONCATENATE(C312,E312),STD!C:D,2,0)))</f>
        <v/>
      </c>
      <c r="AT312" s="31"/>
      <c r="AU312" s="109" t="str">
        <f t="shared" si="97"/>
        <v/>
      </c>
      <c r="AV312" s="286">
        <f t="shared" si="98"/>
        <v>0</v>
      </c>
      <c r="AW312">
        <f t="shared" si="99"/>
        <v>0</v>
      </c>
    </row>
    <row r="313" spans="1:49" x14ac:dyDescent="0.25">
      <c r="A313" s="82">
        <v>305</v>
      </c>
      <c r="B313" s="285" t="str">
        <f>IF(ISERROR(VLOOKUP(CONCATENATE(C313,E313),STD!C:E,3,0)),"",VLOOKUP(CONCATENATE(C313,E313),STD!C:E,3,0))</f>
        <v/>
      </c>
      <c r="C313" s="184"/>
      <c r="D313" s="229"/>
      <c r="E313" s="26"/>
      <c r="F313" s="26" t="str">
        <f>IF(C313&gt;1,VLOOKUP(C313,'PROD-KGS'!$A$1:$D$1369,4,0),"")</f>
        <v/>
      </c>
      <c r="G313" s="27">
        <f t="shared" si="84"/>
        <v>0</v>
      </c>
      <c r="H313" s="99"/>
      <c r="I313" s="210">
        <f t="shared" si="100"/>
        <v>0</v>
      </c>
      <c r="J313" s="92"/>
      <c r="K313" s="90">
        <f>IFERROR(INDEX(LUN!$A$1:$W$45,MATCH(A313,LUN!$A:$A,0),12),0)</f>
        <v>0</v>
      </c>
      <c r="L313" s="91" t="str">
        <f t="shared" si="85"/>
        <v/>
      </c>
      <c r="M313" s="81"/>
      <c r="N313" s="90">
        <f>IFERROR(INDEX(MAR!$A$1:$W$42,MATCH(A313,MAR!$A:$A,0),12),0)</f>
        <v>0</v>
      </c>
      <c r="O313" s="80" t="str">
        <f t="shared" si="86"/>
        <v/>
      </c>
      <c r="P313" s="81"/>
      <c r="Q313" s="90">
        <f>IFERROR(INDEX(MIE!$A$1:$W$44,MATCH(A313,MIE!$A:$A,0),12),0)</f>
        <v>0</v>
      </c>
      <c r="R313" s="80" t="str">
        <f t="shared" si="87"/>
        <v/>
      </c>
      <c r="S313" s="81"/>
      <c r="T313" s="90">
        <f>IFERROR(INDEX(JUE!$A$1:$W$45,MATCH(A313,JUE!$A:$A,0),12),0)</f>
        <v>0</v>
      </c>
      <c r="U313" s="80" t="str">
        <f t="shared" si="88"/>
        <v/>
      </c>
      <c r="V313" s="81"/>
      <c r="W313" s="90">
        <f>IFERROR(INDEX(VIE!$A$1:$N$40,MATCH(A313,VIE!$A:$A,0),12),0)</f>
        <v>0</v>
      </c>
      <c r="X313" s="80" t="str">
        <f t="shared" si="89"/>
        <v/>
      </c>
      <c r="Y313" s="81"/>
      <c r="Z313" s="90">
        <f>IFERROR(INDEX([5]SAB!$A$1:$J$43,MATCH(A313,[5]SAB!$A:$A,0),12),0)</f>
        <v>0</v>
      </c>
      <c r="AA313" s="80" t="str">
        <f t="shared" si="90"/>
        <v/>
      </c>
      <c r="AB313" s="185"/>
      <c r="AC313" s="28"/>
      <c r="AD313" s="186"/>
      <c r="AE313" s="188"/>
      <c r="AF313" s="187">
        <f t="shared" si="91"/>
        <v>0</v>
      </c>
      <c r="AG313" s="188"/>
      <c r="AH313" s="187">
        <f t="shared" si="92"/>
        <v>0</v>
      </c>
      <c r="AI313" s="188"/>
      <c r="AJ313" s="187">
        <f t="shared" si="93"/>
        <v>0</v>
      </c>
      <c r="AK313" s="188"/>
      <c r="AL313" s="187">
        <f t="shared" si="94"/>
        <v>0</v>
      </c>
      <c r="AM313" s="188"/>
      <c r="AN313" s="187">
        <f t="shared" si="95"/>
        <v>0</v>
      </c>
      <c r="AO313" s="188"/>
      <c r="AP313" s="187">
        <f t="shared" si="96"/>
        <v>0</v>
      </c>
      <c r="AQ313" s="29"/>
      <c r="AR313" s="30"/>
      <c r="AS313" s="30" t="str">
        <f>IF(AT313&gt;0,"",IF(ISERROR(VLOOKUP(CONCATENATE(C313,E313),STD!C:D,2,0)),"",VLOOKUP(CONCATENATE(C313,E313),STD!C:D,2,0)))</f>
        <v/>
      </c>
      <c r="AT313" s="31"/>
      <c r="AU313" s="109" t="str">
        <f t="shared" si="97"/>
        <v/>
      </c>
      <c r="AV313" s="286">
        <f t="shared" si="98"/>
        <v>0</v>
      </c>
      <c r="AW313">
        <f t="shared" si="99"/>
        <v>0</v>
      </c>
    </row>
    <row r="314" spans="1:49" ht="15" customHeight="1" x14ac:dyDescent="0.25">
      <c r="A314" s="82">
        <v>306</v>
      </c>
      <c r="B314" s="285" t="str">
        <f>IF(ISERROR(VLOOKUP(CONCATENATE(C314,E314),STD!C:E,3,0)),"",VLOOKUP(CONCATENATE(C314,E314),STD!C:E,3,0))</f>
        <v/>
      </c>
      <c r="C314" s="184"/>
      <c r="D314" s="229"/>
      <c r="E314" s="26"/>
      <c r="F314" s="26" t="str">
        <f>IF(C314&gt;1,VLOOKUP(C314,'PROD-KGS'!$A$1:$D$1369,4,0),"")</f>
        <v/>
      </c>
      <c r="G314" s="27">
        <f t="shared" si="84"/>
        <v>0</v>
      </c>
      <c r="H314" s="99"/>
      <c r="I314" s="210">
        <f t="shared" si="100"/>
        <v>0</v>
      </c>
      <c r="J314" s="92"/>
      <c r="K314" s="90">
        <f>IFERROR(INDEX(LUN!$A$1:$W$45,MATCH(A314,LUN!$A:$A,0),12),0)</f>
        <v>0</v>
      </c>
      <c r="L314" s="91" t="str">
        <f t="shared" si="85"/>
        <v/>
      </c>
      <c r="M314" s="81"/>
      <c r="N314" s="90">
        <f>IFERROR(INDEX(MAR!$A$1:$W$42,MATCH(A314,MAR!$A:$A,0),12),0)</f>
        <v>0</v>
      </c>
      <c r="O314" s="80" t="str">
        <f t="shared" si="86"/>
        <v/>
      </c>
      <c r="P314" s="81"/>
      <c r="Q314" s="90">
        <f>IFERROR(INDEX(MIE!$A$1:$W$44,MATCH(A314,MIE!$A:$A,0),12),0)</f>
        <v>0</v>
      </c>
      <c r="R314" s="80" t="str">
        <f t="shared" si="87"/>
        <v/>
      </c>
      <c r="S314" s="81"/>
      <c r="T314" s="90">
        <f>IFERROR(INDEX(JUE!$A$1:$W$45,MATCH(A314,JUE!$A:$A,0),12),0)</f>
        <v>0</v>
      </c>
      <c r="U314" s="80" t="str">
        <f t="shared" si="88"/>
        <v/>
      </c>
      <c r="V314" s="81"/>
      <c r="W314" s="90">
        <f>IFERROR(INDEX(VIE!$A$1:$N$40,MATCH(A314,VIE!$A:$A,0),12),0)</f>
        <v>0</v>
      </c>
      <c r="X314" s="80" t="str">
        <f t="shared" si="89"/>
        <v/>
      </c>
      <c r="Y314" s="81"/>
      <c r="Z314" s="90">
        <f>IFERROR(INDEX([5]SAB!$A$1:$J$43,MATCH(A314,[5]SAB!$A:$A,0),12),0)</f>
        <v>0</v>
      </c>
      <c r="AA314" s="80" t="str">
        <f t="shared" si="90"/>
        <v/>
      </c>
      <c r="AB314" s="185"/>
      <c r="AC314" s="28"/>
      <c r="AD314" s="186"/>
      <c r="AE314" s="188"/>
      <c r="AF314" s="187">
        <f t="shared" si="91"/>
        <v>0</v>
      </c>
      <c r="AG314" s="188"/>
      <c r="AH314" s="187">
        <f t="shared" si="92"/>
        <v>0</v>
      </c>
      <c r="AI314" s="188"/>
      <c r="AJ314" s="187">
        <f t="shared" si="93"/>
        <v>0</v>
      </c>
      <c r="AK314" s="188"/>
      <c r="AL314" s="187">
        <f t="shared" si="94"/>
        <v>0</v>
      </c>
      <c r="AM314" s="188"/>
      <c r="AN314" s="187">
        <f t="shared" si="95"/>
        <v>0</v>
      </c>
      <c r="AO314" s="188"/>
      <c r="AP314" s="187">
        <f t="shared" si="96"/>
        <v>0</v>
      </c>
      <c r="AQ314" s="29"/>
      <c r="AR314" s="30"/>
      <c r="AS314" s="30" t="str">
        <f>IF(AT314&gt;0,"",IF(ISERROR(VLOOKUP(CONCATENATE(C314,E314),STD!C:D,2,0)),"",VLOOKUP(CONCATENATE(C314,E314),STD!C:D,2,0)))</f>
        <v/>
      </c>
      <c r="AT314" s="31"/>
      <c r="AU314" s="109" t="str">
        <f t="shared" si="97"/>
        <v/>
      </c>
      <c r="AV314" s="286">
        <f t="shared" si="98"/>
        <v>0</v>
      </c>
      <c r="AW314">
        <f t="shared" si="99"/>
        <v>0</v>
      </c>
    </row>
    <row r="315" spans="1:49" ht="15" customHeight="1" x14ac:dyDescent="0.25">
      <c r="A315" s="82">
        <v>307</v>
      </c>
      <c r="B315" s="285" t="str">
        <f>IF(ISERROR(VLOOKUP(CONCATENATE(C315,E315),STD!C:E,3,0)),"",VLOOKUP(CONCATENATE(C315,E315),STD!C:E,3,0))</f>
        <v/>
      </c>
      <c r="C315" s="184"/>
      <c r="D315" s="229"/>
      <c r="E315" s="26"/>
      <c r="F315" s="26" t="str">
        <f>IF(C315&gt;1,VLOOKUP(C315,'PROD-KGS'!$A$1:$D$1369,4,0),"")</f>
        <v/>
      </c>
      <c r="G315" s="27">
        <f t="shared" si="84"/>
        <v>0</v>
      </c>
      <c r="H315" s="99"/>
      <c r="I315" s="210">
        <f t="shared" si="100"/>
        <v>0</v>
      </c>
      <c r="J315" s="92"/>
      <c r="K315" s="90">
        <f>IFERROR(INDEX(LUN!$A$1:$W$45,MATCH(A315,LUN!$A:$A,0),12),0)</f>
        <v>0</v>
      </c>
      <c r="L315" s="91" t="str">
        <f t="shared" si="85"/>
        <v/>
      </c>
      <c r="M315" s="81"/>
      <c r="N315" s="90">
        <f>IFERROR(INDEX(MAR!$A$1:$W$42,MATCH(A315,MAR!$A:$A,0),12),0)</f>
        <v>0</v>
      </c>
      <c r="O315" s="80" t="str">
        <f t="shared" si="86"/>
        <v/>
      </c>
      <c r="P315" s="81"/>
      <c r="Q315" s="90">
        <f>IFERROR(INDEX(MIE!$A$1:$W$44,MATCH(A315,MIE!$A:$A,0),12),0)</f>
        <v>0</v>
      </c>
      <c r="R315" s="80" t="str">
        <f t="shared" si="87"/>
        <v/>
      </c>
      <c r="S315" s="81"/>
      <c r="T315" s="90">
        <f>IFERROR(INDEX(JUE!$A$1:$W$45,MATCH(A315,JUE!$A:$A,0),12),0)</f>
        <v>0</v>
      </c>
      <c r="U315" s="80" t="str">
        <f t="shared" si="88"/>
        <v/>
      </c>
      <c r="V315" s="81"/>
      <c r="W315" s="90">
        <f>IFERROR(INDEX(VIE!$A$1:$N$40,MATCH(A315,VIE!$A:$A,0),12),0)</f>
        <v>0</v>
      </c>
      <c r="X315" s="80" t="str">
        <f t="shared" si="89"/>
        <v/>
      </c>
      <c r="Y315" s="81"/>
      <c r="Z315" s="90">
        <f>IFERROR(INDEX([5]SAB!$A$1:$J$43,MATCH(A315,[5]SAB!$A:$A,0),12),0)</f>
        <v>0</v>
      </c>
      <c r="AA315" s="80" t="str">
        <f t="shared" si="90"/>
        <v/>
      </c>
      <c r="AB315" s="185"/>
      <c r="AC315" s="28"/>
      <c r="AD315" s="186"/>
      <c r="AE315" s="188"/>
      <c r="AF315" s="187">
        <f t="shared" si="91"/>
        <v>0</v>
      </c>
      <c r="AG315" s="188"/>
      <c r="AH315" s="187">
        <f t="shared" si="92"/>
        <v>0</v>
      </c>
      <c r="AI315" s="188"/>
      <c r="AJ315" s="187">
        <f t="shared" si="93"/>
        <v>0</v>
      </c>
      <c r="AK315" s="188"/>
      <c r="AL315" s="187">
        <f t="shared" si="94"/>
        <v>0</v>
      </c>
      <c r="AM315" s="188"/>
      <c r="AN315" s="187">
        <f t="shared" si="95"/>
        <v>0</v>
      </c>
      <c r="AO315" s="188"/>
      <c r="AP315" s="187">
        <f t="shared" si="96"/>
        <v>0</v>
      </c>
      <c r="AQ315" s="29"/>
      <c r="AR315" s="30"/>
      <c r="AS315" s="30" t="str">
        <f>IF(AT315&gt;0,"",IF(ISERROR(VLOOKUP(CONCATENATE(C315,E315),STD!C:D,2,0)),"",VLOOKUP(CONCATENATE(C315,E315),STD!C:D,2,0)))</f>
        <v/>
      </c>
      <c r="AT315" s="31"/>
      <c r="AU315" s="109" t="str">
        <f t="shared" si="97"/>
        <v/>
      </c>
      <c r="AV315" s="286">
        <f t="shared" si="98"/>
        <v>0</v>
      </c>
      <c r="AW315">
        <f t="shared" si="99"/>
        <v>0</v>
      </c>
    </row>
    <row r="316" spans="1:49" x14ac:dyDescent="0.25">
      <c r="A316" s="82">
        <v>308</v>
      </c>
      <c r="B316" s="285" t="str">
        <f>IF(ISERROR(VLOOKUP(CONCATENATE(C316,E316),STD!C:E,3,0)),"",VLOOKUP(CONCATENATE(C316,E316),STD!C:E,3,0))</f>
        <v/>
      </c>
      <c r="C316" s="184"/>
      <c r="D316" s="229"/>
      <c r="E316" s="26"/>
      <c r="F316" s="26" t="str">
        <f>IF(C316&gt;1,VLOOKUP(C316,'PROD-KGS'!$A$1:$D$1369,4,0),"")</f>
        <v/>
      </c>
      <c r="G316" s="27">
        <f t="shared" si="84"/>
        <v>0</v>
      </c>
      <c r="H316" s="99"/>
      <c r="I316" s="210">
        <f t="shared" si="100"/>
        <v>0</v>
      </c>
      <c r="J316" s="92"/>
      <c r="K316" s="90">
        <f>IFERROR(INDEX(LUN!$A$1:$W$45,MATCH(A316,LUN!$A:$A,0),12),0)</f>
        <v>0</v>
      </c>
      <c r="L316" s="91" t="str">
        <f t="shared" si="85"/>
        <v/>
      </c>
      <c r="M316" s="81"/>
      <c r="N316" s="90">
        <f>IFERROR(INDEX(MAR!$A$1:$W$42,MATCH(A316,MAR!$A:$A,0),12),0)</f>
        <v>0</v>
      </c>
      <c r="O316" s="80" t="str">
        <f t="shared" si="86"/>
        <v/>
      </c>
      <c r="P316" s="81"/>
      <c r="Q316" s="90">
        <f>IFERROR(INDEX(MIE!$A$1:$W$44,MATCH(A316,MIE!$A:$A,0),12),0)</f>
        <v>0</v>
      </c>
      <c r="R316" s="80" t="str">
        <f t="shared" si="87"/>
        <v/>
      </c>
      <c r="S316" s="81"/>
      <c r="T316" s="90">
        <f>IFERROR(INDEX(JUE!$A$1:$W$45,MATCH(A316,JUE!$A:$A,0),12),0)</f>
        <v>0</v>
      </c>
      <c r="U316" s="80" t="str">
        <f t="shared" si="88"/>
        <v/>
      </c>
      <c r="V316" s="81"/>
      <c r="W316" s="90">
        <f>IFERROR(INDEX(VIE!$A$1:$N$40,MATCH(A316,VIE!$A:$A,0),12),0)</f>
        <v>0</v>
      </c>
      <c r="X316" s="80" t="str">
        <f t="shared" si="89"/>
        <v/>
      </c>
      <c r="Y316" s="81"/>
      <c r="Z316" s="90">
        <f>IFERROR(INDEX([5]SAB!$A$1:$J$43,MATCH(A316,[5]SAB!$A:$A,0),12),0)</f>
        <v>0</v>
      </c>
      <c r="AA316" s="80" t="str">
        <f t="shared" si="90"/>
        <v/>
      </c>
      <c r="AB316" s="185"/>
      <c r="AC316" s="28"/>
      <c r="AD316" s="186"/>
      <c r="AE316" s="188"/>
      <c r="AF316" s="187">
        <f t="shared" si="91"/>
        <v>0</v>
      </c>
      <c r="AG316" s="188"/>
      <c r="AH316" s="187">
        <f t="shared" si="92"/>
        <v>0</v>
      </c>
      <c r="AI316" s="188"/>
      <c r="AJ316" s="187">
        <f t="shared" si="93"/>
        <v>0</v>
      </c>
      <c r="AK316" s="188"/>
      <c r="AL316" s="187">
        <f t="shared" si="94"/>
        <v>0</v>
      </c>
      <c r="AM316" s="188"/>
      <c r="AN316" s="187">
        <f t="shared" si="95"/>
        <v>0</v>
      </c>
      <c r="AO316" s="188"/>
      <c r="AP316" s="187">
        <f t="shared" si="96"/>
        <v>0</v>
      </c>
      <c r="AQ316" s="29"/>
      <c r="AR316" s="30"/>
      <c r="AS316" s="30" t="str">
        <f>IF(AT316&gt;0,"",IF(ISERROR(VLOOKUP(CONCATENATE(C316,E316),STD!C:D,2,0)),"",VLOOKUP(CONCATENATE(C316,E316),STD!C:D,2,0)))</f>
        <v/>
      </c>
      <c r="AT316" s="31"/>
      <c r="AU316" s="109" t="str">
        <f t="shared" si="97"/>
        <v/>
      </c>
      <c r="AV316" s="286">
        <f t="shared" si="98"/>
        <v>0</v>
      </c>
      <c r="AW316">
        <f t="shared" si="99"/>
        <v>0</v>
      </c>
    </row>
    <row r="317" spans="1:49" x14ac:dyDescent="0.25">
      <c r="A317" s="82">
        <v>309</v>
      </c>
      <c r="B317" s="285" t="str">
        <f>IF(ISERROR(VLOOKUP(CONCATENATE(C317,E317),STD!C:E,3,0)),"",VLOOKUP(CONCATENATE(C317,E317),STD!C:E,3,0))</f>
        <v/>
      </c>
      <c r="C317" s="184"/>
      <c r="D317" s="229"/>
      <c r="E317" s="26"/>
      <c r="F317" s="26" t="str">
        <f>IF(C317&gt;1,VLOOKUP(C317,'PROD-KGS'!$A$1:$D$1369,4,0),"")</f>
        <v/>
      </c>
      <c r="G317" s="27">
        <f t="shared" si="84"/>
        <v>0</v>
      </c>
      <c r="H317" s="99"/>
      <c r="I317" s="210">
        <f t="shared" si="100"/>
        <v>0</v>
      </c>
      <c r="J317" s="92"/>
      <c r="K317" s="90">
        <f>IFERROR(INDEX(LUN!$A$1:$W$45,MATCH(A317,LUN!$A:$A,0),12),0)</f>
        <v>0</v>
      </c>
      <c r="L317" s="91" t="str">
        <f t="shared" si="85"/>
        <v/>
      </c>
      <c r="M317" s="81"/>
      <c r="N317" s="90">
        <f>IFERROR(INDEX(MAR!$A$1:$W$42,MATCH(A317,MAR!$A:$A,0),12),0)</f>
        <v>0</v>
      </c>
      <c r="O317" s="80" t="str">
        <f t="shared" si="86"/>
        <v/>
      </c>
      <c r="P317" s="81"/>
      <c r="Q317" s="90">
        <f>IFERROR(INDEX(MIE!$A$1:$W$44,MATCH(A317,MIE!$A:$A,0),12),0)</f>
        <v>0</v>
      </c>
      <c r="R317" s="80" t="str">
        <f t="shared" si="87"/>
        <v/>
      </c>
      <c r="S317" s="81"/>
      <c r="T317" s="90">
        <f>IFERROR(INDEX(JUE!$A$1:$W$45,MATCH(A317,JUE!$A:$A,0),12),0)</f>
        <v>0</v>
      </c>
      <c r="U317" s="80" t="str">
        <f t="shared" si="88"/>
        <v/>
      </c>
      <c r="V317" s="81"/>
      <c r="W317" s="90">
        <f>IFERROR(INDEX(VIE!$A$1:$N$40,MATCH(A317,VIE!$A:$A,0),12),0)</f>
        <v>0</v>
      </c>
      <c r="X317" s="80" t="str">
        <f t="shared" si="89"/>
        <v/>
      </c>
      <c r="Y317" s="81"/>
      <c r="Z317" s="90">
        <f>IFERROR(INDEX([5]SAB!$A$1:$J$43,MATCH(A317,[5]SAB!$A:$A,0),12),0)</f>
        <v>0</v>
      </c>
      <c r="AA317" s="80" t="str">
        <f t="shared" si="90"/>
        <v/>
      </c>
      <c r="AB317" s="185"/>
      <c r="AC317" s="28"/>
      <c r="AD317" s="186"/>
      <c r="AE317" s="188"/>
      <c r="AF317" s="187">
        <f t="shared" si="91"/>
        <v>0</v>
      </c>
      <c r="AG317" s="188"/>
      <c r="AH317" s="187">
        <f t="shared" si="92"/>
        <v>0</v>
      </c>
      <c r="AI317" s="188"/>
      <c r="AJ317" s="187">
        <f t="shared" si="93"/>
        <v>0</v>
      </c>
      <c r="AK317" s="188"/>
      <c r="AL317" s="187">
        <f t="shared" si="94"/>
        <v>0</v>
      </c>
      <c r="AM317" s="188"/>
      <c r="AN317" s="187">
        <f t="shared" si="95"/>
        <v>0</v>
      </c>
      <c r="AO317" s="188"/>
      <c r="AP317" s="187">
        <f t="shared" si="96"/>
        <v>0</v>
      </c>
      <c r="AQ317" s="29"/>
      <c r="AR317" s="30"/>
      <c r="AS317" s="30" t="str">
        <f>IF(AT317&gt;0,"",IF(ISERROR(VLOOKUP(CONCATENATE(C317,E317),STD!C:D,2,0)),"",VLOOKUP(CONCATENATE(C317,E317),STD!C:D,2,0)))</f>
        <v/>
      </c>
      <c r="AT317" s="31"/>
      <c r="AU317" s="109" t="str">
        <f t="shared" si="97"/>
        <v/>
      </c>
      <c r="AV317" s="286">
        <f t="shared" si="98"/>
        <v>0</v>
      </c>
      <c r="AW317">
        <f t="shared" si="99"/>
        <v>0</v>
      </c>
    </row>
    <row r="318" spans="1:49" x14ac:dyDescent="0.25">
      <c r="A318" s="82">
        <v>310</v>
      </c>
      <c r="B318" s="285" t="str">
        <f>IF(ISERROR(VLOOKUP(CONCATENATE(C318,E318),STD!C:E,3,0)),"",VLOOKUP(CONCATENATE(C318,E318),STD!C:E,3,0))</f>
        <v/>
      </c>
      <c r="C318" s="184"/>
      <c r="D318" s="229"/>
      <c r="E318" s="26"/>
      <c r="F318" s="26" t="str">
        <f>IF(C318&gt;1,VLOOKUP(C318,'PROD-KGS'!$A$1:$D$1369,4,0),"")</f>
        <v/>
      </c>
      <c r="G318" s="27">
        <f t="shared" si="84"/>
        <v>0</v>
      </c>
      <c r="H318" s="99"/>
      <c r="I318" s="210">
        <f t="shared" si="100"/>
        <v>0</v>
      </c>
      <c r="J318" s="92"/>
      <c r="K318" s="90">
        <f>IFERROR(INDEX(LUN!$A$1:$W$45,MATCH(A318,LUN!$A:$A,0),12),0)</f>
        <v>0</v>
      </c>
      <c r="L318" s="91" t="str">
        <f t="shared" si="85"/>
        <v/>
      </c>
      <c r="M318" s="81"/>
      <c r="N318" s="90">
        <f>IFERROR(INDEX(MAR!$A$1:$W$42,MATCH(A318,MAR!$A:$A,0),12),0)</f>
        <v>0</v>
      </c>
      <c r="O318" s="80" t="str">
        <f t="shared" si="86"/>
        <v/>
      </c>
      <c r="P318" s="81"/>
      <c r="Q318" s="90">
        <f>IFERROR(INDEX(MIE!$A$1:$W$44,MATCH(A318,MIE!$A:$A,0),12),0)</f>
        <v>0</v>
      </c>
      <c r="R318" s="80" t="str">
        <f t="shared" si="87"/>
        <v/>
      </c>
      <c r="S318" s="81"/>
      <c r="T318" s="90">
        <f>IFERROR(INDEX(JUE!$A$1:$W$45,MATCH(A318,JUE!$A:$A,0),12),0)</f>
        <v>0</v>
      </c>
      <c r="U318" s="80" t="str">
        <f t="shared" si="88"/>
        <v/>
      </c>
      <c r="V318" s="81"/>
      <c r="W318" s="90">
        <f>IFERROR(INDEX(VIE!$A$1:$N$40,MATCH(A318,VIE!$A:$A,0),12),0)</f>
        <v>0</v>
      </c>
      <c r="X318" s="80" t="str">
        <f t="shared" si="89"/>
        <v/>
      </c>
      <c r="Y318" s="81"/>
      <c r="Z318" s="90">
        <f>IFERROR(INDEX([5]SAB!$A$1:$J$43,MATCH(A318,[5]SAB!$A:$A,0),12),0)</f>
        <v>0</v>
      </c>
      <c r="AA318" s="80" t="str">
        <f t="shared" si="90"/>
        <v/>
      </c>
      <c r="AB318" s="185"/>
      <c r="AC318" s="28"/>
      <c r="AD318" s="186"/>
      <c r="AE318" s="188"/>
      <c r="AF318" s="187">
        <f t="shared" si="91"/>
        <v>0</v>
      </c>
      <c r="AG318" s="188"/>
      <c r="AH318" s="187">
        <f t="shared" si="92"/>
        <v>0</v>
      </c>
      <c r="AI318" s="188"/>
      <c r="AJ318" s="187">
        <f t="shared" si="93"/>
        <v>0</v>
      </c>
      <c r="AK318" s="188"/>
      <c r="AL318" s="187">
        <f t="shared" si="94"/>
        <v>0</v>
      </c>
      <c r="AM318" s="188"/>
      <c r="AN318" s="187">
        <f t="shared" si="95"/>
        <v>0</v>
      </c>
      <c r="AO318" s="188"/>
      <c r="AP318" s="187">
        <f t="shared" si="96"/>
        <v>0</v>
      </c>
      <c r="AQ318" s="29"/>
      <c r="AR318" s="30"/>
      <c r="AS318" s="30" t="str">
        <f>IF(AT318&gt;0,"",IF(ISERROR(VLOOKUP(CONCATENATE(C318,E318),STD!C:D,2,0)),"",VLOOKUP(CONCATENATE(C318,E318),STD!C:D,2,0)))</f>
        <v/>
      </c>
      <c r="AT318" s="31"/>
      <c r="AU318" s="109" t="str">
        <f t="shared" si="97"/>
        <v/>
      </c>
      <c r="AV318" s="286">
        <f t="shared" si="98"/>
        <v>0</v>
      </c>
      <c r="AW318">
        <f t="shared" si="99"/>
        <v>0</v>
      </c>
    </row>
    <row r="319" spans="1:49" ht="15" customHeight="1" x14ac:dyDescent="0.25">
      <c r="A319" s="82">
        <v>311</v>
      </c>
      <c r="B319" s="285" t="str">
        <f>IF(ISERROR(VLOOKUP(CONCATENATE(C319,E319),STD!C:E,3,0)),"",VLOOKUP(CONCATENATE(C319,E319),STD!C:E,3,0))</f>
        <v/>
      </c>
      <c r="C319" s="184"/>
      <c r="D319" s="229"/>
      <c r="E319" s="26"/>
      <c r="F319" s="26" t="str">
        <f>IF(C319&gt;1,VLOOKUP(C319,'PROD-KGS'!$A$1:$D$1369,4,0),"")</f>
        <v/>
      </c>
      <c r="G319" s="27">
        <f t="shared" si="84"/>
        <v>0</v>
      </c>
      <c r="H319" s="99"/>
      <c r="I319" s="210">
        <f t="shared" si="100"/>
        <v>0</v>
      </c>
      <c r="J319" s="92"/>
      <c r="K319" s="90">
        <f>IFERROR(INDEX(LUN!$A$1:$W$45,MATCH(A319,LUN!$A:$A,0),12),0)</f>
        <v>0</v>
      </c>
      <c r="L319" s="91" t="str">
        <f t="shared" si="85"/>
        <v/>
      </c>
      <c r="M319" s="81"/>
      <c r="N319" s="90">
        <f>IFERROR(INDEX(MAR!$A$1:$W$42,MATCH(A319,MAR!$A:$A,0),12),0)</f>
        <v>0</v>
      </c>
      <c r="O319" s="80" t="str">
        <f t="shared" si="86"/>
        <v/>
      </c>
      <c r="P319" s="81"/>
      <c r="Q319" s="90">
        <f>IFERROR(INDEX(MIE!$A$1:$W$44,MATCH(A319,MIE!$A:$A,0),12),0)</f>
        <v>0</v>
      </c>
      <c r="R319" s="80" t="str">
        <f t="shared" si="87"/>
        <v/>
      </c>
      <c r="S319" s="81"/>
      <c r="T319" s="90">
        <f>IFERROR(INDEX(JUE!$A$1:$W$45,MATCH(A319,JUE!$A:$A,0),12),0)</f>
        <v>0</v>
      </c>
      <c r="U319" s="80" t="str">
        <f t="shared" si="88"/>
        <v/>
      </c>
      <c r="V319" s="81"/>
      <c r="W319" s="90">
        <f>IFERROR(INDEX(VIE!$A$1:$N$40,MATCH(A319,VIE!$A:$A,0),12),0)</f>
        <v>0</v>
      </c>
      <c r="X319" s="80" t="str">
        <f t="shared" si="89"/>
        <v/>
      </c>
      <c r="Y319" s="81"/>
      <c r="Z319" s="90">
        <f>IFERROR(INDEX([5]SAB!$A$1:$J$43,MATCH(A319,[5]SAB!$A:$A,0),12),0)</f>
        <v>0</v>
      </c>
      <c r="AA319" s="80" t="str">
        <f t="shared" si="90"/>
        <v/>
      </c>
      <c r="AB319" s="185"/>
      <c r="AC319" s="28"/>
      <c r="AD319" s="186"/>
      <c r="AE319" s="188"/>
      <c r="AF319" s="187">
        <f t="shared" si="91"/>
        <v>0</v>
      </c>
      <c r="AG319" s="188"/>
      <c r="AH319" s="187">
        <f t="shared" si="92"/>
        <v>0</v>
      </c>
      <c r="AI319" s="188"/>
      <c r="AJ319" s="187">
        <f t="shared" si="93"/>
        <v>0</v>
      </c>
      <c r="AK319" s="188"/>
      <c r="AL319" s="187">
        <f t="shared" si="94"/>
        <v>0</v>
      </c>
      <c r="AM319" s="188"/>
      <c r="AN319" s="187">
        <f t="shared" si="95"/>
        <v>0</v>
      </c>
      <c r="AO319" s="188"/>
      <c r="AP319" s="187">
        <f t="shared" si="96"/>
        <v>0</v>
      </c>
      <c r="AQ319" s="29"/>
      <c r="AR319" s="30"/>
      <c r="AS319" s="30" t="str">
        <f>IF(AT319&gt;0,"",IF(ISERROR(VLOOKUP(CONCATENATE(C319,E319),STD!C:D,2,0)),"",VLOOKUP(CONCATENATE(C319,E319),STD!C:D,2,0)))</f>
        <v/>
      </c>
      <c r="AT319" s="31"/>
      <c r="AU319" s="109" t="str">
        <f t="shared" si="97"/>
        <v/>
      </c>
      <c r="AV319" s="286">
        <f t="shared" si="98"/>
        <v>0</v>
      </c>
      <c r="AW319">
        <f t="shared" si="99"/>
        <v>0</v>
      </c>
    </row>
    <row r="320" spans="1:49" ht="15" customHeight="1" x14ac:dyDescent="0.25">
      <c r="A320" s="82">
        <v>312</v>
      </c>
      <c r="B320" s="285" t="str">
        <f>IF(ISERROR(VLOOKUP(CONCATENATE(C320,E320),STD!C:E,3,0)),"",VLOOKUP(CONCATENATE(C320,E320),STD!C:E,3,0))</f>
        <v/>
      </c>
      <c r="C320" s="184"/>
      <c r="D320" s="229"/>
      <c r="E320" s="26"/>
      <c r="F320" s="26" t="str">
        <f>IF(C320&gt;1,VLOOKUP(C320,'PROD-KGS'!$A$1:$D$1369,4,0),"")</f>
        <v/>
      </c>
      <c r="G320" s="27">
        <f t="shared" si="84"/>
        <v>0</v>
      </c>
      <c r="H320" s="99"/>
      <c r="I320" s="210">
        <f t="shared" si="100"/>
        <v>0</v>
      </c>
      <c r="J320" s="92"/>
      <c r="K320" s="90">
        <f>IFERROR(INDEX(LUN!$A$1:$W$45,MATCH(A320,LUN!$A:$A,0),12),0)</f>
        <v>0</v>
      </c>
      <c r="L320" s="91" t="str">
        <f t="shared" si="85"/>
        <v/>
      </c>
      <c r="M320" s="81"/>
      <c r="N320" s="90">
        <f>IFERROR(INDEX(MAR!$A$1:$W$42,MATCH(A320,MAR!$A:$A,0),12),0)</f>
        <v>0</v>
      </c>
      <c r="O320" s="80" t="str">
        <f t="shared" si="86"/>
        <v/>
      </c>
      <c r="P320" s="81"/>
      <c r="Q320" s="90">
        <f>IFERROR(INDEX(MIE!$A$1:$W$44,MATCH(A320,MIE!$A:$A,0),12),0)</f>
        <v>0</v>
      </c>
      <c r="R320" s="80" t="str">
        <f t="shared" si="87"/>
        <v/>
      </c>
      <c r="S320" s="81"/>
      <c r="T320" s="90">
        <f>IFERROR(INDEX(JUE!$A$1:$W$45,MATCH(A320,JUE!$A:$A,0),12),0)</f>
        <v>0</v>
      </c>
      <c r="U320" s="80" t="str">
        <f t="shared" si="88"/>
        <v/>
      </c>
      <c r="V320" s="81"/>
      <c r="W320" s="90">
        <f>IFERROR(INDEX(VIE!$A$1:$N$40,MATCH(A320,VIE!$A:$A,0),12),0)</f>
        <v>0</v>
      </c>
      <c r="X320" s="80" t="str">
        <f t="shared" si="89"/>
        <v/>
      </c>
      <c r="Y320" s="81"/>
      <c r="Z320" s="90">
        <f>IFERROR(INDEX([5]SAB!$A$1:$J$43,MATCH(A320,[5]SAB!$A:$A,0),12),0)</f>
        <v>0</v>
      </c>
      <c r="AA320" s="80" t="str">
        <f t="shared" si="90"/>
        <v/>
      </c>
      <c r="AB320" s="185"/>
      <c r="AC320" s="28"/>
      <c r="AD320" s="186"/>
      <c r="AE320" s="188"/>
      <c r="AF320" s="187">
        <f t="shared" si="91"/>
        <v>0</v>
      </c>
      <c r="AG320" s="188"/>
      <c r="AH320" s="187">
        <f t="shared" si="92"/>
        <v>0</v>
      </c>
      <c r="AI320" s="188"/>
      <c r="AJ320" s="187">
        <f t="shared" si="93"/>
        <v>0</v>
      </c>
      <c r="AK320" s="188"/>
      <c r="AL320" s="187">
        <f t="shared" si="94"/>
        <v>0</v>
      </c>
      <c r="AM320" s="188"/>
      <c r="AN320" s="187">
        <f t="shared" si="95"/>
        <v>0</v>
      </c>
      <c r="AO320" s="188"/>
      <c r="AP320" s="187">
        <f t="shared" si="96"/>
        <v>0</v>
      </c>
      <c r="AQ320" s="29"/>
      <c r="AR320" s="30"/>
      <c r="AS320" s="30" t="str">
        <f>IF(AT320&gt;0,"",IF(ISERROR(VLOOKUP(CONCATENATE(C320,E320),STD!C:D,2,0)),"",VLOOKUP(CONCATENATE(C320,E320),STD!C:D,2,0)))</f>
        <v/>
      </c>
      <c r="AT320" s="31"/>
      <c r="AU320" s="109" t="str">
        <f t="shared" si="97"/>
        <v/>
      </c>
      <c r="AV320" s="286">
        <f t="shared" si="98"/>
        <v>0</v>
      </c>
      <c r="AW320">
        <f t="shared" si="99"/>
        <v>0</v>
      </c>
    </row>
    <row r="321" spans="1:49" ht="15" customHeight="1" x14ac:dyDescent="0.25">
      <c r="A321" s="82">
        <v>313</v>
      </c>
      <c r="B321" s="285" t="str">
        <f>IF(ISERROR(VLOOKUP(CONCATENATE(C321,E321),STD!C:E,3,0)),"",VLOOKUP(CONCATENATE(C321,E321),STD!C:E,3,0))</f>
        <v/>
      </c>
      <c r="C321" s="184"/>
      <c r="D321" s="229"/>
      <c r="E321" s="26"/>
      <c r="F321" s="26" t="str">
        <f>IF(C321&gt;1,VLOOKUP(C321,'PROD-KGS'!$A$1:$D$1369,4,0),"")</f>
        <v/>
      </c>
      <c r="G321" s="27">
        <f t="shared" si="84"/>
        <v>0</v>
      </c>
      <c r="H321" s="99"/>
      <c r="I321" s="210">
        <f t="shared" si="100"/>
        <v>0</v>
      </c>
      <c r="J321" s="92"/>
      <c r="K321" s="90">
        <f>IFERROR(INDEX(LUN!$A$1:$W$45,MATCH(A321,LUN!$A:$A,0),12),0)</f>
        <v>0</v>
      </c>
      <c r="L321" s="91" t="str">
        <f t="shared" si="85"/>
        <v/>
      </c>
      <c r="M321" s="81"/>
      <c r="N321" s="90">
        <f>IFERROR(INDEX(MAR!$A$1:$W$42,MATCH(A321,MAR!$A:$A,0),12),0)</f>
        <v>0</v>
      </c>
      <c r="O321" s="80" t="str">
        <f t="shared" si="86"/>
        <v/>
      </c>
      <c r="P321" s="81"/>
      <c r="Q321" s="90">
        <f>IFERROR(INDEX(MIE!$A$1:$W$44,MATCH(A321,MIE!$A:$A,0),12),0)</f>
        <v>0</v>
      </c>
      <c r="R321" s="80" t="str">
        <f t="shared" si="87"/>
        <v/>
      </c>
      <c r="S321" s="81"/>
      <c r="T321" s="90">
        <f>IFERROR(INDEX(JUE!$A$1:$W$45,MATCH(A321,JUE!$A:$A,0),12),0)</f>
        <v>0</v>
      </c>
      <c r="U321" s="80" t="str">
        <f t="shared" si="88"/>
        <v/>
      </c>
      <c r="V321" s="81"/>
      <c r="W321" s="90">
        <f>IFERROR(INDEX(VIE!$A$1:$N$40,MATCH(A321,VIE!$A:$A,0),12),0)</f>
        <v>0</v>
      </c>
      <c r="X321" s="80" t="str">
        <f t="shared" si="89"/>
        <v/>
      </c>
      <c r="Y321" s="81"/>
      <c r="Z321" s="90">
        <f>IFERROR(INDEX([5]SAB!$A$1:$J$43,MATCH(A321,[5]SAB!$A:$A,0),12),0)</f>
        <v>0</v>
      </c>
      <c r="AA321" s="80" t="str">
        <f t="shared" si="90"/>
        <v/>
      </c>
      <c r="AB321" s="185"/>
      <c r="AC321" s="28"/>
      <c r="AD321" s="186"/>
      <c r="AE321" s="188"/>
      <c r="AF321" s="187">
        <f t="shared" si="91"/>
        <v>0</v>
      </c>
      <c r="AG321" s="188"/>
      <c r="AH321" s="187">
        <f t="shared" si="92"/>
        <v>0</v>
      </c>
      <c r="AI321" s="188"/>
      <c r="AJ321" s="187">
        <f t="shared" si="93"/>
        <v>0</v>
      </c>
      <c r="AK321" s="188"/>
      <c r="AL321" s="187">
        <f t="shared" si="94"/>
        <v>0</v>
      </c>
      <c r="AM321" s="188"/>
      <c r="AN321" s="187">
        <f t="shared" si="95"/>
        <v>0</v>
      </c>
      <c r="AO321" s="188"/>
      <c r="AP321" s="187">
        <f t="shared" si="96"/>
        <v>0</v>
      </c>
      <c r="AQ321" s="29"/>
      <c r="AR321" s="30"/>
      <c r="AS321" s="30" t="str">
        <f>IF(AT321&gt;0,"",IF(ISERROR(VLOOKUP(CONCATENATE(C321,E321),STD!C:D,2,0)),"",VLOOKUP(CONCATENATE(C321,E321),STD!C:D,2,0)))</f>
        <v/>
      </c>
      <c r="AT321" s="31"/>
      <c r="AU321" s="109" t="str">
        <f t="shared" si="97"/>
        <v/>
      </c>
      <c r="AV321" s="286">
        <f t="shared" si="98"/>
        <v>0</v>
      </c>
      <c r="AW321">
        <f t="shared" si="99"/>
        <v>0</v>
      </c>
    </row>
    <row r="322" spans="1:49" x14ac:dyDescent="0.25">
      <c r="A322" s="82">
        <v>314</v>
      </c>
      <c r="B322" s="285" t="str">
        <f>IF(ISERROR(VLOOKUP(CONCATENATE(C322,E322),STD!C:E,3,0)),"",VLOOKUP(CONCATENATE(C322,E322),STD!C:E,3,0))</f>
        <v/>
      </c>
      <c r="C322" s="184"/>
      <c r="D322" s="229"/>
      <c r="E322" s="26"/>
      <c r="F322" s="26" t="str">
        <f>IF(C322&gt;1,VLOOKUP(C322,'PROD-KGS'!$A$1:$D$1369,4,0),"")</f>
        <v/>
      </c>
      <c r="G322" s="27">
        <f t="shared" si="84"/>
        <v>0</v>
      </c>
      <c r="H322" s="99"/>
      <c r="I322" s="210">
        <f t="shared" si="100"/>
        <v>0</v>
      </c>
      <c r="J322" s="92"/>
      <c r="K322" s="90">
        <f>IFERROR(INDEX(LUN!$A$1:$W$45,MATCH(A322,LUN!$A:$A,0),12),0)</f>
        <v>0</v>
      </c>
      <c r="L322" s="91" t="str">
        <f t="shared" si="85"/>
        <v/>
      </c>
      <c r="M322" s="81"/>
      <c r="N322" s="90">
        <f>IFERROR(INDEX(MAR!$A$1:$W$42,MATCH(A322,MAR!$A:$A,0),12),0)</f>
        <v>0</v>
      </c>
      <c r="O322" s="80" t="str">
        <f t="shared" si="86"/>
        <v/>
      </c>
      <c r="P322" s="81"/>
      <c r="Q322" s="90">
        <f>IFERROR(INDEX(MIE!$A$1:$W$44,MATCH(A322,MIE!$A:$A,0),12),0)</f>
        <v>0</v>
      </c>
      <c r="R322" s="80" t="str">
        <f t="shared" si="87"/>
        <v/>
      </c>
      <c r="S322" s="81"/>
      <c r="T322" s="90">
        <f>IFERROR(INDEX(JUE!$A$1:$W$45,MATCH(A322,JUE!$A:$A,0),12),0)</f>
        <v>0</v>
      </c>
      <c r="U322" s="80" t="str">
        <f t="shared" si="88"/>
        <v/>
      </c>
      <c r="V322" s="81"/>
      <c r="W322" s="90">
        <f>IFERROR(INDEX(VIE!$A$1:$N$40,MATCH(A322,VIE!$A:$A,0),12),0)</f>
        <v>0</v>
      </c>
      <c r="X322" s="80" t="str">
        <f t="shared" si="89"/>
        <v/>
      </c>
      <c r="Y322" s="81"/>
      <c r="Z322" s="90">
        <f>IFERROR(INDEX([5]SAB!$A$1:$J$43,MATCH(A322,[5]SAB!$A:$A,0),12),0)</f>
        <v>0</v>
      </c>
      <c r="AA322" s="80" t="str">
        <f t="shared" si="90"/>
        <v/>
      </c>
      <c r="AB322" s="185"/>
      <c r="AC322" s="28"/>
      <c r="AD322" s="186"/>
      <c r="AE322" s="188"/>
      <c r="AF322" s="187">
        <f t="shared" si="91"/>
        <v>0</v>
      </c>
      <c r="AG322" s="188"/>
      <c r="AH322" s="187">
        <f t="shared" si="92"/>
        <v>0</v>
      </c>
      <c r="AI322" s="188"/>
      <c r="AJ322" s="187">
        <f t="shared" si="93"/>
        <v>0</v>
      </c>
      <c r="AK322" s="188"/>
      <c r="AL322" s="187">
        <f t="shared" si="94"/>
        <v>0</v>
      </c>
      <c r="AM322" s="188"/>
      <c r="AN322" s="187">
        <f t="shared" si="95"/>
        <v>0</v>
      </c>
      <c r="AO322" s="188"/>
      <c r="AP322" s="187">
        <f t="shared" si="96"/>
        <v>0</v>
      </c>
      <c r="AQ322" s="29"/>
      <c r="AR322" s="30"/>
      <c r="AS322" s="30" t="str">
        <f>IF(AT322&gt;0,"",IF(ISERROR(VLOOKUP(CONCATENATE(C322,E322),STD!C:D,2,0)),"",VLOOKUP(CONCATENATE(C322,E322),STD!C:D,2,0)))</f>
        <v/>
      </c>
      <c r="AT322" s="31"/>
      <c r="AU322" s="109" t="str">
        <f t="shared" si="97"/>
        <v/>
      </c>
      <c r="AV322" s="286">
        <f t="shared" si="98"/>
        <v>0</v>
      </c>
      <c r="AW322">
        <f t="shared" si="99"/>
        <v>0</v>
      </c>
    </row>
    <row r="323" spans="1:49" x14ac:dyDescent="0.25">
      <c r="A323" s="82">
        <v>315</v>
      </c>
      <c r="B323" s="285" t="str">
        <f>IF(ISERROR(VLOOKUP(CONCATENATE(C323,E323),STD!C:E,3,0)),"",VLOOKUP(CONCATENATE(C323,E323),STD!C:E,3,0))</f>
        <v/>
      </c>
      <c r="C323" s="184"/>
      <c r="D323" s="229"/>
      <c r="E323" s="26"/>
      <c r="F323" s="26" t="str">
        <f>IF(C323&gt;1,VLOOKUP(C323,'PROD-KGS'!$A$1:$D$1369,4,0),"")</f>
        <v/>
      </c>
      <c r="G323" s="27">
        <f t="shared" si="84"/>
        <v>0</v>
      </c>
      <c r="H323" s="99"/>
      <c r="I323" s="210">
        <f t="shared" si="100"/>
        <v>0</v>
      </c>
      <c r="J323" s="92"/>
      <c r="K323" s="90">
        <f>IFERROR(INDEX(LUN!$A$1:$W$45,MATCH(A323,LUN!$A:$A,0),12),0)</f>
        <v>0</v>
      </c>
      <c r="L323" s="91" t="str">
        <f t="shared" si="85"/>
        <v/>
      </c>
      <c r="M323" s="81"/>
      <c r="N323" s="90">
        <f>IFERROR(INDEX(MAR!$A$1:$W$42,MATCH(A323,MAR!$A:$A,0),12),0)</f>
        <v>0</v>
      </c>
      <c r="O323" s="80" t="str">
        <f t="shared" si="86"/>
        <v/>
      </c>
      <c r="P323" s="81"/>
      <c r="Q323" s="90">
        <f>IFERROR(INDEX(MIE!$A$1:$W$44,MATCH(A323,MIE!$A:$A,0),12),0)</f>
        <v>0</v>
      </c>
      <c r="R323" s="80" t="str">
        <f t="shared" si="87"/>
        <v/>
      </c>
      <c r="S323" s="81"/>
      <c r="T323" s="90">
        <f>IFERROR(INDEX(JUE!$A$1:$W$45,MATCH(A323,JUE!$A:$A,0),12),0)</f>
        <v>0</v>
      </c>
      <c r="U323" s="80" t="str">
        <f t="shared" si="88"/>
        <v/>
      </c>
      <c r="V323" s="81"/>
      <c r="W323" s="90">
        <f>IFERROR(INDEX(VIE!$A$1:$N$40,MATCH(A323,VIE!$A:$A,0),12),0)</f>
        <v>0</v>
      </c>
      <c r="X323" s="80" t="str">
        <f t="shared" si="89"/>
        <v/>
      </c>
      <c r="Y323" s="81"/>
      <c r="Z323" s="90">
        <f>IFERROR(INDEX([5]SAB!$A$1:$J$43,MATCH(A323,[5]SAB!$A:$A,0),12),0)</f>
        <v>0</v>
      </c>
      <c r="AA323" s="80" t="str">
        <f t="shared" si="90"/>
        <v/>
      </c>
      <c r="AB323" s="185"/>
      <c r="AC323" s="28"/>
      <c r="AD323" s="186"/>
      <c r="AE323" s="188"/>
      <c r="AF323" s="187">
        <f t="shared" si="91"/>
        <v>0</v>
      </c>
      <c r="AG323" s="188"/>
      <c r="AH323" s="187">
        <f t="shared" si="92"/>
        <v>0</v>
      </c>
      <c r="AI323" s="188"/>
      <c r="AJ323" s="187">
        <f t="shared" si="93"/>
        <v>0</v>
      </c>
      <c r="AK323" s="188"/>
      <c r="AL323" s="187">
        <f t="shared" si="94"/>
        <v>0</v>
      </c>
      <c r="AM323" s="188"/>
      <c r="AN323" s="187">
        <f t="shared" si="95"/>
        <v>0</v>
      </c>
      <c r="AO323" s="188"/>
      <c r="AP323" s="187">
        <f t="shared" si="96"/>
        <v>0</v>
      </c>
      <c r="AQ323" s="29"/>
      <c r="AR323" s="30"/>
      <c r="AS323" s="30" t="str">
        <f>IF(AT323&gt;0,"",IF(ISERROR(VLOOKUP(CONCATENATE(C323,E323),STD!C:D,2,0)),"",VLOOKUP(CONCATENATE(C323,E323),STD!C:D,2,0)))</f>
        <v/>
      </c>
      <c r="AT323" s="31"/>
      <c r="AU323" s="109" t="str">
        <f t="shared" si="97"/>
        <v/>
      </c>
      <c r="AV323" s="286">
        <f t="shared" si="98"/>
        <v>0</v>
      </c>
      <c r="AW323">
        <f t="shared" si="99"/>
        <v>0</v>
      </c>
    </row>
    <row r="324" spans="1:49" x14ac:dyDescent="0.25">
      <c r="A324" s="82">
        <v>316</v>
      </c>
      <c r="B324" s="285" t="str">
        <f>IF(ISERROR(VLOOKUP(CONCATENATE(C324,E324),STD!C:E,3,0)),"",VLOOKUP(CONCATENATE(C324,E324),STD!C:E,3,0))</f>
        <v/>
      </c>
      <c r="C324" s="184"/>
      <c r="D324" s="229"/>
      <c r="E324" s="26"/>
      <c r="F324" s="26" t="str">
        <f>IF(C324&gt;1,VLOOKUP(C324,'PROD-KGS'!$A$1:$D$1369,4,0),"")</f>
        <v/>
      </c>
      <c r="G324" s="27">
        <f t="shared" si="84"/>
        <v>0</v>
      </c>
      <c r="H324" s="99"/>
      <c r="I324" s="210">
        <f t="shared" si="100"/>
        <v>0</v>
      </c>
      <c r="J324" s="92"/>
      <c r="K324" s="90">
        <f>IFERROR(INDEX(LUN!$A$1:$W$45,MATCH(A324,LUN!$A:$A,0),12),0)</f>
        <v>0</v>
      </c>
      <c r="L324" s="91" t="str">
        <f t="shared" si="85"/>
        <v/>
      </c>
      <c r="M324" s="81"/>
      <c r="N324" s="90">
        <f>IFERROR(INDEX(MAR!$A$1:$W$42,MATCH(A324,MAR!$A:$A,0),12),0)</f>
        <v>0</v>
      </c>
      <c r="O324" s="80" t="str">
        <f t="shared" si="86"/>
        <v/>
      </c>
      <c r="P324" s="81"/>
      <c r="Q324" s="90">
        <f>IFERROR(INDEX(MIE!$A$1:$W$44,MATCH(A324,MIE!$A:$A,0),12),0)</f>
        <v>0</v>
      </c>
      <c r="R324" s="80" t="str">
        <f t="shared" si="87"/>
        <v/>
      </c>
      <c r="S324" s="81"/>
      <c r="T324" s="90">
        <f>IFERROR(INDEX(JUE!$A$1:$W$45,MATCH(A324,JUE!$A:$A,0),12),0)</f>
        <v>0</v>
      </c>
      <c r="U324" s="80" t="str">
        <f t="shared" si="88"/>
        <v/>
      </c>
      <c r="V324" s="81"/>
      <c r="W324" s="90">
        <f>IFERROR(INDEX(VIE!$A$1:$N$40,MATCH(A324,VIE!$A:$A,0),12),0)</f>
        <v>0</v>
      </c>
      <c r="X324" s="80" t="str">
        <f t="shared" si="89"/>
        <v/>
      </c>
      <c r="Y324" s="81"/>
      <c r="Z324" s="90">
        <f>IFERROR(INDEX([5]SAB!$A$1:$J$43,MATCH(A324,[5]SAB!$A:$A,0),12),0)</f>
        <v>0</v>
      </c>
      <c r="AA324" s="80" t="str">
        <f t="shared" si="90"/>
        <v/>
      </c>
      <c r="AB324" s="185"/>
      <c r="AC324" s="28"/>
      <c r="AD324" s="186"/>
      <c r="AE324" s="188"/>
      <c r="AF324" s="187">
        <f t="shared" si="91"/>
        <v>0</v>
      </c>
      <c r="AG324" s="188"/>
      <c r="AH324" s="187">
        <f t="shared" si="92"/>
        <v>0</v>
      </c>
      <c r="AI324" s="188"/>
      <c r="AJ324" s="187">
        <f t="shared" si="93"/>
        <v>0</v>
      </c>
      <c r="AK324" s="188"/>
      <c r="AL324" s="187">
        <f t="shared" si="94"/>
        <v>0</v>
      </c>
      <c r="AM324" s="188"/>
      <c r="AN324" s="187">
        <f t="shared" si="95"/>
        <v>0</v>
      </c>
      <c r="AO324" s="188"/>
      <c r="AP324" s="187">
        <f t="shared" si="96"/>
        <v>0</v>
      </c>
      <c r="AQ324" s="29"/>
      <c r="AR324" s="30"/>
      <c r="AS324" s="30" t="str">
        <f>IF(AT324&gt;0,"",IF(ISERROR(VLOOKUP(CONCATENATE(C324,E324),STD!C:D,2,0)),"",VLOOKUP(CONCATENATE(C324,E324),STD!C:D,2,0)))</f>
        <v/>
      </c>
      <c r="AT324" s="31"/>
      <c r="AU324" s="109" t="str">
        <f t="shared" si="97"/>
        <v/>
      </c>
      <c r="AV324" s="286">
        <f t="shared" si="98"/>
        <v>0</v>
      </c>
      <c r="AW324">
        <f t="shared" si="99"/>
        <v>0</v>
      </c>
    </row>
    <row r="325" spans="1:49" ht="15" customHeight="1" x14ac:dyDescent="0.25">
      <c r="A325" s="82">
        <v>317</v>
      </c>
      <c r="B325" s="285" t="str">
        <f>IF(ISERROR(VLOOKUP(CONCATENATE(C325,E325),STD!C:E,3,0)),"",VLOOKUP(CONCATENATE(C325,E325),STD!C:E,3,0))</f>
        <v/>
      </c>
      <c r="C325" s="184"/>
      <c r="D325" s="229"/>
      <c r="E325" s="26"/>
      <c r="F325" s="26" t="str">
        <f>IF(C325&gt;1,VLOOKUP(C325,'PROD-KGS'!$A$1:$D$1369,4,0),"")</f>
        <v/>
      </c>
      <c r="G325" s="27">
        <f t="shared" si="84"/>
        <v>0</v>
      </c>
      <c r="H325" s="99"/>
      <c r="I325" s="210">
        <f t="shared" si="100"/>
        <v>0</v>
      </c>
      <c r="J325" s="92"/>
      <c r="K325" s="90">
        <f>IFERROR(INDEX(LUN!$A$1:$W$45,MATCH(A325,LUN!$A:$A,0),12),0)</f>
        <v>0</v>
      </c>
      <c r="L325" s="91" t="str">
        <f t="shared" si="85"/>
        <v/>
      </c>
      <c r="M325" s="81"/>
      <c r="N325" s="90">
        <f>IFERROR(INDEX(MAR!$A$1:$W$42,MATCH(A325,MAR!$A:$A,0),12),0)</f>
        <v>0</v>
      </c>
      <c r="O325" s="80" t="str">
        <f t="shared" si="86"/>
        <v/>
      </c>
      <c r="P325" s="81"/>
      <c r="Q325" s="90">
        <f>IFERROR(INDEX(MIE!$A$1:$W$44,MATCH(A325,MIE!$A:$A,0),12),0)</f>
        <v>0</v>
      </c>
      <c r="R325" s="80" t="str">
        <f t="shared" si="87"/>
        <v/>
      </c>
      <c r="S325" s="81"/>
      <c r="T325" s="90">
        <f>IFERROR(INDEX(JUE!$A$1:$W$45,MATCH(A325,JUE!$A:$A,0),12),0)</f>
        <v>0</v>
      </c>
      <c r="U325" s="80" t="str">
        <f t="shared" si="88"/>
        <v/>
      </c>
      <c r="V325" s="81"/>
      <c r="W325" s="90">
        <f>IFERROR(INDEX(VIE!$A$1:$N$40,MATCH(A325,VIE!$A:$A,0),12),0)</f>
        <v>0</v>
      </c>
      <c r="X325" s="80" t="str">
        <f t="shared" si="89"/>
        <v/>
      </c>
      <c r="Y325" s="81"/>
      <c r="Z325" s="90">
        <f>IFERROR(INDEX([5]SAB!$A$1:$J$43,MATCH(A325,[5]SAB!$A:$A,0),12),0)</f>
        <v>0</v>
      </c>
      <c r="AA325" s="80" t="str">
        <f t="shared" si="90"/>
        <v/>
      </c>
      <c r="AB325" s="185"/>
      <c r="AC325" s="28"/>
      <c r="AD325" s="186"/>
      <c r="AE325" s="188"/>
      <c r="AF325" s="187">
        <f t="shared" si="91"/>
        <v>0</v>
      </c>
      <c r="AG325" s="188"/>
      <c r="AH325" s="187">
        <f t="shared" si="92"/>
        <v>0</v>
      </c>
      <c r="AI325" s="188"/>
      <c r="AJ325" s="187">
        <f t="shared" si="93"/>
        <v>0</v>
      </c>
      <c r="AK325" s="188"/>
      <c r="AL325" s="187">
        <f t="shared" si="94"/>
        <v>0</v>
      </c>
      <c r="AM325" s="188"/>
      <c r="AN325" s="187">
        <f t="shared" si="95"/>
        <v>0</v>
      </c>
      <c r="AO325" s="188"/>
      <c r="AP325" s="187">
        <f t="shared" si="96"/>
        <v>0</v>
      </c>
      <c r="AQ325" s="29"/>
      <c r="AR325" s="30"/>
      <c r="AS325" s="30" t="str">
        <f>IF(AT325&gt;0,"",IF(ISERROR(VLOOKUP(CONCATENATE(C325,E325),STD!C:D,2,0)),"",VLOOKUP(CONCATENATE(C325,E325),STD!C:D,2,0)))</f>
        <v/>
      </c>
      <c r="AT325" s="31"/>
      <c r="AU325" s="109" t="str">
        <f t="shared" si="97"/>
        <v/>
      </c>
      <c r="AV325" s="286">
        <f t="shared" si="98"/>
        <v>0</v>
      </c>
      <c r="AW325">
        <f t="shared" si="99"/>
        <v>0</v>
      </c>
    </row>
    <row r="326" spans="1:49" ht="15" customHeight="1" x14ac:dyDescent="0.25">
      <c r="A326" s="82">
        <v>318</v>
      </c>
      <c r="B326" s="285" t="str">
        <f>IF(ISERROR(VLOOKUP(CONCATENATE(C326,E326),STD!C:E,3,0)),"",VLOOKUP(CONCATENATE(C326,E326),STD!C:E,3,0))</f>
        <v/>
      </c>
      <c r="C326" s="184"/>
      <c r="D326" s="229"/>
      <c r="E326" s="26"/>
      <c r="F326" s="26" t="str">
        <f>IF(C326&gt;1,VLOOKUP(C326,'PROD-KGS'!$A$1:$D$1369,4,0),"")</f>
        <v/>
      </c>
      <c r="G326" s="27">
        <f t="shared" ref="G326:G383" si="101">IF(AS326="",AT326*9,AS326*9)</f>
        <v>0</v>
      </c>
      <c r="H326" s="99"/>
      <c r="I326" s="210">
        <f t="shared" si="100"/>
        <v>0</v>
      </c>
      <c r="J326" s="92"/>
      <c r="K326" s="90">
        <f>IFERROR(INDEX(LUN!$A$1:$W$45,MATCH(A326,LUN!$A:$A,0),12),0)</f>
        <v>0</v>
      </c>
      <c r="L326" s="91" t="str">
        <f t="shared" ref="L326:L383" si="102">IFERROR(K326/J326,"")</f>
        <v/>
      </c>
      <c r="M326" s="81"/>
      <c r="N326" s="90">
        <f>IFERROR(INDEX(MAR!$A$1:$W$42,MATCH(A326,MAR!$A:$A,0),12),0)</f>
        <v>0</v>
      </c>
      <c r="O326" s="80" t="str">
        <f t="shared" ref="O326:O383" si="103">IFERROR(N326/M326,"")</f>
        <v/>
      </c>
      <c r="P326" s="81"/>
      <c r="Q326" s="90">
        <f>IFERROR(INDEX(MIE!$A$1:$W$44,MATCH(A326,MIE!$A:$A,0),12),0)</f>
        <v>0</v>
      </c>
      <c r="R326" s="80" t="str">
        <f t="shared" ref="R326:R383" si="104">IFERROR(Q326/P326,"")</f>
        <v/>
      </c>
      <c r="S326" s="81"/>
      <c r="T326" s="90">
        <f>IFERROR(INDEX(JUE!$A$1:$W$45,MATCH(A326,JUE!$A:$A,0),12),0)</f>
        <v>0</v>
      </c>
      <c r="U326" s="80" t="str">
        <f t="shared" ref="U326:U383" si="105">IFERROR(T326/S326,"")</f>
        <v/>
      </c>
      <c r="V326" s="81"/>
      <c r="W326" s="90">
        <f>IFERROR(INDEX(VIE!$A$1:$N$40,MATCH(A326,VIE!$A:$A,0),12),0)</f>
        <v>0</v>
      </c>
      <c r="X326" s="80" t="str">
        <f t="shared" ref="X326:X383" si="106">IFERROR(W326/V326,"")</f>
        <v/>
      </c>
      <c r="Y326" s="81"/>
      <c r="Z326" s="90">
        <f>IFERROR(INDEX([5]SAB!$A$1:$J$43,MATCH(A326,[5]SAB!$A:$A,0),12),0)</f>
        <v>0</v>
      </c>
      <c r="AA326" s="80" t="str">
        <f t="shared" ref="AA326:AA383" si="107">IFERROR(Z326/Y326,"")</f>
        <v/>
      </c>
      <c r="AB326" s="185"/>
      <c r="AC326" s="28"/>
      <c r="AD326" s="186"/>
      <c r="AE326" s="188"/>
      <c r="AF326" s="187">
        <f t="shared" ref="AF326:AF383" si="108">IF(AB326="",0,IF(AS326="",J326/AT326,J326/AS326))*AB326</f>
        <v>0</v>
      </c>
      <c r="AG326" s="188"/>
      <c r="AH326" s="187">
        <f t="shared" ref="AH326:AH383" si="109">IF(AB326="",0,IF(AS326="",M326/AT326,M326/AS326))*AB326</f>
        <v>0</v>
      </c>
      <c r="AI326" s="188"/>
      <c r="AJ326" s="187">
        <f t="shared" ref="AJ326:AJ383" si="110">IF(AB326="",0,IF(AS326="",P326/AT326,P326/AS326))*AB326</f>
        <v>0</v>
      </c>
      <c r="AK326" s="188"/>
      <c r="AL326" s="187">
        <f t="shared" ref="AL326:AL383" si="111">IF(AB326="",0,IF(AS326="",S326/AT326,S326/AS326))*AB326</f>
        <v>0</v>
      </c>
      <c r="AM326" s="188"/>
      <c r="AN326" s="187">
        <f t="shared" ref="AN326:AN383" si="112">IF(AB326="",0,IF(AS326="",V326/AT326,V326/AS326))*AB326</f>
        <v>0</v>
      </c>
      <c r="AO326" s="188"/>
      <c r="AP326" s="187">
        <f t="shared" ref="AP326:AP383" si="113">IF(AB326="",0,IF(AS326="",Y326/AT326,Y326/AS326))*AB326</f>
        <v>0</v>
      </c>
      <c r="AQ326" s="29"/>
      <c r="AR326" s="30"/>
      <c r="AS326" s="30" t="str">
        <f>IF(AT326&gt;0,"",IF(ISERROR(VLOOKUP(CONCATENATE(C326,E326),STD!C:D,2,0)),"",VLOOKUP(CONCATENATE(C326,E326),STD!C:D,2,0)))</f>
        <v/>
      </c>
      <c r="AT326" s="31"/>
      <c r="AU326" s="109" t="str">
        <f t="shared" si="97"/>
        <v/>
      </c>
      <c r="AV326" s="286">
        <f t="shared" si="98"/>
        <v>0</v>
      </c>
      <c r="AW326">
        <f t="shared" si="99"/>
        <v>0</v>
      </c>
    </row>
    <row r="327" spans="1:49" x14ac:dyDescent="0.25">
      <c r="A327" s="82">
        <v>319</v>
      </c>
      <c r="B327" s="285" t="str">
        <f>IF(ISERROR(VLOOKUP(CONCATENATE(C327,E327),STD!C:E,3,0)),"",VLOOKUP(CONCATENATE(C327,E327),STD!C:E,3,0))</f>
        <v/>
      </c>
      <c r="C327" s="184"/>
      <c r="D327" s="229"/>
      <c r="E327" s="26"/>
      <c r="F327" s="26" t="str">
        <f>IF(C327&gt;1,VLOOKUP(C327,'PROD-KGS'!$A$1:$D$1369,4,0),"")</f>
        <v/>
      </c>
      <c r="G327" s="27">
        <f t="shared" si="101"/>
        <v>0</v>
      </c>
      <c r="H327" s="99"/>
      <c r="I327" s="210">
        <f t="shared" si="100"/>
        <v>0</v>
      </c>
      <c r="J327" s="92"/>
      <c r="K327" s="90">
        <f>IFERROR(INDEX(LUN!$A$1:$W$45,MATCH(A327,LUN!$A:$A,0),12),0)</f>
        <v>0</v>
      </c>
      <c r="L327" s="91" t="str">
        <f t="shared" si="102"/>
        <v/>
      </c>
      <c r="M327" s="81"/>
      <c r="N327" s="90">
        <f>IFERROR(INDEX(MAR!$A$1:$W$42,MATCH(A327,MAR!$A:$A,0),12),0)</f>
        <v>0</v>
      </c>
      <c r="O327" s="80" t="str">
        <f t="shared" si="103"/>
        <v/>
      </c>
      <c r="P327" s="81"/>
      <c r="Q327" s="90">
        <f>IFERROR(INDEX(MIE!$A$1:$W$44,MATCH(A327,MIE!$A:$A,0),12),0)</f>
        <v>0</v>
      </c>
      <c r="R327" s="80" t="str">
        <f t="shared" si="104"/>
        <v/>
      </c>
      <c r="S327" s="81"/>
      <c r="T327" s="90">
        <f>IFERROR(INDEX(JUE!$A$1:$W$45,MATCH(A327,JUE!$A:$A,0),12),0)</f>
        <v>0</v>
      </c>
      <c r="U327" s="80" t="str">
        <f t="shared" si="105"/>
        <v/>
      </c>
      <c r="V327" s="81"/>
      <c r="W327" s="90">
        <f>IFERROR(INDEX(VIE!$A$1:$N$40,MATCH(A327,VIE!$A:$A,0),12),0)</f>
        <v>0</v>
      </c>
      <c r="X327" s="80" t="str">
        <f t="shared" si="106"/>
        <v/>
      </c>
      <c r="Y327" s="81"/>
      <c r="Z327" s="90">
        <f>IFERROR(INDEX([5]SAB!$A$1:$J$43,MATCH(A327,[5]SAB!$A:$A,0),12),0)</f>
        <v>0</v>
      </c>
      <c r="AA327" s="80" t="str">
        <f t="shared" si="107"/>
        <v/>
      </c>
      <c r="AB327" s="185"/>
      <c r="AC327" s="28"/>
      <c r="AD327" s="186"/>
      <c r="AE327" s="188"/>
      <c r="AF327" s="187">
        <f t="shared" si="108"/>
        <v>0</v>
      </c>
      <c r="AG327" s="188"/>
      <c r="AH327" s="187">
        <f t="shared" si="109"/>
        <v>0</v>
      </c>
      <c r="AI327" s="188"/>
      <c r="AJ327" s="187">
        <f t="shared" si="110"/>
        <v>0</v>
      </c>
      <c r="AK327" s="188"/>
      <c r="AL327" s="187">
        <f t="shared" si="111"/>
        <v>0</v>
      </c>
      <c r="AM327" s="188"/>
      <c r="AN327" s="187">
        <f t="shared" si="112"/>
        <v>0</v>
      </c>
      <c r="AO327" s="188"/>
      <c r="AP327" s="187">
        <f t="shared" si="113"/>
        <v>0</v>
      </c>
      <c r="AQ327" s="29"/>
      <c r="AR327" s="30"/>
      <c r="AS327" s="30" t="str">
        <f>IF(AT327&gt;0,"",IF(ISERROR(VLOOKUP(CONCATENATE(C327,E327),STD!C:D,2,0)),"",VLOOKUP(CONCATENATE(C327,E327),STD!C:D,2,0)))</f>
        <v/>
      </c>
      <c r="AT327" s="31"/>
      <c r="AU327" s="109" t="str">
        <f t="shared" si="97"/>
        <v/>
      </c>
      <c r="AV327" s="286">
        <f t="shared" si="98"/>
        <v>0</v>
      </c>
      <c r="AW327">
        <f t="shared" si="99"/>
        <v>0</v>
      </c>
    </row>
    <row r="328" spans="1:49" x14ac:dyDescent="0.25">
      <c r="A328" s="82">
        <v>320</v>
      </c>
      <c r="B328" s="285" t="str">
        <f>IF(ISERROR(VLOOKUP(CONCATENATE(C328,E328),STD!C:E,3,0)),"",VLOOKUP(CONCATENATE(C328,E328),STD!C:E,3,0))</f>
        <v/>
      </c>
      <c r="C328" s="184"/>
      <c r="D328" s="229"/>
      <c r="E328" s="26"/>
      <c r="F328" s="26" t="str">
        <f>IF(C328&gt;1,VLOOKUP(C328,'PROD-KGS'!$A$1:$D$1369,4,0),"")</f>
        <v/>
      </c>
      <c r="G328" s="27">
        <f t="shared" si="101"/>
        <v>0</v>
      </c>
      <c r="H328" s="99"/>
      <c r="I328" s="210">
        <f t="shared" si="100"/>
        <v>0</v>
      </c>
      <c r="J328" s="92"/>
      <c r="K328" s="90">
        <f>IFERROR(INDEX(LUN!$A$1:$W$45,MATCH(A328,LUN!$A:$A,0),12),0)</f>
        <v>0</v>
      </c>
      <c r="L328" s="91" t="str">
        <f t="shared" si="102"/>
        <v/>
      </c>
      <c r="M328" s="81"/>
      <c r="N328" s="90">
        <f>IFERROR(INDEX(MAR!$A$1:$W$42,MATCH(A328,MAR!$A:$A,0),12),0)</f>
        <v>0</v>
      </c>
      <c r="O328" s="80" t="str">
        <f t="shared" si="103"/>
        <v/>
      </c>
      <c r="P328" s="81"/>
      <c r="Q328" s="90">
        <f>IFERROR(INDEX(MIE!$A$1:$W$44,MATCH(A328,MIE!$A:$A,0),12),0)</f>
        <v>0</v>
      </c>
      <c r="R328" s="80" t="str">
        <f t="shared" si="104"/>
        <v/>
      </c>
      <c r="S328" s="81"/>
      <c r="T328" s="90">
        <f>IFERROR(INDEX(JUE!$A$1:$W$45,MATCH(A328,JUE!$A:$A,0),12),0)</f>
        <v>0</v>
      </c>
      <c r="U328" s="80" t="str">
        <f t="shared" si="105"/>
        <v/>
      </c>
      <c r="V328" s="81"/>
      <c r="W328" s="90">
        <f>IFERROR(INDEX(VIE!$A$1:$N$40,MATCH(A328,VIE!$A:$A,0),12),0)</f>
        <v>0</v>
      </c>
      <c r="X328" s="80" t="str">
        <f t="shared" si="106"/>
        <v/>
      </c>
      <c r="Y328" s="81"/>
      <c r="Z328" s="90">
        <f>IFERROR(INDEX([5]SAB!$A$1:$J$43,MATCH(A328,[5]SAB!$A:$A,0),12),0)</f>
        <v>0</v>
      </c>
      <c r="AA328" s="80" t="str">
        <f t="shared" si="107"/>
        <v/>
      </c>
      <c r="AB328" s="185"/>
      <c r="AC328" s="28"/>
      <c r="AD328" s="186"/>
      <c r="AE328" s="188"/>
      <c r="AF328" s="187">
        <f t="shared" si="108"/>
        <v>0</v>
      </c>
      <c r="AG328" s="188"/>
      <c r="AH328" s="187">
        <f t="shared" si="109"/>
        <v>0</v>
      </c>
      <c r="AI328" s="188"/>
      <c r="AJ328" s="187">
        <f t="shared" si="110"/>
        <v>0</v>
      </c>
      <c r="AK328" s="188"/>
      <c r="AL328" s="187">
        <f t="shared" si="111"/>
        <v>0</v>
      </c>
      <c r="AM328" s="188"/>
      <c r="AN328" s="187">
        <f t="shared" si="112"/>
        <v>0</v>
      </c>
      <c r="AO328" s="188"/>
      <c r="AP328" s="187">
        <f t="shared" si="113"/>
        <v>0</v>
      </c>
      <c r="AQ328" s="29"/>
      <c r="AR328" s="30"/>
      <c r="AS328" s="30" t="str">
        <f>IF(AT328&gt;0,"",IF(ISERROR(VLOOKUP(CONCATENATE(C328,E328),STD!C:D,2,0)),"",VLOOKUP(CONCATENATE(C328,E328),STD!C:D,2,0)))</f>
        <v/>
      </c>
      <c r="AT328" s="31"/>
      <c r="AU328" s="109" t="str">
        <f t="shared" ref="AU328:AU383" si="114">CONCATENATE(C328,E328)</f>
        <v/>
      </c>
      <c r="AV328" s="286">
        <f t="shared" si="98"/>
        <v>0</v>
      </c>
      <c r="AW328">
        <f t="shared" si="99"/>
        <v>0</v>
      </c>
    </row>
    <row r="329" spans="1:49" x14ac:dyDescent="0.25">
      <c r="A329" s="82">
        <v>321</v>
      </c>
      <c r="B329" s="285" t="str">
        <f>IF(ISERROR(VLOOKUP(CONCATENATE(C329,E329),STD!C:E,3,0)),"",VLOOKUP(CONCATENATE(C329,E329),STD!C:E,3,0))</f>
        <v/>
      </c>
      <c r="C329" s="184"/>
      <c r="D329" s="229"/>
      <c r="E329" s="26"/>
      <c r="F329" s="26" t="str">
        <f>IF(C329&gt;1,VLOOKUP(C329,'PROD-KGS'!$A$1:$D$1369,4,0),"")</f>
        <v/>
      </c>
      <c r="G329" s="27">
        <f t="shared" si="101"/>
        <v>0</v>
      </c>
      <c r="H329" s="99"/>
      <c r="I329" s="210">
        <f t="shared" si="100"/>
        <v>0</v>
      </c>
      <c r="J329" s="92"/>
      <c r="K329" s="90">
        <f>IFERROR(INDEX(LUN!$A$1:$W$45,MATCH(A329,LUN!$A:$A,0),12),0)</f>
        <v>0</v>
      </c>
      <c r="L329" s="91" t="str">
        <f t="shared" si="102"/>
        <v/>
      </c>
      <c r="M329" s="81"/>
      <c r="N329" s="90">
        <f>IFERROR(INDEX(MAR!$A$1:$W$42,MATCH(A329,MAR!$A:$A,0),12),0)</f>
        <v>0</v>
      </c>
      <c r="O329" s="80" t="str">
        <f t="shared" si="103"/>
        <v/>
      </c>
      <c r="P329" s="81"/>
      <c r="Q329" s="90">
        <f>IFERROR(INDEX(MIE!$A$1:$W$44,MATCH(A329,MIE!$A:$A,0),12),0)</f>
        <v>0</v>
      </c>
      <c r="R329" s="80" t="str">
        <f t="shared" si="104"/>
        <v/>
      </c>
      <c r="S329" s="81"/>
      <c r="T329" s="90">
        <f>IFERROR(INDEX(JUE!$A$1:$W$45,MATCH(A329,JUE!$A:$A,0),12),0)</f>
        <v>0</v>
      </c>
      <c r="U329" s="80" t="str">
        <f t="shared" si="105"/>
        <v/>
      </c>
      <c r="V329" s="81"/>
      <c r="W329" s="90">
        <f>IFERROR(INDEX(VIE!$A$1:$N$40,MATCH(A329,VIE!$A:$A,0),12),0)</f>
        <v>0</v>
      </c>
      <c r="X329" s="80" t="str">
        <f t="shared" si="106"/>
        <v/>
      </c>
      <c r="Y329" s="81"/>
      <c r="Z329" s="90">
        <f>IFERROR(INDEX([5]SAB!$A$1:$J$43,MATCH(A329,[5]SAB!$A:$A,0),12),0)</f>
        <v>0</v>
      </c>
      <c r="AA329" s="80" t="str">
        <f t="shared" si="107"/>
        <v/>
      </c>
      <c r="AB329" s="185"/>
      <c r="AC329" s="28"/>
      <c r="AD329" s="186"/>
      <c r="AE329" s="188"/>
      <c r="AF329" s="187">
        <f t="shared" si="108"/>
        <v>0</v>
      </c>
      <c r="AG329" s="188"/>
      <c r="AH329" s="187">
        <f t="shared" si="109"/>
        <v>0</v>
      </c>
      <c r="AI329" s="188"/>
      <c r="AJ329" s="187">
        <f t="shared" si="110"/>
        <v>0</v>
      </c>
      <c r="AK329" s="188"/>
      <c r="AL329" s="187">
        <f t="shared" si="111"/>
        <v>0</v>
      </c>
      <c r="AM329" s="188"/>
      <c r="AN329" s="187">
        <f t="shared" si="112"/>
        <v>0</v>
      </c>
      <c r="AO329" s="188"/>
      <c r="AP329" s="187">
        <f t="shared" si="113"/>
        <v>0</v>
      </c>
      <c r="AQ329" s="29"/>
      <c r="AR329" s="30"/>
      <c r="AS329" s="30" t="str">
        <f>IF(AT329&gt;0,"",IF(ISERROR(VLOOKUP(CONCATENATE(C329,E329),STD!C:D,2,0)),"",VLOOKUP(CONCATENATE(C329,E329),STD!C:D,2,0)))</f>
        <v/>
      </c>
      <c r="AT329" s="31"/>
      <c r="AU329" s="109" t="str">
        <f t="shared" si="114"/>
        <v/>
      </c>
      <c r="AV329" s="286">
        <f t="shared" ref="AV329:AV383" si="115">H329-SUM(J329,M329,P329,S329,V329,Y329)</f>
        <v>0</v>
      </c>
      <c r="AW329">
        <f t="shared" si="99"/>
        <v>0</v>
      </c>
    </row>
    <row r="330" spans="1:49" ht="15" customHeight="1" x14ac:dyDescent="0.25">
      <c r="A330" s="82">
        <v>322</v>
      </c>
      <c r="B330" s="285" t="str">
        <f>IF(ISERROR(VLOOKUP(CONCATENATE(C330,E330),STD!C:E,3,0)),"",VLOOKUP(CONCATENATE(C330,E330),STD!C:E,3,0))</f>
        <v/>
      </c>
      <c r="C330" s="184"/>
      <c r="D330" s="229"/>
      <c r="E330" s="26"/>
      <c r="F330" s="26" t="str">
        <f>IF(C330&gt;1,VLOOKUP(C330,'PROD-KGS'!$A$1:$D$1369,4,0),"")</f>
        <v/>
      </c>
      <c r="G330" s="27">
        <f t="shared" si="101"/>
        <v>0</v>
      </c>
      <c r="H330" s="99"/>
      <c r="I330" s="210">
        <f t="shared" si="100"/>
        <v>0</v>
      </c>
      <c r="J330" s="92"/>
      <c r="K330" s="90">
        <f>IFERROR(INDEX(LUN!$A$1:$W$45,MATCH(A330,LUN!$A:$A,0),12),0)</f>
        <v>0</v>
      </c>
      <c r="L330" s="91" t="str">
        <f t="shared" si="102"/>
        <v/>
      </c>
      <c r="M330" s="81"/>
      <c r="N330" s="90">
        <f>IFERROR(INDEX(MAR!$A$1:$W$42,MATCH(A330,MAR!$A:$A,0),12),0)</f>
        <v>0</v>
      </c>
      <c r="O330" s="80" t="str">
        <f t="shared" si="103"/>
        <v/>
      </c>
      <c r="P330" s="81"/>
      <c r="Q330" s="90">
        <f>IFERROR(INDEX(MIE!$A$1:$W$44,MATCH(A330,MIE!$A:$A,0),12),0)</f>
        <v>0</v>
      </c>
      <c r="R330" s="80" t="str">
        <f t="shared" si="104"/>
        <v/>
      </c>
      <c r="S330" s="81"/>
      <c r="T330" s="90">
        <f>IFERROR(INDEX(JUE!$A$1:$W$45,MATCH(A330,JUE!$A:$A,0),12),0)</f>
        <v>0</v>
      </c>
      <c r="U330" s="80" t="str">
        <f t="shared" si="105"/>
        <v/>
      </c>
      <c r="V330" s="81"/>
      <c r="W330" s="90">
        <f>IFERROR(INDEX(VIE!$A$1:$N$40,MATCH(A330,VIE!$A:$A,0),12),0)</f>
        <v>0</v>
      </c>
      <c r="X330" s="80" t="str">
        <f t="shared" si="106"/>
        <v/>
      </c>
      <c r="Y330" s="81"/>
      <c r="Z330" s="90">
        <f>IFERROR(INDEX([5]SAB!$A$1:$J$43,MATCH(A330,[5]SAB!$A:$A,0),12),0)</f>
        <v>0</v>
      </c>
      <c r="AA330" s="80" t="str">
        <f t="shared" si="107"/>
        <v/>
      </c>
      <c r="AB330" s="185"/>
      <c r="AC330" s="28"/>
      <c r="AD330" s="186"/>
      <c r="AE330" s="188"/>
      <c r="AF330" s="187">
        <f t="shared" si="108"/>
        <v>0</v>
      </c>
      <c r="AG330" s="188"/>
      <c r="AH330" s="187">
        <f t="shared" si="109"/>
        <v>0</v>
      </c>
      <c r="AI330" s="188"/>
      <c r="AJ330" s="187">
        <f t="shared" si="110"/>
        <v>0</v>
      </c>
      <c r="AK330" s="188"/>
      <c r="AL330" s="187">
        <f t="shared" si="111"/>
        <v>0</v>
      </c>
      <c r="AM330" s="188"/>
      <c r="AN330" s="187">
        <f t="shared" si="112"/>
        <v>0</v>
      </c>
      <c r="AO330" s="188"/>
      <c r="AP330" s="187">
        <f t="shared" si="113"/>
        <v>0</v>
      </c>
      <c r="AQ330" s="29"/>
      <c r="AR330" s="30"/>
      <c r="AS330" s="30" t="str">
        <f>IF(AT330&gt;0,"",IF(ISERROR(VLOOKUP(CONCATENATE(C330,E330),STD!C:D,2,0)),"",VLOOKUP(CONCATENATE(C330,E330),STD!C:D,2,0)))</f>
        <v/>
      </c>
      <c r="AT330" s="31"/>
      <c r="AU330" s="109" t="str">
        <f t="shared" si="114"/>
        <v/>
      </c>
      <c r="AV330" s="286">
        <f t="shared" si="115"/>
        <v>0</v>
      </c>
      <c r="AW330">
        <f t="shared" si="99"/>
        <v>0</v>
      </c>
    </row>
    <row r="331" spans="1:49" ht="15" customHeight="1" x14ac:dyDescent="0.25">
      <c r="A331" s="82">
        <v>323</v>
      </c>
      <c r="B331" s="285" t="str">
        <f>IF(ISERROR(VLOOKUP(CONCATENATE(C331,E331),STD!C:E,3,0)),"",VLOOKUP(CONCATENATE(C331,E331),STD!C:E,3,0))</f>
        <v/>
      </c>
      <c r="C331" s="184"/>
      <c r="D331" s="229"/>
      <c r="E331" s="26"/>
      <c r="F331" s="26" t="str">
        <f>IF(C331&gt;1,VLOOKUP(C331,'PROD-KGS'!$A$1:$D$1369,4,0),"")</f>
        <v/>
      </c>
      <c r="G331" s="27">
        <f t="shared" si="101"/>
        <v>0</v>
      </c>
      <c r="H331" s="99"/>
      <c r="I331" s="210">
        <f t="shared" si="100"/>
        <v>0</v>
      </c>
      <c r="J331" s="92"/>
      <c r="K331" s="90">
        <f>IFERROR(INDEX(LUN!$A$1:$W$45,MATCH(A331,LUN!$A:$A,0),12),0)</f>
        <v>0</v>
      </c>
      <c r="L331" s="91" t="str">
        <f t="shared" si="102"/>
        <v/>
      </c>
      <c r="M331" s="81"/>
      <c r="N331" s="90">
        <f>IFERROR(INDEX(MAR!$A$1:$W$42,MATCH(A331,MAR!$A:$A,0),12),0)</f>
        <v>0</v>
      </c>
      <c r="O331" s="80" t="str">
        <f t="shared" si="103"/>
        <v/>
      </c>
      <c r="P331" s="81"/>
      <c r="Q331" s="90">
        <f>IFERROR(INDEX(MIE!$A$1:$W$44,MATCH(A331,MIE!$A:$A,0),12),0)</f>
        <v>0</v>
      </c>
      <c r="R331" s="80" t="str">
        <f t="shared" si="104"/>
        <v/>
      </c>
      <c r="S331" s="81"/>
      <c r="T331" s="90">
        <f>IFERROR(INDEX(JUE!$A$1:$W$45,MATCH(A331,JUE!$A:$A,0),12),0)</f>
        <v>0</v>
      </c>
      <c r="U331" s="80" t="str">
        <f t="shared" si="105"/>
        <v/>
      </c>
      <c r="V331" s="81"/>
      <c r="W331" s="90">
        <f>IFERROR(INDEX(VIE!$A$1:$N$40,MATCH(A331,VIE!$A:$A,0),12),0)</f>
        <v>0</v>
      </c>
      <c r="X331" s="80" t="str">
        <f t="shared" si="106"/>
        <v/>
      </c>
      <c r="Y331" s="81"/>
      <c r="Z331" s="90">
        <f>IFERROR(INDEX([5]SAB!$A$1:$J$43,MATCH(A331,[5]SAB!$A:$A,0),12),0)</f>
        <v>0</v>
      </c>
      <c r="AA331" s="80" t="str">
        <f t="shared" si="107"/>
        <v/>
      </c>
      <c r="AB331" s="185"/>
      <c r="AC331" s="28"/>
      <c r="AD331" s="186"/>
      <c r="AE331" s="188"/>
      <c r="AF331" s="187">
        <f t="shared" si="108"/>
        <v>0</v>
      </c>
      <c r="AG331" s="188"/>
      <c r="AH331" s="187">
        <f t="shared" si="109"/>
        <v>0</v>
      </c>
      <c r="AI331" s="188"/>
      <c r="AJ331" s="187">
        <f t="shared" si="110"/>
        <v>0</v>
      </c>
      <c r="AK331" s="188"/>
      <c r="AL331" s="187">
        <f t="shared" si="111"/>
        <v>0</v>
      </c>
      <c r="AM331" s="188"/>
      <c r="AN331" s="187">
        <f t="shared" si="112"/>
        <v>0</v>
      </c>
      <c r="AO331" s="188"/>
      <c r="AP331" s="187">
        <f t="shared" si="113"/>
        <v>0</v>
      </c>
      <c r="AQ331" s="29"/>
      <c r="AR331" s="30"/>
      <c r="AS331" s="30" t="str">
        <f>IF(AT331&gt;0,"",IF(ISERROR(VLOOKUP(CONCATENATE(C331,E331),STD!C:D,2,0)),"",VLOOKUP(CONCATENATE(C331,E331),STD!C:D,2,0)))</f>
        <v/>
      </c>
      <c r="AT331" s="31"/>
      <c r="AU331" s="109" t="str">
        <f t="shared" si="114"/>
        <v/>
      </c>
      <c r="AV331" s="286">
        <f t="shared" si="115"/>
        <v>0</v>
      </c>
      <c r="AW331">
        <f t="shared" si="99"/>
        <v>0</v>
      </c>
    </row>
    <row r="332" spans="1:49" ht="15" customHeight="1" x14ac:dyDescent="0.25">
      <c r="A332" s="82">
        <v>324</v>
      </c>
      <c r="B332" s="285" t="str">
        <f>IF(ISERROR(VLOOKUP(CONCATENATE(C332,E332),STD!C:E,3,0)),"",VLOOKUP(CONCATENATE(C332,E332),STD!C:E,3,0))</f>
        <v/>
      </c>
      <c r="C332" s="184"/>
      <c r="D332" s="229"/>
      <c r="E332" s="26"/>
      <c r="F332" s="26" t="str">
        <f>IF(C332&gt;1,VLOOKUP(C332,'PROD-KGS'!$A$1:$D$1369,4,0),"")</f>
        <v/>
      </c>
      <c r="G332" s="27">
        <f t="shared" si="101"/>
        <v>0</v>
      </c>
      <c r="H332" s="99"/>
      <c r="I332" s="210">
        <f t="shared" si="100"/>
        <v>0</v>
      </c>
      <c r="J332" s="92"/>
      <c r="K332" s="90">
        <f>IFERROR(INDEX(LUN!$A$1:$W$45,MATCH(A332,LUN!$A:$A,0),12),0)</f>
        <v>0</v>
      </c>
      <c r="L332" s="91" t="str">
        <f t="shared" si="102"/>
        <v/>
      </c>
      <c r="M332" s="81"/>
      <c r="N332" s="90">
        <f>IFERROR(INDEX(MAR!$A$1:$W$42,MATCH(A332,MAR!$A:$A,0),12),0)</f>
        <v>0</v>
      </c>
      <c r="O332" s="80" t="str">
        <f t="shared" si="103"/>
        <v/>
      </c>
      <c r="P332" s="81"/>
      <c r="Q332" s="90">
        <f>IFERROR(INDEX(MIE!$A$1:$W$44,MATCH(A332,MIE!$A:$A,0),12),0)</f>
        <v>0</v>
      </c>
      <c r="R332" s="80" t="str">
        <f t="shared" si="104"/>
        <v/>
      </c>
      <c r="S332" s="81"/>
      <c r="T332" s="90">
        <f>IFERROR(INDEX(JUE!$A$1:$W$45,MATCH(A332,JUE!$A:$A,0),12),0)</f>
        <v>0</v>
      </c>
      <c r="U332" s="80" t="str">
        <f t="shared" si="105"/>
        <v/>
      </c>
      <c r="V332" s="81"/>
      <c r="W332" s="90">
        <f>IFERROR(INDEX(VIE!$A$1:$N$40,MATCH(A332,VIE!$A:$A,0),12),0)</f>
        <v>0</v>
      </c>
      <c r="X332" s="80" t="str">
        <f t="shared" si="106"/>
        <v/>
      </c>
      <c r="Y332" s="81"/>
      <c r="Z332" s="90">
        <f>IFERROR(INDEX([5]SAB!$A$1:$J$43,MATCH(A332,[5]SAB!$A:$A,0),12),0)</f>
        <v>0</v>
      </c>
      <c r="AA332" s="80" t="str">
        <f t="shared" si="107"/>
        <v/>
      </c>
      <c r="AB332" s="185"/>
      <c r="AC332" s="28"/>
      <c r="AD332" s="186"/>
      <c r="AE332" s="188"/>
      <c r="AF332" s="187">
        <f t="shared" si="108"/>
        <v>0</v>
      </c>
      <c r="AG332" s="188"/>
      <c r="AH332" s="187">
        <f t="shared" si="109"/>
        <v>0</v>
      </c>
      <c r="AI332" s="188"/>
      <c r="AJ332" s="187">
        <f t="shared" si="110"/>
        <v>0</v>
      </c>
      <c r="AK332" s="188"/>
      <c r="AL332" s="187">
        <f t="shared" si="111"/>
        <v>0</v>
      </c>
      <c r="AM332" s="188"/>
      <c r="AN332" s="187">
        <f t="shared" si="112"/>
        <v>0</v>
      </c>
      <c r="AO332" s="188"/>
      <c r="AP332" s="187">
        <f t="shared" si="113"/>
        <v>0</v>
      </c>
      <c r="AQ332" s="29"/>
      <c r="AR332" s="30"/>
      <c r="AS332" s="30" t="str">
        <f>IF(AT332&gt;0,"",IF(ISERROR(VLOOKUP(CONCATENATE(C332,E332),STD!C:D,2,0)),"",VLOOKUP(CONCATENATE(C332,E332),STD!C:D,2,0)))</f>
        <v/>
      </c>
      <c r="AT332" s="31"/>
      <c r="AU332" s="109" t="str">
        <f t="shared" si="114"/>
        <v/>
      </c>
      <c r="AV332" s="286">
        <f t="shared" si="115"/>
        <v>0</v>
      </c>
      <c r="AW332">
        <f t="shared" si="99"/>
        <v>0</v>
      </c>
    </row>
    <row r="333" spans="1:49" ht="15" customHeight="1" x14ac:dyDescent="0.25">
      <c r="A333" s="82">
        <v>325</v>
      </c>
      <c r="B333" s="285" t="str">
        <f>IF(ISERROR(VLOOKUP(CONCATENATE(C333,E333),STD!C:E,3,0)),"",VLOOKUP(CONCATENATE(C333,E333),STD!C:E,3,0))</f>
        <v/>
      </c>
      <c r="C333" s="184"/>
      <c r="D333" s="229"/>
      <c r="E333" s="26"/>
      <c r="F333" s="26" t="str">
        <f>IF(C333&gt;1,VLOOKUP(C333,'PROD-KGS'!$A$1:$D$1369,4,0),"")</f>
        <v/>
      </c>
      <c r="G333" s="27">
        <f t="shared" si="101"/>
        <v>0</v>
      </c>
      <c r="H333" s="99"/>
      <c r="I333" s="210">
        <f t="shared" si="100"/>
        <v>0</v>
      </c>
      <c r="J333" s="92"/>
      <c r="K333" s="90">
        <f>IFERROR(INDEX(LUN!$A$1:$W$45,MATCH(A333,LUN!$A:$A,0),12),0)</f>
        <v>0</v>
      </c>
      <c r="L333" s="91" t="str">
        <f t="shared" si="102"/>
        <v/>
      </c>
      <c r="M333" s="81"/>
      <c r="N333" s="90">
        <f>IFERROR(INDEX(MAR!$A$1:$W$42,MATCH(A333,MAR!$A:$A,0),12),0)</f>
        <v>0</v>
      </c>
      <c r="O333" s="80" t="str">
        <f t="shared" si="103"/>
        <v/>
      </c>
      <c r="P333" s="81"/>
      <c r="Q333" s="90">
        <f>IFERROR(INDEX(MIE!$A$1:$W$44,MATCH(A333,MIE!$A:$A,0),12),0)</f>
        <v>0</v>
      </c>
      <c r="R333" s="80" t="str">
        <f t="shared" si="104"/>
        <v/>
      </c>
      <c r="S333" s="81"/>
      <c r="T333" s="90">
        <f>IFERROR(INDEX(JUE!$A$1:$W$45,MATCH(A333,JUE!$A:$A,0),12),0)</f>
        <v>0</v>
      </c>
      <c r="U333" s="80" t="str">
        <f t="shared" si="105"/>
        <v/>
      </c>
      <c r="V333" s="81"/>
      <c r="W333" s="90">
        <f>IFERROR(INDEX(VIE!$A$1:$N$40,MATCH(A333,VIE!$A:$A,0),12),0)</f>
        <v>0</v>
      </c>
      <c r="X333" s="80" t="str">
        <f t="shared" si="106"/>
        <v/>
      </c>
      <c r="Y333" s="81"/>
      <c r="Z333" s="90">
        <f>IFERROR(INDEX([5]SAB!$A$1:$J$43,MATCH(A333,[5]SAB!$A:$A,0),12),0)</f>
        <v>0</v>
      </c>
      <c r="AA333" s="80" t="str">
        <f t="shared" si="107"/>
        <v/>
      </c>
      <c r="AB333" s="185"/>
      <c r="AC333" s="28"/>
      <c r="AD333" s="186"/>
      <c r="AE333" s="188"/>
      <c r="AF333" s="187">
        <f t="shared" si="108"/>
        <v>0</v>
      </c>
      <c r="AG333" s="188"/>
      <c r="AH333" s="187">
        <f t="shared" si="109"/>
        <v>0</v>
      </c>
      <c r="AI333" s="188"/>
      <c r="AJ333" s="187">
        <f t="shared" si="110"/>
        <v>0</v>
      </c>
      <c r="AK333" s="188"/>
      <c r="AL333" s="187">
        <f t="shared" si="111"/>
        <v>0</v>
      </c>
      <c r="AM333" s="188"/>
      <c r="AN333" s="187">
        <f t="shared" si="112"/>
        <v>0</v>
      </c>
      <c r="AO333" s="188"/>
      <c r="AP333" s="187">
        <f t="shared" si="113"/>
        <v>0</v>
      </c>
      <c r="AQ333" s="29"/>
      <c r="AR333" s="30"/>
      <c r="AS333" s="30" t="str">
        <f>IF(AT333&gt;0,"",IF(ISERROR(VLOOKUP(CONCATENATE(C333,E333),STD!C:D,2,0)),"",VLOOKUP(CONCATENATE(C333,E333),STD!C:D,2,0)))</f>
        <v/>
      </c>
      <c r="AT333" s="31"/>
      <c r="AU333" s="109" t="str">
        <f t="shared" si="114"/>
        <v/>
      </c>
      <c r="AV333" s="286">
        <f t="shared" si="115"/>
        <v>0</v>
      </c>
      <c r="AW333">
        <f t="shared" si="99"/>
        <v>0</v>
      </c>
    </row>
    <row r="334" spans="1:49" ht="15" customHeight="1" x14ac:dyDescent="0.25">
      <c r="A334" s="82">
        <v>326</v>
      </c>
      <c r="B334" s="285" t="str">
        <f>IF(ISERROR(VLOOKUP(CONCATENATE(C334,E334),STD!C:E,3,0)),"",VLOOKUP(CONCATENATE(C334,E334),STD!C:E,3,0))</f>
        <v/>
      </c>
      <c r="C334" s="184"/>
      <c r="D334" s="229"/>
      <c r="E334" s="26"/>
      <c r="F334" s="26" t="str">
        <f>IF(C334&gt;1,VLOOKUP(C334,'PROD-KGS'!$A$1:$D$1369,4,0),"")</f>
        <v/>
      </c>
      <c r="G334" s="27">
        <f t="shared" si="101"/>
        <v>0</v>
      </c>
      <c r="H334" s="99"/>
      <c r="I334" s="210">
        <f t="shared" si="100"/>
        <v>0</v>
      </c>
      <c r="J334" s="92"/>
      <c r="K334" s="90">
        <f>IFERROR(INDEX(LUN!$A$1:$W$45,MATCH(A334,LUN!$A:$A,0),12),0)</f>
        <v>0</v>
      </c>
      <c r="L334" s="91" t="str">
        <f t="shared" si="102"/>
        <v/>
      </c>
      <c r="M334" s="81"/>
      <c r="N334" s="90">
        <f>IFERROR(INDEX(MAR!$A$1:$W$42,MATCH(A334,MAR!$A:$A,0),12),0)</f>
        <v>0</v>
      </c>
      <c r="O334" s="80" t="str">
        <f t="shared" si="103"/>
        <v/>
      </c>
      <c r="P334" s="81"/>
      <c r="Q334" s="90">
        <f>IFERROR(INDEX(MIE!$A$1:$W$44,MATCH(A334,MIE!$A:$A,0),12),0)</f>
        <v>0</v>
      </c>
      <c r="R334" s="80" t="str">
        <f t="shared" si="104"/>
        <v/>
      </c>
      <c r="S334" s="81"/>
      <c r="T334" s="90">
        <f>IFERROR(INDEX(JUE!$A$1:$W$45,MATCH(A334,JUE!$A:$A,0),12),0)</f>
        <v>0</v>
      </c>
      <c r="U334" s="80" t="str">
        <f t="shared" si="105"/>
        <v/>
      </c>
      <c r="V334" s="81"/>
      <c r="W334" s="90">
        <f>IFERROR(INDEX(VIE!$A$1:$N$40,MATCH(A334,VIE!$A:$A,0),12),0)</f>
        <v>0</v>
      </c>
      <c r="X334" s="80" t="str">
        <f t="shared" si="106"/>
        <v/>
      </c>
      <c r="Y334" s="81"/>
      <c r="Z334" s="90">
        <f>IFERROR(INDEX([5]SAB!$A$1:$J$43,MATCH(A334,[5]SAB!$A:$A,0),12),0)</f>
        <v>0</v>
      </c>
      <c r="AA334" s="80" t="str">
        <f t="shared" si="107"/>
        <v/>
      </c>
      <c r="AB334" s="185"/>
      <c r="AC334" s="28"/>
      <c r="AD334" s="186"/>
      <c r="AE334" s="188"/>
      <c r="AF334" s="187">
        <f t="shared" si="108"/>
        <v>0</v>
      </c>
      <c r="AG334" s="188"/>
      <c r="AH334" s="187">
        <f t="shared" si="109"/>
        <v>0</v>
      </c>
      <c r="AI334" s="188"/>
      <c r="AJ334" s="187">
        <f t="shared" si="110"/>
        <v>0</v>
      </c>
      <c r="AK334" s="188"/>
      <c r="AL334" s="187">
        <f t="shared" si="111"/>
        <v>0</v>
      </c>
      <c r="AM334" s="188"/>
      <c r="AN334" s="187">
        <f t="shared" si="112"/>
        <v>0</v>
      </c>
      <c r="AO334" s="188"/>
      <c r="AP334" s="187">
        <f t="shared" si="113"/>
        <v>0</v>
      </c>
      <c r="AQ334" s="29"/>
      <c r="AR334" s="30"/>
      <c r="AS334" s="30" t="str">
        <f>IF(AT334&gt;0,"",IF(ISERROR(VLOOKUP(CONCATENATE(C334,E334),STD!C:D,2,0)),"",VLOOKUP(CONCATENATE(C334,E334),STD!C:D,2,0)))</f>
        <v/>
      </c>
      <c r="AT334" s="31"/>
      <c r="AU334" s="109" t="str">
        <f t="shared" si="114"/>
        <v/>
      </c>
      <c r="AV334" s="286">
        <f t="shared" si="115"/>
        <v>0</v>
      </c>
      <c r="AW334">
        <f t="shared" si="99"/>
        <v>0</v>
      </c>
    </row>
    <row r="335" spans="1:49" ht="15" customHeight="1" x14ac:dyDescent="0.25">
      <c r="A335" s="82">
        <v>327</v>
      </c>
      <c r="B335" s="285" t="str">
        <f>IF(ISERROR(VLOOKUP(CONCATENATE(C335,E335),STD!C:E,3,0)),"",VLOOKUP(CONCATENATE(C335,E335),STD!C:E,3,0))</f>
        <v/>
      </c>
      <c r="C335" s="184"/>
      <c r="D335" s="229"/>
      <c r="E335" s="26"/>
      <c r="F335" s="26" t="str">
        <f>IF(C335&gt;1,VLOOKUP(C335,'PROD-KGS'!$A$1:$D$1369,4,0),"")</f>
        <v/>
      </c>
      <c r="G335" s="27">
        <f t="shared" si="101"/>
        <v>0</v>
      </c>
      <c r="H335" s="99"/>
      <c r="I335" s="210">
        <f t="shared" si="100"/>
        <v>0</v>
      </c>
      <c r="J335" s="92"/>
      <c r="K335" s="90">
        <f>IFERROR(INDEX(LUN!$A$1:$W$45,MATCH(A335,LUN!$A:$A,0),12),0)</f>
        <v>0</v>
      </c>
      <c r="L335" s="91" t="str">
        <f t="shared" si="102"/>
        <v/>
      </c>
      <c r="M335" s="81"/>
      <c r="N335" s="90">
        <f>IFERROR(INDEX(MAR!$A$1:$W$42,MATCH(A335,MAR!$A:$A,0),12),0)</f>
        <v>0</v>
      </c>
      <c r="O335" s="80" t="str">
        <f t="shared" si="103"/>
        <v/>
      </c>
      <c r="P335" s="81"/>
      <c r="Q335" s="90">
        <f>IFERROR(INDEX(MIE!$A$1:$W$44,MATCH(A335,MIE!$A:$A,0),12),0)</f>
        <v>0</v>
      </c>
      <c r="R335" s="80" t="str">
        <f t="shared" si="104"/>
        <v/>
      </c>
      <c r="S335" s="81"/>
      <c r="T335" s="90">
        <f>IFERROR(INDEX(JUE!$A$1:$W$45,MATCH(A335,JUE!$A:$A,0),12),0)</f>
        <v>0</v>
      </c>
      <c r="U335" s="80" t="str">
        <f t="shared" si="105"/>
        <v/>
      </c>
      <c r="V335" s="81"/>
      <c r="W335" s="90">
        <f>IFERROR(INDEX(VIE!$A$1:$N$40,MATCH(A335,VIE!$A:$A,0),12),0)</f>
        <v>0</v>
      </c>
      <c r="X335" s="80" t="str">
        <f t="shared" si="106"/>
        <v/>
      </c>
      <c r="Y335" s="81"/>
      <c r="Z335" s="90">
        <f>IFERROR(INDEX([5]SAB!$A$1:$J$43,MATCH(A335,[5]SAB!$A:$A,0),12),0)</f>
        <v>0</v>
      </c>
      <c r="AA335" s="80" t="str">
        <f t="shared" si="107"/>
        <v/>
      </c>
      <c r="AB335" s="185"/>
      <c r="AC335" s="28"/>
      <c r="AD335" s="186"/>
      <c r="AE335" s="188"/>
      <c r="AF335" s="187">
        <f t="shared" si="108"/>
        <v>0</v>
      </c>
      <c r="AG335" s="188"/>
      <c r="AH335" s="187">
        <f t="shared" si="109"/>
        <v>0</v>
      </c>
      <c r="AI335" s="188"/>
      <c r="AJ335" s="187">
        <f t="shared" si="110"/>
        <v>0</v>
      </c>
      <c r="AK335" s="188"/>
      <c r="AL335" s="187">
        <f t="shared" si="111"/>
        <v>0</v>
      </c>
      <c r="AM335" s="188"/>
      <c r="AN335" s="187">
        <f t="shared" si="112"/>
        <v>0</v>
      </c>
      <c r="AO335" s="188"/>
      <c r="AP335" s="187">
        <f t="shared" si="113"/>
        <v>0</v>
      </c>
      <c r="AQ335" s="29"/>
      <c r="AR335" s="30"/>
      <c r="AS335" s="30" t="str">
        <f>IF(AT335&gt;0,"",IF(ISERROR(VLOOKUP(CONCATENATE(C335,E335),STD!C:D,2,0)),"",VLOOKUP(CONCATENATE(C335,E335),STD!C:D,2,0)))</f>
        <v/>
      </c>
      <c r="AT335" s="31"/>
      <c r="AU335" s="109" t="str">
        <f t="shared" si="114"/>
        <v/>
      </c>
      <c r="AV335" s="286">
        <f t="shared" si="115"/>
        <v>0</v>
      </c>
      <c r="AW335">
        <f t="shared" si="99"/>
        <v>0</v>
      </c>
    </row>
    <row r="336" spans="1:49" ht="15" customHeight="1" x14ac:dyDescent="0.25">
      <c r="A336" s="82">
        <v>328</v>
      </c>
      <c r="B336" s="285" t="str">
        <f>IF(ISERROR(VLOOKUP(CONCATENATE(C336,E336),STD!C:E,3,0)),"",VLOOKUP(CONCATENATE(C336,E336),STD!C:E,3,0))</f>
        <v/>
      </c>
      <c r="C336" s="184"/>
      <c r="D336" s="229"/>
      <c r="E336" s="26"/>
      <c r="F336" s="26" t="str">
        <f>IF(C336&gt;1,VLOOKUP(C336,'PROD-KGS'!$A$1:$D$1369,4,0),"")</f>
        <v/>
      </c>
      <c r="G336" s="27">
        <f t="shared" si="101"/>
        <v>0</v>
      </c>
      <c r="H336" s="99"/>
      <c r="I336" s="210">
        <f t="shared" si="100"/>
        <v>0</v>
      </c>
      <c r="J336" s="92"/>
      <c r="K336" s="90">
        <f>IFERROR(INDEX(LUN!$A$1:$W$45,MATCH(A336,LUN!$A:$A,0),12),0)</f>
        <v>0</v>
      </c>
      <c r="L336" s="91" t="str">
        <f t="shared" si="102"/>
        <v/>
      </c>
      <c r="M336" s="81"/>
      <c r="N336" s="90">
        <f>IFERROR(INDEX(MAR!$A$1:$W$42,MATCH(A336,MAR!$A:$A,0),12),0)</f>
        <v>0</v>
      </c>
      <c r="O336" s="80" t="str">
        <f t="shared" si="103"/>
        <v/>
      </c>
      <c r="P336" s="81"/>
      <c r="Q336" s="90">
        <f>IFERROR(INDEX(MIE!$A$1:$W$44,MATCH(A336,MIE!$A:$A,0),12),0)</f>
        <v>0</v>
      </c>
      <c r="R336" s="80" t="str">
        <f t="shared" si="104"/>
        <v/>
      </c>
      <c r="S336" s="81"/>
      <c r="T336" s="90">
        <f>IFERROR(INDEX(JUE!$A$1:$W$45,MATCH(A336,JUE!$A:$A,0),12),0)</f>
        <v>0</v>
      </c>
      <c r="U336" s="80" t="str">
        <f t="shared" si="105"/>
        <v/>
      </c>
      <c r="V336" s="81"/>
      <c r="W336" s="90">
        <f>IFERROR(INDEX(VIE!$A$1:$N$40,MATCH(A336,VIE!$A:$A,0),12),0)</f>
        <v>0</v>
      </c>
      <c r="X336" s="80" t="str">
        <f t="shared" si="106"/>
        <v/>
      </c>
      <c r="Y336" s="81"/>
      <c r="Z336" s="90">
        <f>IFERROR(INDEX([5]SAB!$A$1:$J$43,MATCH(A336,[5]SAB!$A:$A,0),12),0)</f>
        <v>0</v>
      </c>
      <c r="AA336" s="80" t="str">
        <f t="shared" si="107"/>
        <v/>
      </c>
      <c r="AB336" s="185"/>
      <c r="AC336" s="28"/>
      <c r="AD336" s="186"/>
      <c r="AE336" s="188"/>
      <c r="AF336" s="187">
        <f t="shared" si="108"/>
        <v>0</v>
      </c>
      <c r="AG336" s="188"/>
      <c r="AH336" s="187">
        <f t="shared" si="109"/>
        <v>0</v>
      </c>
      <c r="AI336" s="188"/>
      <c r="AJ336" s="187">
        <f t="shared" si="110"/>
        <v>0</v>
      </c>
      <c r="AK336" s="188"/>
      <c r="AL336" s="187">
        <f t="shared" si="111"/>
        <v>0</v>
      </c>
      <c r="AM336" s="188"/>
      <c r="AN336" s="187">
        <f t="shared" si="112"/>
        <v>0</v>
      </c>
      <c r="AO336" s="188"/>
      <c r="AP336" s="187">
        <f t="shared" si="113"/>
        <v>0</v>
      </c>
      <c r="AQ336" s="29"/>
      <c r="AR336" s="30"/>
      <c r="AS336" s="30" t="str">
        <f>IF(AT336&gt;0,"",IF(ISERROR(VLOOKUP(CONCATENATE(C336,E336),STD!C:D,2,0)),"",VLOOKUP(CONCATENATE(C336,E336),STD!C:D,2,0)))</f>
        <v/>
      </c>
      <c r="AT336" s="31"/>
      <c r="AU336" s="109" t="str">
        <f t="shared" si="114"/>
        <v/>
      </c>
      <c r="AV336" s="286">
        <f t="shared" si="115"/>
        <v>0</v>
      </c>
      <c r="AW336">
        <f t="shared" si="99"/>
        <v>0</v>
      </c>
    </row>
    <row r="337" spans="1:49" ht="15" customHeight="1" x14ac:dyDescent="0.25">
      <c r="A337" s="82">
        <v>329</v>
      </c>
      <c r="B337" s="285" t="str">
        <f>IF(ISERROR(VLOOKUP(CONCATENATE(C337,E337),STD!C:E,3,0)),"",VLOOKUP(CONCATENATE(C337,E337),STD!C:E,3,0))</f>
        <v/>
      </c>
      <c r="C337" s="184"/>
      <c r="D337" s="229"/>
      <c r="E337" s="26"/>
      <c r="F337" s="26" t="str">
        <f>IF(C337&gt;1,VLOOKUP(C337,'PROD-KGS'!$A$1:$D$1369,4,0),"")</f>
        <v/>
      </c>
      <c r="G337" s="27">
        <f t="shared" si="101"/>
        <v>0</v>
      </c>
      <c r="H337" s="99"/>
      <c r="I337" s="210">
        <f t="shared" si="100"/>
        <v>0</v>
      </c>
      <c r="J337" s="92"/>
      <c r="K337" s="90">
        <f>IFERROR(INDEX(LUN!$A$1:$W$45,MATCH(A337,LUN!$A:$A,0),12),0)</f>
        <v>0</v>
      </c>
      <c r="L337" s="91" t="str">
        <f t="shared" si="102"/>
        <v/>
      </c>
      <c r="M337" s="81"/>
      <c r="N337" s="90">
        <f>IFERROR(INDEX(MAR!$A$1:$W$42,MATCH(A337,MAR!$A:$A,0),12),0)</f>
        <v>0</v>
      </c>
      <c r="O337" s="80" t="str">
        <f t="shared" si="103"/>
        <v/>
      </c>
      <c r="P337" s="81"/>
      <c r="Q337" s="90">
        <f>IFERROR(INDEX(MIE!$A$1:$W$44,MATCH(A337,MIE!$A:$A,0),12),0)</f>
        <v>0</v>
      </c>
      <c r="R337" s="80" t="str">
        <f t="shared" si="104"/>
        <v/>
      </c>
      <c r="S337" s="81"/>
      <c r="T337" s="90">
        <f>IFERROR(INDEX(JUE!$A$1:$W$45,MATCH(A337,JUE!$A:$A,0),12),0)</f>
        <v>0</v>
      </c>
      <c r="U337" s="80" t="str">
        <f t="shared" si="105"/>
        <v/>
      </c>
      <c r="V337" s="81"/>
      <c r="W337" s="90">
        <f>IFERROR(INDEX(VIE!$A$1:$N$40,MATCH(A337,VIE!$A:$A,0),12),0)</f>
        <v>0</v>
      </c>
      <c r="X337" s="80" t="str">
        <f t="shared" si="106"/>
        <v/>
      </c>
      <c r="Y337" s="81"/>
      <c r="Z337" s="90">
        <f>IFERROR(INDEX([5]SAB!$A$1:$J$43,MATCH(A337,[5]SAB!$A:$A,0),12),0)</f>
        <v>0</v>
      </c>
      <c r="AA337" s="80" t="str">
        <f t="shared" si="107"/>
        <v/>
      </c>
      <c r="AB337" s="185"/>
      <c r="AC337" s="28"/>
      <c r="AD337" s="186"/>
      <c r="AE337" s="188"/>
      <c r="AF337" s="187">
        <f t="shared" si="108"/>
        <v>0</v>
      </c>
      <c r="AG337" s="188"/>
      <c r="AH337" s="187">
        <f t="shared" si="109"/>
        <v>0</v>
      </c>
      <c r="AI337" s="188"/>
      <c r="AJ337" s="187">
        <f t="shared" si="110"/>
        <v>0</v>
      </c>
      <c r="AK337" s="188"/>
      <c r="AL337" s="187">
        <f t="shared" si="111"/>
        <v>0</v>
      </c>
      <c r="AM337" s="188"/>
      <c r="AN337" s="187">
        <f t="shared" si="112"/>
        <v>0</v>
      </c>
      <c r="AO337" s="188"/>
      <c r="AP337" s="187">
        <f t="shared" si="113"/>
        <v>0</v>
      </c>
      <c r="AQ337" s="29"/>
      <c r="AR337" s="30"/>
      <c r="AS337" s="30" t="str">
        <f>IF(AT337&gt;0,"",IF(ISERROR(VLOOKUP(CONCATENATE(C337,E337),STD!C:D,2,0)),"",VLOOKUP(CONCATENATE(C337,E337),STD!C:D,2,0)))</f>
        <v/>
      </c>
      <c r="AT337" s="31"/>
      <c r="AU337" s="109" t="str">
        <f t="shared" si="114"/>
        <v/>
      </c>
      <c r="AV337" s="286">
        <f t="shared" si="115"/>
        <v>0</v>
      </c>
      <c r="AW337">
        <f t="shared" si="99"/>
        <v>0</v>
      </c>
    </row>
    <row r="338" spans="1:49" x14ac:dyDescent="0.25">
      <c r="A338" s="82">
        <v>330</v>
      </c>
      <c r="B338" s="285" t="str">
        <f>IF(ISERROR(VLOOKUP(CONCATENATE(C338,E338),STD!C:E,3,0)),"",VLOOKUP(CONCATENATE(C338,E338),STD!C:E,3,0))</f>
        <v/>
      </c>
      <c r="C338" s="184"/>
      <c r="D338" s="229"/>
      <c r="E338" s="26"/>
      <c r="F338" s="26" t="str">
        <f>IF(C338&gt;1,VLOOKUP(C338,'PROD-KGS'!$A$1:$D$1369,4,0),"")</f>
        <v/>
      </c>
      <c r="G338" s="27">
        <f t="shared" si="101"/>
        <v>0</v>
      </c>
      <c r="H338" s="99"/>
      <c r="I338" s="210">
        <f t="shared" si="100"/>
        <v>0</v>
      </c>
      <c r="J338" s="92"/>
      <c r="K338" s="90">
        <f>IFERROR(INDEX(LUN!$A$1:$W$45,MATCH(A338,LUN!$A:$A,0),12),0)</f>
        <v>0</v>
      </c>
      <c r="L338" s="91" t="str">
        <f t="shared" si="102"/>
        <v/>
      </c>
      <c r="M338" s="81"/>
      <c r="N338" s="90">
        <f>IFERROR(INDEX(MAR!$A$1:$W$42,MATCH(A338,MAR!$A:$A,0),12),0)</f>
        <v>0</v>
      </c>
      <c r="O338" s="80" t="str">
        <f t="shared" si="103"/>
        <v/>
      </c>
      <c r="P338" s="81"/>
      <c r="Q338" s="90">
        <f>IFERROR(INDEX(MIE!$A$1:$W$44,MATCH(A338,MIE!$A:$A,0),12),0)</f>
        <v>0</v>
      </c>
      <c r="R338" s="80" t="str">
        <f t="shared" si="104"/>
        <v/>
      </c>
      <c r="S338" s="81"/>
      <c r="T338" s="90">
        <f>IFERROR(INDEX(JUE!$A$1:$W$45,MATCH(A338,JUE!$A:$A,0),12),0)</f>
        <v>0</v>
      </c>
      <c r="U338" s="80" t="str">
        <f t="shared" si="105"/>
        <v/>
      </c>
      <c r="V338" s="81"/>
      <c r="W338" s="90">
        <f>IFERROR(INDEX(VIE!$A$1:$N$40,MATCH(A338,VIE!$A:$A,0),12),0)</f>
        <v>0</v>
      </c>
      <c r="X338" s="80" t="str">
        <f t="shared" si="106"/>
        <v/>
      </c>
      <c r="Y338" s="81"/>
      <c r="Z338" s="90">
        <f>IFERROR(INDEX([5]SAB!$A$1:$J$43,MATCH(A338,[5]SAB!$A:$A,0),12),0)</f>
        <v>0</v>
      </c>
      <c r="AA338" s="80" t="str">
        <f t="shared" si="107"/>
        <v/>
      </c>
      <c r="AB338" s="185"/>
      <c r="AC338" s="28"/>
      <c r="AD338" s="186"/>
      <c r="AE338" s="188"/>
      <c r="AF338" s="187">
        <f t="shared" si="108"/>
        <v>0</v>
      </c>
      <c r="AG338" s="188"/>
      <c r="AH338" s="187">
        <f t="shared" si="109"/>
        <v>0</v>
      </c>
      <c r="AI338" s="188"/>
      <c r="AJ338" s="187">
        <f t="shared" si="110"/>
        <v>0</v>
      </c>
      <c r="AK338" s="188"/>
      <c r="AL338" s="187">
        <f t="shared" si="111"/>
        <v>0</v>
      </c>
      <c r="AM338" s="188"/>
      <c r="AN338" s="187">
        <f t="shared" si="112"/>
        <v>0</v>
      </c>
      <c r="AO338" s="188"/>
      <c r="AP338" s="187">
        <f t="shared" si="113"/>
        <v>0</v>
      </c>
      <c r="AQ338" s="29"/>
      <c r="AR338" s="30"/>
      <c r="AS338" s="30" t="str">
        <f>IF(AT338&gt;0,"",IF(ISERROR(VLOOKUP(CONCATENATE(C338,E338),STD!C:D,2,0)),"",VLOOKUP(CONCATENATE(C338,E338),STD!C:D,2,0)))</f>
        <v/>
      </c>
      <c r="AT338" s="31"/>
      <c r="AU338" s="109" t="str">
        <f t="shared" si="114"/>
        <v/>
      </c>
      <c r="AV338" s="286">
        <f t="shared" si="115"/>
        <v>0</v>
      </c>
      <c r="AW338">
        <f t="shared" si="99"/>
        <v>0</v>
      </c>
    </row>
    <row r="339" spans="1:49" ht="15" customHeight="1" x14ac:dyDescent="0.25">
      <c r="A339" s="82">
        <v>331</v>
      </c>
      <c r="B339" s="285" t="str">
        <f>IF(ISERROR(VLOOKUP(CONCATENATE(C339,E339),STD!C:E,3,0)),"",VLOOKUP(CONCATENATE(C339,E339),STD!C:E,3,0))</f>
        <v/>
      </c>
      <c r="C339" s="184"/>
      <c r="D339" s="229"/>
      <c r="E339" s="26"/>
      <c r="F339" s="26" t="str">
        <f>IF(C339&gt;1,VLOOKUP(C339,'PROD-KGS'!$A$1:$D$1369,4,0),"")</f>
        <v/>
      </c>
      <c r="G339" s="27">
        <f t="shared" si="101"/>
        <v>0</v>
      </c>
      <c r="H339" s="99"/>
      <c r="I339" s="210">
        <f t="shared" si="100"/>
        <v>0</v>
      </c>
      <c r="J339" s="92"/>
      <c r="K339" s="90">
        <f>IFERROR(INDEX(LUN!$A$1:$W$45,MATCH(A339,LUN!$A:$A,0),12),0)</f>
        <v>0</v>
      </c>
      <c r="L339" s="91" t="str">
        <f t="shared" si="102"/>
        <v/>
      </c>
      <c r="M339" s="81"/>
      <c r="N339" s="90">
        <f>IFERROR(INDEX(MAR!$A$1:$W$42,MATCH(A339,MAR!$A:$A,0),12),0)</f>
        <v>0</v>
      </c>
      <c r="O339" s="80" t="str">
        <f t="shared" si="103"/>
        <v/>
      </c>
      <c r="P339" s="81"/>
      <c r="Q339" s="90">
        <f>IFERROR(INDEX(MIE!$A$1:$W$44,MATCH(A339,MIE!$A:$A,0),12),0)</f>
        <v>0</v>
      </c>
      <c r="R339" s="80" t="str">
        <f t="shared" si="104"/>
        <v/>
      </c>
      <c r="S339" s="81"/>
      <c r="T339" s="90">
        <f>IFERROR(INDEX(JUE!$A$1:$W$45,MATCH(A339,JUE!$A:$A,0),12),0)</f>
        <v>0</v>
      </c>
      <c r="U339" s="80" t="str">
        <f t="shared" si="105"/>
        <v/>
      </c>
      <c r="V339" s="81"/>
      <c r="W339" s="90">
        <f>IFERROR(INDEX(VIE!$A$1:$N$40,MATCH(A339,VIE!$A:$A,0),12),0)</f>
        <v>0</v>
      </c>
      <c r="X339" s="80" t="str">
        <f t="shared" si="106"/>
        <v/>
      </c>
      <c r="Y339" s="81"/>
      <c r="Z339" s="90">
        <f>IFERROR(INDEX([5]SAB!$A$1:$J$43,MATCH(A339,[5]SAB!$A:$A,0),12),0)</f>
        <v>0</v>
      </c>
      <c r="AA339" s="80" t="str">
        <f t="shared" si="107"/>
        <v/>
      </c>
      <c r="AB339" s="185"/>
      <c r="AC339" s="28"/>
      <c r="AD339" s="186"/>
      <c r="AE339" s="188"/>
      <c r="AF339" s="187">
        <f t="shared" si="108"/>
        <v>0</v>
      </c>
      <c r="AG339" s="188"/>
      <c r="AH339" s="187">
        <f t="shared" si="109"/>
        <v>0</v>
      </c>
      <c r="AI339" s="188"/>
      <c r="AJ339" s="187">
        <f t="shared" si="110"/>
        <v>0</v>
      </c>
      <c r="AK339" s="188"/>
      <c r="AL339" s="187">
        <f t="shared" si="111"/>
        <v>0</v>
      </c>
      <c r="AM339" s="188"/>
      <c r="AN339" s="187">
        <f t="shared" si="112"/>
        <v>0</v>
      </c>
      <c r="AO339" s="188"/>
      <c r="AP339" s="187">
        <f t="shared" si="113"/>
        <v>0</v>
      </c>
      <c r="AQ339" s="29"/>
      <c r="AR339" s="30"/>
      <c r="AS339" s="30" t="str">
        <f>IF(AT339&gt;0,"",IF(ISERROR(VLOOKUP(CONCATENATE(C339,E339),STD!C:D,2,0)),"",VLOOKUP(CONCATENATE(C339,E339),STD!C:D,2,0)))</f>
        <v/>
      </c>
      <c r="AT339" s="31"/>
      <c r="AU339" s="109" t="str">
        <f t="shared" si="114"/>
        <v/>
      </c>
      <c r="AV339" s="286">
        <f t="shared" si="115"/>
        <v>0</v>
      </c>
      <c r="AW339">
        <f t="shared" si="99"/>
        <v>0</v>
      </c>
    </row>
    <row r="340" spans="1:49" ht="15" customHeight="1" x14ac:dyDescent="0.25">
      <c r="A340" s="82">
        <v>332</v>
      </c>
      <c r="B340" s="285" t="str">
        <f>IF(ISERROR(VLOOKUP(CONCATENATE(C340,E340),STD!C:E,3,0)),"",VLOOKUP(CONCATENATE(C340,E340),STD!C:E,3,0))</f>
        <v/>
      </c>
      <c r="C340" s="184"/>
      <c r="D340" s="229"/>
      <c r="E340" s="26"/>
      <c r="F340" s="26" t="str">
        <f>IF(C340&gt;1,VLOOKUP(C340,'PROD-KGS'!$A$1:$D$1369,4,0),"")</f>
        <v/>
      </c>
      <c r="G340" s="27">
        <f t="shared" si="101"/>
        <v>0</v>
      </c>
      <c r="H340" s="99"/>
      <c r="I340" s="210">
        <f t="shared" si="100"/>
        <v>0</v>
      </c>
      <c r="J340" s="92"/>
      <c r="K340" s="90">
        <f>IFERROR(INDEX(LUN!$A$1:$W$45,MATCH(A340,LUN!$A:$A,0),12),0)</f>
        <v>0</v>
      </c>
      <c r="L340" s="91" t="str">
        <f t="shared" si="102"/>
        <v/>
      </c>
      <c r="M340" s="81"/>
      <c r="N340" s="90">
        <f>IFERROR(INDEX(MAR!$A$1:$W$42,MATCH(A340,MAR!$A:$A,0),12),0)</f>
        <v>0</v>
      </c>
      <c r="O340" s="80" t="str">
        <f t="shared" si="103"/>
        <v/>
      </c>
      <c r="P340" s="81"/>
      <c r="Q340" s="90">
        <f>IFERROR(INDEX(MIE!$A$1:$W$44,MATCH(A340,MIE!$A:$A,0),12),0)</f>
        <v>0</v>
      </c>
      <c r="R340" s="80" t="str">
        <f t="shared" si="104"/>
        <v/>
      </c>
      <c r="S340" s="81"/>
      <c r="T340" s="90">
        <f>IFERROR(INDEX(JUE!$A$1:$W$45,MATCH(A340,JUE!$A:$A,0),12),0)</f>
        <v>0</v>
      </c>
      <c r="U340" s="80" t="str">
        <f t="shared" si="105"/>
        <v/>
      </c>
      <c r="V340" s="81"/>
      <c r="W340" s="90">
        <f>IFERROR(INDEX(VIE!$A$1:$N$40,MATCH(A340,VIE!$A:$A,0),12),0)</f>
        <v>0</v>
      </c>
      <c r="X340" s="80" t="str">
        <f t="shared" si="106"/>
        <v/>
      </c>
      <c r="Y340" s="81"/>
      <c r="Z340" s="90">
        <f>IFERROR(INDEX([5]SAB!$A$1:$J$43,MATCH(A340,[5]SAB!$A:$A,0),12),0)</f>
        <v>0</v>
      </c>
      <c r="AA340" s="80" t="str">
        <f t="shared" si="107"/>
        <v/>
      </c>
      <c r="AB340" s="185"/>
      <c r="AC340" s="28"/>
      <c r="AD340" s="186"/>
      <c r="AE340" s="188"/>
      <c r="AF340" s="187">
        <f t="shared" si="108"/>
        <v>0</v>
      </c>
      <c r="AG340" s="188"/>
      <c r="AH340" s="187">
        <f t="shared" si="109"/>
        <v>0</v>
      </c>
      <c r="AI340" s="188"/>
      <c r="AJ340" s="187">
        <f t="shared" si="110"/>
        <v>0</v>
      </c>
      <c r="AK340" s="188"/>
      <c r="AL340" s="187">
        <f t="shared" si="111"/>
        <v>0</v>
      </c>
      <c r="AM340" s="188"/>
      <c r="AN340" s="187">
        <f t="shared" si="112"/>
        <v>0</v>
      </c>
      <c r="AO340" s="188"/>
      <c r="AP340" s="187">
        <f t="shared" si="113"/>
        <v>0</v>
      </c>
      <c r="AQ340" s="29"/>
      <c r="AR340" s="30"/>
      <c r="AS340" s="30" t="str">
        <f>IF(AT340&gt;0,"",IF(ISERROR(VLOOKUP(CONCATENATE(C340,E340),STD!C:D,2,0)),"",VLOOKUP(CONCATENATE(C340,E340),STD!C:D,2,0)))</f>
        <v/>
      </c>
      <c r="AT340" s="31"/>
      <c r="AU340" s="109" t="str">
        <f t="shared" si="114"/>
        <v/>
      </c>
      <c r="AV340" s="286">
        <f t="shared" si="115"/>
        <v>0</v>
      </c>
      <c r="AW340">
        <f t="shared" si="99"/>
        <v>0</v>
      </c>
    </row>
    <row r="341" spans="1:49" x14ac:dyDescent="0.25">
      <c r="A341" s="82">
        <v>333</v>
      </c>
      <c r="B341" s="285" t="str">
        <f>IF(ISERROR(VLOOKUP(CONCATENATE(C341,E341),STD!C:E,3,0)),"",VLOOKUP(CONCATENATE(C341,E341),STD!C:E,3,0))</f>
        <v/>
      </c>
      <c r="C341" s="184"/>
      <c r="D341" s="229"/>
      <c r="E341" s="26"/>
      <c r="F341" s="26" t="str">
        <f>IF(C341&gt;1,VLOOKUP(C341,'PROD-KGS'!$A$1:$D$1369,4,0),"")</f>
        <v/>
      </c>
      <c r="G341" s="27">
        <f t="shared" si="101"/>
        <v>0</v>
      </c>
      <c r="H341" s="99"/>
      <c r="I341" s="210">
        <f t="shared" si="100"/>
        <v>0</v>
      </c>
      <c r="J341" s="92"/>
      <c r="K341" s="90">
        <f>IFERROR(INDEX(LUN!$A$1:$W$45,MATCH(A341,LUN!$A:$A,0),12),0)</f>
        <v>0</v>
      </c>
      <c r="L341" s="91" t="str">
        <f t="shared" si="102"/>
        <v/>
      </c>
      <c r="M341" s="81"/>
      <c r="N341" s="90">
        <f>IFERROR(INDEX(MAR!$A$1:$W$42,MATCH(A341,MAR!$A:$A,0),12),0)</f>
        <v>0</v>
      </c>
      <c r="O341" s="80" t="str">
        <f t="shared" si="103"/>
        <v/>
      </c>
      <c r="P341" s="81"/>
      <c r="Q341" s="90">
        <f>IFERROR(INDEX(MIE!$A$1:$W$44,MATCH(A341,MIE!$A:$A,0),12),0)</f>
        <v>0</v>
      </c>
      <c r="R341" s="80" t="str">
        <f t="shared" si="104"/>
        <v/>
      </c>
      <c r="S341" s="81"/>
      <c r="T341" s="90">
        <f>IFERROR(INDEX(JUE!$A$1:$W$45,MATCH(A341,JUE!$A:$A,0),12),0)</f>
        <v>0</v>
      </c>
      <c r="U341" s="80" t="str">
        <f t="shared" si="105"/>
        <v/>
      </c>
      <c r="V341" s="81"/>
      <c r="W341" s="90">
        <f>IFERROR(INDEX(VIE!$A$1:$N$40,MATCH(A341,VIE!$A:$A,0),12),0)</f>
        <v>0</v>
      </c>
      <c r="X341" s="80" t="str">
        <f t="shared" si="106"/>
        <v/>
      </c>
      <c r="Y341" s="81"/>
      <c r="Z341" s="90">
        <f>IFERROR(INDEX([5]SAB!$A$1:$J$43,MATCH(A341,[5]SAB!$A:$A,0),12),0)</f>
        <v>0</v>
      </c>
      <c r="AA341" s="80" t="str">
        <f t="shared" si="107"/>
        <v/>
      </c>
      <c r="AB341" s="185"/>
      <c r="AC341" s="28"/>
      <c r="AD341" s="186"/>
      <c r="AE341" s="188"/>
      <c r="AF341" s="187">
        <f t="shared" si="108"/>
        <v>0</v>
      </c>
      <c r="AG341" s="188"/>
      <c r="AH341" s="187">
        <f t="shared" si="109"/>
        <v>0</v>
      </c>
      <c r="AI341" s="188"/>
      <c r="AJ341" s="187">
        <f t="shared" si="110"/>
        <v>0</v>
      </c>
      <c r="AK341" s="188"/>
      <c r="AL341" s="187">
        <f t="shared" si="111"/>
        <v>0</v>
      </c>
      <c r="AM341" s="188"/>
      <c r="AN341" s="187">
        <f t="shared" si="112"/>
        <v>0</v>
      </c>
      <c r="AO341" s="188"/>
      <c r="AP341" s="187">
        <f t="shared" si="113"/>
        <v>0</v>
      </c>
      <c r="AQ341" s="29"/>
      <c r="AR341" s="30"/>
      <c r="AS341" s="30" t="str">
        <f>IF(AT341&gt;0,"",IF(ISERROR(VLOOKUP(CONCATENATE(C341,E341),STD!C:D,2,0)),"",VLOOKUP(CONCATENATE(C341,E341),STD!C:D,2,0)))</f>
        <v/>
      </c>
      <c r="AT341" s="31"/>
      <c r="AU341" s="109" t="str">
        <f t="shared" si="114"/>
        <v/>
      </c>
      <c r="AV341" s="286">
        <f t="shared" si="115"/>
        <v>0</v>
      </c>
      <c r="AW341">
        <f t="shared" si="99"/>
        <v>0</v>
      </c>
    </row>
    <row r="342" spans="1:49" x14ac:dyDescent="0.25">
      <c r="A342" s="82">
        <v>334</v>
      </c>
      <c r="B342" s="285" t="str">
        <f>IF(ISERROR(VLOOKUP(CONCATENATE(C342,E342),STD!C:E,3,0)),"",VLOOKUP(CONCATENATE(C342,E342),STD!C:E,3,0))</f>
        <v/>
      </c>
      <c r="C342" s="184"/>
      <c r="D342" s="229"/>
      <c r="E342" s="26"/>
      <c r="F342" s="26" t="str">
        <f>IF(C342&gt;1,VLOOKUP(C342,'PROD-KGS'!$A$1:$D$1369,4,0),"")</f>
        <v/>
      </c>
      <c r="G342" s="27">
        <f t="shared" si="101"/>
        <v>0</v>
      </c>
      <c r="H342" s="99"/>
      <c r="I342" s="210">
        <f t="shared" si="100"/>
        <v>0</v>
      </c>
      <c r="J342" s="92"/>
      <c r="K342" s="90">
        <f>IFERROR(INDEX(LUN!$A$1:$W$45,MATCH(A342,LUN!$A:$A,0),12),0)</f>
        <v>0</v>
      </c>
      <c r="L342" s="91" t="str">
        <f t="shared" si="102"/>
        <v/>
      </c>
      <c r="M342" s="81"/>
      <c r="N342" s="90">
        <f>IFERROR(INDEX(MAR!$A$1:$W$42,MATCH(A342,MAR!$A:$A,0),12),0)</f>
        <v>0</v>
      </c>
      <c r="O342" s="80" t="str">
        <f t="shared" si="103"/>
        <v/>
      </c>
      <c r="P342" s="81"/>
      <c r="Q342" s="90">
        <f>IFERROR(INDEX(MIE!$A$1:$W$44,MATCH(A342,MIE!$A:$A,0),12),0)</f>
        <v>0</v>
      </c>
      <c r="R342" s="80" t="str">
        <f t="shared" si="104"/>
        <v/>
      </c>
      <c r="S342" s="81"/>
      <c r="T342" s="90">
        <f>IFERROR(INDEX(JUE!$A$1:$W$45,MATCH(A342,JUE!$A:$A,0),12),0)</f>
        <v>0</v>
      </c>
      <c r="U342" s="80" t="str">
        <f t="shared" si="105"/>
        <v/>
      </c>
      <c r="V342" s="81"/>
      <c r="W342" s="90">
        <f>IFERROR(INDEX(VIE!$A$1:$N$40,MATCH(A342,VIE!$A:$A,0),12),0)</f>
        <v>0</v>
      </c>
      <c r="X342" s="80" t="str">
        <f t="shared" si="106"/>
        <v/>
      </c>
      <c r="Y342" s="81"/>
      <c r="Z342" s="90">
        <f>IFERROR(INDEX([5]SAB!$A$1:$J$43,MATCH(A342,[5]SAB!$A:$A,0),12),0)</f>
        <v>0</v>
      </c>
      <c r="AA342" s="80" t="str">
        <f t="shared" si="107"/>
        <v/>
      </c>
      <c r="AB342" s="185"/>
      <c r="AC342" s="28"/>
      <c r="AD342" s="186"/>
      <c r="AE342" s="188"/>
      <c r="AF342" s="187">
        <f t="shared" si="108"/>
        <v>0</v>
      </c>
      <c r="AG342" s="188"/>
      <c r="AH342" s="187">
        <f t="shared" si="109"/>
        <v>0</v>
      </c>
      <c r="AI342" s="188"/>
      <c r="AJ342" s="187">
        <f t="shared" si="110"/>
        <v>0</v>
      </c>
      <c r="AK342" s="188"/>
      <c r="AL342" s="187">
        <f t="shared" si="111"/>
        <v>0</v>
      </c>
      <c r="AM342" s="188"/>
      <c r="AN342" s="187">
        <f t="shared" si="112"/>
        <v>0</v>
      </c>
      <c r="AO342" s="188"/>
      <c r="AP342" s="187">
        <f t="shared" si="113"/>
        <v>0</v>
      </c>
      <c r="AQ342" s="29"/>
      <c r="AR342" s="30"/>
      <c r="AS342" s="30" t="str">
        <f>IF(AT342&gt;0,"",IF(ISERROR(VLOOKUP(CONCATENATE(C342,E342),STD!C:D,2,0)),"",VLOOKUP(CONCATENATE(C342,E342),STD!C:D,2,0)))</f>
        <v/>
      </c>
      <c r="AT342" s="31"/>
      <c r="AU342" s="109" t="str">
        <f t="shared" si="114"/>
        <v/>
      </c>
      <c r="AV342" s="286">
        <f t="shared" si="115"/>
        <v>0</v>
      </c>
      <c r="AW342">
        <f t="shared" si="99"/>
        <v>0</v>
      </c>
    </row>
    <row r="343" spans="1:49" x14ac:dyDescent="0.25">
      <c r="A343" s="82">
        <v>335</v>
      </c>
      <c r="B343" s="285" t="str">
        <f>IF(ISERROR(VLOOKUP(CONCATENATE(C343,E343),STD!C:E,3,0)),"",VLOOKUP(CONCATENATE(C343,E343),STD!C:E,3,0))</f>
        <v/>
      </c>
      <c r="C343" s="184"/>
      <c r="D343" s="229"/>
      <c r="E343" s="26"/>
      <c r="F343" s="26" t="str">
        <f>IF(C343&gt;1,VLOOKUP(C343,'PROD-KGS'!$A$1:$D$1369,4,0),"")</f>
        <v/>
      </c>
      <c r="G343" s="27">
        <f t="shared" si="101"/>
        <v>0</v>
      </c>
      <c r="H343" s="99"/>
      <c r="I343" s="210">
        <f t="shared" si="100"/>
        <v>0</v>
      </c>
      <c r="J343" s="92"/>
      <c r="K343" s="90">
        <f>IFERROR(INDEX(LUN!$A$1:$W$45,MATCH(A343,LUN!$A:$A,0),12),0)</f>
        <v>0</v>
      </c>
      <c r="L343" s="91" t="str">
        <f t="shared" si="102"/>
        <v/>
      </c>
      <c r="M343" s="81"/>
      <c r="N343" s="90">
        <f>IFERROR(INDEX(MAR!$A$1:$W$42,MATCH(A343,MAR!$A:$A,0),12),0)</f>
        <v>0</v>
      </c>
      <c r="O343" s="80" t="str">
        <f t="shared" si="103"/>
        <v/>
      </c>
      <c r="P343" s="81"/>
      <c r="Q343" s="90">
        <f>IFERROR(INDEX(MIE!$A$1:$W$44,MATCH(A343,MIE!$A:$A,0),12),0)</f>
        <v>0</v>
      </c>
      <c r="R343" s="80" t="str">
        <f t="shared" si="104"/>
        <v/>
      </c>
      <c r="S343" s="81"/>
      <c r="T343" s="90">
        <f>IFERROR(INDEX(JUE!$A$1:$W$45,MATCH(A343,JUE!$A:$A,0),12),0)</f>
        <v>0</v>
      </c>
      <c r="U343" s="80" t="str">
        <f t="shared" si="105"/>
        <v/>
      </c>
      <c r="V343" s="81"/>
      <c r="W343" s="90">
        <f>IFERROR(INDEX(VIE!$A$1:$N$40,MATCH(A343,VIE!$A:$A,0),12),0)</f>
        <v>0</v>
      </c>
      <c r="X343" s="80" t="str">
        <f t="shared" si="106"/>
        <v/>
      </c>
      <c r="Y343" s="81"/>
      <c r="Z343" s="90">
        <f>IFERROR(INDEX([5]SAB!$A$1:$J$43,MATCH(A343,[5]SAB!$A:$A,0),12),0)</f>
        <v>0</v>
      </c>
      <c r="AA343" s="80" t="str">
        <f t="shared" si="107"/>
        <v/>
      </c>
      <c r="AB343" s="185"/>
      <c r="AC343" s="28"/>
      <c r="AD343" s="186"/>
      <c r="AE343" s="188"/>
      <c r="AF343" s="187">
        <f t="shared" si="108"/>
        <v>0</v>
      </c>
      <c r="AG343" s="188"/>
      <c r="AH343" s="187">
        <f t="shared" si="109"/>
        <v>0</v>
      </c>
      <c r="AI343" s="188"/>
      <c r="AJ343" s="187">
        <f t="shared" si="110"/>
        <v>0</v>
      </c>
      <c r="AK343" s="188"/>
      <c r="AL343" s="187">
        <f t="shared" si="111"/>
        <v>0</v>
      </c>
      <c r="AM343" s="188"/>
      <c r="AN343" s="187">
        <f t="shared" si="112"/>
        <v>0</v>
      </c>
      <c r="AO343" s="188"/>
      <c r="AP343" s="187">
        <f t="shared" si="113"/>
        <v>0</v>
      </c>
      <c r="AQ343" s="29"/>
      <c r="AR343" s="30"/>
      <c r="AS343" s="30" t="str">
        <f>IF(AT343&gt;0,"",IF(ISERROR(VLOOKUP(CONCATENATE(C343,E343),STD!C:D,2,0)),"",VLOOKUP(CONCATENATE(C343,E343),STD!C:D,2,0)))</f>
        <v/>
      </c>
      <c r="AT343" s="31"/>
      <c r="AU343" s="109" t="str">
        <f t="shared" si="114"/>
        <v/>
      </c>
      <c r="AV343" s="286">
        <f t="shared" si="115"/>
        <v>0</v>
      </c>
      <c r="AW343">
        <f t="shared" si="99"/>
        <v>0</v>
      </c>
    </row>
    <row r="344" spans="1:49" ht="15" customHeight="1" x14ac:dyDescent="0.25">
      <c r="A344" s="82">
        <v>336</v>
      </c>
      <c r="B344" s="285" t="str">
        <f>IF(ISERROR(VLOOKUP(CONCATENATE(C344,E344),STD!C:E,3,0)),"",VLOOKUP(CONCATENATE(C344,E344),STD!C:E,3,0))</f>
        <v/>
      </c>
      <c r="C344" s="184"/>
      <c r="D344" s="229"/>
      <c r="E344" s="26"/>
      <c r="F344" s="26" t="str">
        <f>IF(C344&gt;1,VLOOKUP(C344,'PROD-KGS'!$A$1:$D$1369,4,0),"")</f>
        <v/>
      </c>
      <c r="G344" s="27">
        <f t="shared" si="101"/>
        <v>0</v>
      </c>
      <c r="H344" s="99"/>
      <c r="I344" s="210">
        <f t="shared" si="100"/>
        <v>0</v>
      </c>
      <c r="J344" s="92"/>
      <c r="K344" s="90">
        <f>IFERROR(INDEX(LUN!$A$1:$W$45,MATCH(A344,LUN!$A:$A,0),12),0)</f>
        <v>0</v>
      </c>
      <c r="L344" s="91" t="str">
        <f t="shared" si="102"/>
        <v/>
      </c>
      <c r="M344" s="81"/>
      <c r="N344" s="90">
        <f>IFERROR(INDEX(MAR!$A$1:$W$42,MATCH(A344,MAR!$A:$A,0),12),0)</f>
        <v>0</v>
      </c>
      <c r="O344" s="80" t="str">
        <f t="shared" si="103"/>
        <v/>
      </c>
      <c r="P344" s="81"/>
      <c r="Q344" s="90">
        <f>IFERROR(INDEX(MIE!$A$1:$W$44,MATCH(A344,MIE!$A:$A,0),12),0)</f>
        <v>0</v>
      </c>
      <c r="R344" s="80" t="str">
        <f t="shared" si="104"/>
        <v/>
      </c>
      <c r="S344" s="81"/>
      <c r="T344" s="90">
        <f>IFERROR(INDEX(JUE!$A$1:$W$45,MATCH(A344,JUE!$A:$A,0),12),0)</f>
        <v>0</v>
      </c>
      <c r="U344" s="80" t="str">
        <f t="shared" si="105"/>
        <v/>
      </c>
      <c r="V344" s="81"/>
      <c r="W344" s="90">
        <f>IFERROR(INDEX(VIE!$A$1:$N$40,MATCH(A344,VIE!$A:$A,0),12),0)</f>
        <v>0</v>
      </c>
      <c r="X344" s="80" t="str">
        <f t="shared" si="106"/>
        <v/>
      </c>
      <c r="Y344" s="81"/>
      <c r="Z344" s="90">
        <f>IFERROR(INDEX([5]SAB!$A$1:$J$43,MATCH(A344,[5]SAB!$A:$A,0),12),0)</f>
        <v>0</v>
      </c>
      <c r="AA344" s="80" t="str">
        <f t="shared" si="107"/>
        <v/>
      </c>
      <c r="AB344" s="185"/>
      <c r="AC344" s="28"/>
      <c r="AD344" s="186"/>
      <c r="AE344" s="188"/>
      <c r="AF344" s="187">
        <f t="shared" si="108"/>
        <v>0</v>
      </c>
      <c r="AG344" s="188"/>
      <c r="AH344" s="187">
        <f t="shared" si="109"/>
        <v>0</v>
      </c>
      <c r="AI344" s="188"/>
      <c r="AJ344" s="187">
        <f t="shared" si="110"/>
        <v>0</v>
      </c>
      <c r="AK344" s="188"/>
      <c r="AL344" s="187">
        <f t="shared" si="111"/>
        <v>0</v>
      </c>
      <c r="AM344" s="188"/>
      <c r="AN344" s="187">
        <f t="shared" si="112"/>
        <v>0</v>
      </c>
      <c r="AO344" s="188"/>
      <c r="AP344" s="187">
        <f t="shared" si="113"/>
        <v>0</v>
      </c>
      <c r="AQ344" s="29"/>
      <c r="AR344" s="30"/>
      <c r="AS344" s="30" t="str">
        <f>IF(AT344&gt;0,"",IF(ISERROR(VLOOKUP(CONCATENATE(C344,E344),STD!C:D,2,0)),"",VLOOKUP(CONCATENATE(C344,E344),STD!C:D,2,0)))</f>
        <v/>
      </c>
      <c r="AT344" s="31"/>
      <c r="AU344" s="109" t="str">
        <f t="shared" si="114"/>
        <v/>
      </c>
      <c r="AV344" s="286">
        <f t="shared" si="115"/>
        <v>0</v>
      </c>
      <c r="AW344">
        <f t="shared" si="99"/>
        <v>0</v>
      </c>
    </row>
    <row r="345" spans="1:49" ht="15" customHeight="1" x14ac:dyDescent="0.25">
      <c r="A345" s="82">
        <v>337</v>
      </c>
      <c r="B345" s="285" t="str">
        <f>IF(ISERROR(VLOOKUP(CONCATENATE(C345,E345),STD!C:E,3,0)),"",VLOOKUP(CONCATENATE(C345,E345),STD!C:E,3,0))</f>
        <v/>
      </c>
      <c r="C345" s="184"/>
      <c r="D345" s="229"/>
      <c r="E345" s="26"/>
      <c r="F345" s="26" t="str">
        <f>IF(C345&gt;1,VLOOKUP(C345,'PROD-KGS'!$A$1:$D$1369,4,0),"")</f>
        <v/>
      </c>
      <c r="G345" s="27">
        <f t="shared" si="101"/>
        <v>0</v>
      </c>
      <c r="H345" s="99"/>
      <c r="I345" s="210">
        <f t="shared" si="100"/>
        <v>0</v>
      </c>
      <c r="J345" s="92"/>
      <c r="K345" s="90">
        <f>IFERROR(INDEX(LUN!$A$1:$W$45,MATCH(A345,LUN!$A:$A,0),12),0)</f>
        <v>0</v>
      </c>
      <c r="L345" s="91" t="str">
        <f t="shared" si="102"/>
        <v/>
      </c>
      <c r="M345" s="81"/>
      <c r="N345" s="90">
        <f>IFERROR(INDEX(MAR!$A$1:$W$42,MATCH(A345,MAR!$A:$A,0),12),0)</f>
        <v>0</v>
      </c>
      <c r="O345" s="80" t="str">
        <f t="shared" si="103"/>
        <v/>
      </c>
      <c r="P345" s="81"/>
      <c r="Q345" s="90">
        <f>IFERROR(INDEX(MIE!$A$1:$W$44,MATCH(A345,MIE!$A:$A,0),12),0)</f>
        <v>0</v>
      </c>
      <c r="R345" s="80" t="str">
        <f t="shared" si="104"/>
        <v/>
      </c>
      <c r="S345" s="81"/>
      <c r="T345" s="90">
        <f>IFERROR(INDEX(JUE!$A$1:$W$45,MATCH(A345,JUE!$A:$A,0),12),0)</f>
        <v>0</v>
      </c>
      <c r="U345" s="80" t="str">
        <f t="shared" si="105"/>
        <v/>
      </c>
      <c r="V345" s="81"/>
      <c r="W345" s="90">
        <f>IFERROR(INDEX(VIE!$A$1:$N$40,MATCH(A345,VIE!$A:$A,0),12),0)</f>
        <v>0</v>
      </c>
      <c r="X345" s="80" t="str">
        <f t="shared" si="106"/>
        <v/>
      </c>
      <c r="Y345" s="81"/>
      <c r="Z345" s="90">
        <f>IFERROR(INDEX([5]SAB!$A$1:$J$43,MATCH(A345,[5]SAB!$A:$A,0),12),0)</f>
        <v>0</v>
      </c>
      <c r="AA345" s="80" t="str">
        <f t="shared" si="107"/>
        <v/>
      </c>
      <c r="AB345" s="185"/>
      <c r="AC345" s="28"/>
      <c r="AD345" s="186"/>
      <c r="AE345" s="188"/>
      <c r="AF345" s="187">
        <f t="shared" si="108"/>
        <v>0</v>
      </c>
      <c r="AG345" s="188"/>
      <c r="AH345" s="187">
        <f t="shared" si="109"/>
        <v>0</v>
      </c>
      <c r="AI345" s="188"/>
      <c r="AJ345" s="187">
        <f t="shared" si="110"/>
        <v>0</v>
      </c>
      <c r="AK345" s="188"/>
      <c r="AL345" s="187">
        <f t="shared" si="111"/>
        <v>0</v>
      </c>
      <c r="AM345" s="188"/>
      <c r="AN345" s="187">
        <f t="shared" si="112"/>
        <v>0</v>
      </c>
      <c r="AO345" s="188"/>
      <c r="AP345" s="187">
        <f t="shared" si="113"/>
        <v>0</v>
      </c>
      <c r="AQ345" s="29"/>
      <c r="AR345" s="30"/>
      <c r="AS345" s="30" t="str">
        <f>IF(AT345&gt;0,"",IF(ISERROR(VLOOKUP(CONCATENATE(C345,E345),STD!C:D,2,0)),"",VLOOKUP(CONCATENATE(C345,E345),STD!C:D,2,0)))</f>
        <v/>
      </c>
      <c r="AT345" s="31"/>
      <c r="AU345" s="109" t="str">
        <f t="shared" si="114"/>
        <v/>
      </c>
      <c r="AV345" s="286">
        <f t="shared" si="115"/>
        <v>0</v>
      </c>
      <c r="AW345">
        <f t="shared" si="99"/>
        <v>0</v>
      </c>
    </row>
    <row r="346" spans="1:49" ht="15" customHeight="1" x14ac:dyDescent="0.25">
      <c r="A346" s="82">
        <v>338</v>
      </c>
      <c r="B346" s="285" t="str">
        <f>IF(ISERROR(VLOOKUP(CONCATENATE(C346,E346),STD!C:E,3,0)),"",VLOOKUP(CONCATENATE(C346,E346),STD!C:E,3,0))</f>
        <v/>
      </c>
      <c r="C346" s="184"/>
      <c r="D346" s="229"/>
      <c r="E346" s="26"/>
      <c r="F346" s="26" t="str">
        <f>IF(C346&gt;1,VLOOKUP(C346,'PROD-KGS'!$A$1:$D$1369,4,0),"")</f>
        <v/>
      </c>
      <c r="G346" s="27">
        <f t="shared" si="101"/>
        <v>0</v>
      </c>
      <c r="H346" s="99"/>
      <c r="I346" s="210">
        <f t="shared" si="100"/>
        <v>0</v>
      </c>
      <c r="J346" s="92"/>
      <c r="K346" s="90">
        <f>IFERROR(INDEX(LUN!$A$1:$W$45,MATCH(A346,LUN!$A:$A,0),12),0)</f>
        <v>0</v>
      </c>
      <c r="L346" s="91" t="str">
        <f t="shared" si="102"/>
        <v/>
      </c>
      <c r="M346" s="81"/>
      <c r="N346" s="90">
        <f>IFERROR(INDEX(MAR!$A$1:$W$42,MATCH(A346,MAR!$A:$A,0),12),0)</f>
        <v>0</v>
      </c>
      <c r="O346" s="80" t="str">
        <f t="shared" si="103"/>
        <v/>
      </c>
      <c r="P346" s="81"/>
      <c r="Q346" s="90">
        <f>IFERROR(INDEX(MIE!$A$1:$W$44,MATCH(A346,MIE!$A:$A,0),12),0)</f>
        <v>0</v>
      </c>
      <c r="R346" s="80" t="str">
        <f t="shared" si="104"/>
        <v/>
      </c>
      <c r="S346" s="81"/>
      <c r="T346" s="90">
        <f>IFERROR(INDEX(JUE!$A$1:$W$45,MATCH(A346,JUE!$A:$A,0),12),0)</f>
        <v>0</v>
      </c>
      <c r="U346" s="80" t="str">
        <f t="shared" si="105"/>
        <v/>
      </c>
      <c r="V346" s="81"/>
      <c r="W346" s="90">
        <f>IFERROR(INDEX(VIE!$A$1:$N$40,MATCH(A346,VIE!$A:$A,0),12),0)</f>
        <v>0</v>
      </c>
      <c r="X346" s="80" t="str">
        <f t="shared" si="106"/>
        <v/>
      </c>
      <c r="Y346" s="81"/>
      <c r="Z346" s="90">
        <f>IFERROR(INDEX([5]SAB!$A$1:$J$43,MATCH(A346,[5]SAB!$A:$A,0),12),0)</f>
        <v>0</v>
      </c>
      <c r="AA346" s="80" t="str">
        <f t="shared" si="107"/>
        <v/>
      </c>
      <c r="AB346" s="185"/>
      <c r="AC346" s="28"/>
      <c r="AD346" s="186"/>
      <c r="AE346" s="188"/>
      <c r="AF346" s="187">
        <f t="shared" si="108"/>
        <v>0</v>
      </c>
      <c r="AG346" s="188"/>
      <c r="AH346" s="187">
        <f t="shared" si="109"/>
        <v>0</v>
      </c>
      <c r="AI346" s="188"/>
      <c r="AJ346" s="187">
        <f t="shared" si="110"/>
        <v>0</v>
      </c>
      <c r="AK346" s="188"/>
      <c r="AL346" s="187">
        <f t="shared" si="111"/>
        <v>0</v>
      </c>
      <c r="AM346" s="188"/>
      <c r="AN346" s="187">
        <f t="shared" si="112"/>
        <v>0</v>
      </c>
      <c r="AO346" s="188"/>
      <c r="AP346" s="187">
        <f t="shared" si="113"/>
        <v>0</v>
      </c>
      <c r="AQ346" s="29"/>
      <c r="AR346" s="30"/>
      <c r="AS346" s="30" t="str">
        <f>IF(AT346&gt;0,"",IF(ISERROR(VLOOKUP(CONCATENATE(C346,E346),STD!C:D,2,0)),"",VLOOKUP(CONCATENATE(C346,E346),STD!C:D,2,0)))</f>
        <v/>
      </c>
      <c r="AT346" s="31"/>
      <c r="AU346" s="109" t="str">
        <f t="shared" si="114"/>
        <v/>
      </c>
      <c r="AV346" s="286">
        <f t="shared" si="115"/>
        <v>0</v>
      </c>
      <c r="AW346">
        <f t="shared" si="99"/>
        <v>0</v>
      </c>
    </row>
    <row r="347" spans="1:49" ht="15" customHeight="1" x14ac:dyDescent="0.25">
      <c r="A347" s="82">
        <v>339</v>
      </c>
      <c r="B347" s="285" t="str">
        <f>IF(ISERROR(VLOOKUP(CONCATENATE(C347,E347),STD!C:E,3,0)),"",VLOOKUP(CONCATENATE(C347,E347),STD!C:E,3,0))</f>
        <v/>
      </c>
      <c r="C347" s="184"/>
      <c r="D347" s="229"/>
      <c r="E347" s="26"/>
      <c r="F347" s="26" t="str">
        <f>IF(C347&gt;1,VLOOKUP(C347,'PROD-KGS'!$A$1:$D$1369,4,0),"")</f>
        <v/>
      </c>
      <c r="G347" s="27">
        <f t="shared" si="101"/>
        <v>0</v>
      </c>
      <c r="H347" s="99"/>
      <c r="I347" s="210">
        <f t="shared" si="100"/>
        <v>0</v>
      </c>
      <c r="J347" s="92"/>
      <c r="K347" s="90">
        <f>IFERROR(INDEX(LUN!$A$1:$W$45,MATCH(A347,LUN!$A:$A,0),12),0)</f>
        <v>0</v>
      </c>
      <c r="L347" s="91" t="str">
        <f t="shared" si="102"/>
        <v/>
      </c>
      <c r="M347" s="81"/>
      <c r="N347" s="90">
        <f>IFERROR(INDEX(MAR!$A$1:$W$42,MATCH(A347,MAR!$A:$A,0),12),0)</f>
        <v>0</v>
      </c>
      <c r="O347" s="80" t="str">
        <f t="shared" si="103"/>
        <v/>
      </c>
      <c r="P347" s="81"/>
      <c r="Q347" s="90">
        <f>IFERROR(INDEX(MIE!$A$1:$W$44,MATCH(A347,MIE!$A:$A,0),12),0)</f>
        <v>0</v>
      </c>
      <c r="R347" s="80" t="str">
        <f t="shared" si="104"/>
        <v/>
      </c>
      <c r="S347" s="81"/>
      <c r="T347" s="90">
        <f>IFERROR(INDEX(JUE!$A$1:$W$45,MATCH(A347,JUE!$A:$A,0),12),0)</f>
        <v>0</v>
      </c>
      <c r="U347" s="80" t="str">
        <f t="shared" si="105"/>
        <v/>
      </c>
      <c r="V347" s="81"/>
      <c r="W347" s="90">
        <f>IFERROR(INDEX(VIE!$A$1:$N$40,MATCH(A347,VIE!$A:$A,0),12),0)</f>
        <v>0</v>
      </c>
      <c r="X347" s="80" t="str">
        <f t="shared" si="106"/>
        <v/>
      </c>
      <c r="Y347" s="81"/>
      <c r="Z347" s="90">
        <f>IFERROR(INDEX([5]SAB!$A$1:$J$43,MATCH(A347,[5]SAB!$A:$A,0),12),0)</f>
        <v>0</v>
      </c>
      <c r="AA347" s="80" t="str">
        <f t="shared" si="107"/>
        <v/>
      </c>
      <c r="AB347" s="185"/>
      <c r="AC347" s="28"/>
      <c r="AD347" s="186"/>
      <c r="AE347" s="188"/>
      <c r="AF347" s="187">
        <f t="shared" si="108"/>
        <v>0</v>
      </c>
      <c r="AG347" s="188"/>
      <c r="AH347" s="187">
        <f t="shared" si="109"/>
        <v>0</v>
      </c>
      <c r="AI347" s="188"/>
      <c r="AJ347" s="187">
        <f t="shared" si="110"/>
        <v>0</v>
      </c>
      <c r="AK347" s="188"/>
      <c r="AL347" s="187">
        <f t="shared" si="111"/>
        <v>0</v>
      </c>
      <c r="AM347" s="188"/>
      <c r="AN347" s="187">
        <f t="shared" si="112"/>
        <v>0</v>
      </c>
      <c r="AO347" s="188"/>
      <c r="AP347" s="187">
        <f t="shared" si="113"/>
        <v>0</v>
      </c>
      <c r="AQ347" s="29"/>
      <c r="AR347" s="30"/>
      <c r="AS347" s="30" t="str">
        <f>IF(AT347&gt;0,"",IF(ISERROR(VLOOKUP(CONCATENATE(C347,E347),STD!C:D,2,0)),"",VLOOKUP(CONCATENATE(C347,E347),STD!C:D,2,0)))</f>
        <v/>
      </c>
      <c r="AT347" s="31"/>
      <c r="AU347" s="109" t="str">
        <f t="shared" si="114"/>
        <v/>
      </c>
      <c r="AV347" s="286">
        <f t="shared" si="115"/>
        <v>0</v>
      </c>
      <c r="AW347">
        <f t="shared" si="99"/>
        <v>0</v>
      </c>
    </row>
    <row r="348" spans="1:49" ht="15" customHeight="1" x14ac:dyDescent="0.25">
      <c r="A348" s="82">
        <v>340</v>
      </c>
      <c r="B348" s="285" t="str">
        <f>IF(ISERROR(VLOOKUP(CONCATENATE(C348,E348),STD!C:E,3,0)),"",VLOOKUP(CONCATENATE(C348,E348),STD!C:E,3,0))</f>
        <v/>
      </c>
      <c r="C348" s="184"/>
      <c r="D348" s="229"/>
      <c r="E348" s="26"/>
      <c r="F348" s="26" t="str">
        <f>IF(C348&gt;1,VLOOKUP(C348,'PROD-KGS'!$A$1:$D$1369,4,0),"")</f>
        <v/>
      </c>
      <c r="G348" s="27">
        <f t="shared" si="101"/>
        <v>0</v>
      </c>
      <c r="H348" s="99"/>
      <c r="I348" s="210">
        <f t="shared" si="100"/>
        <v>0</v>
      </c>
      <c r="J348" s="92"/>
      <c r="K348" s="90">
        <f>IFERROR(INDEX(LUN!$A$1:$W$45,MATCH(A348,LUN!$A:$A,0),12),0)</f>
        <v>0</v>
      </c>
      <c r="L348" s="91" t="str">
        <f t="shared" si="102"/>
        <v/>
      </c>
      <c r="M348" s="81"/>
      <c r="N348" s="90">
        <f>IFERROR(INDEX(MAR!$A$1:$W$42,MATCH(A348,MAR!$A:$A,0),12),0)</f>
        <v>0</v>
      </c>
      <c r="O348" s="80" t="str">
        <f t="shared" si="103"/>
        <v/>
      </c>
      <c r="P348" s="81"/>
      <c r="Q348" s="90">
        <f>IFERROR(INDEX(MIE!$A$1:$W$44,MATCH(A348,MIE!$A:$A,0),12),0)</f>
        <v>0</v>
      </c>
      <c r="R348" s="80" t="str">
        <f t="shared" si="104"/>
        <v/>
      </c>
      <c r="S348" s="81"/>
      <c r="T348" s="90">
        <f>IFERROR(INDEX(JUE!$A$1:$W$45,MATCH(A348,JUE!$A:$A,0),12),0)</f>
        <v>0</v>
      </c>
      <c r="U348" s="80" t="str">
        <f t="shared" si="105"/>
        <v/>
      </c>
      <c r="V348" s="81"/>
      <c r="W348" s="90">
        <f>IFERROR(INDEX(VIE!$A$1:$N$40,MATCH(A348,VIE!$A:$A,0),12),0)</f>
        <v>0</v>
      </c>
      <c r="X348" s="80" t="str">
        <f t="shared" si="106"/>
        <v/>
      </c>
      <c r="Y348" s="81"/>
      <c r="Z348" s="90">
        <f>IFERROR(INDEX([5]SAB!$A$1:$J$43,MATCH(A348,[5]SAB!$A:$A,0),12),0)</f>
        <v>0</v>
      </c>
      <c r="AA348" s="80" t="str">
        <f t="shared" si="107"/>
        <v/>
      </c>
      <c r="AB348" s="185"/>
      <c r="AC348" s="28"/>
      <c r="AD348" s="186"/>
      <c r="AE348" s="188"/>
      <c r="AF348" s="187">
        <f t="shared" si="108"/>
        <v>0</v>
      </c>
      <c r="AG348" s="188"/>
      <c r="AH348" s="187">
        <f t="shared" si="109"/>
        <v>0</v>
      </c>
      <c r="AI348" s="188"/>
      <c r="AJ348" s="187">
        <f t="shared" si="110"/>
        <v>0</v>
      </c>
      <c r="AK348" s="188"/>
      <c r="AL348" s="187">
        <f t="shared" si="111"/>
        <v>0</v>
      </c>
      <c r="AM348" s="188"/>
      <c r="AN348" s="187">
        <f t="shared" si="112"/>
        <v>0</v>
      </c>
      <c r="AO348" s="188"/>
      <c r="AP348" s="187">
        <f t="shared" si="113"/>
        <v>0</v>
      </c>
      <c r="AQ348" s="29"/>
      <c r="AR348" s="30"/>
      <c r="AS348" s="30" t="str">
        <f>IF(AT348&gt;0,"",IF(ISERROR(VLOOKUP(CONCATENATE(C348,E348),STD!C:D,2,0)),"",VLOOKUP(CONCATENATE(C348,E348),STD!C:D,2,0)))</f>
        <v/>
      </c>
      <c r="AT348" s="31"/>
      <c r="AU348" s="109" t="str">
        <f t="shared" si="114"/>
        <v/>
      </c>
      <c r="AV348" s="286">
        <f t="shared" si="115"/>
        <v>0</v>
      </c>
      <c r="AW348">
        <f t="shared" si="99"/>
        <v>0</v>
      </c>
    </row>
    <row r="349" spans="1:49" ht="15" customHeight="1" x14ac:dyDescent="0.25">
      <c r="A349" s="82">
        <v>341</v>
      </c>
      <c r="B349" s="285" t="str">
        <f>IF(ISERROR(VLOOKUP(CONCATENATE(C349,E349),STD!C:E,3,0)),"",VLOOKUP(CONCATENATE(C349,E349),STD!C:E,3,0))</f>
        <v/>
      </c>
      <c r="C349" s="184"/>
      <c r="D349" s="229"/>
      <c r="E349" s="26"/>
      <c r="F349" s="26" t="str">
        <f>IF(C349&gt;1,VLOOKUP(C349,'PROD-KGS'!$A$1:$D$1369,4,0),"")</f>
        <v/>
      </c>
      <c r="G349" s="27">
        <f t="shared" si="101"/>
        <v>0</v>
      </c>
      <c r="H349" s="99"/>
      <c r="I349" s="210">
        <f t="shared" si="100"/>
        <v>0</v>
      </c>
      <c r="J349" s="92"/>
      <c r="K349" s="90">
        <f>IFERROR(INDEX(LUN!$A$1:$W$45,MATCH(A349,LUN!$A:$A,0),12),0)</f>
        <v>0</v>
      </c>
      <c r="L349" s="91" t="str">
        <f t="shared" si="102"/>
        <v/>
      </c>
      <c r="M349" s="81"/>
      <c r="N349" s="90">
        <f>IFERROR(INDEX(MAR!$A$1:$W$42,MATCH(A349,MAR!$A:$A,0),12),0)</f>
        <v>0</v>
      </c>
      <c r="O349" s="80" t="str">
        <f t="shared" si="103"/>
        <v/>
      </c>
      <c r="P349" s="81"/>
      <c r="Q349" s="90">
        <f>IFERROR(INDEX(MIE!$A$1:$W$44,MATCH(A349,MIE!$A:$A,0),12),0)</f>
        <v>0</v>
      </c>
      <c r="R349" s="80" t="str">
        <f t="shared" si="104"/>
        <v/>
      </c>
      <c r="S349" s="81"/>
      <c r="T349" s="90">
        <f>IFERROR(INDEX(JUE!$A$1:$W$45,MATCH(A349,JUE!$A:$A,0),12),0)</f>
        <v>0</v>
      </c>
      <c r="U349" s="80" t="str">
        <f t="shared" si="105"/>
        <v/>
      </c>
      <c r="V349" s="81"/>
      <c r="W349" s="90">
        <f>IFERROR(INDEX(VIE!$A$1:$N$40,MATCH(A349,VIE!$A:$A,0),12),0)</f>
        <v>0</v>
      </c>
      <c r="X349" s="80" t="str">
        <f t="shared" si="106"/>
        <v/>
      </c>
      <c r="Y349" s="81"/>
      <c r="Z349" s="90">
        <f>IFERROR(INDEX([5]SAB!$A$1:$J$43,MATCH(A349,[5]SAB!$A:$A,0),12),0)</f>
        <v>0</v>
      </c>
      <c r="AA349" s="80" t="str">
        <f t="shared" si="107"/>
        <v/>
      </c>
      <c r="AB349" s="185"/>
      <c r="AC349" s="28"/>
      <c r="AD349" s="186"/>
      <c r="AE349" s="188"/>
      <c r="AF349" s="187">
        <f t="shared" si="108"/>
        <v>0</v>
      </c>
      <c r="AG349" s="188"/>
      <c r="AH349" s="187">
        <f t="shared" si="109"/>
        <v>0</v>
      </c>
      <c r="AI349" s="188"/>
      <c r="AJ349" s="187">
        <f t="shared" si="110"/>
        <v>0</v>
      </c>
      <c r="AK349" s="188"/>
      <c r="AL349" s="187">
        <f t="shared" si="111"/>
        <v>0</v>
      </c>
      <c r="AM349" s="188"/>
      <c r="AN349" s="187">
        <f t="shared" si="112"/>
        <v>0</v>
      </c>
      <c r="AO349" s="188"/>
      <c r="AP349" s="187">
        <f t="shared" si="113"/>
        <v>0</v>
      </c>
      <c r="AQ349" s="29"/>
      <c r="AR349" s="30"/>
      <c r="AS349" s="30" t="str">
        <f>IF(AT349&gt;0,"",IF(ISERROR(VLOOKUP(CONCATENATE(C349,E349),STD!C:D,2,0)),"",VLOOKUP(CONCATENATE(C349,E349),STD!C:D,2,0)))</f>
        <v/>
      </c>
      <c r="AT349" s="31"/>
      <c r="AU349" s="109" t="str">
        <f t="shared" si="114"/>
        <v/>
      </c>
      <c r="AV349" s="286">
        <f t="shared" si="115"/>
        <v>0</v>
      </c>
      <c r="AW349">
        <f t="shared" si="99"/>
        <v>0</v>
      </c>
    </row>
    <row r="350" spans="1:49" ht="15" customHeight="1" x14ac:dyDescent="0.25">
      <c r="A350" s="82">
        <v>342</v>
      </c>
      <c r="B350" s="285" t="str">
        <f>IF(ISERROR(VLOOKUP(CONCATENATE(C350,E350),STD!C:E,3,0)),"",VLOOKUP(CONCATENATE(C350,E350),STD!C:E,3,0))</f>
        <v/>
      </c>
      <c r="C350" s="184"/>
      <c r="D350" s="229"/>
      <c r="E350" s="26"/>
      <c r="F350" s="26" t="str">
        <f>IF(C350&gt;1,VLOOKUP(C350,'PROD-KGS'!$A$1:$D$1369,4,0),"")</f>
        <v/>
      </c>
      <c r="G350" s="27">
        <f t="shared" si="101"/>
        <v>0</v>
      </c>
      <c r="H350" s="99"/>
      <c r="I350" s="210">
        <f t="shared" si="100"/>
        <v>0</v>
      </c>
      <c r="J350" s="92"/>
      <c r="K350" s="90">
        <f>IFERROR(INDEX(LUN!$A$1:$W$45,MATCH(A350,LUN!$A:$A,0),12),0)</f>
        <v>0</v>
      </c>
      <c r="L350" s="91" t="str">
        <f t="shared" si="102"/>
        <v/>
      </c>
      <c r="M350" s="81"/>
      <c r="N350" s="90">
        <f>IFERROR(INDEX(MAR!$A$1:$W$42,MATCH(A350,MAR!$A:$A,0),12),0)</f>
        <v>0</v>
      </c>
      <c r="O350" s="80" t="str">
        <f t="shared" si="103"/>
        <v/>
      </c>
      <c r="P350" s="81"/>
      <c r="Q350" s="90">
        <f>IFERROR(INDEX(MIE!$A$1:$W$44,MATCH(A350,MIE!$A:$A,0),12),0)</f>
        <v>0</v>
      </c>
      <c r="R350" s="80" t="str">
        <f t="shared" si="104"/>
        <v/>
      </c>
      <c r="S350" s="81"/>
      <c r="T350" s="90">
        <f>IFERROR(INDEX(JUE!$A$1:$W$45,MATCH(A350,JUE!$A:$A,0),12),0)</f>
        <v>0</v>
      </c>
      <c r="U350" s="80" t="str">
        <f t="shared" si="105"/>
        <v/>
      </c>
      <c r="V350" s="81"/>
      <c r="W350" s="90">
        <f>IFERROR(INDEX(VIE!$A$1:$N$40,MATCH(A350,VIE!$A:$A,0),12),0)</f>
        <v>0</v>
      </c>
      <c r="X350" s="80" t="str">
        <f t="shared" si="106"/>
        <v/>
      </c>
      <c r="Y350" s="81"/>
      <c r="Z350" s="90">
        <f>IFERROR(INDEX([5]SAB!$A$1:$J$43,MATCH(A350,[5]SAB!$A:$A,0),12),0)</f>
        <v>0</v>
      </c>
      <c r="AA350" s="80" t="str">
        <f t="shared" si="107"/>
        <v/>
      </c>
      <c r="AB350" s="185"/>
      <c r="AC350" s="28"/>
      <c r="AD350" s="186"/>
      <c r="AE350" s="188"/>
      <c r="AF350" s="187">
        <f t="shared" si="108"/>
        <v>0</v>
      </c>
      <c r="AG350" s="188"/>
      <c r="AH350" s="187">
        <f t="shared" si="109"/>
        <v>0</v>
      </c>
      <c r="AI350" s="188"/>
      <c r="AJ350" s="187">
        <f t="shared" si="110"/>
        <v>0</v>
      </c>
      <c r="AK350" s="188"/>
      <c r="AL350" s="187">
        <f t="shared" si="111"/>
        <v>0</v>
      </c>
      <c r="AM350" s="188"/>
      <c r="AN350" s="187">
        <f t="shared" si="112"/>
        <v>0</v>
      </c>
      <c r="AO350" s="188"/>
      <c r="AP350" s="187">
        <f t="shared" si="113"/>
        <v>0</v>
      </c>
      <c r="AQ350" s="29"/>
      <c r="AR350" s="30"/>
      <c r="AS350" s="30" t="str">
        <f>IF(AT350&gt;0,"",IF(ISERROR(VLOOKUP(CONCATENATE(C350,E350),STD!C:D,2,0)),"",VLOOKUP(CONCATENATE(C350,E350),STD!C:D,2,0)))</f>
        <v/>
      </c>
      <c r="AT350" s="31"/>
      <c r="AU350" s="109" t="str">
        <f t="shared" si="114"/>
        <v/>
      </c>
      <c r="AV350" s="286">
        <f t="shared" si="115"/>
        <v>0</v>
      </c>
      <c r="AW350">
        <f t="shared" si="99"/>
        <v>0</v>
      </c>
    </row>
    <row r="351" spans="1:49" x14ac:dyDescent="0.25">
      <c r="A351" s="82">
        <v>343</v>
      </c>
      <c r="B351" s="285" t="str">
        <f>IF(ISERROR(VLOOKUP(CONCATENATE(C351,E351),STD!C:E,3,0)),"",VLOOKUP(CONCATENATE(C351,E351),STD!C:E,3,0))</f>
        <v/>
      </c>
      <c r="C351" s="184"/>
      <c r="D351" s="229"/>
      <c r="E351" s="26"/>
      <c r="F351" s="26" t="str">
        <f>IF(C351&gt;1,VLOOKUP(C351,'PROD-KGS'!$A$1:$D$1369,4,0),"")</f>
        <v/>
      </c>
      <c r="G351" s="27">
        <f t="shared" si="101"/>
        <v>0</v>
      </c>
      <c r="H351" s="99"/>
      <c r="I351" s="210">
        <f t="shared" si="100"/>
        <v>0</v>
      </c>
      <c r="J351" s="92"/>
      <c r="K351" s="90">
        <f>IFERROR(INDEX(LUN!$A$1:$W$45,MATCH(A351,LUN!$A:$A,0),12),0)</f>
        <v>0</v>
      </c>
      <c r="L351" s="91" t="str">
        <f t="shared" si="102"/>
        <v/>
      </c>
      <c r="M351" s="81"/>
      <c r="N351" s="90">
        <f>IFERROR(INDEX(MAR!$A$1:$W$42,MATCH(A351,MAR!$A:$A,0),12),0)</f>
        <v>0</v>
      </c>
      <c r="O351" s="80" t="str">
        <f t="shared" si="103"/>
        <v/>
      </c>
      <c r="P351" s="81"/>
      <c r="Q351" s="90">
        <f>IFERROR(INDEX(MIE!$A$1:$W$44,MATCH(A351,MIE!$A:$A,0),12),0)</f>
        <v>0</v>
      </c>
      <c r="R351" s="80" t="str">
        <f t="shared" si="104"/>
        <v/>
      </c>
      <c r="S351" s="81"/>
      <c r="T351" s="90">
        <f>IFERROR(INDEX(JUE!$A$1:$W$45,MATCH(A351,JUE!$A:$A,0),12),0)</f>
        <v>0</v>
      </c>
      <c r="U351" s="80" t="str">
        <f t="shared" si="105"/>
        <v/>
      </c>
      <c r="V351" s="81"/>
      <c r="W351" s="90">
        <f>IFERROR(INDEX(VIE!$A$1:$N$40,MATCH(A351,VIE!$A:$A,0),12),0)</f>
        <v>0</v>
      </c>
      <c r="X351" s="80" t="str">
        <f t="shared" si="106"/>
        <v/>
      </c>
      <c r="Y351" s="81"/>
      <c r="Z351" s="90">
        <f>IFERROR(INDEX([5]SAB!$A$1:$J$43,MATCH(A351,[5]SAB!$A:$A,0),12),0)</f>
        <v>0</v>
      </c>
      <c r="AA351" s="80" t="str">
        <f t="shared" si="107"/>
        <v/>
      </c>
      <c r="AB351" s="185"/>
      <c r="AC351" s="28"/>
      <c r="AD351" s="186"/>
      <c r="AE351" s="188"/>
      <c r="AF351" s="187">
        <f t="shared" si="108"/>
        <v>0</v>
      </c>
      <c r="AG351" s="188"/>
      <c r="AH351" s="187">
        <f t="shared" si="109"/>
        <v>0</v>
      </c>
      <c r="AI351" s="188"/>
      <c r="AJ351" s="187">
        <f t="shared" si="110"/>
        <v>0</v>
      </c>
      <c r="AK351" s="188"/>
      <c r="AL351" s="187">
        <f t="shared" si="111"/>
        <v>0</v>
      </c>
      <c r="AM351" s="188"/>
      <c r="AN351" s="187">
        <f t="shared" si="112"/>
        <v>0</v>
      </c>
      <c r="AO351" s="188"/>
      <c r="AP351" s="187">
        <f t="shared" si="113"/>
        <v>0</v>
      </c>
      <c r="AQ351" s="29"/>
      <c r="AR351" s="30"/>
      <c r="AS351" s="30" t="str">
        <f>IF(AT351&gt;0,"",IF(ISERROR(VLOOKUP(CONCATENATE(C351,E351),STD!C:D,2,0)),"",VLOOKUP(CONCATENATE(C351,E351),STD!C:D,2,0)))</f>
        <v/>
      </c>
      <c r="AT351" s="31"/>
      <c r="AU351" s="109" t="str">
        <f t="shared" si="114"/>
        <v/>
      </c>
      <c r="AV351" s="286">
        <f t="shared" si="115"/>
        <v>0</v>
      </c>
      <c r="AW351">
        <f t="shared" si="99"/>
        <v>0</v>
      </c>
    </row>
    <row r="352" spans="1:49" x14ac:dyDescent="0.25">
      <c r="A352" s="82">
        <v>344</v>
      </c>
      <c r="B352" s="285" t="str">
        <f>IF(ISERROR(VLOOKUP(CONCATENATE(C352,E352),STD!C:E,3,0)),"",VLOOKUP(CONCATENATE(C352,E352),STD!C:E,3,0))</f>
        <v/>
      </c>
      <c r="C352" s="184"/>
      <c r="D352" s="229"/>
      <c r="E352" s="26"/>
      <c r="F352" s="26" t="str">
        <f>IF(C352&gt;1,VLOOKUP(C352,'PROD-KGS'!$A$1:$D$1369,4,0),"")</f>
        <v/>
      </c>
      <c r="G352" s="27">
        <f t="shared" si="101"/>
        <v>0</v>
      </c>
      <c r="H352" s="99"/>
      <c r="I352" s="210">
        <f t="shared" si="100"/>
        <v>0</v>
      </c>
      <c r="J352" s="92"/>
      <c r="K352" s="90">
        <f>IFERROR(INDEX(LUN!$A$1:$W$45,MATCH(A352,LUN!$A:$A,0),12),0)</f>
        <v>0</v>
      </c>
      <c r="L352" s="91" t="str">
        <f t="shared" si="102"/>
        <v/>
      </c>
      <c r="M352" s="81"/>
      <c r="N352" s="90">
        <f>IFERROR(INDEX(MAR!$A$1:$W$42,MATCH(A352,MAR!$A:$A,0),12),0)</f>
        <v>0</v>
      </c>
      <c r="O352" s="80" t="str">
        <f t="shared" si="103"/>
        <v/>
      </c>
      <c r="P352" s="81"/>
      <c r="Q352" s="90">
        <f>IFERROR(INDEX(MIE!$A$1:$W$44,MATCH(A352,MIE!$A:$A,0),12),0)</f>
        <v>0</v>
      </c>
      <c r="R352" s="80" t="str">
        <f t="shared" si="104"/>
        <v/>
      </c>
      <c r="S352" s="81"/>
      <c r="T352" s="90">
        <f>IFERROR(INDEX(JUE!$A$1:$W$45,MATCH(A352,JUE!$A:$A,0),12),0)</f>
        <v>0</v>
      </c>
      <c r="U352" s="80" t="str">
        <f t="shared" si="105"/>
        <v/>
      </c>
      <c r="V352" s="81"/>
      <c r="W352" s="90">
        <f>IFERROR(INDEX(VIE!$A$1:$N$40,MATCH(A352,VIE!$A:$A,0),12),0)</f>
        <v>0</v>
      </c>
      <c r="X352" s="80" t="str">
        <f t="shared" si="106"/>
        <v/>
      </c>
      <c r="Y352" s="81"/>
      <c r="Z352" s="90">
        <f>IFERROR(INDEX([5]SAB!$A$1:$J$43,MATCH(A352,[5]SAB!$A:$A,0),12),0)</f>
        <v>0</v>
      </c>
      <c r="AA352" s="80" t="str">
        <f t="shared" si="107"/>
        <v/>
      </c>
      <c r="AB352" s="185"/>
      <c r="AC352" s="28"/>
      <c r="AD352" s="186"/>
      <c r="AE352" s="188"/>
      <c r="AF352" s="187">
        <f t="shared" si="108"/>
        <v>0</v>
      </c>
      <c r="AG352" s="188"/>
      <c r="AH352" s="187">
        <f t="shared" si="109"/>
        <v>0</v>
      </c>
      <c r="AI352" s="188"/>
      <c r="AJ352" s="187">
        <f t="shared" si="110"/>
        <v>0</v>
      </c>
      <c r="AK352" s="188"/>
      <c r="AL352" s="187">
        <f t="shared" si="111"/>
        <v>0</v>
      </c>
      <c r="AM352" s="188"/>
      <c r="AN352" s="187">
        <f t="shared" si="112"/>
        <v>0</v>
      </c>
      <c r="AO352" s="188"/>
      <c r="AP352" s="187">
        <f t="shared" si="113"/>
        <v>0</v>
      </c>
      <c r="AQ352" s="29"/>
      <c r="AR352" s="30"/>
      <c r="AS352" s="30" t="str">
        <f>IF(AT352&gt;0,"",IF(ISERROR(VLOOKUP(CONCATENATE(C352,E352),STD!C:D,2,0)),"",VLOOKUP(CONCATENATE(C352,E352),STD!C:D,2,0)))</f>
        <v/>
      </c>
      <c r="AT352" s="31"/>
      <c r="AU352" s="109" t="str">
        <f t="shared" si="114"/>
        <v/>
      </c>
      <c r="AV352" s="286">
        <f t="shared" si="115"/>
        <v>0</v>
      </c>
      <c r="AW352">
        <f t="shared" si="99"/>
        <v>0</v>
      </c>
    </row>
    <row r="353" spans="1:49" x14ac:dyDescent="0.25">
      <c r="A353" s="82">
        <v>345</v>
      </c>
      <c r="B353" s="285" t="str">
        <f>IF(ISERROR(VLOOKUP(CONCATENATE(C353,E353),STD!C:E,3,0)),"",VLOOKUP(CONCATENATE(C353,E353),STD!C:E,3,0))</f>
        <v/>
      </c>
      <c r="C353" s="184"/>
      <c r="D353" s="229"/>
      <c r="E353" s="26"/>
      <c r="F353" s="26" t="str">
        <f>IF(C353&gt;1,VLOOKUP(C353,'PROD-KGS'!$A$1:$D$1369,4,0),"")</f>
        <v/>
      </c>
      <c r="G353" s="27">
        <f t="shared" si="101"/>
        <v>0</v>
      </c>
      <c r="H353" s="99"/>
      <c r="I353" s="210">
        <f t="shared" si="100"/>
        <v>0</v>
      </c>
      <c r="J353" s="92"/>
      <c r="K353" s="90">
        <f>IFERROR(INDEX(LUN!$A$1:$W$45,MATCH(A353,LUN!$A:$A,0),12),0)</f>
        <v>0</v>
      </c>
      <c r="L353" s="91" t="str">
        <f t="shared" si="102"/>
        <v/>
      </c>
      <c r="M353" s="81"/>
      <c r="N353" s="90">
        <f>IFERROR(INDEX(MAR!$A$1:$W$42,MATCH(A353,MAR!$A:$A,0),12),0)</f>
        <v>0</v>
      </c>
      <c r="O353" s="80" t="str">
        <f t="shared" si="103"/>
        <v/>
      </c>
      <c r="P353" s="81"/>
      <c r="Q353" s="90">
        <f>IFERROR(INDEX(MIE!$A$1:$W$44,MATCH(A353,MIE!$A:$A,0),12),0)</f>
        <v>0</v>
      </c>
      <c r="R353" s="80" t="str">
        <f t="shared" si="104"/>
        <v/>
      </c>
      <c r="S353" s="81"/>
      <c r="T353" s="90">
        <f>IFERROR(INDEX(JUE!$A$1:$W$45,MATCH(A353,JUE!$A:$A,0),12),0)</f>
        <v>0</v>
      </c>
      <c r="U353" s="80" t="str">
        <f t="shared" si="105"/>
        <v/>
      </c>
      <c r="V353" s="81"/>
      <c r="W353" s="90">
        <f>IFERROR(INDEX(VIE!$A$1:$N$40,MATCH(A353,VIE!$A:$A,0),12),0)</f>
        <v>0</v>
      </c>
      <c r="X353" s="80" t="str">
        <f t="shared" si="106"/>
        <v/>
      </c>
      <c r="Y353" s="81"/>
      <c r="Z353" s="90">
        <f>IFERROR(INDEX([5]SAB!$A$1:$J$43,MATCH(A353,[5]SAB!$A:$A,0),12),0)</f>
        <v>0</v>
      </c>
      <c r="AA353" s="80" t="str">
        <f t="shared" si="107"/>
        <v/>
      </c>
      <c r="AB353" s="185"/>
      <c r="AC353" s="28"/>
      <c r="AD353" s="186"/>
      <c r="AE353" s="188"/>
      <c r="AF353" s="187">
        <f t="shared" si="108"/>
        <v>0</v>
      </c>
      <c r="AG353" s="188"/>
      <c r="AH353" s="187">
        <f t="shared" si="109"/>
        <v>0</v>
      </c>
      <c r="AI353" s="188"/>
      <c r="AJ353" s="187">
        <f t="shared" si="110"/>
        <v>0</v>
      </c>
      <c r="AK353" s="188"/>
      <c r="AL353" s="187">
        <f t="shared" si="111"/>
        <v>0</v>
      </c>
      <c r="AM353" s="188"/>
      <c r="AN353" s="187">
        <f t="shared" si="112"/>
        <v>0</v>
      </c>
      <c r="AO353" s="188"/>
      <c r="AP353" s="187">
        <f t="shared" si="113"/>
        <v>0</v>
      </c>
      <c r="AQ353" s="29"/>
      <c r="AR353" s="30"/>
      <c r="AS353" s="30" t="str">
        <f>IF(AT353&gt;0,"",IF(ISERROR(VLOOKUP(CONCATENATE(C353,E353),STD!C:D,2,0)),"",VLOOKUP(CONCATENATE(C353,E353),STD!C:D,2,0)))</f>
        <v/>
      </c>
      <c r="AT353" s="31"/>
      <c r="AU353" s="109" t="str">
        <f t="shared" si="114"/>
        <v/>
      </c>
      <c r="AV353" s="286">
        <f t="shared" si="115"/>
        <v>0</v>
      </c>
      <c r="AW353">
        <f t="shared" si="99"/>
        <v>0</v>
      </c>
    </row>
    <row r="354" spans="1:49" x14ac:dyDescent="0.25">
      <c r="A354" s="82">
        <v>346</v>
      </c>
      <c r="B354" s="285" t="str">
        <f>IF(ISERROR(VLOOKUP(CONCATENATE(C354,E354),STD!C:E,3,0)),"",VLOOKUP(CONCATENATE(C354,E354),STD!C:E,3,0))</f>
        <v/>
      </c>
      <c r="C354" s="184"/>
      <c r="D354" s="229"/>
      <c r="E354" s="26"/>
      <c r="F354" s="26" t="str">
        <f>IF(C354&gt;1,VLOOKUP(C354,'PROD-KGS'!$A$1:$D$1369,4,0),"")</f>
        <v/>
      </c>
      <c r="G354" s="27">
        <f t="shared" si="101"/>
        <v>0</v>
      </c>
      <c r="H354" s="99"/>
      <c r="I354" s="210">
        <f t="shared" si="100"/>
        <v>0</v>
      </c>
      <c r="J354" s="92"/>
      <c r="K354" s="90">
        <f>IFERROR(INDEX(LUN!$A$1:$W$45,MATCH(A354,LUN!$A:$A,0),12),0)</f>
        <v>0</v>
      </c>
      <c r="L354" s="91" t="str">
        <f t="shared" si="102"/>
        <v/>
      </c>
      <c r="M354" s="81"/>
      <c r="N354" s="90">
        <f>IFERROR(INDEX(MAR!$A$1:$W$42,MATCH(A354,MAR!$A:$A,0),12),0)</f>
        <v>0</v>
      </c>
      <c r="O354" s="80" t="str">
        <f t="shared" si="103"/>
        <v/>
      </c>
      <c r="P354" s="81"/>
      <c r="Q354" s="90">
        <f>IFERROR(INDEX(MIE!$A$1:$W$44,MATCH(A354,MIE!$A:$A,0),12),0)</f>
        <v>0</v>
      </c>
      <c r="R354" s="80" t="str">
        <f t="shared" si="104"/>
        <v/>
      </c>
      <c r="S354" s="81"/>
      <c r="T354" s="90">
        <f>IFERROR(INDEX(JUE!$A$1:$W$45,MATCH(A354,JUE!$A:$A,0),12),0)</f>
        <v>0</v>
      </c>
      <c r="U354" s="80" t="str">
        <f t="shared" si="105"/>
        <v/>
      </c>
      <c r="V354" s="81"/>
      <c r="W354" s="90">
        <f>IFERROR(INDEX(VIE!$A$1:$N$40,MATCH(A354,VIE!$A:$A,0),12),0)</f>
        <v>0</v>
      </c>
      <c r="X354" s="80" t="str">
        <f t="shared" si="106"/>
        <v/>
      </c>
      <c r="Y354" s="81"/>
      <c r="Z354" s="90">
        <f>IFERROR(INDEX([5]SAB!$A$1:$J$43,MATCH(A354,[5]SAB!$A:$A,0),12),0)</f>
        <v>0</v>
      </c>
      <c r="AA354" s="80" t="str">
        <f t="shared" si="107"/>
        <v/>
      </c>
      <c r="AB354" s="185"/>
      <c r="AC354" s="28"/>
      <c r="AD354" s="186"/>
      <c r="AE354" s="188"/>
      <c r="AF354" s="187">
        <f t="shared" si="108"/>
        <v>0</v>
      </c>
      <c r="AG354" s="188"/>
      <c r="AH354" s="187">
        <f t="shared" si="109"/>
        <v>0</v>
      </c>
      <c r="AI354" s="188"/>
      <c r="AJ354" s="187">
        <f t="shared" si="110"/>
        <v>0</v>
      </c>
      <c r="AK354" s="188"/>
      <c r="AL354" s="187">
        <f t="shared" si="111"/>
        <v>0</v>
      </c>
      <c r="AM354" s="188"/>
      <c r="AN354" s="187">
        <f t="shared" si="112"/>
        <v>0</v>
      </c>
      <c r="AO354" s="188"/>
      <c r="AP354" s="187">
        <f t="shared" si="113"/>
        <v>0</v>
      </c>
      <c r="AQ354" s="29"/>
      <c r="AR354" s="30"/>
      <c r="AS354" s="30" t="str">
        <f>IF(AT354&gt;0,"",IF(ISERROR(VLOOKUP(CONCATENATE(C354,E354),STD!C:D,2,0)),"",VLOOKUP(CONCATENATE(C354,E354),STD!C:D,2,0)))</f>
        <v/>
      </c>
      <c r="AT354" s="31"/>
      <c r="AU354" s="109" t="str">
        <f t="shared" si="114"/>
        <v/>
      </c>
      <c r="AV354" s="286">
        <f t="shared" si="115"/>
        <v>0</v>
      </c>
      <c r="AW354">
        <f t="shared" si="99"/>
        <v>0</v>
      </c>
    </row>
    <row r="355" spans="1:49" ht="15" customHeight="1" x14ac:dyDescent="0.25">
      <c r="A355" s="82">
        <v>347</v>
      </c>
      <c r="B355" s="285" t="str">
        <f>IF(ISERROR(VLOOKUP(CONCATENATE(C355,E355),STD!C:E,3,0)),"",VLOOKUP(CONCATENATE(C355,E355),STD!C:E,3,0))</f>
        <v/>
      </c>
      <c r="C355" s="184"/>
      <c r="D355" s="229"/>
      <c r="E355" s="26"/>
      <c r="F355" s="26" t="str">
        <f>IF(C355&gt;1,VLOOKUP(C355,'PROD-KGS'!$A$1:$D$1369,4,0),"")</f>
        <v/>
      </c>
      <c r="G355" s="27">
        <f t="shared" si="101"/>
        <v>0</v>
      </c>
      <c r="H355" s="99"/>
      <c r="I355" s="210">
        <f t="shared" si="100"/>
        <v>0</v>
      </c>
      <c r="J355" s="92"/>
      <c r="K355" s="90">
        <f>IFERROR(INDEX(LUN!$A$1:$W$45,MATCH(A355,LUN!$A:$A,0),12),0)</f>
        <v>0</v>
      </c>
      <c r="L355" s="91" t="str">
        <f t="shared" si="102"/>
        <v/>
      </c>
      <c r="M355" s="81"/>
      <c r="N355" s="90">
        <f>IFERROR(INDEX(MAR!$A$1:$W$42,MATCH(A355,MAR!$A:$A,0),12),0)</f>
        <v>0</v>
      </c>
      <c r="O355" s="80" t="str">
        <f t="shared" si="103"/>
        <v/>
      </c>
      <c r="P355" s="81"/>
      <c r="Q355" s="90">
        <f>IFERROR(INDEX(MIE!$A$1:$W$44,MATCH(A355,MIE!$A:$A,0),12),0)</f>
        <v>0</v>
      </c>
      <c r="R355" s="80" t="str">
        <f t="shared" si="104"/>
        <v/>
      </c>
      <c r="S355" s="81"/>
      <c r="T355" s="90">
        <f>IFERROR(INDEX(JUE!$A$1:$W$45,MATCH(A355,JUE!$A:$A,0),12),0)</f>
        <v>0</v>
      </c>
      <c r="U355" s="80" t="str">
        <f t="shared" si="105"/>
        <v/>
      </c>
      <c r="V355" s="81"/>
      <c r="W355" s="90">
        <f>IFERROR(INDEX(VIE!$A$1:$N$40,MATCH(A355,VIE!$A:$A,0),12),0)</f>
        <v>0</v>
      </c>
      <c r="X355" s="80" t="str">
        <f t="shared" si="106"/>
        <v/>
      </c>
      <c r="Y355" s="81"/>
      <c r="Z355" s="90">
        <f>IFERROR(INDEX([5]SAB!$A$1:$J$43,MATCH(A355,[5]SAB!$A:$A,0),12),0)</f>
        <v>0</v>
      </c>
      <c r="AA355" s="80" t="str">
        <f t="shared" si="107"/>
        <v/>
      </c>
      <c r="AB355" s="185"/>
      <c r="AC355" s="28"/>
      <c r="AD355" s="186"/>
      <c r="AE355" s="188"/>
      <c r="AF355" s="187">
        <f t="shared" si="108"/>
        <v>0</v>
      </c>
      <c r="AG355" s="188"/>
      <c r="AH355" s="187">
        <f t="shared" si="109"/>
        <v>0</v>
      </c>
      <c r="AI355" s="188"/>
      <c r="AJ355" s="187">
        <f t="shared" si="110"/>
        <v>0</v>
      </c>
      <c r="AK355" s="188"/>
      <c r="AL355" s="187">
        <f t="shared" si="111"/>
        <v>0</v>
      </c>
      <c r="AM355" s="188"/>
      <c r="AN355" s="187">
        <f t="shared" si="112"/>
        <v>0</v>
      </c>
      <c r="AO355" s="188"/>
      <c r="AP355" s="187">
        <f t="shared" si="113"/>
        <v>0</v>
      </c>
      <c r="AQ355" s="29"/>
      <c r="AR355" s="30"/>
      <c r="AS355" s="30" t="str">
        <f>IF(AT355&gt;0,"",IF(ISERROR(VLOOKUP(CONCATENATE(C355,E355),STD!C:D,2,0)),"",VLOOKUP(CONCATENATE(C355,E355),STD!C:D,2,0)))</f>
        <v/>
      </c>
      <c r="AT355" s="31"/>
      <c r="AU355" s="109" t="str">
        <f t="shared" si="114"/>
        <v/>
      </c>
      <c r="AV355" s="286">
        <f t="shared" si="115"/>
        <v>0</v>
      </c>
      <c r="AW355">
        <f t="shared" si="99"/>
        <v>0</v>
      </c>
    </row>
    <row r="356" spans="1:49" x14ac:dyDescent="0.25">
      <c r="A356" s="82">
        <v>348</v>
      </c>
      <c r="B356" s="285" t="str">
        <f>IF(ISERROR(VLOOKUP(CONCATENATE(C356,E356),STD!C:E,3,0)),"",VLOOKUP(CONCATENATE(C356,E356),STD!C:E,3,0))</f>
        <v/>
      </c>
      <c r="C356" s="184"/>
      <c r="D356" s="229"/>
      <c r="E356" s="26"/>
      <c r="F356" s="26" t="str">
        <f>IF(C356&gt;1,VLOOKUP(C356,'PROD-KGS'!$A$1:$D$1369,4,0),"")</f>
        <v/>
      </c>
      <c r="G356" s="27">
        <f t="shared" si="101"/>
        <v>0</v>
      </c>
      <c r="H356" s="99"/>
      <c r="I356" s="210">
        <f t="shared" si="100"/>
        <v>0</v>
      </c>
      <c r="J356" s="92"/>
      <c r="K356" s="90">
        <f>IFERROR(INDEX(LUN!$A$1:$W$45,MATCH(A356,LUN!$A:$A,0),12),0)</f>
        <v>0</v>
      </c>
      <c r="L356" s="91" t="str">
        <f t="shared" si="102"/>
        <v/>
      </c>
      <c r="M356" s="81"/>
      <c r="N356" s="90">
        <f>IFERROR(INDEX(MAR!$A$1:$W$42,MATCH(A356,MAR!$A:$A,0),12),0)</f>
        <v>0</v>
      </c>
      <c r="O356" s="80" t="str">
        <f t="shared" si="103"/>
        <v/>
      </c>
      <c r="P356" s="81"/>
      <c r="Q356" s="90">
        <f>IFERROR(INDEX(MIE!$A$1:$W$44,MATCH(A356,MIE!$A:$A,0),12),0)</f>
        <v>0</v>
      </c>
      <c r="R356" s="80" t="str">
        <f t="shared" si="104"/>
        <v/>
      </c>
      <c r="S356" s="81"/>
      <c r="T356" s="90">
        <f>IFERROR(INDEX(JUE!$A$1:$W$45,MATCH(A356,JUE!$A:$A,0),12),0)</f>
        <v>0</v>
      </c>
      <c r="U356" s="80" t="str">
        <f t="shared" si="105"/>
        <v/>
      </c>
      <c r="V356" s="81"/>
      <c r="W356" s="90">
        <f>IFERROR(INDEX(VIE!$A$1:$N$40,MATCH(A356,VIE!$A:$A,0),12),0)</f>
        <v>0</v>
      </c>
      <c r="X356" s="80" t="str">
        <f t="shared" si="106"/>
        <v/>
      </c>
      <c r="Y356" s="81"/>
      <c r="Z356" s="90">
        <f>IFERROR(INDEX([5]SAB!$A$1:$J$43,MATCH(A356,[5]SAB!$A:$A,0),12),0)</f>
        <v>0</v>
      </c>
      <c r="AA356" s="80" t="str">
        <f t="shared" si="107"/>
        <v/>
      </c>
      <c r="AB356" s="185"/>
      <c r="AC356" s="28"/>
      <c r="AD356" s="186"/>
      <c r="AE356" s="188"/>
      <c r="AF356" s="187">
        <f t="shared" si="108"/>
        <v>0</v>
      </c>
      <c r="AG356" s="188"/>
      <c r="AH356" s="187">
        <f t="shared" si="109"/>
        <v>0</v>
      </c>
      <c r="AI356" s="188"/>
      <c r="AJ356" s="187">
        <f t="shared" si="110"/>
        <v>0</v>
      </c>
      <c r="AK356" s="188"/>
      <c r="AL356" s="187">
        <f t="shared" si="111"/>
        <v>0</v>
      </c>
      <c r="AM356" s="188"/>
      <c r="AN356" s="187">
        <f t="shared" si="112"/>
        <v>0</v>
      </c>
      <c r="AO356" s="188"/>
      <c r="AP356" s="187">
        <f t="shared" si="113"/>
        <v>0</v>
      </c>
      <c r="AQ356" s="29"/>
      <c r="AR356" s="30"/>
      <c r="AS356" s="30" t="str">
        <f>IF(AT356&gt;0,"",IF(ISERROR(VLOOKUP(CONCATENATE(C356,E356),STD!C:D,2,0)),"",VLOOKUP(CONCATENATE(C356,E356),STD!C:D,2,0)))</f>
        <v/>
      </c>
      <c r="AT356" s="31"/>
      <c r="AU356" s="109" t="str">
        <f t="shared" si="114"/>
        <v/>
      </c>
      <c r="AV356" s="286">
        <f t="shared" si="115"/>
        <v>0</v>
      </c>
      <c r="AW356">
        <f t="shared" si="99"/>
        <v>0</v>
      </c>
    </row>
    <row r="357" spans="1:49" x14ac:dyDescent="0.25">
      <c r="A357" s="82">
        <v>349</v>
      </c>
      <c r="B357" s="285" t="str">
        <f>IF(ISERROR(VLOOKUP(CONCATENATE(C357,E357),STD!C:E,3,0)),"",VLOOKUP(CONCATENATE(C357,E357),STD!C:E,3,0))</f>
        <v/>
      </c>
      <c r="C357" s="184"/>
      <c r="D357" s="229"/>
      <c r="E357" s="26"/>
      <c r="F357" s="26" t="str">
        <f>IF(C357&gt;1,VLOOKUP(C357,'PROD-KGS'!$A$1:$D$1369,4,0),"")</f>
        <v/>
      </c>
      <c r="G357" s="27">
        <f t="shared" si="101"/>
        <v>0</v>
      </c>
      <c r="H357" s="99"/>
      <c r="I357" s="210">
        <f t="shared" si="100"/>
        <v>0</v>
      </c>
      <c r="J357" s="92"/>
      <c r="K357" s="90">
        <f>IFERROR(INDEX(LUN!$A$1:$W$45,MATCH(A357,LUN!$A:$A,0),12),0)</f>
        <v>0</v>
      </c>
      <c r="L357" s="91" t="str">
        <f t="shared" si="102"/>
        <v/>
      </c>
      <c r="M357" s="81"/>
      <c r="N357" s="90">
        <f>IFERROR(INDEX(MAR!$A$1:$W$42,MATCH(A357,MAR!$A:$A,0),12),0)</f>
        <v>0</v>
      </c>
      <c r="O357" s="80" t="str">
        <f t="shared" si="103"/>
        <v/>
      </c>
      <c r="P357" s="81"/>
      <c r="Q357" s="90">
        <f>IFERROR(INDEX(MIE!$A$1:$W$44,MATCH(A357,MIE!$A:$A,0),12),0)</f>
        <v>0</v>
      </c>
      <c r="R357" s="80" t="str">
        <f t="shared" si="104"/>
        <v/>
      </c>
      <c r="S357" s="81"/>
      <c r="T357" s="90">
        <f>IFERROR(INDEX(JUE!$A$1:$W$45,MATCH(A357,JUE!$A:$A,0),12),0)</f>
        <v>0</v>
      </c>
      <c r="U357" s="80" t="str">
        <f t="shared" si="105"/>
        <v/>
      </c>
      <c r="V357" s="81"/>
      <c r="W357" s="90">
        <f>IFERROR(INDEX(VIE!$A$1:$N$40,MATCH(A357,VIE!$A:$A,0),12),0)</f>
        <v>0</v>
      </c>
      <c r="X357" s="80" t="str">
        <f t="shared" si="106"/>
        <v/>
      </c>
      <c r="Y357" s="81"/>
      <c r="Z357" s="90">
        <f>IFERROR(INDEX([5]SAB!$A$1:$J$43,MATCH(A357,[5]SAB!$A:$A,0),12),0)</f>
        <v>0</v>
      </c>
      <c r="AA357" s="80" t="str">
        <f t="shared" si="107"/>
        <v/>
      </c>
      <c r="AB357" s="185"/>
      <c r="AC357" s="28"/>
      <c r="AD357" s="186"/>
      <c r="AE357" s="188"/>
      <c r="AF357" s="187">
        <f t="shared" si="108"/>
        <v>0</v>
      </c>
      <c r="AG357" s="188"/>
      <c r="AH357" s="187">
        <f t="shared" si="109"/>
        <v>0</v>
      </c>
      <c r="AI357" s="188"/>
      <c r="AJ357" s="187">
        <f t="shared" si="110"/>
        <v>0</v>
      </c>
      <c r="AK357" s="188"/>
      <c r="AL357" s="187">
        <f t="shared" si="111"/>
        <v>0</v>
      </c>
      <c r="AM357" s="188"/>
      <c r="AN357" s="187">
        <f t="shared" si="112"/>
        <v>0</v>
      </c>
      <c r="AO357" s="188"/>
      <c r="AP357" s="187">
        <f t="shared" si="113"/>
        <v>0</v>
      </c>
      <c r="AQ357" s="29"/>
      <c r="AR357" s="30"/>
      <c r="AS357" s="30" t="str">
        <f>IF(AT357&gt;0,"",IF(ISERROR(VLOOKUP(CONCATENATE(C357,E357),STD!C:D,2,0)),"",VLOOKUP(CONCATENATE(C357,E357),STD!C:D,2,0)))</f>
        <v/>
      </c>
      <c r="AT357" s="31"/>
      <c r="AU357" s="109" t="str">
        <f t="shared" si="114"/>
        <v/>
      </c>
      <c r="AV357" s="286">
        <f t="shared" si="115"/>
        <v>0</v>
      </c>
      <c r="AW357">
        <f t="shared" si="99"/>
        <v>0</v>
      </c>
    </row>
    <row r="358" spans="1:49" x14ac:dyDescent="0.25">
      <c r="A358" s="82">
        <v>350</v>
      </c>
      <c r="B358" s="285" t="str">
        <f>IF(ISERROR(VLOOKUP(CONCATENATE(C358,E358),STD!C:E,3,0)),"",VLOOKUP(CONCATENATE(C358,E358),STD!C:E,3,0))</f>
        <v/>
      </c>
      <c r="C358" s="184"/>
      <c r="D358" s="229"/>
      <c r="E358" s="26"/>
      <c r="F358" s="26" t="str">
        <f>IF(C358&gt;1,VLOOKUP(C358,'PROD-KGS'!$A$1:$D$1369,4,0),"")</f>
        <v/>
      </c>
      <c r="G358" s="27">
        <f t="shared" si="101"/>
        <v>0</v>
      </c>
      <c r="H358" s="99"/>
      <c r="I358" s="210">
        <f t="shared" si="100"/>
        <v>0</v>
      </c>
      <c r="J358" s="92"/>
      <c r="K358" s="90">
        <f>IFERROR(INDEX(LUN!$A$1:$W$45,MATCH(A358,LUN!$A:$A,0),12),0)</f>
        <v>0</v>
      </c>
      <c r="L358" s="91" t="str">
        <f t="shared" si="102"/>
        <v/>
      </c>
      <c r="M358" s="81"/>
      <c r="N358" s="90">
        <f>IFERROR(INDEX(MAR!$A$1:$W$42,MATCH(A358,MAR!$A:$A,0),12),0)</f>
        <v>0</v>
      </c>
      <c r="O358" s="80" t="str">
        <f t="shared" si="103"/>
        <v/>
      </c>
      <c r="P358" s="81"/>
      <c r="Q358" s="90">
        <f>IFERROR(INDEX(MIE!$A$1:$W$44,MATCH(A358,MIE!$A:$A,0),12),0)</f>
        <v>0</v>
      </c>
      <c r="R358" s="80" t="str">
        <f t="shared" si="104"/>
        <v/>
      </c>
      <c r="S358" s="81"/>
      <c r="T358" s="90">
        <f>IFERROR(INDEX(JUE!$A$1:$W$45,MATCH(A358,JUE!$A:$A,0),12),0)</f>
        <v>0</v>
      </c>
      <c r="U358" s="80" t="str">
        <f t="shared" si="105"/>
        <v/>
      </c>
      <c r="V358" s="81"/>
      <c r="W358" s="90">
        <f>IFERROR(INDEX(VIE!$A$1:$N$40,MATCH(A358,VIE!$A:$A,0),12),0)</f>
        <v>0</v>
      </c>
      <c r="X358" s="80" t="str">
        <f t="shared" si="106"/>
        <v/>
      </c>
      <c r="Y358" s="81"/>
      <c r="Z358" s="90">
        <f>IFERROR(INDEX([5]SAB!$A$1:$J$43,MATCH(A358,[5]SAB!$A:$A,0),12),0)</f>
        <v>0</v>
      </c>
      <c r="AA358" s="80" t="str">
        <f t="shared" si="107"/>
        <v/>
      </c>
      <c r="AB358" s="185"/>
      <c r="AC358" s="28"/>
      <c r="AD358" s="186"/>
      <c r="AE358" s="188"/>
      <c r="AF358" s="187">
        <f t="shared" si="108"/>
        <v>0</v>
      </c>
      <c r="AG358" s="188"/>
      <c r="AH358" s="187">
        <f t="shared" si="109"/>
        <v>0</v>
      </c>
      <c r="AI358" s="188"/>
      <c r="AJ358" s="187">
        <f t="shared" si="110"/>
        <v>0</v>
      </c>
      <c r="AK358" s="188"/>
      <c r="AL358" s="187">
        <f t="shared" si="111"/>
        <v>0</v>
      </c>
      <c r="AM358" s="188"/>
      <c r="AN358" s="187">
        <f t="shared" si="112"/>
        <v>0</v>
      </c>
      <c r="AO358" s="188"/>
      <c r="AP358" s="187">
        <f t="shared" si="113"/>
        <v>0</v>
      </c>
      <c r="AQ358" s="29"/>
      <c r="AR358" s="30"/>
      <c r="AS358" s="30" t="str">
        <f>IF(AT358&gt;0,"",IF(ISERROR(VLOOKUP(CONCATENATE(C358,E358),STD!C:D,2,0)),"",VLOOKUP(CONCATENATE(C358,E358),STD!C:D,2,0)))</f>
        <v/>
      </c>
      <c r="AT358" s="31"/>
      <c r="AU358" s="109" t="str">
        <f t="shared" si="114"/>
        <v/>
      </c>
      <c r="AV358" s="286">
        <f t="shared" si="115"/>
        <v>0</v>
      </c>
      <c r="AW358">
        <f t="shared" si="99"/>
        <v>0</v>
      </c>
    </row>
    <row r="359" spans="1:49" x14ac:dyDescent="0.25">
      <c r="A359" s="82">
        <v>351</v>
      </c>
      <c r="B359" s="285" t="str">
        <f>IF(ISERROR(VLOOKUP(CONCATENATE(C359,E359),STD!C:E,3,0)),"",VLOOKUP(CONCATENATE(C359,E359),STD!C:E,3,0))</f>
        <v/>
      </c>
      <c r="C359" s="184"/>
      <c r="D359" s="229"/>
      <c r="E359" s="26"/>
      <c r="F359" s="26" t="str">
        <f>IF(C359&gt;1,VLOOKUP(C359,'PROD-KGS'!$A$1:$D$1369,4,0),"")</f>
        <v/>
      </c>
      <c r="G359" s="27">
        <f t="shared" si="101"/>
        <v>0</v>
      </c>
      <c r="H359" s="99"/>
      <c r="I359" s="210">
        <f t="shared" si="100"/>
        <v>0</v>
      </c>
      <c r="J359" s="92"/>
      <c r="K359" s="90">
        <f>IFERROR(INDEX(LUN!$A$1:$W$45,MATCH(A359,LUN!$A:$A,0),12),0)</f>
        <v>0</v>
      </c>
      <c r="L359" s="91" t="str">
        <f t="shared" si="102"/>
        <v/>
      </c>
      <c r="M359" s="81"/>
      <c r="N359" s="90">
        <f>IFERROR(INDEX(MAR!$A$1:$W$42,MATCH(A359,MAR!$A:$A,0),12),0)</f>
        <v>0</v>
      </c>
      <c r="O359" s="80" t="str">
        <f t="shared" si="103"/>
        <v/>
      </c>
      <c r="P359" s="81"/>
      <c r="Q359" s="90">
        <f>IFERROR(INDEX(MIE!$A$1:$W$44,MATCH(A359,MIE!$A:$A,0),12),0)</f>
        <v>0</v>
      </c>
      <c r="R359" s="80" t="str">
        <f t="shared" si="104"/>
        <v/>
      </c>
      <c r="S359" s="81"/>
      <c r="T359" s="90">
        <f>IFERROR(INDEX(JUE!$A$1:$W$45,MATCH(A359,JUE!$A:$A,0),12),0)</f>
        <v>0</v>
      </c>
      <c r="U359" s="80" t="str">
        <f t="shared" si="105"/>
        <v/>
      </c>
      <c r="V359" s="81"/>
      <c r="W359" s="90">
        <f>IFERROR(INDEX(VIE!$A$1:$N$40,MATCH(A359,VIE!$A:$A,0),12),0)</f>
        <v>0</v>
      </c>
      <c r="X359" s="80" t="str">
        <f t="shared" si="106"/>
        <v/>
      </c>
      <c r="Y359" s="81"/>
      <c r="Z359" s="90">
        <f>IFERROR(INDEX([5]SAB!$A$1:$J$43,MATCH(A359,[5]SAB!$A:$A,0),12),0)</f>
        <v>0</v>
      </c>
      <c r="AA359" s="80" t="str">
        <f t="shared" si="107"/>
        <v/>
      </c>
      <c r="AB359" s="185"/>
      <c r="AC359" s="28"/>
      <c r="AD359" s="186"/>
      <c r="AE359" s="188"/>
      <c r="AF359" s="187">
        <f t="shared" si="108"/>
        <v>0</v>
      </c>
      <c r="AG359" s="188"/>
      <c r="AH359" s="187">
        <f t="shared" si="109"/>
        <v>0</v>
      </c>
      <c r="AI359" s="188"/>
      <c r="AJ359" s="187">
        <f t="shared" si="110"/>
        <v>0</v>
      </c>
      <c r="AK359" s="188"/>
      <c r="AL359" s="187">
        <f t="shared" si="111"/>
        <v>0</v>
      </c>
      <c r="AM359" s="188"/>
      <c r="AN359" s="187">
        <f t="shared" si="112"/>
        <v>0</v>
      </c>
      <c r="AO359" s="188"/>
      <c r="AP359" s="187">
        <f t="shared" si="113"/>
        <v>0</v>
      </c>
      <c r="AQ359" s="29"/>
      <c r="AR359" s="30"/>
      <c r="AS359" s="30" t="str">
        <f>IF(AT359&gt;0,"",IF(ISERROR(VLOOKUP(CONCATENATE(C359,E359),STD!C:D,2,0)),"",VLOOKUP(CONCATENATE(C359,E359),STD!C:D,2,0)))</f>
        <v/>
      </c>
      <c r="AT359" s="31"/>
      <c r="AU359" s="109" t="str">
        <f t="shared" si="114"/>
        <v/>
      </c>
      <c r="AV359" s="286">
        <f t="shared" si="115"/>
        <v>0</v>
      </c>
      <c r="AW359">
        <f t="shared" si="99"/>
        <v>0</v>
      </c>
    </row>
    <row r="360" spans="1:49" ht="15" customHeight="1" x14ac:dyDescent="0.25">
      <c r="A360" s="82">
        <v>352</v>
      </c>
      <c r="B360" s="285" t="str">
        <f>IF(ISERROR(VLOOKUP(CONCATENATE(C360,E360),STD!C:E,3,0)),"",VLOOKUP(CONCATENATE(C360,E360),STD!C:E,3,0))</f>
        <v/>
      </c>
      <c r="C360" s="184"/>
      <c r="D360" s="229"/>
      <c r="E360" s="26"/>
      <c r="F360" s="26" t="str">
        <f>IF(C360&gt;1,VLOOKUP(C360,'PROD-KGS'!$A$1:$D$1369,4,0),"")</f>
        <v/>
      </c>
      <c r="G360" s="27">
        <f t="shared" si="101"/>
        <v>0</v>
      </c>
      <c r="H360" s="99"/>
      <c r="I360" s="210">
        <f t="shared" si="100"/>
        <v>0</v>
      </c>
      <c r="J360" s="92"/>
      <c r="K360" s="90">
        <f>IFERROR(INDEX(LUN!$A$1:$W$45,MATCH(A360,LUN!$A:$A,0),12),0)</f>
        <v>0</v>
      </c>
      <c r="L360" s="91" t="str">
        <f t="shared" si="102"/>
        <v/>
      </c>
      <c r="M360" s="81"/>
      <c r="N360" s="90">
        <f>IFERROR(INDEX(MAR!$A$1:$W$42,MATCH(A360,MAR!$A:$A,0),12),0)</f>
        <v>0</v>
      </c>
      <c r="O360" s="80" t="str">
        <f t="shared" si="103"/>
        <v/>
      </c>
      <c r="P360" s="81"/>
      <c r="Q360" s="90">
        <f>IFERROR(INDEX(MIE!$A$1:$W$44,MATCH(A360,MIE!$A:$A,0),12),0)</f>
        <v>0</v>
      </c>
      <c r="R360" s="80" t="str">
        <f t="shared" si="104"/>
        <v/>
      </c>
      <c r="S360" s="81"/>
      <c r="T360" s="90">
        <f>IFERROR(INDEX(JUE!$A$1:$W$45,MATCH(A360,JUE!$A:$A,0),12),0)</f>
        <v>0</v>
      </c>
      <c r="U360" s="80" t="str">
        <f t="shared" si="105"/>
        <v/>
      </c>
      <c r="V360" s="81"/>
      <c r="W360" s="90">
        <f>IFERROR(INDEX(VIE!$A$1:$N$40,MATCH(A360,VIE!$A:$A,0),12),0)</f>
        <v>0</v>
      </c>
      <c r="X360" s="80" t="str">
        <f t="shared" si="106"/>
        <v/>
      </c>
      <c r="Y360" s="81"/>
      <c r="Z360" s="90">
        <f>IFERROR(INDEX([5]SAB!$A$1:$J$43,MATCH(A360,[5]SAB!$A:$A,0),12),0)</f>
        <v>0</v>
      </c>
      <c r="AA360" s="80" t="str">
        <f t="shared" si="107"/>
        <v/>
      </c>
      <c r="AB360" s="185"/>
      <c r="AC360" s="28"/>
      <c r="AD360" s="186"/>
      <c r="AE360" s="188"/>
      <c r="AF360" s="187">
        <f t="shared" si="108"/>
        <v>0</v>
      </c>
      <c r="AG360" s="188"/>
      <c r="AH360" s="187">
        <f t="shared" si="109"/>
        <v>0</v>
      </c>
      <c r="AI360" s="188"/>
      <c r="AJ360" s="187">
        <f t="shared" si="110"/>
        <v>0</v>
      </c>
      <c r="AK360" s="188"/>
      <c r="AL360" s="187">
        <f t="shared" si="111"/>
        <v>0</v>
      </c>
      <c r="AM360" s="188"/>
      <c r="AN360" s="187">
        <f t="shared" si="112"/>
        <v>0</v>
      </c>
      <c r="AO360" s="188"/>
      <c r="AP360" s="187">
        <f t="shared" si="113"/>
        <v>0</v>
      </c>
      <c r="AQ360" s="29"/>
      <c r="AR360" s="30"/>
      <c r="AS360" s="30" t="str">
        <f>IF(AT360&gt;0,"",IF(ISERROR(VLOOKUP(CONCATENATE(C360,E360),STD!C:D,2,0)),"",VLOOKUP(CONCATENATE(C360,E360),STD!C:D,2,0)))</f>
        <v/>
      </c>
      <c r="AT360" s="31"/>
      <c r="AU360" s="109" t="str">
        <f t="shared" si="114"/>
        <v/>
      </c>
      <c r="AV360" s="286">
        <f t="shared" si="115"/>
        <v>0</v>
      </c>
      <c r="AW360">
        <f t="shared" si="99"/>
        <v>0</v>
      </c>
    </row>
    <row r="361" spans="1:49" x14ac:dyDescent="0.25">
      <c r="A361" s="82">
        <v>353</v>
      </c>
      <c r="B361" s="285" t="str">
        <f>IF(ISERROR(VLOOKUP(CONCATENATE(C361,E361),STD!C:E,3,0)),"",VLOOKUP(CONCATENATE(C361,E361),STD!C:E,3,0))</f>
        <v/>
      </c>
      <c r="C361" s="184"/>
      <c r="D361" s="229"/>
      <c r="E361" s="26"/>
      <c r="F361" s="26" t="str">
        <f>IF(C361&gt;1,VLOOKUP(C361,'PROD-KGS'!$A$1:$D$1369,4,0),"")</f>
        <v/>
      </c>
      <c r="G361" s="27">
        <f t="shared" si="101"/>
        <v>0</v>
      </c>
      <c r="H361" s="99"/>
      <c r="I361" s="210">
        <f t="shared" si="100"/>
        <v>0</v>
      </c>
      <c r="J361" s="92"/>
      <c r="K361" s="90">
        <f>IFERROR(INDEX(LUN!$A$1:$W$45,MATCH(A361,LUN!$A:$A,0),12),0)</f>
        <v>0</v>
      </c>
      <c r="L361" s="91" t="str">
        <f t="shared" si="102"/>
        <v/>
      </c>
      <c r="M361" s="81"/>
      <c r="N361" s="90">
        <f>IFERROR(INDEX(MAR!$A$1:$W$42,MATCH(A361,MAR!$A:$A,0),12),0)</f>
        <v>0</v>
      </c>
      <c r="O361" s="80" t="str">
        <f t="shared" si="103"/>
        <v/>
      </c>
      <c r="P361" s="81"/>
      <c r="Q361" s="90">
        <f>IFERROR(INDEX(MIE!$A$1:$W$44,MATCH(A361,MIE!$A:$A,0),12),0)</f>
        <v>0</v>
      </c>
      <c r="R361" s="80" t="str">
        <f t="shared" si="104"/>
        <v/>
      </c>
      <c r="S361" s="81"/>
      <c r="T361" s="90">
        <f>IFERROR(INDEX(JUE!$A$1:$W$45,MATCH(A361,JUE!$A:$A,0),12),0)</f>
        <v>0</v>
      </c>
      <c r="U361" s="80" t="str">
        <f t="shared" si="105"/>
        <v/>
      </c>
      <c r="V361" s="81"/>
      <c r="W361" s="90">
        <f>IFERROR(INDEX(VIE!$A$1:$N$40,MATCH(A361,VIE!$A:$A,0),12),0)</f>
        <v>0</v>
      </c>
      <c r="X361" s="80" t="str">
        <f t="shared" si="106"/>
        <v/>
      </c>
      <c r="Y361" s="81"/>
      <c r="Z361" s="90">
        <f>IFERROR(INDEX([5]SAB!$A$1:$J$43,MATCH(A361,[5]SAB!$A:$A,0),12),0)</f>
        <v>0</v>
      </c>
      <c r="AA361" s="80" t="str">
        <f t="shared" si="107"/>
        <v/>
      </c>
      <c r="AB361" s="185"/>
      <c r="AC361" s="28"/>
      <c r="AD361" s="186"/>
      <c r="AE361" s="188"/>
      <c r="AF361" s="187">
        <f t="shared" si="108"/>
        <v>0</v>
      </c>
      <c r="AG361" s="188"/>
      <c r="AH361" s="187">
        <f t="shared" si="109"/>
        <v>0</v>
      </c>
      <c r="AI361" s="188"/>
      <c r="AJ361" s="187">
        <f t="shared" si="110"/>
        <v>0</v>
      </c>
      <c r="AK361" s="188"/>
      <c r="AL361" s="187">
        <f t="shared" si="111"/>
        <v>0</v>
      </c>
      <c r="AM361" s="188"/>
      <c r="AN361" s="187">
        <f t="shared" si="112"/>
        <v>0</v>
      </c>
      <c r="AO361" s="188"/>
      <c r="AP361" s="187">
        <f t="shared" si="113"/>
        <v>0</v>
      </c>
      <c r="AQ361" s="29"/>
      <c r="AR361" s="30"/>
      <c r="AS361" s="30" t="str">
        <f>IF(AT361&gt;0,"",IF(ISERROR(VLOOKUP(CONCATENATE(C361,E361),STD!C:D,2,0)),"",VLOOKUP(CONCATENATE(C361,E361),STD!C:D,2,0)))</f>
        <v/>
      </c>
      <c r="AT361" s="31"/>
      <c r="AU361" s="109" t="str">
        <f t="shared" si="114"/>
        <v/>
      </c>
      <c r="AV361" s="286">
        <f t="shared" si="115"/>
        <v>0</v>
      </c>
      <c r="AW361">
        <f t="shared" si="99"/>
        <v>0</v>
      </c>
    </row>
    <row r="362" spans="1:49" x14ac:dyDescent="0.25">
      <c r="A362" s="82">
        <v>354</v>
      </c>
      <c r="B362" s="285" t="str">
        <f>IF(ISERROR(VLOOKUP(CONCATENATE(C362,E362),STD!C:E,3,0)),"",VLOOKUP(CONCATENATE(C362,E362),STD!C:E,3,0))</f>
        <v/>
      </c>
      <c r="C362" s="184"/>
      <c r="D362" s="229"/>
      <c r="E362" s="26"/>
      <c r="F362" s="26" t="str">
        <f>IF(C362&gt;1,VLOOKUP(C362,'PROD-KGS'!$A$1:$D$1369,4,0),"")</f>
        <v/>
      </c>
      <c r="G362" s="27">
        <f t="shared" si="101"/>
        <v>0</v>
      </c>
      <c r="H362" s="99"/>
      <c r="I362" s="210">
        <f t="shared" si="100"/>
        <v>0</v>
      </c>
      <c r="J362" s="92"/>
      <c r="K362" s="90">
        <f>IFERROR(INDEX(LUN!$A$1:$W$45,MATCH(A362,LUN!$A:$A,0),12),0)</f>
        <v>0</v>
      </c>
      <c r="L362" s="91" t="str">
        <f t="shared" si="102"/>
        <v/>
      </c>
      <c r="M362" s="81"/>
      <c r="N362" s="90">
        <f>IFERROR(INDEX(MAR!$A$1:$W$42,MATCH(A362,MAR!$A:$A,0),12),0)</f>
        <v>0</v>
      </c>
      <c r="O362" s="80" t="str">
        <f t="shared" si="103"/>
        <v/>
      </c>
      <c r="P362" s="81"/>
      <c r="Q362" s="90">
        <f>IFERROR(INDEX(MIE!$A$1:$W$44,MATCH(A362,MIE!$A:$A,0),12),0)</f>
        <v>0</v>
      </c>
      <c r="R362" s="80" t="str">
        <f t="shared" si="104"/>
        <v/>
      </c>
      <c r="S362" s="81"/>
      <c r="T362" s="90">
        <f>IFERROR(INDEX(JUE!$A$1:$W$45,MATCH(A362,JUE!$A:$A,0),12),0)</f>
        <v>0</v>
      </c>
      <c r="U362" s="80" t="str">
        <f t="shared" si="105"/>
        <v/>
      </c>
      <c r="V362" s="81"/>
      <c r="W362" s="90">
        <f>IFERROR(INDEX(VIE!$A$1:$N$40,MATCH(A362,VIE!$A:$A,0),12),0)</f>
        <v>0</v>
      </c>
      <c r="X362" s="80" t="str">
        <f t="shared" si="106"/>
        <v/>
      </c>
      <c r="Y362" s="81"/>
      <c r="Z362" s="90">
        <f>IFERROR(INDEX([5]SAB!$A$1:$J$43,MATCH(A362,[5]SAB!$A:$A,0),12),0)</f>
        <v>0</v>
      </c>
      <c r="AA362" s="80" t="str">
        <f t="shared" si="107"/>
        <v/>
      </c>
      <c r="AB362" s="185"/>
      <c r="AC362" s="28"/>
      <c r="AD362" s="186"/>
      <c r="AE362" s="188"/>
      <c r="AF362" s="187">
        <f t="shared" si="108"/>
        <v>0</v>
      </c>
      <c r="AG362" s="188"/>
      <c r="AH362" s="187">
        <f t="shared" si="109"/>
        <v>0</v>
      </c>
      <c r="AI362" s="188"/>
      <c r="AJ362" s="187">
        <f t="shared" si="110"/>
        <v>0</v>
      </c>
      <c r="AK362" s="188"/>
      <c r="AL362" s="187">
        <f t="shared" si="111"/>
        <v>0</v>
      </c>
      <c r="AM362" s="188"/>
      <c r="AN362" s="187">
        <f t="shared" si="112"/>
        <v>0</v>
      </c>
      <c r="AO362" s="188"/>
      <c r="AP362" s="187">
        <f t="shared" si="113"/>
        <v>0</v>
      </c>
      <c r="AQ362" s="29"/>
      <c r="AR362" s="30"/>
      <c r="AS362" s="30" t="str">
        <f>IF(AT362&gt;0,"",IF(ISERROR(VLOOKUP(CONCATENATE(C362,E362),STD!C:D,2,0)),"",VLOOKUP(CONCATENATE(C362,E362),STD!C:D,2,0)))</f>
        <v/>
      </c>
      <c r="AT362" s="31"/>
      <c r="AU362" s="109" t="str">
        <f t="shared" si="114"/>
        <v/>
      </c>
      <c r="AV362" s="286">
        <f t="shared" si="115"/>
        <v>0</v>
      </c>
      <c r="AW362">
        <f t="shared" si="99"/>
        <v>0</v>
      </c>
    </row>
    <row r="363" spans="1:49" x14ac:dyDescent="0.25">
      <c r="A363" s="82">
        <v>355</v>
      </c>
      <c r="B363" s="285" t="str">
        <f>IF(ISERROR(VLOOKUP(CONCATENATE(C363,E363),STD!C:E,3,0)),"",VLOOKUP(CONCATENATE(C363,E363),STD!C:E,3,0))</f>
        <v/>
      </c>
      <c r="C363" s="184"/>
      <c r="D363" s="229"/>
      <c r="E363" s="26"/>
      <c r="F363" s="26" t="str">
        <f>IF(C363&gt;1,VLOOKUP(C363,'PROD-KGS'!$A$1:$D$1369,4,0),"")</f>
        <v/>
      </c>
      <c r="G363" s="27">
        <f t="shared" si="101"/>
        <v>0</v>
      </c>
      <c r="H363" s="99"/>
      <c r="I363" s="210">
        <f t="shared" si="100"/>
        <v>0</v>
      </c>
      <c r="J363" s="92"/>
      <c r="K363" s="90">
        <f>IFERROR(INDEX(LUN!$A$1:$W$45,MATCH(A363,LUN!$A:$A,0),12),0)</f>
        <v>0</v>
      </c>
      <c r="L363" s="91" t="str">
        <f t="shared" si="102"/>
        <v/>
      </c>
      <c r="M363" s="81"/>
      <c r="N363" s="90">
        <f>IFERROR(INDEX(MAR!$A$1:$W$42,MATCH(A363,MAR!$A:$A,0),12),0)</f>
        <v>0</v>
      </c>
      <c r="O363" s="80" t="str">
        <f t="shared" si="103"/>
        <v/>
      </c>
      <c r="P363" s="81"/>
      <c r="Q363" s="90">
        <f>IFERROR(INDEX(MIE!$A$1:$W$44,MATCH(A363,MIE!$A:$A,0),12),0)</f>
        <v>0</v>
      </c>
      <c r="R363" s="80" t="str">
        <f t="shared" si="104"/>
        <v/>
      </c>
      <c r="S363" s="81"/>
      <c r="T363" s="90">
        <f>IFERROR(INDEX(JUE!$A$1:$W$45,MATCH(A363,JUE!$A:$A,0),12),0)</f>
        <v>0</v>
      </c>
      <c r="U363" s="80" t="str">
        <f t="shared" si="105"/>
        <v/>
      </c>
      <c r="V363" s="81"/>
      <c r="W363" s="90">
        <f>IFERROR(INDEX(VIE!$A$1:$N$40,MATCH(A363,VIE!$A:$A,0),12),0)</f>
        <v>0</v>
      </c>
      <c r="X363" s="80" t="str">
        <f t="shared" si="106"/>
        <v/>
      </c>
      <c r="Y363" s="81"/>
      <c r="Z363" s="90">
        <f>IFERROR(INDEX([5]SAB!$A$1:$J$43,MATCH(A363,[5]SAB!$A:$A,0),12),0)</f>
        <v>0</v>
      </c>
      <c r="AA363" s="80" t="str">
        <f t="shared" si="107"/>
        <v/>
      </c>
      <c r="AB363" s="185"/>
      <c r="AC363" s="28"/>
      <c r="AD363" s="186"/>
      <c r="AE363" s="188"/>
      <c r="AF363" s="187">
        <f t="shared" si="108"/>
        <v>0</v>
      </c>
      <c r="AG363" s="188"/>
      <c r="AH363" s="187">
        <f t="shared" si="109"/>
        <v>0</v>
      </c>
      <c r="AI363" s="188"/>
      <c r="AJ363" s="187">
        <f t="shared" si="110"/>
        <v>0</v>
      </c>
      <c r="AK363" s="188"/>
      <c r="AL363" s="187">
        <f t="shared" si="111"/>
        <v>0</v>
      </c>
      <c r="AM363" s="188"/>
      <c r="AN363" s="187">
        <f t="shared" si="112"/>
        <v>0</v>
      </c>
      <c r="AO363" s="188"/>
      <c r="AP363" s="187">
        <f t="shared" si="113"/>
        <v>0</v>
      </c>
      <c r="AQ363" s="29"/>
      <c r="AR363" s="30"/>
      <c r="AS363" s="30" t="str">
        <f>IF(AT363&gt;0,"",IF(ISERROR(VLOOKUP(CONCATENATE(C363,E363),STD!C:D,2,0)),"",VLOOKUP(CONCATENATE(C363,E363),STD!C:D,2,0)))</f>
        <v/>
      </c>
      <c r="AT363" s="31"/>
      <c r="AU363" s="109" t="str">
        <f t="shared" si="114"/>
        <v/>
      </c>
      <c r="AV363" s="286">
        <f t="shared" si="115"/>
        <v>0</v>
      </c>
      <c r="AW363">
        <f t="shared" si="99"/>
        <v>0</v>
      </c>
    </row>
    <row r="364" spans="1:49" x14ac:dyDescent="0.25">
      <c r="A364" s="82">
        <v>356</v>
      </c>
      <c r="B364" s="285" t="str">
        <f>IF(ISERROR(VLOOKUP(CONCATENATE(C364,E364),STD!C:E,3,0)),"",VLOOKUP(CONCATENATE(C364,E364),STD!C:E,3,0))</f>
        <v/>
      </c>
      <c r="C364" s="184"/>
      <c r="D364" s="229"/>
      <c r="E364" s="26"/>
      <c r="F364" s="26" t="str">
        <f>IF(C364&gt;1,VLOOKUP(C364,'PROD-KGS'!$A$1:$D$1369,4,0),"")</f>
        <v/>
      </c>
      <c r="G364" s="27">
        <f t="shared" si="101"/>
        <v>0</v>
      </c>
      <c r="H364" s="99"/>
      <c r="I364" s="210">
        <f t="shared" si="100"/>
        <v>0</v>
      </c>
      <c r="J364" s="92"/>
      <c r="K364" s="90">
        <f>IFERROR(INDEX(LUN!$A$1:$W$45,MATCH(A364,LUN!$A:$A,0),12),0)</f>
        <v>0</v>
      </c>
      <c r="L364" s="91" t="str">
        <f t="shared" si="102"/>
        <v/>
      </c>
      <c r="M364" s="81"/>
      <c r="N364" s="90">
        <f>IFERROR(INDEX(MAR!$A$1:$W$42,MATCH(A364,MAR!$A:$A,0),12),0)</f>
        <v>0</v>
      </c>
      <c r="O364" s="80" t="str">
        <f t="shared" si="103"/>
        <v/>
      </c>
      <c r="P364" s="81"/>
      <c r="Q364" s="90">
        <f>IFERROR(INDEX(MIE!$A$1:$W$44,MATCH(A364,MIE!$A:$A,0),12),0)</f>
        <v>0</v>
      </c>
      <c r="R364" s="80" t="str">
        <f t="shared" si="104"/>
        <v/>
      </c>
      <c r="S364" s="81"/>
      <c r="T364" s="90">
        <f>IFERROR(INDEX(JUE!$A$1:$W$45,MATCH(A364,JUE!$A:$A,0),12),0)</f>
        <v>0</v>
      </c>
      <c r="U364" s="80" t="str">
        <f t="shared" si="105"/>
        <v/>
      </c>
      <c r="V364" s="81"/>
      <c r="W364" s="90">
        <f>IFERROR(INDEX(VIE!$A$1:$N$40,MATCH(A364,VIE!$A:$A,0),12),0)</f>
        <v>0</v>
      </c>
      <c r="X364" s="80" t="str">
        <f t="shared" si="106"/>
        <v/>
      </c>
      <c r="Y364" s="81"/>
      <c r="Z364" s="90">
        <f>IFERROR(INDEX([5]SAB!$A$1:$J$43,MATCH(A364,[5]SAB!$A:$A,0),12),0)</f>
        <v>0</v>
      </c>
      <c r="AA364" s="80" t="str">
        <f t="shared" si="107"/>
        <v/>
      </c>
      <c r="AB364" s="185"/>
      <c r="AC364" s="28"/>
      <c r="AD364" s="186"/>
      <c r="AE364" s="188"/>
      <c r="AF364" s="187">
        <f t="shared" si="108"/>
        <v>0</v>
      </c>
      <c r="AG364" s="188"/>
      <c r="AH364" s="187">
        <f t="shared" si="109"/>
        <v>0</v>
      </c>
      <c r="AI364" s="188"/>
      <c r="AJ364" s="187">
        <f t="shared" si="110"/>
        <v>0</v>
      </c>
      <c r="AK364" s="188"/>
      <c r="AL364" s="187">
        <f t="shared" si="111"/>
        <v>0</v>
      </c>
      <c r="AM364" s="188"/>
      <c r="AN364" s="187">
        <f t="shared" si="112"/>
        <v>0</v>
      </c>
      <c r="AO364" s="188"/>
      <c r="AP364" s="187">
        <f t="shared" si="113"/>
        <v>0</v>
      </c>
      <c r="AQ364" s="29"/>
      <c r="AR364" s="30"/>
      <c r="AS364" s="30" t="str">
        <f>IF(AT364&gt;0,"",IF(ISERROR(VLOOKUP(CONCATENATE(C364,E364),STD!C:D,2,0)),"",VLOOKUP(CONCATENATE(C364,E364),STD!C:D,2,0)))</f>
        <v/>
      </c>
      <c r="AT364" s="31"/>
      <c r="AU364" s="109" t="str">
        <f t="shared" si="114"/>
        <v/>
      </c>
      <c r="AV364" s="286">
        <f t="shared" si="115"/>
        <v>0</v>
      </c>
      <c r="AW364">
        <f t="shared" si="99"/>
        <v>0</v>
      </c>
    </row>
    <row r="365" spans="1:49" ht="15" customHeight="1" x14ac:dyDescent="0.25">
      <c r="A365" s="82">
        <v>357</v>
      </c>
      <c r="B365" s="285" t="str">
        <f>IF(ISERROR(VLOOKUP(CONCATENATE(C365,E365),STD!C:E,3,0)),"",VLOOKUP(CONCATENATE(C365,E365),STD!C:E,3,0))</f>
        <v/>
      </c>
      <c r="C365" s="184"/>
      <c r="D365" s="229"/>
      <c r="E365" s="26"/>
      <c r="F365" s="26" t="str">
        <f>IF(C365&gt;1,VLOOKUP(C365,'PROD-KGS'!$A$1:$D$1369,4,0),"")</f>
        <v/>
      </c>
      <c r="G365" s="27">
        <f t="shared" si="101"/>
        <v>0</v>
      </c>
      <c r="H365" s="99"/>
      <c r="I365" s="210">
        <f t="shared" si="100"/>
        <v>0</v>
      </c>
      <c r="J365" s="92"/>
      <c r="K365" s="90">
        <f>IFERROR(INDEX(LUN!$A$1:$W$45,MATCH(A365,LUN!$A:$A,0),12),0)</f>
        <v>0</v>
      </c>
      <c r="L365" s="91" t="str">
        <f t="shared" si="102"/>
        <v/>
      </c>
      <c r="M365" s="81"/>
      <c r="N365" s="90">
        <f>IFERROR(INDEX(MAR!$A$1:$W$42,MATCH(A365,MAR!$A:$A,0),12),0)</f>
        <v>0</v>
      </c>
      <c r="O365" s="80" t="str">
        <f t="shared" si="103"/>
        <v/>
      </c>
      <c r="P365" s="81"/>
      <c r="Q365" s="90">
        <f>IFERROR(INDEX(MIE!$A$1:$W$44,MATCH(A365,MIE!$A:$A,0),12),0)</f>
        <v>0</v>
      </c>
      <c r="R365" s="80" t="str">
        <f t="shared" si="104"/>
        <v/>
      </c>
      <c r="S365" s="81"/>
      <c r="T365" s="90">
        <f>IFERROR(INDEX(JUE!$A$1:$W$45,MATCH(A365,JUE!$A:$A,0),12),0)</f>
        <v>0</v>
      </c>
      <c r="U365" s="80" t="str">
        <f t="shared" si="105"/>
        <v/>
      </c>
      <c r="V365" s="81"/>
      <c r="W365" s="90">
        <f>IFERROR(INDEX(VIE!$A$1:$N$40,MATCH(A365,VIE!$A:$A,0),12),0)</f>
        <v>0</v>
      </c>
      <c r="X365" s="80" t="str">
        <f t="shared" si="106"/>
        <v/>
      </c>
      <c r="Y365" s="81"/>
      <c r="Z365" s="90">
        <f>IFERROR(INDEX([5]SAB!$A$1:$J$43,MATCH(A365,[5]SAB!$A:$A,0),12),0)</f>
        <v>0</v>
      </c>
      <c r="AA365" s="80" t="str">
        <f t="shared" si="107"/>
        <v/>
      </c>
      <c r="AB365" s="185"/>
      <c r="AC365" s="28"/>
      <c r="AD365" s="186"/>
      <c r="AE365" s="188"/>
      <c r="AF365" s="187">
        <f t="shared" si="108"/>
        <v>0</v>
      </c>
      <c r="AG365" s="188"/>
      <c r="AH365" s="187">
        <f t="shared" si="109"/>
        <v>0</v>
      </c>
      <c r="AI365" s="188"/>
      <c r="AJ365" s="187">
        <f t="shared" si="110"/>
        <v>0</v>
      </c>
      <c r="AK365" s="188"/>
      <c r="AL365" s="187">
        <f t="shared" si="111"/>
        <v>0</v>
      </c>
      <c r="AM365" s="188"/>
      <c r="AN365" s="187">
        <f t="shared" si="112"/>
        <v>0</v>
      </c>
      <c r="AO365" s="188"/>
      <c r="AP365" s="187">
        <f t="shared" si="113"/>
        <v>0</v>
      </c>
      <c r="AQ365" s="29"/>
      <c r="AR365" s="30"/>
      <c r="AS365" s="30" t="str">
        <f>IF(AT365&gt;0,"",IF(ISERROR(VLOOKUP(CONCATENATE(C365,E365),STD!C:D,2,0)),"",VLOOKUP(CONCATENATE(C365,E365),STD!C:D,2,0)))</f>
        <v/>
      </c>
      <c r="AT365" s="31"/>
      <c r="AU365" s="109" t="str">
        <f t="shared" si="114"/>
        <v/>
      </c>
      <c r="AV365" s="286">
        <f t="shared" si="115"/>
        <v>0</v>
      </c>
      <c r="AW365">
        <f t="shared" si="99"/>
        <v>0</v>
      </c>
    </row>
    <row r="366" spans="1:49" x14ac:dyDescent="0.25">
      <c r="A366" s="82">
        <v>358</v>
      </c>
      <c r="B366" s="285" t="str">
        <f>IF(ISERROR(VLOOKUP(CONCATENATE(C366,E366),STD!C:E,3,0)),"",VLOOKUP(CONCATENATE(C366,E366),STD!C:E,3,0))</f>
        <v/>
      </c>
      <c r="C366" s="184"/>
      <c r="D366" s="229"/>
      <c r="E366" s="26"/>
      <c r="F366" s="26" t="str">
        <f>IF(C366&gt;1,VLOOKUP(C366,'PROD-KGS'!$A$1:$D$1369,4,0),"")</f>
        <v/>
      </c>
      <c r="G366" s="27">
        <f t="shared" si="101"/>
        <v>0</v>
      </c>
      <c r="H366" s="99"/>
      <c r="I366" s="210">
        <f t="shared" si="100"/>
        <v>0</v>
      </c>
      <c r="J366" s="92"/>
      <c r="K366" s="90">
        <f>IFERROR(INDEX(LUN!$A$1:$W$45,MATCH(A366,LUN!$A:$A,0),12),0)</f>
        <v>0</v>
      </c>
      <c r="L366" s="91" t="str">
        <f t="shared" si="102"/>
        <v/>
      </c>
      <c r="M366" s="81"/>
      <c r="N366" s="90">
        <f>IFERROR(INDEX(MAR!$A$1:$W$42,MATCH(A366,MAR!$A:$A,0),12),0)</f>
        <v>0</v>
      </c>
      <c r="O366" s="80" t="str">
        <f t="shared" si="103"/>
        <v/>
      </c>
      <c r="P366" s="81"/>
      <c r="Q366" s="90">
        <f>IFERROR(INDEX(MIE!$A$1:$W$44,MATCH(A366,MIE!$A:$A,0),12),0)</f>
        <v>0</v>
      </c>
      <c r="R366" s="80" t="str">
        <f t="shared" si="104"/>
        <v/>
      </c>
      <c r="S366" s="81"/>
      <c r="T366" s="90">
        <f>IFERROR(INDEX(JUE!$A$1:$W$45,MATCH(A366,JUE!$A:$A,0),12),0)</f>
        <v>0</v>
      </c>
      <c r="U366" s="80" t="str">
        <f t="shared" si="105"/>
        <v/>
      </c>
      <c r="V366" s="81"/>
      <c r="W366" s="90">
        <f>IFERROR(INDEX(VIE!$A$1:$N$40,MATCH(A366,VIE!$A:$A,0),12),0)</f>
        <v>0</v>
      </c>
      <c r="X366" s="80" t="str">
        <f t="shared" si="106"/>
        <v/>
      </c>
      <c r="Y366" s="81"/>
      <c r="Z366" s="90">
        <f>IFERROR(INDEX([5]SAB!$A$1:$J$43,MATCH(A366,[5]SAB!$A:$A,0),12),0)</f>
        <v>0</v>
      </c>
      <c r="AA366" s="80" t="str">
        <f t="shared" si="107"/>
        <v/>
      </c>
      <c r="AB366" s="185"/>
      <c r="AC366" s="28"/>
      <c r="AD366" s="186"/>
      <c r="AE366" s="188"/>
      <c r="AF366" s="187">
        <f t="shared" si="108"/>
        <v>0</v>
      </c>
      <c r="AG366" s="188"/>
      <c r="AH366" s="187">
        <f t="shared" si="109"/>
        <v>0</v>
      </c>
      <c r="AI366" s="188"/>
      <c r="AJ366" s="187">
        <f t="shared" si="110"/>
        <v>0</v>
      </c>
      <c r="AK366" s="188"/>
      <c r="AL366" s="187">
        <f t="shared" si="111"/>
        <v>0</v>
      </c>
      <c r="AM366" s="188"/>
      <c r="AN366" s="187">
        <f t="shared" si="112"/>
        <v>0</v>
      </c>
      <c r="AO366" s="188"/>
      <c r="AP366" s="187">
        <f t="shared" si="113"/>
        <v>0</v>
      </c>
      <c r="AQ366" s="29"/>
      <c r="AR366" s="30"/>
      <c r="AS366" s="30" t="str">
        <f>IF(AT366&gt;0,"",IF(ISERROR(VLOOKUP(CONCATENATE(C366,E366),STD!C:D,2,0)),"",VLOOKUP(CONCATENATE(C366,E366),STD!C:D,2,0)))</f>
        <v/>
      </c>
      <c r="AT366" s="31"/>
      <c r="AU366" s="109" t="str">
        <f t="shared" si="114"/>
        <v/>
      </c>
      <c r="AV366" s="286">
        <f t="shared" si="115"/>
        <v>0</v>
      </c>
      <c r="AW366">
        <f t="shared" si="99"/>
        <v>0</v>
      </c>
    </row>
    <row r="367" spans="1:49" x14ac:dyDescent="0.25">
      <c r="A367" s="82">
        <v>359</v>
      </c>
      <c r="B367" s="285" t="str">
        <f>IF(ISERROR(VLOOKUP(CONCATENATE(C367,E367),STD!C:E,3,0)),"",VLOOKUP(CONCATENATE(C367,E367),STD!C:E,3,0))</f>
        <v/>
      </c>
      <c r="C367" s="184"/>
      <c r="D367" s="229"/>
      <c r="E367" s="26"/>
      <c r="F367" s="26" t="str">
        <f>IF(C367&gt;1,VLOOKUP(C367,'PROD-KGS'!$A$1:$D$1369,4,0),"")</f>
        <v/>
      </c>
      <c r="G367" s="27">
        <f t="shared" si="101"/>
        <v>0</v>
      </c>
      <c r="H367" s="99"/>
      <c r="I367" s="210">
        <f t="shared" si="100"/>
        <v>0</v>
      </c>
      <c r="J367" s="92"/>
      <c r="K367" s="90">
        <f>IFERROR(INDEX(LUN!$A$1:$W$45,MATCH(A367,LUN!$A:$A,0),12),0)</f>
        <v>0</v>
      </c>
      <c r="L367" s="91" t="str">
        <f t="shared" si="102"/>
        <v/>
      </c>
      <c r="M367" s="81"/>
      <c r="N367" s="90">
        <f>IFERROR(INDEX(MAR!$A$1:$W$42,MATCH(A367,MAR!$A:$A,0),12),0)</f>
        <v>0</v>
      </c>
      <c r="O367" s="80" t="str">
        <f t="shared" si="103"/>
        <v/>
      </c>
      <c r="P367" s="81"/>
      <c r="Q367" s="90">
        <f>IFERROR(INDEX(MIE!$A$1:$W$44,MATCH(A367,MIE!$A:$A,0),12),0)</f>
        <v>0</v>
      </c>
      <c r="R367" s="80" t="str">
        <f t="shared" si="104"/>
        <v/>
      </c>
      <c r="S367" s="81"/>
      <c r="T367" s="90">
        <f>IFERROR(INDEX(JUE!$A$1:$W$45,MATCH(A367,JUE!$A:$A,0),12),0)</f>
        <v>0</v>
      </c>
      <c r="U367" s="80" t="str">
        <f t="shared" si="105"/>
        <v/>
      </c>
      <c r="V367" s="81"/>
      <c r="W367" s="90">
        <f>IFERROR(INDEX(VIE!$A$1:$N$40,MATCH(A367,VIE!$A:$A,0),12),0)</f>
        <v>0</v>
      </c>
      <c r="X367" s="80" t="str">
        <f t="shared" si="106"/>
        <v/>
      </c>
      <c r="Y367" s="81"/>
      <c r="Z367" s="90">
        <f>IFERROR(INDEX([5]SAB!$A$1:$J$43,MATCH(A367,[5]SAB!$A:$A,0),12),0)</f>
        <v>0</v>
      </c>
      <c r="AA367" s="80" t="str">
        <f t="shared" si="107"/>
        <v/>
      </c>
      <c r="AB367" s="185"/>
      <c r="AC367" s="28"/>
      <c r="AD367" s="186"/>
      <c r="AE367" s="188"/>
      <c r="AF367" s="187">
        <f t="shared" si="108"/>
        <v>0</v>
      </c>
      <c r="AG367" s="188"/>
      <c r="AH367" s="187">
        <f t="shared" si="109"/>
        <v>0</v>
      </c>
      <c r="AI367" s="188"/>
      <c r="AJ367" s="187">
        <f t="shared" si="110"/>
        <v>0</v>
      </c>
      <c r="AK367" s="188"/>
      <c r="AL367" s="187">
        <f t="shared" si="111"/>
        <v>0</v>
      </c>
      <c r="AM367" s="188"/>
      <c r="AN367" s="187">
        <f t="shared" si="112"/>
        <v>0</v>
      </c>
      <c r="AO367" s="188"/>
      <c r="AP367" s="187">
        <f t="shared" si="113"/>
        <v>0</v>
      </c>
      <c r="AQ367" s="29"/>
      <c r="AR367" s="30"/>
      <c r="AS367" s="30" t="str">
        <f>IF(AT367&gt;0,"",IF(ISERROR(VLOOKUP(CONCATENATE(C367,E367),STD!C:D,2,0)),"",VLOOKUP(CONCATENATE(C367,E367),STD!C:D,2,0)))</f>
        <v/>
      </c>
      <c r="AT367" s="31"/>
      <c r="AU367" s="109" t="str">
        <f t="shared" si="114"/>
        <v/>
      </c>
      <c r="AV367" s="286">
        <f t="shared" si="115"/>
        <v>0</v>
      </c>
      <c r="AW367">
        <f t="shared" ref="AW367:AW383" si="116">K367+N367+Q367+T367+W367+Z367</f>
        <v>0</v>
      </c>
    </row>
    <row r="368" spans="1:49" x14ac:dyDescent="0.25">
      <c r="A368" s="82">
        <v>360</v>
      </c>
      <c r="B368" s="285" t="str">
        <f>IF(ISERROR(VLOOKUP(CONCATENATE(C368,E368),STD!C:E,3,0)),"",VLOOKUP(CONCATENATE(C368,E368),STD!C:E,3,0))</f>
        <v/>
      </c>
      <c r="C368" s="184"/>
      <c r="D368" s="229"/>
      <c r="E368" s="26"/>
      <c r="F368" s="26" t="str">
        <f>IF(C368&gt;1,VLOOKUP(C368,'PROD-KGS'!$A$1:$D$1369,4,0),"")</f>
        <v/>
      </c>
      <c r="G368" s="27">
        <f t="shared" si="101"/>
        <v>0</v>
      </c>
      <c r="H368" s="99"/>
      <c r="I368" s="210">
        <f t="shared" si="100"/>
        <v>0</v>
      </c>
      <c r="J368" s="92"/>
      <c r="K368" s="90">
        <f>IFERROR(INDEX(LUN!$A$1:$W$45,MATCH(A368,LUN!$A:$A,0),12),0)</f>
        <v>0</v>
      </c>
      <c r="L368" s="91" t="str">
        <f t="shared" si="102"/>
        <v/>
      </c>
      <c r="M368" s="81"/>
      <c r="N368" s="90">
        <f>IFERROR(INDEX(MAR!$A$1:$W$42,MATCH(A368,MAR!$A:$A,0),12),0)</f>
        <v>0</v>
      </c>
      <c r="O368" s="80" t="str">
        <f t="shared" si="103"/>
        <v/>
      </c>
      <c r="P368" s="81"/>
      <c r="Q368" s="90">
        <f>IFERROR(INDEX(MIE!$A$1:$W$44,MATCH(A368,MIE!$A:$A,0),12),0)</f>
        <v>0</v>
      </c>
      <c r="R368" s="80" t="str">
        <f t="shared" si="104"/>
        <v/>
      </c>
      <c r="S368" s="81"/>
      <c r="T368" s="90">
        <f>IFERROR(INDEX(JUE!$A$1:$W$45,MATCH(A368,JUE!$A:$A,0),12),0)</f>
        <v>0</v>
      </c>
      <c r="U368" s="80" t="str">
        <f t="shared" si="105"/>
        <v/>
      </c>
      <c r="V368" s="81"/>
      <c r="W368" s="90">
        <f>IFERROR(INDEX(VIE!$A$1:$N$40,MATCH(A368,VIE!$A:$A,0),12),0)</f>
        <v>0</v>
      </c>
      <c r="X368" s="80" t="str">
        <f t="shared" si="106"/>
        <v/>
      </c>
      <c r="Y368" s="81"/>
      <c r="Z368" s="90">
        <f>IFERROR(INDEX([5]SAB!$A$1:$J$43,MATCH(A368,[5]SAB!$A:$A,0),12),0)</f>
        <v>0</v>
      </c>
      <c r="AA368" s="80" t="str">
        <f t="shared" si="107"/>
        <v/>
      </c>
      <c r="AB368" s="185"/>
      <c r="AC368" s="28"/>
      <c r="AD368" s="186"/>
      <c r="AE368" s="188"/>
      <c r="AF368" s="187">
        <f t="shared" si="108"/>
        <v>0</v>
      </c>
      <c r="AG368" s="188"/>
      <c r="AH368" s="187">
        <f t="shared" si="109"/>
        <v>0</v>
      </c>
      <c r="AI368" s="188"/>
      <c r="AJ368" s="187">
        <f t="shared" si="110"/>
        <v>0</v>
      </c>
      <c r="AK368" s="188"/>
      <c r="AL368" s="187">
        <f t="shared" si="111"/>
        <v>0</v>
      </c>
      <c r="AM368" s="188"/>
      <c r="AN368" s="187">
        <f t="shared" si="112"/>
        <v>0</v>
      </c>
      <c r="AO368" s="188"/>
      <c r="AP368" s="187">
        <f t="shared" si="113"/>
        <v>0</v>
      </c>
      <c r="AQ368" s="29"/>
      <c r="AR368" s="30"/>
      <c r="AS368" s="30" t="str">
        <f>IF(AT368&gt;0,"",IF(ISERROR(VLOOKUP(CONCATENATE(C368,E368),STD!C:D,2,0)),"",VLOOKUP(CONCATENATE(C368,E368),STD!C:D,2,0)))</f>
        <v/>
      </c>
      <c r="AT368" s="31"/>
      <c r="AU368" s="109" t="str">
        <f t="shared" si="114"/>
        <v/>
      </c>
      <c r="AV368" s="286">
        <f t="shared" si="115"/>
        <v>0</v>
      </c>
      <c r="AW368">
        <f t="shared" si="116"/>
        <v>0</v>
      </c>
    </row>
    <row r="369" spans="1:49" x14ac:dyDescent="0.25">
      <c r="A369" s="82">
        <v>361</v>
      </c>
      <c r="B369" s="285" t="str">
        <f>IF(ISERROR(VLOOKUP(CONCATENATE(C369,E369),STD!C:E,3,0)),"",VLOOKUP(CONCATENATE(C369,E369),STD!C:E,3,0))</f>
        <v/>
      </c>
      <c r="C369" s="184"/>
      <c r="D369" s="229"/>
      <c r="E369" s="26"/>
      <c r="F369" s="26" t="str">
        <f>IF(C369&gt;1,VLOOKUP(C369,'PROD-KGS'!$A$1:$D$1369,4,0),"")</f>
        <v/>
      </c>
      <c r="G369" s="27">
        <f t="shared" si="101"/>
        <v>0</v>
      </c>
      <c r="H369" s="99"/>
      <c r="I369" s="210">
        <f t="shared" si="100"/>
        <v>0</v>
      </c>
      <c r="J369" s="92"/>
      <c r="K369" s="90">
        <f>IFERROR(INDEX(LUN!$A$1:$W$45,MATCH(A369,LUN!$A:$A,0),12),0)</f>
        <v>0</v>
      </c>
      <c r="L369" s="91" t="str">
        <f t="shared" si="102"/>
        <v/>
      </c>
      <c r="M369" s="81"/>
      <c r="N369" s="90">
        <f>IFERROR(INDEX(MAR!$A$1:$W$42,MATCH(A369,MAR!$A:$A,0),12),0)</f>
        <v>0</v>
      </c>
      <c r="O369" s="80" t="str">
        <f t="shared" si="103"/>
        <v/>
      </c>
      <c r="P369" s="81"/>
      <c r="Q369" s="90">
        <f>IFERROR(INDEX(MIE!$A$1:$W$44,MATCH(A369,MIE!$A:$A,0),12),0)</f>
        <v>0</v>
      </c>
      <c r="R369" s="80" t="str">
        <f t="shared" si="104"/>
        <v/>
      </c>
      <c r="S369" s="81"/>
      <c r="T369" s="90">
        <f>IFERROR(INDEX(JUE!$A$1:$W$45,MATCH(A369,JUE!$A:$A,0),12),0)</f>
        <v>0</v>
      </c>
      <c r="U369" s="80" t="str">
        <f t="shared" si="105"/>
        <v/>
      </c>
      <c r="V369" s="81"/>
      <c r="W369" s="90">
        <f>IFERROR(INDEX(VIE!$A$1:$N$40,MATCH(A369,VIE!$A:$A,0),12),0)</f>
        <v>0</v>
      </c>
      <c r="X369" s="80" t="str">
        <f t="shared" si="106"/>
        <v/>
      </c>
      <c r="Y369" s="81"/>
      <c r="Z369" s="90">
        <f>IFERROR(INDEX([5]SAB!$A$1:$J$43,MATCH(A369,[5]SAB!$A:$A,0),12),0)</f>
        <v>0</v>
      </c>
      <c r="AA369" s="80" t="str">
        <f t="shared" si="107"/>
        <v/>
      </c>
      <c r="AB369" s="185"/>
      <c r="AC369" s="28"/>
      <c r="AD369" s="186"/>
      <c r="AE369" s="188"/>
      <c r="AF369" s="187">
        <f t="shared" si="108"/>
        <v>0</v>
      </c>
      <c r="AG369" s="188"/>
      <c r="AH369" s="187">
        <f t="shared" si="109"/>
        <v>0</v>
      </c>
      <c r="AI369" s="188"/>
      <c r="AJ369" s="187">
        <f t="shared" si="110"/>
        <v>0</v>
      </c>
      <c r="AK369" s="188"/>
      <c r="AL369" s="187">
        <f t="shared" si="111"/>
        <v>0</v>
      </c>
      <c r="AM369" s="188"/>
      <c r="AN369" s="187">
        <f t="shared" si="112"/>
        <v>0</v>
      </c>
      <c r="AO369" s="188"/>
      <c r="AP369" s="187">
        <f t="shared" si="113"/>
        <v>0</v>
      </c>
      <c r="AQ369" s="29"/>
      <c r="AR369" s="30"/>
      <c r="AS369" s="30" t="str">
        <f>IF(AT369&gt;0,"",IF(ISERROR(VLOOKUP(CONCATENATE(C369,E369),STD!C:D,2,0)),"",VLOOKUP(CONCATENATE(C369,E369),STD!C:D,2,0)))</f>
        <v/>
      </c>
      <c r="AT369" s="31"/>
      <c r="AU369" s="109" t="str">
        <f t="shared" si="114"/>
        <v/>
      </c>
      <c r="AV369" s="286">
        <f t="shared" si="115"/>
        <v>0</v>
      </c>
      <c r="AW369">
        <f t="shared" si="116"/>
        <v>0</v>
      </c>
    </row>
    <row r="370" spans="1:49" ht="15" customHeight="1" x14ac:dyDescent="0.25">
      <c r="A370" s="82">
        <v>362</v>
      </c>
      <c r="B370" s="285" t="str">
        <f>IF(ISERROR(VLOOKUP(CONCATENATE(C370,E370),STD!C:E,3,0)),"",VLOOKUP(CONCATENATE(C370,E370),STD!C:E,3,0))</f>
        <v/>
      </c>
      <c r="C370" s="184"/>
      <c r="D370" s="229"/>
      <c r="E370" s="26"/>
      <c r="F370" s="26" t="str">
        <f>IF(C370&gt;1,VLOOKUP(C370,'PROD-KGS'!$A$1:$D$1369,4,0),"")</f>
        <v/>
      </c>
      <c r="G370" s="27">
        <f t="shared" si="101"/>
        <v>0</v>
      </c>
      <c r="H370" s="99"/>
      <c r="I370" s="210">
        <f t="shared" si="100"/>
        <v>0</v>
      </c>
      <c r="J370" s="92"/>
      <c r="K370" s="90">
        <f>IFERROR(INDEX(LUN!$A$1:$W$45,MATCH(A370,LUN!$A:$A,0),12),0)</f>
        <v>0</v>
      </c>
      <c r="L370" s="91" t="str">
        <f t="shared" si="102"/>
        <v/>
      </c>
      <c r="M370" s="81"/>
      <c r="N370" s="90">
        <f>IFERROR(INDEX(MAR!$A$1:$W$42,MATCH(A370,MAR!$A:$A,0),12),0)</f>
        <v>0</v>
      </c>
      <c r="O370" s="80" t="str">
        <f t="shared" si="103"/>
        <v/>
      </c>
      <c r="P370" s="81"/>
      <c r="Q370" s="90">
        <f>IFERROR(INDEX(MIE!$A$1:$W$44,MATCH(A370,MIE!$A:$A,0),12),0)</f>
        <v>0</v>
      </c>
      <c r="R370" s="80" t="str">
        <f t="shared" si="104"/>
        <v/>
      </c>
      <c r="S370" s="81"/>
      <c r="T370" s="90">
        <f>IFERROR(INDEX(JUE!$A$1:$W$45,MATCH(A370,JUE!$A:$A,0),12),0)</f>
        <v>0</v>
      </c>
      <c r="U370" s="80" t="str">
        <f t="shared" si="105"/>
        <v/>
      </c>
      <c r="V370" s="81"/>
      <c r="W370" s="90">
        <f>IFERROR(INDEX(VIE!$A$1:$N$40,MATCH(A370,VIE!$A:$A,0),12),0)</f>
        <v>0</v>
      </c>
      <c r="X370" s="80" t="str">
        <f t="shared" si="106"/>
        <v/>
      </c>
      <c r="Y370" s="81"/>
      <c r="Z370" s="90">
        <f>IFERROR(INDEX([5]SAB!$A$1:$J$43,MATCH(A370,[5]SAB!$A:$A,0),12),0)</f>
        <v>0</v>
      </c>
      <c r="AA370" s="80" t="str">
        <f t="shared" si="107"/>
        <v/>
      </c>
      <c r="AB370" s="185"/>
      <c r="AC370" s="28"/>
      <c r="AD370" s="186"/>
      <c r="AE370" s="188"/>
      <c r="AF370" s="187">
        <f t="shared" si="108"/>
        <v>0</v>
      </c>
      <c r="AG370" s="188"/>
      <c r="AH370" s="187">
        <f t="shared" si="109"/>
        <v>0</v>
      </c>
      <c r="AI370" s="188"/>
      <c r="AJ370" s="187">
        <f t="shared" si="110"/>
        <v>0</v>
      </c>
      <c r="AK370" s="188"/>
      <c r="AL370" s="187">
        <f t="shared" si="111"/>
        <v>0</v>
      </c>
      <c r="AM370" s="188"/>
      <c r="AN370" s="187">
        <f t="shared" si="112"/>
        <v>0</v>
      </c>
      <c r="AO370" s="188"/>
      <c r="AP370" s="187">
        <f t="shared" si="113"/>
        <v>0</v>
      </c>
      <c r="AQ370" s="29"/>
      <c r="AR370" s="30"/>
      <c r="AS370" s="30" t="str">
        <f>IF(AT370&gt;0,"",IF(ISERROR(VLOOKUP(CONCATENATE(C370,E370),STD!C:D,2,0)),"",VLOOKUP(CONCATENATE(C370,E370),STD!C:D,2,0)))</f>
        <v/>
      </c>
      <c r="AT370" s="31"/>
      <c r="AU370" s="109" t="str">
        <f t="shared" si="114"/>
        <v/>
      </c>
      <c r="AV370" s="286">
        <f t="shared" si="115"/>
        <v>0</v>
      </c>
      <c r="AW370">
        <f t="shared" si="116"/>
        <v>0</v>
      </c>
    </row>
    <row r="371" spans="1:49" x14ac:dyDescent="0.25">
      <c r="A371" s="82">
        <v>363</v>
      </c>
      <c r="B371" s="285" t="str">
        <f>IF(ISERROR(VLOOKUP(CONCATENATE(C371,E371),STD!C:E,3,0)),"",VLOOKUP(CONCATENATE(C371,E371),STD!C:E,3,0))</f>
        <v/>
      </c>
      <c r="C371" s="184"/>
      <c r="D371" s="229"/>
      <c r="E371" s="26"/>
      <c r="F371" s="26" t="str">
        <f>IF(C371&gt;1,VLOOKUP(C371,'PROD-KGS'!$A$1:$D$1369,4,0),"")</f>
        <v/>
      </c>
      <c r="G371" s="27">
        <f t="shared" si="101"/>
        <v>0</v>
      </c>
      <c r="H371" s="99"/>
      <c r="I371" s="210">
        <f t="shared" ref="I371:I383" si="117">H371-SUM(K371,N371,Q371,T371,W371,Z371)</f>
        <v>0</v>
      </c>
      <c r="J371" s="92"/>
      <c r="K371" s="90">
        <f>IFERROR(INDEX(LUN!$A$1:$W$45,MATCH(A371,LUN!$A:$A,0),12),0)</f>
        <v>0</v>
      </c>
      <c r="L371" s="91" t="str">
        <f t="shared" si="102"/>
        <v/>
      </c>
      <c r="M371" s="81"/>
      <c r="N371" s="90">
        <f>IFERROR(INDEX(MAR!$A$1:$W$42,MATCH(A371,MAR!$A:$A,0),12),0)</f>
        <v>0</v>
      </c>
      <c r="O371" s="80" t="str">
        <f t="shared" si="103"/>
        <v/>
      </c>
      <c r="P371" s="81"/>
      <c r="Q371" s="90">
        <f>IFERROR(INDEX(MIE!$A$1:$W$44,MATCH(A371,MIE!$A:$A,0),12),0)</f>
        <v>0</v>
      </c>
      <c r="R371" s="80" t="str">
        <f t="shared" si="104"/>
        <v/>
      </c>
      <c r="S371" s="81"/>
      <c r="T371" s="90">
        <f>IFERROR(INDEX(JUE!$A$1:$W$45,MATCH(A371,JUE!$A:$A,0),12),0)</f>
        <v>0</v>
      </c>
      <c r="U371" s="80" t="str">
        <f t="shared" si="105"/>
        <v/>
      </c>
      <c r="V371" s="81"/>
      <c r="W371" s="90">
        <f>IFERROR(INDEX(VIE!$A$1:$N$40,MATCH(A371,VIE!$A:$A,0),12),0)</f>
        <v>0</v>
      </c>
      <c r="X371" s="80" t="str">
        <f t="shared" si="106"/>
        <v/>
      </c>
      <c r="Y371" s="81"/>
      <c r="Z371" s="90">
        <f>IFERROR(INDEX([5]SAB!$A$1:$J$43,MATCH(A371,[5]SAB!$A:$A,0),12),0)</f>
        <v>0</v>
      </c>
      <c r="AA371" s="80" t="str">
        <f t="shared" si="107"/>
        <v/>
      </c>
      <c r="AB371" s="185"/>
      <c r="AC371" s="28"/>
      <c r="AD371" s="186"/>
      <c r="AE371" s="188"/>
      <c r="AF371" s="187">
        <f t="shared" si="108"/>
        <v>0</v>
      </c>
      <c r="AG371" s="188"/>
      <c r="AH371" s="187">
        <f t="shared" si="109"/>
        <v>0</v>
      </c>
      <c r="AI371" s="188"/>
      <c r="AJ371" s="187">
        <f t="shared" si="110"/>
        <v>0</v>
      </c>
      <c r="AK371" s="188"/>
      <c r="AL371" s="187">
        <f t="shared" si="111"/>
        <v>0</v>
      </c>
      <c r="AM371" s="188"/>
      <c r="AN371" s="187">
        <f t="shared" si="112"/>
        <v>0</v>
      </c>
      <c r="AO371" s="188"/>
      <c r="AP371" s="187">
        <f t="shared" si="113"/>
        <v>0</v>
      </c>
      <c r="AQ371" s="29"/>
      <c r="AR371" s="30"/>
      <c r="AS371" s="30" t="str">
        <f>IF(AT371&gt;0,"",IF(ISERROR(VLOOKUP(CONCATENATE(C371,E371),STD!C:D,2,0)),"",VLOOKUP(CONCATENATE(C371,E371),STD!C:D,2,0)))</f>
        <v/>
      </c>
      <c r="AT371" s="31"/>
      <c r="AU371" s="109" t="str">
        <f t="shared" si="114"/>
        <v/>
      </c>
      <c r="AV371" s="286">
        <f t="shared" si="115"/>
        <v>0</v>
      </c>
      <c r="AW371">
        <f t="shared" si="116"/>
        <v>0</v>
      </c>
    </row>
    <row r="372" spans="1:49" x14ac:dyDescent="0.25">
      <c r="A372" s="82">
        <v>364</v>
      </c>
      <c r="B372" s="285" t="str">
        <f>IF(ISERROR(VLOOKUP(CONCATENATE(C372,E372),STD!C:E,3,0)),"",VLOOKUP(CONCATENATE(C372,E372),STD!C:E,3,0))</f>
        <v/>
      </c>
      <c r="C372" s="184"/>
      <c r="D372" s="229"/>
      <c r="E372" s="26"/>
      <c r="F372" s="26" t="str">
        <f>IF(C372&gt;1,VLOOKUP(C372,'PROD-KGS'!$A$1:$D$1369,4,0),"")</f>
        <v/>
      </c>
      <c r="G372" s="27">
        <f t="shared" si="101"/>
        <v>0</v>
      </c>
      <c r="H372" s="99"/>
      <c r="I372" s="210">
        <f t="shared" si="117"/>
        <v>0</v>
      </c>
      <c r="J372" s="92"/>
      <c r="K372" s="90">
        <f>IFERROR(INDEX(LUN!$A$1:$W$45,MATCH(A372,LUN!$A:$A,0),12),0)</f>
        <v>0</v>
      </c>
      <c r="L372" s="91" t="str">
        <f t="shared" si="102"/>
        <v/>
      </c>
      <c r="M372" s="81"/>
      <c r="N372" s="90">
        <f>IFERROR(INDEX(MAR!$A$1:$W$42,MATCH(A372,MAR!$A:$A,0),12),0)</f>
        <v>0</v>
      </c>
      <c r="O372" s="80" t="str">
        <f t="shared" si="103"/>
        <v/>
      </c>
      <c r="P372" s="81"/>
      <c r="Q372" s="90">
        <f>IFERROR(INDEX(MIE!$A$1:$W$44,MATCH(A372,MIE!$A:$A,0),12),0)</f>
        <v>0</v>
      </c>
      <c r="R372" s="80" t="str">
        <f t="shared" si="104"/>
        <v/>
      </c>
      <c r="S372" s="81"/>
      <c r="T372" s="90">
        <f>IFERROR(INDEX(JUE!$A$1:$W$45,MATCH(A372,JUE!$A:$A,0),12),0)</f>
        <v>0</v>
      </c>
      <c r="U372" s="80" t="str">
        <f t="shared" si="105"/>
        <v/>
      </c>
      <c r="V372" s="81"/>
      <c r="W372" s="90">
        <f>IFERROR(INDEX(VIE!$A$1:$N$40,MATCH(A372,VIE!$A:$A,0),12),0)</f>
        <v>0</v>
      </c>
      <c r="X372" s="80" t="str">
        <f t="shared" si="106"/>
        <v/>
      </c>
      <c r="Y372" s="81"/>
      <c r="Z372" s="90">
        <f>IFERROR(INDEX([5]SAB!$A$1:$J$43,MATCH(A372,[5]SAB!$A:$A,0),12),0)</f>
        <v>0</v>
      </c>
      <c r="AA372" s="80" t="str">
        <f t="shared" si="107"/>
        <v/>
      </c>
      <c r="AB372" s="185"/>
      <c r="AC372" s="28"/>
      <c r="AD372" s="186"/>
      <c r="AE372" s="188"/>
      <c r="AF372" s="187">
        <f t="shared" si="108"/>
        <v>0</v>
      </c>
      <c r="AG372" s="188"/>
      <c r="AH372" s="187">
        <f t="shared" si="109"/>
        <v>0</v>
      </c>
      <c r="AI372" s="188"/>
      <c r="AJ372" s="187">
        <f t="shared" si="110"/>
        <v>0</v>
      </c>
      <c r="AK372" s="188"/>
      <c r="AL372" s="187">
        <f t="shared" si="111"/>
        <v>0</v>
      </c>
      <c r="AM372" s="188"/>
      <c r="AN372" s="187">
        <f t="shared" si="112"/>
        <v>0</v>
      </c>
      <c r="AO372" s="188"/>
      <c r="AP372" s="187">
        <f t="shared" si="113"/>
        <v>0</v>
      </c>
      <c r="AQ372" s="29"/>
      <c r="AR372" s="30"/>
      <c r="AS372" s="30" t="str">
        <f>IF(AT372&gt;0,"",IF(ISERROR(VLOOKUP(CONCATENATE(C372,E372),STD!C:D,2,0)),"",VLOOKUP(CONCATENATE(C372,E372),STD!C:D,2,0)))</f>
        <v/>
      </c>
      <c r="AT372" s="31"/>
      <c r="AU372" s="109" t="str">
        <f t="shared" si="114"/>
        <v/>
      </c>
      <c r="AV372" s="286">
        <f t="shared" si="115"/>
        <v>0</v>
      </c>
      <c r="AW372">
        <f t="shared" si="116"/>
        <v>0</v>
      </c>
    </row>
    <row r="373" spans="1:49" x14ac:dyDescent="0.25">
      <c r="A373" s="82">
        <v>365</v>
      </c>
      <c r="B373" s="285" t="str">
        <f>IF(ISERROR(VLOOKUP(CONCATENATE(C373,E373),STD!C:E,3,0)),"",VLOOKUP(CONCATENATE(C373,E373),STD!C:E,3,0))</f>
        <v/>
      </c>
      <c r="C373" s="184"/>
      <c r="D373" s="229"/>
      <c r="E373" s="26"/>
      <c r="F373" s="26" t="str">
        <f>IF(C373&gt;1,VLOOKUP(C373,'PROD-KGS'!$A$1:$D$1369,4,0),"")</f>
        <v/>
      </c>
      <c r="G373" s="27">
        <f t="shared" si="101"/>
        <v>0</v>
      </c>
      <c r="H373" s="99"/>
      <c r="I373" s="210">
        <f t="shared" si="117"/>
        <v>0</v>
      </c>
      <c r="J373" s="92"/>
      <c r="K373" s="90">
        <f>IFERROR(INDEX(LUN!$A$1:$W$45,MATCH(A373,LUN!$A:$A,0),12),0)</f>
        <v>0</v>
      </c>
      <c r="L373" s="91" t="str">
        <f t="shared" si="102"/>
        <v/>
      </c>
      <c r="M373" s="81"/>
      <c r="N373" s="90">
        <f>IFERROR(INDEX(MAR!$A$1:$W$42,MATCH(A373,MAR!$A:$A,0),12),0)</f>
        <v>0</v>
      </c>
      <c r="O373" s="80" t="str">
        <f t="shared" si="103"/>
        <v/>
      </c>
      <c r="P373" s="81"/>
      <c r="Q373" s="90">
        <f>IFERROR(INDEX(MIE!$A$1:$W$44,MATCH(A373,MIE!$A:$A,0),12),0)</f>
        <v>0</v>
      </c>
      <c r="R373" s="80" t="str">
        <f t="shared" si="104"/>
        <v/>
      </c>
      <c r="S373" s="81"/>
      <c r="T373" s="90">
        <f>IFERROR(INDEX(JUE!$A$1:$W$45,MATCH(A373,JUE!$A:$A,0),12),0)</f>
        <v>0</v>
      </c>
      <c r="U373" s="80" t="str">
        <f t="shared" si="105"/>
        <v/>
      </c>
      <c r="V373" s="81"/>
      <c r="W373" s="90">
        <f>IFERROR(INDEX(VIE!$A$1:$N$40,MATCH(A373,VIE!$A:$A,0),12),0)</f>
        <v>0</v>
      </c>
      <c r="X373" s="80" t="str">
        <f t="shared" si="106"/>
        <v/>
      </c>
      <c r="Y373" s="81"/>
      <c r="Z373" s="90">
        <f>IFERROR(INDEX([5]SAB!$A$1:$J$43,MATCH(A373,[5]SAB!$A:$A,0),12),0)</f>
        <v>0</v>
      </c>
      <c r="AA373" s="80" t="str">
        <f t="shared" si="107"/>
        <v/>
      </c>
      <c r="AB373" s="185"/>
      <c r="AC373" s="28">
        <f t="shared" ref="AC373:AC383" si="118">IF(SUM(J373+M373+P373+S373+V373+Y373)&gt;H373,H373,SUM(J373+M373+P373+S373+V373+Y373))</f>
        <v>0</v>
      </c>
      <c r="AD373" s="186" t="str">
        <f t="shared" ref="AD373:AD383" si="119">IFERROR(AC373*F373,"")</f>
        <v/>
      </c>
      <c r="AE373" s="188"/>
      <c r="AF373" s="187">
        <f t="shared" si="108"/>
        <v>0</v>
      </c>
      <c r="AG373" s="188"/>
      <c r="AH373" s="187">
        <f t="shared" si="109"/>
        <v>0</v>
      </c>
      <c r="AI373" s="188"/>
      <c r="AJ373" s="187">
        <f t="shared" si="110"/>
        <v>0</v>
      </c>
      <c r="AK373" s="188"/>
      <c r="AL373" s="187">
        <f t="shared" si="111"/>
        <v>0</v>
      </c>
      <c r="AM373" s="188"/>
      <c r="AN373" s="187">
        <f t="shared" si="112"/>
        <v>0</v>
      </c>
      <c r="AO373" s="188"/>
      <c r="AP373" s="187">
        <f t="shared" si="113"/>
        <v>0</v>
      </c>
      <c r="AQ373" s="29"/>
      <c r="AR373" s="30"/>
      <c r="AS373" s="30" t="str">
        <f>IF(AT373&gt;0,"",IF(ISERROR(VLOOKUP(CONCATENATE(C373,E373),STD!C:D,2,0)),"",VLOOKUP(CONCATENATE(C373,E373),STD!C:D,2,0)))</f>
        <v/>
      </c>
      <c r="AT373" s="31"/>
      <c r="AU373" s="109" t="str">
        <f t="shared" si="114"/>
        <v/>
      </c>
      <c r="AV373" s="286">
        <f t="shared" si="115"/>
        <v>0</v>
      </c>
      <c r="AW373">
        <f t="shared" si="116"/>
        <v>0</v>
      </c>
    </row>
    <row r="374" spans="1:49" x14ac:dyDescent="0.25">
      <c r="A374" s="82">
        <v>366</v>
      </c>
      <c r="B374" s="285" t="str">
        <f>IF(ISERROR(VLOOKUP(CONCATENATE(C374,E374),STD!C:E,3,0)),"",VLOOKUP(CONCATENATE(C374,E374),STD!C:E,3,0))</f>
        <v/>
      </c>
      <c r="C374" s="184"/>
      <c r="D374" s="229"/>
      <c r="E374" s="26"/>
      <c r="F374" s="26" t="str">
        <f>IF(C374&gt;1,VLOOKUP(C374,'PROD-KGS'!$A$1:$D$1369,4,0),"")</f>
        <v/>
      </c>
      <c r="G374" s="27">
        <f t="shared" si="101"/>
        <v>0</v>
      </c>
      <c r="H374" s="99"/>
      <c r="I374" s="210">
        <f t="shared" si="117"/>
        <v>0</v>
      </c>
      <c r="J374" s="92"/>
      <c r="K374" s="90">
        <f>IFERROR(INDEX(LUN!$A$1:$W$45,MATCH(A374,LUN!$A:$A,0),12),0)</f>
        <v>0</v>
      </c>
      <c r="L374" s="91" t="str">
        <f t="shared" si="102"/>
        <v/>
      </c>
      <c r="M374" s="81"/>
      <c r="N374" s="90">
        <f>IFERROR(INDEX(MAR!$A$1:$W$42,MATCH(A374,MAR!$A:$A,0),12),0)</f>
        <v>0</v>
      </c>
      <c r="O374" s="80" t="str">
        <f t="shared" si="103"/>
        <v/>
      </c>
      <c r="P374" s="81"/>
      <c r="Q374" s="90">
        <f>IFERROR(INDEX(MIE!$A$1:$W$44,MATCH(A374,MIE!$A:$A,0),12),0)</f>
        <v>0</v>
      </c>
      <c r="R374" s="80" t="str">
        <f t="shared" si="104"/>
        <v/>
      </c>
      <c r="S374" s="81"/>
      <c r="T374" s="90">
        <f>IFERROR(INDEX(JUE!$A$1:$W$45,MATCH(A374,JUE!$A:$A,0),12),0)</f>
        <v>0</v>
      </c>
      <c r="U374" s="80" t="str">
        <f t="shared" si="105"/>
        <v/>
      </c>
      <c r="V374" s="81"/>
      <c r="W374" s="90">
        <f>IFERROR(INDEX(VIE!$A$1:$N$40,MATCH(A374,VIE!$A:$A,0),12),0)</f>
        <v>0</v>
      </c>
      <c r="X374" s="80" t="str">
        <f t="shared" si="106"/>
        <v/>
      </c>
      <c r="Y374" s="81"/>
      <c r="Z374" s="90">
        <f>IFERROR(INDEX([5]SAB!$A$1:$J$43,MATCH(A374,[5]SAB!$A:$A,0),12),0)</f>
        <v>0</v>
      </c>
      <c r="AA374" s="80" t="str">
        <f t="shared" si="107"/>
        <v/>
      </c>
      <c r="AB374" s="185"/>
      <c r="AC374" s="28">
        <f t="shared" si="118"/>
        <v>0</v>
      </c>
      <c r="AD374" s="186" t="str">
        <f t="shared" si="119"/>
        <v/>
      </c>
      <c r="AE374" s="188"/>
      <c r="AF374" s="187">
        <f t="shared" si="108"/>
        <v>0</v>
      </c>
      <c r="AG374" s="188"/>
      <c r="AH374" s="187">
        <f t="shared" si="109"/>
        <v>0</v>
      </c>
      <c r="AI374" s="188"/>
      <c r="AJ374" s="187">
        <f t="shared" si="110"/>
        <v>0</v>
      </c>
      <c r="AK374" s="188"/>
      <c r="AL374" s="187">
        <f t="shared" si="111"/>
        <v>0</v>
      </c>
      <c r="AM374" s="188"/>
      <c r="AN374" s="187">
        <f t="shared" si="112"/>
        <v>0</v>
      </c>
      <c r="AO374" s="188"/>
      <c r="AP374" s="187">
        <f t="shared" si="113"/>
        <v>0</v>
      </c>
      <c r="AQ374" s="29"/>
      <c r="AR374" s="30"/>
      <c r="AS374" s="30" t="str">
        <f>IF(AT374&gt;0,"",IF(ISERROR(VLOOKUP(CONCATENATE(C374,E374),STD!C:D,2,0)),"",VLOOKUP(CONCATENATE(C374,E374),STD!C:D,2,0)))</f>
        <v/>
      </c>
      <c r="AT374" s="31"/>
      <c r="AU374" s="109" t="str">
        <f t="shared" si="114"/>
        <v/>
      </c>
      <c r="AV374" s="286">
        <f t="shared" si="115"/>
        <v>0</v>
      </c>
      <c r="AW374">
        <f t="shared" si="116"/>
        <v>0</v>
      </c>
    </row>
    <row r="375" spans="1:49" ht="15" customHeight="1" x14ac:dyDescent="0.25">
      <c r="A375" s="82">
        <v>367</v>
      </c>
      <c r="B375" s="285" t="str">
        <f>IF(ISERROR(VLOOKUP(CONCATENATE(C375,E375),STD!C:E,3,0)),"",VLOOKUP(CONCATENATE(C375,E375),STD!C:E,3,0))</f>
        <v/>
      </c>
      <c r="C375" s="184"/>
      <c r="D375" s="229"/>
      <c r="E375" s="26"/>
      <c r="F375" s="26" t="str">
        <f>IF(C375&gt;1,VLOOKUP(C375,'PROD-KGS'!$A$1:$D$1369,4,0),"")</f>
        <v/>
      </c>
      <c r="G375" s="27">
        <f t="shared" si="101"/>
        <v>0</v>
      </c>
      <c r="H375" s="99"/>
      <c r="I375" s="210">
        <f t="shared" si="117"/>
        <v>0</v>
      </c>
      <c r="J375" s="92"/>
      <c r="K375" s="90">
        <f>IFERROR(INDEX(LUN!$A$1:$W$45,MATCH(A375,LUN!$A:$A,0),12),0)</f>
        <v>0</v>
      </c>
      <c r="L375" s="91" t="str">
        <f t="shared" si="102"/>
        <v/>
      </c>
      <c r="M375" s="81"/>
      <c r="N375" s="90">
        <f>IFERROR(INDEX(MAR!$A$1:$W$42,MATCH(A375,MAR!$A:$A,0),12),0)</f>
        <v>0</v>
      </c>
      <c r="O375" s="80" t="str">
        <f t="shared" si="103"/>
        <v/>
      </c>
      <c r="P375" s="81"/>
      <c r="Q375" s="90">
        <f>IFERROR(INDEX(MIE!$A$1:$W$44,MATCH(A375,MIE!$A:$A,0),12),0)</f>
        <v>0</v>
      </c>
      <c r="R375" s="80" t="str">
        <f t="shared" si="104"/>
        <v/>
      </c>
      <c r="S375" s="81"/>
      <c r="T375" s="90">
        <f>IFERROR(INDEX(JUE!$A$1:$W$45,MATCH(A375,JUE!$A:$A,0),12),0)</f>
        <v>0</v>
      </c>
      <c r="U375" s="80" t="str">
        <f t="shared" si="105"/>
        <v/>
      </c>
      <c r="V375" s="81"/>
      <c r="W375" s="90">
        <f>IFERROR(INDEX(VIE!$A$1:$N$40,MATCH(A375,VIE!$A:$A,0),12),0)</f>
        <v>0</v>
      </c>
      <c r="X375" s="80" t="str">
        <f t="shared" si="106"/>
        <v/>
      </c>
      <c r="Y375" s="81"/>
      <c r="Z375" s="90">
        <f>IFERROR(INDEX([5]SAB!$A$1:$J$43,MATCH(A375,[5]SAB!$A:$A,0),12),0)</f>
        <v>0</v>
      </c>
      <c r="AA375" s="80" t="str">
        <f t="shared" si="107"/>
        <v/>
      </c>
      <c r="AB375" s="185"/>
      <c r="AC375" s="28">
        <f t="shared" si="118"/>
        <v>0</v>
      </c>
      <c r="AD375" s="186" t="str">
        <f t="shared" si="119"/>
        <v/>
      </c>
      <c r="AE375" s="188"/>
      <c r="AF375" s="187">
        <f t="shared" si="108"/>
        <v>0</v>
      </c>
      <c r="AG375" s="188"/>
      <c r="AH375" s="187">
        <f t="shared" si="109"/>
        <v>0</v>
      </c>
      <c r="AI375" s="188"/>
      <c r="AJ375" s="187">
        <f t="shared" si="110"/>
        <v>0</v>
      </c>
      <c r="AK375" s="188"/>
      <c r="AL375" s="187">
        <f t="shared" si="111"/>
        <v>0</v>
      </c>
      <c r="AM375" s="188"/>
      <c r="AN375" s="187">
        <f t="shared" si="112"/>
        <v>0</v>
      </c>
      <c r="AO375" s="188"/>
      <c r="AP375" s="187">
        <f t="shared" si="113"/>
        <v>0</v>
      </c>
      <c r="AQ375" s="29"/>
      <c r="AR375" s="30"/>
      <c r="AS375" s="30" t="str">
        <f>IF(AT375&gt;0,"",IF(ISERROR(VLOOKUP(CONCATENATE(C375,E375),STD!C:D,2,0)),"",VLOOKUP(CONCATENATE(C375,E375),STD!C:D,2,0)))</f>
        <v/>
      </c>
      <c r="AT375" s="31"/>
      <c r="AU375" s="109" t="str">
        <f t="shared" si="114"/>
        <v/>
      </c>
      <c r="AV375" s="286">
        <f t="shared" si="115"/>
        <v>0</v>
      </c>
      <c r="AW375">
        <f t="shared" si="116"/>
        <v>0</v>
      </c>
    </row>
    <row r="376" spans="1:49" x14ac:dyDescent="0.25">
      <c r="A376" s="82">
        <v>368</v>
      </c>
      <c r="B376" s="285" t="str">
        <f>IF(ISERROR(VLOOKUP(CONCATENATE(C376,E376),STD!C:E,3,0)),"",VLOOKUP(CONCATENATE(C376,E376),STD!C:E,3,0))</f>
        <v/>
      </c>
      <c r="C376" s="184"/>
      <c r="D376" s="229"/>
      <c r="E376" s="26"/>
      <c r="F376" s="26" t="str">
        <f>IF(C376&gt;1,VLOOKUP(C376,'PROD-KGS'!$A$1:$D$1369,4,0),"")</f>
        <v/>
      </c>
      <c r="G376" s="27">
        <f t="shared" si="101"/>
        <v>0</v>
      </c>
      <c r="H376" s="99"/>
      <c r="I376" s="210">
        <f t="shared" si="117"/>
        <v>0</v>
      </c>
      <c r="J376" s="92"/>
      <c r="K376" s="90">
        <f>IFERROR(INDEX(LUN!$A$1:$W$45,MATCH(A376,LUN!$A:$A,0),12),0)</f>
        <v>0</v>
      </c>
      <c r="L376" s="91" t="str">
        <f t="shared" si="102"/>
        <v/>
      </c>
      <c r="M376" s="81"/>
      <c r="N376" s="90">
        <f>IFERROR(INDEX(MAR!$A$1:$W$42,MATCH(A376,MAR!$A:$A,0),12),0)</f>
        <v>0</v>
      </c>
      <c r="O376" s="80" t="str">
        <f t="shared" si="103"/>
        <v/>
      </c>
      <c r="P376" s="81"/>
      <c r="Q376" s="90">
        <f>IFERROR(INDEX(MIE!$A$1:$W$44,MATCH(A376,MIE!$A:$A,0),12),0)</f>
        <v>0</v>
      </c>
      <c r="R376" s="80" t="str">
        <f t="shared" si="104"/>
        <v/>
      </c>
      <c r="S376" s="81"/>
      <c r="T376" s="90">
        <f>IFERROR(INDEX(JUE!$A$1:$W$45,MATCH(A376,JUE!$A:$A,0),12),0)</f>
        <v>0</v>
      </c>
      <c r="U376" s="80" t="str">
        <f t="shared" si="105"/>
        <v/>
      </c>
      <c r="V376" s="81"/>
      <c r="W376" s="90">
        <f>IFERROR(INDEX(VIE!$A$1:$N$40,MATCH(A376,VIE!$A:$A,0),12),0)</f>
        <v>0</v>
      </c>
      <c r="X376" s="80" t="str">
        <f t="shared" si="106"/>
        <v/>
      </c>
      <c r="Y376" s="81"/>
      <c r="Z376" s="90">
        <f>IFERROR(INDEX([5]SAB!$A$1:$J$43,MATCH(A376,[5]SAB!$A:$A,0),12),0)</f>
        <v>0</v>
      </c>
      <c r="AA376" s="80" t="str">
        <f t="shared" si="107"/>
        <v/>
      </c>
      <c r="AB376" s="185"/>
      <c r="AC376" s="28">
        <f t="shared" si="118"/>
        <v>0</v>
      </c>
      <c r="AD376" s="186" t="str">
        <f t="shared" si="119"/>
        <v/>
      </c>
      <c r="AE376" s="188"/>
      <c r="AF376" s="187">
        <f t="shared" si="108"/>
        <v>0</v>
      </c>
      <c r="AG376" s="188"/>
      <c r="AH376" s="187">
        <f t="shared" si="109"/>
        <v>0</v>
      </c>
      <c r="AI376" s="188"/>
      <c r="AJ376" s="187">
        <f t="shared" si="110"/>
        <v>0</v>
      </c>
      <c r="AK376" s="188"/>
      <c r="AL376" s="187">
        <f t="shared" si="111"/>
        <v>0</v>
      </c>
      <c r="AM376" s="188"/>
      <c r="AN376" s="187">
        <f t="shared" si="112"/>
        <v>0</v>
      </c>
      <c r="AO376" s="188"/>
      <c r="AP376" s="187">
        <f t="shared" si="113"/>
        <v>0</v>
      </c>
      <c r="AQ376" s="29"/>
      <c r="AR376" s="30"/>
      <c r="AS376" s="30" t="str">
        <f>IF(AT376&gt;0,"",IF(ISERROR(VLOOKUP(CONCATENATE(C376,E376),STD!C:D,2,0)),"",VLOOKUP(CONCATENATE(C376,E376),STD!C:D,2,0)))</f>
        <v/>
      </c>
      <c r="AT376" s="31"/>
      <c r="AU376" s="109" t="str">
        <f t="shared" si="114"/>
        <v/>
      </c>
      <c r="AV376" s="286">
        <f t="shared" si="115"/>
        <v>0</v>
      </c>
      <c r="AW376">
        <f t="shared" si="116"/>
        <v>0</v>
      </c>
    </row>
    <row r="377" spans="1:49" x14ac:dyDescent="0.25">
      <c r="A377" s="82">
        <v>369</v>
      </c>
      <c r="B377" s="285" t="str">
        <f>IF(ISERROR(VLOOKUP(CONCATENATE(C377,E377),STD!C:E,3,0)),"",VLOOKUP(CONCATENATE(C377,E377),STD!C:E,3,0))</f>
        <v/>
      </c>
      <c r="C377" s="184"/>
      <c r="D377" s="229"/>
      <c r="E377" s="26"/>
      <c r="F377" s="26" t="str">
        <f>IF(C377&gt;1,VLOOKUP(C377,'PROD-KGS'!$A$1:$D$1369,4,0),"")</f>
        <v/>
      </c>
      <c r="G377" s="27">
        <f t="shared" si="101"/>
        <v>0</v>
      </c>
      <c r="H377" s="99"/>
      <c r="I377" s="210">
        <f t="shared" si="117"/>
        <v>0</v>
      </c>
      <c r="J377" s="92"/>
      <c r="K377" s="90">
        <f>IFERROR(INDEX(LUN!$A$1:$W$45,MATCH(A377,LUN!$A:$A,0),12),0)</f>
        <v>0</v>
      </c>
      <c r="L377" s="91" t="str">
        <f t="shared" si="102"/>
        <v/>
      </c>
      <c r="M377" s="81"/>
      <c r="N377" s="90">
        <f>IFERROR(INDEX(MAR!$A$1:$W$42,MATCH(A377,MAR!$A:$A,0),12),0)</f>
        <v>0</v>
      </c>
      <c r="O377" s="80" t="str">
        <f t="shared" si="103"/>
        <v/>
      </c>
      <c r="P377" s="81"/>
      <c r="Q377" s="90">
        <f>IFERROR(INDEX(MIE!$A$1:$W$44,MATCH(A377,MIE!$A:$A,0),12),0)</f>
        <v>0</v>
      </c>
      <c r="R377" s="80" t="str">
        <f t="shared" si="104"/>
        <v/>
      </c>
      <c r="S377" s="81"/>
      <c r="T377" s="90">
        <f>IFERROR(INDEX(JUE!$A$1:$W$45,MATCH(A377,JUE!$A:$A,0),12),0)</f>
        <v>0</v>
      </c>
      <c r="U377" s="80" t="str">
        <f t="shared" si="105"/>
        <v/>
      </c>
      <c r="V377" s="81"/>
      <c r="W377" s="90">
        <f>IFERROR(INDEX(VIE!$A$1:$N$40,MATCH(A377,VIE!$A:$A,0),12),0)</f>
        <v>0</v>
      </c>
      <c r="X377" s="80" t="str">
        <f t="shared" si="106"/>
        <v/>
      </c>
      <c r="Y377" s="81"/>
      <c r="Z377" s="90">
        <f>IFERROR(INDEX([5]SAB!$A$1:$J$43,MATCH(A377,[5]SAB!$A:$A,0),12),0)</f>
        <v>0</v>
      </c>
      <c r="AA377" s="80" t="str">
        <f t="shared" si="107"/>
        <v/>
      </c>
      <c r="AB377" s="185"/>
      <c r="AC377" s="28">
        <f t="shared" si="118"/>
        <v>0</v>
      </c>
      <c r="AD377" s="186" t="str">
        <f t="shared" si="119"/>
        <v/>
      </c>
      <c r="AE377" s="188"/>
      <c r="AF377" s="187">
        <f t="shared" si="108"/>
        <v>0</v>
      </c>
      <c r="AG377" s="188"/>
      <c r="AH377" s="187">
        <f t="shared" si="109"/>
        <v>0</v>
      </c>
      <c r="AI377" s="188"/>
      <c r="AJ377" s="187">
        <f t="shared" si="110"/>
        <v>0</v>
      </c>
      <c r="AK377" s="188"/>
      <c r="AL377" s="187">
        <f t="shared" si="111"/>
        <v>0</v>
      </c>
      <c r="AM377" s="188"/>
      <c r="AN377" s="187">
        <f t="shared" si="112"/>
        <v>0</v>
      </c>
      <c r="AO377" s="188"/>
      <c r="AP377" s="187">
        <f t="shared" si="113"/>
        <v>0</v>
      </c>
      <c r="AQ377" s="29"/>
      <c r="AR377" s="30"/>
      <c r="AS377" s="30" t="str">
        <f>IF(AT377&gt;0,"",IF(ISERROR(VLOOKUP(CONCATENATE(C377,E377),STD!C:D,2,0)),"",VLOOKUP(CONCATENATE(C377,E377),STD!C:D,2,0)))</f>
        <v/>
      </c>
      <c r="AT377" s="31"/>
      <c r="AU377" s="109" t="str">
        <f t="shared" si="114"/>
        <v/>
      </c>
      <c r="AV377" s="286">
        <f t="shared" si="115"/>
        <v>0</v>
      </c>
      <c r="AW377">
        <f t="shared" si="116"/>
        <v>0</v>
      </c>
    </row>
    <row r="378" spans="1:49" x14ac:dyDescent="0.25">
      <c r="A378" s="82">
        <v>370</v>
      </c>
      <c r="B378" s="285" t="str">
        <f>IF(ISERROR(VLOOKUP(CONCATENATE(C378,E378),STD!C:E,3,0)),"",VLOOKUP(CONCATENATE(C378,E378),STD!C:E,3,0))</f>
        <v/>
      </c>
      <c r="C378" s="184"/>
      <c r="D378" s="229"/>
      <c r="E378" s="26"/>
      <c r="F378" s="26" t="str">
        <f>IF(C378&gt;1,VLOOKUP(C378,'PROD-KGS'!$A$1:$D$1369,4,0),"")</f>
        <v/>
      </c>
      <c r="G378" s="27">
        <f t="shared" si="101"/>
        <v>0</v>
      </c>
      <c r="H378" s="99"/>
      <c r="I378" s="210">
        <f t="shared" si="117"/>
        <v>0</v>
      </c>
      <c r="J378" s="92"/>
      <c r="K378" s="90">
        <f>IFERROR(INDEX(LUN!$A$1:$W$45,MATCH(A378,LUN!$A:$A,0),12),0)</f>
        <v>0</v>
      </c>
      <c r="L378" s="91" t="str">
        <f t="shared" si="102"/>
        <v/>
      </c>
      <c r="M378" s="81"/>
      <c r="N378" s="90">
        <f>IFERROR(INDEX(MAR!$A$1:$W$42,MATCH(A378,MAR!$A:$A,0),12),0)</f>
        <v>0</v>
      </c>
      <c r="O378" s="80" t="str">
        <f t="shared" si="103"/>
        <v/>
      </c>
      <c r="P378" s="81"/>
      <c r="Q378" s="90">
        <f>IFERROR(INDEX(MIE!$A$1:$W$44,MATCH(A378,MIE!$A:$A,0),12),0)</f>
        <v>0</v>
      </c>
      <c r="R378" s="80" t="str">
        <f t="shared" si="104"/>
        <v/>
      </c>
      <c r="S378" s="81"/>
      <c r="T378" s="90">
        <f>IFERROR(INDEX(JUE!$A$1:$W$45,MATCH(A378,JUE!$A:$A,0),12),0)</f>
        <v>0</v>
      </c>
      <c r="U378" s="80" t="str">
        <f t="shared" si="105"/>
        <v/>
      </c>
      <c r="V378" s="81"/>
      <c r="W378" s="90">
        <f>IFERROR(INDEX(VIE!$A$1:$N$40,MATCH(A378,VIE!$A:$A,0),12),0)</f>
        <v>0</v>
      </c>
      <c r="X378" s="80" t="str">
        <f t="shared" si="106"/>
        <v/>
      </c>
      <c r="Y378" s="81"/>
      <c r="Z378" s="90">
        <f>IFERROR(INDEX([5]SAB!$A$1:$J$43,MATCH(A378,[5]SAB!$A:$A,0),12),0)</f>
        <v>0</v>
      </c>
      <c r="AA378" s="80" t="str">
        <f t="shared" si="107"/>
        <v/>
      </c>
      <c r="AB378" s="185"/>
      <c r="AC378" s="28">
        <f t="shared" si="118"/>
        <v>0</v>
      </c>
      <c r="AD378" s="186" t="str">
        <f t="shared" si="119"/>
        <v/>
      </c>
      <c r="AE378" s="188"/>
      <c r="AF378" s="187">
        <f t="shared" si="108"/>
        <v>0</v>
      </c>
      <c r="AG378" s="188"/>
      <c r="AH378" s="187">
        <f t="shared" si="109"/>
        <v>0</v>
      </c>
      <c r="AI378" s="188"/>
      <c r="AJ378" s="187">
        <f t="shared" si="110"/>
        <v>0</v>
      </c>
      <c r="AK378" s="188"/>
      <c r="AL378" s="187">
        <f t="shared" si="111"/>
        <v>0</v>
      </c>
      <c r="AM378" s="188"/>
      <c r="AN378" s="187">
        <f t="shared" si="112"/>
        <v>0</v>
      </c>
      <c r="AO378" s="188"/>
      <c r="AP378" s="187">
        <f t="shared" si="113"/>
        <v>0</v>
      </c>
      <c r="AQ378" s="29"/>
      <c r="AR378" s="30"/>
      <c r="AS378" s="30" t="str">
        <f>IF(AT378&gt;0,"",IF(ISERROR(VLOOKUP(CONCATENATE(C378,E378),STD!C:D,2,0)),"",VLOOKUP(CONCATENATE(C378,E378),STD!C:D,2,0)))</f>
        <v/>
      </c>
      <c r="AT378" s="31"/>
      <c r="AU378" s="109" t="str">
        <f t="shared" si="114"/>
        <v/>
      </c>
      <c r="AV378" s="286">
        <f t="shared" si="115"/>
        <v>0</v>
      </c>
      <c r="AW378">
        <f t="shared" si="116"/>
        <v>0</v>
      </c>
    </row>
    <row r="379" spans="1:49" x14ac:dyDescent="0.25">
      <c r="A379" s="82">
        <v>371</v>
      </c>
      <c r="B379" s="285" t="str">
        <f>IF(ISERROR(VLOOKUP(CONCATENATE(C379,E379),STD!C:E,3,0)),"",VLOOKUP(CONCATENATE(C379,E379),STD!C:E,3,0))</f>
        <v/>
      </c>
      <c r="C379" s="184"/>
      <c r="D379" s="229"/>
      <c r="E379" s="26"/>
      <c r="F379" s="26" t="str">
        <f>IF(C379&gt;1,VLOOKUP(C379,'PROD-KGS'!$A$1:$D$1369,4,0),"")</f>
        <v/>
      </c>
      <c r="G379" s="27">
        <f t="shared" si="101"/>
        <v>0</v>
      </c>
      <c r="H379" s="99"/>
      <c r="I379" s="210">
        <f t="shared" si="117"/>
        <v>0</v>
      </c>
      <c r="J379" s="92"/>
      <c r="K379" s="90">
        <f>IFERROR(INDEX(LUN!$A$1:$W$45,MATCH(A379,LUN!$A:$A,0),12),0)</f>
        <v>0</v>
      </c>
      <c r="L379" s="91" t="str">
        <f t="shared" si="102"/>
        <v/>
      </c>
      <c r="M379" s="81"/>
      <c r="N379" s="90">
        <f>IFERROR(INDEX(MAR!$A$1:$W$42,MATCH(A379,MAR!$A:$A,0),12),0)</f>
        <v>0</v>
      </c>
      <c r="O379" s="80" t="str">
        <f t="shared" si="103"/>
        <v/>
      </c>
      <c r="P379" s="81"/>
      <c r="Q379" s="90">
        <f>IFERROR(INDEX(MIE!$A$1:$W$44,MATCH(A379,MIE!$A:$A,0),12),0)</f>
        <v>0</v>
      </c>
      <c r="R379" s="80" t="str">
        <f t="shared" si="104"/>
        <v/>
      </c>
      <c r="S379" s="81"/>
      <c r="T379" s="90">
        <f>IFERROR(INDEX(JUE!$A$1:$W$45,MATCH(A379,JUE!$A:$A,0),12),0)</f>
        <v>0</v>
      </c>
      <c r="U379" s="80" t="str">
        <f t="shared" si="105"/>
        <v/>
      </c>
      <c r="V379" s="81"/>
      <c r="W379" s="90">
        <f>IFERROR(INDEX(VIE!$A$1:$N$40,MATCH(A379,VIE!$A:$A,0),12),0)</f>
        <v>0</v>
      </c>
      <c r="X379" s="80" t="str">
        <f t="shared" si="106"/>
        <v/>
      </c>
      <c r="Y379" s="81"/>
      <c r="Z379" s="90">
        <f>IFERROR(INDEX([5]SAB!$A$1:$J$43,MATCH(A379,[5]SAB!$A:$A,0),12),0)</f>
        <v>0</v>
      </c>
      <c r="AA379" s="80" t="str">
        <f t="shared" si="107"/>
        <v/>
      </c>
      <c r="AB379" s="185"/>
      <c r="AC379" s="28">
        <f t="shared" si="118"/>
        <v>0</v>
      </c>
      <c r="AD379" s="186" t="str">
        <f t="shared" si="119"/>
        <v/>
      </c>
      <c r="AE379" s="188"/>
      <c r="AF379" s="187">
        <f t="shared" si="108"/>
        <v>0</v>
      </c>
      <c r="AG379" s="188"/>
      <c r="AH379" s="187">
        <f t="shared" si="109"/>
        <v>0</v>
      </c>
      <c r="AI379" s="188"/>
      <c r="AJ379" s="187">
        <f t="shared" si="110"/>
        <v>0</v>
      </c>
      <c r="AK379" s="188"/>
      <c r="AL379" s="187">
        <f t="shared" si="111"/>
        <v>0</v>
      </c>
      <c r="AM379" s="188"/>
      <c r="AN379" s="187">
        <f t="shared" si="112"/>
        <v>0</v>
      </c>
      <c r="AO379" s="188"/>
      <c r="AP379" s="187">
        <f t="shared" si="113"/>
        <v>0</v>
      </c>
      <c r="AQ379" s="29"/>
      <c r="AR379" s="30"/>
      <c r="AS379" s="30" t="str">
        <f>IF(AT379&gt;0,"",IF(ISERROR(VLOOKUP(CONCATENATE(C379,E379),STD!C:D,2,0)),"",VLOOKUP(CONCATENATE(C379,E379),STD!C:D,2,0)))</f>
        <v/>
      </c>
      <c r="AT379" s="31"/>
      <c r="AU379" s="109" t="str">
        <f t="shared" si="114"/>
        <v/>
      </c>
      <c r="AV379" s="286">
        <f t="shared" si="115"/>
        <v>0</v>
      </c>
      <c r="AW379">
        <f t="shared" si="116"/>
        <v>0</v>
      </c>
    </row>
    <row r="380" spans="1:49" ht="15" customHeight="1" x14ac:dyDescent="0.25">
      <c r="A380" s="82">
        <v>372</v>
      </c>
      <c r="B380" s="285" t="str">
        <f>IF(ISERROR(VLOOKUP(CONCATENATE(C380,E380),STD!C:E,3,0)),"",VLOOKUP(CONCATENATE(C380,E380),STD!C:E,3,0))</f>
        <v/>
      </c>
      <c r="C380" s="184"/>
      <c r="D380" s="229"/>
      <c r="E380" s="26"/>
      <c r="F380" s="26" t="str">
        <f>IF(C380&gt;1,VLOOKUP(C380,'PROD-KGS'!$A$1:$D$1369,4,0),"")</f>
        <v/>
      </c>
      <c r="G380" s="27">
        <f t="shared" si="101"/>
        <v>0</v>
      </c>
      <c r="H380" s="99"/>
      <c r="I380" s="210">
        <f t="shared" si="117"/>
        <v>0</v>
      </c>
      <c r="J380" s="92"/>
      <c r="K380" s="90">
        <f>IFERROR(INDEX(LUN!$A$1:$W$45,MATCH(A380,LUN!$A:$A,0),12),0)</f>
        <v>0</v>
      </c>
      <c r="L380" s="91" t="str">
        <f t="shared" si="102"/>
        <v/>
      </c>
      <c r="M380" s="81"/>
      <c r="N380" s="90">
        <f>IFERROR(INDEX(MAR!$A$1:$W$42,MATCH(A380,MAR!$A:$A,0),12),0)</f>
        <v>0</v>
      </c>
      <c r="O380" s="80" t="str">
        <f t="shared" si="103"/>
        <v/>
      </c>
      <c r="P380" s="81"/>
      <c r="Q380" s="90">
        <f>IFERROR(INDEX(MIE!$A$1:$W$44,MATCH(A380,MIE!$A:$A,0),12),0)</f>
        <v>0</v>
      </c>
      <c r="R380" s="80" t="str">
        <f t="shared" si="104"/>
        <v/>
      </c>
      <c r="S380" s="81"/>
      <c r="T380" s="90">
        <f>IFERROR(INDEX(JUE!$A$1:$W$45,MATCH(A380,JUE!$A:$A,0),12),0)</f>
        <v>0</v>
      </c>
      <c r="U380" s="80" t="str">
        <f t="shared" si="105"/>
        <v/>
      </c>
      <c r="V380" s="81"/>
      <c r="W380" s="90">
        <f>IFERROR(INDEX(VIE!$A$1:$N$40,MATCH(A380,VIE!$A:$A,0),12),0)</f>
        <v>0</v>
      </c>
      <c r="X380" s="80" t="str">
        <f t="shared" si="106"/>
        <v/>
      </c>
      <c r="Y380" s="81"/>
      <c r="Z380" s="90">
        <f>IFERROR(INDEX([5]SAB!$A$1:$J$43,MATCH(A380,[5]SAB!$A:$A,0),12),0)</f>
        <v>0</v>
      </c>
      <c r="AA380" s="80" t="str">
        <f t="shared" si="107"/>
        <v/>
      </c>
      <c r="AB380" s="185"/>
      <c r="AC380" s="28">
        <f t="shared" si="118"/>
        <v>0</v>
      </c>
      <c r="AD380" s="186" t="str">
        <f t="shared" si="119"/>
        <v/>
      </c>
      <c r="AE380" s="188"/>
      <c r="AF380" s="187">
        <f t="shared" si="108"/>
        <v>0</v>
      </c>
      <c r="AG380" s="188"/>
      <c r="AH380" s="187">
        <f t="shared" si="109"/>
        <v>0</v>
      </c>
      <c r="AI380" s="188"/>
      <c r="AJ380" s="187">
        <f t="shared" si="110"/>
        <v>0</v>
      </c>
      <c r="AK380" s="188"/>
      <c r="AL380" s="187">
        <f t="shared" si="111"/>
        <v>0</v>
      </c>
      <c r="AM380" s="188"/>
      <c r="AN380" s="187">
        <f t="shared" si="112"/>
        <v>0</v>
      </c>
      <c r="AO380" s="188"/>
      <c r="AP380" s="187">
        <f t="shared" si="113"/>
        <v>0</v>
      </c>
      <c r="AQ380" s="29"/>
      <c r="AR380" s="30"/>
      <c r="AS380" s="30" t="str">
        <f>IF(AT380&gt;0,"",IF(ISERROR(VLOOKUP(CONCATENATE(C380,E380),STD!C:D,2,0)),"",VLOOKUP(CONCATENATE(C380,E380),STD!C:D,2,0)))</f>
        <v/>
      </c>
      <c r="AT380" s="31"/>
      <c r="AU380" s="109" t="str">
        <f t="shared" si="114"/>
        <v/>
      </c>
      <c r="AV380" s="286">
        <f t="shared" si="115"/>
        <v>0</v>
      </c>
      <c r="AW380">
        <f t="shared" si="116"/>
        <v>0</v>
      </c>
    </row>
    <row r="381" spans="1:49" x14ac:dyDescent="0.25">
      <c r="A381" s="82">
        <v>373</v>
      </c>
      <c r="B381" s="285" t="str">
        <f>IF(ISERROR(VLOOKUP(CONCATENATE(C381,E381),STD!C:E,3,0)),"",VLOOKUP(CONCATENATE(C381,E381),STD!C:E,3,0))</f>
        <v/>
      </c>
      <c r="C381" s="184"/>
      <c r="D381" s="229"/>
      <c r="E381" s="26"/>
      <c r="F381" s="26" t="str">
        <f>IF(C381&gt;1,VLOOKUP(C381,'PROD-KGS'!$A$1:$D$1369,4,0),"")</f>
        <v/>
      </c>
      <c r="G381" s="27">
        <f t="shared" si="101"/>
        <v>0</v>
      </c>
      <c r="H381" s="99"/>
      <c r="I381" s="210">
        <f t="shared" si="117"/>
        <v>0</v>
      </c>
      <c r="J381" s="92"/>
      <c r="K381" s="90">
        <f>IFERROR(INDEX(LUN!$A$1:$W$45,MATCH(A381,LUN!$A:$A,0),12),0)</f>
        <v>0</v>
      </c>
      <c r="L381" s="91" t="str">
        <f t="shared" si="102"/>
        <v/>
      </c>
      <c r="M381" s="81"/>
      <c r="N381" s="90">
        <f>IFERROR(INDEX(MAR!$A$1:$W$42,MATCH(A381,MAR!$A:$A,0),12),0)</f>
        <v>0</v>
      </c>
      <c r="O381" s="80" t="str">
        <f t="shared" si="103"/>
        <v/>
      </c>
      <c r="P381" s="81"/>
      <c r="Q381" s="90">
        <f>IFERROR(INDEX(MIE!$A$1:$W$44,MATCH(A381,MIE!$A:$A,0),12),0)</f>
        <v>0</v>
      </c>
      <c r="R381" s="80" t="str">
        <f t="shared" si="104"/>
        <v/>
      </c>
      <c r="S381" s="81"/>
      <c r="T381" s="90">
        <f>IFERROR(INDEX(JUE!$A$1:$W$45,MATCH(A381,JUE!$A:$A,0),12),0)</f>
        <v>0</v>
      </c>
      <c r="U381" s="80" t="str">
        <f t="shared" si="105"/>
        <v/>
      </c>
      <c r="V381" s="81"/>
      <c r="W381" s="90">
        <f>IFERROR(INDEX(VIE!$A$1:$N$40,MATCH(A381,VIE!$A:$A,0),12),0)</f>
        <v>0</v>
      </c>
      <c r="X381" s="80" t="str">
        <f t="shared" si="106"/>
        <v/>
      </c>
      <c r="Y381" s="81"/>
      <c r="Z381" s="90">
        <f>IFERROR(INDEX([5]SAB!$A$1:$J$43,MATCH(A381,[5]SAB!$A:$A,0),12),0)</f>
        <v>0</v>
      </c>
      <c r="AA381" s="80" t="str">
        <f t="shared" si="107"/>
        <v/>
      </c>
      <c r="AB381" s="185"/>
      <c r="AC381" s="28">
        <f t="shared" si="118"/>
        <v>0</v>
      </c>
      <c r="AD381" s="186" t="str">
        <f t="shared" si="119"/>
        <v/>
      </c>
      <c r="AE381" s="188"/>
      <c r="AF381" s="187">
        <f t="shared" si="108"/>
        <v>0</v>
      </c>
      <c r="AG381" s="188"/>
      <c r="AH381" s="187">
        <f t="shared" si="109"/>
        <v>0</v>
      </c>
      <c r="AI381" s="188"/>
      <c r="AJ381" s="187">
        <f t="shared" si="110"/>
        <v>0</v>
      </c>
      <c r="AK381" s="188"/>
      <c r="AL381" s="187">
        <f t="shared" si="111"/>
        <v>0</v>
      </c>
      <c r="AM381" s="188"/>
      <c r="AN381" s="187">
        <f t="shared" si="112"/>
        <v>0</v>
      </c>
      <c r="AO381" s="188"/>
      <c r="AP381" s="187">
        <f t="shared" si="113"/>
        <v>0</v>
      </c>
      <c r="AQ381" s="29"/>
      <c r="AR381" s="30"/>
      <c r="AS381" s="30" t="str">
        <f>IF(AT381&gt;0,"",IF(ISERROR(VLOOKUP(CONCATENATE(C381,E381),STD!C:D,2,0)),"",VLOOKUP(CONCATENATE(C381,E381),STD!C:D,2,0)))</f>
        <v/>
      </c>
      <c r="AT381" s="31"/>
      <c r="AU381" s="109" t="str">
        <f t="shared" si="114"/>
        <v/>
      </c>
      <c r="AV381" s="286">
        <f t="shared" si="115"/>
        <v>0</v>
      </c>
      <c r="AW381">
        <f t="shared" si="116"/>
        <v>0</v>
      </c>
    </row>
    <row r="382" spans="1:49" x14ac:dyDescent="0.25">
      <c r="A382" s="82">
        <v>374</v>
      </c>
      <c r="B382" s="285" t="str">
        <f>IF(ISERROR(VLOOKUP(CONCATENATE(C382,E382),STD!C:E,3,0)),"",VLOOKUP(CONCATENATE(C382,E382),STD!C:E,3,0))</f>
        <v/>
      </c>
      <c r="C382" s="184"/>
      <c r="D382" s="229"/>
      <c r="E382" s="26"/>
      <c r="F382" s="26" t="str">
        <f>IF(C382&gt;1,VLOOKUP(C382,'PROD-KGS'!$A$1:$D$1369,4,0),"")</f>
        <v/>
      </c>
      <c r="G382" s="27">
        <f t="shared" si="101"/>
        <v>0</v>
      </c>
      <c r="H382" s="99"/>
      <c r="I382" s="210">
        <f t="shared" si="117"/>
        <v>0</v>
      </c>
      <c r="J382" s="92"/>
      <c r="K382" s="90">
        <f>IFERROR(INDEX(LUN!$A$1:$W$45,MATCH(A382,LUN!$A:$A,0),12),0)</f>
        <v>0</v>
      </c>
      <c r="L382" s="91" t="str">
        <f t="shared" si="102"/>
        <v/>
      </c>
      <c r="M382" s="81"/>
      <c r="N382" s="90">
        <f>IFERROR(INDEX(MAR!$A$1:$W$42,MATCH(A382,MAR!$A:$A,0),12),0)</f>
        <v>0</v>
      </c>
      <c r="O382" s="80" t="str">
        <f t="shared" si="103"/>
        <v/>
      </c>
      <c r="P382" s="81"/>
      <c r="Q382" s="90">
        <f>IFERROR(INDEX(MIE!$A$1:$W$44,MATCH(A382,MIE!$A:$A,0),12),0)</f>
        <v>0</v>
      </c>
      <c r="R382" s="80" t="str">
        <f t="shared" si="104"/>
        <v/>
      </c>
      <c r="S382" s="81"/>
      <c r="T382" s="90">
        <f>IFERROR(INDEX(JUE!$A$1:$W$45,MATCH(A382,JUE!$A:$A,0),12),0)</f>
        <v>0</v>
      </c>
      <c r="U382" s="80" t="str">
        <f t="shared" si="105"/>
        <v/>
      </c>
      <c r="V382" s="81"/>
      <c r="W382" s="90">
        <f>IFERROR(INDEX(VIE!$A$1:$N$40,MATCH(A382,VIE!$A:$A,0),12),0)</f>
        <v>0</v>
      </c>
      <c r="X382" s="80" t="str">
        <f t="shared" si="106"/>
        <v/>
      </c>
      <c r="Y382" s="81"/>
      <c r="Z382" s="90">
        <f>IFERROR(INDEX([5]SAB!$A$1:$J$43,MATCH(A382,[5]SAB!$A:$A,0),12),0)</f>
        <v>0</v>
      </c>
      <c r="AA382" s="80" t="str">
        <f t="shared" si="107"/>
        <v/>
      </c>
      <c r="AB382" s="185"/>
      <c r="AC382" s="28">
        <f t="shared" si="118"/>
        <v>0</v>
      </c>
      <c r="AD382" s="186" t="str">
        <f t="shared" si="119"/>
        <v/>
      </c>
      <c r="AE382" s="188"/>
      <c r="AF382" s="187">
        <f t="shared" si="108"/>
        <v>0</v>
      </c>
      <c r="AG382" s="188"/>
      <c r="AH382" s="187">
        <f t="shared" si="109"/>
        <v>0</v>
      </c>
      <c r="AI382" s="188"/>
      <c r="AJ382" s="187">
        <f t="shared" si="110"/>
        <v>0</v>
      </c>
      <c r="AK382" s="188"/>
      <c r="AL382" s="187">
        <f t="shared" si="111"/>
        <v>0</v>
      </c>
      <c r="AM382" s="188"/>
      <c r="AN382" s="187">
        <f t="shared" si="112"/>
        <v>0</v>
      </c>
      <c r="AO382" s="188"/>
      <c r="AP382" s="187">
        <f t="shared" si="113"/>
        <v>0</v>
      </c>
      <c r="AQ382" s="29"/>
      <c r="AR382" s="30"/>
      <c r="AS382" s="30" t="str">
        <f>IF(AT382&gt;0,"",IF(ISERROR(VLOOKUP(CONCATENATE(C382,E382),STD!C:D,2,0)),"",VLOOKUP(CONCATENATE(C382,E382),STD!C:D,2,0)))</f>
        <v/>
      </c>
      <c r="AT382" s="31"/>
      <c r="AU382" s="109" t="str">
        <f t="shared" si="114"/>
        <v/>
      </c>
      <c r="AV382" s="286">
        <f t="shared" si="115"/>
        <v>0</v>
      </c>
      <c r="AW382">
        <f t="shared" si="116"/>
        <v>0</v>
      </c>
    </row>
    <row r="383" spans="1:49" x14ac:dyDescent="0.25">
      <c r="A383" s="82">
        <v>375</v>
      </c>
      <c r="B383" s="285" t="str">
        <f>IF(ISERROR(VLOOKUP(CONCATENATE(C383,E383),STD!C:E,3,0)),"",VLOOKUP(CONCATENATE(C383,E383),STD!C:E,3,0))</f>
        <v/>
      </c>
      <c r="C383" s="184"/>
      <c r="D383" s="229"/>
      <c r="E383" s="26"/>
      <c r="F383" s="26" t="str">
        <f>IF(C383&gt;1,VLOOKUP(C383,'PROD-KGS'!$A$1:$D$1369,4,0),"")</f>
        <v/>
      </c>
      <c r="G383" s="27">
        <f t="shared" si="101"/>
        <v>0</v>
      </c>
      <c r="H383" s="99"/>
      <c r="I383" s="210">
        <f t="shared" si="117"/>
        <v>0</v>
      </c>
      <c r="J383" s="92"/>
      <c r="K383" s="90">
        <f>IFERROR(INDEX(LUN!$A$1:$W$45,MATCH(A383,LUN!$A:$A,0),12),0)</f>
        <v>0</v>
      </c>
      <c r="L383" s="91" t="str">
        <f t="shared" si="102"/>
        <v/>
      </c>
      <c r="M383" s="81"/>
      <c r="N383" s="90">
        <f>IFERROR(INDEX(MAR!$A$1:$W$42,MATCH(A383,MAR!$A:$A,0),12),0)</f>
        <v>0</v>
      </c>
      <c r="O383" s="80" t="str">
        <f t="shared" si="103"/>
        <v/>
      </c>
      <c r="P383" s="81"/>
      <c r="Q383" s="90">
        <f>IFERROR(INDEX(MIE!$A$1:$W$44,MATCH(A383,MIE!$A:$A,0),12),0)</f>
        <v>0</v>
      </c>
      <c r="R383" s="80" t="str">
        <f t="shared" si="104"/>
        <v/>
      </c>
      <c r="S383" s="81"/>
      <c r="T383" s="90">
        <f>IFERROR(INDEX(JUE!$A$1:$W$45,MATCH(A383,JUE!$A:$A,0),12),0)</f>
        <v>0</v>
      </c>
      <c r="U383" s="80" t="str">
        <f t="shared" si="105"/>
        <v/>
      </c>
      <c r="V383" s="81"/>
      <c r="W383" s="90">
        <f>IFERROR(INDEX(VIE!$A$1:$N$40,MATCH(A383,VIE!$A:$A,0),12),0)</f>
        <v>0</v>
      </c>
      <c r="X383" s="80" t="str">
        <f t="shared" si="106"/>
        <v/>
      </c>
      <c r="Y383" s="81"/>
      <c r="Z383" s="90">
        <f>IFERROR(INDEX([5]SAB!$A$1:$J$43,MATCH(A383,[5]SAB!$A:$A,0),12),0)</f>
        <v>0</v>
      </c>
      <c r="AA383" s="80" t="str">
        <f t="shared" si="107"/>
        <v/>
      </c>
      <c r="AB383" s="185"/>
      <c r="AC383" s="28">
        <f t="shared" si="118"/>
        <v>0</v>
      </c>
      <c r="AD383" s="186" t="str">
        <f t="shared" si="119"/>
        <v/>
      </c>
      <c r="AE383" s="188"/>
      <c r="AF383" s="187">
        <f t="shared" si="108"/>
        <v>0</v>
      </c>
      <c r="AG383" s="188"/>
      <c r="AH383" s="187">
        <f t="shared" si="109"/>
        <v>0</v>
      </c>
      <c r="AI383" s="188"/>
      <c r="AJ383" s="187">
        <f t="shared" si="110"/>
        <v>0</v>
      </c>
      <c r="AK383" s="188"/>
      <c r="AL383" s="187">
        <f t="shared" si="111"/>
        <v>0</v>
      </c>
      <c r="AM383" s="188"/>
      <c r="AN383" s="187">
        <f t="shared" si="112"/>
        <v>0</v>
      </c>
      <c r="AO383" s="188"/>
      <c r="AP383" s="187">
        <f t="shared" si="113"/>
        <v>0</v>
      </c>
      <c r="AQ383" s="29"/>
      <c r="AR383" s="30"/>
      <c r="AS383" s="30" t="str">
        <f>IF(AT383&gt;0,"",IF(ISERROR(VLOOKUP(CONCATENATE(C383,E383),STD!C:D,2,0)),"",VLOOKUP(CONCATENATE(C383,E383),STD!C:D,2,0)))</f>
        <v/>
      </c>
      <c r="AT383" s="31"/>
      <c r="AU383" s="109" t="str">
        <f t="shared" si="114"/>
        <v/>
      </c>
      <c r="AV383" s="286">
        <f t="shared" si="115"/>
        <v>0</v>
      </c>
      <c r="AW383">
        <f t="shared" si="116"/>
        <v>0</v>
      </c>
    </row>
    <row r="384" spans="1:49" x14ac:dyDescent="0.25">
      <c r="J384" s="108"/>
    </row>
  </sheetData>
  <autoFilter ref="A7:AR383" xr:uid="{00000000-0009-0000-0000-000001000000}">
    <filterColumn colId="9" showButton="0"/>
    <filterColumn colId="12" showButton="0"/>
    <filterColumn colId="15" showButton="0"/>
    <filterColumn colId="18" showButton="0"/>
    <filterColumn colId="21" showButton="0"/>
    <filterColumn colId="24" showButton="0"/>
    <filterColumn colId="30" showButton="0"/>
    <filterColumn colId="32" showButton="0"/>
    <filterColumn colId="34" showButton="0"/>
    <filterColumn colId="36" showButton="0"/>
    <filterColumn colId="38" showButton="0"/>
    <filterColumn colId="40" showButton="0"/>
  </autoFilter>
  <mergeCells count="31">
    <mergeCell ref="J7:K7"/>
    <mergeCell ref="M7:N7"/>
    <mergeCell ref="P7:Q7"/>
    <mergeCell ref="S7:T7"/>
    <mergeCell ref="V7:W7"/>
    <mergeCell ref="AA2:AA3"/>
    <mergeCell ref="Y7:Z7"/>
    <mergeCell ref="L2:L3"/>
    <mergeCell ref="AQ4:AR4"/>
    <mergeCell ref="AQ3:AR3"/>
    <mergeCell ref="AQ2:AR2"/>
    <mergeCell ref="AF5:AP5"/>
    <mergeCell ref="O2:O3"/>
    <mergeCell ref="R2:R3"/>
    <mergeCell ref="U2:U3"/>
    <mergeCell ref="X2:X3"/>
    <mergeCell ref="AE2:AF2"/>
    <mergeCell ref="AE3:AF3"/>
    <mergeCell ref="AE4:AF4"/>
    <mergeCell ref="AE7:AF7"/>
    <mergeCell ref="AG7:AH7"/>
    <mergeCell ref="AE6:AF6"/>
    <mergeCell ref="AG6:AH6"/>
    <mergeCell ref="AI6:AJ6"/>
    <mergeCell ref="AK6:AL6"/>
    <mergeCell ref="AM6:AN6"/>
    <mergeCell ref="AO6:AP6"/>
    <mergeCell ref="AI7:AJ7"/>
    <mergeCell ref="AK7:AL7"/>
    <mergeCell ref="AM7:AN7"/>
    <mergeCell ref="AO7:AP7"/>
  </mergeCells>
  <phoneticPr fontId="16" type="noConversion"/>
  <conditionalFormatting sqref="B9:E383">
    <cfRule type="expression" dxfId="52" priority="74" stopIfTrue="1">
      <formula>$AC9&gt;0</formula>
    </cfRule>
  </conditionalFormatting>
  <conditionalFormatting sqref="J9:L383 J384">
    <cfRule type="expression" dxfId="51" priority="12">
      <formula>$J9&gt;0</formula>
    </cfRule>
  </conditionalFormatting>
  <conditionalFormatting sqref="L4:L6 O4:O6 R4:R6 U4:U6 X4:X6 AA4:AA6 L8:L383 O8:O383 R8:R383 U8:U383 X8:X383 AA8:AA383">
    <cfRule type="cellIs" dxfId="50" priority="24" operator="lessThan">
      <formula>0</formula>
    </cfRule>
    <cfRule type="cellIs" dxfId="49" priority="25" operator="lessThan">
      <formula>100%</formula>
    </cfRule>
    <cfRule type="cellIs" dxfId="48" priority="27" operator="greaterThanOrEqual">
      <formula>100%</formula>
    </cfRule>
  </conditionalFormatting>
  <conditionalFormatting sqref="M15:M19 P15:P19 S15:S19 V15:V19">
    <cfRule type="expression" dxfId="47" priority="1">
      <formula>$J15&gt;0</formula>
    </cfRule>
  </conditionalFormatting>
  <conditionalFormatting sqref="M9:O10 M11:M14 N11:O383 M20:M383">
    <cfRule type="expression" dxfId="46" priority="22">
      <formula>$M9&gt;0</formula>
    </cfRule>
  </conditionalFormatting>
  <conditionalFormatting sqref="P9:R10 P11:P14 Q11:R383 P20:P383">
    <cfRule type="expression" dxfId="45" priority="16">
      <formula>$P9&gt;0</formula>
    </cfRule>
  </conditionalFormatting>
  <conditionalFormatting sqref="S9:U10 S11:S14 T11:U383 S20:S383">
    <cfRule type="expression" dxfId="44" priority="11">
      <formula>$S9&gt;0</formula>
    </cfRule>
  </conditionalFormatting>
  <conditionalFormatting sqref="V9:V14 X9:X383 V20:V383">
    <cfRule type="expression" dxfId="43" priority="9">
      <formula>$V9&gt;0</formula>
    </cfRule>
  </conditionalFormatting>
  <conditionalFormatting sqref="W9:W383">
    <cfRule type="expression" dxfId="42" priority="6">
      <formula>V9&gt;0</formula>
    </cfRule>
  </conditionalFormatting>
  <conditionalFormatting sqref="Y9:AA383">
    <cfRule type="expression" dxfId="41" priority="7">
      <formula>$Y9&gt;0</formula>
    </cfRule>
  </conditionalFormatting>
  <conditionalFormatting sqref="AR5:AS6 AR7 AR8:AS65642">
    <cfRule type="containsText" dxfId="40" priority="93" stopIfTrue="1" operator="containsText" text="T">
      <formula>NOT(ISERROR(SEARCH("T",AR5)))</formula>
    </cfRule>
  </conditionalFormatting>
  <conditionalFormatting sqref="BJ2:BJ5">
    <cfRule type="cellIs" dxfId="39" priority="70" stopIfTrue="1" operator="greaterThan">
      <formula>44.000000001</formula>
    </cfRule>
    <cfRule type="cellIs" dxfId="38" priority="71" stopIfTrue="1" operator="between">
      <formula>43.0001</formula>
      <formula>44</formula>
    </cfRule>
    <cfRule type="cellIs" dxfId="37" priority="72" stopIfTrue="1" operator="lessThan">
      <formula>41</formula>
    </cfRule>
  </conditionalFormatting>
  <dataValidations count="1">
    <dataValidation type="list" allowBlank="1" showInputMessage="1" showErrorMessage="1" sqref="C9:C383" xr:uid="{00000000-0002-0000-0100-000000000000}">
      <formula1>PRODUCTOS</formula1>
    </dataValidation>
  </dataValidations>
  <pageMargins left="7.874015748031496E-2" right="7.874015748031496E-2" top="0.74803149606299213" bottom="0.74803149606299213" header="0.31496062992125984" footer="0.31496062992125984"/>
  <pageSetup scale="60" orientation="landscape"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OPER</xm:f>
          </x14:formula1>
          <xm:sqref>QBM983262:QBM983270 KG360:KG363 UC360:UC363 ADY360:ADY363 ANU360:ANU363 AXQ360:AXQ363 BHM360:BHM363 BRI360:BRI363 CBE360:CBE363 CLA360:CLA363 CUW360:CUW363 DES360:DES363 DOO360:DOO363 DYK360:DYK363 EIG360:EIG363 ESC360:ESC363 FBY360:FBY363 FLU360:FLU363 FVQ360:FVQ363 GFM360:GFM363 GPI360:GPI363 GZE360:GZE363 HJA360:HJA363 HSW360:HSW363 ICS360:ICS363 IMO360:IMO363 IWK360:IWK363 JGG360:JGG363 JQC360:JQC363 JZY360:JZY363 KJU360:KJU363 KTQ360:KTQ363 LDM360:LDM363 LNI360:LNI363 LXE360:LXE363 MHA360:MHA363 MQW360:MQW363 NAS360:NAS363 NKO360:NKO363 NUK360:NUK363 OEG360:OEG363 OOC360:OOC363 OXY360:OXY363 PHU360:PHU363 PRQ360:PRQ363 QBM360:QBM363 QLI360:QLI363 QVE360:QVE363 RFA360:RFA363 ROW360:ROW363 RYS360:RYS363 SIO360:SIO363 SSK360:SSK363 TCG360:TCG363 TMC360:TMC363 TVY360:TVY363 UFU360:UFU363 UPQ360:UPQ363 UZM360:UZM363 VJI360:VJI363 VTE360:VTE363 WDA360:WDA363 WMW360:WMW363 WWS360:WWS363 AB65877:AB65880 KG65877:KG65880 UC65877:UC65880 ADY65877:ADY65880 ANU65877:ANU65880 AXQ65877:AXQ65880 BHM65877:BHM65880 BRI65877:BRI65880 CBE65877:CBE65880 CLA65877:CLA65880 CUW65877:CUW65880 DES65877:DES65880 DOO65877:DOO65880 DYK65877:DYK65880 EIG65877:EIG65880 ESC65877:ESC65880 FBY65877:FBY65880 FLU65877:FLU65880 FVQ65877:FVQ65880 GFM65877:GFM65880 GPI65877:GPI65880 GZE65877:GZE65880 HJA65877:HJA65880 HSW65877:HSW65880 ICS65877:ICS65880 IMO65877:IMO65880 IWK65877:IWK65880 JGG65877:JGG65880 JQC65877:JQC65880 JZY65877:JZY65880 KJU65877:KJU65880 KTQ65877:KTQ65880 LDM65877:LDM65880 LNI65877:LNI65880 LXE65877:LXE65880 MHA65877:MHA65880 MQW65877:MQW65880 NAS65877:NAS65880 NKO65877:NKO65880 NUK65877:NUK65880 OEG65877:OEG65880 OOC65877:OOC65880 OXY65877:OXY65880 PHU65877:PHU65880 PRQ65877:PRQ65880 QBM65877:QBM65880 QLI65877:QLI65880 QVE65877:QVE65880 RFA65877:RFA65880 ROW65877:ROW65880 RYS65877:RYS65880 SIO65877:SIO65880 SSK65877:SSK65880 TCG65877:TCG65880 TMC65877:TMC65880 TVY65877:TVY65880 UFU65877:UFU65880 UPQ65877:UPQ65880 UZM65877:UZM65880 VJI65877:VJI65880 VTE65877:VTE65880 WDA65877:WDA65880 WMW65877:WMW65880 WWS65877:WWS65880 AB131413:AB131416 KG131413:KG131416 UC131413:UC131416 ADY131413:ADY131416 ANU131413:ANU131416 AXQ131413:AXQ131416 BHM131413:BHM131416 BRI131413:BRI131416 CBE131413:CBE131416 CLA131413:CLA131416 CUW131413:CUW131416 DES131413:DES131416 DOO131413:DOO131416 DYK131413:DYK131416 EIG131413:EIG131416 ESC131413:ESC131416 FBY131413:FBY131416 FLU131413:FLU131416 FVQ131413:FVQ131416 GFM131413:GFM131416 GPI131413:GPI131416 GZE131413:GZE131416 HJA131413:HJA131416 HSW131413:HSW131416 ICS131413:ICS131416 IMO131413:IMO131416 IWK131413:IWK131416 JGG131413:JGG131416 JQC131413:JQC131416 JZY131413:JZY131416 KJU131413:KJU131416 KTQ131413:KTQ131416 LDM131413:LDM131416 LNI131413:LNI131416 LXE131413:LXE131416 MHA131413:MHA131416 MQW131413:MQW131416 NAS131413:NAS131416 NKO131413:NKO131416 NUK131413:NUK131416 OEG131413:OEG131416 OOC131413:OOC131416 OXY131413:OXY131416 PHU131413:PHU131416 PRQ131413:PRQ131416 QBM131413:QBM131416 QLI131413:QLI131416 QVE131413:QVE131416 RFA131413:RFA131416 ROW131413:ROW131416 RYS131413:RYS131416 SIO131413:SIO131416 SSK131413:SSK131416 TCG131413:TCG131416 TMC131413:TMC131416 TVY131413:TVY131416 UFU131413:UFU131416 UPQ131413:UPQ131416 UZM131413:UZM131416 VJI131413:VJI131416 VTE131413:VTE131416 WDA131413:WDA131416 WMW131413:WMW131416 WWS131413:WWS131416 AB196949:AB196952 KG196949:KG196952 UC196949:UC196952 ADY196949:ADY196952 ANU196949:ANU196952 AXQ196949:AXQ196952 BHM196949:BHM196952 BRI196949:BRI196952 CBE196949:CBE196952 CLA196949:CLA196952 CUW196949:CUW196952 DES196949:DES196952 DOO196949:DOO196952 DYK196949:DYK196952 EIG196949:EIG196952 ESC196949:ESC196952 FBY196949:FBY196952 FLU196949:FLU196952 FVQ196949:FVQ196952 GFM196949:GFM196952 GPI196949:GPI196952 GZE196949:GZE196952 HJA196949:HJA196952 HSW196949:HSW196952 ICS196949:ICS196952 IMO196949:IMO196952 IWK196949:IWK196952 JGG196949:JGG196952 JQC196949:JQC196952 JZY196949:JZY196952 KJU196949:KJU196952 KTQ196949:KTQ196952 LDM196949:LDM196952 LNI196949:LNI196952 LXE196949:LXE196952 MHA196949:MHA196952 MQW196949:MQW196952 NAS196949:NAS196952 NKO196949:NKO196952 NUK196949:NUK196952 OEG196949:OEG196952 OOC196949:OOC196952 OXY196949:OXY196952 PHU196949:PHU196952 PRQ196949:PRQ196952 QBM196949:QBM196952 QLI196949:QLI196952 QVE196949:QVE196952 RFA196949:RFA196952 ROW196949:ROW196952 RYS196949:RYS196952 SIO196949:SIO196952 SSK196949:SSK196952 TCG196949:TCG196952 TMC196949:TMC196952 TVY196949:TVY196952 UFU196949:UFU196952 UPQ196949:UPQ196952 UZM196949:UZM196952 VJI196949:VJI196952 VTE196949:VTE196952 WDA196949:WDA196952 WMW196949:WMW196952 WWS196949:WWS196952 AB262485:AB262488 KG262485:KG262488 UC262485:UC262488 ADY262485:ADY262488 ANU262485:ANU262488 AXQ262485:AXQ262488 BHM262485:BHM262488 BRI262485:BRI262488 CBE262485:CBE262488 CLA262485:CLA262488 CUW262485:CUW262488 DES262485:DES262488 DOO262485:DOO262488 DYK262485:DYK262488 EIG262485:EIG262488 ESC262485:ESC262488 FBY262485:FBY262488 FLU262485:FLU262488 FVQ262485:FVQ262488 GFM262485:GFM262488 GPI262485:GPI262488 GZE262485:GZE262488 HJA262485:HJA262488 HSW262485:HSW262488 ICS262485:ICS262488 IMO262485:IMO262488 IWK262485:IWK262488 JGG262485:JGG262488 JQC262485:JQC262488 JZY262485:JZY262488 KJU262485:KJU262488 KTQ262485:KTQ262488 LDM262485:LDM262488 LNI262485:LNI262488 LXE262485:LXE262488 MHA262485:MHA262488 MQW262485:MQW262488 NAS262485:NAS262488 NKO262485:NKO262488 NUK262485:NUK262488 OEG262485:OEG262488 OOC262485:OOC262488 OXY262485:OXY262488 PHU262485:PHU262488 PRQ262485:PRQ262488 QBM262485:QBM262488 QLI262485:QLI262488 QVE262485:QVE262488 RFA262485:RFA262488 ROW262485:ROW262488 RYS262485:RYS262488 SIO262485:SIO262488 SSK262485:SSK262488 TCG262485:TCG262488 TMC262485:TMC262488 TVY262485:TVY262488 UFU262485:UFU262488 UPQ262485:UPQ262488 UZM262485:UZM262488 VJI262485:VJI262488 VTE262485:VTE262488 WDA262485:WDA262488 WMW262485:WMW262488 WWS262485:WWS262488 AB328021:AB328024 KG328021:KG328024 UC328021:UC328024 ADY328021:ADY328024 ANU328021:ANU328024 AXQ328021:AXQ328024 BHM328021:BHM328024 BRI328021:BRI328024 CBE328021:CBE328024 CLA328021:CLA328024 CUW328021:CUW328024 DES328021:DES328024 DOO328021:DOO328024 DYK328021:DYK328024 EIG328021:EIG328024 ESC328021:ESC328024 FBY328021:FBY328024 FLU328021:FLU328024 FVQ328021:FVQ328024 GFM328021:GFM328024 GPI328021:GPI328024 GZE328021:GZE328024 HJA328021:HJA328024 HSW328021:HSW328024 ICS328021:ICS328024 IMO328021:IMO328024 IWK328021:IWK328024 JGG328021:JGG328024 JQC328021:JQC328024 JZY328021:JZY328024 KJU328021:KJU328024 KTQ328021:KTQ328024 LDM328021:LDM328024 LNI328021:LNI328024 LXE328021:LXE328024 MHA328021:MHA328024 MQW328021:MQW328024 NAS328021:NAS328024 NKO328021:NKO328024 NUK328021:NUK328024 OEG328021:OEG328024 OOC328021:OOC328024 OXY328021:OXY328024 PHU328021:PHU328024 PRQ328021:PRQ328024 QBM328021:QBM328024 QLI328021:QLI328024 QVE328021:QVE328024 RFA328021:RFA328024 ROW328021:ROW328024 RYS328021:RYS328024 SIO328021:SIO328024 SSK328021:SSK328024 TCG328021:TCG328024 TMC328021:TMC328024 TVY328021:TVY328024 UFU328021:UFU328024 UPQ328021:UPQ328024 UZM328021:UZM328024 VJI328021:VJI328024 VTE328021:VTE328024 WDA328021:WDA328024 WMW328021:WMW328024 WWS328021:WWS328024 AB393557:AB393560 KG393557:KG393560 UC393557:UC393560 ADY393557:ADY393560 ANU393557:ANU393560 AXQ393557:AXQ393560 BHM393557:BHM393560 BRI393557:BRI393560 CBE393557:CBE393560 CLA393557:CLA393560 CUW393557:CUW393560 DES393557:DES393560 DOO393557:DOO393560 DYK393557:DYK393560 EIG393557:EIG393560 ESC393557:ESC393560 FBY393557:FBY393560 FLU393557:FLU393560 FVQ393557:FVQ393560 GFM393557:GFM393560 GPI393557:GPI393560 GZE393557:GZE393560 HJA393557:HJA393560 HSW393557:HSW393560 ICS393557:ICS393560 IMO393557:IMO393560 IWK393557:IWK393560 JGG393557:JGG393560 JQC393557:JQC393560 JZY393557:JZY393560 KJU393557:KJU393560 KTQ393557:KTQ393560 LDM393557:LDM393560 LNI393557:LNI393560 LXE393557:LXE393560 MHA393557:MHA393560 MQW393557:MQW393560 NAS393557:NAS393560 NKO393557:NKO393560 NUK393557:NUK393560 OEG393557:OEG393560 OOC393557:OOC393560 OXY393557:OXY393560 PHU393557:PHU393560 PRQ393557:PRQ393560 QBM393557:QBM393560 QLI393557:QLI393560 QVE393557:QVE393560 RFA393557:RFA393560 ROW393557:ROW393560 RYS393557:RYS393560 SIO393557:SIO393560 SSK393557:SSK393560 TCG393557:TCG393560 TMC393557:TMC393560 TVY393557:TVY393560 UFU393557:UFU393560 UPQ393557:UPQ393560 UZM393557:UZM393560 VJI393557:VJI393560 VTE393557:VTE393560 WDA393557:WDA393560 WMW393557:WMW393560 WWS393557:WWS393560 AB459093:AB459096 KG459093:KG459096 UC459093:UC459096 ADY459093:ADY459096 ANU459093:ANU459096 AXQ459093:AXQ459096 BHM459093:BHM459096 BRI459093:BRI459096 CBE459093:CBE459096 CLA459093:CLA459096 CUW459093:CUW459096 DES459093:DES459096 DOO459093:DOO459096 DYK459093:DYK459096 EIG459093:EIG459096 ESC459093:ESC459096 FBY459093:FBY459096 FLU459093:FLU459096 FVQ459093:FVQ459096 GFM459093:GFM459096 GPI459093:GPI459096 GZE459093:GZE459096 HJA459093:HJA459096 HSW459093:HSW459096 ICS459093:ICS459096 IMO459093:IMO459096 IWK459093:IWK459096 JGG459093:JGG459096 JQC459093:JQC459096 JZY459093:JZY459096 KJU459093:KJU459096 KTQ459093:KTQ459096 LDM459093:LDM459096 LNI459093:LNI459096 LXE459093:LXE459096 MHA459093:MHA459096 MQW459093:MQW459096 NAS459093:NAS459096 NKO459093:NKO459096 NUK459093:NUK459096 OEG459093:OEG459096 OOC459093:OOC459096 OXY459093:OXY459096 PHU459093:PHU459096 PRQ459093:PRQ459096 QBM459093:QBM459096 QLI459093:QLI459096 QVE459093:QVE459096 RFA459093:RFA459096 ROW459093:ROW459096 RYS459093:RYS459096 SIO459093:SIO459096 SSK459093:SSK459096 TCG459093:TCG459096 TMC459093:TMC459096 TVY459093:TVY459096 UFU459093:UFU459096 UPQ459093:UPQ459096 UZM459093:UZM459096 VJI459093:VJI459096 VTE459093:VTE459096 WDA459093:WDA459096 WMW459093:WMW459096 WWS459093:WWS459096 AB524629:AB524632 KG524629:KG524632 UC524629:UC524632 ADY524629:ADY524632 ANU524629:ANU524632 AXQ524629:AXQ524632 BHM524629:BHM524632 BRI524629:BRI524632 CBE524629:CBE524632 CLA524629:CLA524632 CUW524629:CUW524632 DES524629:DES524632 DOO524629:DOO524632 DYK524629:DYK524632 EIG524629:EIG524632 ESC524629:ESC524632 FBY524629:FBY524632 FLU524629:FLU524632 FVQ524629:FVQ524632 GFM524629:GFM524632 GPI524629:GPI524632 GZE524629:GZE524632 HJA524629:HJA524632 HSW524629:HSW524632 ICS524629:ICS524632 IMO524629:IMO524632 IWK524629:IWK524632 JGG524629:JGG524632 JQC524629:JQC524632 JZY524629:JZY524632 KJU524629:KJU524632 KTQ524629:KTQ524632 LDM524629:LDM524632 LNI524629:LNI524632 LXE524629:LXE524632 MHA524629:MHA524632 MQW524629:MQW524632 NAS524629:NAS524632 NKO524629:NKO524632 NUK524629:NUK524632 OEG524629:OEG524632 OOC524629:OOC524632 OXY524629:OXY524632 PHU524629:PHU524632 PRQ524629:PRQ524632 QBM524629:QBM524632 QLI524629:QLI524632 QVE524629:QVE524632 RFA524629:RFA524632 ROW524629:ROW524632 RYS524629:RYS524632 SIO524629:SIO524632 SSK524629:SSK524632 TCG524629:TCG524632 TMC524629:TMC524632 TVY524629:TVY524632 UFU524629:UFU524632 UPQ524629:UPQ524632 UZM524629:UZM524632 VJI524629:VJI524632 VTE524629:VTE524632 WDA524629:WDA524632 WMW524629:WMW524632 WWS524629:WWS524632 AB590165:AB590168 KG590165:KG590168 UC590165:UC590168 ADY590165:ADY590168 ANU590165:ANU590168 AXQ590165:AXQ590168 BHM590165:BHM590168 BRI590165:BRI590168 CBE590165:CBE590168 CLA590165:CLA590168 CUW590165:CUW590168 DES590165:DES590168 DOO590165:DOO590168 DYK590165:DYK590168 EIG590165:EIG590168 ESC590165:ESC590168 FBY590165:FBY590168 FLU590165:FLU590168 FVQ590165:FVQ590168 GFM590165:GFM590168 GPI590165:GPI590168 GZE590165:GZE590168 HJA590165:HJA590168 HSW590165:HSW590168 ICS590165:ICS590168 IMO590165:IMO590168 IWK590165:IWK590168 JGG590165:JGG590168 JQC590165:JQC590168 JZY590165:JZY590168 KJU590165:KJU590168 KTQ590165:KTQ590168 LDM590165:LDM590168 LNI590165:LNI590168 LXE590165:LXE590168 MHA590165:MHA590168 MQW590165:MQW590168 NAS590165:NAS590168 NKO590165:NKO590168 NUK590165:NUK590168 OEG590165:OEG590168 OOC590165:OOC590168 OXY590165:OXY590168 PHU590165:PHU590168 PRQ590165:PRQ590168 QBM590165:QBM590168 QLI590165:QLI590168 QVE590165:QVE590168 RFA590165:RFA590168 ROW590165:ROW590168 RYS590165:RYS590168 SIO590165:SIO590168 SSK590165:SSK590168 TCG590165:TCG590168 TMC590165:TMC590168 TVY590165:TVY590168 UFU590165:UFU590168 UPQ590165:UPQ590168 UZM590165:UZM590168 VJI590165:VJI590168 VTE590165:VTE590168 WDA590165:WDA590168 WMW590165:WMW590168 WWS590165:WWS590168 AB655701:AB655704 KG655701:KG655704 UC655701:UC655704 ADY655701:ADY655704 ANU655701:ANU655704 AXQ655701:AXQ655704 BHM655701:BHM655704 BRI655701:BRI655704 CBE655701:CBE655704 CLA655701:CLA655704 CUW655701:CUW655704 DES655701:DES655704 DOO655701:DOO655704 DYK655701:DYK655704 EIG655701:EIG655704 ESC655701:ESC655704 FBY655701:FBY655704 FLU655701:FLU655704 FVQ655701:FVQ655704 GFM655701:GFM655704 GPI655701:GPI655704 GZE655701:GZE655704 HJA655701:HJA655704 HSW655701:HSW655704 ICS655701:ICS655704 IMO655701:IMO655704 IWK655701:IWK655704 JGG655701:JGG655704 JQC655701:JQC655704 JZY655701:JZY655704 KJU655701:KJU655704 KTQ655701:KTQ655704 LDM655701:LDM655704 LNI655701:LNI655704 LXE655701:LXE655704 MHA655701:MHA655704 MQW655701:MQW655704 NAS655701:NAS655704 NKO655701:NKO655704 NUK655701:NUK655704 OEG655701:OEG655704 OOC655701:OOC655704 OXY655701:OXY655704 PHU655701:PHU655704 PRQ655701:PRQ655704 QBM655701:QBM655704 QLI655701:QLI655704 QVE655701:QVE655704 RFA655701:RFA655704 ROW655701:ROW655704 RYS655701:RYS655704 SIO655701:SIO655704 SSK655701:SSK655704 TCG655701:TCG655704 TMC655701:TMC655704 TVY655701:TVY655704 UFU655701:UFU655704 UPQ655701:UPQ655704 UZM655701:UZM655704 VJI655701:VJI655704 VTE655701:VTE655704 WDA655701:WDA655704 WMW655701:WMW655704 WWS655701:WWS655704 AB721237:AB721240 KG721237:KG721240 UC721237:UC721240 ADY721237:ADY721240 ANU721237:ANU721240 AXQ721237:AXQ721240 BHM721237:BHM721240 BRI721237:BRI721240 CBE721237:CBE721240 CLA721237:CLA721240 CUW721237:CUW721240 DES721237:DES721240 DOO721237:DOO721240 DYK721237:DYK721240 EIG721237:EIG721240 ESC721237:ESC721240 FBY721237:FBY721240 FLU721237:FLU721240 FVQ721237:FVQ721240 GFM721237:GFM721240 GPI721237:GPI721240 GZE721237:GZE721240 HJA721237:HJA721240 HSW721237:HSW721240 ICS721237:ICS721240 IMO721237:IMO721240 IWK721237:IWK721240 JGG721237:JGG721240 JQC721237:JQC721240 JZY721237:JZY721240 KJU721237:KJU721240 KTQ721237:KTQ721240 LDM721237:LDM721240 LNI721237:LNI721240 LXE721237:LXE721240 MHA721237:MHA721240 MQW721237:MQW721240 NAS721237:NAS721240 NKO721237:NKO721240 NUK721237:NUK721240 OEG721237:OEG721240 OOC721237:OOC721240 OXY721237:OXY721240 PHU721237:PHU721240 PRQ721237:PRQ721240 QBM721237:QBM721240 QLI721237:QLI721240 QVE721237:QVE721240 RFA721237:RFA721240 ROW721237:ROW721240 RYS721237:RYS721240 SIO721237:SIO721240 SSK721237:SSK721240 TCG721237:TCG721240 TMC721237:TMC721240 TVY721237:TVY721240 UFU721237:UFU721240 UPQ721237:UPQ721240 UZM721237:UZM721240 VJI721237:VJI721240 VTE721237:VTE721240 WDA721237:WDA721240 WMW721237:WMW721240 WWS721237:WWS721240 AB786773:AB786776 KG786773:KG786776 UC786773:UC786776 ADY786773:ADY786776 ANU786773:ANU786776 AXQ786773:AXQ786776 BHM786773:BHM786776 BRI786773:BRI786776 CBE786773:CBE786776 CLA786773:CLA786776 CUW786773:CUW786776 DES786773:DES786776 DOO786773:DOO786776 DYK786773:DYK786776 EIG786773:EIG786776 ESC786773:ESC786776 FBY786773:FBY786776 FLU786773:FLU786776 FVQ786773:FVQ786776 GFM786773:GFM786776 GPI786773:GPI786776 GZE786773:GZE786776 HJA786773:HJA786776 HSW786773:HSW786776 ICS786773:ICS786776 IMO786773:IMO786776 IWK786773:IWK786776 JGG786773:JGG786776 JQC786773:JQC786776 JZY786773:JZY786776 KJU786773:KJU786776 KTQ786773:KTQ786776 LDM786773:LDM786776 LNI786773:LNI786776 LXE786773:LXE786776 MHA786773:MHA786776 MQW786773:MQW786776 NAS786773:NAS786776 NKO786773:NKO786776 NUK786773:NUK786776 OEG786773:OEG786776 OOC786773:OOC786776 OXY786773:OXY786776 PHU786773:PHU786776 PRQ786773:PRQ786776 QBM786773:QBM786776 QLI786773:QLI786776 QVE786773:QVE786776 RFA786773:RFA786776 ROW786773:ROW786776 RYS786773:RYS786776 SIO786773:SIO786776 SSK786773:SSK786776 TCG786773:TCG786776 TMC786773:TMC786776 TVY786773:TVY786776 UFU786773:UFU786776 UPQ786773:UPQ786776 UZM786773:UZM786776 VJI786773:VJI786776 VTE786773:VTE786776 WDA786773:WDA786776 WMW786773:WMW786776 WWS786773:WWS786776 AB852309:AB852312 KG852309:KG852312 UC852309:UC852312 ADY852309:ADY852312 ANU852309:ANU852312 AXQ852309:AXQ852312 BHM852309:BHM852312 BRI852309:BRI852312 CBE852309:CBE852312 CLA852309:CLA852312 CUW852309:CUW852312 DES852309:DES852312 DOO852309:DOO852312 DYK852309:DYK852312 EIG852309:EIG852312 ESC852309:ESC852312 FBY852309:FBY852312 FLU852309:FLU852312 FVQ852309:FVQ852312 GFM852309:GFM852312 GPI852309:GPI852312 GZE852309:GZE852312 HJA852309:HJA852312 HSW852309:HSW852312 ICS852309:ICS852312 IMO852309:IMO852312 IWK852309:IWK852312 JGG852309:JGG852312 JQC852309:JQC852312 JZY852309:JZY852312 KJU852309:KJU852312 KTQ852309:KTQ852312 LDM852309:LDM852312 LNI852309:LNI852312 LXE852309:LXE852312 MHA852309:MHA852312 MQW852309:MQW852312 NAS852309:NAS852312 NKO852309:NKO852312 NUK852309:NUK852312 OEG852309:OEG852312 OOC852309:OOC852312 OXY852309:OXY852312 PHU852309:PHU852312 PRQ852309:PRQ852312 QBM852309:QBM852312 QLI852309:QLI852312 QVE852309:QVE852312 RFA852309:RFA852312 ROW852309:ROW852312 RYS852309:RYS852312 SIO852309:SIO852312 SSK852309:SSK852312 TCG852309:TCG852312 TMC852309:TMC852312 TVY852309:TVY852312 UFU852309:UFU852312 UPQ852309:UPQ852312 UZM852309:UZM852312 VJI852309:VJI852312 VTE852309:VTE852312 WDA852309:WDA852312 WMW852309:WMW852312 WWS852309:WWS852312 AB917845:AB917848 KG917845:KG917848 UC917845:UC917848 ADY917845:ADY917848 ANU917845:ANU917848 AXQ917845:AXQ917848 BHM917845:BHM917848 BRI917845:BRI917848 CBE917845:CBE917848 CLA917845:CLA917848 CUW917845:CUW917848 DES917845:DES917848 DOO917845:DOO917848 DYK917845:DYK917848 EIG917845:EIG917848 ESC917845:ESC917848 FBY917845:FBY917848 FLU917845:FLU917848 FVQ917845:FVQ917848 GFM917845:GFM917848 GPI917845:GPI917848 GZE917845:GZE917848 HJA917845:HJA917848 HSW917845:HSW917848 ICS917845:ICS917848 IMO917845:IMO917848 IWK917845:IWK917848 JGG917845:JGG917848 JQC917845:JQC917848 JZY917845:JZY917848 KJU917845:KJU917848 KTQ917845:KTQ917848 LDM917845:LDM917848 LNI917845:LNI917848 LXE917845:LXE917848 MHA917845:MHA917848 MQW917845:MQW917848 NAS917845:NAS917848 NKO917845:NKO917848 NUK917845:NUK917848 OEG917845:OEG917848 OOC917845:OOC917848 OXY917845:OXY917848 PHU917845:PHU917848 PRQ917845:PRQ917848 QBM917845:QBM917848 QLI917845:QLI917848 QVE917845:QVE917848 RFA917845:RFA917848 ROW917845:ROW917848 RYS917845:RYS917848 SIO917845:SIO917848 SSK917845:SSK917848 TCG917845:TCG917848 TMC917845:TMC917848 TVY917845:TVY917848 UFU917845:UFU917848 UPQ917845:UPQ917848 UZM917845:UZM917848 VJI917845:VJI917848 VTE917845:VTE917848 WDA917845:WDA917848 WMW917845:WMW917848 WWS917845:WWS917848 AB983381:AB983384 KG983381:KG983384 UC983381:UC983384 ADY983381:ADY983384 ANU983381:ANU983384 AXQ983381:AXQ983384 BHM983381:BHM983384 BRI983381:BRI983384 CBE983381:CBE983384 CLA983381:CLA983384 CUW983381:CUW983384 DES983381:DES983384 DOO983381:DOO983384 DYK983381:DYK983384 EIG983381:EIG983384 ESC983381:ESC983384 FBY983381:FBY983384 FLU983381:FLU983384 FVQ983381:FVQ983384 GFM983381:GFM983384 GPI983381:GPI983384 GZE983381:GZE983384 HJA983381:HJA983384 HSW983381:HSW983384 ICS983381:ICS983384 IMO983381:IMO983384 IWK983381:IWK983384 JGG983381:JGG983384 JQC983381:JQC983384 JZY983381:JZY983384 KJU983381:KJU983384 KTQ983381:KTQ983384 LDM983381:LDM983384 LNI983381:LNI983384 LXE983381:LXE983384 MHA983381:MHA983384 MQW983381:MQW983384 NAS983381:NAS983384 NKO983381:NKO983384 NUK983381:NUK983384 OEG983381:OEG983384 OOC983381:OOC983384 OXY983381:OXY983384 PHU983381:PHU983384 PRQ983381:PRQ983384 QBM983381:QBM983384 QLI983381:QLI983384 QVE983381:QVE983384 RFA983381:RFA983384 ROW983381:ROW983384 RYS983381:RYS983384 SIO983381:SIO983384 SSK983381:SSK983384 TCG983381:TCG983384 TMC983381:TMC983384 TVY983381:TVY983384 UFU983381:UFU983384 UPQ983381:UPQ983384 UZM983381:UZM983384 VJI983381:VJI983384 VTE983381:VTE983384 WDA983381:WDA983384 WMW983381:WMW983384 WWS983381:WWS983384 QLI983262:QLI983270 AB65679:AB65684 KG65679:KH65684 UC65679:UD65684 ADY65679:ADZ65684 ANU65679:ANV65684 AXQ65679:AXR65684 BHM65679:BHN65684 BRI65679:BRJ65684 CBE65679:CBF65684 CLA65679:CLB65684 CUW65679:CUX65684 DES65679:DET65684 DOO65679:DOP65684 DYK65679:DYL65684 EIG65679:EIH65684 ESC65679:ESD65684 FBY65679:FBZ65684 FLU65679:FLV65684 FVQ65679:FVR65684 GFM65679:GFN65684 GPI65679:GPJ65684 GZE65679:GZF65684 HJA65679:HJB65684 HSW65679:HSX65684 ICS65679:ICT65684 IMO65679:IMP65684 IWK65679:IWL65684 JGG65679:JGH65684 JQC65679:JQD65684 JZY65679:JZZ65684 KJU65679:KJV65684 KTQ65679:KTR65684 LDM65679:LDN65684 LNI65679:LNJ65684 LXE65679:LXF65684 MHA65679:MHB65684 MQW65679:MQX65684 NAS65679:NAT65684 NKO65679:NKP65684 NUK65679:NUL65684 OEG65679:OEH65684 OOC65679:OOD65684 OXY65679:OXZ65684 PHU65679:PHV65684 PRQ65679:PRR65684 QBM65679:QBN65684 QLI65679:QLJ65684 QVE65679:QVF65684 RFA65679:RFB65684 ROW65679:ROX65684 RYS65679:RYT65684 SIO65679:SIP65684 SSK65679:SSL65684 TCG65679:TCH65684 TMC65679:TMD65684 TVY65679:TVZ65684 UFU65679:UFV65684 UPQ65679:UPR65684 UZM65679:UZN65684 VJI65679:VJJ65684 VTE65679:VTF65684 WDA65679:WDB65684 WMW65679:WMX65684 WWS65679:WWT65684 AB131215:AB131220 KG131215:KH131220 UC131215:UD131220 ADY131215:ADZ131220 ANU131215:ANV131220 AXQ131215:AXR131220 BHM131215:BHN131220 BRI131215:BRJ131220 CBE131215:CBF131220 CLA131215:CLB131220 CUW131215:CUX131220 DES131215:DET131220 DOO131215:DOP131220 DYK131215:DYL131220 EIG131215:EIH131220 ESC131215:ESD131220 FBY131215:FBZ131220 FLU131215:FLV131220 FVQ131215:FVR131220 GFM131215:GFN131220 GPI131215:GPJ131220 GZE131215:GZF131220 HJA131215:HJB131220 HSW131215:HSX131220 ICS131215:ICT131220 IMO131215:IMP131220 IWK131215:IWL131220 JGG131215:JGH131220 JQC131215:JQD131220 JZY131215:JZZ131220 KJU131215:KJV131220 KTQ131215:KTR131220 LDM131215:LDN131220 LNI131215:LNJ131220 LXE131215:LXF131220 MHA131215:MHB131220 MQW131215:MQX131220 NAS131215:NAT131220 NKO131215:NKP131220 NUK131215:NUL131220 OEG131215:OEH131220 OOC131215:OOD131220 OXY131215:OXZ131220 PHU131215:PHV131220 PRQ131215:PRR131220 QBM131215:QBN131220 QLI131215:QLJ131220 QVE131215:QVF131220 RFA131215:RFB131220 ROW131215:ROX131220 RYS131215:RYT131220 SIO131215:SIP131220 SSK131215:SSL131220 TCG131215:TCH131220 TMC131215:TMD131220 TVY131215:TVZ131220 UFU131215:UFV131220 UPQ131215:UPR131220 UZM131215:UZN131220 VJI131215:VJJ131220 VTE131215:VTF131220 WDA131215:WDB131220 WMW131215:WMX131220 WWS131215:WWT131220 AB196751:AB196756 KG196751:KH196756 UC196751:UD196756 ADY196751:ADZ196756 ANU196751:ANV196756 AXQ196751:AXR196756 BHM196751:BHN196756 BRI196751:BRJ196756 CBE196751:CBF196756 CLA196751:CLB196756 CUW196751:CUX196756 DES196751:DET196756 DOO196751:DOP196756 DYK196751:DYL196756 EIG196751:EIH196756 ESC196751:ESD196756 FBY196751:FBZ196756 FLU196751:FLV196756 FVQ196751:FVR196756 GFM196751:GFN196756 GPI196751:GPJ196756 GZE196751:GZF196756 HJA196751:HJB196756 HSW196751:HSX196756 ICS196751:ICT196756 IMO196751:IMP196756 IWK196751:IWL196756 JGG196751:JGH196756 JQC196751:JQD196756 JZY196751:JZZ196756 KJU196751:KJV196756 KTQ196751:KTR196756 LDM196751:LDN196756 LNI196751:LNJ196756 LXE196751:LXF196756 MHA196751:MHB196756 MQW196751:MQX196756 NAS196751:NAT196756 NKO196751:NKP196756 NUK196751:NUL196756 OEG196751:OEH196756 OOC196751:OOD196756 OXY196751:OXZ196756 PHU196751:PHV196756 PRQ196751:PRR196756 QBM196751:QBN196756 QLI196751:QLJ196756 QVE196751:QVF196756 RFA196751:RFB196756 ROW196751:ROX196756 RYS196751:RYT196756 SIO196751:SIP196756 SSK196751:SSL196756 TCG196751:TCH196756 TMC196751:TMD196756 TVY196751:TVZ196756 UFU196751:UFV196756 UPQ196751:UPR196756 UZM196751:UZN196756 VJI196751:VJJ196756 VTE196751:VTF196756 WDA196751:WDB196756 WMW196751:WMX196756 WWS196751:WWT196756 AB262287:AB262292 KG262287:KH262292 UC262287:UD262292 ADY262287:ADZ262292 ANU262287:ANV262292 AXQ262287:AXR262292 BHM262287:BHN262292 BRI262287:BRJ262292 CBE262287:CBF262292 CLA262287:CLB262292 CUW262287:CUX262292 DES262287:DET262292 DOO262287:DOP262292 DYK262287:DYL262292 EIG262287:EIH262292 ESC262287:ESD262292 FBY262287:FBZ262292 FLU262287:FLV262292 FVQ262287:FVR262292 GFM262287:GFN262292 GPI262287:GPJ262292 GZE262287:GZF262292 HJA262287:HJB262292 HSW262287:HSX262292 ICS262287:ICT262292 IMO262287:IMP262292 IWK262287:IWL262292 JGG262287:JGH262292 JQC262287:JQD262292 JZY262287:JZZ262292 KJU262287:KJV262292 KTQ262287:KTR262292 LDM262287:LDN262292 LNI262287:LNJ262292 LXE262287:LXF262292 MHA262287:MHB262292 MQW262287:MQX262292 NAS262287:NAT262292 NKO262287:NKP262292 NUK262287:NUL262292 OEG262287:OEH262292 OOC262287:OOD262292 OXY262287:OXZ262292 PHU262287:PHV262292 PRQ262287:PRR262292 QBM262287:QBN262292 QLI262287:QLJ262292 QVE262287:QVF262292 RFA262287:RFB262292 ROW262287:ROX262292 RYS262287:RYT262292 SIO262287:SIP262292 SSK262287:SSL262292 TCG262287:TCH262292 TMC262287:TMD262292 TVY262287:TVZ262292 UFU262287:UFV262292 UPQ262287:UPR262292 UZM262287:UZN262292 VJI262287:VJJ262292 VTE262287:VTF262292 WDA262287:WDB262292 WMW262287:WMX262292 WWS262287:WWT262292 AB327823:AB327828 KG327823:KH327828 UC327823:UD327828 ADY327823:ADZ327828 ANU327823:ANV327828 AXQ327823:AXR327828 BHM327823:BHN327828 BRI327823:BRJ327828 CBE327823:CBF327828 CLA327823:CLB327828 CUW327823:CUX327828 DES327823:DET327828 DOO327823:DOP327828 DYK327823:DYL327828 EIG327823:EIH327828 ESC327823:ESD327828 FBY327823:FBZ327828 FLU327823:FLV327828 FVQ327823:FVR327828 GFM327823:GFN327828 GPI327823:GPJ327828 GZE327823:GZF327828 HJA327823:HJB327828 HSW327823:HSX327828 ICS327823:ICT327828 IMO327823:IMP327828 IWK327823:IWL327828 JGG327823:JGH327828 JQC327823:JQD327828 JZY327823:JZZ327828 KJU327823:KJV327828 KTQ327823:KTR327828 LDM327823:LDN327828 LNI327823:LNJ327828 LXE327823:LXF327828 MHA327823:MHB327828 MQW327823:MQX327828 NAS327823:NAT327828 NKO327823:NKP327828 NUK327823:NUL327828 OEG327823:OEH327828 OOC327823:OOD327828 OXY327823:OXZ327828 PHU327823:PHV327828 PRQ327823:PRR327828 QBM327823:QBN327828 QLI327823:QLJ327828 QVE327823:QVF327828 RFA327823:RFB327828 ROW327823:ROX327828 RYS327823:RYT327828 SIO327823:SIP327828 SSK327823:SSL327828 TCG327823:TCH327828 TMC327823:TMD327828 TVY327823:TVZ327828 UFU327823:UFV327828 UPQ327823:UPR327828 UZM327823:UZN327828 VJI327823:VJJ327828 VTE327823:VTF327828 WDA327823:WDB327828 WMW327823:WMX327828 WWS327823:WWT327828 AB393359:AB393364 KG393359:KH393364 UC393359:UD393364 ADY393359:ADZ393364 ANU393359:ANV393364 AXQ393359:AXR393364 BHM393359:BHN393364 BRI393359:BRJ393364 CBE393359:CBF393364 CLA393359:CLB393364 CUW393359:CUX393364 DES393359:DET393364 DOO393359:DOP393364 DYK393359:DYL393364 EIG393359:EIH393364 ESC393359:ESD393364 FBY393359:FBZ393364 FLU393359:FLV393364 FVQ393359:FVR393364 GFM393359:GFN393364 GPI393359:GPJ393364 GZE393359:GZF393364 HJA393359:HJB393364 HSW393359:HSX393364 ICS393359:ICT393364 IMO393359:IMP393364 IWK393359:IWL393364 JGG393359:JGH393364 JQC393359:JQD393364 JZY393359:JZZ393364 KJU393359:KJV393364 KTQ393359:KTR393364 LDM393359:LDN393364 LNI393359:LNJ393364 LXE393359:LXF393364 MHA393359:MHB393364 MQW393359:MQX393364 NAS393359:NAT393364 NKO393359:NKP393364 NUK393359:NUL393364 OEG393359:OEH393364 OOC393359:OOD393364 OXY393359:OXZ393364 PHU393359:PHV393364 PRQ393359:PRR393364 QBM393359:QBN393364 QLI393359:QLJ393364 QVE393359:QVF393364 RFA393359:RFB393364 ROW393359:ROX393364 RYS393359:RYT393364 SIO393359:SIP393364 SSK393359:SSL393364 TCG393359:TCH393364 TMC393359:TMD393364 TVY393359:TVZ393364 UFU393359:UFV393364 UPQ393359:UPR393364 UZM393359:UZN393364 VJI393359:VJJ393364 VTE393359:VTF393364 WDA393359:WDB393364 WMW393359:WMX393364 WWS393359:WWT393364 AB458895:AB458900 KG458895:KH458900 UC458895:UD458900 ADY458895:ADZ458900 ANU458895:ANV458900 AXQ458895:AXR458900 BHM458895:BHN458900 BRI458895:BRJ458900 CBE458895:CBF458900 CLA458895:CLB458900 CUW458895:CUX458900 DES458895:DET458900 DOO458895:DOP458900 DYK458895:DYL458900 EIG458895:EIH458900 ESC458895:ESD458900 FBY458895:FBZ458900 FLU458895:FLV458900 FVQ458895:FVR458900 GFM458895:GFN458900 GPI458895:GPJ458900 GZE458895:GZF458900 HJA458895:HJB458900 HSW458895:HSX458900 ICS458895:ICT458900 IMO458895:IMP458900 IWK458895:IWL458900 JGG458895:JGH458900 JQC458895:JQD458900 JZY458895:JZZ458900 KJU458895:KJV458900 KTQ458895:KTR458900 LDM458895:LDN458900 LNI458895:LNJ458900 LXE458895:LXF458900 MHA458895:MHB458900 MQW458895:MQX458900 NAS458895:NAT458900 NKO458895:NKP458900 NUK458895:NUL458900 OEG458895:OEH458900 OOC458895:OOD458900 OXY458895:OXZ458900 PHU458895:PHV458900 PRQ458895:PRR458900 QBM458895:QBN458900 QLI458895:QLJ458900 QVE458895:QVF458900 RFA458895:RFB458900 ROW458895:ROX458900 RYS458895:RYT458900 SIO458895:SIP458900 SSK458895:SSL458900 TCG458895:TCH458900 TMC458895:TMD458900 TVY458895:TVZ458900 UFU458895:UFV458900 UPQ458895:UPR458900 UZM458895:UZN458900 VJI458895:VJJ458900 VTE458895:VTF458900 WDA458895:WDB458900 WMW458895:WMX458900 WWS458895:WWT458900 AB524431:AB524436 KG524431:KH524436 UC524431:UD524436 ADY524431:ADZ524436 ANU524431:ANV524436 AXQ524431:AXR524436 BHM524431:BHN524436 BRI524431:BRJ524436 CBE524431:CBF524436 CLA524431:CLB524436 CUW524431:CUX524436 DES524431:DET524436 DOO524431:DOP524436 DYK524431:DYL524436 EIG524431:EIH524436 ESC524431:ESD524436 FBY524431:FBZ524436 FLU524431:FLV524436 FVQ524431:FVR524436 GFM524431:GFN524436 GPI524431:GPJ524436 GZE524431:GZF524436 HJA524431:HJB524436 HSW524431:HSX524436 ICS524431:ICT524436 IMO524431:IMP524436 IWK524431:IWL524436 JGG524431:JGH524436 JQC524431:JQD524436 JZY524431:JZZ524436 KJU524431:KJV524436 KTQ524431:KTR524436 LDM524431:LDN524436 LNI524431:LNJ524436 LXE524431:LXF524436 MHA524431:MHB524436 MQW524431:MQX524436 NAS524431:NAT524436 NKO524431:NKP524436 NUK524431:NUL524436 OEG524431:OEH524436 OOC524431:OOD524436 OXY524431:OXZ524436 PHU524431:PHV524436 PRQ524431:PRR524436 QBM524431:QBN524436 QLI524431:QLJ524436 QVE524431:QVF524436 RFA524431:RFB524436 ROW524431:ROX524436 RYS524431:RYT524436 SIO524431:SIP524436 SSK524431:SSL524436 TCG524431:TCH524436 TMC524431:TMD524436 TVY524431:TVZ524436 UFU524431:UFV524436 UPQ524431:UPR524436 UZM524431:UZN524436 VJI524431:VJJ524436 VTE524431:VTF524436 WDA524431:WDB524436 WMW524431:WMX524436 WWS524431:WWT524436 AB589967:AB589972 KG589967:KH589972 UC589967:UD589972 ADY589967:ADZ589972 ANU589967:ANV589972 AXQ589967:AXR589972 BHM589967:BHN589972 BRI589967:BRJ589972 CBE589967:CBF589972 CLA589967:CLB589972 CUW589967:CUX589972 DES589967:DET589972 DOO589967:DOP589972 DYK589967:DYL589972 EIG589967:EIH589972 ESC589967:ESD589972 FBY589967:FBZ589972 FLU589967:FLV589972 FVQ589967:FVR589972 GFM589967:GFN589972 GPI589967:GPJ589972 GZE589967:GZF589972 HJA589967:HJB589972 HSW589967:HSX589972 ICS589967:ICT589972 IMO589967:IMP589972 IWK589967:IWL589972 JGG589967:JGH589972 JQC589967:JQD589972 JZY589967:JZZ589972 KJU589967:KJV589972 KTQ589967:KTR589972 LDM589967:LDN589972 LNI589967:LNJ589972 LXE589967:LXF589972 MHA589967:MHB589972 MQW589967:MQX589972 NAS589967:NAT589972 NKO589967:NKP589972 NUK589967:NUL589972 OEG589967:OEH589972 OOC589967:OOD589972 OXY589967:OXZ589972 PHU589967:PHV589972 PRQ589967:PRR589972 QBM589967:QBN589972 QLI589967:QLJ589972 QVE589967:QVF589972 RFA589967:RFB589972 ROW589967:ROX589972 RYS589967:RYT589972 SIO589967:SIP589972 SSK589967:SSL589972 TCG589967:TCH589972 TMC589967:TMD589972 TVY589967:TVZ589972 UFU589967:UFV589972 UPQ589967:UPR589972 UZM589967:UZN589972 VJI589967:VJJ589972 VTE589967:VTF589972 WDA589967:WDB589972 WMW589967:WMX589972 WWS589967:WWT589972 AB655503:AB655508 KG655503:KH655508 UC655503:UD655508 ADY655503:ADZ655508 ANU655503:ANV655508 AXQ655503:AXR655508 BHM655503:BHN655508 BRI655503:BRJ655508 CBE655503:CBF655508 CLA655503:CLB655508 CUW655503:CUX655508 DES655503:DET655508 DOO655503:DOP655508 DYK655503:DYL655508 EIG655503:EIH655508 ESC655503:ESD655508 FBY655503:FBZ655508 FLU655503:FLV655508 FVQ655503:FVR655508 GFM655503:GFN655508 GPI655503:GPJ655508 GZE655503:GZF655508 HJA655503:HJB655508 HSW655503:HSX655508 ICS655503:ICT655508 IMO655503:IMP655508 IWK655503:IWL655508 JGG655503:JGH655508 JQC655503:JQD655508 JZY655503:JZZ655508 KJU655503:KJV655508 KTQ655503:KTR655508 LDM655503:LDN655508 LNI655503:LNJ655508 LXE655503:LXF655508 MHA655503:MHB655508 MQW655503:MQX655508 NAS655503:NAT655508 NKO655503:NKP655508 NUK655503:NUL655508 OEG655503:OEH655508 OOC655503:OOD655508 OXY655503:OXZ655508 PHU655503:PHV655508 PRQ655503:PRR655508 QBM655503:QBN655508 QLI655503:QLJ655508 QVE655503:QVF655508 RFA655503:RFB655508 ROW655503:ROX655508 RYS655503:RYT655508 SIO655503:SIP655508 SSK655503:SSL655508 TCG655503:TCH655508 TMC655503:TMD655508 TVY655503:TVZ655508 UFU655503:UFV655508 UPQ655503:UPR655508 UZM655503:UZN655508 VJI655503:VJJ655508 VTE655503:VTF655508 WDA655503:WDB655508 WMW655503:WMX655508 WWS655503:WWT655508 AB721039:AB721044 KG721039:KH721044 UC721039:UD721044 ADY721039:ADZ721044 ANU721039:ANV721044 AXQ721039:AXR721044 BHM721039:BHN721044 BRI721039:BRJ721044 CBE721039:CBF721044 CLA721039:CLB721044 CUW721039:CUX721044 DES721039:DET721044 DOO721039:DOP721044 DYK721039:DYL721044 EIG721039:EIH721044 ESC721039:ESD721044 FBY721039:FBZ721044 FLU721039:FLV721044 FVQ721039:FVR721044 GFM721039:GFN721044 GPI721039:GPJ721044 GZE721039:GZF721044 HJA721039:HJB721044 HSW721039:HSX721044 ICS721039:ICT721044 IMO721039:IMP721044 IWK721039:IWL721044 JGG721039:JGH721044 JQC721039:JQD721044 JZY721039:JZZ721044 KJU721039:KJV721044 KTQ721039:KTR721044 LDM721039:LDN721044 LNI721039:LNJ721044 LXE721039:LXF721044 MHA721039:MHB721044 MQW721039:MQX721044 NAS721039:NAT721044 NKO721039:NKP721044 NUK721039:NUL721044 OEG721039:OEH721044 OOC721039:OOD721044 OXY721039:OXZ721044 PHU721039:PHV721044 PRQ721039:PRR721044 QBM721039:QBN721044 QLI721039:QLJ721044 QVE721039:QVF721044 RFA721039:RFB721044 ROW721039:ROX721044 RYS721039:RYT721044 SIO721039:SIP721044 SSK721039:SSL721044 TCG721039:TCH721044 TMC721039:TMD721044 TVY721039:TVZ721044 UFU721039:UFV721044 UPQ721039:UPR721044 UZM721039:UZN721044 VJI721039:VJJ721044 VTE721039:VTF721044 WDA721039:WDB721044 WMW721039:WMX721044 WWS721039:WWT721044 AB786575:AB786580 KG786575:KH786580 UC786575:UD786580 ADY786575:ADZ786580 ANU786575:ANV786580 AXQ786575:AXR786580 BHM786575:BHN786580 BRI786575:BRJ786580 CBE786575:CBF786580 CLA786575:CLB786580 CUW786575:CUX786580 DES786575:DET786580 DOO786575:DOP786580 DYK786575:DYL786580 EIG786575:EIH786580 ESC786575:ESD786580 FBY786575:FBZ786580 FLU786575:FLV786580 FVQ786575:FVR786580 GFM786575:GFN786580 GPI786575:GPJ786580 GZE786575:GZF786580 HJA786575:HJB786580 HSW786575:HSX786580 ICS786575:ICT786580 IMO786575:IMP786580 IWK786575:IWL786580 JGG786575:JGH786580 JQC786575:JQD786580 JZY786575:JZZ786580 KJU786575:KJV786580 KTQ786575:KTR786580 LDM786575:LDN786580 LNI786575:LNJ786580 LXE786575:LXF786580 MHA786575:MHB786580 MQW786575:MQX786580 NAS786575:NAT786580 NKO786575:NKP786580 NUK786575:NUL786580 OEG786575:OEH786580 OOC786575:OOD786580 OXY786575:OXZ786580 PHU786575:PHV786580 PRQ786575:PRR786580 QBM786575:QBN786580 QLI786575:QLJ786580 QVE786575:QVF786580 RFA786575:RFB786580 ROW786575:ROX786580 RYS786575:RYT786580 SIO786575:SIP786580 SSK786575:SSL786580 TCG786575:TCH786580 TMC786575:TMD786580 TVY786575:TVZ786580 UFU786575:UFV786580 UPQ786575:UPR786580 UZM786575:UZN786580 VJI786575:VJJ786580 VTE786575:VTF786580 WDA786575:WDB786580 WMW786575:WMX786580 WWS786575:WWT786580 AB852111:AB852116 KG852111:KH852116 UC852111:UD852116 ADY852111:ADZ852116 ANU852111:ANV852116 AXQ852111:AXR852116 BHM852111:BHN852116 BRI852111:BRJ852116 CBE852111:CBF852116 CLA852111:CLB852116 CUW852111:CUX852116 DES852111:DET852116 DOO852111:DOP852116 DYK852111:DYL852116 EIG852111:EIH852116 ESC852111:ESD852116 FBY852111:FBZ852116 FLU852111:FLV852116 FVQ852111:FVR852116 GFM852111:GFN852116 GPI852111:GPJ852116 GZE852111:GZF852116 HJA852111:HJB852116 HSW852111:HSX852116 ICS852111:ICT852116 IMO852111:IMP852116 IWK852111:IWL852116 JGG852111:JGH852116 JQC852111:JQD852116 JZY852111:JZZ852116 KJU852111:KJV852116 KTQ852111:KTR852116 LDM852111:LDN852116 LNI852111:LNJ852116 LXE852111:LXF852116 MHA852111:MHB852116 MQW852111:MQX852116 NAS852111:NAT852116 NKO852111:NKP852116 NUK852111:NUL852116 OEG852111:OEH852116 OOC852111:OOD852116 OXY852111:OXZ852116 PHU852111:PHV852116 PRQ852111:PRR852116 QBM852111:QBN852116 QLI852111:QLJ852116 QVE852111:QVF852116 RFA852111:RFB852116 ROW852111:ROX852116 RYS852111:RYT852116 SIO852111:SIP852116 SSK852111:SSL852116 TCG852111:TCH852116 TMC852111:TMD852116 TVY852111:TVZ852116 UFU852111:UFV852116 UPQ852111:UPR852116 UZM852111:UZN852116 VJI852111:VJJ852116 VTE852111:VTF852116 WDA852111:WDB852116 WMW852111:WMX852116 WWS852111:WWT852116 AB917647:AB917652 KG917647:KH917652 UC917647:UD917652 ADY917647:ADZ917652 ANU917647:ANV917652 AXQ917647:AXR917652 BHM917647:BHN917652 BRI917647:BRJ917652 CBE917647:CBF917652 CLA917647:CLB917652 CUW917647:CUX917652 DES917647:DET917652 DOO917647:DOP917652 DYK917647:DYL917652 EIG917647:EIH917652 ESC917647:ESD917652 FBY917647:FBZ917652 FLU917647:FLV917652 FVQ917647:FVR917652 GFM917647:GFN917652 GPI917647:GPJ917652 GZE917647:GZF917652 HJA917647:HJB917652 HSW917647:HSX917652 ICS917647:ICT917652 IMO917647:IMP917652 IWK917647:IWL917652 JGG917647:JGH917652 JQC917647:JQD917652 JZY917647:JZZ917652 KJU917647:KJV917652 KTQ917647:KTR917652 LDM917647:LDN917652 LNI917647:LNJ917652 LXE917647:LXF917652 MHA917647:MHB917652 MQW917647:MQX917652 NAS917647:NAT917652 NKO917647:NKP917652 NUK917647:NUL917652 OEG917647:OEH917652 OOC917647:OOD917652 OXY917647:OXZ917652 PHU917647:PHV917652 PRQ917647:PRR917652 QBM917647:QBN917652 QLI917647:QLJ917652 QVE917647:QVF917652 RFA917647:RFB917652 ROW917647:ROX917652 RYS917647:RYT917652 SIO917647:SIP917652 SSK917647:SSL917652 TCG917647:TCH917652 TMC917647:TMD917652 TVY917647:TVZ917652 UFU917647:UFV917652 UPQ917647:UPR917652 UZM917647:UZN917652 VJI917647:VJJ917652 VTE917647:VTF917652 WDA917647:WDB917652 WMW917647:WMX917652 WWS917647:WWT917652 AB983183:AB983188 KG983183:KH983188 UC983183:UD983188 ADY983183:ADZ983188 ANU983183:ANV983188 AXQ983183:AXR983188 BHM983183:BHN983188 BRI983183:BRJ983188 CBE983183:CBF983188 CLA983183:CLB983188 CUW983183:CUX983188 DES983183:DET983188 DOO983183:DOP983188 DYK983183:DYL983188 EIG983183:EIH983188 ESC983183:ESD983188 FBY983183:FBZ983188 FLU983183:FLV983188 FVQ983183:FVR983188 GFM983183:GFN983188 GPI983183:GPJ983188 GZE983183:GZF983188 HJA983183:HJB983188 HSW983183:HSX983188 ICS983183:ICT983188 IMO983183:IMP983188 IWK983183:IWL983188 JGG983183:JGH983188 JQC983183:JQD983188 JZY983183:JZZ983188 KJU983183:KJV983188 KTQ983183:KTR983188 LDM983183:LDN983188 LNI983183:LNJ983188 LXE983183:LXF983188 MHA983183:MHB983188 MQW983183:MQX983188 NAS983183:NAT983188 NKO983183:NKP983188 NUK983183:NUL983188 OEG983183:OEH983188 OOC983183:OOD983188 OXY983183:OXZ983188 PHU983183:PHV983188 PRQ983183:PRR983188 QBM983183:QBN983188 QLI983183:QLJ983188 QVE983183:QVF983188 RFA983183:RFB983188 ROW983183:ROX983188 RYS983183:RYT983188 SIO983183:SIP983188 SSK983183:SSL983188 TCG983183:TCH983188 TMC983183:TMD983188 TVY983183:TVZ983188 UFU983183:UFV983188 UPQ983183:UPR983188 UZM983183:UZN983188 VJI983183:VJJ983188 VTE983183:VTF983188 WDA983183:WDB983188 WMW983183:WMX983188 WWS983183:WWT983188 QVE983262:QVE983270 KG78:KH83 UC78:UD83 ADY78:ADZ83 ANU78:ANV83 AXQ78:AXR83 BHM78:BHN83 BRI78:BRJ83 CBE78:CBF83 CLA78:CLB83 CUW78:CUX83 DES78:DET83 DOO78:DOP83 DYK78:DYL83 EIG78:EIH83 ESC78:ESD83 FBY78:FBZ83 FLU78:FLV83 FVQ78:FVR83 GFM78:GFN83 GPI78:GPJ83 GZE78:GZF83 HJA78:HJB83 HSW78:HSX83 ICS78:ICT83 IMO78:IMP83 IWK78:IWL83 JGG78:JGH83 JQC78:JQD83 JZY78:JZZ83 KJU78:KJV83 KTQ78:KTR83 LDM78:LDN83 LNI78:LNJ83 LXE78:LXF83 MHA78:MHB83 MQW78:MQX83 NAS78:NAT83 NKO78:NKP83 NUK78:NUL83 OEG78:OEH83 OOC78:OOD83 OXY78:OXZ83 PHU78:PHV83 PRQ78:PRR83 QBM78:QBN83 QLI78:QLJ83 QVE78:QVF83 RFA78:RFB83 ROW78:ROX83 RYS78:RYT83 SIO78:SIP83 SSK78:SSL83 TCG78:TCH83 TMC78:TMD83 TVY78:TVZ83 UFU78:UFV83 UPQ78:UPR83 UZM78:UZN83 VJI78:VJJ83 VTE78:VTF83 WDA78:WDB83 WMW78:WMX83 WWS78:WWT83 AB65686:AB65689 KG65686:KH65689 UC65686:UD65689 ADY65686:ADZ65689 ANU65686:ANV65689 AXQ65686:AXR65689 BHM65686:BHN65689 BRI65686:BRJ65689 CBE65686:CBF65689 CLA65686:CLB65689 CUW65686:CUX65689 DES65686:DET65689 DOO65686:DOP65689 DYK65686:DYL65689 EIG65686:EIH65689 ESC65686:ESD65689 FBY65686:FBZ65689 FLU65686:FLV65689 FVQ65686:FVR65689 GFM65686:GFN65689 GPI65686:GPJ65689 GZE65686:GZF65689 HJA65686:HJB65689 HSW65686:HSX65689 ICS65686:ICT65689 IMO65686:IMP65689 IWK65686:IWL65689 JGG65686:JGH65689 JQC65686:JQD65689 JZY65686:JZZ65689 KJU65686:KJV65689 KTQ65686:KTR65689 LDM65686:LDN65689 LNI65686:LNJ65689 LXE65686:LXF65689 MHA65686:MHB65689 MQW65686:MQX65689 NAS65686:NAT65689 NKO65686:NKP65689 NUK65686:NUL65689 OEG65686:OEH65689 OOC65686:OOD65689 OXY65686:OXZ65689 PHU65686:PHV65689 PRQ65686:PRR65689 QBM65686:QBN65689 QLI65686:QLJ65689 QVE65686:QVF65689 RFA65686:RFB65689 ROW65686:ROX65689 RYS65686:RYT65689 SIO65686:SIP65689 SSK65686:SSL65689 TCG65686:TCH65689 TMC65686:TMD65689 TVY65686:TVZ65689 UFU65686:UFV65689 UPQ65686:UPR65689 UZM65686:UZN65689 VJI65686:VJJ65689 VTE65686:VTF65689 WDA65686:WDB65689 WMW65686:WMX65689 WWS65686:WWT65689 AB131222:AB131225 KG131222:KH131225 UC131222:UD131225 ADY131222:ADZ131225 ANU131222:ANV131225 AXQ131222:AXR131225 BHM131222:BHN131225 BRI131222:BRJ131225 CBE131222:CBF131225 CLA131222:CLB131225 CUW131222:CUX131225 DES131222:DET131225 DOO131222:DOP131225 DYK131222:DYL131225 EIG131222:EIH131225 ESC131222:ESD131225 FBY131222:FBZ131225 FLU131222:FLV131225 FVQ131222:FVR131225 GFM131222:GFN131225 GPI131222:GPJ131225 GZE131222:GZF131225 HJA131222:HJB131225 HSW131222:HSX131225 ICS131222:ICT131225 IMO131222:IMP131225 IWK131222:IWL131225 JGG131222:JGH131225 JQC131222:JQD131225 JZY131222:JZZ131225 KJU131222:KJV131225 KTQ131222:KTR131225 LDM131222:LDN131225 LNI131222:LNJ131225 LXE131222:LXF131225 MHA131222:MHB131225 MQW131222:MQX131225 NAS131222:NAT131225 NKO131222:NKP131225 NUK131222:NUL131225 OEG131222:OEH131225 OOC131222:OOD131225 OXY131222:OXZ131225 PHU131222:PHV131225 PRQ131222:PRR131225 QBM131222:QBN131225 QLI131222:QLJ131225 QVE131222:QVF131225 RFA131222:RFB131225 ROW131222:ROX131225 RYS131222:RYT131225 SIO131222:SIP131225 SSK131222:SSL131225 TCG131222:TCH131225 TMC131222:TMD131225 TVY131222:TVZ131225 UFU131222:UFV131225 UPQ131222:UPR131225 UZM131222:UZN131225 VJI131222:VJJ131225 VTE131222:VTF131225 WDA131222:WDB131225 WMW131222:WMX131225 WWS131222:WWT131225 AB196758:AB196761 KG196758:KH196761 UC196758:UD196761 ADY196758:ADZ196761 ANU196758:ANV196761 AXQ196758:AXR196761 BHM196758:BHN196761 BRI196758:BRJ196761 CBE196758:CBF196761 CLA196758:CLB196761 CUW196758:CUX196761 DES196758:DET196761 DOO196758:DOP196761 DYK196758:DYL196761 EIG196758:EIH196761 ESC196758:ESD196761 FBY196758:FBZ196761 FLU196758:FLV196761 FVQ196758:FVR196761 GFM196758:GFN196761 GPI196758:GPJ196761 GZE196758:GZF196761 HJA196758:HJB196761 HSW196758:HSX196761 ICS196758:ICT196761 IMO196758:IMP196761 IWK196758:IWL196761 JGG196758:JGH196761 JQC196758:JQD196761 JZY196758:JZZ196761 KJU196758:KJV196761 KTQ196758:KTR196761 LDM196758:LDN196761 LNI196758:LNJ196761 LXE196758:LXF196761 MHA196758:MHB196761 MQW196758:MQX196761 NAS196758:NAT196761 NKO196758:NKP196761 NUK196758:NUL196761 OEG196758:OEH196761 OOC196758:OOD196761 OXY196758:OXZ196761 PHU196758:PHV196761 PRQ196758:PRR196761 QBM196758:QBN196761 QLI196758:QLJ196761 QVE196758:QVF196761 RFA196758:RFB196761 ROW196758:ROX196761 RYS196758:RYT196761 SIO196758:SIP196761 SSK196758:SSL196761 TCG196758:TCH196761 TMC196758:TMD196761 TVY196758:TVZ196761 UFU196758:UFV196761 UPQ196758:UPR196761 UZM196758:UZN196761 VJI196758:VJJ196761 VTE196758:VTF196761 WDA196758:WDB196761 WMW196758:WMX196761 WWS196758:WWT196761 AB262294:AB262297 KG262294:KH262297 UC262294:UD262297 ADY262294:ADZ262297 ANU262294:ANV262297 AXQ262294:AXR262297 BHM262294:BHN262297 BRI262294:BRJ262297 CBE262294:CBF262297 CLA262294:CLB262297 CUW262294:CUX262297 DES262294:DET262297 DOO262294:DOP262297 DYK262294:DYL262297 EIG262294:EIH262297 ESC262294:ESD262297 FBY262294:FBZ262297 FLU262294:FLV262297 FVQ262294:FVR262297 GFM262294:GFN262297 GPI262294:GPJ262297 GZE262294:GZF262297 HJA262294:HJB262297 HSW262294:HSX262297 ICS262294:ICT262297 IMO262294:IMP262297 IWK262294:IWL262297 JGG262294:JGH262297 JQC262294:JQD262297 JZY262294:JZZ262297 KJU262294:KJV262297 KTQ262294:KTR262297 LDM262294:LDN262297 LNI262294:LNJ262297 LXE262294:LXF262297 MHA262294:MHB262297 MQW262294:MQX262297 NAS262294:NAT262297 NKO262294:NKP262297 NUK262294:NUL262297 OEG262294:OEH262297 OOC262294:OOD262297 OXY262294:OXZ262297 PHU262294:PHV262297 PRQ262294:PRR262297 QBM262294:QBN262297 QLI262294:QLJ262297 QVE262294:QVF262297 RFA262294:RFB262297 ROW262294:ROX262297 RYS262294:RYT262297 SIO262294:SIP262297 SSK262294:SSL262297 TCG262294:TCH262297 TMC262294:TMD262297 TVY262294:TVZ262297 UFU262294:UFV262297 UPQ262294:UPR262297 UZM262294:UZN262297 VJI262294:VJJ262297 VTE262294:VTF262297 WDA262294:WDB262297 WMW262294:WMX262297 WWS262294:WWT262297 AB327830:AB327833 KG327830:KH327833 UC327830:UD327833 ADY327830:ADZ327833 ANU327830:ANV327833 AXQ327830:AXR327833 BHM327830:BHN327833 BRI327830:BRJ327833 CBE327830:CBF327833 CLA327830:CLB327833 CUW327830:CUX327833 DES327830:DET327833 DOO327830:DOP327833 DYK327830:DYL327833 EIG327830:EIH327833 ESC327830:ESD327833 FBY327830:FBZ327833 FLU327830:FLV327833 FVQ327830:FVR327833 GFM327830:GFN327833 GPI327830:GPJ327833 GZE327830:GZF327833 HJA327830:HJB327833 HSW327830:HSX327833 ICS327830:ICT327833 IMO327830:IMP327833 IWK327830:IWL327833 JGG327830:JGH327833 JQC327830:JQD327833 JZY327830:JZZ327833 KJU327830:KJV327833 KTQ327830:KTR327833 LDM327830:LDN327833 LNI327830:LNJ327833 LXE327830:LXF327833 MHA327830:MHB327833 MQW327830:MQX327833 NAS327830:NAT327833 NKO327830:NKP327833 NUK327830:NUL327833 OEG327830:OEH327833 OOC327830:OOD327833 OXY327830:OXZ327833 PHU327830:PHV327833 PRQ327830:PRR327833 QBM327830:QBN327833 QLI327830:QLJ327833 QVE327830:QVF327833 RFA327830:RFB327833 ROW327830:ROX327833 RYS327830:RYT327833 SIO327830:SIP327833 SSK327830:SSL327833 TCG327830:TCH327833 TMC327830:TMD327833 TVY327830:TVZ327833 UFU327830:UFV327833 UPQ327830:UPR327833 UZM327830:UZN327833 VJI327830:VJJ327833 VTE327830:VTF327833 WDA327830:WDB327833 WMW327830:WMX327833 WWS327830:WWT327833 AB393366:AB393369 KG393366:KH393369 UC393366:UD393369 ADY393366:ADZ393369 ANU393366:ANV393369 AXQ393366:AXR393369 BHM393366:BHN393369 BRI393366:BRJ393369 CBE393366:CBF393369 CLA393366:CLB393369 CUW393366:CUX393369 DES393366:DET393369 DOO393366:DOP393369 DYK393366:DYL393369 EIG393366:EIH393369 ESC393366:ESD393369 FBY393366:FBZ393369 FLU393366:FLV393369 FVQ393366:FVR393369 GFM393366:GFN393369 GPI393366:GPJ393369 GZE393366:GZF393369 HJA393366:HJB393369 HSW393366:HSX393369 ICS393366:ICT393369 IMO393366:IMP393369 IWK393366:IWL393369 JGG393366:JGH393369 JQC393366:JQD393369 JZY393366:JZZ393369 KJU393366:KJV393369 KTQ393366:KTR393369 LDM393366:LDN393369 LNI393366:LNJ393369 LXE393366:LXF393369 MHA393366:MHB393369 MQW393366:MQX393369 NAS393366:NAT393369 NKO393366:NKP393369 NUK393366:NUL393369 OEG393366:OEH393369 OOC393366:OOD393369 OXY393366:OXZ393369 PHU393366:PHV393369 PRQ393366:PRR393369 QBM393366:QBN393369 QLI393366:QLJ393369 QVE393366:QVF393369 RFA393366:RFB393369 ROW393366:ROX393369 RYS393366:RYT393369 SIO393366:SIP393369 SSK393366:SSL393369 TCG393366:TCH393369 TMC393366:TMD393369 TVY393366:TVZ393369 UFU393366:UFV393369 UPQ393366:UPR393369 UZM393366:UZN393369 VJI393366:VJJ393369 VTE393366:VTF393369 WDA393366:WDB393369 WMW393366:WMX393369 WWS393366:WWT393369 AB458902:AB458905 KG458902:KH458905 UC458902:UD458905 ADY458902:ADZ458905 ANU458902:ANV458905 AXQ458902:AXR458905 BHM458902:BHN458905 BRI458902:BRJ458905 CBE458902:CBF458905 CLA458902:CLB458905 CUW458902:CUX458905 DES458902:DET458905 DOO458902:DOP458905 DYK458902:DYL458905 EIG458902:EIH458905 ESC458902:ESD458905 FBY458902:FBZ458905 FLU458902:FLV458905 FVQ458902:FVR458905 GFM458902:GFN458905 GPI458902:GPJ458905 GZE458902:GZF458905 HJA458902:HJB458905 HSW458902:HSX458905 ICS458902:ICT458905 IMO458902:IMP458905 IWK458902:IWL458905 JGG458902:JGH458905 JQC458902:JQD458905 JZY458902:JZZ458905 KJU458902:KJV458905 KTQ458902:KTR458905 LDM458902:LDN458905 LNI458902:LNJ458905 LXE458902:LXF458905 MHA458902:MHB458905 MQW458902:MQX458905 NAS458902:NAT458905 NKO458902:NKP458905 NUK458902:NUL458905 OEG458902:OEH458905 OOC458902:OOD458905 OXY458902:OXZ458905 PHU458902:PHV458905 PRQ458902:PRR458905 QBM458902:QBN458905 QLI458902:QLJ458905 QVE458902:QVF458905 RFA458902:RFB458905 ROW458902:ROX458905 RYS458902:RYT458905 SIO458902:SIP458905 SSK458902:SSL458905 TCG458902:TCH458905 TMC458902:TMD458905 TVY458902:TVZ458905 UFU458902:UFV458905 UPQ458902:UPR458905 UZM458902:UZN458905 VJI458902:VJJ458905 VTE458902:VTF458905 WDA458902:WDB458905 WMW458902:WMX458905 WWS458902:WWT458905 AB524438:AB524441 KG524438:KH524441 UC524438:UD524441 ADY524438:ADZ524441 ANU524438:ANV524441 AXQ524438:AXR524441 BHM524438:BHN524441 BRI524438:BRJ524441 CBE524438:CBF524441 CLA524438:CLB524441 CUW524438:CUX524441 DES524438:DET524441 DOO524438:DOP524441 DYK524438:DYL524441 EIG524438:EIH524441 ESC524438:ESD524441 FBY524438:FBZ524441 FLU524438:FLV524441 FVQ524438:FVR524441 GFM524438:GFN524441 GPI524438:GPJ524441 GZE524438:GZF524441 HJA524438:HJB524441 HSW524438:HSX524441 ICS524438:ICT524441 IMO524438:IMP524441 IWK524438:IWL524441 JGG524438:JGH524441 JQC524438:JQD524441 JZY524438:JZZ524441 KJU524438:KJV524441 KTQ524438:KTR524441 LDM524438:LDN524441 LNI524438:LNJ524441 LXE524438:LXF524441 MHA524438:MHB524441 MQW524438:MQX524441 NAS524438:NAT524441 NKO524438:NKP524441 NUK524438:NUL524441 OEG524438:OEH524441 OOC524438:OOD524441 OXY524438:OXZ524441 PHU524438:PHV524441 PRQ524438:PRR524441 QBM524438:QBN524441 QLI524438:QLJ524441 QVE524438:QVF524441 RFA524438:RFB524441 ROW524438:ROX524441 RYS524438:RYT524441 SIO524438:SIP524441 SSK524438:SSL524441 TCG524438:TCH524441 TMC524438:TMD524441 TVY524438:TVZ524441 UFU524438:UFV524441 UPQ524438:UPR524441 UZM524438:UZN524441 VJI524438:VJJ524441 VTE524438:VTF524441 WDA524438:WDB524441 WMW524438:WMX524441 WWS524438:WWT524441 AB589974:AB589977 KG589974:KH589977 UC589974:UD589977 ADY589974:ADZ589977 ANU589974:ANV589977 AXQ589974:AXR589977 BHM589974:BHN589977 BRI589974:BRJ589977 CBE589974:CBF589977 CLA589974:CLB589977 CUW589974:CUX589977 DES589974:DET589977 DOO589974:DOP589977 DYK589974:DYL589977 EIG589974:EIH589977 ESC589974:ESD589977 FBY589974:FBZ589977 FLU589974:FLV589977 FVQ589974:FVR589977 GFM589974:GFN589977 GPI589974:GPJ589977 GZE589974:GZF589977 HJA589974:HJB589977 HSW589974:HSX589977 ICS589974:ICT589977 IMO589974:IMP589977 IWK589974:IWL589977 JGG589974:JGH589977 JQC589974:JQD589977 JZY589974:JZZ589977 KJU589974:KJV589977 KTQ589974:KTR589977 LDM589974:LDN589977 LNI589974:LNJ589977 LXE589974:LXF589977 MHA589974:MHB589977 MQW589974:MQX589977 NAS589974:NAT589977 NKO589974:NKP589977 NUK589974:NUL589977 OEG589974:OEH589977 OOC589974:OOD589977 OXY589974:OXZ589977 PHU589974:PHV589977 PRQ589974:PRR589977 QBM589974:QBN589977 QLI589974:QLJ589977 QVE589974:QVF589977 RFA589974:RFB589977 ROW589974:ROX589977 RYS589974:RYT589977 SIO589974:SIP589977 SSK589974:SSL589977 TCG589974:TCH589977 TMC589974:TMD589977 TVY589974:TVZ589977 UFU589974:UFV589977 UPQ589974:UPR589977 UZM589974:UZN589977 VJI589974:VJJ589977 VTE589974:VTF589977 WDA589974:WDB589977 WMW589974:WMX589977 WWS589974:WWT589977 AB655510:AB655513 KG655510:KH655513 UC655510:UD655513 ADY655510:ADZ655513 ANU655510:ANV655513 AXQ655510:AXR655513 BHM655510:BHN655513 BRI655510:BRJ655513 CBE655510:CBF655513 CLA655510:CLB655513 CUW655510:CUX655513 DES655510:DET655513 DOO655510:DOP655513 DYK655510:DYL655513 EIG655510:EIH655513 ESC655510:ESD655513 FBY655510:FBZ655513 FLU655510:FLV655513 FVQ655510:FVR655513 GFM655510:GFN655513 GPI655510:GPJ655513 GZE655510:GZF655513 HJA655510:HJB655513 HSW655510:HSX655513 ICS655510:ICT655513 IMO655510:IMP655513 IWK655510:IWL655513 JGG655510:JGH655513 JQC655510:JQD655513 JZY655510:JZZ655513 KJU655510:KJV655513 KTQ655510:KTR655513 LDM655510:LDN655513 LNI655510:LNJ655513 LXE655510:LXF655513 MHA655510:MHB655513 MQW655510:MQX655513 NAS655510:NAT655513 NKO655510:NKP655513 NUK655510:NUL655513 OEG655510:OEH655513 OOC655510:OOD655513 OXY655510:OXZ655513 PHU655510:PHV655513 PRQ655510:PRR655513 QBM655510:QBN655513 QLI655510:QLJ655513 QVE655510:QVF655513 RFA655510:RFB655513 ROW655510:ROX655513 RYS655510:RYT655513 SIO655510:SIP655513 SSK655510:SSL655513 TCG655510:TCH655513 TMC655510:TMD655513 TVY655510:TVZ655513 UFU655510:UFV655513 UPQ655510:UPR655513 UZM655510:UZN655513 VJI655510:VJJ655513 VTE655510:VTF655513 WDA655510:WDB655513 WMW655510:WMX655513 WWS655510:WWT655513 AB721046:AB721049 KG721046:KH721049 UC721046:UD721049 ADY721046:ADZ721049 ANU721046:ANV721049 AXQ721046:AXR721049 BHM721046:BHN721049 BRI721046:BRJ721049 CBE721046:CBF721049 CLA721046:CLB721049 CUW721046:CUX721049 DES721046:DET721049 DOO721046:DOP721049 DYK721046:DYL721049 EIG721046:EIH721049 ESC721046:ESD721049 FBY721046:FBZ721049 FLU721046:FLV721049 FVQ721046:FVR721049 GFM721046:GFN721049 GPI721046:GPJ721049 GZE721046:GZF721049 HJA721046:HJB721049 HSW721046:HSX721049 ICS721046:ICT721049 IMO721046:IMP721049 IWK721046:IWL721049 JGG721046:JGH721049 JQC721046:JQD721049 JZY721046:JZZ721049 KJU721046:KJV721049 KTQ721046:KTR721049 LDM721046:LDN721049 LNI721046:LNJ721049 LXE721046:LXF721049 MHA721046:MHB721049 MQW721046:MQX721049 NAS721046:NAT721049 NKO721046:NKP721049 NUK721046:NUL721049 OEG721046:OEH721049 OOC721046:OOD721049 OXY721046:OXZ721049 PHU721046:PHV721049 PRQ721046:PRR721049 QBM721046:QBN721049 QLI721046:QLJ721049 QVE721046:QVF721049 RFA721046:RFB721049 ROW721046:ROX721049 RYS721046:RYT721049 SIO721046:SIP721049 SSK721046:SSL721049 TCG721046:TCH721049 TMC721046:TMD721049 TVY721046:TVZ721049 UFU721046:UFV721049 UPQ721046:UPR721049 UZM721046:UZN721049 VJI721046:VJJ721049 VTE721046:VTF721049 WDA721046:WDB721049 WMW721046:WMX721049 WWS721046:WWT721049 AB786582:AB786585 KG786582:KH786585 UC786582:UD786585 ADY786582:ADZ786585 ANU786582:ANV786585 AXQ786582:AXR786585 BHM786582:BHN786585 BRI786582:BRJ786585 CBE786582:CBF786585 CLA786582:CLB786585 CUW786582:CUX786585 DES786582:DET786585 DOO786582:DOP786585 DYK786582:DYL786585 EIG786582:EIH786585 ESC786582:ESD786585 FBY786582:FBZ786585 FLU786582:FLV786585 FVQ786582:FVR786585 GFM786582:GFN786585 GPI786582:GPJ786585 GZE786582:GZF786585 HJA786582:HJB786585 HSW786582:HSX786585 ICS786582:ICT786585 IMO786582:IMP786585 IWK786582:IWL786585 JGG786582:JGH786585 JQC786582:JQD786585 JZY786582:JZZ786585 KJU786582:KJV786585 KTQ786582:KTR786585 LDM786582:LDN786585 LNI786582:LNJ786585 LXE786582:LXF786585 MHA786582:MHB786585 MQW786582:MQX786585 NAS786582:NAT786585 NKO786582:NKP786585 NUK786582:NUL786585 OEG786582:OEH786585 OOC786582:OOD786585 OXY786582:OXZ786585 PHU786582:PHV786585 PRQ786582:PRR786585 QBM786582:QBN786585 QLI786582:QLJ786585 QVE786582:QVF786585 RFA786582:RFB786585 ROW786582:ROX786585 RYS786582:RYT786585 SIO786582:SIP786585 SSK786582:SSL786585 TCG786582:TCH786585 TMC786582:TMD786585 TVY786582:TVZ786585 UFU786582:UFV786585 UPQ786582:UPR786585 UZM786582:UZN786585 VJI786582:VJJ786585 VTE786582:VTF786585 WDA786582:WDB786585 WMW786582:WMX786585 WWS786582:WWT786585 AB852118:AB852121 KG852118:KH852121 UC852118:UD852121 ADY852118:ADZ852121 ANU852118:ANV852121 AXQ852118:AXR852121 BHM852118:BHN852121 BRI852118:BRJ852121 CBE852118:CBF852121 CLA852118:CLB852121 CUW852118:CUX852121 DES852118:DET852121 DOO852118:DOP852121 DYK852118:DYL852121 EIG852118:EIH852121 ESC852118:ESD852121 FBY852118:FBZ852121 FLU852118:FLV852121 FVQ852118:FVR852121 GFM852118:GFN852121 GPI852118:GPJ852121 GZE852118:GZF852121 HJA852118:HJB852121 HSW852118:HSX852121 ICS852118:ICT852121 IMO852118:IMP852121 IWK852118:IWL852121 JGG852118:JGH852121 JQC852118:JQD852121 JZY852118:JZZ852121 KJU852118:KJV852121 KTQ852118:KTR852121 LDM852118:LDN852121 LNI852118:LNJ852121 LXE852118:LXF852121 MHA852118:MHB852121 MQW852118:MQX852121 NAS852118:NAT852121 NKO852118:NKP852121 NUK852118:NUL852121 OEG852118:OEH852121 OOC852118:OOD852121 OXY852118:OXZ852121 PHU852118:PHV852121 PRQ852118:PRR852121 QBM852118:QBN852121 QLI852118:QLJ852121 QVE852118:QVF852121 RFA852118:RFB852121 ROW852118:ROX852121 RYS852118:RYT852121 SIO852118:SIP852121 SSK852118:SSL852121 TCG852118:TCH852121 TMC852118:TMD852121 TVY852118:TVZ852121 UFU852118:UFV852121 UPQ852118:UPR852121 UZM852118:UZN852121 VJI852118:VJJ852121 VTE852118:VTF852121 WDA852118:WDB852121 WMW852118:WMX852121 WWS852118:WWT852121 AB917654:AB917657 KG917654:KH917657 UC917654:UD917657 ADY917654:ADZ917657 ANU917654:ANV917657 AXQ917654:AXR917657 BHM917654:BHN917657 BRI917654:BRJ917657 CBE917654:CBF917657 CLA917654:CLB917657 CUW917654:CUX917657 DES917654:DET917657 DOO917654:DOP917657 DYK917654:DYL917657 EIG917654:EIH917657 ESC917654:ESD917657 FBY917654:FBZ917657 FLU917654:FLV917657 FVQ917654:FVR917657 GFM917654:GFN917657 GPI917654:GPJ917657 GZE917654:GZF917657 HJA917654:HJB917657 HSW917654:HSX917657 ICS917654:ICT917657 IMO917654:IMP917657 IWK917654:IWL917657 JGG917654:JGH917657 JQC917654:JQD917657 JZY917654:JZZ917657 KJU917654:KJV917657 KTQ917654:KTR917657 LDM917654:LDN917657 LNI917654:LNJ917657 LXE917654:LXF917657 MHA917654:MHB917657 MQW917654:MQX917657 NAS917654:NAT917657 NKO917654:NKP917657 NUK917654:NUL917657 OEG917654:OEH917657 OOC917654:OOD917657 OXY917654:OXZ917657 PHU917654:PHV917657 PRQ917654:PRR917657 QBM917654:QBN917657 QLI917654:QLJ917657 QVE917654:QVF917657 RFA917654:RFB917657 ROW917654:ROX917657 RYS917654:RYT917657 SIO917654:SIP917657 SSK917654:SSL917657 TCG917654:TCH917657 TMC917654:TMD917657 TVY917654:TVZ917657 UFU917654:UFV917657 UPQ917654:UPR917657 UZM917654:UZN917657 VJI917654:VJJ917657 VTE917654:VTF917657 WDA917654:WDB917657 WMW917654:WMX917657 WWS917654:WWT917657 AB983190:AB983193 KG983190:KH983193 UC983190:UD983193 ADY983190:ADZ983193 ANU983190:ANV983193 AXQ983190:AXR983193 BHM983190:BHN983193 BRI983190:BRJ983193 CBE983190:CBF983193 CLA983190:CLB983193 CUW983190:CUX983193 DES983190:DET983193 DOO983190:DOP983193 DYK983190:DYL983193 EIG983190:EIH983193 ESC983190:ESD983193 FBY983190:FBZ983193 FLU983190:FLV983193 FVQ983190:FVR983193 GFM983190:GFN983193 GPI983190:GPJ983193 GZE983190:GZF983193 HJA983190:HJB983193 HSW983190:HSX983193 ICS983190:ICT983193 IMO983190:IMP983193 IWK983190:IWL983193 JGG983190:JGH983193 JQC983190:JQD983193 JZY983190:JZZ983193 KJU983190:KJV983193 KTQ983190:KTR983193 LDM983190:LDN983193 LNI983190:LNJ983193 LXE983190:LXF983193 MHA983190:MHB983193 MQW983190:MQX983193 NAS983190:NAT983193 NKO983190:NKP983193 NUK983190:NUL983193 OEG983190:OEH983193 OOC983190:OOD983193 OXY983190:OXZ983193 PHU983190:PHV983193 PRQ983190:PRR983193 QBM983190:QBN983193 QLI983190:QLJ983193 QVE983190:QVF983193 RFA983190:RFB983193 ROW983190:ROX983193 RYS983190:RYT983193 SIO983190:SIP983193 SSK983190:SSL983193 TCG983190:TCH983193 TMC983190:TMD983193 TVY983190:TVZ983193 UFU983190:UFV983193 UPQ983190:UPR983193 UZM983190:UZN983193 VJI983190:VJJ983193 VTE983190:VTF983193 WDA983190:WDB983193 WMW983190:WMX983193 WWS983190:WWT983193 RFA983262:RFA983270 KG85:KH94 UC85:UD94 ADY85:ADZ94 ANU85:ANV94 AXQ85:AXR94 BHM85:BHN94 BRI85:BRJ94 CBE85:CBF94 CLA85:CLB94 CUW85:CUX94 DES85:DET94 DOO85:DOP94 DYK85:DYL94 EIG85:EIH94 ESC85:ESD94 FBY85:FBZ94 FLU85:FLV94 FVQ85:FVR94 GFM85:GFN94 GPI85:GPJ94 GZE85:GZF94 HJA85:HJB94 HSW85:HSX94 ICS85:ICT94 IMO85:IMP94 IWK85:IWL94 JGG85:JGH94 JQC85:JQD94 JZY85:JZZ94 KJU85:KJV94 KTQ85:KTR94 LDM85:LDN94 LNI85:LNJ94 LXE85:LXF94 MHA85:MHB94 MQW85:MQX94 NAS85:NAT94 NKO85:NKP94 NUK85:NUL94 OEG85:OEH94 OOC85:OOD94 OXY85:OXZ94 PHU85:PHV94 PRQ85:PRR94 QBM85:QBN94 QLI85:QLJ94 QVE85:QVF94 RFA85:RFB94 ROW85:ROX94 RYS85:RYT94 SIO85:SIP94 SSK85:SSL94 TCG85:TCH94 TMC85:TMD94 TVY85:TVZ94 UFU85:UFV94 UPQ85:UPR94 UZM85:UZN94 VJI85:VJJ94 VTE85:VTF94 WDA85:WDB94 WMW85:WMX94 WWS85:WWT94 AB65691:AB65696 KG65691:KH65696 UC65691:UD65696 ADY65691:ADZ65696 ANU65691:ANV65696 AXQ65691:AXR65696 BHM65691:BHN65696 BRI65691:BRJ65696 CBE65691:CBF65696 CLA65691:CLB65696 CUW65691:CUX65696 DES65691:DET65696 DOO65691:DOP65696 DYK65691:DYL65696 EIG65691:EIH65696 ESC65691:ESD65696 FBY65691:FBZ65696 FLU65691:FLV65696 FVQ65691:FVR65696 GFM65691:GFN65696 GPI65691:GPJ65696 GZE65691:GZF65696 HJA65691:HJB65696 HSW65691:HSX65696 ICS65691:ICT65696 IMO65691:IMP65696 IWK65691:IWL65696 JGG65691:JGH65696 JQC65691:JQD65696 JZY65691:JZZ65696 KJU65691:KJV65696 KTQ65691:KTR65696 LDM65691:LDN65696 LNI65691:LNJ65696 LXE65691:LXF65696 MHA65691:MHB65696 MQW65691:MQX65696 NAS65691:NAT65696 NKO65691:NKP65696 NUK65691:NUL65696 OEG65691:OEH65696 OOC65691:OOD65696 OXY65691:OXZ65696 PHU65691:PHV65696 PRQ65691:PRR65696 QBM65691:QBN65696 QLI65691:QLJ65696 QVE65691:QVF65696 RFA65691:RFB65696 ROW65691:ROX65696 RYS65691:RYT65696 SIO65691:SIP65696 SSK65691:SSL65696 TCG65691:TCH65696 TMC65691:TMD65696 TVY65691:TVZ65696 UFU65691:UFV65696 UPQ65691:UPR65696 UZM65691:UZN65696 VJI65691:VJJ65696 VTE65691:VTF65696 WDA65691:WDB65696 WMW65691:WMX65696 WWS65691:WWT65696 AB131227:AB131232 KG131227:KH131232 UC131227:UD131232 ADY131227:ADZ131232 ANU131227:ANV131232 AXQ131227:AXR131232 BHM131227:BHN131232 BRI131227:BRJ131232 CBE131227:CBF131232 CLA131227:CLB131232 CUW131227:CUX131232 DES131227:DET131232 DOO131227:DOP131232 DYK131227:DYL131232 EIG131227:EIH131232 ESC131227:ESD131232 FBY131227:FBZ131232 FLU131227:FLV131232 FVQ131227:FVR131232 GFM131227:GFN131232 GPI131227:GPJ131232 GZE131227:GZF131232 HJA131227:HJB131232 HSW131227:HSX131232 ICS131227:ICT131232 IMO131227:IMP131232 IWK131227:IWL131232 JGG131227:JGH131232 JQC131227:JQD131232 JZY131227:JZZ131232 KJU131227:KJV131232 KTQ131227:KTR131232 LDM131227:LDN131232 LNI131227:LNJ131232 LXE131227:LXF131232 MHA131227:MHB131232 MQW131227:MQX131232 NAS131227:NAT131232 NKO131227:NKP131232 NUK131227:NUL131232 OEG131227:OEH131232 OOC131227:OOD131232 OXY131227:OXZ131232 PHU131227:PHV131232 PRQ131227:PRR131232 QBM131227:QBN131232 QLI131227:QLJ131232 QVE131227:QVF131232 RFA131227:RFB131232 ROW131227:ROX131232 RYS131227:RYT131232 SIO131227:SIP131232 SSK131227:SSL131232 TCG131227:TCH131232 TMC131227:TMD131232 TVY131227:TVZ131232 UFU131227:UFV131232 UPQ131227:UPR131232 UZM131227:UZN131232 VJI131227:VJJ131232 VTE131227:VTF131232 WDA131227:WDB131232 WMW131227:WMX131232 WWS131227:WWT131232 AB196763:AB196768 KG196763:KH196768 UC196763:UD196768 ADY196763:ADZ196768 ANU196763:ANV196768 AXQ196763:AXR196768 BHM196763:BHN196768 BRI196763:BRJ196768 CBE196763:CBF196768 CLA196763:CLB196768 CUW196763:CUX196768 DES196763:DET196768 DOO196763:DOP196768 DYK196763:DYL196768 EIG196763:EIH196768 ESC196763:ESD196768 FBY196763:FBZ196768 FLU196763:FLV196768 FVQ196763:FVR196768 GFM196763:GFN196768 GPI196763:GPJ196768 GZE196763:GZF196768 HJA196763:HJB196768 HSW196763:HSX196768 ICS196763:ICT196768 IMO196763:IMP196768 IWK196763:IWL196768 JGG196763:JGH196768 JQC196763:JQD196768 JZY196763:JZZ196768 KJU196763:KJV196768 KTQ196763:KTR196768 LDM196763:LDN196768 LNI196763:LNJ196768 LXE196763:LXF196768 MHA196763:MHB196768 MQW196763:MQX196768 NAS196763:NAT196768 NKO196763:NKP196768 NUK196763:NUL196768 OEG196763:OEH196768 OOC196763:OOD196768 OXY196763:OXZ196768 PHU196763:PHV196768 PRQ196763:PRR196768 QBM196763:QBN196768 QLI196763:QLJ196768 QVE196763:QVF196768 RFA196763:RFB196768 ROW196763:ROX196768 RYS196763:RYT196768 SIO196763:SIP196768 SSK196763:SSL196768 TCG196763:TCH196768 TMC196763:TMD196768 TVY196763:TVZ196768 UFU196763:UFV196768 UPQ196763:UPR196768 UZM196763:UZN196768 VJI196763:VJJ196768 VTE196763:VTF196768 WDA196763:WDB196768 WMW196763:WMX196768 WWS196763:WWT196768 AB262299:AB262304 KG262299:KH262304 UC262299:UD262304 ADY262299:ADZ262304 ANU262299:ANV262304 AXQ262299:AXR262304 BHM262299:BHN262304 BRI262299:BRJ262304 CBE262299:CBF262304 CLA262299:CLB262304 CUW262299:CUX262304 DES262299:DET262304 DOO262299:DOP262304 DYK262299:DYL262304 EIG262299:EIH262304 ESC262299:ESD262304 FBY262299:FBZ262304 FLU262299:FLV262304 FVQ262299:FVR262304 GFM262299:GFN262304 GPI262299:GPJ262304 GZE262299:GZF262304 HJA262299:HJB262304 HSW262299:HSX262304 ICS262299:ICT262304 IMO262299:IMP262304 IWK262299:IWL262304 JGG262299:JGH262304 JQC262299:JQD262304 JZY262299:JZZ262304 KJU262299:KJV262304 KTQ262299:KTR262304 LDM262299:LDN262304 LNI262299:LNJ262304 LXE262299:LXF262304 MHA262299:MHB262304 MQW262299:MQX262304 NAS262299:NAT262304 NKO262299:NKP262304 NUK262299:NUL262304 OEG262299:OEH262304 OOC262299:OOD262304 OXY262299:OXZ262304 PHU262299:PHV262304 PRQ262299:PRR262304 QBM262299:QBN262304 QLI262299:QLJ262304 QVE262299:QVF262304 RFA262299:RFB262304 ROW262299:ROX262304 RYS262299:RYT262304 SIO262299:SIP262304 SSK262299:SSL262304 TCG262299:TCH262304 TMC262299:TMD262304 TVY262299:TVZ262304 UFU262299:UFV262304 UPQ262299:UPR262304 UZM262299:UZN262304 VJI262299:VJJ262304 VTE262299:VTF262304 WDA262299:WDB262304 WMW262299:WMX262304 WWS262299:WWT262304 AB327835:AB327840 KG327835:KH327840 UC327835:UD327840 ADY327835:ADZ327840 ANU327835:ANV327840 AXQ327835:AXR327840 BHM327835:BHN327840 BRI327835:BRJ327840 CBE327835:CBF327840 CLA327835:CLB327840 CUW327835:CUX327840 DES327835:DET327840 DOO327835:DOP327840 DYK327835:DYL327840 EIG327835:EIH327840 ESC327835:ESD327840 FBY327835:FBZ327840 FLU327835:FLV327840 FVQ327835:FVR327840 GFM327835:GFN327840 GPI327835:GPJ327840 GZE327835:GZF327840 HJA327835:HJB327840 HSW327835:HSX327840 ICS327835:ICT327840 IMO327835:IMP327840 IWK327835:IWL327840 JGG327835:JGH327840 JQC327835:JQD327840 JZY327835:JZZ327840 KJU327835:KJV327840 KTQ327835:KTR327840 LDM327835:LDN327840 LNI327835:LNJ327840 LXE327835:LXF327840 MHA327835:MHB327840 MQW327835:MQX327840 NAS327835:NAT327840 NKO327835:NKP327840 NUK327835:NUL327840 OEG327835:OEH327840 OOC327835:OOD327840 OXY327835:OXZ327840 PHU327835:PHV327840 PRQ327835:PRR327840 QBM327835:QBN327840 QLI327835:QLJ327840 QVE327835:QVF327840 RFA327835:RFB327840 ROW327835:ROX327840 RYS327835:RYT327840 SIO327835:SIP327840 SSK327835:SSL327840 TCG327835:TCH327840 TMC327835:TMD327840 TVY327835:TVZ327840 UFU327835:UFV327840 UPQ327835:UPR327840 UZM327835:UZN327840 VJI327835:VJJ327840 VTE327835:VTF327840 WDA327835:WDB327840 WMW327835:WMX327840 WWS327835:WWT327840 AB393371:AB393376 KG393371:KH393376 UC393371:UD393376 ADY393371:ADZ393376 ANU393371:ANV393376 AXQ393371:AXR393376 BHM393371:BHN393376 BRI393371:BRJ393376 CBE393371:CBF393376 CLA393371:CLB393376 CUW393371:CUX393376 DES393371:DET393376 DOO393371:DOP393376 DYK393371:DYL393376 EIG393371:EIH393376 ESC393371:ESD393376 FBY393371:FBZ393376 FLU393371:FLV393376 FVQ393371:FVR393376 GFM393371:GFN393376 GPI393371:GPJ393376 GZE393371:GZF393376 HJA393371:HJB393376 HSW393371:HSX393376 ICS393371:ICT393376 IMO393371:IMP393376 IWK393371:IWL393376 JGG393371:JGH393376 JQC393371:JQD393376 JZY393371:JZZ393376 KJU393371:KJV393376 KTQ393371:KTR393376 LDM393371:LDN393376 LNI393371:LNJ393376 LXE393371:LXF393376 MHA393371:MHB393376 MQW393371:MQX393376 NAS393371:NAT393376 NKO393371:NKP393376 NUK393371:NUL393376 OEG393371:OEH393376 OOC393371:OOD393376 OXY393371:OXZ393376 PHU393371:PHV393376 PRQ393371:PRR393376 QBM393371:QBN393376 QLI393371:QLJ393376 QVE393371:QVF393376 RFA393371:RFB393376 ROW393371:ROX393376 RYS393371:RYT393376 SIO393371:SIP393376 SSK393371:SSL393376 TCG393371:TCH393376 TMC393371:TMD393376 TVY393371:TVZ393376 UFU393371:UFV393376 UPQ393371:UPR393376 UZM393371:UZN393376 VJI393371:VJJ393376 VTE393371:VTF393376 WDA393371:WDB393376 WMW393371:WMX393376 WWS393371:WWT393376 AB458907:AB458912 KG458907:KH458912 UC458907:UD458912 ADY458907:ADZ458912 ANU458907:ANV458912 AXQ458907:AXR458912 BHM458907:BHN458912 BRI458907:BRJ458912 CBE458907:CBF458912 CLA458907:CLB458912 CUW458907:CUX458912 DES458907:DET458912 DOO458907:DOP458912 DYK458907:DYL458912 EIG458907:EIH458912 ESC458907:ESD458912 FBY458907:FBZ458912 FLU458907:FLV458912 FVQ458907:FVR458912 GFM458907:GFN458912 GPI458907:GPJ458912 GZE458907:GZF458912 HJA458907:HJB458912 HSW458907:HSX458912 ICS458907:ICT458912 IMO458907:IMP458912 IWK458907:IWL458912 JGG458907:JGH458912 JQC458907:JQD458912 JZY458907:JZZ458912 KJU458907:KJV458912 KTQ458907:KTR458912 LDM458907:LDN458912 LNI458907:LNJ458912 LXE458907:LXF458912 MHA458907:MHB458912 MQW458907:MQX458912 NAS458907:NAT458912 NKO458907:NKP458912 NUK458907:NUL458912 OEG458907:OEH458912 OOC458907:OOD458912 OXY458907:OXZ458912 PHU458907:PHV458912 PRQ458907:PRR458912 QBM458907:QBN458912 QLI458907:QLJ458912 QVE458907:QVF458912 RFA458907:RFB458912 ROW458907:ROX458912 RYS458907:RYT458912 SIO458907:SIP458912 SSK458907:SSL458912 TCG458907:TCH458912 TMC458907:TMD458912 TVY458907:TVZ458912 UFU458907:UFV458912 UPQ458907:UPR458912 UZM458907:UZN458912 VJI458907:VJJ458912 VTE458907:VTF458912 WDA458907:WDB458912 WMW458907:WMX458912 WWS458907:WWT458912 AB524443:AB524448 KG524443:KH524448 UC524443:UD524448 ADY524443:ADZ524448 ANU524443:ANV524448 AXQ524443:AXR524448 BHM524443:BHN524448 BRI524443:BRJ524448 CBE524443:CBF524448 CLA524443:CLB524448 CUW524443:CUX524448 DES524443:DET524448 DOO524443:DOP524448 DYK524443:DYL524448 EIG524443:EIH524448 ESC524443:ESD524448 FBY524443:FBZ524448 FLU524443:FLV524448 FVQ524443:FVR524448 GFM524443:GFN524448 GPI524443:GPJ524448 GZE524443:GZF524448 HJA524443:HJB524448 HSW524443:HSX524448 ICS524443:ICT524448 IMO524443:IMP524448 IWK524443:IWL524448 JGG524443:JGH524448 JQC524443:JQD524448 JZY524443:JZZ524448 KJU524443:KJV524448 KTQ524443:KTR524448 LDM524443:LDN524448 LNI524443:LNJ524448 LXE524443:LXF524448 MHA524443:MHB524448 MQW524443:MQX524448 NAS524443:NAT524448 NKO524443:NKP524448 NUK524443:NUL524448 OEG524443:OEH524448 OOC524443:OOD524448 OXY524443:OXZ524448 PHU524443:PHV524448 PRQ524443:PRR524448 QBM524443:QBN524448 QLI524443:QLJ524448 QVE524443:QVF524448 RFA524443:RFB524448 ROW524443:ROX524448 RYS524443:RYT524448 SIO524443:SIP524448 SSK524443:SSL524448 TCG524443:TCH524448 TMC524443:TMD524448 TVY524443:TVZ524448 UFU524443:UFV524448 UPQ524443:UPR524448 UZM524443:UZN524448 VJI524443:VJJ524448 VTE524443:VTF524448 WDA524443:WDB524448 WMW524443:WMX524448 WWS524443:WWT524448 AB589979:AB589984 KG589979:KH589984 UC589979:UD589984 ADY589979:ADZ589984 ANU589979:ANV589984 AXQ589979:AXR589984 BHM589979:BHN589984 BRI589979:BRJ589984 CBE589979:CBF589984 CLA589979:CLB589984 CUW589979:CUX589984 DES589979:DET589984 DOO589979:DOP589984 DYK589979:DYL589984 EIG589979:EIH589984 ESC589979:ESD589984 FBY589979:FBZ589984 FLU589979:FLV589984 FVQ589979:FVR589984 GFM589979:GFN589984 GPI589979:GPJ589984 GZE589979:GZF589984 HJA589979:HJB589984 HSW589979:HSX589984 ICS589979:ICT589984 IMO589979:IMP589984 IWK589979:IWL589984 JGG589979:JGH589984 JQC589979:JQD589984 JZY589979:JZZ589984 KJU589979:KJV589984 KTQ589979:KTR589984 LDM589979:LDN589984 LNI589979:LNJ589984 LXE589979:LXF589984 MHA589979:MHB589984 MQW589979:MQX589984 NAS589979:NAT589984 NKO589979:NKP589984 NUK589979:NUL589984 OEG589979:OEH589984 OOC589979:OOD589984 OXY589979:OXZ589984 PHU589979:PHV589984 PRQ589979:PRR589984 QBM589979:QBN589984 QLI589979:QLJ589984 QVE589979:QVF589984 RFA589979:RFB589984 ROW589979:ROX589984 RYS589979:RYT589984 SIO589979:SIP589984 SSK589979:SSL589984 TCG589979:TCH589984 TMC589979:TMD589984 TVY589979:TVZ589984 UFU589979:UFV589984 UPQ589979:UPR589984 UZM589979:UZN589984 VJI589979:VJJ589984 VTE589979:VTF589984 WDA589979:WDB589984 WMW589979:WMX589984 WWS589979:WWT589984 AB655515:AB655520 KG655515:KH655520 UC655515:UD655520 ADY655515:ADZ655520 ANU655515:ANV655520 AXQ655515:AXR655520 BHM655515:BHN655520 BRI655515:BRJ655520 CBE655515:CBF655520 CLA655515:CLB655520 CUW655515:CUX655520 DES655515:DET655520 DOO655515:DOP655520 DYK655515:DYL655520 EIG655515:EIH655520 ESC655515:ESD655520 FBY655515:FBZ655520 FLU655515:FLV655520 FVQ655515:FVR655520 GFM655515:GFN655520 GPI655515:GPJ655520 GZE655515:GZF655520 HJA655515:HJB655520 HSW655515:HSX655520 ICS655515:ICT655520 IMO655515:IMP655520 IWK655515:IWL655520 JGG655515:JGH655520 JQC655515:JQD655520 JZY655515:JZZ655520 KJU655515:KJV655520 KTQ655515:KTR655520 LDM655515:LDN655520 LNI655515:LNJ655520 LXE655515:LXF655520 MHA655515:MHB655520 MQW655515:MQX655520 NAS655515:NAT655520 NKO655515:NKP655520 NUK655515:NUL655520 OEG655515:OEH655520 OOC655515:OOD655520 OXY655515:OXZ655520 PHU655515:PHV655520 PRQ655515:PRR655520 QBM655515:QBN655520 QLI655515:QLJ655520 QVE655515:QVF655520 RFA655515:RFB655520 ROW655515:ROX655520 RYS655515:RYT655520 SIO655515:SIP655520 SSK655515:SSL655520 TCG655515:TCH655520 TMC655515:TMD655520 TVY655515:TVZ655520 UFU655515:UFV655520 UPQ655515:UPR655520 UZM655515:UZN655520 VJI655515:VJJ655520 VTE655515:VTF655520 WDA655515:WDB655520 WMW655515:WMX655520 WWS655515:WWT655520 AB721051:AB721056 KG721051:KH721056 UC721051:UD721056 ADY721051:ADZ721056 ANU721051:ANV721056 AXQ721051:AXR721056 BHM721051:BHN721056 BRI721051:BRJ721056 CBE721051:CBF721056 CLA721051:CLB721056 CUW721051:CUX721056 DES721051:DET721056 DOO721051:DOP721056 DYK721051:DYL721056 EIG721051:EIH721056 ESC721051:ESD721056 FBY721051:FBZ721056 FLU721051:FLV721056 FVQ721051:FVR721056 GFM721051:GFN721056 GPI721051:GPJ721056 GZE721051:GZF721056 HJA721051:HJB721056 HSW721051:HSX721056 ICS721051:ICT721056 IMO721051:IMP721056 IWK721051:IWL721056 JGG721051:JGH721056 JQC721051:JQD721056 JZY721051:JZZ721056 KJU721051:KJV721056 KTQ721051:KTR721056 LDM721051:LDN721056 LNI721051:LNJ721056 LXE721051:LXF721056 MHA721051:MHB721056 MQW721051:MQX721056 NAS721051:NAT721056 NKO721051:NKP721056 NUK721051:NUL721056 OEG721051:OEH721056 OOC721051:OOD721056 OXY721051:OXZ721056 PHU721051:PHV721056 PRQ721051:PRR721056 QBM721051:QBN721056 QLI721051:QLJ721056 QVE721051:QVF721056 RFA721051:RFB721056 ROW721051:ROX721056 RYS721051:RYT721056 SIO721051:SIP721056 SSK721051:SSL721056 TCG721051:TCH721056 TMC721051:TMD721056 TVY721051:TVZ721056 UFU721051:UFV721056 UPQ721051:UPR721056 UZM721051:UZN721056 VJI721051:VJJ721056 VTE721051:VTF721056 WDA721051:WDB721056 WMW721051:WMX721056 WWS721051:WWT721056 AB786587:AB786592 KG786587:KH786592 UC786587:UD786592 ADY786587:ADZ786592 ANU786587:ANV786592 AXQ786587:AXR786592 BHM786587:BHN786592 BRI786587:BRJ786592 CBE786587:CBF786592 CLA786587:CLB786592 CUW786587:CUX786592 DES786587:DET786592 DOO786587:DOP786592 DYK786587:DYL786592 EIG786587:EIH786592 ESC786587:ESD786592 FBY786587:FBZ786592 FLU786587:FLV786592 FVQ786587:FVR786592 GFM786587:GFN786592 GPI786587:GPJ786592 GZE786587:GZF786592 HJA786587:HJB786592 HSW786587:HSX786592 ICS786587:ICT786592 IMO786587:IMP786592 IWK786587:IWL786592 JGG786587:JGH786592 JQC786587:JQD786592 JZY786587:JZZ786592 KJU786587:KJV786592 KTQ786587:KTR786592 LDM786587:LDN786592 LNI786587:LNJ786592 LXE786587:LXF786592 MHA786587:MHB786592 MQW786587:MQX786592 NAS786587:NAT786592 NKO786587:NKP786592 NUK786587:NUL786592 OEG786587:OEH786592 OOC786587:OOD786592 OXY786587:OXZ786592 PHU786587:PHV786592 PRQ786587:PRR786592 QBM786587:QBN786592 QLI786587:QLJ786592 QVE786587:QVF786592 RFA786587:RFB786592 ROW786587:ROX786592 RYS786587:RYT786592 SIO786587:SIP786592 SSK786587:SSL786592 TCG786587:TCH786592 TMC786587:TMD786592 TVY786587:TVZ786592 UFU786587:UFV786592 UPQ786587:UPR786592 UZM786587:UZN786592 VJI786587:VJJ786592 VTE786587:VTF786592 WDA786587:WDB786592 WMW786587:WMX786592 WWS786587:WWT786592 AB852123:AB852128 KG852123:KH852128 UC852123:UD852128 ADY852123:ADZ852128 ANU852123:ANV852128 AXQ852123:AXR852128 BHM852123:BHN852128 BRI852123:BRJ852128 CBE852123:CBF852128 CLA852123:CLB852128 CUW852123:CUX852128 DES852123:DET852128 DOO852123:DOP852128 DYK852123:DYL852128 EIG852123:EIH852128 ESC852123:ESD852128 FBY852123:FBZ852128 FLU852123:FLV852128 FVQ852123:FVR852128 GFM852123:GFN852128 GPI852123:GPJ852128 GZE852123:GZF852128 HJA852123:HJB852128 HSW852123:HSX852128 ICS852123:ICT852128 IMO852123:IMP852128 IWK852123:IWL852128 JGG852123:JGH852128 JQC852123:JQD852128 JZY852123:JZZ852128 KJU852123:KJV852128 KTQ852123:KTR852128 LDM852123:LDN852128 LNI852123:LNJ852128 LXE852123:LXF852128 MHA852123:MHB852128 MQW852123:MQX852128 NAS852123:NAT852128 NKO852123:NKP852128 NUK852123:NUL852128 OEG852123:OEH852128 OOC852123:OOD852128 OXY852123:OXZ852128 PHU852123:PHV852128 PRQ852123:PRR852128 QBM852123:QBN852128 QLI852123:QLJ852128 QVE852123:QVF852128 RFA852123:RFB852128 ROW852123:ROX852128 RYS852123:RYT852128 SIO852123:SIP852128 SSK852123:SSL852128 TCG852123:TCH852128 TMC852123:TMD852128 TVY852123:TVZ852128 UFU852123:UFV852128 UPQ852123:UPR852128 UZM852123:UZN852128 VJI852123:VJJ852128 VTE852123:VTF852128 WDA852123:WDB852128 WMW852123:WMX852128 WWS852123:WWT852128 AB917659:AB917664 KG917659:KH917664 UC917659:UD917664 ADY917659:ADZ917664 ANU917659:ANV917664 AXQ917659:AXR917664 BHM917659:BHN917664 BRI917659:BRJ917664 CBE917659:CBF917664 CLA917659:CLB917664 CUW917659:CUX917664 DES917659:DET917664 DOO917659:DOP917664 DYK917659:DYL917664 EIG917659:EIH917664 ESC917659:ESD917664 FBY917659:FBZ917664 FLU917659:FLV917664 FVQ917659:FVR917664 GFM917659:GFN917664 GPI917659:GPJ917664 GZE917659:GZF917664 HJA917659:HJB917664 HSW917659:HSX917664 ICS917659:ICT917664 IMO917659:IMP917664 IWK917659:IWL917664 JGG917659:JGH917664 JQC917659:JQD917664 JZY917659:JZZ917664 KJU917659:KJV917664 KTQ917659:KTR917664 LDM917659:LDN917664 LNI917659:LNJ917664 LXE917659:LXF917664 MHA917659:MHB917664 MQW917659:MQX917664 NAS917659:NAT917664 NKO917659:NKP917664 NUK917659:NUL917664 OEG917659:OEH917664 OOC917659:OOD917664 OXY917659:OXZ917664 PHU917659:PHV917664 PRQ917659:PRR917664 QBM917659:QBN917664 QLI917659:QLJ917664 QVE917659:QVF917664 RFA917659:RFB917664 ROW917659:ROX917664 RYS917659:RYT917664 SIO917659:SIP917664 SSK917659:SSL917664 TCG917659:TCH917664 TMC917659:TMD917664 TVY917659:TVZ917664 UFU917659:UFV917664 UPQ917659:UPR917664 UZM917659:UZN917664 VJI917659:VJJ917664 VTE917659:VTF917664 WDA917659:WDB917664 WMW917659:WMX917664 WWS917659:WWT917664 AB983195:AB983200 KG983195:KH983200 UC983195:UD983200 ADY983195:ADZ983200 ANU983195:ANV983200 AXQ983195:AXR983200 BHM983195:BHN983200 BRI983195:BRJ983200 CBE983195:CBF983200 CLA983195:CLB983200 CUW983195:CUX983200 DES983195:DET983200 DOO983195:DOP983200 DYK983195:DYL983200 EIG983195:EIH983200 ESC983195:ESD983200 FBY983195:FBZ983200 FLU983195:FLV983200 FVQ983195:FVR983200 GFM983195:GFN983200 GPI983195:GPJ983200 GZE983195:GZF983200 HJA983195:HJB983200 HSW983195:HSX983200 ICS983195:ICT983200 IMO983195:IMP983200 IWK983195:IWL983200 JGG983195:JGH983200 JQC983195:JQD983200 JZY983195:JZZ983200 KJU983195:KJV983200 KTQ983195:KTR983200 LDM983195:LDN983200 LNI983195:LNJ983200 LXE983195:LXF983200 MHA983195:MHB983200 MQW983195:MQX983200 NAS983195:NAT983200 NKO983195:NKP983200 NUK983195:NUL983200 OEG983195:OEH983200 OOC983195:OOD983200 OXY983195:OXZ983200 PHU983195:PHV983200 PRQ983195:PRR983200 QBM983195:QBN983200 QLI983195:QLJ983200 QVE983195:QVF983200 RFA983195:RFB983200 ROW983195:ROX983200 RYS983195:RYT983200 SIO983195:SIP983200 SSK983195:SSL983200 TCG983195:TCH983200 TMC983195:TMD983200 TVY983195:TVZ983200 UFU983195:UFV983200 UPQ983195:UPR983200 UZM983195:UZN983200 VJI983195:VJJ983200 VTE983195:VTF983200 WDA983195:WDB983200 WMW983195:WMX983200 WWS983195:WWT983200 ROW983262:ROW983270 KG103:KH109 UC103:UD109 ADY103:ADZ109 ANU103:ANV109 AXQ103:AXR109 BHM103:BHN109 BRI103:BRJ109 CBE103:CBF109 CLA103:CLB109 CUW103:CUX109 DES103:DET109 DOO103:DOP109 DYK103:DYL109 EIG103:EIH109 ESC103:ESD109 FBY103:FBZ109 FLU103:FLV109 FVQ103:FVR109 GFM103:GFN109 GPI103:GPJ109 GZE103:GZF109 HJA103:HJB109 HSW103:HSX109 ICS103:ICT109 IMO103:IMP109 IWK103:IWL109 JGG103:JGH109 JQC103:JQD109 JZY103:JZZ109 KJU103:KJV109 KTQ103:KTR109 LDM103:LDN109 LNI103:LNJ109 LXE103:LXF109 MHA103:MHB109 MQW103:MQX109 NAS103:NAT109 NKO103:NKP109 NUK103:NUL109 OEG103:OEH109 OOC103:OOD109 OXY103:OXZ109 PHU103:PHV109 PRQ103:PRR109 QBM103:QBN109 QLI103:QLJ109 QVE103:QVF109 RFA103:RFB109 ROW103:ROX109 RYS103:RYT109 SIO103:SIP109 SSK103:SSL109 TCG103:TCH109 TMC103:TMD109 TVY103:TVZ109 UFU103:UFV109 UPQ103:UPR109 UZM103:UZN109 VJI103:VJJ109 VTE103:VTF109 WDA103:WDB109 WMW103:WMX109 WWS103:WWT109 AB65706:AB65710 KG65706:KH65710 UC65706:UD65710 ADY65706:ADZ65710 ANU65706:ANV65710 AXQ65706:AXR65710 BHM65706:BHN65710 BRI65706:BRJ65710 CBE65706:CBF65710 CLA65706:CLB65710 CUW65706:CUX65710 DES65706:DET65710 DOO65706:DOP65710 DYK65706:DYL65710 EIG65706:EIH65710 ESC65706:ESD65710 FBY65706:FBZ65710 FLU65706:FLV65710 FVQ65706:FVR65710 GFM65706:GFN65710 GPI65706:GPJ65710 GZE65706:GZF65710 HJA65706:HJB65710 HSW65706:HSX65710 ICS65706:ICT65710 IMO65706:IMP65710 IWK65706:IWL65710 JGG65706:JGH65710 JQC65706:JQD65710 JZY65706:JZZ65710 KJU65706:KJV65710 KTQ65706:KTR65710 LDM65706:LDN65710 LNI65706:LNJ65710 LXE65706:LXF65710 MHA65706:MHB65710 MQW65706:MQX65710 NAS65706:NAT65710 NKO65706:NKP65710 NUK65706:NUL65710 OEG65706:OEH65710 OOC65706:OOD65710 OXY65706:OXZ65710 PHU65706:PHV65710 PRQ65706:PRR65710 QBM65706:QBN65710 QLI65706:QLJ65710 QVE65706:QVF65710 RFA65706:RFB65710 ROW65706:ROX65710 RYS65706:RYT65710 SIO65706:SIP65710 SSK65706:SSL65710 TCG65706:TCH65710 TMC65706:TMD65710 TVY65706:TVZ65710 UFU65706:UFV65710 UPQ65706:UPR65710 UZM65706:UZN65710 VJI65706:VJJ65710 VTE65706:VTF65710 WDA65706:WDB65710 WMW65706:WMX65710 WWS65706:WWT65710 AB131242:AB131246 KG131242:KH131246 UC131242:UD131246 ADY131242:ADZ131246 ANU131242:ANV131246 AXQ131242:AXR131246 BHM131242:BHN131246 BRI131242:BRJ131246 CBE131242:CBF131246 CLA131242:CLB131246 CUW131242:CUX131246 DES131242:DET131246 DOO131242:DOP131246 DYK131242:DYL131246 EIG131242:EIH131246 ESC131242:ESD131246 FBY131242:FBZ131246 FLU131242:FLV131246 FVQ131242:FVR131246 GFM131242:GFN131246 GPI131242:GPJ131246 GZE131242:GZF131246 HJA131242:HJB131246 HSW131242:HSX131246 ICS131242:ICT131246 IMO131242:IMP131246 IWK131242:IWL131246 JGG131242:JGH131246 JQC131242:JQD131246 JZY131242:JZZ131246 KJU131242:KJV131246 KTQ131242:KTR131246 LDM131242:LDN131246 LNI131242:LNJ131246 LXE131242:LXF131246 MHA131242:MHB131246 MQW131242:MQX131246 NAS131242:NAT131246 NKO131242:NKP131246 NUK131242:NUL131246 OEG131242:OEH131246 OOC131242:OOD131246 OXY131242:OXZ131246 PHU131242:PHV131246 PRQ131242:PRR131246 QBM131242:QBN131246 QLI131242:QLJ131246 QVE131242:QVF131246 RFA131242:RFB131246 ROW131242:ROX131246 RYS131242:RYT131246 SIO131242:SIP131246 SSK131242:SSL131246 TCG131242:TCH131246 TMC131242:TMD131246 TVY131242:TVZ131246 UFU131242:UFV131246 UPQ131242:UPR131246 UZM131242:UZN131246 VJI131242:VJJ131246 VTE131242:VTF131246 WDA131242:WDB131246 WMW131242:WMX131246 WWS131242:WWT131246 AB196778:AB196782 KG196778:KH196782 UC196778:UD196782 ADY196778:ADZ196782 ANU196778:ANV196782 AXQ196778:AXR196782 BHM196778:BHN196782 BRI196778:BRJ196782 CBE196778:CBF196782 CLA196778:CLB196782 CUW196778:CUX196782 DES196778:DET196782 DOO196778:DOP196782 DYK196778:DYL196782 EIG196778:EIH196782 ESC196778:ESD196782 FBY196778:FBZ196782 FLU196778:FLV196782 FVQ196778:FVR196782 GFM196778:GFN196782 GPI196778:GPJ196782 GZE196778:GZF196782 HJA196778:HJB196782 HSW196778:HSX196782 ICS196778:ICT196782 IMO196778:IMP196782 IWK196778:IWL196782 JGG196778:JGH196782 JQC196778:JQD196782 JZY196778:JZZ196782 KJU196778:KJV196782 KTQ196778:KTR196782 LDM196778:LDN196782 LNI196778:LNJ196782 LXE196778:LXF196782 MHA196778:MHB196782 MQW196778:MQX196782 NAS196778:NAT196782 NKO196778:NKP196782 NUK196778:NUL196782 OEG196778:OEH196782 OOC196778:OOD196782 OXY196778:OXZ196782 PHU196778:PHV196782 PRQ196778:PRR196782 QBM196778:QBN196782 QLI196778:QLJ196782 QVE196778:QVF196782 RFA196778:RFB196782 ROW196778:ROX196782 RYS196778:RYT196782 SIO196778:SIP196782 SSK196778:SSL196782 TCG196778:TCH196782 TMC196778:TMD196782 TVY196778:TVZ196782 UFU196778:UFV196782 UPQ196778:UPR196782 UZM196778:UZN196782 VJI196778:VJJ196782 VTE196778:VTF196782 WDA196778:WDB196782 WMW196778:WMX196782 WWS196778:WWT196782 AB262314:AB262318 KG262314:KH262318 UC262314:UD262318 ADY262314:ADZ262318 ANU262314:ANV262318 AXQ262314:AXR262318 BHM262314:BHN262318 BRI262314:BRJ262318 CBE262314:CBF262318 CLA262314:CLB262318 CUW262314:CUX262318 DES262314:DET262318 DOO262314:DOP262318 DYK262314:DYL262318 EIG262314:EIH262318 ESC262314:ESD262318 FBY262314:FBZ262318 FLU262314:FLV262318 FVQ262314:FVR262318 GFM262314:GFN262318 GPI262314:GPJ262318 GZE262314:GZF262318 HJA262314:HJB262318 HSW262314:HSX262318 ICS262314:ICT262318 IMO262314:IMP262318 IWK262314:IWL262318 JGG262314:JGH262318 JQC262314:JQD262318 JZY262314:JZZ262318 KJU262314:KJV262318 KTQ262314:KTR262318 LDM262314:LDN262318 LNI262314:LNJ262318 LXE262314:LXF262318 MHA262314:MHB262318 MQW262314:MQX262318 NAS262314:NAT262318 NKO262314:NKP262318 NUK262314:NUL262318 OEG262314:OEH262318 OOC262314:OOD262318 OXY262314:OXZ262318 PHU262314:PHV262318 PRQ262314:PRR262318 QBM262314:QBN262318 QLI262314:QLJ262318 QVE262314:QVF262318 RFA262314:RFB262318 ROW262314:ROX262318 RYS262314:RYT262318 SIO262314:SIP262318 SSK262314:SSL262318 TCG262314:TCH262318 TMC262314:TMD262318 TVY262314:TVZ262318 UFU262314:UFV262318 UPQ262314:UPR262318 UZM262314:UZN262318 VJI262314:VJJ262318 VTE262314:VTF262318 WDA262314:WDB262318 WMW262314:WMX262318 WWS262314:WWT262318 AB327850:AB327854 KG327850:KH327854 UC327850:UD327854 ADY327850:ADZ327854 ANU327850:ANV327854 AXQ327850:AXR327854 BHM327850:BHN327854 BRI327850:BRJ327854 CBE327850:CBF327854 CLA327850:CLB327854 CUW327850:CUX327854 DES327850:DET327854 DOO327850:DOP327854 DYK327850:DYL327854 EIG327850:EIH327854 ESC327850:ESD327854 FBY327850:FBZ327854 FLU327850:FLV327854 FVQ327850:FVR327854 GFM327850:GFN327854 GPI327850:GPJ327854 GZE327850:GZF327854 HJA327850:HJB327854 HSW327850:HSX327854 ICS327850:ICT327854 IMO327850:IMP327854 IWK327850:IWL327854 JGG327850:JGH327854 JQC327850:JQD327854 JZY327850:JZZ327854 KJU327850:KJV327854 KTQ327850:KTR327854 LDM327850:LDN327854 LNI327850:LNJ327854 LXE327850:LXF327854 MHA327850:MHB327854 MQW327850:MQX327854 NAS327850:NAT327854 NKO327850:NKP327854 NUK327850:NUL327854 OEG327850:OEH327854 OOC327850:OOD327854 OXY327850:OXZ327854 PHU327850:PHV327854 PRQ327850:PRR327854 QBM327850:QBN327854 QLI327850:QLJ327854 QVE327850:QVF327854 RFA327850:RFB327854 ROW327850:ROX327854 RYS327850:RYT327854 SIO327850:SIP327854 SSK327850:SSL327854 TCG327850:TCH327854 TMC327850:TMD327854 TVY327850:TVZ327854 UFU327850:UFV327854 UPQ327850:UPR327854 UZM327850:UZN327854 VJI327850:VJJ327854 VTE327850:VTF327854 WDA327850:WDB327854 WMW327850:WMX327854 WWS327850:WWT327854 AB393386:AB393390 KG393386:KH393390 UC393386:UD393390 ADY393386:ADZ393390 ANU393386:ANV393390 AXQ393386:AXR393390 BHM393386:BHN393390 BRI393386:BRJ393390 CBE393386:CBF393390 CLA393386:CLB393390 CUW393386:CUX393390 DES393386:DET393390 DOO393386:DOP393390 DYK393386:DYL393390 EIG393386:EIH393390 ESC393386:ESD393390 FBY393386:FBZ393390 FLU393386:FLV393390 FVQ393386:FVR393390 GFM393386:GFN393390 GPI393386:GPJ393390 GZE393386:GZF393390 HJA393386:HJB393390 HSW393386:HSX393390 ICS393386:ICT393390 IMO393386:IMP393390 IWK393386:IWL393390 JGG393386:JGH393390 JQC393386:JQD393390 JZY393386:JZZ393390 KJU393386:KJV393390 KTQ393386:KTR393390 LDM393386:LDN393390 LNI393386:LNJ393390 LXE393386:LXF393390 MHA393386:MHB393390 MQW393386:MQX393390 NAS393386:NAT393390 NKO393386:NKP393390 NUK393386:NUL393390 OEG393386:OEH393390 OOC393386:OOD393390 OXY393386:OXZ393390 PHU393386:PHV393390 PRQ393386:PRR393390 QBM393386:QBN393390 QLI393386:QLJ393390 QVE393386:QVF393390 RFA393386:RFB393390 ROW393386:ROX393390 RYS393386:RYT393390 SIO393386:SIP393390 SSK393386:SSL393390 TCG393386:TCH393390 TMC393386:TMD393390 TVY393386:TVZ393390 UFU393386:UFV393390 UPQ393386:UPR393390 UZM393386:UZN393390 VJI393386:VJJ393390 VTE393386:VTF393390 WDA393386:WDB393390 WMW393386:WMX393390 WWS393386:WWT393390 AB458922:AB458926 KG458922:KH458926 UC458922:UD458926 ADY458922:ADZ458926 ANU458922:ANV458926 AXQ458922:AXR458926 BHM458922:BHN458926 BRI458922:BRJ458926 CBE458922:CBF458926 CLA458922:CLB458926 CUW458922:CUX458926 DES458922:DET458926 DOO458922:DOP458926 DYK458922:DYL458926 EIG458922:EIH458926 ESC458922:ESD458926 FBY458922:FBZ458926 FLU458922:FLV458926 FVQ458922:FVR458926 GFM458922:GFN458926 GPI458922:GPJ458926 GZE458922:GZF458926 HJA458922:HJB458926 HSW458922:HSX458926 ICS458922:ICT458926 IMO458922:IMP458926 IWK458922:IWL458926 JGG458922:JGH458926 JQC458922:JQD458926 JZY458922:JZZ458926 KJU458922:KJV458926 KTQ458922:KTR458926 LDM458922:LDN458926 LNI458922:LNJ458926 LXE458922:LXF458926 MHA458922:MHB458926 MQW458922:MQX458926 NAS458922:NAT458926 NKO458922:NKP458926 NUK458922:NUL458926 OEG458922:OEH458926 OOC458922:OOD458926 OXY458922:OXZ458926 PHU458922:PHV458926 PRQ458922:PRR458926 QBM458922:QBN458926 QLI458922:QLJ458926 QVE458922:QVF458926 RFA458922:RFB458926 ROW458922:ROX458926 RYS458922:RYT458926 SIO458922:SIP458926 SSK458922:SSL458926 TCG458922:TCH458926 TMC458922:TMD458926 TVY458922:TVZ458926 UFU458922:UFV458926 UPQ458922:UPR458926 UZM458922:UZN458926 VJI458922:VJJ458926 VTE458922:VTF458926 WDA458922:WDB458926 WMW458922:WMX458926 WWS458922:WWT458926 AB524458:AB524462 KG524458:KH524462 UC524458:UD524462 ADY524458:ADZ524462 ANU524458:ANV524462 AXQ524458:AXR524462 BHM524458:BHN524462 BRI524458:BRJ524462 CBE524458:CBF524462 CLA524458:CLB524462 CUW524458:CUX524462 DES524458:DET524462 DOO524458:DOP524462 DYK524458:DYL524462 EIG524458:EIH524462 ESC524458:ESD524462 FBY524458:FBZ524462 FLU524458:FLV524462 FVQ524458:FVR524462 GFM524458:GFN524462 GPI524458:GPJ524462 GZE524458:GZF524462 HJA524458:HJB524462 HSW524458:HSX524462 ICS524458:ICT524462 IMO524458:IMP524462 IWK524458:IWL524462 JGG524458:JGH524462 JQC524458:JQD524462 JZY524458:JZZ524462 KJU524458:KJV524462 KTQ524458:KTR524462 LDM524458:LDN524462 LNI524458:LNJ524462 LXE524458:LXF524462 MHA524458:MHB524462 MQW524458:MQX524462 NAS524458:NAT524462 NKO524458:NKP524462 NUK524458:NUL524462 OEG524458:OEH524462 OOC524458:OOD524462 OXY524458:OXZ524462 PHU524458:PHV524462 PRQ524458:PRR524462 QBM524458:QBN524462 QLI524458:QLJ524462 QVE524458:QVF524462 RFA524458:RFB524462 ROW524458:ROX524462 RYS524458:RYT524462 SIO524458:SIP524462 SSK524458:SSL524462 TCG524458:TCH524462 TMC524458:TMD524462 TVY524458:TVZ524462 UFU524458:UFV524462 UPQ524458:UPR524462 UZM524458:UZN524462 VJI524458:VJJ524462 VTE524458:VTF524462 WDA524458:WDB524462 WMW524458:WMX524462 WWS524458:WWT524462 AB589994:AB589998 KG589994:KH589998 UC589994:UD589998 ADY589994:ADZ589998 ANU589994:ANV589998 AXQ589994:AXR589998 BHM589994:BHN589998 BRI589994:BRJ589998 CBE589994:CBF589998 CLA589994:CLB589998 CUW589994:CUX589998 DES589994:DET589998 DOO589994:DOP589998 DYK589994:DYL589998 EIG589994:EIH589998 ESC589994:ESD589998 FBY589994:FBZ589998 FLU589994:FLV589998 FVQ589994:FVR589998 GFM589994:GFN589998 GPI589994:GPJ589998 GZE589994:GZF589998 HJA589994:HJB589998 HSW589994:HSX589998 ICS589994:ICT589998 IMO589994:IMP589998 IWK589994:IWL589998 JGG589994:JGH589998 JQC589994:JQD589998 JZY589994:JZZ589998 KJU589994:KJV589998 KTQ589994:KTR589998 LDM589994:LDN589998 LNI589994:LNJ589998 LXE589994:LXF589998 MHA589994:MHB589998 MQW589994:MQX589998 NAS589994:NAT589998 NKO589994:NKP589998 NUK589994:NUL589998 OEG589994:OEH589998 OOC589994:OOD589998 OXY589994:OXZ589998 PHU589994:PHV589998 PRQ589994:PRR589998 QBM589994:QBN589998 QLI589994:QLJ589998 QVE589994:QVF589998 RFA589994:RFB589998 ROW589994:ROX589998 RYS589994:RYT589998 SIO589994:SIP589998 SSK589994:SSL589998 TCG589994:TCH589998 TMC589994:TMD589998 TVY589994:TVZ589998 UFU589994:UFV589998 UPQ589994:UPR589998 UZM589994:UZN589998 VJI589994:VJJ589998 VTE589994:VTF589998 WDA589994:WDB589998 WMW589994:WMX589998 WWS589994:WWT589998 AB655530:AB655534 KG655530:KH655534 UC655530:UD655534 ADY655530:ADZ655534 ANU655530:ANV655534 AXQ655530:AXR655534 BHM655530:BHN655534 BRI655530:BRJ655534 CBE655530:CBF655534 CLA655530:CLB655534 CUW655530:CUX655534 DES655530:DET655534 DOO655530:DOP655534 DYK655530:DYL655534 EIG655530:EIH655534 ESC655530:ESD655534 FBY655530:FBZ655534 FLU655530:FLV655534 FVQ655530:FVR655534 GFM655530:GFN655534 GPI655530:GPJ655534 GZE655530:GZF655534 HJA655530:HJB655534 HSW655530:HSX655534 ICS655530:ICT655534 IMO655530:IMP655534 IWK655530:IWL655534 JGG655530:JGH655534 JQC655530:JQD655534 JZY655530:JZZ655534 KJU655530:KJV655534 KTQ655530:KTR655534 LDM655530:LDN655534 LNI655530:LNJ655534 LXE655530:LXF655534 MHA655530:MHB655534 MQW655530:MQX655534 NAS655530:NAT655534 NKO655530:NKP655534 NUK655530:NUL655534 OEG655530:OEH655534 OOC655530:OOD655534 OXY655530:OXZ655534 PHU655530:PHV655534 PRQ655530:PRR655534 QBM655530:QBN655534 QLI655530:QLJ655534 QVE655530:QVF655534 RFA655530:RFB655534 ROW655530:ROX655534 RYS655530:RYT655534 SIO655530:SIP655534 SSK655530:SSL655534 TCG655530:TCH655534 TMC655530:TMD655534 TVY655530:TVZ655534 UFU655530:UFV655534 UPQ655530:UPR655534 UZM655530:UZN655534 VJI655530:VJJ655534 VTE655530:VTF655534 WDA655530:WDB655534 WMW655530:WMX655534 WWS655530:WWT655534 AB721066:AB721070 KG721066:KH721070 UC721066:UD721070 ADY721066:ADZ721070 ANU721066:ANV721070 AXQ721066:AXR721070 BHM721066:BHN721070 BRI721066:BRJ721070 CBE721066:CBF721070 CLA721066:CLB721070 CUW721066:CUX721070 DES721066:DET721070 DOO721066:DOP721070 DYK721066:DYL721070 EIG721066:EIH721070 ESC721066:ESD721070 FBY721066:FBZ721070 FLU721066:FLV721070 FVQ721066:FVR721070 GFM721066:GFN721070 GPI721066:GPJ721070 GZE721066:GZF721070 HJA721066:HJB721070 HSW721066:HSX721070 ICS721066:ICT721070 IMO721066:IMP721070 IWK721066:IWL721070 JGG721066:JGH721070 JQC721066:JQD721070 JZY721066:JZZ721070 KJU721066:KJV721070 KTQ721066:KTR721070 LDM721066:LDN721070 LNI721066:LNJ721070 LXE721066:LXF721070 MHA721066:MHB721070 MQW721066:MQX721070 NAS721066:NAT721070 NKO721066:NKP721070 NUK721066:NUL721070 OEG721066:OEH721070 OOC721066:OOD721070 OXY721066:OXZ721070 PHU721066:PHV721070 PRQ721066:PRR721070 QBM721066:QBN721070 QLI721066:QLJ721070 QVE721066:QVF721070 RFA721066:RFB721070 ROW721066:ROX721070 RYS721066:RYT721070 SIO721066:SIP721070 SSK721066:SSL721070 TCG721066:TCH721070 TMC721066:TMD721070 TVY721066:TVZ721070 UFU721066:UFV721070 UPQ721066:UPR721070 UZM721066:UZN721070 VJI721066:VJJ721070 VTE721066:VTF721070 WDA721066:WDB721070 WMW721066:WMX721070 WWS721066:WWT721070 AB786602:AB786606 KG786602:KH786606 UC786602:UD786606 ADY786602:ADZ786606 ANU786602:ANV786606 AXQ786602:AXR786606 BHM786602:BHN786606 BRI786602:BRJ786606 CBE786602:CBF786606 CLA786602:CLB786606 CUW786602:CUX786606 DES786602:DET786606 DOO786602:DOP786606 DYK786602:DYL786606 EIG786602:EIH786606 ESC786602:ESD786606 FBY786602:FBZ786606 FLU786602:FLV786606 FVQ786602:FVR786606 GFM786602:GFN786606 GPI786602:GPJ786606 GZE786602:GZF786606 HJA786602:HJB786606 HSW786602:HSX786606 ICS786602:ICT786606 IMO786602:IMP786606 IWK786602:IWL786606 JGG786602:JGH786606 JQC786602:JQD786606 JZY786602:JZZ786606 KJU786602:KJV786606 KTQ786602:KTR786606 LDM786602:LDN786606 LNI786602:LNJ786606 LXE786602:LXF786606 MHA786602:MHB786606 MQW786602:MQX786606 NAS786602:NAT786606 NKO786602:NKP786606 NUK786602:NUL786606 OEG786602:OEH786606 OOC786602:OOD786606 OXY786602:OXZ786606 PHU786602:PHV786606 PRQ786602:PRR786606 QBM786602:QBN786606 QLI786602:QLJ786606 QVE786602:QVF786606 RFA786602:RFB786606 ROW786602:ROX786606 RYS786602:RYT786606 SIO786602:SIP786606 SSK786602:SSL786606 TCG786602:TCH786606 TMC786602:TMD786606 TVY786602:TVZ786606 UFU786602:UFV786606 UPQ786602:UPR786606 UZM786602:UZN786606 VJI786602:VJJ786606 VTE786602:VTF786606 WDA786602:WDB786606 WMW786602:WMX786606 WWS786602:WWT786606 AB852138:AB852142 KG852138:KH852142 UC852138:UD852142 ADY852138:ADZ852142 ANU852138:ANV852142 AXQ852138:AXR852142 BHM852138:BHN852142 BRI852138:BRJ852142 CBE852138:CBF852142 CLA852138:CLB852142 CUW852138:CUX852142 DES852138:DET852142 DOO852138:DOP852142 DYK852138:DYL852142 EIG852138:EIH852142 ESC852138:ESD852142 FBY852138:FBZ852142 FLU852138:FLV852142 FVQ852138:FVR852142 GFM852138:GFN852142 GPI852138:GPJ852142 GZE852138:GZF852142 HJA852138:HJB852142 HSW852138:HSX852142 ICS852138:ICT852142 IMO852138:IMP852142 IWK852138:IWL852142 JGG852138:JGH852142 JQC852138:JQD852142 JZY852138:JZZ852142 KJU852138:KJV852142 KTQ852138:KTR852142 LDM852138:LDN852142 LNI852138:LNJ852142 LXE852138:LXF852142 MHA852138:MHB852142 MQW852138:MQX852142 NAS852138:NAT852142 NKO852138:NKP852142 NUK852138:NUL852142 OEG852138:OEH852142 OOC852138:OOD852142 OXY852138:OXZ852142 PHU852138:PHV852142 PRQ852138:PRR852142 QBM852138:QBN852142 QLI852138:QLJ852142 QVE852138:QVF852142 RFA852138:RFB852142 ROW852138:ROX852142 RYS852138:RYT852142 SIO852138:SIP852142 SSK852138:SSL852142 TCG852138:TCH852142 TMC852138:TMD852142 TVY852138:TVZ852142 UFU852138:UFV852142 UPQ852138:UPR852142 UZM852138:UZN852142 VJI852138:VJJ852142 VTE852138:VTF852142 WDA852138:WDB852142 WMW852138:WMX852142 WWS852138:WWT852142 AB917674:AB917678 KG917674:KH917678 UC917674:UD917678 ADY917674:ADZ917678 ANU917674:ANV917678 AXQ917674:AXR917678 BHM917674:BHN917678 BRI917674:BRJ917678 CBE917674:CBF917678 CLA917674:CLB917678 CUW917674:CUX917678 DES917674:DET917678 DOO917674:DOP917678 DYK917674:DYL917678 EIG917674:EIH917678 ESC917674:ESD917678 FBY917674:FBZ917678 FLU917674:FLV917678 FVQ917674:FVR917678 GFM917674:GFN917678 GPI917674:GPJ917678 GZE917674:GZF917678 HJA917674:HJB917678 HSW917674:HSX917678 ICS917674:ICT917678 IMO917674:IMP917678 IWK917674:IWL917678 JGG917674:JGH917678 JQC917674:JQD917678 JZY917674:JZZ917678 KJU917674:KJV917678 KTQ917674:KTR917678 LDM917674:LDN917678 LNI917674:LNJ917678 LXE917674:LXF917678 MHA917674:MHB917678 MQW917674:MQX917678 NAS917674:NAT917678 NKO917674:NKP917678 NUK917674:NUL917678 OEG917674:OEH917678 OOC917674:OOD917678 OXY917674:OXZ917678 PHU917674:PHV917678 PRQ917674:PRR917678 QBM917674:QBN917678 QLI917674:QLJ917678 QVE917674:QVF917678 RFA917674:RFB917678 ROW917674:ROX917678 RYS917674:RYT917678 SIO917674:SIP917678 SSK917674:SSL917678 TCG917674:TCH917678 TMC917674:TMD917678 TVY917674:TVZ917678 UFU917674:UFV917678 UPQ917674:UPR917678 UZM917674:UZN917678 VJI917674:VJJ917678 VTE917674:VTF917678 WDA917674:WDB917678 WMW917674:WMX917678 WWS917674:WWT917678 AB983210:AB983214 KG983210:KH983214 UC983210:UD983214 ADY983210:ADZ983214 ANU983210:ANV983214 AXQ983210:AXR983214 BHM983210:BHN983214 BRI983210:BRJ983214 CBE983210:CBF983214 CLA983210:CLB983214 CUW983210:CUX983214 DES983210:DET983214 DOO983210:DOP983214 DYK983210:DYL983214 EIG983210:EIH983214 ESC983210:ESD983214 FBY983210:FBZ983214 FLU983210:FLV983214 FVQ983210:FVR983214 GFM983210:GFN983214 GPI983210:GPJ983214 GZE983210:GZF983214 HJA983210:HJB983214 HSW983210:HSX983214 ICS983210:ICT983214 IMO983210:IMP983214 IWK983210:IWL983214 JGG983210:JGH983214 JQC983210:JQD983214 JZY983210:JZZ983214 KJU983210:KJV983214 KTQ983210:KTR983214 LDM983210:LDN983214 LNI983210:LNJ983214 LXE983210:LXF983214 MHA983210:MHB983214 MQW983210:MQX983214 NAS983210:NAT983214 NKO983210:NKP983214 NUK983210:NUL983214 OEG983210:OEH983214 OOC983210:OOD983214 OXY983210:OXZ983214 PHU983210:PHV983214 PRQ983210:PRR983214 QBM983210:QBN983214 QLI983210:QLJ983214 QVE983210:QVF983214 RFA983210:RFB983214 ROW983210:ROX983214 RYS983210:RYT983214 SIO983210:SIP983214 SSK983210:SSL983214 TCG983210:TCH983214 TMC983210:TMD983214 TVY983210:TVZ983214 UFU983210:UFV983214 UPQ983210:UPR983214 UZM983210:UZN983214 VJI983210:VJJ983214 VTE983210:VTF983214 WDA983210:WDB983214 WMW983210:WMX983214 WWS983210:WWT983214 RYS983262:RYS983270 AB65734:AB65737 KG65734:KH65737 UC65734:UD65737 ADY65734:ADZ65737 ANU65734:ANV65737 AXQ65734:AXR65737 BHM65734:BHN65737 BRI65734:BRJ65737 CBE65734:CBF65737 CLA65734:CLB65737 CUW65734:CUX65737 DES65734:DET65737 DOO65734:DOP65737 DYK65734:DYL65737 EIG65734:EIH65737 ESC65734:ESD65737 FBY65734:FBZ65737 FLU65734:FLV65737 FVQ65734:FVR65737 GFM65734:GFN65737 GPI65734:GPJ65737 GZE65734:GZF65737 HJA65734:HJB65737 HSW65734:HSX65737 ICS65734:ICT65737 IMO65734:IMP65737 IWK65734:IWL65737 JGG65734:JGH65737 JQC65734:JQD65737 JZY65734:JZZ65737 KJU65734:KJV65737 KTQ65734:KTR65737 LDM65734:LDN65737 LNI65734:LNJ65737 LXE65734:LXF65737 MHA65734:MHB65737 MQW65734:MQX65737 NAS65734:NAT65737 NKO65734:NKP65737 NUK65734:NUL65737 OEG65734:OEH65737 OOC65734:OOD65737 OXY65734:OXZ65737 PHU65734:PHV65737 PRQ65734:PRR65737 QBM65734:QBN65737 QLI65734:QLJ65737 QVE65734:QVF65737 RFA65734:RFB65737 ROW65734:ROX65737 RYS65734:RYT65737 SIO65734:SIP65737 SSK65734:SSL65737 TCG65734:TCH65737 TMC65734:TMD65737 TVY65734:TVZ65737 UFU65734:UFV65737 UPQ65734:UPR65737 UZM65734:UZN65737 VJI65734:VJJ65737 VTE65734:VTF65737 WDA65734:WDB65737 WMW65734:WMX65737 WWS65734:WWT65737 AB131270:AB131273 KG131270:KH131273 UC131270:UD131273 ADY131270:ADZ131273 ANU131270:ANV131273 AXQ131270:AXR131273 BHM131270:BHN131273 BRI131270:BRJ131273 CBE131270:CBF131273 CLA131270:CLB131273 CUW131270:CUX131273 DES131270:DET131273 DOO131270:DOP131273 DYK131270:DYL131273 EIG131270:EIH131273 ESC131270:ESD131273 FBY131270:FBZ131273 FLU131270:FLV131273 FVQ131270:FVR131273 GFM131270:GFN131273 GPI131270:GPJ131273 GZE131270:GZF131273 HJA131270:HJB131273 HSW131270:HSX131273 ICS131270:ICT131273 IMO131270:IMP131273 IWK131270:IWL131273 JGG131270:JGH131273 JQC131270:JQD131273 JZY131270:JZZ131273 KJU131270:KJV131273 KTQ131270:KTR131273 LDM131270:LDN131273 LNI131270:LNJ131273 LXE131270:LXF131273 MHA131270:MHB131273 MQW131270:MQX131273 NAS131270:NAT131273 NKO131270:NKP131273 NUK131270:NUL131273 OEG131270:OEH131273 OOC131270:OOD131273 OXY131270:OXZ131273 PHU131270:PHV131273 PRQ131270:PRR131273 QBM131270:QBN131273 QLI131270:QLJ131273 QVE131270:QVF131273 RFA131270:RFB131273 ROW131270:ROX131273 RYS131270:RYT131273 SIO131270:SIP131273 SSK131270:SSL131273 TCG131270:TCH131273 TMC131270:TMD131273 TVY131270:TVZ131273 UFU131270:UFV131273 UPQ131270:UPR131273 UZM131270:UZN131273 VJI131270:VJJ131273 VTE131270:VTF131273 WDA131270:WDB131273 WMW131270:WMX131273 WWS131270:WWT131273 AB196806:AB196809 KG196806:KH196809 UC196806:UD196809 ADY196806:ADZ196809 ANU196806:ANV196809 AXQ196806:AXR196809 BHM196806:BHN196809 BRI196806:BRJ196809 CBE196806:CBF196809 CLA196806:CLB196809 CUW196806:CUX196809 DES196806:DET196809 DOO196806:DOP196809 DYK196806:DYL196809 EIG196806:EIH196809 ESC196806:ESD196809 FBY196806:FBZ196809 FLU196806:FLV196809 FVQ196806:FVR196809 GFM196806:GFN196809 GPI196806:GPJ196809 GZE196806:GZF196809 HJA196806:HJB196809 HSW196806:HSX196809 ICS196806:ICT196809 IMO196806:IMP196809 IWK196806:IWL196809 JGG196806:JGH196809 JQC196806:JQD196809 JZY196806:JZZ196809 KJU196806:KJV196809 KTQ196806:KTR196809 LDM196806:LDN196809 LNI196806:LNJ196809 LXE196806:LXF196809 MHA196806:MHB196809 MQW196806:MQX196809 NAS196806:NAT196809 NKO196806:NKP196809 NUK196806:NUL196809 OEG196806:OEH196809 OOC196806:OOD196809 OXY196806:OXZ196809 PHU196806:PHV196809 PRQ196806:PRR196809 QBM196806:QBN196809 QLI196806:QLJ196809 QVE196806:QVF196809 RFA196806:RFB196809 ROW196806:ROX196809 RYS196806:RYT196809 SIO196806:SIP196809 SSK196806:SSL196809 TCG196806:TCH196809 TMC196806:TMD196809 TVY196806:TVZ196809 UFU196806:UFV196809 UPQ196806:UPR196809 UZM196806:UZN196809 VJI196806:VJJ196809 VTE196806:VTF196809 WDA196806:WDB196809 WMW196806:WMX196809 WWS196806:WWT196809 AB262342:AB262345 KG262342:KH262345 UC262342:UD262345 ADY262342:ADZ262345 ANU262342:ANV262345 AXQ262342:AXR262345 BHM262342:BHN262345 BRI262342:BRJ262345 CBE262342:CBF262345 CLA262342:CLB262345 CUW262342:CUX262345 DES262342:DET262345 DOO262342:DOP262345 DYK262342:DYL262345 EIG262342:EIH262345 ESC262342:ESD262345 FBY262342:FBZ262345 FLU262342:FLV262345 FVQ262342:FVR262345 GFM262342:GFN262345 GPI262342:GPJ262345 GZE262342:GZF262345 HJA262342:HJB262345 HSW262342:HSX262345 ICS262342:ICT262345 IMO262342:IMP262345 IWK262342:IWL262345 JGG262342:JGH262345 JQC262342:JQD262345 JZY262342:JZZ262345 KJU262342:KJV262345 KTQ262342:KTR262345 LDM262342:LDN262345 LNI262342:LNJ262345 LXE262342:LXF262345 MHA262342:MHB262345 MQW262342:MQX262345 NAS262342:NAT262345 NKO262342:NKP262345 NUK262342:NUL262345 OEG262342:OEH262345 OOC262342:OOD262345 OXY262342:OXZ262345 PHU262342:PHV262345 PRQ262342:PRR262345 QBM262342:QBN262345 QLI262342:QLJ262345 QVE262342:QVF262345 RFA262342:RFB262345 ROW262342:ROX262345 RYS262342:RYT262345 SIO262342:SIP262345 SSK262342:SSL262345 TCG262342:TCH262345 TMC262342:TMD262345 TVY262342:TVZ262345 UFU262342:UFV262345 UPQ262342:UPR262345 UZM262342:UZN262345 VJI262342:VJJ262345 VTE262342:VTF262345 WDA262342:WDB262345 WMW262342:WMX262345 WWS262342:WWT262345 AB327878:AB327881 KG327878:KH327881 UC327878:UD327881 ADY327878:ADZ327881 ANU327878:ANV327881 AXQ327878:AXR327881 BHM327878:BHN327881 BRI327878:BRJ327881 CBE327878:CBF327881 CLA327878:CLB327881 CUW327878:CUX327881 DES327878:DET327881 DOO327878:DOP327881 DYK327878:DYL327881 EIG327878:EIH327881 ESC327878:ESD327881 FBY327878:FBZ327881 FLU327878:FLV327881 FVQ327878:FVR327881 GFM327878:GFN327881 GPI327878:GPJ327881 GZE327878:GZF327881 HJA327878:HJB327881 HSW327878:HSX327881 ICS327878:ICT327881 IMO327878:IMP327881 IWK327878:IWL327881 JGG327878:JGH327881 JQC327878:JQD327881 JZY327878:JZZ327881 KJU327878:KJV327881 KTQ327878:KTR327881 LDM327878:LDN327881 LNI327878:LNJ327881 LXE327878:LXF327881 MHA327878:MHB327881 MQW327878:MQX327881 NAS327878:NAT327881 NKO327878:NKP327881 NUK327878:NUL327881 OEG327878:OEH327881 OOC327878:OOD327881 OXY327878:OXZ327881 PHU327878:PHV327881 PRQ327878:PRR327881 QBM327878:QBN327881 QLI327878:QLJ327881 QVE327878:QVF327881 RFA327878:RFB327881 ROW327878:ROX327881 RYS327878:RYT327881 SIO327878:SIP327881 SSK327878:SSL327881 TCG327878:TCH327881 TMC327878:TMD327881 TVY327878:TVZ327881 UFU327878:UFV327881 UPQ327878:UPR327881 UZM327878:UZN327881 VJI327878:VJJ327881 VTE327878:VTF327881 WDA327878:WDB327881 WMW327878:WMX327881 WWS327878:WWT327881 AB393414:AB393417 KG393414:KH393417 UC393414:UD393417 ADY393414:ADZ393417 ANU393414:ANV393417 AXQ393414:AXR393417 BHM393414:BHN393417 BRI393414:BRJ393417 CBE393414:CBF393417 CLA393414:CLB393417 CUW393414:CUX393417 DES393414:DET393417 DOO393414:DOP393417 DYK393414:DYL393417 EIG393414:EIH393417 ESC393414:ESD393417 FBY393414:FBZ393417 FLU393414:FLV393417 FVQ393414:FVR393417 GFM393414:GFN393417 GPI393414:GPJ393417 GZE393414:GZF393417 HJA393414:HJB393417 HSW393414:HSX393417 ICS393414:ICT393417 IMO393414:IMP393417 IWK393414:IWL393417 JGG393414:JGH393417 JQC393414:JQD393417 JZY393414:JZZ393417 KJU393414:KJV393417 KTQ393414:KTR393417 LDM393414:LDN393417 LNI393414:LNJ393417 LXE393414:LXF393417 MHA393414:MHB393417 MQW393414:MQX393417 NAS393414:NAT393417 NKO393414:NKP393417 NUK393414:NUL393417 OEG393414:OEH393417 OOC393414:OOD393417 OXY393414:OXZ393417 PHU393414:PHV393417 PRQ393414:PRR393417 QBM393414:QBN393417 QLI393414:QLJ393417 QVE393414:QVF393417 RFA393414:RFB393417 ROW393414:ROX393417 RYS393414:RYT393417 SIO393414:SIP393417 SSK393414:SSL393417 TCG393414:TCH393417 TMC393414:TMD393417 TVY393414:TVZ393417 UFU393414:UFV393417 UPQ393414:UPR393417 UZM393414:UZN393417 VJI393414:VJJ393417 VTE393414:VTF393417 WDA393414:WDB393417 WMW393414:WMX393417 WWS393414:WWT393417 AB458950:AB458953 KG458950:KH458953 UC458950:UD458953 ADY458950:ADZ458953 ANU458950:ANV458953 AXQ458950:AXR458953 BHM458950:BHN458953 BRI458950:BRJ458953 CBE458950:CBF458953 CLA458950:CLB458953 CUW458950:CUX458953 DES458950:DET458953 DOO458950:DOP458953 DYK458950:DYL458953 EIG458950:EIH458953 ESC458950:ESD458953 FBY458950:FBZ458953 FLU458950:FLV458953 FVQ458950:FVR458953 GFM458950:GFN458953 GPI458950:GPJ458953 GZE458950:GZF458953 HJA458950:HJB458953 HSW458950:HSX458953 ICS458950:ICT458953 IMO458950:IMP458953 IWK458950:IWL458953 JGG458950:JGH458953 JQC458950:JQD458953 JZY458950:JZZ458953 KJU458950:KJV458953 KTQ458950:KTR458953 LDM458950:LDN458953 LNI458950:LNJ458953 LXE458950:LXF458953 MHA458950:MHB458953 MQW458950:MQX458953 NAS458950:NAT458953 NKO458950:NKP458953 NUK458950:NUL458953 OEG458950:OEH458953 OOC458950:OOD458953 OXY458950:OXZ458953 PHU458950:PHV458953 PRQ458950:PRR458953 QBM458950:QBN458953 QLI458950:QLJ458953 QVE458950:QVF458953 RFA458950:RFB458953 ROW458950:ROX458953 RYS458950:RYT458953 SIO458950:SIP458953 SSK458950:SSL458953 TCG458950:TCH458953 TMC458950:TMD458953 TVY458950:TVZ458953 UFU458950:UFV458953 UPQ458950:UPR458953 UZM458950:UZN458953 VJI458950:VJJ458953 VTE458950:VTF458953 WDA458950:WDB458953 WMW458950:WMX458953 WWS458950:WWT458953 AB524486:AB524489 KG524486:KH524489 UC524486:UD524489 ADY524486:ADZ524489 ANU524486:ANV524489 AXQ524486:AXR524489 BHM524486:BHN524489 BRI524486:BRJ524489 CBE524486:CBF524489 CLA524486:CLB524489 CUW524486:CUX524489 DES524486:DET524489 DOO524486:DOP524489 DYK524486:DYL524489 EIG524486:EIH524489 ESC524486:ESD524489 FBY524486:FBZ524489 FLU524486:FLV524489 FVQ524486:FVR524489 GFM524486:GFN524489 GPI524486:GPJ524489 GZE524486:GZF524489 HJA524486:HJB524489 HSW524486:HSX524489 ICS524486:ICT524489 IMO524486:IMP524489 IWK524486:IWL524489 JGG524486:JGH524489 JQC524486:JQD524489 JZY524486:JZZ524489 KJU524486:KJV524489 KTQ524486:KTR524489 LDM524486:LDN524489 LNI524486:LNJ524489 LXE524486:LXF524489 MHA524486:MHB524489 MQW524486:MQX524489 NAS524486:NAT524489 NKO524486:NKP524489 NUK524486:NUL524489 OEG524486:OEH524489 OOC524486:OOD524489 OXY524486:OXZ524489 PHU524486:PHV524489 PRQ524486:PRR524489 QBM524486:QBN524489 QLI524486:QLJ524489 QVE524486:QVF524489 RFA524486:RFB524489 ROW524486:ROX524489 RYS524486:RYT524489 SIO524486:SIP524489 SSK524486:SSL524489 TCG524486:TCH524489 TMC524486:TMD524489 TVY524486:TVZ524489 UFU524486:UFV524489 UPQ524486:UPR524489 UZM524486:UZN524489 VJI524486:VJJ524489 VTE524486:VTF524489 WDA524486:WDB524489 WMW524486:WMX524489 WWS524486:WWT524489 AB590022:AB590025 KG590022:KH590025 UC590022:UD590025 ADY590022:ADZ590025 ANU590022:ANV590025 AXQ590022:AXR590025 BHM590022:BHN590025 BRI590022:BRJ590025 CBE590022:CBF590025 CLA590022:CLB590025 CUW590022:CUX590025 DES590022:DET590025 DOO590022:DOP590025 DYK590022:DYL590025 EIG590022:EIH590025 ESC590022:ESD590025 FBY590022:FBZ590025 FLU590022:FLV590025 FVQ590022:FVR590025 GFM590022:GFN590025 GPI590022:GPJ590025 GZE590022:GZF590025 HJA590022:HJB590025 HSW590022:HSX590025 ICS590022:ICT590025 IMO590022:IMP590025 IWK590022:IWL590025 JGG590022:JGH590025 JQC590022:JQD590025 JZY590022:JZZ590025 KJU590022:KJV590025 KTQ590022:KTR590025 LDM590022:LDN590025 LNI590022:LNJ590025 LXE590022:LXF590025 MHA590022:MHB590025 MQW590022:MQX590025 NAS590022:NAT590025 NKO590022:NKP590025 NUK590022:NUL590025 OEG590022:OEH590025 OOC590022:OOD590025 OXY590022:OXZ590025 PHU590022:PHV590025 PRQ590022:PRR590025 QBM590022:QBN590025 QLI590022:QLJ590025 QVE590022:QVF590025 RFA590022:RFB590025 ROW590022:ROX590025 RYS590022:RYT590025 SIO590022:SIP590025 SSK590022:SSL590025 TCG590022:TCH590025 TMC590022:TMD590025 TVY590022:TVZ590025 UFU590022:UFV590025 UPQ590022:UPR590025 UZM590022:UZN590025 VJI590022:VJJ590025 VTE590022:VTF590025 WDA590022:WDB590025 WMW590022:WMX590025 WWS590022:WWT590025 AB655558:AB655561 KG655558:KH655561 UC655558:UD655561 ADY655558:ADZ655561 ANU655558:ANV655561 AXQ655558:AXR655561 BHM655558:BHN655561 BRI655558:BRJ655561 CBE655558:CBF655561 CLA655558:CLB655561 CUW655558:CUX655561 DES655558:DET655561 DOO655558:DOP655561 DYK655558:DYL655561 EIG655558:EIH655561 ESC655558:ESD655561 FBY655558:FBZ655561 FLU655558:FLV655561 FVQ655558:FVR655561 GFM655558:GFN655561 GPI655558:GPJ655561 GZE655558:GZF655561 HJA655558:HJB655561 HSW655558:HSX655561 ICS655558:ICT655561 IMO655558:IMP655561 IWK655558:IWL655561 JGG655558:JGH655561 JQC655558:JQD655561 JZY655558:JZZ655561 KJU655558:KJV655561 KTQ655558:KTR655561 LDM655558:LDN655561 LNI655558:LNJ655561 LXE655558:LXF655561 MHA655558:MHB655561 MQW655558:MQX655561 NAS655558:NAT655561 NKO655558:NKP655561 NUK655558:NUL655561 OEG655558:OEH655561 OOC655558:OOD655561 OXY655558:OXZ655561 PHU655558:PHV655561 PRQ655558:PRR655561 QBM655558:QBN655561 QLI655558:QLJ655561 QVE655558:QVF655561 RFA655558:RFB655561 ROW655558:ROX655561 RYS655558:RYT655561 SIO655558:SIP655561 SSK655558:SSL655561 TCG655558:TCH655561 TMC655558:TMD655561 TVY655558:TVZ655561 UFU655558:UFV655561 UPQ655558:UPR655561 UZM655558:UZN655561 VJI655558:VJJ655561 VTE655558:VTF655561 WDA655558:WDB655561 WMW655558:WMX655561 WWS655558:WWT655561 AB721094:AB721097 KG721094:KH721097 UC721094:UD721097 ADY721094:ADZ721097 ANU721094:ANV721097 AXQ721094:AXR721097 BHM721094:BHN721097 BRI721094:BRJ721097 CBE721094:CBF721097 CLA721094:CLB721097 CUW721094:CUX721097 DES721094:DET721097 DOO721094:DOP721097 DYK721094:DYL721097 EIG721094:EIH721097 ESC721094:ESD721097 FBY721094:FBZ721097 FLU721094:FLV721097 FVQ721094:FVR721097 GFM721094:GFN721097 GPI721094:GPJ721097 GZE721094:GZF721097 HJA721094:HJB721097 HSW721094:HSX721097 ICS721094:ICT721097 IMO721094:IMP721097 IWK721094:IWL721097 JGG721094:JGH721097 JQC721094:JQD721097 JZY721094:JZZ721097 KJU721094:KJV721097 KTQ721094:KTR721097 LDM721094:LDN721097 LNI721094:LNJ721097 LXE721094:LXF721097 MHA721094:MHB721097 MQW721094:MQX721097 NAS721094:NAT721097 NKO721094:NKP721097 NUK721094:NUL721097 OEG721094:OEH721097 OOC721094:OOD721097 OXY721094:OXZ721097 PHU721094:PHV721097 PRQ721094:PRR721097 QBM721094:QBN721097 QLI721094:QLJ721097 QVE721094:QVF721097 RFA721094:RFB721097 ROW721094:ROX721097 RYS721094:RYT721097 SIO721094:SIP721097 SSK721094:SSL721097 TCG721094:TCH721097 TMC721094:TMD721097 TVY721094:TVZ721097 UFU721094:UFV721097 UPQ721094:UPR721097 UZM721094:UZN721097 VJI721094:VJJ721097 VTE721094:VTF721097 WDA721094:WDB721097 WMW721094:WMX721097 WWS721094:WWT721097 AB786630:AB786633 KG786630:KH786633 UC786630:UD786633 ADY786630:ADZ786633 ANU786630:ANV786633 AXQ786630:AXR786633 BHM786630:BHN786633 BRI786630:BRJ786633 CBE786630:CBF786633 CLA786630:CLB786633 CUW786630:CUX786633 DES786630:DET786633 DOO786630:DOP786633 DYK786630:DYL786633 EIG786630:EIH786633 ESC786630:ESD786633 FBY786630:FBZ786633 FLU786630:FLV786633 FVQ786630:FVR786633 GFM786630:GFN786633 GPI786630:GPJ786633 GZE786630:GZF786633 HJA786630:HJB786633 HSW786630:HSX786633 ICS786630:ICT786633 IMO786630:IMP786633 IWK786630:IWL786633 JGG786630:JGH786633 JQC786630:JQD786633 JZY786630:JZZ786633 KJU786630:KJV786633 KTQ786630:KTR786633 LDM786630:LDN786633 LNI786630:LNJ786633 LXE786630:LXF786633 MHA786630:MHB786633 MQW786630:MQX786633 NAS786630:NAT786633 NKO786630:NKP786633 NUK786630:NUL786633 OEG786630:OEH786633 OOC786630:OOD786633 OXY786630:OXZ786633 PHU786630:PHV786633 PRQ786630:PRR786633 QBM786630:QBN786633 QLI786630:QLJ786633 QVE786630:QVF786633 RFA786630:RFB786633 ROW786630:ROX786633 RYS786630:RYT786633 SIO786630:SIP786633 SSK786630:SSL786633 TCG786630:TCH786633 TMC786630:TMD786633 TVY786630:TVZ786633 UFU786630:UFV786633 UPQ786630:UPR786633 UZM786630:UZN786633 VJI786630:VJJ786633 VTE786630:VTF786633 WDA786630:WDB786633 WMW786630:WMX786633 WWS786630:WWT786633 AB852166:AB852169 KG852166:KH852169 UC852166:UD852169 ADY852166:ADZ852169 ANU852166:ANV852169 AXQ852166:AXR852169 BHM852166:BHN852169 BRI852166:BRJ852169 CBE852166:CBF852169 CLA852166:CLB852169 CUW852166:CUX852169 DES852166:DET852169 DOO852166:DOP852169 DYK852166:DYL852169 EIG852166:EIH852169 ESC852166:ESD852169 FBY852166:FBZ852169 FLU852166:FLV852169 FVQ852166:FVR852169 GFM852166:GFN852169 GPI852166:GPJ852169 GZE852166:GZF852169 HJA852166:HJB852169 HSW852166:HSX852169 ICS852166:ICT852169 IMO852166:IMP852169 IWK852166:IWL852169 JGG852166:JGH852169 JQC852166:JQD852169 JZY852166:JZZ852169 KJU852166:KJV852169 KTQ852166:KTR852169 LDM852166:LDN852169 LNI852166:LNJ852169 LXE852166:LXF852169 MHA852166:MHB852169 MQW852166:MQX852169 NAS852166:NAT852169 NKO852166:NKP852169 NUK852166:NUL852169 OEG852166:OEH852169 OOC852166:OOD852169 OXY852166:OXZ852169 PHU852166:PHV852169 PRQ852166:PRR852169 QBM852166:QBN852169 QLI852166:QLJ852169 QVE852166:QVF852169 RFA852166:RFB852169 ROW852166:ROX852169 RYS852166:RYT852169 SIO852166:SIP852169 SSK852166:SSL852169 TCG852166:TCH852169 TMC852166:TMD852169 TVY852166:TVZ852169 UFU852166:UFV852169 UPQ852166:UPR852169 UZM852166:UZN852169 VJI852166:VJJ852169 VTE852166:VTF852169 WDA852166:WDB852169 WMW852166:WMX852169 WWS852166:WWT852169 AB917702:AB917705 KG917702:KH917705 UC917702:UD917705 ADY917702:ADZ917705 ANU917702:ANV917705 AXQ917702:AXR917705 BHM917702:BHN917705 BRI917702:BRJ917705 CBE917702:CBF917705 CLA917702:CLB917705 CUW917702:CUX917705 DES917702:DET917705 DOO917702:DOP917705 DYK917702:DYL917705 EIG917702:EIH917705 ESC917702:ESD917705 FBY917702:FBZ917705 FLU917702:FLV917705 FVQ917702:FVR917705 GFM917702:GFN917705 GPI917702:GPJ917705 GZE917702:GZF917705 HJA917702:HJB917705 HSW917702:HSX917705 ICS917702:ICT917705 IMO917702:IMP917705 IWK917702:IWL917705 JGG917702:JGH917705 JQC917702:JQD917705 JZY917702:JZZ917705 KJU917702:KJV917705 KTQ917702:KTR917705 LDM917702:LDN917705 LNI917702:LNJ917705 LXE917702:LXF917705 MHA917702:MHB917705 MQW917702:MQX917705 NAS917702:NAT917705 NKO917702:NKP917705 NUK917702:NUL917705 OEG917702:OEH917705 OOC917702:OOD917705 OXY917702:OXZ917705 PHU917702:PHV917705 PRQ917702:PRR917705 QBM917702:QBN917705 QLI917702:QLJ917705 QVE917702:QVF917705 RFA917702:RFB917705 ROW917702:ROX917705 RYS917702:RYT917705 SIO917702:SIP917705 SSK917702:SSL917705 TCG917702:TCH917705 TMC917702:TMD917705 TVY917702:TVZ917705 UFU917702:UFV917705 UPQ917702:UPR917705 UZM917702:UZN917705 VJI917702:VJJ917705 VTE917702:VTF917705 WDA917702:WDB917705 WMW917702:WMX917705 WWS917702:WWT917705 AB983238:AB983241 KG983238:KH983241 UC983238:UD983241 ADY983238:ADZ983241 ANU983238:ANV983241 AXQ983238:AXR983241 BHM983238:BHN983241 BRI983238:BRJ983241 CBE983238:CBF983241 CLA983238:CLB983241 CUW983238:CUX983241 DES983238:DET983241 DOO983238:DOP983241 DYK983238:DYL983241 EIG983238:EIH983241 ESC983238:ESD983241 FBY983238:FBZ983241 FLU983238:FLV983241 FVQ983238:FVR983241 GFM983238:GFN983241 GPI983238:GPJ983241 GZE983238:GZF983241 HJA983238:HJB983241 HSW983238:HSX983241 ICS983238:ICT983241 IMO983238:IMP983241 IWK983238:IWL983241 JGG983238:JGH983241 JQC983238:JQD983241 JZY983238:JZZ983241 KJU983238:KJV983241 KTQ983238:KTR983241 LDM983238:LDN983241 LNI983238:LNJ983241 LXE983238:LXF983241 MHA983238:MHB983241 MQW983238:MQX983241 NAS983238:NAT983241 NKO983238:NKP983241 NUK983238:NUL983241 OEG983238:OEH983241 OOC983238:OOD983241 OXY983238:OXZ983241 PHU983238:PHV983241 PRQ983238:PRR983241 QBM983238:QBN983241 QLI983238:QLJ983241 QVE983238:QVF983241 RFA983238:RFB983241 ROW983238:ROX983241 RYS983238:RYT983241 SIO983238:SIP983241 SSK983238:SSL983241 TCG983238:TCH983241 TMC983238:TMD983241 TVY983238:TVZ983241 UFU983238:UFV983241 UPQ983238:UPR983241 UZM983238:UZN983241 VJI983238:VJJ983241 VTE983238:VTF983241 WDA983238:WDB983241 WMW983238:WMX983241 WWS983238:WWT983241 SIO983262:SIO983270 KG111:KH117 UC111:UD117 ADY111:ADZ117 ANU111:ANV117 AXQ111:AXR117 BHM111:BHN117 BRI111:BRJ117 CBE111:CBF117 CLA111:CLB117 CUW111:CUX117 DES111:DET117 DOO111:DOP117 DYK111:DYL117 EIG111:EIH117 ESC111:ESD117 FBY111:FBZ117 FLU111:FLV117 FVQ111:FVR117 GFM111:GFN117 GPI111:GPJ117 GZE111:GZF117 HJA111:HJB117 HSW111:HSX117 ICS111:ICT117 IMO111:IMP117 IWK111:IWL117 JGG111:JGH117 JQC111:JQD117 JZY111:JZZ117 KJU111:KJV117 KTQ111:KTR117 LDM111:LDN117 LNI111:LNJ117 LXE111:LXF117 MHA111:MHB117 MQW111:MQX117 NAS111:NAT117 NKO111:NKP117 NUK111:NUL117 OEG111:OEH117 OOC111:OOD117 OXY111:OXZ117 PHU111:PHV117 PRQ111:PRR117 QBM111:QBN117 QLI111:QLJ117 QVE111:QVF117 RFA111:RFB117 ROW111:ROX117 RYS111:RYT117 SIO111:SIP117 SSK111:SSL117 TCG111:TCH117 TMC111:TMD117 TVY111:TVZ117 UFU111:UFV117 UPQ111:UPR117 UZM111:UZN117 VJI111:VJJ117 VTE111:VTF117 WDA111:WDB117 WMW111:WMX117 WWS111:WWT117 AB65712:AB65716 KG65712:KH65716 UC65712:UD65716 ADY65712:ADZ65716 ANU65712:ANV65716 AXQ65712:AXR65716 BHM65712:BHN65716 BRI65712:BRJ65716 CBE65712:CBF65716 CLA65712:CLB65716 CUW65712:CUX65716 DES65712:DET65716 DOO65712:DOP65716 DYK65712:DYL65716 EIG65712:EIH65716 ESC65712:ESD65716 FBY65712:FBZ65716 FLU65712:FLV65716 FVQ65712:FVR65716 GFM65712:GFN65716 GPI65712:GPJ65716 GZE65712:GZF65716 HJA65712:HJB65716 HSW65712:HSX65716 ICS65712:ICT65716 IMO65712:IMP65716 IWK65712:IWL65716 JGG65712:JGH65716 JQC65712:JQD65716 JZY65712:JZZ65716 KJU65712:KJV65716 KTQ65712:KTR65716 LDM65712:LDN65716 LNI65712:LNJ65716 LXE65712:LXF65716 MHA65712:MHB65716 MQW65712:MQX65716 NAS65712:NAT65716 NKO65712:NKP65716 NUK65712:NUL65716 OEG65712:OEH65716 OOC65712:OOD65716 OXY65712:OXZ65716 PHU65712:PHV65716 PRQ65712:PRR65716 QBM65712:QBN65716 QLI65712:QLJ65716 QVE65712:QVF65716 RFA65712:RFB65716 ROW65712:ROX65716 RYS65712:RYT65716 SIO65712:SIP65716 SSK65712:SSL65716 TCG65712:TCH65716 TMC65712:TMD65716 TVY65712:TVZ65716 UFU65712:UFV65716 UPQ65712:UPR65716 UZM65712:UZN65716 VJI65712:VJJ65716 VTE65712:VTF65716 WDA65712:WDB65716 WMW65712:WMX65716 WWS65712:WWT65716 AB131248:AB131252 KG131248:KH131252 UC131248:UD131252 ADY131248:ADZ131252 ANU131248:ANV131252 AXQ131248:AXR131252 BHM131248:BHN131252 BRI131248:BRJ131252 CBE131248:CBF131252 CLA131248:CLB131252 CUW131248:CUX131252 DES131248:DET131252 DOO131248:DOP131252 DYK131248:DYL131252 EIG131248:EIH131252 ESC131248:ESD131252 FBY131248:FBZ131252 FLU131248:FLV131252 FVQ131248:FVR131252 GFM131248:GFN131252 GPI131248:GPJ131252 GZE131248:GZF131252 HJA131248:HJB131252 HSW131248:HSX131252 ICS131248:ICT131252 IMO131248:IMP131252 IWK131248:IWL131252 JGG131248:JGH131252 JQC131248:JQD131252 JZY131248:JZZ131252 KJU131248:KJV131252 KTQ131248:KTR131252 LDM131248:LDN131252 LNI131248:LNJ131252 LXE131248:LXF131252 MHA131248:MHB131252 MQW131248:MQX131252 NAS131248:NAT131252 NKO131248:NKP131252 NUK131248:NUL131252 OEG131248:OEH131252 OOC131248:OOD131252 OXY131248:OXZ131252 PHU131248:PHV131252 PRQ131248:PRR131252 QBM131248:QBN131252 QLI131248:QLJ131252 QVE131248:QVF131252 RFA131248:RFB131252 ROW131248:ROX131252 RYS131248:RYT131252 SIO131248:SIP131252 SSK131248:SSL131252 TCG131248:TCH131252 TMC131248:TMD131252 TVY131248:TVZ131252 UFU131248:UFV131252 UPQ131248:UPR131252 UZM131248:UZN131252 VJI131248:VJJ131252 VTE131248:VTF131252 WDA131248:WDB131252 WMW131248:WMX131252 WWS131248:WWT131252 AB196784:AB196788 KG196784:KH196788 UC196784:UD196788 ADY196784:ADZ196788 ANU196784:ANV196788 AXQ196784:AXR196788 BHM196784:BHN196788 BRI196784:BRJ196788 CBE196784:CBF196788 CLA196784:CLB196788 CUW196784:CUX196788 DES196784:DET196788 DOO196784:DOP196788 DYK196784:DYL196788 EIG196784:EIH196788 ESC196784:ESD196788 FBY196784:FBZ196788 FLU196784:FLV196788 FVQ196784:FVR196788 GFM196784:GFN196788 GPI196784:GPJ196788 GZE196784:GZF196788 HJA196784:HJB196788 HSW196784:HSX196788 ICS196784:ICT196788 IMO196784:IMP196788 IWK196784:IWL196788 JGG196784:JGH196788 JQC196784:JQD196788 JZY196784:JZZ196788 KJU196784:KJV196788 KTQ196784:KTR196788 LDM196784:LDN196788 LNI196784:LNJ196788 LXE196784:LXF196788 MHA196784:MHB196788 MQW196784:MQX196788 NAS196784:NAT196788 NKO196784:NKP196788 NUK196784:NUL196788 OEG196784:OEH196788 OOC196784:OOD196788 OXY196784:OXZ196788 PHU196784:PHV196788 PRQ196784:PRR196788 QBM196784:QBN196788 QLI196784:QLJ196788 QVE196784:QVF196788 RFA196784:RFB196788 ROW196784:ROX196788 RYS196784:RYT196788 SIO196784:SIP196788 SSK196784:SSL196788 TCG196784:TCH196788 TMC196784:TMD196788 TVY196784:TVZ196788 UFU196784:UFV196788 UPQ196784:UPR196788 UZM196784:UZN196788 VJI196784:VJJ196788 VTE196784:VTF196788 WDA196784:WDB196788 WMW196784:WMX196788 WWS196784:WWT196788 AB262320:AB262324 KG262320:KH262324 UC262320:UD262324 ADY262320:ADZ262324 ANU262320:ANV262324 AXQ262320:AXR262324 BHM262320:BHN262324 BRI262320:BRJ262324 CBE262320:CBF262324 CLA262320:CLB262324 CUW262320:CUX262324 DES262320:DET262324 DOO262320:DOP262324 DYK262320:DYL262324 EIG262320:EIH262324 ESC262320:ESD262324 FBY262320:FBZ262324 FLU262320:FLV262324 FVQ262320:FVR262324 GFM262320:GFN262324 GPI262320:GPJ262324 GZE262320:GZF262324 HJA262320:HJB262324 HSW262320:HSX262324 ICS262320:ICT262324 IMO262320:IMP262324 IWK262320:IWL262324 JGG262320:JGH262324 JQC262320:JQD262324 JZY262320:JZZ262324 KJU262320:KJV262324 KTQ262320:KTR262324 LDM262320:LDN262324 LNI262320:LNJ262324 LXE262320:LXF262324 MHA262320:MHB262324 MQW262320:MQX262324 NAS262320:NAT262324 NKO262320:NKP262324 NUK262320:NUL262324 OEG262320:OEH262324 OOC262320:OOD262324 OXY262320:OXZ262324 PHU262320:PHV262324 PRQ262320:PRR262324 QBM262320:QBN262324 QLI262320:QLJ262324 QVE262320:QVF262324 RFA262320:RFB262324 ROW262320:ROX262324 RYS262320:RYT262324 SIO262320:SIP262324 SSK262320:SSL262324 TCG262320:TCH262324 TMC262320:TMD262324 TVY262320:TVZ262324 UFU262320:UFV262324 UPQ262320:UPR262324 UZM262320:UZN262324 VJI262320:VJJ262324 VTE262320:VTF262324 WDA262320:WDB262324 WMW262320:WMX262324 WWS262320:WWT262324 AB327856:AB327860 KG327856:KH327860 UC327856:UD327860 ADY327856:ADZ327860 ANU327856:ANV327860 AXQ327856:AXR327860 BHM327856:BHN327860 BRI327856:BRJ327860 CBE327856:CBF327860 CLA327856:CLB327860 CUW327856:CUX327860 DES327856:DET327860 DOO327856:DOP327860 DYK327856:DYL327860 EIG327856:EIH327860 ESC327856:ESD327860 FBY327856:FBZ327860 FLU327856:FLV327860 FVQ327856:FVR327860 GFM327856:GFN327860 GPI327856:GPJ327860 GZE327856:GZF327860 HJA327856:HJB327860 HSW327856:HSX327860 ICS327856:ICT327860 IMO327856:IMP327860 IWK327856:IWL327860 JGG327856:JGH327860 JQC327856:JQD327860 JZY327856:JZZ327860 KJU327856:KJV327860 KTQ327856:KTR327860 LDM327856:LDN327860 LNI327856:LNJ327860 LXE327856:LXF327860 MHA327856:MHB327860 MQW327856:MQX327860 NAS327856:NAT327860 NKO327856:NKP327860 NUK327856:NUL327860 OEG327856:OEH327860 OOC327856:OOD327860 OXY327856:OXZ327860 PHU327856:PHV327860 PRQ327856:PRR327860 QBM327856:QBN327860 QLI327856:QLJ327860 QVE327856:QVF327860 RFA327856:RFB327860 ROW327856:ROX327860 RYS327856:RYT327860 SIO327856:SIP327860 SSK327856:SSL327860 TCG327856:TCH327860 TMC327856:TMD327860 TVY327856:TVZ327860 UFU327856:UFV327860 UPQ327856:UPR327860 UZM327856:UZN327860 VJI327856:VJJ327860 VTE327856:VTF327860 WDA327856:WDB327860 WMW327856:WMX327860 WWS327856:WWT327860 AB393392:AB393396 KG393392:KH393396 UC393392:UD393396 ADY393392:ADZ393396 ANU393392:ANV393396 AXQ393392:AXR393396 BHM393392:BHN393396 BRI393392:BRJ393396 CBE393392:CBF393396 CLA393392:CLB393396 CUW393392:CUX393396 DES393392:DET393396 DOO393392:DOP393396 DYK393392:DYL393396 EIG393392:EIH393396 ESC393392:ESD393396 FBY393392:FBZ393396 FLU393392:FLV393396 FVQ393392:FVR393396 GFM393392:GFN393396 GPI393392:GPJ393396 GZE393392:GZF393396 HJA393392:HJB393396 HSW393392:HSX393396 ICS393392:ICT393396 IMO393392:IMP393396 IWK393392:IWL393396 JGG393392:JGH393396 JQC393392:JQD393396 JZY393392:JZZ393396 KJU393392:KJV393396 KTQ393392:KTR393396 LDM393392:LDN393396 LNI393392:LNJ393396 LXE393392:LXF393396 MHA393392:MHB393396 MQW393392:MQX393396 NAS393392:NAT393396 NKO393392:NKP393396 NUK393392:NUL393396 OEG393392:OEH393396 OOC393392:OOD393396 OXY393392:OXZ393396 PHU393392:PHV393396 PRQ393392:PRR393396 QBM393392:QBN393396 QLI393392:QLJ393396 QVE393392:QVF393396 RFA393392:RFB393396 ROW393392:ROX393396 RYS393392:RYT393396 SIO393392:SIP393396 SSK393392:SSL393396 TCG393392:TCH393396 TMC393392:TMD393396 TVY393392:TVZ393396 UFU393392:UFV393396 UPQ393392:UPR393396 UZM393392:UZN393396 VJI393392:VJJ393396 VTE393392:VTF393396 WDA393392:WDB393396 WMW393392:WMX393396 WWS393392:WWT393396 AB458928:AB458932 KG458928:KH458932 UC458928:UD458932 ADY458928:ADZ458932 ANU458928:ANV458932 AXQ458928:AXR458932 BHM458928:BHN458932 BRI458928:BRJ458932 CBE458928:CBF458932 CLA458928:CLB458932 CUW458928:CUX458932 DES458928:DET458932 DOO458928:DOP458932 DYK458928:DYL458932 EIG458928:EIH458932 ESC458928:ESD458932 FBY458928:FBZ458932 FLU458928:FLV458932 FVQ458928:FVR458932 GFM458928:GFN458932 GPI458928:GPJ458932 GZE458928:GZF458932 HJA458928:HJB458932 HSW458928:HSX458932 ICS458928:ICT458932 IMO458928:IMP458932 IWK458928:IWL458932 JGG458928:JGH458932 JQC458928:JQD458932 JZY458928:JZZ458932 KJU458928:KJV458932 KTQ458928:KTR458932 LDM458928:LDN458932 LNI458928:LNJ458932 LXE458928:LXF458932 MHA458928:MHB458932 MQW458928:MQX458932 NAS458928:NAT458932 NKO458928:NKP458932 NUK458928:NUL458932 OEG458928:OEH458932 OOC458928:OOD458932 OXY458928:OXZ458932 PHU458928:PHV458932 PRQ458928:PRR458932 QBM458928:QBN458932 QLI458928:QLJ458932 QVE458928:QVF458932 RFA458928:RFB458932 ROW458928:ROX458932 RYS458928:RYT458932 SIO458928:SIP458932 SSK458928:SSL458932 TCG458928:TCH458932 TMC458928:TMD458932 TVY458928:TVZ458932 UFU458928:UFV458932 UPQ458928:UPR458932 UZM458928:UZN458932 VJI458928:VJJ458932 VTE458928:VTF458932 WDA458928:WDB458932 WMW458928:WMX458932 WWS458928:WWT458932 AB524464:AB524468 KG524464:KH524468 UC524464:UD524468 ADY524464:ADZ524468 ANU524464:ANV524468 AXQ524464:AXR524468 BHM524464:BHN524468 BRI524464:BRJ524468 CBE524464:CBF524468 CLA524464:CLB524468 CUW524464:CUX524468 DES524464:DET524468 DOO524464:DOP524468 DYK524464:DYL524468 EIG524464:EIH524468 ESC524464:ESD524468 FBY524464:FBZ524468 FLU524464:FLV524468 FVQ524464:FVR524468 GFM524464:GFN524468 GPI524464:GPJ524468 GZE524464:GZF524468 HJA524464:HJB524468 HSW524464:HSX524468 ICS524464:ICT524468 IMO524464:IMP524468 IWK524464:IWL524468 JGG524464:JGH524468 JQC524464:JQD524468 JZY524464:JZZ524468 KJU524464:KJV524468 KTQ524464:KTR524468 LDM524464:LDN524468 LNI524464:LNJ524468 LXE524464:LXF524468 MHA524464:MHB524468 MQW524464:MQX524468 NAS524464:NAT524468 NKO524464:NKP524468 NUK524464:NUL524468 OEG524464:OEH524468 OOC524464:OOD524468 OXY524464:OXZ524468 PHU524464:PHV524468 PRQ524464:PRR524468 QBM524464:QBN524468 QLI524464:QLJ524468 QVE524464:QVF524468 RFA524464:RFB524468 ROW524464:ROX524468 RYS524464:RYT524468 SIO524464:SIP524468 SSK524464:SSL524468 TCG524464:TCH524468 TMC524464:TMD524468 TVY524464:TVZ524468 UFU524464:UFV524468 UPQ524464:UPR524468 UZM524464:UZN524468 VJI524464:VJJ524468 VTE524464:VTF524468 WDA524464:WDB524468 WMW524464:WMX524468 WWS524464:WWT524468 AB590000:AB590004 KG590000:KH590004 UC590000:UD590004 ADY590000:ADZ590004 ANU590000:ANV590004 AXQ590000:AXR590004 BHM590000:BHN590004 BRI590000:BRJ590004 CBE590000:CBF590004 CLA590000:CLB590004 CUW590000:CUX590004 DES590000:DET590004 DOO590000:DOP590004 DYK590000:DYL590004 EIG590000:EIH590004 ESC590000:ESD590004 FBY590000:FBZ590004 FLU590000:FLV590004 FVQ590000:FVR590004 GFM590000:GFN590004 GPI590000:GPJ590004 GZE590000:GZF590004 HJA590000:HJB590004 HSW590000:HSX590004 ICS590000:ICT590004 IMO590000:IMP590004 IWK590000:IWL590004 JGG590000:JGH590004 JQC590000:JQD590004 JZY590000:JZZ590004 KJU590000:KJV590004 KTQ590000:KTR590004 LDM590000:LDN590004 LNI590000:LNJ590004 LXE590000:LXF590004 MHA590000:MHB590004 MQW590000:MQX590004 NAS590000:NAT590004 NKO590000:NKP590004 NUK590000:NUL590004 OEG590000:OEH590004 OOC590000:OOD590004 OXY590000:OXZ590004 PHU590000:PHV590004 PRQ590000:PRR590004 QBM590000:QBN590004 QLI590000:QLJ590004 QVE590000:QVF590004 RFA590000:RFB590004 ROW590000:ROX590004 RYS590000:RYT590004 SIO590000:SIP590004 SSK590000:SSL590004 TCG590000:TCH590004 TMC590000:TMD590004 TVY590000:TVZ590004 UFU590000:UFV590004 UPQ590000:UPR590004 UZM590000:UZN590004 VJI590000:VJJ590004 VTE590000:VTF590004 WDA590000:WDB590004 WMW590000:WMX590004 WWS590000:WWT590004 AB655536:AB655540 KG655536:KH655540 UC655536:UD655540 ADY655536:ADZ655540 ANU655536:ANV655540 AXQ655536:AXR655540 BHM655536:BHN655540 BRI655536:BRJ655540 CBE655536:CBF655540 CLA655536:CLB655540 CUW655536:CUX655540 DES655536:DET655540 DOO655536:DOP655540 DYK655536:DYL655540 EIG655536:EIH655540 ESC655536:ESD655540 FBY655536:FBZ655540 FLU655536:FLV655540 FVQ655536:FVR655540 GFM655536:GFN655540 GPI655536:GPJ655540 GZE655536:GZF655540 HJA655536:HJB655540 HSW655536:HSX655540 ICS655536:ICT655540 IMO655536:IMP655540 IWK655536:IWL655540 JGG655536:JGH655540 JQC655536:JQD655540 JZY655536:JZZ655540 KJU655536:KJV655540 KTQ655536:KTR655540 LDM655536:LDN655540 LNI655536:LNJ655540 LXE655536:LXF655540 MHA655536:MHB655540 MQW655536:MQX655540 NAS655536:NAT655540 NKO655536:NKP655540 NUK655536:NUL655540 OEG655536:OEH655540 OOC655536:OOD655540 OXY655536:OXZ655540 PHU655536:PHV655540 PRQ655536:PRR655540 QBM655536:QBN655540 QLI655536:QLJ655540 QVE655536:QVF655540 RFA655536:RFB655540 ROW655536:ROX655540 RYS655536:RYT655540 SIO655536:SIP655540 SSK655536:SSL655540 TCG655536:TCH655540 TMC655536:TMD655540 TVY655536:TVZ655540 UFU655536:UFV655540 UPQ655536:UPR655540 UZM655536:UZN655540 VJI655536:VJJ655540 VTE655536:VTF655540 WDA655536:WDB655540 WMW655536:WMX655540 WWS655536:WWT655540 AB721072:AB721076 KG721072:KH721076 UC721072:UD721076 ADY721072:ADZ721076 ANU721072:ANV721076 AXQ721072:AXR721076 BHM721072:BHN721076 BRI721072:BRJ721076 CBE721072:CBF721076 CLA721072:CLB721076 CUW721072:CUX721076 DES721072:DET721076 DOO721072:DOP721076 DYK721072:DYL721076 EIG721072:EIH721076 ESC721072:ESD721076 FBY721072:FBZ721076 FLU721072:FLV721076 FVQ721072:FVR721076 GFM721072:GFN721076 GPI721072:GPJ721076 GZE721072:GZF721076 HJA721072:HJB721076 HSW721072:HSX721076 ICS721072:ICT721076 IMO721072:IMP721076 IWK721072:IWL721076 JGG721072:JGH721076 JQC721072:JQD721076 JZY721072:JZZ721076 KJU721072:KJV721076 KTQ721072:KTR721076 LDM721072:LDN721076 LNI721072:LNJ721076 LXE721072:LXF721076 MHA721072:MHB721076 MQW721072:MQX721076 NAS721072:NAT721076 NKO721072:NKP721076 NUK721072:NUL721076 OEG721072:OEH721076 OOC721072:OOD721076 OXY721072:OXZ721076 PHU721072:PHV721076 PRQ721072:PRR721076 QBM721072:QBN721076 QLI721072:QLJ721076 QVE721072:QVF721076 RFA721072:RFB721076 ROW721072:ROX721076 RYS721072:RYT721076 SIO721072:SIP721076 SSK721072:SSL721076 TCG721072:TCH721076 TMC721072:TMD721076 TVY721072:TVZ721076 UFU721072:UFV721076 UPQ721072:UPR721076 UZM721072:UZN721076 VJI721072:VJJ721076 VTE721072:VTF721076 WDA721072:WDB721076 WMW721072:WMX721076 WWS721072:WWT721076 AB786608:AB786612 KG786608:KH786612 UC786608:UD786612 ADY786608:ADZ786612 ANU786608:ANV786612 AXQ786608:AXR786612 BHM786608:BHN786612 BRI786608:BRJ786612 CBE786608:CBF786612 CLA786608:CLB786612 CUW786608:CUX786612 DES786608:DET786612 DOO786608:DOP786612 DYK786608:DYL786612 EIG786608:EIH786612 ESC786608:ESD786612 FBY786608:FBZ786612 FLU786608:FLV786612 FVQ786608:FVR786612 GFM786608:GFN786612 GPI786608:GPJ786612 GZE786608:GZF786612 HJA786608:HJB786612 HSW786608:HSX786612 ICS786608:ICT786612 IMO786608:IMP786612 IWK786608:IWL786612 JGG786608:JGH786612 JQC786608:JQD786612 JZY786608:JZZ786612 KJU786608:KJV786612 KTQ786608:KTR786612 LDM786608:LDN786612 LNI786608:LNJ786612 LXE786608:LXF786612 MHA786608:MHB786612 MQW786608:MQX786612 NAS786608:NAT786612 NKO786608:NKP786612 NUK786608:NUL786612 OEG786608:OEH786612 OOC786608:OOD786612 OXY786608:OXZ786612 PHU786608:PHV786612 PRQ786608:PRR786612 QBM786608:QBN786612 QLI786608:QLJ786612 QVE786608:QVF786612 RFA786608:RFB786612 ROW786608:ROX786612 RYS786608:RYT786612 SIO786608:SIP786612 SSK786608:SSL786612 TCG786608:TCH786612 TMC786608:TMD786612 TVY786608:TVZ786612 UFU786608:UFV786612 UPQ786608:UPR786612 UZM786608:UZN786612 VJI786608:VJJ786612 VTE786608:VTF786612 WDA786608:WDB786612 WMW786608:WMX786612 WWS786608:WWT786612 AB852144:AB852148 KG852144:KH852148 UC852144:UD852148 ADY852144:ADZ852148 ANU852144:ANV852148 AXQ852144:AXR852148 BHM852144:BHN852148 BRI852144:BRJ852148 CBE852144:CBF852148 CLA852144:CLB852148 CUW852144:CUX852148 DES852144:DET852148 DOO852144:DOP852148 DYK852144:DYL852148 EIG852144:EIH852148 ESC852144:ESD852148 FBY852144:FBZ852148 FLU852144:FLV852148 FVQ852144:FVR852148 GFM852144:GFN852148 GPI852144:GPJ852148 GZE852144:GZF852148 HJA852144:HJB852148 HSW852144:HSX852148 ICS852144:ICT852148 IMO852144:IMP852148 IWK852144:IWL852148 JGG852144:JGH852148 JQC852144:JQD852148 JZY852144:JZZ852148 KJU852144:KJV852148 KTQ852144:KTR852148 LDM852144:LDN852148 LNI852144:LNJ852148 LXE852144:LXF852148 MHA852144:MHB852148 MQW852144:MQX852148 NAS852144:NAT852148 NKO852144:NKP852148 NUK852144:NUL852148 OEG852144:OEH852148 OOC852144:OOD852148 OXY852144:OXZ852148 PHU852144:PHV852148 PRQ852144:PRR852148 QBM852144:QBN852148 QLI852144:QLJ852148 QVE852144:QVF852148 RFA852144:RFB852148 ROW852144:ROX852148 RYS852144:RYT852148 SIO852144:SIP852148 SSK852144:SSL852148 TCG852144:TCH852148 TMC852144:TMD852148 TVY852144:TVZ852148 UFU852144:UFV852148 UPQ852144:UPR852148 UZM852144:UZN852148 VJI852144:VJJ852148 VTE852144:VTF852148 WDA852144:WDB852148 WMW852144:WMX852148 WWS852144:WWT852148 AB917680:AB917684 KG917680:KH917684 UC917680:UD917684 ADY917680:ADZ917684 ANU917680:ANV917684 AXQ917680:AXR917684 BHM917680:BHN917684 BRI917680:BRJ917684 CBE917680:CBF917684 CLA917680:CLB917684 CUW917680:CUX917684 DES917680:DET917684 DOO917680:DOP917684 DYK917680:DYL917684 EIG917680:EIH917684 ESC917680:ESD917684 FBY917680:FBZ917684 FLU917680:FLV917684 FVQ917680:FVR917684 GFM917680:GFN917684 GPI917680:GPJ917684 GZE917680:GZF917684 HJA917680:HJB917684 HSW917680:HSX917684 ICS917680:ICT917684 IMO917680:IMP917684 IWK917680:IWL917684 JGG917680:JGH917684 JQC917680:JQD917684 JZY917680:JZZ917684 KJU917680:KJV917684 KTQ917680:KTR917684 LDM917680:LDN917684 LNI917680:LNJ917684 LXE917680:LXF917684 MHA917680:MHB917684 MQW917680:MQX917684 NAS917680:NAT917684 NKO917680:NKP917684 NUK917680:NUL917684 OEG917680:OEH917684 OOC917680:OOD917684 OXY917680:OXZ917684 PHU917680:PHV917684 PRQ917680:PRR917684 QBM917680:QBN917684 QLI917680:QLJ917684 QVE917680:QVF917684 RFA917680:RFB917684 ROW917680:ROX917684 RYS917680:RYT917684 SIO917680:SIP917684 SSK917680:SSL917684 TCG917680:TCH917684 TMC917680:TMD917684 TVY917680:TVZ917684 UFU917680:UFV917684 UPQ917680:UPR917684 UZM917680:UZN917684 VJI917680:VJJ917684 VTE917680:VTF917684 WDA917680:WDB917684 WMW917680:WMX917684 WWS917680:WWT917684 AB983216:AB983220 KG983216:KH983220 UC983216:UD983220 ADY983216:ADZ983220 ANU983216:ANV983220 AXQ983216:AXR983220 BHM983216:BHN983220 BRI983216:BRJ983220 CBE983216:CBF983220 CLA983216:CLB983220 CUW983216:CUX983220 DES983216:DET983220 DOO983216:DOP983220 DYK983216:DYL983220 EIG983216:EIH983220 ESC983216:ESD983220 FBY983216:FBZ983220 FLU983216:FLV983220 FVQ983216:FVR983220 GFM983216:GFN983220 GPI983216:GPJ983220 GZE983216:GZF983220 HJA983216:HJB983220 HSW983216:HSX983220 ICS983216:ICT983220 IMO983216:IMP983220 IWK983216:IWL983220 JGG983216:JGH983220 JQC983216:JQD983220 JZY983216:JZZ983220 KJU983216:KJV983220 KTQ983216:KTR983220 LDM983216:LDN983220 LNI983216:LNJ983220 LXE983216:LXF983220 MHA983216:MHB983220 MQW983216:MQX983220 NAS983216:NAT983220 NKO983216:NKP983220 NUK983216:NUL983220 OEG983216:OEH983220 OOC983216:OOD983220 OXY983216:OXZ983220 PHU983216:PHV983220 PRQ983216:PRR983220 QBM983216:QBN983220 QLI983216:QLJ983220 QVE983216:QVF983220 RFA983216:RFB983220 ROW983216:ROX983220 RYS983216:RYT983220 SIO983216:SIP983220 SSK983216:SSL983220 TCG983216:TCH983220 TMC983216:TMD983220 TVY983216:TVZ983220 UFU983216:UFV983220 UPQ983216:UPR983220 UZM983216:UZN983220 VJI983216:VJJ983220 VTE983216:VTF983220 WDA983216:WDB983220 WMW983216:WMX983220 WWS983216:WWT983220 SSK983262:SSK983270 AB65723:AB65727 KG65723:KH65727 UC65723:UD65727 ADY65723:ADZ65727 ANU65723:ANV65727 AXQ65723:AXR65727 BHM65723:BHN65727 BRI65723:BRJ65727 CBE65723:CBF65727 CLA65723:CLB65727 CUW65723:CUX65727 DES65723:DET65727 DOO65723:DOP65727 DYK65723:DYL65727 EIG65723:EIH65727 ESC65723:ESD65727 FBY65723:FBZ65727 FLU65723:FLV65727 FVQ65723:FVR65727 GFM65723:GFN65727 GPI65723:GPJ65727 GZE65723:GZF65727 HJA65723:HJB65727 HSW65723:HSX65727 ICS65723:ICT65727 IMO65723:IMP65727 IWK65723:IWL65727 JGG65723:JGH65727 JQC65723:JQD65727 JZY65723:JZZ65727 KJU65723:KJV65727 KTQ65723:KTR65727 LDM65723:LDN65727 LNI65723:LNJ65727 LXE65723:LXF65727 MHA65723:MHB65727 MQW65723:MQX65727 NAS65723:NAT65727 NKO65723:NKP65727 NUK65723:NUL65727 OEG65723:OEH65727 OOC65723:OOD65727 OXY65723:OXZ65727 PHU65723:PHV65727 PRQ65723:PRR65727 QBM65723:QBN65727 QLI65723:QLJ65727 QVE65723:QVF65727 RFA65723:RFB65727 ROW65723:ROX65727 RYS65723:RYT65727 SIO65723:SIP65727 SSK65723:SSL65727 TCG65723:TCH65727 TMC65723:TMD65727 TVY65723:TVZ65727 UFU65723:UFV65727 UPQ65723:UPR65727 UZM65723:UZN65727 VJI65723:VJJ65727 VTE65723:VTF65727 WDA65723:WDB65727 WMW65723:WMX65727 WWS65723:WWT65727 AB131259:AB131263 KG131259:KH131263 UC131259:UD131263 ADY131259:ADZ131263 ANU131259:ANV131263 AXQ131259:AXR131263 BHM131259:BHN131263 BRI131259:BRJ131263 CBE131259:CBF131263 CLA131259:CLB131263 CUW131259:CUX131263 DES131259:DET131263 DOO131259:DOP131263 DYK131259:DYL131263 EIG131259:EIH131263 ESC131259:ESD131263 FBY131259:FBZ131263 FLU131259:FLV131263 FVQ131259:FVR131263 GFM131259:GFN131263 GPI131259:GPJ131263 GZE131259:GZF131263 HJA131259:HJB131263 HSW131259:HSX131263 ICS131259:ICT131263 IMO131259:IMP131263 IWK131259:IWL131263 JGG131259:JGH131263 JQC131259:JQD131263 JZY131259:JZZ131263 KJU131259:KJV131263 KTQ131259:KTR131263 LDM131259:LDN131263 LNI131259:LNJ131263 LXE131259:LXF131263 MHA131259:MHB131263 MQW131259:MQX131263 NAS131259:NAT131263 NKO131259:NKP131263 NUK131259:NUL131263 OEG131259:OEH131263 OOC131259:OOD131263 OXY131259:OXZ131263 PHU131259:PHV131263 PRQ131259:PRR131263 QBM131259:QBN131263 QLI131259:QLJ131263 QVE131259:QVF131263 RFA131259:RFB131263 ROW131259:ROX131263 RYS131259:RYT131263 SIO131259:SIP131263 SSK131259:SSL131263 TCG131259:TCH131263 TMC131259:TMD131263 TVY131259:TVZ131263 UFU131259:UFV131263 UPQ131259:UPR131263 UZM131259:UZN131263 VJI131259:VJJ131263 VTE131259:VTF131263 WDA131259:WDB131263 WMW131259:WMX131263 WWS131259:WWT131263 AB196795:AB196799 KG196795:KH196799 UC196795:UD196799 ADY196795:ADZ196799 ANU196795:ANV196799 AXQ196795:AXR196799 BHM196795:BHN196799 BRI196795:BRJ196799 CBE196795:CBF196799 CLA196795:CLB196799 CUW196795:CUX196799 DES196795:DET196799 DOO196795:DOP196799 DYK196795:DYL196799 EIG196795:EIH196799 ESC196795:ESD196799 FBY196795:FBZ196799 FLU196795:FLV196799 FVQ196795:FVR196799 GFM196795:GFN196799 GPI196795:GPJ196799 GZE196795:GZF196799 HJA196795:HJB196799 HSW196795:HSX196799 ICS196795:ICT196799 IMO196795:IMP196799 IWK196795:IWL196799 JGG196795:JGH196799 JQC196795:JQD196799 JZY196795:JZZ196799 KJU196795:KJV196799 KTQ196795:KTR196799 LDM196795:LDN196799 LNI196795:LNJ196799 LXE196795:LXF196799 MHA196795:MHB196799 MQW196795:MQX196799 NAS196795:NAT196799 NKO196795:NKP196799 NUK196795:NUL196799 OEG196795:OEH196799 OOC196795:OOD196799 OXY196795:OXZ196799 PHU196795:PHV196799 PRQ196795:PRR196799 QBM196795:QBN196799 QLI196795:QLJ196799 QVE196795:QVF196799 RFA196795:RFB196799 ROW196795:ROX196799 RYS196795:RYT196799 SIO196795:SIP196799 SSK196795:SSL196799 TCG196795:TCH196799 TMC196795:TMD196799 TVY196795:TVZ196799 UFU196795:UFV196799 UPQ196795:UPR196799 UZM196795:UZN196799 VJI196795:VJJ196799 VTE196795:VTF196799 WDA196795:WDB196799 WMW196795:WMX196799 WWS196795:WWT196799 AB262331:AB262335 KG262331:KH262335 UC262331:UD262335 ADY262331:ADZ262335 ANU262331:ANV262335 AXQ262331:AXR262335 BHM262331:BHN262335 BRI262331:BRJ262335 CBE262331:CBF262335 CLA262331:CLB262335 CUW262331:CUX262335 DES262331:DET262335 DOO262331:DOP262335 DYK262331:DYL262335 EIG262331:EIH262335 ESC262331:ESD262335 FBY262331:FBZ262335 FLU262331:FLV262335 FVQ262331:FVR262335 GFM262331:GFN262335 GPI262331:GPJ262335 GZE262331:GZF262335 HJA262331:HJB262335 HSW262331:HSX262335 ICS262331:ICT262335 IMO262331:IMP262335 IWK262331:IWL262335 JGG262331:JGH262335 JQC262331:JQD262335 JZY262331:JZZ262335 KJU262331:KJV262335 KTQ262331:KTR262335 LDM262331:LDN262335 LNI262331:LNJ262335 LXE262331:LXF262335 MHA262331:MHB262335 MQW262331:MQX262335 NAS262331:NAT262335 NKO262331:NKP262335 NUK262331:NUL262335 OEG262331:OEH262335 OOC262331:OOD262335 OXY262331:OXZ262335 PHU262331:PHV262335 PRQ262331:PRR262335 QBM262331:QBN262335 QLI262331:QLJ262335 QVE262331:QVF262335 RFA262331:RFB262335 ROW262331:ROX262335 RYS262331:RYT262335 SIO262331:SIP262335 SSK262331:SSL262335 TCG262331:TCH262335 TMC262331:TMD262335 TVY262331:TVZ262335 UFU262331:UFV262335 UPQ262331:UPR262335 UZM262331:UZN262335 VJI262331:VJJ262335 VTE262331:VTF262335 WDA262331:WDB262335 WMW262331:WMX262335 WWS262331:WWT262335 AB327867:AB327871 KG327867:KH327871 UC327867:UD327871 ADY327867:ADZ327871 ANU327867:ANV327871 AXQ327867:AXR327871 BHM327867:BHN327871 BRI327867:BRJ327871 CBE327867:CBF327871 CLA327867:CLB327871 CUW327867:CUX327871 DES327867:DET327871 DOO327867:DOP327871 DYK327867:DYL327871 EIG327867:EIH327871 ESC327867:ESD327871 FBY327867:FBZ327871 FLU327867:FLV327871 FVQ327867:FVR327871 GFM327867:GFN327871 GPI327867:GPJ327871 GZE327867:GZF327871 HJA327867:HJB327871 HSW327867:HSX327871 ICS327867:ICT327871 IMO327867:IMP327871 IWK327867:IWL327871 JGG327867:JGH327871 JQC327867:JQD327871 JZY327867:JZZ327871 KJU327867:KJV327871 KTQ327867:KTR327871 LDM327867:LDN327871 LNI327867:LNJ327871 LXE327867:LXF327871 MHA327867:MHB327871 MQW327867:MQX327871 NAS327867:NAT327871 NKO327867:NKP327871 NUK327867:NUL327871 OEG327867:OEH327871 OOC327867:OOD327871 OXY327867:OXZ327871 PHU327867:PHV327871 PRQ327867:PRR327871 QBM327867:QBN327871 QLI327867:QLJ327871 QVE327867:QVF327871 RFA327867:RFB327871 ROW327867:ROX327871 RYS327867:RYT327871 SIO327867:SIP327871 SSK327867:SSL327871 TCG327867:TCH327871 TMC327867:TMD327871 TVY327867:TVZ327871 UFU327867:UFV327871 UPQ327867:UPR327871 UZM327867:UZN327871 VJI327867:VJJ327871 VTE327867:VTF327871 WDA327867:WDB327871 WMW327867:WMX327871 WWS327867:WWT327871 AB393403:AB393407 KG393403:KH393407 UC393403:UD393407 ADY393403:ADZ393407 ANU393403:ANV393407 AXQ393403:AXR393407 BHM393403:BHN393407 BRI393403:BRJ393407 CBE393403:CBF393407 CLA393403:CLB393407 CUW393403:CUX393407 DES393403:DET393407 DOO393403:DOP393407 DYK393403:DYL393407 EIG393403:EIH393407 ESC393403:ESD393407 FBY393403:FBZ393407 FLU393403:FLV393407 FVQ393403:FVR393407 GFM393403:GFN393407 GPI393403:GPJ393407 GZE393403:GZF393407 HJA393403:HJB393407 HSW393403:HSX393407 ICS393403:ICT393407 IMO393403:IMP393407 IWK393403:IWL393407 JGG393403:JGH393407 JQC393403:JQD393407 JZY393403:JZZ393407 KJU393403:KJV393407 KTQ393403:KTR393407 LDM393403:LDN393407 LNI393403:LNJ393407 LXE393403:LXF393407 MHA393403:MHB393407 MQW393403:MQX393407 NAS393403:NAT393407 NKO393403:NKP393407 NUK393403:NUL393407 OEG393403:OEH393407 OOC393403:OOD393407 OXY393403:OXZ393407 PHU393403:PHV393407 PRQ393403:PRR393407 QBM393403:QBN393407 QLI393403:QLJ393407 QVE393403:QVF393407 RFA393403:RFB393407 ROW393403:ROX393407 RYS393403:RYT393407 SIO393403:SIP393407 SSK393403:SSL393407 TCG393403:TCH393407 TMC393403:TMD393407 TVY393403:TVZ393407 UFU393403:UFV393407 UPQ393403:UPR393407 UZM393403:UZN393407 VJI393403:VJJ393407 VTE393403:VTF393407 WDA393403:WDB393407 WMW393403:WMX393407 WWS393403:WWT393407 AB458939:AB458943 KG458939:KH458943 UC458939:UD458943 ADY458939:ADZ458943 ANU458939:ANV458943 AXQ458939:AXR458943 BHM458939:BHN458943 BRI458939:BRJ458943 CBE458939:CBF458943 CLA458939:CLB458943 CUW458939:CUX458943 DES458939:DET458943 DOO458939:DOP458943 DYK458939:DYL458943 EIG458939:EIH458943 ESC458939:ESD458943 FBY458939:FBZ458943 FLU458939:FLV458943 FVQ458939:FVR458943 GFM458939:GFN458943 GPI458939:GPJ458943 GZE458939:GZF458943 HJA458939:HJB458943 HSW458939:HSX458943 ICS458939:ICT458943 IMO458939:IMP458943 IWK458939:IWL458943 JGG458939:JGH458943 JQC458939:JQD458943 JZY458939:JZZ458943 KJU458939:KJV458943 KTQ458939:KTR458943 LDM458939:LDN458943 LNI458939:LNJ458943 LXE458939:LXF458943 MHA458939:MHB458943 MQW458939:MQX458943 NAS458939:NAT458943 NKO458939:NKP458943 NUK458939:NUL458943 OEG458939:OEH458943 OOC458939:OOD458943 OXY458939:OXZ458943 PHU458939:PHV458943 PRQ458939:PRR458943 QBM458939:QBN458943 QLI458939:QLJ458943 QVE458939:QVF458943 RFA458939:RFB458943 ROW458939:ROX458943 RYS458939:RYT458943 SIO458939:SIP458943 SSK458939:SSL458943 TCG458939:TCH458943 TMC458939:TMD458943 TVY458939:TVZ458943 UFU458939:UFV458943 UPQ458939:UPR458943 UZM458939:UZN458943 VJI458939:VJJ458943 VTE458939:VTF458943 WDA458939:WDB458943 WMW458939:WMX458943 WWS458939:WWT458943 AB524475:AB524479 KG524475:KH524479 UC524475:UD524479 ADY524475:ADZ524479 ANU524475:ANV524479 AXQ524475:AXR524479 BHM524475:BHN524479 BRI524475:BRJ524479 CBE524475:CBF524479 CLA524475:CLB524479 CUW524475:CUX524479 DES524475:DET524479 DOO524475:DOP524479 DYK524475:DYL524479 EIG524475:EIH524479 ESC524475:ESD524479 FBY524475:FBZ524479 FLU524475:FLV524479 FVQ524475:FVR524479 GFM524475:GFN524479 GPI524475:GPJ524479 GZE524475:GZF524479 HJA524475:HJB524479 HSW524475:HSX524479 ICS524475:ICT524479 IMO524475:IMP524479 IWK524475:IWL524479 JGG524475:JGH524479 JQC524475:JQD524479 JZY524475:JZZ524479 KJU524475:KJV524479 KTQ524475:KTR524479 LDM524475:LDN524479 LNI524475:LNJ524479 LXE524475:LXF524479 MHA524475:MHB524479 MQW524475:MQX524479 NAS524475:NAT524479 NKO524475:NKP524479 NUK524475:NUL524479 OEG524475:OEH524479 OOC524475:OOD524479 OXY524475:OXZ524479 PHU524475:PHV524479 PRQ524475:PRR524479 QBM524475:QBN524479 QLI524475:QLJ524479 QVE524475:QVF524479 RFA524475:RFB524479 ROW524475:ROX524479 RYS524475:RYT524479 SIO524475:SIP524479 SSK524475:SSL524479 TCG524475:TCH524479 TMC524475:TMD524479 TVY524475:TVZ524479 UFU524475:UFV524479 UPQ524475:UPR524479 UZM524475:UZN524479 VJI524475:VJJ524479 VTE524475:VTF524479 WDA524475:WDB524479 WMW524475:WMX524479 WWS524475:WWT524479 AB590011:AB590015 KG590011:KH590015 UC590011:UD590015 ADY590011:ADZ590015 ANU590011:ANV590015 AXQ590011:AXR590015 BHM590011:BHN590015 BRI590011:BRJ590015 CBE590011:CBF590015 CLA590011:CLB590015 CUW590011:CUX590015 DES590011:DET590015 DOO590011:DOP590015 DYK590011:DYL590015 EIG590011:EIH590015 ESC590011:ESD590015 FBY590011:FBZ590015 FLU590011:FLV590015 FVQ590011:FVR590015 GFM590011:GFN590015 GPI590011:GPJ590015 GZE590011:GZF590015 HJA590011:HJB590015 HSW590011:HSX590015 ICS590011:ICT590015 IMO590011:IMP590015 IWK590011:IWL590015 JGG590011:JGH590015 JQC590011:JQD590015 JZY590011:JZZ590015 KJU590011:KJV590015 KTQ590011:KTR590015 LDM590011:LDN590015 LNI590011:LNJ590015 LXE590011:LXF590015 MHA590011:MHB590015 MQW590011:MQX590015 NAS590011:NAT590015 NKO590011:NKP590015 NUK590011:NUL590015 OEG590011:OEH590015 OOC590011:OOD590015 OXY590011:OXZ590015 PHU590011:PHV590015 PRQ590011:PRR590015 QBM590011:QBN590015 QLI590011:QLJ590015 QVE590011:QVF590015 RFA590011:RFB590015 ROW590011:ROX590015 RYS590011:RYT590015 SIO590011:SIP590015 SSK590011:SSL590015 TCG590011:TCH590015 TMC590011:TMD590015 TVY590011:TVZ590015 UFU590011:UFV590015 UPQ590011:UPR590015 UZM590011:UZN590015 VJI590011:VJJ590015 VTE590011:VTF590015 WDA590011:WDB590015 WMW590011:WMX590015 WWS590011:WWT590015 AB655547:AB655551 KG655547:KH655551 UC655547:UD655551 ADY655547:ADZ655551 ANU655547:ANV655551 AXQ655547:AXR655551 BHM655547:BHN655551 BRI655547:BRJ655551 CBE655547:CBF655551 CLA655547:CLB655551 CUW655547:CUX655551 DES655547:DET655551 DOO655547:DOP655551 DYK655547:DYL655551 EIG655547:EIH655551 ESC655547:ESD655551 FBY655547:FBZ655551 FLU655547:FLV655551 FVQ655547:FVR655551 GFM655547:GFN655551 GPI655547:GPJ655551 GZE655547:GZF655551 HJA655547:HJB655551 HSW655547:HSX655551 ICS655547:ICT655551 IMO655547:IMP655551 IWK655547:IWL655551 JGG655547:JGH655551 JQC655547:JQD655551 JZY655547:JZZ655551 KJU655547:KJV655551 KTQ655547:KTR655551 LDM655547:LDN655551 LNI655547:LNJ655551 LXE655547:LXF655551 MHA655547:MHB655551 MQW655547:MQX655551 NAS655547:NAT655551 NKO655547:NKP655551 NUK655547:NUL655551 OEG655547:OEH655551 OOC655547:OOD655551 OXY655547:OXZ655551 PHU655547:PHV655551 PRQ655547:PRR655551 QBM655547:QBN655551 QLI655547:QLJ655551 QVE655547:QVF655551 RFA655547:RFB655551 ROW655547:ROX655551 RYS655547:RYT655551 SIO655547:SIP655551 SSK655547:SSL655551 TCG655547:TCH655551 TMC655547:TMD655551 TVY655547:TVZ655551 UFU655547:UFV655551 UPQ655547:UPR655551 UZM655547:UZN655551 VJI655547:VJJ655551 VTE655547:VTF655551 WDA655547:WDB655551 WMW655547:WMX655551 WWS655547:WWT655551 AB721083:AB721087 KG721083:KH721087 UC721083:UD721087 ADY721083:ADZ721087 ANU721083:ANV721087 AXQ721083:AXR721087 BHM721083:BHN721087 BRI721083:BRJ721087 CBE721083:CBF721087 CLA721083:CLB721087 CUW721083:CUX721087 DES721083:DET721087 DOO721083:DOP721087 DYK721083:DYL721087 EIG721083:EIH721087 ESC721083:ESD721087 FBY721083:FBZ721087 FLU721083:FLV721087 FVQ721083:FVR721087 GFM721083:GFN721087 GPI721083:GPJ721087 GZE721083:GZF721087 HJA721083:HJB721087 HSW721083:HSX721087 ICS721083:ICT721087 IMO721083:IMP721087 IWK721083:IWL721087 JGG721083:JGH721087 JQC721083:JQD721087 JZY721083:JZZ721087 KJU721083:KJV721087 KTQ721083:KTR721087 LDM721083:LDN721087 LNI721083:LNJ721087 LXE721083:LXF721087 MHA721083:MHB721087 MQW721083:MQX721087 NAS721083:NAT721087 NKO721083:NKP721087 NUK721083:NUL721087 OEG721083:OEH721087 OOC721083:OOD721087 OXY721083:OXZ721087 PHU721083:PHV721087 PRQ721083:PRR721087 QBM721083:QBN721087 QLI721083:QLJ721087 QVE721083:QVF721087 RFA721083:RFB721087 ROW721083:ROX721087 RYS721083:RYT721087 SIO721083:SIP721087 SSK721083:SSL721087 TCG721083:TCH721087 TMC721083:TMD721087 TVY721083:TVZ721087 UFU721083:UFV721087 UPQ721083:UPR721087 UZM721083:UZN721087 VJI721083:VJJ721087 VTE721083:VTF721087 WDA721083:WDB721087 WMW721083:WMX721087 WWS721083:WWT721087 AB786619:AB786623 KG786619:KH786623 UC786619:UD786623 ADY786619:ADZ786623 ANU786619:ANV786623 AXQ786619:AXR786623 BHM786619:BHN786623 BRI786619:BRJ786623 CBE786619:CBF786623 CLA786619:CLB786623 CUW786619:CUX786623 DES786619:DET786623 DOO786619:DOP786623 DYK786619:DYL786623 EIG786619:EIH786623 ESC786619:ESD786623 FBY786619:FBZ786623 FLU786619:FLV786623 FVQ786619:FVR786623 GFM786619:GFN786623 GPI786619:GPJ786623 GZE786619:GZF786623 HJA786619:HJB786623 HSW786619:HSX786623 ICS786619:ICT786623 IMO786619:IMP786623 IWK786619:IWL786623 JGG786619:JGH786623 JQC786619:JQD786623 JZY786619:JZZ786623 KJU786619:KJV786623 KTQ786619:KTR786623 LDM786619:LDN786623 LNI786619:LNJ786623 LXE786619:LXF786623 MHA786619:MHB786623 MQW786619:MQX786623 NAS786619:NAT786623 NKO786619:NKP786623 NUK786619:NUL786623 OEG786619:OEH786623 OOC786619:OOD786623 OXY786619:OXZ786623 PHU786619:PHV786623 PRQ786619:PRR786623 QBM786619:QBN786623 QLI786619:QLJ786623 QVE786619:QVF786623 RFA786619:RFB786623 ROW786619:ROX786623 RYS786619:RYT786623 SIO786619:SIP786623 SSK786619:SSL786623 TCG786619:TCH786623 TMC786619:TMD786623 TVY786619:TVZ786623 UFU786619:UFV786623 UPQ786619:UPR786623 UZM786619:UZN786623 VJI786619:VJJ786623 VTE786619:VTF786623 WDA786619:WDB786623 WMW786619:WMX786623 WWS786619:WWT786623 AB852155:AB852159 KG852155:KH852159 UC852155:UD852159 ADY852155:ADZ852159 ANU852155:ANV852159 AXQ852155:AXR852159 BHM852155:BHN852159 BRI852155:BRJ852159 CBE852155:CBF852159 CLA852155:CLB852159 CUW852155:CUX852159 DES852155:DET852159 DOO852155:DOP852159 DYK852155:DYL852159 EIG852155:EIH852159 ESC852155:ESD852159 FBY852155:FBZ852159 FLU852155:FLV852159 FVQ852155:FVR852159 GFM852155:GFN852159 GPI852155:GPJ852159 GZE852155:GZF852159 HJA852155:HJB852159 HSW852155:HSX852159 ICS852155:ICT852159 IMO852155:IMP852159 IWK852155:IWL852159 JGG852155:JGH852159 JQC852155:JQD852159 JZY852155:JZZ852159 KJU852155:KJV852159 KTQ852155:KTR852159 LDM852155:LDN852159 LNI852155:LNJ852159 LXE852155:LXF852159 MHA852155:MHB852159 MQW852155:MQX852159 NAS852155:NAT852159 NKO852155:NKP852159 NUK852155:NUL852159 OEG852155:OEH852159 OOC852155:OOD852159 OXY852155:OXZ852159 PHU852155:PHV852159 PRQ852155:PRR852159 QBM852155:QBN852159 QLI852155:QLJ852159 QVE852155:QVF852159 RFA852155:RFB852159 ROW852155:ROX852159 RYS852155:RYT852159 SIO852155:SIP852159 SSK852155:SSL852159 TCG852155:TCH852159 TMC852155:TMD852159 TVY852155:TVZ852159 UFU852155:UFV852159 UPQ852155:UPR852159 UZM852155:UZN852159 VJI852155:VJJ852159 VTE852155:VTF852159 WDA852155:WDB852159 WMW852155:WMX852159 WWS852155:WWT852159 AB917691:AB917695 KG917691:KH917695 UC917691:UD917695 ADY917691:ADZ917695 ANU917691:ANV917695 AXQ917691:AXR917695 BHM917691:BHN917695 BRI917691:BRJ917695 CBE917691:CBF917695 CLA917691:CLB917695 CUW917691:CUX917695 DES917691:DET917695 DOO917691:DOP917695 DYK917691:DYL917695 EIG917691:EIH917695 ESC917691:ESD917695 FBY917691:FBZ917695 FLU917691:FLV917695 FVQ917691:FVR917695 GFM917691:GFN917695 GPI917691:GPJ917695 GZE917691:GZF917695 HJA917691:HJB917695 HSW917691:HSX917695 ICS917691:ICT917695 IMO917691:IMP917695 IWK917691:IWL917695 JGG917691:JGH917695 JQC917691:JQD917695 JZY917691:JZZ917695 KJU917691:KJV917695 KTQ917691:KTR917695 LDM917691:LDN917695 LNI917691:LNJ917695 LXE917691:LXF917695 MHA917691:MHB917695 MQW917691:MQX917695 NAS917691:NAT917695 NKO917691:NKP917695 NUK917691:NUL917695 OEG917691:OEH917695 OOC917691:OOD917695 OXY917691:OXZ917695 PHU917691:PHV917695 PRQ917691:PRR917695 QBM917691:QBN917695 QLI917691:QLJ917695 QVE917691:QVF917695 RFA917691:RFB917695 ROW917691:ROX917695 RYS917691:RYT917695 SIO917691:SIP917695 SSK917691:SSL917695 TCG917691:TCH917695 TMC917691:TMD917695 TVY917691:TVZ917695 UFU917691:UFV917695 UPQ917691:UPR917695 UZM917691:UZN917695 VJI917691:VJJ917695 VTE917691:VTF917695 WDA917691:WDB917695 WMW917691:WMX917695 WWS917691:WWT917695 AB983227:AB983231 KG983227:KH983231 UC983227:UD983231 ADY983227:ADZ983231 ANU983227:ANV983231 AXQ983227:AXR983231 BHM983227:BHN983231 BRI983227:BRJ983231 CBE983227:CBF983231 CLA983227:CLB983231 CUW983227:CUX983231 DES983227:DET983231 DOO983227:DOP983231 DYK983227:DYL983231 EIG983227:EIH983231 ESC983227:ESD983231 FBY983227:FBZ983231 FLU983227:FLV983231 FVQ983227:FVR983231 GFM983227:GFN983231 GPI983227:GPJ983231 GZE983227:GZF983231 HJA983227:HJB983231 HSW983227:HSX983231 ICS983227:ICT983231 IMO983227:IMP983231 IWK983227:IWL983231 JGG983227:JGH983231 JQC983227:JQD983231 JZY983227:JZZ983231 KJU983227:KJV983231 KTQ983227:KTR983231 LDM983227:LDN983231 LNI983227:LNJ983231 LXE983227:LXF983231 MHA983227:MHB983231 MQW983227:MQX983231 NAS983227:NAT983231 NKO983227:NKP983231 NUK983227:NUL983231 OEG983227:OEH983231 OOC983227:OOD983231 OXY983227:OXZ983231 PHU983227:PHV983231 PRQ983227:PRR983231 QBM983227:QBN983231 QLI983227:QLJ983231 QVE983227:QVF983231 RFA983227:RFB983231 ROW983227:ROX983231 RYS983227:RYT983231 SIO983227:SIP983231 SSK983227:SSL983231 TCG983227:TCH983231 TMC983227:TMD983231 TVY983227:TVZ983231 UFU983227:UFV983231 UPQ983227:UPR983231 UZM983227:UZN983231 VJI983227:VJJ983231 VTE983227:VTF983231 WDA983227:WDB983231 WMW983227:WMX983231 WWS983227:WWT983231 TCG983262:TCG983270 AB65739:AB65742 KG65739:KH65742 UC65739:UD65742 ADY65739:ADZ65742 ANU65739:ANV65742 AXQ65739:AXR65742 BHM65739:BHN65742 BRI65739:BRJ65742 CBE65739:CBF65742 CLA65739:CLB65742 CUW65739:CUX65742 DES65739:DET65742 DOO65739:DOP65742 DYK65739:DYL65742 EIG65739:EIH65742 ESC65739:ESD65742 FBY65739:FBZ65742 FLU65739:FLV65742 FVQ65739:FVR65742 GFM65739:GFN65742 GPI65739:GPJ65742 GZE65739:GZF65742 HJA65739:HJB65742 HSW65739:HSX65742 ICS65739:ICT65742 IMO65739:IMP65742 IWK65739:IWL65742 JGG65739:JGH65742 JQC65739:JQD65742 JZY65739:JZZ65742 KJU65739:KJV65742 KTQ65739:KTR65742 LDM65739:LDN65742 LNI65739:LNJ65742 LXE65739:LXF65742 MHA65739:MHB65742 MQW65739:MQX65742 NAS65739:NAT65742 NKO65739:NKP65742 NUK65739:NUL65742 OEG65739:OEH65742 OOC65739:OOD65742 OXY65739:OXZ65742 PHU65739:PHV65742 PRQ65739:PRR65742 QBM65739:QBN65742 QLI65739:QLJ65742 QVE65739:QVF65742 RFA65739:RFB65742 ROW65739:ROX65742 RYS65739:RYT65742 SIO65739:SIP65742 SSK65739:SSL65742 TCG65739:TCH65742 TMC65739:TMD65742 TVY65739:TVZ65742 UFU65739:UFV65742 UPQ65739:UPR65742 UZM65739:UZN65742 VJI65739:VJJ65742 VTE65739:VTF65742 WDA65739:WDB65742 WMW65739:WMX65742 WWS65739:WWT65742 AB131275:AB131278 KG131275:KH131278 UC131275:UD131278 ADY131275:ADZ131278 ANU131275:ANV131278 AXQ131275:AXR131278 BHM131275:BHN131278 BRI131275:BRJ131278 CBE131275:CBF131278 CLA131275:CLB131278 CUW131275:CUX131278 DES131275:DET131278 DOO131275:DOP131278 DYK131275:DYL131278 EIG131275:EIH131278 ESC131275:ESD131278 FBY131275:FBZ131278 FLU131275:FLV131278 FVQ131275:FVR131278 GFM131275:GFN131278 GPI131275:GPJ131278 GZE131275:GZF131278 HJA131275:HJB131278 HSW131275:HSX131278 ICS131275:ICT131278 IMO131275:IMP131278 IWK131275:IWL131278 JGG131275:JGH131278 JQC131275:JQD131278 JZY131275:JZZ131278 KJU131275:KJV131278 KTQ131275:KTR131278 LDM131275:LDN131278 LNI131275:LNJ131278 LXE131275:LXF131278 MHA131275:MHB131278 MQW131275:MQX131278 NAS131275:NAT131278 NKO131275:NKP131278 NUK131275:NUL131278 OEG131275:OEH131278 OOC131275:OOD131278 OXY131275:OXZ131278 PHU131275:PHV131278 PRQ131275:PRR131278 QBM131275:QBN131278 QLI131275:QLJ131278 QVE131275:QVF131278 RFA131275:RFB131278 ROW131275:ROX131278 RYS131275:RYT131278 SIO131275:SIP131278 SSK131275:SSL131278 TCG131275:TCH131278 TMC131275:TMD131278 TVY131275:TVZ131278 UFU131275:UFV131278 UPQ131275:UPR131278 UZM131275:UZN131278 VJI131275:VJJ131278 VTE131275:VTF131278 WDA131275:WDB131278 WMW131275:WMX131278 WWS131275:WWT131278 AB196811:AB196814 KG196811:KH196814 UC196811:UD196814 ADY196811:ADZ196814 ANU196811:ANV196814 AXQ196811:AXR196814 BHM196811:BHN196814 BRI196811:BRJ196814 CBE196811:CBF196814 CLA196811:CLB196814 CUW196811:CUX196814 DES196811:DET196814 DOO196811:DOP196814 DYK196811:DYL196814 EIG196811:EIH196814 ESC196811:ESD196814 FBY196811:FBZ196814 FLU196811:FLV196814 FVQ196811:FVR196814 GFM196811:GFN196814 GPI196811:GPJ196814 GZE196811:GZF196814 HJA196811:HJB196814 HSW196811:HSX196814 ICS196811:ICT196814 IMO196811:IMP196814 IWK196811:IWL196814 JGG196811:JGH196814 JQC196811:JQD196814 JZY196811:JZZ196814 KJU196811:KJV196814 KTQ196811:KTR196814 LDM196811:LDN196814 LNI196811:LNJ196814 LXE196811:LXF196814 MHA196811:MHB196814 MQW196811:MQX196814 NAS196811:NAT196814 NKO196811:NKP196814 NUK196811:NUL196814 OEG196811:OEH196814 OOC196811:OOD196814 OXY196811:OXZ196814 PHU196811:PHV196814 PRQ196811:PRR196814 QBM196811:QBN196814 QLI196811:QLJ196814 QVE196811:QVF196814 RFA196811:RFB196814 ROW196811:ROX196814 RYS196811:RYT196814 SIO196811:SIP196814 SSK196811:SSL196814 TCG196811:TCH196814 TMC196811:TMD196814 TVY196811:TVZ196814 UFU196811:UFV196814 UPQ196811:UPR196814 UZM196811:UZN196814 VJI196811:VJJ196814 VTE196811:VTF196814 WDA196811:WDB196814 WMW196811:WMX196814 WWS196811:WWT196814 AB262347:AB262350 KG262347:KH262350 UC262347:UD262350 ADY262347:ADZ262350 ANU262347:ANV262350 AXQ262347:AXR262350 BHM262347:BHN262350 BRI262347:BRJ262350 CBE262347:CBF262350 CLA262347:CLB262350 CUW262347:CUX262350 DES262347:DET262350 DOO262347:DOP262350 DYK262347:DYL262350 EIG262347:EIH262350 ESC262347:ESD262350 FBY262347:FBZ262350 FLU262347:FLV262350 FVQ262347:FVR262350 GFM262347:GFN262350 GPI262347:GPJ262350 GZE262347:GZF262350 HJA262347:HJB262350 HSW262347:HSX262350 ICS262347:ICT262350 IMO262347:IMP262350 IWK262347:IWL262350 JGG262347:JGH262350 JQC262347:JQD262350 JZY262347:JZZ262350 KJU262347:KJV262350 KTQ262347:KTR262350 LDM262347:LDN262350 LNI262347:LNJ262350 LXE262347:LXF262350 MHA262347:MHB262350 MQW262347:MQX262350 NAS262347:NAT262350 NKO262347:NKP262350 NUK262347:NUL262350 OEG262347:OEH262350 OOC262347:OOD262350 OXY262347:OXZ262350 PHU262347:PHV262350 PRQ262347:PRR262350 QBM262347:QBN262350 QLI262347:QLJ262350 QVE262347:QVF262350 RFA262347:RFB262350 ROW262347:ROX262350 RYS262347:RYT262350 SIO262347:SIP262350 SSK262347:SSL262350 TCG262347:TCH262350 TMC262347:TMD262350 TVY262347:TVZ262350 UFU262347:UFV262350 UPQ262347:UPR262350 UZM262347:UZN262350 VJI262347:VJJ262350 VTE262347:VTF262350 WDA262347:WDB262350 WMW262347:WMX262350 WWS262347:WWT262350 AB327883:AB327886 KG327883:KH327886 UC327883:UD327886 ADY327883:ADZ327886 ANU327883:ANV327886 AXQ327883:AXR327886 BHM327883:BHN327886 BRI327883:BRJ327886 CBE327883:CBF327886 CLA327883:CLB327886 CUW327883:CUX327886 DES327883:DET327886 DOO327883:DOP327886 DYK327883:DYL327886 EIG327883:EIH327886 ESC327883:ESD327886 FBY327883:FBZ327886 FLU327883:FLV327886 FVQ327883:FVR327886 GFM327883:GFN327886 GPI327883:GPJ327886 GZE327883:GZF327886 HJA327883:HJB327886 HSW327883:HSX327886 ICS327883:ICT327886 IMO327883:IMP327886 IWK327883:IWL327886 JGG327883:JGH327886 JQC327883:JQD327886 JZY327883:JZZ327886 KJU327883:KJV327886 KTQ327883:KTR327886 LDM327883:LDN327886 LNI327883:LNJ327886 LXE327883:LXF327886 MHA327883:MHB327886 MQW327883:MQX327886 NAS327883:NAT327886 NKO327883:NKP327886 NUK327883:NUL327886 OEG327883:OEH327886 OOC327883:OOD327886 OXY327883:OXZ327886 PHU327883:PHV327886 PRQ327883:PRR327886 QBM327883:QBN327886 QLI327883:QLJ327886 QVE327883:QVF327886 RFA327883:RFB327886 ROW327883:ROX327886 RYS327883:RYT327886 SIO327883:SIP327886 SSK327883:SSL327886 TCG327883:TCH327886 TMC327883:TMD327886 TVY327883:TVZ327886 UFU327883:UFV327886 UPQ327883:UPR327886 UZM327883:UZN327886 VJI327883:VJJ327886 VTE327883:VTF327886 WDA327883:WDB327886 WMW327883:WMX327886 WWS327883:WWT327886 AB393419:AB393422 KG393419:KH393422 UC393419:UD393422 ADY393419:ADZ393422 ANU393419:ANV393422 AXQ393419:AXR393422 BHM393419:BHN393422 BRI393419:BRJ393422 CBE393419:CBF393422 CLA393419:CLB393422 CUW393419:CUX393422 DES393419:DET393422 DOO393419:DOP393422 DYK393419:DYL393422 EIG393419:EIH393422 ESC393419:ESD393422 FBY393419:FBZ393422 FLU393419:FLV393422 FVQ393419:FVR393422 GFM393419:GFN393422 GPI393419:GPJ393422 GZE393419:GZF393422 HJA393419:HJB393422 HSW393419:HSX393422 ICS393419:ICT393422 IMO393419:IMP393422 IWK393419:IWL393422 JGG393419:JGH393422 JQC393419:JQD393422 JZY393419:JZZ393422 KJU393419:KJV393422 KTQ393419:KTR393422 LDM393419:LDN393422 LNI393419:LNJ393422 LXE393419:LXF393422 MHA393419:MHB393422 MQW393419:MQX393422 NAS393419:NAT393422 NKO393419:NKP393422 NUK393419:NUL393422 OEG393419:OEH393422 OOC393419:OOD393422 OXY393419:OXZ393422 PHU393419:PHV393422 PRQ393419:PRR393422 QBM393419:QBN393422 QLI393419:QLJ393422 QVE393419:QVF393422 RFA393419:RFB393422 ROW393419:ROX393422 RYS393419:RYT393422 SIO393419:SIP393422 SSK393419:SSL393422 TCG393419:TCH393422 TMC393419:TMD393422 TVY393419:TVZ393422 UFU393419:UFV393422 UPQ393419:UPR393422 UZM393419:UZN393422 VJI393419:VJJ393422 VTE393419:VTF393422 WDA393419:WDB393422 WMW393419:WMX393422 WWS393419:WWT393422 AB458955:AB458958 KG458955:KH458958 UC458955:UD458958 ADY458955:ADZ458958 ANU458955:ANV458958 AXQ458955:AXR458958 BHM458955:BHN458958 BRI458955:BRJ458958 CBE458955:CBF458958 CLA458955:CLB458958 CUW458955:CUX458958 DES458955:DET458958 DOO458955:DOP458958 DYK458955:DYL458958 EIG458955:EIH458958 ESC458955:ESD458958 FBY458955:FBZ458958 FLU458955:FLV458958 FVQ458955:FVR458958 GFM458955:GFN458958 GPI458955:GPJ458958 GZE458955:GZF458958 HJA458955:HJB458958 HSW458955:HSX458958 ICS458955:ICT458958 IMO458955:IMP458958 IWK458955:IWL458958 JGG458955:JGH458958 JQC458955:JQD458958 JZY458955:JZZ458958 KJU458955:KJV458958 KTQ458955:KTR458958 LDM458955:LDN458958 LNI458955:LNJ458958 LXE458955:LXF458958 MHA458955:MHB458958 MQW458955:MQX458958 NAS458955:NAT458958 NKO458955:NKP458958 NUK458955:NUL458958 OEG458955:OEH458958 OOC458955:OOD458958 OXY458955:OXZ458958 PHU458955:PHV458958 PRQ458955:PRR458958 QBM458955:QBN458958 QLI458955:QLJ458958 QVE458955:QVF458958 RFA458955:RFB458958 ROW458955:ROX458958 RYS458955:RYT458958 SIO458955:SIP458958 SSK458955:SSL458958 TCG458955:TCH458958 TMC458955:TMD458958 TVY458955:TVZ458958 UFU458955:UFV458958 UPQ458955:UPR458958 UZM458955:UZN458958 VJI458955:VJJ458958 VTE458955:VTF458958 WDA458955:WDB458958 WMW458955:WMX458958 WWS458955:WWT458958 AB524491:AB524494 KG524491:KH524494 UC524491:UD524494 ADY524491:ADZ524494 ANU524491:ANV524494 AXQ524491:AXR524494 BHM524491:BHN524494 BRI524491:BRJ524494 CBE524491:CBF524494 CLA524491:CLB524494 CUW524491:CUX524494 DES524491:DET524494 DOO524491:DOP524494 DYK524491:DYL524494 EIG524491:EIH524494 ESC524491:ESD524494 FBY524491:FBZ524494 FLU524491:FLV524494 FVQ524491:FVR524494 GFM524491:GFN524494 GPI524491:GPJ524494 GZE524491:GZF524494 HJA524491:HJB524494 HSW524491:HSX524494 ICS524491:ICT524494 IMO524491:IMP524494 IWK524491:IWL524494 JGG524491:JGH524494 JQC524491:JQD524494 JZY524491:JZZ524494 KJU524491:KJV524494 KTQ524491:KTR524494 LDM524491:LDN524494 LNI524491:LNJ524494 LXE524491:LXF524494 MHA524491:MHB524494 MQW524491:MQX524494 NAS524491:NAT524494 NKO524491:NKP524494 NUK524491:NUL524494 OEG524491:OEH524494 OOC524491:OOD524494 OXY524491:OXZ524494 PHU524491:PHV524494 PRQ524491:PRR524494 QBM524491:QBN524494 QLI524491:QLJ524494 QVE524491:QVF524494 RFA524491:RFB524494 ROW524491:ROX524494 RYS524491:RYT524494 SIO524491:SIP524494 SSK524491:SSL524494 TCG524491:TCH524494 TMC524491:TMD524494 TVY524491:TVZ524494 UFU524491:UFV524494 UPQ524491:UPR524494 UZM524491:UZN524494 VJI524491:VJJ524494 VTE524491:VTF524494 WDA524491:WDB524494 WMW524491:WMX524494 WWS524491:WWT524494 AB590027:AB590030 KG590027:KH590030 UC590027:UD590030 ADY590027:ADZ590030 ANU590027:ANV590030 AXQ590027:AXR590030 BHM590027:BHN590030 BRI590027:BRJ590030 CBE590027:CBF590030 CLA590027:CLB590030 CUW590027:CUX590030 DES590027:DET590030 DOO590027:DOP590030 DYK590027:DYL590030 EIG590027:EIH590030 ESC590027:ESD590030 FBY590027:FBZ590030 FLU590027:FLV590030 FVQ590027:FVR590030 GFM590027:GFN590030 GPI590027:GPJ590030 GZE590027:GZF590030 HJA590027:HJB590030 HSW590027:HSX590030 ICS590027:ICT590030 IMO590027:IMP590030 IWK590027:IWL590030 JGG590027:JGH590030 JQC590027:JQD590030 JZY590027:JZZ590030 KJU590027:KJV590030 KTQ590027:KTR590030 LDM590027:LDN590030 LNI590027:LNJ590030 LXE590027:LXF590030 MHA590027:MHB590030 MQW590027:MQX590030 NAS590027:NAT590030 NKO590027:NKP590030 NUK590027:NUL590030 OEG590027:OEH590030 OOC590027:OOD590030 OXY590027:OXZ590030 PHU590027:PHV590030 PRQ590027:PRR590030 QBM590027:QBN590030 QLI590027:QLJ590030 QVE590027:QVF590030 RFA590027:RFB590030 ROW590027:ROX590030 RYS590027:RYT590030 SIO590027:SIP590030 SSK590027:SSL590030 TCG590027:TCH590030 TMC590027:TMD590030 TVY590027:TVZ590030 UFU590027:UFV590030 UPQ590027:UPR590030 UZM590027:UZN590030 VJI590027:VJJ590030 VTE590027:VTF590030 WDA590027:WDB590030 WMW590027:WMX590030 WWS590027:WWT590030 AB655563:AB655566 KG655563:KH655566 UC655563:UD655566 ADY655563:ADZ655566 ANU655563:ANV655566 AXQ655563:AXR655566 BHM655563:BHN655566 BRI655563:BRJ655566 CBE655563:CBF655566 CLA655563:CLB655566 CUW655563:CUX655566 DES655563:DET655566 DOO655563:DOP655566 DYK655563:DYL655566 EIG655563:EIH655566 ESC655563:ESD655566 FBY655563:FBZ655566 FLU655563:FLV655566 FVQ655563:FVR655566 GFM655563:GFN655566 GPI655563:GPJ655566 GZE655563:GZF655566 HJA655563:HJB655566 HSW655563:HSX655566 ICS655563:ICT655566 IMO655563:IMP655566 IWK655563:IWL655566 JGG655563:JGH655566 JQC655563:JQD655566 JZY655563:JZZ655566 KJU655563:KJV655566 KTQ655563:KTR655566 LDM655563:LDN655566 LNI655563:LNJ655566 LXE655563:LXF655566 MHA655563:MHB655566 MQW655563:MQX655566 NAS655563:NAT655566 NKO655563:NKP655566 NUK655563:NUL655566 OEG655563:OEH655566 OOC655563:OOD655566 OXY655563:OXZ655566 PHU655563:PHV655566 PRQ655563:PRR655566 QBM655563:QBN655566 QLI655563:QLJ655566 QVE655563:QVF655566 RFA655563:RFB655566 ROW655563:ROX655566 RYS655563:RYT655566 SIO655563:SIP655566 SSK655563:SSL655566 TCG655563:TCH655566 TMC655563:TMD655566 TVY655563:TVZ655566 UFU655563:UFV655566 UPQ655563:UPR655566 UZM655563:UZN655566 VJI655563:VJJ655566 VTE655563:VTF655566 WDA655563:WDB655566 WMW655563:WMX655566 WWS655563:WWT655566 AB721099:AB721102 KG721099:KH721102 UC721099:UD721102 ADY721099:ADZ721102 ANU721099:ANV721102 AXQ721099:AXR721102 BHM721099:BHN721102 BRI721099:BRJ721102 CBE721099:CBF721102 CLA721099:CLB721102 CUW721099:CUX721102 DES721099:DET721102 DOO721099:DOP721102 DYK721099:DYL721102 EIG721099:EIH721102 ESC721099:ESD721102 FBY721099:FBZ721102 FLU721099:FLV721102 FVQ721099:FVR721102 GFM721099:GFN721102 GPI721099:GPJ721102 GZE721099:GZF721102 HJA721099:HJB721102 HSW721099:HSX721102 ICS721099:ICT721102 IMO721099:IMP721102 IWK721099:IWL721102 JGG721099:JGH721102 JQC721099:JQD721102 JZY721099:JZZ721102 KJU721099:KJV721102 KTQ721099:KTR721102 LDM721099:LDN721102 LNI721099:LNJ721102 LXE721099:LXF721102 MHA721099:MHB721102 MQW721099:MQX721102 NAS721099:NAT721102 NKO721099:NKP721102 NUK721099:NUL721102 OEG721099:OEH721102 OOC721099:OOD721102 OXY721099:OXZ721102 PHU721099:PHV721102 PRQ721099:PRR721102 QBM721099:QBN721102 QLI721099:QLJ721102 QVE721099:QVF721102 RFA721099:RFB721102 ROW721099:ROX721102 RYS721099:RYT721102 SIO721099:SIP721102 SSK721099:SSL721102 TCG721099:TCH721102 TMC721099:TMD721102 TVY721099:TVZ721102 UFU721099:UFV721102 UPQ721099:UPR721102 UZM721099:UZN721102 VJI721099:VJJ721102 VTE721099:VTF721102 WDA721099:WDB721102 WMW721099:WMX721102 WWS721099:WWT721102 AB786635:AB786638 KG786635:KH786638 UC786635:UD786638 ADY786635:ADZ786638 ANU786635:ANV786638 AXQ786635:AXR786638 BHM786635:BHN786638 BRI786635:BRJ786638 CBE786635:CBF786638 CLA786635:CLB786638 CUW786635:CUX786638 DES786635:DET786638 DOO786635:DOP786638 DYK786635:DYL786638 EIG786635:EIH786638 ESC786635:ESD786638 FBY786635:FBZ786638 FLU786635:FLV786638 FVQ786635:FVR786638 GFM786635:GFN786638 GPI786635:GPJ786638 GZE786635:GZF786638 HJA786635:HJB786638 HSW786635:HSX786638 ICS786635:ICT786638 IMO786635:IMP786638 IWK786635:IWL786638 JGG786635:JGH786638 JQC786635:JQD786638 JZY786635:JZZ786638 KJU786635:KJV786638 KTQ786635:KTR786638 LDM786635:LDN786638 LNI786635:LNJ786638 LXE786635:LXF786638 MHA786635:MHB786638 MQW786635:MQX786638 NAS786635:NAT786638 NKO786635:NKP786638 NUK786635:NUL786638 OEG786635:OEH786638 OOC786635:OOD786638 OXY786635:OXZ786638 PHU786635:PHV786638 PRQ786635:PRR786638 QBM786635:QBN786638 QLI786635:QLJ786638 QVE786635:QVF786638 RFA786635:RFB786638 ROW786635:ROX786638 RYS786635:RYT786638 SIO786635:SIP786638 SSK786635:SSL786638 TCG786635:TCH786638 TMC786635:TMD786638 TVY786635:TVZ786638 UFU786635:UFV786638 UPQ786635:UPR786638 UZM786635:UZN786638 VJI786635:VJJ786638 VTE786635:VTF786638 WDA786635:WDB786638 WMW786635:WMX786638 WWS786635:WWT786638 AB852171:AB852174 KG852171:KH852174 UC852171:UD852174 ADY852171:ADZ852174 ANU852171:ANV852174 AXQ852171:AXR852174 BHM852171:BHN852174 BRI852171:BRJ852174 CBE852171:CBF852174 CLA852171:CLB852174 CUW852171:CUX852174 DES852171:DET852174 DOO852171:DOP852174 DYK852171:DYL852174 EIG852171:EIH852174 ESC852171:ESD852174 FBY852171:FBZ852174 FLU852171:FLV852174 FVQ852171:FVR852174 GFM852171:GFN852174 GPI852171:GPJ852174 GZE852171:GZF852174 HJA852171:HJB852174 HSW852171:HSX852174 ICS852171:ICT852174 IMO852171:IMP852174 IWK852171:IWL852174 JGG852171:JGH852174 JQC852171:JQD852174 JZY852171:JZZ852174 KJU852171:KJV852174 KTQ852171:KTR852174 LDM852171:LDN852174 LNI852171:LNJ852174 LXE852171:LXF852174 MHA852171:MHB852174 MQW852171:MQX852174 NAS852171:NAT852174 NKO852171:NKP852174 NUK852171:NUL852174 OEG852171:OEH852174 OOC852171:OOD852174 OXY852171:OXZ852174 PHU852171:PHV852174 PRQ852171:PRR852174 QBM852171:QBN852174 QLI852171:QLJ852174 QVE852171:QVF852174 RFA852171:RFB852174 ROW852171:ROX852174 RYS852171:RYT852174 SIO852171:SIP852174 SSK852171:SSL852174 TCG852171:TCH852174 TMC852171:TMD852174 TVY852171:TVZ852174 UFU852171:UFV852174 UPQ852171:UPR852174 UZM852171:UZN852174 VJI852171:VJJ852174 VTE852171:VTF852174 WDA852171:WDB852174 WMW852171:WMX852174 WWS852171:WWT852174 AB917707:AB917710 KG917707:KH917710 UC917707:UD917710 ADY917707:ADZ917710 ANU917707:ANV917710 AXQ917707:AXR917710 BHM917707:BHN917710 BRI917707:BRJ917710 CBE917707:CBF917710 CLA917707:CLB917710 CUW917707:CUX917710 DES917707:DET917710 DOO917707:DOP917710 DYK917707:DYL917710 EIG917707:EIH917710 ESC917707:ESD917710 FBY917707:FBZ917710 FLU917707:FLV917710 FVQ917707:FVR917710 GFM917707:GFN917710 GPI917707:GPJ917710 GZE917707:GZF917710 HJA917707:HJB917710 HSW917707:HSX917710 ICS917707:ICT917710 IMO917707:IMP917710 IWK917707:IWL917710 JGG917707:JGH917710 JQC917707:JQD917710 JZY917707:JZZ917710 KJU917707:KJV917710 KTQ917707:KTR917710 LDM917707:LDN917710 LNI917707:LNJ917710 LXE917707:LXF917710 MHA917707:MHB917710 MQW917707:MQX917710 NAS917707:NAT917710 NKO917707:NKP917710 NUK917707:NUL917710 OEG917707:OEH917710 OOC917707:OOD917710 OXY917707:OXZ917710 PHU917707:PHV917710 PRQ917707:PRR917710 QBM917707:QBN917710 QLI917707:QLJ917710 QVE917707:QVF917710 RFA917707:RFB917710 ROW917707:ROX917710 RYS917707:RYT917710 SIO917707:SIP917710 SSK917707:SSL917710 TCG917707:TCH917710 TMC917707:TMD917710 TVY917707:TVZ917710 UFU917707:UFV917710 UPQ917707:UPR917710 UZM917707:UZN917710 VJI917707:VJJ917710 VTE917707:VTF917710 WDA917707:WDB917710 WMW917707:WMX917710 WWS917707:WWT917710 AB983243:AB983246 KG983243:KH983246 UC983243:UD983246 ADY983243:ADZ983246 ANU983243:ANV983246 AXQ983243:AXR983246 BHM983243:BHN983246 BRI983243:BRJ983246 CBE983243:CBF983246 CLA983243:CLB983246 CUW983243:CUX983246 DES983243:DET983246 DOO983243:DOP983246 DYK983243:DYL983246 EIG983243:EIH983246 ESC983243:ESD983246 FBY983243:FBZ983246 FLU983243:FLV983246 FVQ983243:FVR983246 GFM983243:GFN983246 GPI983243:GPJ983246 GZE983243:GZF983246 HJA983243:HJB983246 HSW983243:HSX983246 ICS983243:ICT983246 IMO983243:IMP983246 IWK983243:IWL983246 JGG983243:JGH983246 JQC983243:JQD983246 JZY983243:JZZ983246 KJU983243:KJV983246 KTQ983243:KTR983246 LDM983243:LDN983246 LNI983243:LNJ983246 LXE983243:LXF983246 MHA983243:MHB983246 MQW983243:MQX983246 NAS983243:NAT983246 NKO983243:NKP983246 NUK983243:NUL983246 OEG983243:OEH983246 OOC983243:OOD983246 OXY983243:OXZ983246 PHU983243:PHV983246 PRQ983243:PRR983246 QBM983243:QBN983246 QLI983243:QLJ983246 QVE983243:QVF983246 RFA983243:RFB983246 ROW983243:ROX983246 RYS983243:RYT983246 SIO983243:SIP983246 SSK983243:SSL983246 TCG983243:TCH983246 TMC983243:TMD983246 TVY983243:TVZ983246 UFU983243:UFV983246 UPQ983243:UPR983246 UZM983243:UZN983246 VJI983243:VJJ983246 VTE983243:VTF983246 WDA983243:WDB983246 WMW983243:WMX983246 WWS983243:WWT983246 TMC983262:TMC983270 AB65749:AB65756 KG65749:KH65756 UC65749:UD65756 ADY65749:ADZ65756 ANU65749:ANV65756 AXQ65749:AXR65756 BHM65749:BHN65756 BRI65749:BRJ65756 CBE65749:CBF65756 CLA65749:CLB65756 CUW65749:CUX65756 DES65749:DET65756 DOO65749:DOP65756 DYK65749:DYL65756 EIG65749:EIH65756 ESC65749:ESD65756 FBY65749:FBZ65756 FLU65749:FLV65756 FVQ65749:FVR65756 GFM65749:GFN65756 GPI65749:GPJ65756 GZE65749:GZF65756 HJA65749:HJB65756 HSW65749:HSX65756 ICS65749:ICT65756 IMO65749:IMP65756 IWK65749:IWL65756 JGG65749:JGH65756 JQC65749:JQD65756 JZY65749:JZZ65756 KJU65749:KJV65756 KTQ65749:KTR65756 LDM65749:LDN65756 LNI65749:LNJ65756 LXE65749:LXF65756 MHA65749:MHB65756 MQW65749:MQX65756 NAS65749:NAT65756 NKO65749:NKP65756 NUK65749:NUL65756 OEG65749:OEH65756 OOC65749:OOD65756 OXY65749:OXZ65756 PHU65749:PHV65756 PRQ65749:PRR65756 QBM65749:QBN65756 QLI65749:QLJ65756 QVE65749:QVF65756 RFA65749:RFB65756 ROW65749:ROX65756 RYS65749:RYT65756 SIO65749:SIP65756 SSK65749:SSL65756 TCG65749:TCH65756 TMC65749:TMD65756 TVY65749:TVZ65756 UFU65749:UFV65756 UPQ65749:UPR65756 UZM65749:UZN65756 VJI65749:VJJ65756 VTE65749:VTF65756 WDA65749:WDB65756 WMW65749:WMX65756 WWS65749:WWT65756 AB131285:AB131292 KG131285:KH131292 UC131285:UD131292 ADY131285:ADZ131292 ANU131285:ANV131292 AXQ131285:AXR131292 BHM131285:BHN131292 BRI131285:BRJ131292 CBE131285:CBF131292 CLA131285:CLB131292 CUW131285:CUX131292 DES131285:DET131292 DOO131285:DOP131292 DYK131285:DYL131292 EIG131285:EIH131292 ESC131285:ESD131292 FBY131285:FBZ131292 FLU131285:FLV131292 FVQ131285:FVR131292 GFM131285:GFN131292 GPI131285:GPJ131292 GZE131285:GZF131292 HJA131285:HJB131292 HSW131285:HSX131292 ICS131285:ICT131292 IMO131285:IMP131292 IWK131285:IWL131292 JGG131285:JGH131292 JQC131285:JQD131292 JZY131285:JZZ131292 KJU131285:KJV131292 KTQ131285:KTR131292 LDM131285:LDN131292 LNI131285:LNJ131292 LXE131285:LXF131292 MHA131285:MHB131292 MQW131285:MQX131292 NAS131285:NAT131292 NKO131285:NKP131292 NUK131285:NUL131292 OEG131285:OEH131292 OOC131285:OOD131292 OXY131285:OXZ131292 PHU131285:PHV131292 PRQ131285:PRR131292 QBM131285:QBN131292 QLI131285:QLJ131292 QVE131285:QVF131292 RFA131285:RFB131292 ROW131285:ROX131292 RYS131285:RYT131292 SIO131285:SIP131292 SSK131285:SSL131292 TCG131285:TCH131292 TMC131285:TMD131292 TVY131285:TVZ131292 UFU131285:UFV131292 UPQ131285:UPR131292 UZM131285:UZN131292 VJI131285:VJJ131292 VTE131285:VTF131292 WDA131285:WDB131292 WMW131285:WMX131292 WWS131285:WWT131292 AB196821:AB196828 KG196821:KH196828 UC196821:UD196828 ADY196821:ADZ196828 ANU196821:ANV196828 AXQ196821:AXR196828 BHM196821:BHN196828 BRI196821:BRJ196828 CBE196821:CBF196828 CLA196821:CLB196828 CUW196821:CUX196828 DES196821:DET196828 DOO196821:DOP196828 DYK196821:DYL196828 EIG196821:EIH196828 ESC196821:ESD196828 FBY196821:FBZ196828 FLU196821:FLV196828 FVQ196821:FVR196828 GFM196821:GFN196828 GPI196821:GPJ196828 GZE196821:GZF196828 HJA196821:HJB196828 HSW196821:HSX196828 ICS196821:ICT196828 IMO196821:IMP196828 IWK196821:IWL196828 JGG196821:JGH196828 JQC196821:JQD196828 JZY196821:JZZ196828 KJU196821:KJV196828 KTQ196821:KTR196828 LDM196821:LDN196828 LNI196821:LNJ196828 LXE196821:LXF196828 MHA196821:MHB196828 MQW196821:MQX196828 NAS196821:NAT196828 NKO196821:NKP196828 NUK196821:NUL196828 OEG196821:OEH196828 OOC196821:OOD196828 OXY196821:OXZ196828 PHU196821:PHV196828 PRQ196821:PRR196828 QBM196821:QBN196828 QLI196821:QLJ196828 QVE196821:QVF196828 RFA196821:RFB196828 ROW196821:ROX196828 RYS196821:RYT196828 SIO196821:SIP196828 SSK196821:SSL196828 TCG196821:TCH196828 TMC196821:TMD196828 TVY196821:TVZ196828 UFU196821:UFV196828 UPQ196821:UPR196828 UZM196821:UZN196828 VJI196821:VJJ196828 VTE196821:VTF196828 WDA196821:WDB196828 WMW196821:WMX196828 WWS196821:WWT196828 AB262357:AB262364 KG262357:KH262364 UC262357:UD262364 ADY262357:ADZ262364 ANU262357:ANV262364 AXQ262357:AXR262364 BHM262357:BHN262364 BRI262357:BRJ262364 CBE262357:CBF262364 CLA262357:CLB262364 CUW262357:CUX262364 DES262357:DET262364 DOO262357:DOP262364 DYK262357:DYL262364 EIG262357:EIH262364 ESC262357:ESD262364 FBY262357:FBZ262364 FLU262357:FLV262364 FVQ262357:FVR262364 GFM262357:GFN262364 GPI262357:GPJ262364 GZE262357:GZF262364 HJA262357:HJB262364 HSW262357:HSX262364 ICS262357:ICT262364 IMO262357:IMP262364 IWK262357:IWL262364 JGG262357:JGH262364 JQC262357:JQD262364 JZY262357:JZZ262364 KJU262357:KJV262364 KTQ262357:KTR262364 LDM262357:LDN262364 LNI262357:LNJ262364 LXE262357:LXF262364 MHA262357:MHB262364 MQW262357:MQX262364 NAS262357:NAT262364 NKO262357:NKP262364 NUK262357:NUL262364 OEG262357:OEH262364 OOC262357:OOD262364 OXY262357:OXZ262364 PHU262357:PHV262364 PRQ262357:PRR262364 QBM262357:QBN262364 QLI262357:QLJ262364 QVE262357:QVF262364 RFA262357:RFB262364 ROW262357:ROX262364 RYS262357:RYT262364 SIO262357:SIP262364 SSK262357:SSL262364 TCG262357:TCH262364 TMC262357:TMD262364 TVY262357:TVZ262364 UFU262357:UFV262364 UPQ262357:UPR262364 UZM262357:UZN262364 VJI262357:VJJ262364 VTE262357:VTF262364 WDA262357:WDB262364 WMW262357:WMX262364 WWS262357:WWT262364 AB327893:AB327900 KG327893:KH327900 UC327893:UD327900 ADY327893:ADZ327900 ANU327893:ANV327900 AXQ327893:AXR327900 BHM327893:BHN327900 BRI327893:BRJ327900 CBE327893:CBF327900 CLA327893:CLB327900 CUW327893:CUX327900 DES327893:DET327900 DOO327893:DOP327900 DYK327893:DYL327900 EIG327893:EIH327900 ESC327893:ESD327900 FBY327893:FBZ327900 FLU327893:FLV327900 FVQ327893:FVR327900 GFM327893:GFN327900 GPI327893:GPJ327900 GZE327893:GZF327900 HJA327893:HJB327900 HSW327893:HSX327900 ICS327893:ICT327900 IMO327893:IMP327900 IWK327893:IWL327900 JGG327893:JGH327900 JQC327893:JQD327900 JZY327893:JZZ327900 KJU327893:KJV327900 KTQ327893:KTR327900 LDM327893:LDN327900 LNI327893:LNJ327900 LXE327893:LXF327900 MHA327893:MHB327900 MQW327893:MQX327900 NAS327893:NAT327900 NKO327893:NKP327900 NUK327893:NUL327900 OEG327893:OEH327900 OOC327893:OOD327900 OXY327893:OXZ327900 PHU327893:PHV327900 PRQ327893:PRR327900 QBM327893:QBN327900 QLI327893:QLJ327900 QVE327893:QVF327900 RFA327893:RFB327900 ROW327893:ROX327900 RYS327893:RYT327900 SIO327893:SIP327900 SSK327893:SSL327900 TCG327893:TCH327900 TMC327893:TMD327900 TVY327893:TVZ327900 UFU327893:UFV327900 UPQ327893:UPR327900 UZM327893:UZN327900 VJI327893:VJJ327900 VTE327893:VTF327900 WDA327893:WDB327900 WMW327893:WMX327900 WWS327893:WWT327900 AB393429:AB393436 KG393429:KH393436 UC393429:UD393436 ADY393429:ADZ393436 ANU393429:ANV393436 AXQ393429:AXR393436 BHM393429:BHN393436 BRI393429:BRJ393436 CBE393429:CBF393436 CLA393429:CLB393436 CUW393429:CUX393436 DES393429:DET393436 DOO393429:DOP393436 DYK393429:DYL393436 EIG393429:EIH393436 ESC393429:ESD393436 FBY393429:FBZ393436 FLU393429:FLV393436 FVQ393429:FVR393436 GFM393429:GFN393436 GPI393429:GPJ393436 GZE393429:GZF393436 HJA393429:HJB393436 HSW393429:HSX393436 ICS393429:ICT393436 IMO393429:IMP393436 IWK393429:IWL393436 JGG393429:JGH393436 JQC393429:JQD393436 JZY393429:JZZ393436 KJU393429:KJV393436 KTQ393429:KTR393436 LDM393429:LDN393436 LNI393429:LNJ393436 LXE393429:LXF393436 MHA393429:MHB393436 MQW393429:MQX393436 NAS393429:NAT393436 NKO393429:NKP393436 NUK393429:NUL393436 OEG393429:OEH393436 OOC393429:OOD393436 OXY393429:OXZ393436 PHU393429:PHV393436 PRQ393429:PRR393436 QBM393429:QBN393436 QLI393429:QLJ393436 QVE393429:QVF393436 RFA393429:RFB393436 ROW393429:ROX393436 RYS393429:RYT393436 SIO393429:SIP393436 SSK393429:SSL393436 TCG393429:TCH393436 TMC393429:TMD393436 TVY393429:TVZ393436 UFU393429:UFV393436 UPQ393429:UPR393436 UZM393429:UZN393436 VJI393429:VJJ393436 VTE393429:VTF393436 WDA393429:WDB393436 WMW393429:WMX393436 WWS393429:WWT393436 AB458965:AB458972 KG458965:KH458972 UC458965:UD458972 ADY458965:ADZ458972 ANU458965:ANV458972 AXQ458965:AXR458972 BHM458965:BHN458972 BRI458965:BRJ458972 CBE458965:CBF458972 CLA458965:CLB458972 CUW458965:CUX458972 DES458965:DET458972 DOO458965:DOP458972 DYK458965:DYL458972 EIG458965:EIH458972 ESC458965:ESD458972 FBY458965:FBZ458972 FLU458965:FLV458972 FVQ458965:FVR458972 GFM458965:GFN458972 GPI458965:GPJ458972 GZE458965:GZF458972 HJA458965:HJB458972 HSW458965:HSX458972 ICS458965:ICT458972 IMO458965:IMP458972 IWK458965:IWL458972 JGG458965:JGH458972 JQC458965:JQD458972 JZY458965:JZZ458972 KJU458965:KJV458972 KTQ458965:KTR458972 LDM458965:LDN458972 LNI458965:LNJ458972 LXE458965:LXF458972 MHA458965:MHB458972 MQW458965:MQX458972 NAS458965:NAT458972 NKO458965:NKP458972 NUK458965:NUL458972 OEG458965:OEH458972 OOC458965:OOD458972 OXY458965:OXZ458972 PHU458965:PHV458972 PRQ458965:PRR458972 QBM458965:QBN458972 QLI458965:QLJ458972 QVE458965:QVF458972 RFA458965:RFB458972 ROW458965:ROX458972 RYS458965:RYT458972 SIO458965:SIP458972 SSK458965:SSL458972 TCG458965:TCH458972 TMC458965:TMD458972 TVY458965:TVZ458972 UFU458965:UFV458972 UPQ458965:UPR458972 UZM458965:UZN458972 VJI458965:VJJ458972 VTE458965:VTF458972 WDA458965:WDB458972 WMW458965:WMX458972 WWS458965:WWT458972 AB524501:AB524508 KG524501:KH524508 UC524501:UD524508 ADY524501:ADZ524508 ANU524501:ANV524508 AXQ524501:AXR524508 BHM524501:BHN524508 BRI524501:BRJ524508 CBE524501:CBF524508 CLA524501:CLB524508 CUW524501:CUX524508 DES524501:DET524508 DOO524501:DOP524508 DYK524501:DYL524508 EIG524501:EIH524508 ESC524501:ESD524508 FBY524501:FBZ524508 FLU524501:FLV524508 FVQ524501:FVR524508 GFM524501:GFN524508 GPI524501:GPJ524508 GZE524501:GZF524508 HJA524501:HJB524508 HSW524501:HSX524508 ICS524501:ICT524508 IMO524501:IMP524508 IWK524501:IWL524508 JGG524501:JGH524508 JQC524501:JQD524508 JZY524501:JZZ524508 KJU524501:KJV524508 KTQ524501:KTR524508 LDM524501:LDN524508 LNI524501:LNJ524508 LXE524501:LXF524508 MHA524501:MHB524508 MQW524501:MQX524508 NAS524501:NAT524508 NKO524501:NKP524508 NUK524501:NUL524508 OEG524501:OEH524508 OOC524501:OOD524508 OXY524501:OXZ524508 PHU524501:PHV524508 PRQ524501:PRR524508 QBM524501:QBN524508 QLI524501:QLJ524508 QVE524501:QVF524508 RFA524501:RFB524508 ROW524501:ROX524508 RYS524501:RYT524508 SIO524501:SIP524508 SSK524501:SSL524508 TCG524501:TCH524508 TMC524501:TMD524508 TVY524501:TVZ524508 UFU524501:UFV524508 UPQ524501:UPR524508 UZM524501:UZN524508 VJI524501:VJJ524508 VTE524501:VTF524508 WDA524501:WDB524508 WMW524501:WMX524508 WWS524501:WWT524508 AB590037:AB590044 KG590037:KH590044 UC590037:UD590044 ADY590037:ADZ590044 ANU590037:ANV590044 AXQ590037:AXR590044 BHM590037:BHN590044 BRI590037:BRJ590044 CBE590037:CBF590044 CLA590037:CLB590044 CUW590037:CUX590044 DES590037:DET590044 DOO590037:DOP590044 DYK590037:DYL590044 EIG590037:EIH590044 ESC590037:ESD590044 FBY590037:FBZ590044 FLU590037:FLV590044 FVQ590037:FVR590044 GFM590037:GFN590044 GPI590037:GPJ590044 GZE590037:GZF590044 HJA590037:HJB590044 HSW590037:HSX590044 ICS590037:ICT590044 IMO590037:IMP590044 IWK590037:IWL590044 JGG590037:JGH590044 JQC590037:JQD590044 JZY590037:JZZ590044 KJU590037:KJV590044 KTQ590037:KTR590044 LDM590037:LDN590044 LNI590037:LNJ590044 LXE590037:LXF590044 MHA590037:MHB590044 MQW590037:MQX590044 NAS590037:NAT590044 NKO590037:NKP590044 NUK590037:NUL590044 OEG590037:OEH590044 OOC590037:OOD590044 OXY590037:OXZ590044 PHU590037:PHV590044 PRQ590037:PRR590044 QBM590037:QBN590044 QLI590037:QLJ590044 QVE590037:QVF590044 RFA590037:RFB590044 ROW590037:ROX590044 RYS590037:RYT590044 SIO590037:SIP590044 SSK590037:SSL590044 TCG590037:TCH590044 TMC590037:TMD590044 TVY590037:TVZ590044 UFU590037:UFV590044 UPQ590037:UPR590044 UZM590037:UZN590044 VJI590037:VJJ590044 VTE590037:VTF590044 WDA590037:WDB590044 WMW590037:WMX590044 WWS590037:WWT590044 AB655573:AB655580 KG655573:KH655580 UC655573:UD655580 ADY655573:ADZ655580 ANU655573:ANV655580 AXQ655573:AXR655580 BHM655573:BHN655580 BRI655573:BRJ655580 CBE655573:CBF655580 CLA655573:CLB655580 CUW655573:CUX655580 DES655573:DET655580 DOO655573:DOP655580 DYK655573:DYL655580 EIG655573:EIH655580 ESC655573:ESD655580 FBY655573:FBZ655580 FLU655573:FLV655580 FVQ655573:FVR655580 GFM655573:GFN655580 GPI655573:GPJ655580 GZE655573:GZF655580 HJA655573:HJB655580 HSW655573:HSX655580 ICS655573:ICT655580 IMO655573:IMP655580 IWK655573:IWL655580 JGG655573:JGH655580 JQC655573:JQD655580 JZY655573:JZZ655580 KJU655573:KJV655580 KTQ655573:KTR655580 LDM655573:LDN655580 LNI655573:LNJ655580 LXE655573:LXF655580 MHA655573:MHB655580 MQW655573:MQX655580 NAS655573:NAT655580 NKO655573:NKP655580 NUK655573:NUL655580 OEG655573:OEH655580 OOC655573:OOD655580 OXY655573:OXZ655580 PHU655573:PHV655580 PRQ655573:PRR655580 QBM655573:QBN655580 QLI655573:QLJ655580 QVE655573:QVF655580 RFA655573:RFB655580 ROW655573:ROX655580 RYS655573:RYT655580 SIO655573:SIP655580 SSK655573:SSL655580 TCG655573:TCH655580 TMC655573:TMD655580 TVY655573:TVZ655580 UFU655573:UFV655580 UPQ655573:UPR655580 UZM655573:UZN655580 VJI655573:VJJ655580 VTE655573:VTF655580 WDA655573:WDB655580 WMW655573:WMX655580 WWS655573:WWT655580 AB721109:AB721116 KG721109:KH721116 UC721109:UD721116 ADY721109:ADZ721116 ANU721109:ANV721116 AXQ721109:AXR721116 BHM721109:BHN721116 BRI721109:BRJ721116 CBE721109:CBF721116 CLA721109:CLB721116 CUW721109:CUX721116 DES721109:DET721116 DOO721109:DOP721116 DYK721109:DYL721116 EIG721109:EIH721116 ESC721109:ESD721116 FBY721109:FBZ721116 FLU721109:FLV721116 FVQ721109:FVR721116 GFM721109:GFN721116 GPI721109:GPJ721116 GZE721109:GZF721116 HJA721109:HJB721116 HSW721109:HSX721116 ICS721109:ICT721116 IMO721109:IMP721116 IWK721109:IWL721116 JGG721109:JGH721116 JQC721109:JQD721116 JZY721109:JZZ721116 KJU721109:KJV721116 KTQ721109:KTR721116 LDM721109:LDN721116 LNI721109:LNJ721116 LXE721109:LXF721116 MHA721109:MHB721116 MQW721109:MQX721116 NAS721109:NAT721116 NKO721109:NKP721116 NUK721109:NUL721116 OEG721109:OEH721116 OOC721109:OOD721116 OXY721109:OXZ721116 PHU721109:PHV721116 PRQ721109:PRR721116 QBM721109:QBN721116 QLI721109:QLJ721116 QVE721109:QVF721116 RFA721109:RFB721116 ROW721109:ROX721116 RYS721109:RYT721116 SIO721109:SIP721116 SSK721109:SSL721116 TCG721109:TCH721116 TMC721109:TMD721116 TVY721109:TVZ721116 UFU721109:UFV721116 UPQ721109:UPR721116 UZM721109:UZN721116 VJI721109:VJJ721116 VTE721109:VTF721116 WDA721109:WDB721116 WMW721109:WMX721116 WWS721109:WWT721116 AB786645:AB786652 KG786645:KH786652 UC786645:UD786652 ADY786645:ADZ786652 ANU786645:ANV786652 AXQ786645:AXR786652 BHM786645:BHN786652 BRI786645:BRJ786652 CBE786645:CBF786652 CLA786645:CLB786652 CUW786645:CUX786652 DES786645:DET786652 DOO786645:DOP786652 DYK786645:DYL786652 EIG786645:EIH786652 ESC786645:ESD786652 FBY786645:FBZ786652 FLU786645:FLV786652 FVQ786645:FVR786652 GFM786645:GFN786652 GPI786645:GPJ786652 GZE786645:GZF786652 HJA786645:HJB786652 HSW786645:HSX786652 ICS786645:ICT786652 IMO786645:IMP786652 IWK786645:IWL786652 JGG786645:JGH786652 JQC786645:JQD786652 JZY786645:JZZ786652 KJU786645:KJV786652 KTQ786645:KTR786652 LDM786645:LDN786652 LNI786645:LNJ786652 LXE786645:LXF786652 MHA786645:MHB786652 MQW786645:MQX786652 NAS786645:NAT786652 NKO786645:NKP786652 NUK786645:NUL786652 OEG786645:OEH786652 OOC786645:OOD786652 OXY786645:OXZ786652 PHU786645:PHV786652 PRQ786645:PRR786652 QBM786645:QBN786652 QLI786645:QLJ786652 QVE786645:QVF786652 RFA786645:RFB786652 ROW786645:ROX786652 RYS786645:RYT786652 SIO786645:SIP786652 SSK786645:SSL786652 TCG786645:TCH786652 TMC786645:TMD786652 TVY786645:TVZ786652 UFU786645:UFV786652 UPQ786645:UPR786652 UZM786645:UZN786652 VJI786645:VJJ786652 VTE786645:VTF786652 WDA786645:WDB786652 WMW786645:WMX786652 WWS786645:WWT786652 AB852181:AB852188 KG852181:KH852188 UC852181:UD852188 ADY852181:ADZ852188 ANU852181:ANV852188 AXQ852181:AXR852188 BHM852181:BHN852188 BRI852181:BRJ852188 CBE852181:CBF852188 CLA852181:CLB852188 CUW852181:CUX852188 DES852181:DET852188 DOO852181:DOP852188 DYK852181:DYL852188 EIG852181:EIH852188 ESC852181:ESD852188 FBY852181:FBZ852188 FLU852181:FLV852188 FVQ852181:FVR852188 GFM852181:GFN852188 GPI852181:GPJ852188 GZE852181:GZF852188 HJA852181:HJB852188 HSW852181:HSX852188 ICS852181:ICT852188 IMO852181:IMP852188 IWK852181:IWL852188 JGG852181:JGH852188 JQC852181:JQD852188 JZY852181:JZZ852188 KJU852181:KJV852188 KTQ852181:KTR852188 LDM852181:LDN852188 LNI852181:LNJ852188 LXE852181:LXF852188 MHA852181:MHB852188 MQW852181:MQX852188 NAS852181:NAT852188 NKO852181:NKP852188 NUK852181:NUL852188 OEG852181:OEH852188 OOC852181:OOD852188 OXY852181:OXZ852188 PHU852181:PHV852188 PRQ852181:PRR852188 QBM852181:QBN852188 QLI852181:QLJ852188 QVE852181:QVF852188 RFA852181:RFB852188 ROW852181:ROX852188 RYS852181:RYT852188 SIO852181:SIP852188 SSK852181:SSL852188 TCG852181:TCH852188 TMC852181:TMD852188 TVY852181:TVZ852188 UFU852181:UFV852188 UPQ852181:UPR852188 UZM852181:UZN852188 VJI852181:VJJ852188 VTE852181:VTF852188 WDA852181:WDB852188 WMW852181:WMX852188 WWS852181:WWT852188 AB917717:AB917724 KG917717:KH917724 UC917717:UD917724 ADY917717:ADZ917724 ANU917717:ANV917724 AXQ917717:AXR917724 BHM917717:BHN917724 BRI917717:BRJ917724 CBE917717:CBF917724 CLA917717:CLB917724 CUW917717:CUX917724 DES917717:DET917724 DOO917717:DOP917724 DYK917717:DYL917724 EIG917717:EIH917724 ESC917717:ESD917724 FBY917717:FBZ917724 FLU917717:FLV917724 FVQ917717:FVR917724 GFM917717:GFN917724 GPI917717:GPJ917724 GZE917717:GZF917724 HJA917717:HJB917724 HSW917717:HSX917724 ICS917717:ICT917724 IMO917717:IMP917724 IWK917717:IWL917724 JGG917717:JGH917724 JQC917717:JQD917724 JZY917717:JZZ917724 KJU917717:KJV917724 KTQ917717:KTR917724 LDM917717:LDN917724 LNI917717:LNJ917724 LXE917717:LXF917724 MHA917717:MHB917724 MQW917717:MQX917724 NAS917717:NAT917724 NKO917717:NKP917724 NUK917717:NUL917724 OEG917717:OEH917724 OOC917717:OOD917724 OXY917717:OXZ917724 PHU917717:PHV917724 PRQ917717:PRR917724 QBM917717:QBN917724 QLI917717:QLJ917724 QVE917717:QVF917724 RFA917717:RFB917724 ROW917717:ROX917724 RYS917717:RYT917724 SIO917717:SIP917724 SSK917717:SSL917724 TCG917717:TCH917724 TMC917717:TMD917724 TVY917717:TVZ917724 UFU917717:UFV917724 UPQ917717:UPR917724 UZM917717:UZN917724 VJI917717:VJJ917724 VTE917717:VTF917724 WDA917717:WDB917724 WMW917717:WMX917724 WWS917717:WWT917724 AB983253:AB983260 KG983253:KH983260 UC983253:UD983260 ADY983253:ADZ983260 ANU983253:ANV983260 AXQ983253:AXR983260 BHM983253:BHN983260 BRI983253:BRJ983260 CBE983253:CBF983260 CLA983253:CLB983260 CUW983253:CUX983260 DES983253:DET983260 DOO983253:DOP983260 DYK983253:DYL983260 EIG983253:EIH983260 ESC983253:ESD983260 FBY983253:FBZ983260 FLU983253:FLV983260 FVQ983253:FVR983260 GFM983253:GFN983260 GPI983253:GPJ983260 GZE983253:GZF983260 HJA983253:HJB983260 HSW983253:HSX983260 ICS983253:ICT983260 IMO983253:IMP983260 IWK983253:IWL983260 JGG983253:JGH983260 JQC983253:JQD983260 JZY983253:JZZ983260 KJU983253:KJV983260 KTQ983253:KTR983260 LDM983253:LDN983260 LNI983253:LNJ983260 LXE983253:LXF983260 MHA983253:MHB983260 MQW983253:MQX983260 NAS983253:NAT983260 NKO983253:NKP983260 NUK983253:NUL983260 OEG983253:OEH983260 OOC983253:OOD983260 OXY983253:OXZ983260 PHU983253:PHV983260 PRQ983253:PRR983260 QBM983253:QBN983260 QLI983253:QLJ983260 QVE983253:QVF983260 RFA983253:RFB983260 ROW983253:ROX983260 RYS983253:RYT983260 SIO983253:SIP983260 SSK983253:SSL983260 TCG983253:TCH983260 TMC983253:TMD983260 TVY983253:TVZ983260 UFU983253:UFV983260 UPQ983253:UPR983260 UZM983253:UZN983260 VJI983253:VJJ983260 VTE983253:VTF983260 WDA983253:WDB983260 WMW983253:WMX983260 WWS983253:WWT983260 TVY983262:TVY983270 KG271:KH276 UC271:UD276 ADY271:ADZ276 ANU271:ANV276 AXQ271:AXR276 BHM271:BHN276 BRI271:BRJ276 CBE271:CBF276 CLA271:CLB276 CUW271:CUX276 DES271:DET276 DOO271:DOP276 DYK271:DYL276 EIG271:EIH276 ESC271:ESD276 FBY271:FBZ276 FLU271:FLV276 FVQ271:FVR276 GFM271:GFN276 GPI271:GPJ276 GZE271:GZF276 HJA271:HJB276 HSW271:HSX276 ICS271:ICT276 IMO271:IMP276 IWK271:IWL276 JGG271:JGH276 JQC271:JQD276 JZY271:JZZ276 KJU271:KJV276 KTQ271:KTR276 LDM271:LDN276 LNI271:LNJ276 LXE271:LXF276 MHA271:MHB276 MQW271:MQX276 NAS271:NAT276 NKO271:NKP276 NUK271:NUL276 OEG271:OEH276 OOC271:OOD276 OXY271:OXZ276 PHU271:PHV276 PRQ271:PRR276 QBM271:QBN276 QLI271:QLJ276 QVE271:QVF276 RFA271:RFB276 ROW271:ROX276 RYS271:RYT276 SIO271:SIP276 SSK271:SSL276 TCG271:TCH276 TMC271:TMD276 TVY271:TVZ276 UFU271:UFV276 UPQ271:UPR276 UZM271:UZN276 VJI271:VJJ276 VTE271:VTF276 WDA271:WDB276 WMW271:WMX276 WWS271:WWT276 AB65796:AB65799 KG65796:KH65799 UC65796:UD65799 ADY65796:ADZ65799 ANU65796:ANV65799 AXQ65796:AXR65799 BHM65796:BHN65799 BRI65796:BRJ65799 CBE65796:CBF65799 CLA65796:CLB65799 CUW65796:CUX65799 DES65796:DET65799 DOO65796:DOP65799 DYK65796:DYL65799 EIG65796:EIH65799 ESC65796:ESD65799 FBY65796:FBZ65799 FLU65796:FLV65799 FVQ65796:FVR65799 GFM65796:GFN65799 GPI65796:GPJ65799 GZE65796:GZF65799 HJA65796:HJB65799 HSW65796:HSX65799 ICS65796:ICT65799 IMO65796:IMP65799 IWK65796:IWL65799 JGG65796:JGH65799 JQC65796:JQD65799 JZY65796:JZZ65799 KJU65796:KJV65799 KTQ65796:KTR65799 LDM65796:LDN65799 LNI65796:LNJ65799 LXE65796:LXF65799 MHA65796:MHB65799 MQW65796:MQX65799 NAS65796:NAT65799 NKO65796:NKP65799 NUK65796:NUL65799 OEG65796:OEH65799 OOC65796:OOD65799 OXY65796:OXZ65799 PHU65796:PHV65799 PRQ65796:PRR65799 QBM65796:QBN65799 QLI65796:QLJ65799 QVE65796:QVF65799 RFA65796:RFB65799 ROW65796:ROX65799 RYS65796:RYT65799 SIO65796:SIP65799 SSK65796:SSL65799 TCG65796:TCH65799 TMC65796:TMD65799 TVY65796:TVZ65799 UFU65796:UFV65799 UPQ65796:UPR65799 UZM65796:UZN65799 VJI65796:VJJ65799 VTE65796:VTF65799 WDA65796:WDB65799 WMW65796:WMX65799 WWS65796:WWT65799 AB131332:AB131335 KG131332:KH131335 UC131332:UD131335 ADY131332:ADZ131335 ANU131332:ANV131335 AXQ131332:AXR131335 BHM131332:BHN131335 BRI131332:BRJ131335 CBE131332:CBF131335 CLA131332:CLB131335 CUW131332:CUX131335 DES131332:DET131335 DOO131332:DOP131335 DYK131332:DYL131335 EIG131332:EIH131335 ESC131332:ESD131335 FBY131332:FBZ131335 FLU131332:FLV131335 FVQ131332:FVR131335 GFM131332:GFN131335 GPI131332:GPJ131335 GZE131332:GZF131335 HJA131332:HJB131335 HSW131332:HSX131335 ICS131332:ICT131335 IMO131332:IMP131335 IWK131332:IWL131335 JGG131332:JGH131335 JQC131332:JQD131335 JZY131332:JZZ131335 KJU131332:KJV131335 KTQ131332:KTR131335 LDM131332:LDN131335 LNI131332:LNJ131335 LXE131332:LXF131335 MHA131332:MHB131335 MQW131332:MQX131335 NAS131332:NAT131335 NKO131332:NKP131335 NUK131332:NUL131335 OEG131332:OEH131335 OOC131332:OOD131335 OXY131332:OXZ131335 PHU131332:PHV131335 PRQ131332:PRR131335 QBM131332:QBN131335 QLI131332:QLJ131335 QVE131332:QVF131335 RFA131332:RFB131335 ROW131332:ROX131335 RYS131332:RYT131335 SIO131332:SIP131335 SSK131332:SSL131335 TCG131332:TCH131335 TMC131332:TMD131335 TVY131332:TVZ131335 UFU131332:UFV131335 UPQ131332:UPR131335 UZM131332:UZN131335 VJI131332:VJJ131335 VTE131332:VTF131335 WDA131332:WDB131335 WMW131332:WMX131335 WWS131332:WWT131335 AB196868:AB196871 KG196868:KH196871 UC196868:UD196871 ADY196868:ADZ196871 ANU196868:ANV196871 AXQ196868:AXR196871 BHM196868:BHN196871 BRI196868:BRJ196871 CBE196868:CBF196871 CLA196868:CLB196871 CUW196868:CUX196871 DES196868:DET196871 DOO196868:DOP196871 DYK196868:DYL196871 EIG196868:EIH196871 ESC196868:ESD196871 FBY196868:FBZ196871 FLU196868:FLV196871 FVQ196868:FVR196871 GFM196868:GFN196871 GPI196868:GPJ196871 GZE196868:GZF196871 HJA196868:HJB196871 HSW196868:HSX196871 ICS196868:ICT196871 IMO196868:IMP196871 IWK196868:IWL196871 JGG196868:JGH196871 JQC196868:JQD196871 JZY196868:JZZ196871 KJU196868:KJV196871 KTQ196868:KTR196871 LDM196868:LDN196871 LNI196868:LNJ196871 LXE196868:LXF196871 MHA196868:MHB196871 MQW196868:MQX196871 NAS196868:NAT196871 NKO196868:NKP196871 NUK196868:NUL196871 OEG196868:OEH196871 OOC196868:OOD196871 OXY196868:OXZ196871 PHU196868:PHV196871 PRQ196868:PRR196871 QBM196868:QBN196871 QLI196868:QLJ196871 QVE196868:QVF196871 RFA196868:RFB196871 ROW196868:ROX196871 RYS196868:RYT196871 SIO196868:SIP196871 SSK196868:SSL196871 TCG196868:TCH196871 TMC196868:TMD196871 TVY196868:TVZ196871 UFU196868:UFV196871 UPQ196868:UPR196871 UZM196868:UZN196871 VJI196868:VJJ196871 VTE196868:VTF196871 WDA196868:WDB196871 WMW196868:WMX196871 WWS196868:WWT196871 AB262404:AB262407 KG262404:KH262407 UC262404:UD262407 ADY262404:ADZ262407 ANU262404:ANV262407 AXQ262404:AXR262407 BHM262404:BHN262407 BRI262404:BRJ262407 CBE262404:CBF262407 CLA262404:CLB262407 CUW262404:CUX262407 DES262404:DET262407 DOO262404:DOP262407 DYK262404:DYL262407 EIG262404:EIH262407 ESC262404:ESD262407 FBY262404:FBZ262407 FLU262404:FLV262407 FVQ262404:FVR262407 GFM262404:GFN262407 GPI262404:GPJ262407 GZE262404:GZF262407 HJA262404:HJB262407 HSW262404:HSX262407 ICS262404:ICT262407 IMO262404:IMP262407 IWK262404:IWL262407 JGG262404:JGH262407 JQC262404:JQD262407 JZY262404:JZZ262407 KJU262404:KJV262407 KTQ262404:KTR262407 LDM262404:LDN262407 LNI262404:LNJ262407 LXE262404:LXF262407 MHA262404:MHB262407 MQW262404:MQX262407 NAS262404:NAT262407 NKO262404:NKP262407 NUK262404:NUL262407 OEG262404:OEH262407 OOC262404:OOD262407 OXY262404:OXZ262407 PHU262404:PHV262407 PRQ262404:PRR262407 QBM262404:QBN262407 QLI262404:QLJ262407 QVE262404:QVF262407 RFA262404:RFB262407 ROW262404:ROX262407 RYS262404:RYT262407 SIO262404:SIP262407 SSK262404:SSL262407 TCG262404:TCH262407 TMC262404:TMD262407 TVY262404:TVZ262407 UFU262404:UFV262407 UPQ262404:UPR262407 UZM262404:UZN262407 VJI262404:VJJ262407 VTE262404:VTF262407 WDA262404:WDB262407 WMW262404:WMX262407 WWS262404:WWT262407 AB327940:AB327943 KG327940:KH327943 UC327940:UD327943 ADY327940:ADZ327943 ANU327940:ANV327943 AXQ327940:AXR327943 BHM327940:BHN327943 BRI327940:BRJ327943 CBE327940:CBF327943 CLA327940:CLB327943 CUW327940:CUX327943 DES327940:DET327943 DOO327940:DOP327943 DYK327940:DYL327943 EIG327940:EIH327943 ESC327940:ESD327943 FBY327940:FBZ327943 FLU327940:FLV327943 FVQ327940:FVR327943 GFM327940:GFN327943 GPI327940:GPJ327943 GZE327940:GZF327943 HJA327940:HJB327943 HSW327940:HSX327943 ICS327940:ICT327943 IMO327940:IMP327943 IWK327940:IWL327943 JGG327940:JGH327943 JQC327940:JQD327943 JZY327940:JZZ327943 KJU327940:KJV327943 KTQ327940:KTR327943 LDM327940:LDN327943 LNI327940:LNJ327943 LXE327940:LXF327943 MHA327940:MHB327943 MQW327940:MQX327943 NAS327940:NAT327943 NKO327940:NKP327943 NUK327940:NUL327943 OEG327940:OEH327943 OOC327940:OOD327943 OXY327940:OXZ327943 PHU327940:PHV327943 PRQ327940:PRR327943 QBM327940:QBN327943 QLI327940:QLJ327943 QVE327940:QVF327943 RFA327940:RFB327943 ROW327940:ROX327943 RYS327940:RYT327943 SIO327940:SIP327943 SSK327940:SSL327943 TCG327940:TCH327943 TMC327940:TMD327943 TVY327940:TVZ327943 UFU327940:UFV327943 UPQ327940:UPR327943 UZM327940:UZN327943 VJI327940:VJJ327943 VTE327940:VTF327943 WDA327940:WDB327943 WMW327940:WMX327943 WWS327940:WWT327943 AB393476:AB393479 KG393476:KH393479 UC393476:UD393479 ADY393476:ADZ393479 ANU393476:ANV393479 AXQ393476:AXR393479 BHM393476:BHN393479 BRI393476:BRJ393479 CBE393476:CBF393479 CLA393476:CLB393479 CUW393476:CUX393479 DES393476:DET393479 DOO393476:DOP393479 DYK393476:DYL393479 EIG393476:EIH393479 ESC393476:ESD393479 FBY393476:FBZ393479 FLU393476:FLV393479 FVQ393476:FVR393479 GFM393476:GFN393479 GPI393476:GPJ393479 GZE393476:GZF393479 HJA393476:HJB393479 HSW393476:HSX393479 ICS393476:ICT393479 IMO393476:IMP393479 IWK393476:IWL393479 JGG393476:JGH393479 JQC393476:JQD393479 JZY393476:JZZ393479 KJU393476:KJV393479 KTQ393476:KTR393479 LDM393476:LDN393479 LNI393476:LNJ393479 LXE393476:LXF393479 MHA393476:MHB393479 MQW393476:MQX393479 NAS393476:NAT393479 NKO393476:NKP393479 NUK393476:NUL393479 OEG393476:OEH393479 OOC393476:OOD393479 OXY393476:OXZ393479 PHU393476:PHV393479 PRQ393476:PRR393479 QBM393476:QBN393479 QLI393476:QLJ393479 QVE393476:QVF393479 RFA393476:RFB393479 ROW393476:ROX393479 RYS393476:RYT393479 SIO393476:SIP393479 SSK393476:SSL393479 TCG393476:TCH393479 TMC393476:TMD393479 TVY393476:TVZ393479 UFU393476:UFV393479 UPQ393476:UPR393479 UZM393476:UZN393479 VJI393476:VJJ393479 VTE393476:VTF393479 WDA393476:WDB393479 WMW393476:WMX393479 WWS393476:WWT393479 AB459012:AB459015 KG459012:KH459015 UC459012:UD459015 ADY459012:ADZ459015 ANU459012:ANV459015 AXQ459012:AXR459015 BHM459012:BHN459015 BRI459012:BRJ459015 CBE459012:CBF459015 CLA459012:CLB459015 CUW459012:CUX459015 DES459012:DET459015 DOO459012:DOP459015 DYK459012:DYL459015 EIG459012:EIH459015 ESC459012:ESD459015 FBY459012:FBZ459015 FLU459012:FLV459015 FVQ459012:FVR459015 GFM459012:GFN459015 GPI459012:GPJ459015 GZE459012:GZF459015 HJA459012:HJB459015 HSW459012:HSX459015 ICS459012:ICT459015 IMO459012:IMP459015 IWK459012:IWL459015 JGG459012:JGH459015 JQC459012:JQD459015 JZY459012:JZZ459015 KJU459012:KJV459015 KTQ459012:KTR459015 LDM459012:LDN459015 LNI459012:LNJ459015 LXE459012:LXF459015 MHA459012:MHB459015 MQW459012:MQX459015 NAS459012:NAT459015 NKO459012:NKP459015 NUK459012:NUL459015 OEG459012:OEH459015 OOC459012:OOD459015 OXY459012:OXZ459015 PHU459012:PHV459015 PRQ459012:PRR459015 QBM459012:QBN459015 QLI459012:QLJ459015 QVE459012:QVF459015 RFA459012:RFB459015 ROW459012:ROX459015 RYS459012:RYT459015 SIO459012:SIP459015 SSK459012:SSL459015 TCG459012:TCH459015 TMC459012:TMD459015 TVY459012:TVZ459015 UFU459012:UFV459015 UPQ459012:UPR459015 UZM459012:UZN459015 VJI459012:VJJ459015 VTE459012:VTF459015 WDA459012:WDB459015 WMW459012:WMX459015 WWS459012:WWT459015 AB524548:AB524551 KG524548:KH524551 UC524548:UD524551 ADY524548:ADZ524551 ANU524548:ANV524551 AXQ524548:AXR524551 BHM524548:BHN524551 BRI524548:BRJ524551 CBE524548:CBF524551 CLA524548:CLB524551 CUW524548:CUX524551 DES524548:DET524551 DOO524548:DOP524551 DYK524548:DYL524551 EIG524548:EIH524551 ESC524548:ESD524551 FBY524548:FBZ524551 FLU524548:FLV524551 FVQ524548:FVR524551 GFM524548:GFN524551 GPI524548:GPJ524551 GZE524548:GZF524551 HJA524548:HJB524551 HSW524548:HSX524551 ICS524548:ICT524551 IMO524548:IMP524551 IWK524548:IWL524551 JGG524548:JGH524551 JQC524548:JQD524551 JZY524548:JZZ524551 KJU524548:KJV524551 KTQ524548:KTR524551 LDM524548:LDN524551 LNI524548:LNJ524551 LXE524548:LXF524551 MHA524548:MHB524551 MQW524548:MQX524551 NAS524548:NAT524551 NKO524548:NKP524551 NUK524548:NUL524551 OEG524548:OEH524551 OOC524548:OOD524551 OXY524548:OXZ524551 PHU524548:PHV524551 PRQ524548:PRR524551 QBM524548:QBN524551 QLI524548:QLJ524551 QVE524548:QVF524551 RFA524548:RFB524551 ROW524548:ROX524551 RYS524548:RYT524551 SIO524548:SIP524551 SSK524548:SSL524551 TCG524548:TCH524551 TMC524548:TMD524551 TVY524548:TVZ524551 UFU524548:UFV524551 UPQ524548:UPR524551 UZM524548:UZN524551 VJI524548:VJJ524551 VTE524548:VTF524551 WDA524548:WDB524551 WMW524548:WMX524551 WWS524548:WWT524551 AB590084:AB590087 KG590084:KH590087 UC590084:UD590087 ADY590084:ADZ590087 ANU590084:ANV590087 AXQ590084:AXR590087 BHM590084:BHN590087 BRI590084:BRJ590087 CBE590084:CBF590087 CLA590084:CLB590087 CUW590084:CUX590087 DES590084:DET590087 DOO590084:DOP590087 DYK590084:DYL590087 EIG590084:EIH590087 ESC590084:ESD590087 FBY590084:FBZ590087 FLU590084:FLV590087 FVQ590084:FVR590087 GFM590084:GFN590087 GPI590084:GPJ590087 GZE590084:GZF590087 HJA590084:HJB590087 HSW590084:HSX590087 ICS590084:ICT590087 IMO590084:IMP590087 IWK590084:IWL590087 JGG590084:JGH590087 JQC590084:JQD590087 JZY590084:JZZ590087 KJU590084:KJV590087 KTQ590084:KTR590087 LDM590084:LDN590087 LNI590084:LNJ590087 LXE590084:LXF590087 MHA590084:MHB590087 MQW590084:MQX590087 NAS590084:NAT590087 NKO590084:NKP590087 NUK590084:NUL590087 OEG590084:OEH590087 OOC590084:OOD590087 OXY590084:OXZ590087 PHU590084:PHV590087 PRQ590084:PRR590087 QBM590084:QBN590087 QLI590084:QLJ590087 QVE590084:QVF590087 RFA590084:RFB590087 ROW590084:ROX590087 RYS590084:RYT590087 SIO590084:SIP590087 SSK590084:SSL590087 TCG590084:TCH590087 TMC590084:TMD590087 TVY590084:TVZ590087 UFU590084:UFV590087 UPQ590084:UPR590087 UZM590084:UZN590087 VJI590084:VJJ590087 VTE590084:VTF590087 WDA590084:WDB590087 WMW590084:WMX590087 WWS590084:WWT590087 AB655620:AB655623 KG655620:KH655623 UC655620:UD655623 ADY655620:ADZ655623 ANU655620:ANV655623 AXQ655620:AXR655623 BHM655620:BHN655623 BRI655620:BRJ655623 CBE655620:CBF655623 CLA655620:CLB655623 CUW655620:CUX655623 DES655620:DET655623 DOO655620:DOP655623 DYK655620:DYL655623 EIG655620:EIH655623 ESC655620:ESD655623 FBY655620:FBZ655623 FLU655620:FLV655623 FVQ655620:FVR655623 GFM655620:GFN655623 GPI655620:GPJ655623 GZE655620:GZF655623 HJA655620:HJB655623 HSW655620:HSX655623 ICS655620:ICT655623 IMO655620:IMP655623 IWK655620:IWL655623 JGG655620:JGH655623 JQC655620:JQD655623 JZY655620:JZZ655623 KJU655620:KJV655623 KTQ655620:KTR655623 LDM655620:LDN655623 LNI655620:LNJ655623 LXE655620:LXF655623 MHA655620:MHB655623 MQW655620:MQX655623 NAS655620:NAT655623 NKO655620:NKP655623 NUK655620:NUL655623 OEG655620:OEH655623 OOC655620:OOD655623 OXY655620:OXZ655623 PHU655620:PHV655623 PRQ655620:PRR655623 QBM655620:QBN655623 QLI655620:QLJ655623 QVE655620:QVF655623 RFA655620:RFB655623 ROW655620:ROX655623 RYS655620:RYT655623 SIO655620:SIP655623 SSK655620:SSL655623 TCG655620:TCH655623 TMC655620:TMD655623 TVY655620:TVZ655623 UFU655620:UFV655623 UPQ655620:UPR655623 UZM655620:UZN655623 VJI655620:VJJ655623 VTE655620:VTF655623 WDA655620:WDB655623 WMW655620:WMX655623 WWS655620:WWT655623 AB721156:AB721159 KG721156:KH721159 UC721156:UD721159 ADY721156:ADZ721159 ANU721156:ANV721159 AXQ721156:AXR721159 BHM721156:BHN721159 BRI721156:BRJ721159 CBE721156:CBF721159 CLA721156:CLB721159 CUW721156:CUX721159 DES721156:DET721159 DOO721156:DOP721159 DYK721156:DYL721159 EIG721156:EIH721159 ESC721156:ESD721159 FBY721156:FBZ721159 FLU721156:FLV721159 FVQ721156:FVR721159 GFM721156:GFN721159 GPI721156:GPJ721159 GZE721156:GZF721159 HJA721156:HJB721159 HSW721156:HSX721159 ICS721156:ICT721159 IMO721156:IMP721159 IWK721156:IWL721159 JGG721156:JGH721159 JQC721156:JQD721159 JZY721156:JZZ721159 KJU721156:KJV721159 KTQ721156:KTR721159 LDM721156:LDN721159 LNI721156:LNJ721159 LXE721156:LXF721159 MHA721156:MHB721159 MQW721156:MQX721159 NAS721156:NAT721159 NKO721156:NKP721159 NUK721156:NUL721159 OEG721156:OEH721159 OOC721156:OOD721159 OXY721156:OXZ721159 PHU721156:PHV721159 PRQ721156:PRR721159 QBM721156:QBN721159 QLI721156:QLJ721159 QVE721156:QVF721159 RFA721156:RFB721159 ROW721156:ROX721159 RYS721156:RYT721159 SIO721156:SIP721159 SSK721156:SSL721159 TCG721156:TCH721159 TMC721156:TMD721159 TVY721156:TVZ721159 UFU721156:UFV721159 UPQ721156:UPR721159 UZM721156:UZN721159 VJI721156:VJJ721159 VTE721156:VTF721159 WDA721156:WDB721159 WMW721156:WMX721159 WWS721156:WWT721159 AB786692:AB786695 KG786692:KH786695 UC786692:UD786695 ADY786692:ADZ786695 ANU786692:ANV786695 AXQ786692:AXR786695 BHM786692:BHN786695 BRI786692:BRJ786695 CBE786692:CBF786695 CLA786692:CLB786695 CUW786692:CUX786695 DES786692:DET786695 DOO786692:DOP786695 DYK786692:DYL786695 EIG786692:EIH786695 ESC786692:ESD786695 FBY786692:FBZ786695 FLU786692:FLV786695 FVQ786692:FVR786695 GFM786692:GFN786695 GPI786692:GPJ786695 GZE786692:GZF786695 HJA786692:HJB786695 HSW786692:HSX786695 ICS786692:ICT786695 IMO786692:IMP786695 IWK786692:IWL786695 JGG786692:JGH786695 JQC786692:JQD786695 JZY786692:JZZ786695 KJU786692:KJV786695 KTQ786692:KTR786695 LDM786692:LDN786695 LNI786692:LNJ786695 LXE786692:LXF786695 MHA786692:MHB786695 MQW786692:MQX786695 NAS786692:NAT786695 NKO786692:NKP786695 NUK786692:NUL786695 OEG786692:OEH786695 OOC786692:OOD786695 OXY786692:OXZ786695 PHU786692:PHV786695 PRQ786692:PRR786695 QBM786692:QBN786695 QLI786692:QLJ786695 QVE786692:QVF786695 RFA786692:RFB786695 ROW786692:ROX786695 RYS786692:RYT786695 SIO786692:SIP786695 SSK786692:SSL786695 TCG786692:TCH786695 TMC786692:TMD786695 TVY786692:TVZ786695 UFU786692:UFV786695 UPQ786692:UPR786695 UZM786692:UZN786695 VJI786692:VJJ786695 VTE786692:VTF786695 WDA786692:WDB786695 WMW786692:WMX786695 WWS786692:WWT786695 AB852228:AB852231 KG852228:KH852231 UC852228:UD852231 ADY852228:ADZ852231 ANU852228:ANV852231 AXQ852228:AXR852231 BHM852228:BHN852231 BRI852228:BRJ852231 CBE852228:CBF852231 CLA852228:CLB852231 CUW852228:CUX852231 DES852228:DET852231 DOO852228:DOP852231 DYK852228:DYL852231 EIG852228:EIH852231 ESC852228:ESD852231 FBY852228:FBZ852231 FLU852228:FLV852231 FVQ852228:FVR852231 GFM852228:GFN852231 GPI852228:GPJ852231 GZE852228:GZF852231 HJA852228:HJB852231 HSW852228:HSX852231 ICS852228:ICT852231 IMO852228:IMP852231 IWK852228:IWL852231 JGG852228:JGH852231 JQC852228:JQD852231 JZY852228:JZZ852231 KJU852228:KJV852231 KTQ852228:KTR852231 LDM852228:LDN852231 LNI852228:LNJ852231 LXE852228:LXF852231 MHA852228:MHB852231 MQW852228:MQX852231 NAS852228:NAT852231 NKO852228:NKP852231 NUK852228:NUL852231 OEG852228:OEH852231 OOC852228:OOD852231 OXY852228:OXZ852231 PHU852228:PHV852231 PRQ852228:PRR852231 QBM852228:QBN852231 QLI852228:QLJ852231 QVE852228:QVF852231 RFA852228:RFB852231 ROW852228:ROX852231 RYS852228:RYT852231 SIO852228:SIP852231 SSK852228:SSL852231 TCG852228:TCH852231 TMC852228:TMD852231 TVY852228:TVZ852231 UFU852228:UFV852231 UPQ852228:UPR852231 UZM852228:UZN852231 VJI852228:VJJ852231 VTE852228:VTF852231 WDA852228:WDB852231 WMW852228:WMX852231 WWS852228:WWT852231 AB917764:AB917767 KG917764:KH917767 UC917764:UD917767 ADY917764:ADZ917767 ANU917764:ANV917767 AXQ917764:AXR917767 BHM917764:BHN917767 BRI917764:BRJ917767 CBE917764:CBF917767 CLA917764:CLB917767 CUW917764:CUX917767 DES917764:DET917767 DOO917764:DOP917767 DYK917764:DYL917767 EIG917764:EIH917767 ESC917764:ESD917767 FBY917764:FBZ917767 FLU917764:FLV917767 FVQ917764:FVR917767 GFM917764:GFN917767 GPI917764:GPJ917767 GZE917764:GZF917767 HJA917764:HJB917767 HSW917764:HSX917767 ICS917764:ICT917767 IMO917764:IMP917767 IWK917764:IWL917767 JGG917764:JGH917767 JQC917764:JQD917767 JZY917764:JZZ917767 KJU917764:KJV917767 KTQ917764:KTR917767 LDM917764:LDN917767 LNI917764:LNJ917767 LXE917764:LXF917767 MHA917764:MHB917767 MQW917764:MQX917767 NAS917764:NAT917767 NKO917764:NKP917767 NUK917764:NUL917767 OEG917764:OEH917767 OOC917764:OOD917767 OXY917764:OXZ917767 PHU917764:PHV917767 PRQ917764:PRR917767 QBM917764:QBN917767 QLI917764:QLJ917767 QVE917764:QVF917767 RFA917764:RFB917767 ROW917764:ROX917767 RYS917764:RYT917767 SIO917764:SIP917767 SSK917764:SSL917767 TCG917764:TCH917767 TMC917764:TMD917767 TVY917764:TVZ917767 UFU917764:UFV917767 UPQ917764:UPR917767 UZM917764:UZN917767 VJI917764:VJJ917767 VTE917764:VTF917767 WDA917764:WDB917767 WMW917764:WMX917767 WWS917764:WWT917767 AB983300:AB983303 KG983300:KH983303 UC983300:UD983303 ADY983300:ADZ983303 ANU983300:ANV983303 AXQ983300:AXR983303 BHM983300:BHN983303 BRI983300:BRJ983303 CBE983300:CBF983303 CLA983300:CLB983303 CUW983300:CUX983303 DES983300:DET983303 DOO983300:DOP983303 DYK983300:DYL983303 EIG983300:EIH983303 ESC983300:ESD983303 FBY983300:FBZ983303 FLU983300:FLV983303 FVQ983300:FVR983303 GFM983300:GFN983303 GPI983300:GPJ983303 GZE983300:GZF983303 HJA983300:HJB983303 HSW983300:HSX983303 ICS983300:ICT983303 IMO983300:IMP983303 IWK983300:IWL983303 JGG983300:JGH983303 JQC983300:JQD983303 JZY983300:JZZ983303 KJU983300:KJV983303 KTQ983300:KTR983303 LDM983300:LDN983303 LNI983300:LNJ983303 LXE983300:LXF983303 MHA983300:MHB983303 MQW983300:MQX983303 NAS983300:NAT983303 NKO983300:NKP983303 NUK983300:NUL983303 OEG983300:OEH983303 OOC983300:OOD983303 OXY983300:OXZ983303 PHU983300:PHV983303 PRQ983300:PRR983303 QBM983300:QBN983303 QLI983300:QLJ983303 QVE983300:QVF983303 RFA983300:RFB983303 ROW983300:ROX983303 RYS983300:RYT983303 SIO983300:SIP983303 SSK983300:SSL983303 TCG983300:TCH983303 TMC983300:TMD983303 TVY983300:TVZ983303 UFU983300:UFV983303 UPQ983300:UPR983303 UZM983300:UZN983303 VJI983300:VJJ983303 VTE983300:VTF983303 WDA983300:WDB983303 WMW983300:WMX983303 WWS983300:WWT983303 UZM983262:UZM983270 AB65729:AB65732 KG65729:KH65732 UC65729:UD65732 ADY65729:ADZ65732 ANU65729:ANV65732 AXQ65729:AXR65732 BHM65729:BHN65732 BRI65729:BRJ65732 CBE65729:CBF65732 CLA65729:CLB65732 CUW65729:CUX65732 DES65729:DET65732 DOO65729:DOP65732 DYK65729:DYL65732 EIG65729:EIH65732 ESC65729:ESD65732 FBY65729:FBZ65732 FLU65729:FLV65732 FVQ65729:FVR65732 GFM65729:GFN65732 GPI65729:GPJ65732 GZE65729:GZF65732 HJA65729:HJB65732 HSW65729:HSX65732 ICS65729:ICT65732 IMO65729:IMP65732 IWK65729:IWL65732 JGG65729:JGH65732 JQC65729:JQD65732 JZY65729:JZZ65732 KJU65729:KJV65732 KTQ65729:KTR65732 LDM65729:LDN65732 LNI65729:LNJ65732 LXE65729:LXF65732 MHA65729:MHB65732 MQW65729:MQX65732 NAS65729:NAT65732 NKO65729:NKP65732 NUK65729:NUL65732 OEG65729:OEH65732 OOC65729:OOD65732 OXY65729:OXZ65732 PHU65729:PHV65732 PRQ65729:PRR65732 QBM65729:QBN65732 QLI65729:QLJ65732 QVE65729:QVF65732 RFA65729:RFB65732 ROW65729:ROX65732 RYS65729:RYT65732 SIO65729:SIP65732 SSK65729:SSL65732 TCG65729:TCH65732 TMC65729:TMD65732 TVY65729:TVZ65732 UFU65729:UFV65732 UPQ65729:UPR65732 UZM65729:UZN65732 VJI65729:VJJ65732 VTE65729:VTF65732 WDA65729:WDB65732 WMW65729:WMX65732 WWS65729:WWT65732 AB131265:AB131268 KG131265:KH131268 UC131265:UD131268 ADY131265:ADZ131268 ANU131265:ANV131268 AXQ131265:AXR131268 BHM131265:BHN131268 BRI131265:BRJ131268 CBE131265:CBF131268 CLA131265:CLB131268 CUW131265:CUX131268 DES131265:DET131268 DOO131265:DOP131268 DYK131265:DYL131268 EIG131265:EIH131268 ESC131265:ESD131268 FBY131265:FBZ131268 FLU131265:FLV131268 FVQ131265:FVR131268 GFM131265:GFN131268 GPI131265:GPJ131268 GZE131265:GZF131268 HJA131265:HJB131268 HSW131265:HSX131268 ICS131265:ICT131268 IMO131265:IMP131268 IWK131265:IWL131268 JGG131265:JGH131268 JQC131265:JQD131268 JZY131265:JZZ131268 KJU131265:KJV131268 KTQ131265:KTR131268 LDM131265:LDN131268 LNI131265:LNJ131268 LXE131265:LXF131268 MHA131265:MHB131268 MQW131265:MQX131268 NAS131265:NAT131268 NKO131265:NKP131268 NUK131265:NUL131268 OEG131265:OEH131268 OOC131265:OOD131268 OXY131265:OXZ131268 PHU131265:PHV131268 PRQ131265:PRR131268 QBM131265:QBN131268 QLI131265:QLJ131268 QVE131265:QVF131268 RFA131265:RFB131268 ROW131265:ROX131268 RYS131265:RYT131268 SIO131265:SIP131268 SSK131265:SSL131268 TCG131265:TCH131268 TMC131265:TMD131268 TVY131265:TVZ131268 UFU131265:UFV131268 UPQ131265:UPR131268 UZM131265:UZN131268 VJI131265:VJJ131268 VTE131265:VTF131268 WDA131265:WDB131268 WMW131265:WMX131268 WWS131265:WWT131268 AB196801:AB196804 KG196801:KH196804 UC196801:UD196804 ADY196801:ADZ196804 ANU196801:ANV196804 AXQ196801:AXR196804 BHM196801:BHN196804 BRI196801:BRJ196804 CBE196801:CBF196804 CLA196801:CLB196804 CUW196801:CUX196804 DES196801:DET196804 DOO196801:DOP196804 DYK196801:DYL196804 EIG196801:EIH196804 ESC196801:ESD196804 FBY196801:FBZ196804 FLU196801:FLV196804 FVQ196801:FVR196804 GFM196801:GFN196804 GPI196801:GPJ196804 GZE196801:GZF196804 HJA196801:HJB196804 HSW196801:HSX196804 ICS196801:ICT196804 IMO196801:IMP196804 IWK196801:IWL196804 JGG196801:JGH196804 JQC196801:JQD196804 JZY196801:JZZ196804 KJU196801:KJV196804 KTQ196801:KTR196804 LDM196801:LDN196804 LNI196801:LNJ196804 LXE196801:LXF196804 MHA196801:MHB196804 MQW196801:MQX196804 NAS196801:NAT196804 NKO196801:NKP196804 NUK196801:NUL196804 OEG196801:OEH196804 OOC196801:OOD196804 OXY196801:OXZ196804 PHU196801:PHV196804 PRQ196801:PRR196804 QBM196801:QBN196804 QLI196801:QLJ196804 QVE196801:QVF196804 RFA196801:RFB196804 ROW196801:ROX196804 RYS196801:RYT196804 SIO196801:SIP196804 SSK196801:SSL196804 TCG196801:TCH196804 TMC196801:TMD196804 TVY196801:TVZ196804 UFU196801:UFV196804 UPQ196801:UPR196804 UZM196801:UZN196804 VJI196801:VJJ196804 VTE196801:VTF196804 WDA196801:WDB196804 WMW196801:WMX196804 WWS196801:WWT196804 AB262337:AB262340 KG262337:KH262340 UC262337:UD262340 ADY262337:ADZ262340 ANU262337:ANV262340 AXQ262337:AXR262340 BHM262337:BHN262340 BRI262337:BRJ262340 CBE262337:CBF262340 CLA262337:CLB262340 CUW262337:CUX262340 DES262337:DET262340 DOO262337:DOP262340 DYK262337:DYL262340 EIG262337:EIH262340 ESC262337:ESD262340 FBY262337:FBZ262340 FLU262337:FLV262340 FVQ262337:FVR262340 GFM262337:GFN262340 GPI262337:GPJ262340 GZE262337:GZF262340 HJA262337:HJB262340 HSW262337:HSX262340 ICS262337:ICT262340 IMO262337:IMP262340 IWK262337:IWL262340 JGG262337:JGH262340 JQC262337:JQD262340 JZY262337:JZZ262340 KJU262337:KJV262340 KTQ262337:KTR262340 LDM262337:LDN262340 LNI262337:LNJ262340 LXE262337:LXF262340 MHA262337:MHB262340 MQW262337:MQX262340 NAS262337:NAT262340 NKO262337:NKP262340 NUK262337:NUL262340 OEG262337:OEH262340 OOC262337:OOD262340 OXY262337:OXZ262340 PHU262337:PHV262340 PRQ262337:PRR262340 QBM262337:QBN262340 QLI262337:QLJ262340 QVE262337:QVF262340 RFA262337:RFB262340 ROW262337:ROX262340 RYS262337:RYT262340 SIO262337:SIP262340 SSK262337:SSL262340 TCG262337:TCH262340 TMC262337:TMD262340 TVY262337:TVZ262340 UFU262337:UFV262340 UPQ262337:UPR262340 UZM262337:UZN262340 VJI262337:VJJ262340 VTE262337:VTF262340 WDA262337:WDB262340 WMW262337:WMX262340 WWS262337:WWT262340 AB327873:AB327876 KG327873:KH327876 UC327873:UD327876 ADY327873:ADZ327876 ANU327873:ANV327876 AXQ327873:AXR327876 BHM327873:BHN327876 BRI327873:BRJ327876 CBE327873:CBF327876 CLA327873:CLB327876 CUW327873:CUX327876 DES327873:DET327876 DOO327873:DOP327876 DYK327873:DYL327876 EIG327873:EIH327876 ESC327873:ESD327876 FBY327873:FBZ327876 FLU327873:FLV327876 FVQ327873:FVR327876 GFM327873:GFN327876 GPI327873:GPJ327876 GZE327873:GZF327876 HJA327873:HJB327876 HSW327873:HSX327876 ICS327873:ICT327876 IMO327873:IMP327876 IWK327873:IWL327876 JGG327873:JGH327876 JQC327873:JQD327876 JZY327873:JZZ327876 KJU327873:KJV327876 KTQ327873:KTR327876 LDM327873:LDN327876 LNI327873:LNJ327876 LXE327873:LXF327876 MHA327873:MHB327876 MQW327873:MQX327876 NAS327873:NAT327876 NKO327873:NKP327876 NUK327873:NUL327876 OEG327873:OEH327876 OOC327873:OOD327876 OXY327873:OXZ327876 PHU327873:PHV327876 PRQ327873:PRR327876 QBM327873:QBN327876 QLI327873:QLJ327876 QVE327873:QVF327876 RFA327873:RFB327876 ROW327873:ROX327876 RYS327873:RYT327876 SIO327873:SIP327876 SSK327873:SSL327876 TCG327873:TCH327876 TMC327873:TMD327876 TVY327873:TVZ327876 UFU327873:UFV327876 UPQ327873:UPR327876 UZM327873:UZN327876 VJI327873:VJJ327876 VTE327873:VTF327876 WDA327873:WDB327876 WMW327873:WMX327876 WWS327873:WWT327876 AB393409:AB393412 KG393409:KH393412 UC393409:UD393412 ADY393409:ADZ393412 ANU393409:ANV393412 AXQ393409:AXR393412 BHM393409:BHN393412 BRI393409:BRJ393412 CBE393409:CBF393412 CLA393409:CLB393412 CUW393409:CUX393412 DES393409:DET393412 DOO393409:DOP393412 DYK393409:DYL393412 EIG393409:EIH393412 ESC393409:ESD393412 FBY393409:FBZ393412 FLU393409:FLV393412 FVQ393409:FVR393412 GFM393409:GFN393412 GPI393409:GPJ393412 GZE393409:GZF393412 HJA393409:HJB393412 HSW393409:HSX393412 ICS393409:ICT393412 IMO393409:IMP393412 IWK393409:IWL393412 JGG393409:JGH393412 JQC393409:JQD393412 JZY393409:JZZ393412 KJU393409:KJV393412 KTQ393409:KTR393412 LDM393409:LDN393412 LNI393409:LNJ393412 LXE393409:LXF393412 MHA393409:MHB393412 MQW393409:MQX393412 NAS393409:NAT393412 NKO393409:NKP393412 NUK393409:NUL393412 OEG393409:OEH393412 OOC393409:OOD393412 OXY393409:OXZ393412 PHU393409:PHV393412 PRQ393409:PRR393412 QBM393409:QBN393412 QLI393409:QLJ393412 QVE393409:QVF393412 RFA393409:RFB393412 ROW393409:ROX393412 RYS393409:RYT393412 SIO393409:SIP393412 SSK393409:SSL393412 TCG393409:TCH393412 TMC393409:TMD393412 TVY393409:TVZ393412 UFU393409:UFV393412 UPQ393409:UPR393412 UZM393409:UZN393412 VJI393409:VJJ393412 VTE393409:VTF393412 WDA393409:WDB393412 WMW393409:WMX393412 WWS393409:WWT393412 AB458945:AB458948 KG458945:KH458948 UC458945:UD458948 ADY458945:ADZ458948 ANU458945:ANV458948 AXQ458945:AXR458948 BHM458945:BHN458948 BRI458945:BRJ458948 CBE458945:CBF458948 CLA458945:CLB458948 CUW458945:CUX458948 DES458945:DET458948 DOO458945:DOP458948 DYK458945:DYL458948 EIG458945:EIH458948 ESC458945:ESD458948 FBY458945:FBZ458948 FLU458945:FLV458948 FVQ458945:FVR458948 GFM458945:GFN458948 GPI458945:GPJ458948 GZE458945:GZF458948 HJA458945:HJB458948 HSW458945:HSX458948 ICS458945:ICT458948 IMO458945:IMP458948 IWK458945:IWL458948 JGG458945:JGH458948 JQC458945:JQD458948 JZY458945:JZZ458948 KJU458945:KJV458948 KTQ458945:KTR458948 LDM458945:LDN458948 LNI458945:LNJ458948 LXE458945:LXF458948 MHA458945:MHB458948 MQW458945:MQX458948 NAS458945:NAT458948 NKO458945:NKP458948 NUK458945:NUL458948 OEG458945:OEH458948 OOC458945:OOD458948 OXY458945:OXZ458948 PHU458945:PHV458948 PRQ458945:PRR458948 QBM458945:QBN458948 QLI458945:QLJ458948 QVE458945:QVF458948 RFA458945:RFB458948 ROW458945:ROX458948 RYS458945:RYT458948 SIO458945:SIP458948 SSK458945:SSL458948 TCG458945:TCH458948 TMC458945:TMD458948 TVY458945:TVZ458948 UFU458945:UFV458948 UPQ458945:UPR458948 UZM458945:UZN458948 VJI458945:VJJ458948 VTE458945:VTF458948 WDA458945:WDB458948 WMW458945:WMX458948 WWS458945:WWT458948 AB524481:AB524484 KG524481:KH524484 UC524481:UD524484 ADY524481:ADZ524484 ANU524481:ANV524484 AXQ524481:AXR524484 BHM524481:BHN524484 BRI524481:BRJ524484 CBE524481:CBF524484 CLA524481:CLB524484 CUW524481:CUX524484 DES524481:DET524484 DOO524481:DOP524484 DYK524481:DYL524484 EIG524481:EIH524484 ESC524481:ESD524484 FBY524481:FBZ524484 FLU524481:FLV524484 FVQ524481:FVR524484 GFM524481:GFN524484 GPI524481:GPJ524484 GZE524481:GZF524484 HJA524481:HJB524484 HSW524481:HSX524484 ICS524481:ICT524484 IMO524481:IMP524484 IWK524481:IWL524484 JGG524481:JGH524484 JQC524481:JQD524484 JZY524481:JZZ524484 KJU524481:KJV524484 KTQ524481:KTR524484 LDM524481:LDN524484 LNI524481:LNJ524484 LXE524481:LXF524484 MHA524481:MHB524484 MQW524481:MQX524484 NAS524481:NAT524484 NKO524481:NKP524484 NUK524481:NUL524484 OEG524481:OEH524484 OOC524481:OOD524484 OXY524481:OXZ524484 PHU524481:PHV524484 PRQ524481:PRR524484 QBM524481:QBN524484 QLI524481:QLJ524484 QVE524481:QVF524484 RFA524481:RFB524484 ROW524481:ROX524484 RYS524481:RYT524484 SIO524481:SIP524484 SSK524481:SSL524484 TCG524481:TCH524484 TMC524481:TMD524484 TVY524481:TVZ524484 UFU524481:UFV524484 UPQ524481:UPR524484 UZM524481:UZN524484 VJI524481:VJJ524484 VTE524481:VTF524484 WDA524481:WDB524484 WMW524481:WMX524484 WWS524481:WWT524484 AB590017:AB590020 KG590017:KH590020 UC590017:UD590020 ADY590017:ADZ590020 ANU590017:ANV590020 AXQ590017:AXR590020 BHM590017:BHN590020 BRI590017:BRJ590020 CBE590017:CBF590020 CLA590017:CLB590020 CUW590017:CUX590020 DES590017:DET590020 DOO590017:DOP590020 DYK590017:DYL590020 EIG590017:EIH590020 ESC590017:ESD590020 FBY590017:FBZ590020 FLU590017:FLV590020 FVQ590017:FVR590020 GFM590017:GFN590020 GPI590017:GPJ590020 GZE590017:GZF590020 HJA590017:HJB590020 HSW590017:HSX590020 ICS590017:ICT590020 IMO590017:IMP590020 IWK590017:IWL590020 JGG590017:JGH590020 JQC590017:JQD590020 JZY590017:JZZ590020 KJU590017:KJV590020 KTQ590017:KTR590020 LDM590017:LDN590020 LNI590017:LNJ590020 LXE590017:LXF590020 MHA590017:MHB590020 MQW590017:MQX590020 NAS590017:NAT590020 NKO590017:NKP590020 NUK590017:NUL590020 OEG590017:OEH590020 OOC590017:OOD590020 OXY590017:OXZ590020 PHU590017:PHV590020 PRQ590017:PRR590020 QBM590017:QBN590020 QLI590017:QLJ590020 QVE590017:QVF590020 RFA590017:RFB590020 ROW590017:ROX590020 RYS590017:RYT590020 SIO590017:SIP590020 SSK590017:SSL590020 TCG590017:TCH590020 TMC590017:TMD590020 TVY590017:TVZ590020 UFU590017:UFV590020 UPQ590017:UPR590020 UZM590017:UZN590020 VJI590017:VJJ590020 VTE590017:VTF590020 WDA590017:WDB590020 WMW590017:WMX590020 WWS590017:WWT590020 AB655553:AB655556 KG655553:KH655556 UC655553:UD655556 ADY655553:ADZ655556 ANU655553:ANV655556 AXQ655553:AXR655556 BHM655553:BHN655556 BRI655553:BRJ655556 CBE655553:CBF655556 CLA655553:CLB655556 CUW655553:CUX655556 DES655553:DET655556 DOO655553:DOP655556 DYK655553:DYL655556 EIG655553:EIH655556 ESC655553:ESD655556 FBY655553:FBZ655556 FLU655553:FLV655556 FVQ655553:FVR655556 GFM655553:GFN655556 GPI655553:GPJ655556 GZE655553:GZF655556 HJA655553:HJB655556 HSW655553:HSX655556 ICS655553:ICT655556 IMO655553:IMP655556 IWK655553:IWL655556 JGG655553:JGH655556 JQC655553:JQD655556 JZY655553:JZZ655556 KJU655553:KJV655556 KTQ655553:KTR655556 LDM655553:LDN655556 LNI655553:LNJ655556 LXE655553:LXF655556 MHA655553:MHB655556 MQW655553:MQX655556 NAS655553:NAT655556 NKO655553:NKP655556 NUK655553:NUL655556 OEG655553:OEH655556 OOC655553:OOD655556 OXY655553:OXZ655556 PHU655553:PHV655556 PRQ655553:PRR655556 QBM655553:QBN655556 QLI655553:QLJ655556 QVE655553:QVF655556 RFA655553:RFB655556 ROW655553:ROX655556 RYS655553:RYT655556 SIO655553:SIP655556 SSK655553:SSL655556 TCG655553:TCH655556 TMC655553:TMD655556 TVY655553:TVZ655556 UFU655553:UFV655556 UPQ655553:UPR655556 UZM655553:UZN655556 VJI655553:VJJ655556 VTE655553:VTF655556 WDA655553:WDB655556 WMW655553:WMX655556 WWS655553:WWT655556 AB721089:AB721092 KG721089:KH721092 UC721089:UD721092 ADY721089:ADZ721092 ANU721089:ANV721092 AXQ721089:AXR721092 BHM721089:BHN721092 BRI721089:BRJ721092 CBE721089:CBF721092 CLA721089:CLB721092 CUW721089:CUX721092 DES721089:DET721092 DOO721089:DOP721092 DYK721089:DYL721092 EIG721089:EIH721092 ESC721089:ESD721092 FBY721089:FBZ721092 FLU721089:FLV721092 FVQ721089:FVR721092 GFM721089:GFN721092 GPI721089:GPJ721092 GZE721089:GZF721092 HJA721089:HJB721092 HSW721089:HSX721092 ICS721089:ICT721092 IMO721089:IMP721092 IWK721089:IWL721092 JGG721089:JGH721092 JQC721089:JQD721092 JZY721089:JZZ721092 KJU721089:KJV721092 KTQ721089:KTR721092 LDM721089:LDN721092 LNI721089:LNJ721092 LXE721089:LXF721092 MHA721089:MHB721092 MQW721089:MQX721092 NAS721089:NAT721092 NKO721089:NKP721092 NUK721089:NUL721092 OEG721089:OEH721092 OOC721089:OOD721092 OXY721089:OXZ721092 PHU721089:PHV721092 PRQ721089:PRR721092 QBM721089:QBN721092 QLI721089:QLJ721092 QVE721089:QVF721092 RFA721089:RFB721092 ROW721089:ROX721092 RYS721089:RYT721092 SIO721089:SIP721092 SSK721089:SSL721092 TCG721089:TCH721092 TMC721089:TMD721092 TVY721089:TVZ721092 UFU721089:UFV721092 UPQ721089:UPR721092 UZM721089:UZN721092 VJI721089:VJJ721092 VTE721089:VTF721092 WDA721089:WDB721092 WMW721089:WMX721092 WWS721089:WWT721092 AB786625:AB786628 KG786625:KH786628 UC786625:UD786628 ADY786625:ADZ786628 ANU786625:ANV786628 AXQ786625:AXR786628 BHM786625:BHN786628 BRI786625:BRJ786628 CBE786625:CBF786628 CLA786625:CLB786628 CUW786625:CUX786628 DES786625:DET786628 DOO786625:DOP786628 DYK786625:DYL786628 EIG786625:EIH786628 ESC786625:ESD786628 FBY786625:FBZ786628 FLU786625:FLV786628 FVQ786625:FVR786628 GFM786625:GFN786628 GPI786625:GPJ786628 GZE786625:GZF786628 HJA786625:HJB786628 HSW786625:HSX786628 ICS786625:ICT786628 IMO786625:IMP786628 IWK786625:IWL786628 JGG786625:JGH786628 JQC786625:JQD786628 JZY786625:JZZ786628 KJU786625:KJV786628 KTQ786625:KTR786628 LDM786625:LDN786628 LNI786625:LNJ786628 LXE786625:LXF786628 MHA786625:MHB786628 MQW786625:MQX786628 NAS786625:NAT786628 NKO786625:NKP786628 NUK786625:NUL786628 OEG786625:OEH786628 OOC786625:OOD786628 OXY786625:OXZ786628 PHU786625:PHV786628 PRQ786625:PRR786628 QBM786625:QBN786628 QLI786625:QLJ786628 QVE786625:QVF786628 RFA786625:RFB786628 ROW786625:ROX786628 RYS786625:RYT786628 SIO786625:SIP786628 SSK786625:SSL786628 TCG786625:TCH786628 TMC786625:TMD786628 TVY786625:TVZ786628 UFU786625:UFV786628 UPQ786625:UPR786628 UZM786625:UZN786628 VJI786625:VJJ786628 VTE786625:VTF786628 WDA786625:WDB786628 WMW786625:WMX786628 WWS786625:WWT786628 AB852161:AB852164 KG852161:KH852164 UC852161:UD852164 ADY852161:ADZ852164 ANU852161:ANV852164 AXQ852161:AXR852164 BHM852161:BHN852164 BRI852161:BRJ852164 CBE852161:CBF852164 CLA852161:CLB852164 CUW852161:CUX852164 DES852161:DET852164 DOO852161:DOP852164 DYK852161:DYL852164 EIG852161:EIH852164 ESC852161:ESD852164 FBY852161:FBZ852164 FLU852161:FLV852164 FVQ852161:FVR852164 GFM852161:GFN852164 GPI852161:GPJ852164 GZE852161:GZF852164 HJA852161:HJB852164 HSW852161:HSX852164 ICS852161:ICT852164 IMO852161:IMP852164 IWK852161:IWL852164 JGG852161:JGH852164 JQC852161:JQD852164 JZY852161:JZZ852164 KJU852161:KJV852164 KTQ852161:KTR852164 LDM852161:LDN852164 LNI852161:LNJ852164 LXE852161:LXF852164 MHA852161:MHB852164 MQW852161:MQX852164 NAS852161:NAT852164 NKO852161:NKP852164 NUK852161:NUL852164 OEG852161:OEH852164 OOC852161:OOD852164 OXY852161:OXZ852164 PHU852161:PHV852164 PRQ852161:PRR852164 QBM852161:QBN852164 QLI852161:QLJ852164 QVE852161:QVF852164 RFA852161:RFB852164 ROW852161:ROX852164 RYS852161:RYT852164 SIO852161:SIP852164 SSK852161:SSL852164 TCG852161:TCH852164 TMC852161:TMD852164 TVY852161:TVZ852164 UFU852161:UFV852164 UPQ852161:UPR852164 UZM852161:UZN852164 VJI852161:VJJ852164 VTE852161:VTF852164 WDA852161:WDB852164 WMW852161:WMX852164 WWS852161:WWT852164 AB917697:AB917700 KG917697:KH917700 UC917697:UD917700 ADY917697:ADZ917700 ANU917697:ANV917700 AXQ917697:AXR917700 BHM917697:BHN917700 BRI917697:BRJ917700 CBE917697:CBF917700 CLA917697:CLB917700 CUW917697:CUX917700 DES917697:DET917700 DOO917697:DOP917700 DYK917697:DYL917700 EIG917697:EIH917700 ESC917697:ESD917700 FBY917697:FBZ917700 FLU917697:FLV917700 FVQ917697:FVR917700 GFM917697:GFN917700 GPI917697:GPJ917700 GZE917697:GZF917700 HJA917697:HJB917700 HSW917697:HSX917700 ICS917697:ICT917700 IMO917697:IMP917700 IWK917697:IWL917700 JGG917697:JGH917700 JQC917697:JQD917700 JZY917697:JZZ917700 KJU917697:KJV917700 KTQ917697:KTR917700 LDM917697:LDN917700 LNI917697:LNJ917700 LXE917697:LXF917700 MHA917697:MHB917700 MQW917697:MQX917700 NAS917697:NAT917700 NKO917697:NKP917700 NUK917697:NUL917700 OEG917697:OEH917700 OOC917697:OOD917700 OXY917697:OXZ917700 PHU917697:PHV917700 PRQ917697:PRR917700 QBM917697:QBN917700 QLI917697:QLJ917700 QVE917697:QVF917700 RFA917697:RFB917700 ROW917697:ROX917700 RYS917697:RYT917700 SIO917697:SIP917700 SSK917697:SSL917700 TCG917697:TCH917700 TMC917697:TMD917700 TVY917697:TVZ917700 UFU917697:UFV917700 UPQ917697:UPR917700 UZM917697:UZN917700 VJI917697:VJJ917700 VTE917697:VTF917700 WDA917697:WDB917700 WMW917697:WMX917700 WWS917697:WWT917700 AB983233:AB983236 KG983233:KH983236 UC983233:UD983236 ADY983233:ADZ983236 ANU983233:ANV983236 AXQ983233:AXR983236 BHM983233:BHN983236 BRI983233:BRJ983236 CBE983233:CBF983236 CLA983233:CLB983236 CUW983233:CUX983236 DES983233:DET983236 DOO983233:DOP983236 DYK983233:DYL983236 EIG983233:EIH983236 ESC983233:ESD983236 FBY983233:FBZ983236 FLU983233:FLV983236 FVQ983233:FVR983236 GFM983233:GFN983236 GPI983233:GPJ983236 GZE983233:GZF983236 HJA983233:HJB983236 HSW983233:HSX983236 ICS983233:ICT983236 IMO983233:IMP983236 IWK983233:IWL983236 JGG983233:JGH983236 JQC983233:JQD983236 JZY983233:JZZ983236 KJU983233:KJV983236 KTQ983233:KTR983236 LDM983233:LDN983236 LNI983233:LNJ983236 LXE983233:LXF983236 MHA983233:MHB983236 MQW983233:MQX983236 NAS983233:NAT983236 NKO983233:NKP983236 NUK983233:NUL983236 OEG983233:OEH983236 OOC983233:OOD983236 OXY983233:OXZ983236 PHU983233:PHV983236 PRQ983233:PRR983236 QBM983233:QBN983236 QLI983233:QLJ983236 QVE983233:QVF983236 RFA983233:RFB983236 ROW983233:ROX983236 RYS983233:RYT983236 SIO983233:SIP983236 SSK983233:SSL983236 TCG983233:TCH983236 TMC983233:TMD983236 TVY983233:TVZ983236 UFU983233:UFV983236 UPQ983233:UPR983236 UZM983233:UZN983236 VJI983233:VJJ983236 VTE983233:VTF983236 WDA983233:WDB983236 WMW983233:WMX983236 WWS983233:WWT983236 UFU983262:UFU983270 KG365:KG368 UC365:UC368 ADY365:ADY368 ANU365:ANU368 AXQ365:AXQ368 BHM365:BHM368 BRI365:BRI368 CBE365:CBE368 CLA365:CLA368 CUW365:CUW368 DES365:DES368 DOO365:DOO368 DYK365:DYK368 EIG365:EIG368 ESC365:ESC368 FBY365:FBY368 FLU365:FLU368 FVQ365:FVQ368 GFM365:GFM368 GPI365:GPI368 GZE365:GZE368 HJA365:HJA368 HSW365:HSW368 ICS365:ICS368 IMO365:IMO368 IWK365:IWK368 JGG365:JGG368 JQC365:JQC368 JZY365:JZY368 KJU365:KJU368 KTQ365:KTQ368 LDM365:LDM368 LNI365:LNI368 LXE365:LXE368 MHA365:MHA368 MQW365:MQW368 NAS365:NAS368 NKO365:NKO368 NUK365:NUK368 OEG365:OEG368 OOC365:OOC368 OXY365:OXY368 PHU365:PHU368 PRQ365:PRQ368 QBM365:QBM368 QLI365:QLI368 QVE365:QVE368 RFA365:RFA368 ROW365:ROW368 RYS365:RYS368 SIO365:SIO368 SSK365:SSK368 TCG365:TCG368 TMC365:TMC368 TVY365:TVY368 UFU365:UFU368 UPQ365:UPQ368 UZM365:UZM368 VJI365:VJI368 VTE365:VTE368 WDA365:WDA368 WMW365:WMW368 WWS365:WWS368 AB65882:AB65885 KG65882:KG65885 UC65882:UC65885 ADY65882:ADY65885 ANU65882:ANU65885 AXQ65882:AXQ65885 BHM65882:BHM65885 BRI65882:BRI65885 CBE65882:CBE65885 CLA65882:CLA65885 CUW65882:CUW65885 DES65882:DES65885 DOO65882:DOO65885 DYK65882:DYK65885 EIG65882:EIG65885 ESC65882:ESC65885 FBY65882:FBY65885 FLU65882:FLU65885 FVQ65882:FVQ65885 GFM65882:GFM65885 GPI65882:GPI65885 GZE65882:GZE65885 HJA65882:HJA65885 HSW65882:HSW65885 ICS65882:ICS65885 IMO65882:IMO65885 IWK65882:IWK65885 JGG65882:JGG65885 JQC65882:JQC65885 JZY65882:JZY65885 KJU65882:KJU65885 KTQ65882:KTQ65885 LDM65882:LDM65885 LNI65882:LNI65885 LXE65882:LXE65885 MHA65882:MHA65885 MQW65882:MQW65885 NAS65882:NAS65885 NKO65882:NKO65885 NUK65882:NUK65885 OEG65882:OEG65885 OOC65882:OOC65885 OXY65882:OXY65885 PHU65882:PHU65885 PRQ65882:PRQ65885 QBM65882:QBM65885 QLI65882:QLI65885 QVE65882:QVE65885 RFA65882:RFA65885 ROW65882:ROW65885 RYS65882:RYS65885 SIO65882:SIO65885 SSK65882:SSK65885 TCG65882:TCG65885 TMC65882:TMC65885 TVY65882:TVY65885 UFU65882:UFU65885 UPQ65882:UPQ65885 UZM65882:UZM65885 VJI65882:VJI65885 VTE65882:VTE65885 WDA65882:WDA65885 WMW65882:WMW65885 WWS65882:WWS65885 AB131418:AB131421 KG131418:KG131421 UC131418:UC131421 ADY131418:ADY131421 ANU131418:ANU131421 AXQ131418:AXQ131421 BHM131418:BHM131421 BRI131418:BRI131421 CBE131418:CBE131421 CLA131418:CLA131421 CUW131418:CUW131421 DES131418:DES131421 DOO131418:DOO131421 DYK131418:DYK131421 EIG131418:EIG131421 ESC131418:ESC131421 FBY131418:FBY131421 FLU131418:FLU131421 FVQ131418:FVQ131421 GFM131418:GFM131421 GPI131418:GPI131421 GZE131418:GZE131421 HJA131418:HJA131421 HSW131418:HSW131421 ICS131418:ICS131421 IMO131418:IMO131421 IWK131418:IWK131421 JGG131418:JGG131421 JQC131418:JQC131421 JZY131418:JZY131421 KJU131418:KJU131421 KTQ131418:KTQ131421 LDM131418:LDM131421 LNI131418:LNI131421 LXE131418:LXE131421 MHA131418:MHA131421 MQW131418:MQW131421 NAS131418:NAS131421 NKO131418:NKO131421 NUK131418:NUK131421 OEG131418:OEG131421 OOC131418:OOC131421 OXY131418:OXY131421 PHU131418:PHU131421 PRQ131418:PRQ131421 QBM131418:QBM131421 QLI131418:QLI131421 QVE131418:QVE131421 RFA131418:RFA131421 ROW131418:ROW131421 RYS131418:RYS131421 SIO131418:SIO131421 SSK131418:SSK131421 TCG131418:TCG131421 TMC131418:TMC131421 TVY131418:TVY131421 UFU131418:UFU131421 UPQ131418:UPQ131421 UZM131418:UZM131421 VJI131418:VJI131421 VTE131418:VTE131421 WDA131418:WDA131421 WMW131418:WMW131421 WWS131418:WWS131421 AB196954:AB196957 KG196954:KG196957 UC196954:UC196957 ADY196954:ADY196957 ANU196954:ANU196957 AXQ196954:AXQ196957 BHM196954:BHM196957 BRI196954:BRI196957 CBE196954:CBE196957 CLA196954:CLA196957 CUW196954:CUW196957 DES196954:DES196957 DOO196954:DOO196957 DYK196954:DYK196957 EIG196954:EIG196957 ESC196954:ESC196957 FBY196954:FBY196957 FLU196954:FLU196957 FVQ196954:FVQ196957 GFM196954:GFM196957 GPI196954:GPI196957 GZE196954:GZE196957 HJA196954:HJA196957 HSW196954:HSW196957 ICS196954:ICS196957 IMO196954:IMO196957 IWK196954:IWK196957 JGG196954:JGG196957 JQC196954:JQC196957 JZY196954:JZY196957 KJU196954:KJU196957 KTQ196954:KTQ196957 LDM196954:LDM196957 LNI196954:LNI196957 LXE196954:LXE196957 MHA196954:MHA196957 MQW196954:MQW196957 NAS196954:NAS196957 NKO196954:NKO196957 NUK196954:NUK196957 OEG196954:OEG196957 OOC196954:OOC196957 OXY196954:OXY196957 PHU196954:PHU196957 PRQ196954:PRQ196957 QBM196954:QBM196957 QLI196954:QLI196957 QVE196954:QVE196957 RFA196954:RFA196957 ROW196954:ROW196957 RYS196954:RYS196957 SIO196954:SIO196957 SSK196954:SSK196957 TCG196954:TCG196957 TMC196954:TMC196957 TVY196954:TVY196957 UFU196954:UFU196957 UPQ196954:UPQ196957 UZM196954:UZM196957 VJI196954:VJI196957 VTE196954:VTE196957 WDA196954:WDA196957 WMW196954:WMW196957 WWS196954:WWS196957 AB262490:AB262493 KG262490:KG262493 UC262490:UC262493 ADY262490:ADY262493 ANU262490:ANU262493 AXQ262490:AXQ262493 BHM262490:BHM262493 BRI262490:BRI262493 CBE262490:CBE262493 CLA262490:CLA262493 CUW262490:CUW262493 DES262490:DES262493 DOO262490:DOO262493 DYK262490:DYK262493 EIG262490:EIG262493 ESC262490:ESC262493 FBY262490:FBY262493 FLU262490:FLU262493 FVQ262490:FVQ262493 GFM262490:GFM262493 GPI262490:GPI262493 GZE262490:GZE262493 HJA262490:HJA262493 HSW262490:HSW262493 ICS262490:ICS262493 IMO262490:IMO262493 IWK262490:IWK262493 JGG262490:JGG262493 JQC262490:JQC262493 JZY262490:JZY262493 KJU262490:KJU262493 KTQ262490:KTQ262493 LDM262490:LDM262493 LNI262490:LNI262493 LXE262490:LXE262493 MHA262490:MHA262493 MQW262490:MQW262493 NAS262490:NAS262493 NKO262490:NKO262493 NUK262490:NUK262493 OEG262490:OEG262493 OOC262490:OOC262493 OXY262490:OXY262493 PHU262490:PHU262493 PRQ262490:PRQ262493 QBM262490:QBM262493 QLI262490:QLI262493 QVE262490:QVE262493 RFA262490:RFA262493 ROW262490:ROW262493 RYS262490:RYS262493 SIO262490:SIO262493 SSK262490:SSK262493 TCG262490:TCG262493 TMC262490:TMC262493 TVY262490:TVY262493 UFU262490:UFU262493 UPQ262490:UPQ262493 UZM262490:UZM262493 VJI262490:VJI262493 VTE262490:VTE262493 WDA262490:WDA262493 WMW262490:WMW262493 WWS262490:WWS262493 AB328026:AB328029 KG328026:KG328029 UC328026:UC328029 ADY328026:ADY328029 ANU328026:ANU328029 AXQ328026:AXQ328029 BHM328026:BHM328029 BRI328026:BRI328029 CBE328026:CBE328029 CLA328026:CLA328029 CUW328026:CUW328029 DES328026:DES328029 DOO328026:DOO328029 DYK328026:DYK328029 EIG328026:EIG328029 ESC328026:ESC328029 FBY328026:FBY328029 FLU328026:FLU328029 FVQ328026:FVQ328029 GFM328026:GFM328029 GPI328026:GPI328029 GZE328026:GZE328029 HJA328026:HJA328029 HSW328026:HSW328029 ICS328026:ICS328029 IMO328026:IMO328029 IWK328026:IWK328029 JGG328026:JGG328029 JQC328026:JQC328029 JZY328026:JZY328029 KJU328026:KJU328029 KTQ328026:KTQ328029 LDM328026:LDM328029 LNI328026:LNI328029 LXE328026:LXE328029 MHA328026:MHA328029 MQW328026:MQW328029 NAS328026:NAS328029 NKO328026:NKO328029 NUK328026:NUK328029 OEG328026:OEG328029 OOC328026:OOC328029 OXY328026:OXY328029 PHU328026:PHU328029 PRQ328026:PRQ328029 QBM328026:QBM328029 QLI328026:QLI328029 QVE328026:QVE328029 RFA328026:RFA328029 ROW328026:ROW328029 RYS328026:RYS328029 SIO328026:SIO328029 SSK328026:SSK328029 TCG328026:TCG328029 TMC328026:TMC328029 TVY328026:TVY328029 UFU328026:UFU328029 UPQ328026:UPQ328029 UZM328026:UZM328029 VJI328026:VJI328029 VTE328026:VTE328029 WDA328026:WDA328029 WMW328026:WMW328029 WWS328026:WWS328029 AB393562:AB393565 KG393562:KG393565 UC393562:UC393565 ADY393562:ADY393565 ANU393562:ANU393565 AXQ393562:AXQ393565 BHM393562:BHM393565 BRI393562:BRI393565 CBE393562:CBE393565 CLA393562:CLA393565 CUW393562:CUW393565 DES393562:DES393565 DOO393562:DOO393565 DYK393562:DYK393565 EIG393562:EIG393565 ESC393562:ESC393565 FBY393562:FBY393565 FLU393562:FLU393565 FVQ393562:FVQ393565 GFM393562:GFM393565 GPI393562:GPI393565 GZE393562:GZE393565 HJA393562:HJA393565 HSW393562:HSW393565 ICS393562:ICS393565 IMO393562:IMO393565 IWK393562:IWK393565 JGG393562:JGG393565 JQC393562:JQC393565 JZY393562:JZY393565 KJU393562:KJU393565 KTQ393562:KTQ393565 LDM393562:LDM393565 LNI393562:LNI393565 LXE393562:LXE393565 MHA393562:MHA393565 MQW393562:MQW393565 NAS393562:NAS393565 NKO393562:NKO393565 NUK393562:NUK393565 OEG393562:OEG393565 OOC393562:OOC393565 OXY393562:OXY393565 PHU393562:PHU393565 PRQ393562:PRQ393565 QBM393562:QBM393565 QLI393562:QLI393565 QVE393562:QVE393565 RFA393562:RFA393565 ROW393562:ROW393565 RYS393562:RYS393565 SIO393562:SIO393565 SSK393562:SSK393565 TCG393562:TCG393565 TMC393562:TMC393565 TVY393562:TVY393565 UFU393562:UFU393565 UPQ393562:UPQ393565 UZM393562:UZM393565 VJI393562:VJI393565 VTE393562:VTE393565 WDA393562:WDA393565 WMW393562:WMW393565 WWS393562:WWS393565 AB459098:AB459101 KG459098:KG459101 UC459098:UC459101 ADY459098:ADY459101 ANU459098:ANU459101 AXQ459098:AXQ459101 BHM459098:BHM459101 BRI459098:BRI459101 CBE459098:CBE459101 CLA459098:CLA459101 CUW459098:CUW459101 DES459098:DES459101 DOO459098:DOO459101 DYK459098:DYK459101 EIG459098:EIG459101 ESC459098:ESC459101 FBY459098:FBY459101 FLU459098:FLU459101 FVQ459098:FVQ459101 GFM459098:GFM459101 GPI459098:GPI459101 GZE459098:GZE459101 HJA459098:HJA459101 HSW459098:HSW459101 ICS459098:ICS459101 IMO459098:IMO459101 IWK459098:IWK459101 JGG459098:JGG459101 JQC459098:JQC459101 JZY459098:JZY459101 KJU459098:KJU459101 KTQ459098:KTQ459101 LDM459098:LDM459101 LNI459098:LNI459101 LXE459098:LXE459101 MHA459098:MHA459101 MQW459098:MQW459101 NAS459098:NAS459101 NKO459098:NKO459101 NUK459098:NUK459101 OEG459098:OEG459101 OOC459098:OOC459101 OXY459098:OXY459101 PHU459098:PHU459101 PRQ459098:PRQ459101 QBM459098:QBM459101 QLI459098:QLI459101 QVE459098:QVE459101 RFA459098:RFA459101 ROW459098:ROW459101 RYS459098:RYS459101 SIO459098:SIO459101 SSK459098:SSK459101 TCG459098:TCG459101 TMC459098:TMC459101 TVY459098:TVY459101 UFU459098:UFU459101 UPQ459098:UPQ459101 UZM459098:UZM459101 VJI459098:VJI459101 VTE459098:VTE459101 WDA459098:WDA459101 WMW459098:WMW459101 WWS459098:WWS459101 AB524634:AB524637 KG524634:KG524637 UC524634:UC524637 ADY524634:ADY524637 ANU524634:ANU524637 AXQ524634:AXQ524637 BHM524634:BHM524637 BRI524634:BRI524637 CBE524634:CBE524637 CLA524634:CLA524637 CUW524634:CUW524637 DES524634:DES524637 DOO524634:DOO524637 DYK524634:DYK524637 EIG524634:EIG524637 ESC524634:ESC524637 FBY524634:FBY524637 FLU524634:FLU524637 FVQ524634:FVQ524637 GFM524634:GFM524637 GPI524634:GPI524637 GZE524634:GZE524637 HJA524634:HJA524637 HSW524634:HSW524637 ICS524634:ICS524637 IMO524634:IMO524637 IWK524634:IWK524637 JGG524634:JGG524637 JQC524634:JQC524637 JZY524634:JZY524637 KJU524634:KJU524637 KTQ524634:KTQ524637 LDM524634:LDM524637 LNI524634:LNI524637 LXE524634:LXE524637 MHA524634:MHA524637 MQW524634:MQW524637 NAS524634:NAS524637 NKO524634:NKO524637 NUK524634:NUK524637 OEG524634:OEG524637 OOC524634:OOC524637 OXY524634:OXY524637 PHU524634:PHU524637 PRQ524634:PRQ524637 QBM524634:QBM524637 QLI524634:QLI524637 QVE524634:QVE524637 RFA524634:RFA524637 ROW524634:ROW524637 RYS524634:RYS524637 SIO524634:SIO524637 SSK524634:SSK524637 TCG524634:TCG524637 TMC524634:TMC524637 TVY524634:TVY524637 UFU524634:UFU524637 UPQ524634:UPQ524637 UZM524634:UZM524637 VJI524634:VJI524637 VTE524634:VTE524637 WDA524634:WDA524637 WMW524634:WMW524637 WWS524634:WWS524637 AB590170:AB590173 KG590170:KG590173 UC590170:UC590173 ADY590170:ADY590173 ANU590170:ANU590173 AXQ590170:AXQ590173 BHM590170:BHM590173 BRI590170:BRI590173 CBE590170:CBE590173 CLA590170:CLA590173 CUW590170:CUW590173 DES590170:DES590173 DOO590170:DOO590173 DYK590170:DYK590173 EIG590170:EIG590173 ESC590170:ESC590173 FBY590170:FBY590173 FLU590170:FLU590173 FVQ590170:FVQ590173 GFM590170:GFM590173 GPI590170:GPI590173 GZE590170:GZE590173 HJA590170:HJA590173 HSW590170:HSW590173 ICS590170:ICS590173 IMO590170:IMO590173 IWK590170:IWK590173 JGG590170:JGG590173 JQC590170:JQC590173 JZY590170:JZY590173 KJU590170:KJU590173 KTQ590170:KTQ590173 LDM590170:LDM590173 LNI590170:LNI590173 LXE590170:LXE590173 MHA590170:MHA590173 MQW590170:MQW590173 NAS590170:NAS590173 NKO590170:NKO590173 NUK590170:NUK590173 OEG590170:OEG590173 OOC590170:OOC590173 OXY590170:OXY590173 PHU590170:PHU590173 PRQ590170:PRQ590173 QBM590170:QBM590173 QLI590170:QLI590173 QVE590170:QVE590173 RFA590170:RFA590173 ROW590170:ROW590173 RYS590170:RYS590173 SIO590170:SIO590173 SSK590170:SSK590173 TCG590170:TCG590173 TMC590170:TMC590173 TVY590170:TVY590173 UFU590170:UFU590173 UPQ590170:UPQ590173 UZM590170:UZM590173 VJI590170:VJI590173 VTE590170:VTE590173 WDA590170:WDA590173 WMW590170:WMW590173 WWS590170:WWS590173 AB655706:AB655709 KG655706:KG655709 UC655706:UC655709 ADY655706:ADY655709 ANU655706:ANU655709 AXQ655706:AXQ655709 BHM655706:BHM655709 BRI655706:BRI655709 CBE655706:CBE655709 CLA655706:CLA655709 CUW655706:CUW655709 DES655706:DES655709 DOO655706:DOO655709 DYK655706:DYK655709 EIG655706:EIG655709 ESC655706:ESC655709 FBY655706:FBY655709 FLU655706:FLU655709 FVQ655706:FVQ655709 GFM655706:GFM655709 GPI655706:GPI655709 GZE655706:GZE655709 HJA655706:HJA655709 HSW655706:HSW655709 ICS655706:ICS655709 IMO655706:IMO655709 IWK655706:IWK655709 JGG655706:JGG655709 JQC655706:JQC655709 JZY655706:JZY655709 KJU655706:KJU655709 KTQ655706:KTQ655709 LDM655706:LDM655709 LNI655706:LNI655709 LXE655706:LXE655709 MHA655706:MHA655709 MQW655706:MQW655709 NAS655706:NAS655709 NKO655706:NKO655709 NUK655706:NUK655709 OEG655706:OEG655709 OOC655706:OOC655709 OXY655706:OXY655709 PHU655706:PHU655709 PRQ655706:PRQ655709 QBM655706:QBM655709 QLI655706:QLI655709 QVE655706:QVE655709 RFA655706:RFA655709 ROW655706:ROW655709 RYS655706:RYS655709 SIO655706:SIO655709 SSK655706:SSK655709 TCG655706:TCG655709 TMC655706:TMC655709 TVY655706:TVY655709 UFU655706:UFU655709 UPQ655706:UPQ655709 UZM655706:UZM655709 VJI655706:VJI655709 VTE655706:VTE655709 WDA655706:WDA655709 WMW655706:WMW655709 WWS655706:WWS655709 AB721242:AB721245 KG721242:KG721245 UC721242:UC721245 ADY721242:ADY721245 ANU721242:ANU721245 AXQ721242:AXQ721245 BHM721242:BHM721245 BRI721242:BRI721245 CBE721242:CBE721245 CLA721242:CLA721245 CUW721242:CUW721245 DES721242:DES721245 DOO721242:DOO721245 DYK721242:DYK721245 EIG721242:EIG721245 ESC721242:ESC721245 FBY721242:FBY721245 FLU721242:FLU721245 FVQ721242:FVQ721245 GFM721242:GFM721245 GPI721242:GPI721245 GZE721242:GZE721245 HJA721242:HJA721245 HSW721242:HSW721245 ICS721242:ICS721245 IMO721242:IMO721245 IWK721242:IWK721245 JGG721242:JGG721245 JQC721242:JQC721245 JZY721242:JZY721245 KJU721242:KJU721245 KTQ721242:KTQ721245 LDM721242:LDM721245 LNI721242:LNI721245 LXE721242:LXE721245 MHA721242:MHA721245 MQW721242:MQW721245 NAS721242:NAS721245 NKO721242:NKO721245 NUK721242:NUK721245 OEG721242:OEG721245 OOC721242:OOC721245 OXY721242:OXY721245 PHU721242:PHU721245 PRQ721242:PRQ721245 QBM721242:QBM721245 QLI721242:QLI721245 QVE721242:QVE721245 RFA721242:RFA721245 ROW721242:ROW721245 RYS721242:RYS721245 SIO721242:SIO721245 SSK721242:SSK721245 TCG721242:TCG721245 TMC721242:TMC721245 TVY721242:TVY721245 UFU721242:UFU721245 UPQ721242:UPQ721245 UZM721242:UZM721245 VJI721242:VJI721245 VTE721242:VTE721245 WDA721242:WDA721245 WMW721242:WMW721245 WWS721242:WWS721245 AB786778:AB786781 KG786778:KG786781 UC786778:UC786781 ADY786778:ADY786781 ANU786778:ANU786781 AXQ786778:AXQ786781 BHM786778:BHM786781 BRI786778:BRI786781 CBE786778:CBE786781 CLA786778:CLA786781 CUW786778:CUW786781 DES786778:DES786781 DOO786778:DOO786781 DYK786778:DYK786781 EIG786778:EIG786781 ESC786778:ESC786781 FBY786778:FBY786781 FLU786778:FLU786781 FVQ786778:FVQ786781 GFM786778:GFM786781 GPI786778:GPI786781 GZE786778:GZE786781 HJA786778:HJA786781 HSW786778:HSW786781 ICS786778:ICS786781 IMO786778:IMO786781 IWK786778:IWK786781 JGG786778:JGG786781 JQC786778:JQC786781 JZY786778:JZY786781 KJU786778:KJU786781 KTQ786778:KTQ786781 LDM786778:LDM786781 LNI786778:LNI786781 LXE786778:LXE786781 MHA786778:MHA786781 MQW786778:MQW786781 NAS786778:NAS786781 NKO786778:NKO786781 NUK786778:NUK786781 OEG786778:OEG786781 OOC786778:OOC786781 OXY786778:OXY786781 PHU786778:PHU786781 PRQ786778:PRQ786781 QBM786778:QBM786781 QLI786778:QLI786781 QVE786778:QVE786781 RFA786778:RFA786781 ROW786778:ROW786781 RYS786778:RYS786781 SIO786778:SIO786781 SSK786778:SSK786781 TCG786778:TCG786781 TMC786778:TMC786781 TVY786778:TVY786781 UFU786778:UFU786781 UPQ786778:UPQ786781 UZM786778:UZM786781 VJI786778:VJI786781 VTE786778:VTE786781 WDA786778:WDA786781 WMW786778:WMW786781 WWS786778:WWS786781 AB852314:AB852317 KG852314:KG852317 UC852314:UC852317 ADY852314:ADY852317 ANU852314:ANU852317 AXQ852314:AXQ852317 BHM852314:BHM852317 BRI852314:BRI852317 CBE852314:CBE852317 CLA852314:CLA852317 CUW852314:CUW852317 DES852314:DES852317 DOO852314:DOO852317 DYK852314:DYK852317 EIG852314:EIG852317 ESC852314:ESC852317 FBY852314:FBY852317 FLU852314:FLU852317 FVQ852314:FVQ852317 GFM852314:GFM852317 GPI852314:GPI852317 GZE852314:GZE852317 HJA852314:HJA852317 HSW852314:HSW852317 ICS852314:ICS852317 IMO852314:IMO852317 IWK852314:IWK852317 JGG852314:JGG852317 JQC852314:JQC852317 JZY852314:JZY852317 KJU852314:KJU852317 KTQ852314:KTQ852317 LDM852314:LDM852317 LNI852314:LNI852317 LXE852314:LXE852317 MHA852314:MHA852317 MQW852314:MQW852317 NAS852314:NAS852317 NKO852314:NKO852317 NUK852314:NUK852317 OEG852314:OEG852317 OOC852314:OOC852317 OXY852314:OXY852317 PHU852314:PHU852317 PRQ852314:PRQ852317 QBM852314:QBM852317 QLI852314:QLI852317 QVE852314:QVE852317 RFA852314:RFA852317 ROW852314:ROW852317 RYS852314:RYS852317 SIO852314:SIO852317 SSK852314:SSK852317 TCG852314:TCG852317 TMC852314:TMC852317 TVY852314:TVY852317 UFU852314:UFU852317 UPQ852314:UPQ852317 UZM852314:UZM852317 VJI852314:VJI852317 VTE852314:VTE852317 WDA852314:WDA852317 WMW852314:WMW852317 WWS852314:WWS852317 AB917850:AB917853 KG917850:KG917853 UC917850:UC917853 ADY917850:ADY917853 ANU917850:ANU917853 AXQ917850:AXQ917853 BHM917850:BHM917853 BRI917850:BRI917853 CBE917850:CBE917853 CLA917850:CLA917853 CUW917850:CUW917853 DES917850:DES917853 DOO917850:DOO917853 DYK917850:DYK917853 EIG917850:EIG917853 ESC917850:ESC917853 FBY917850:FBY917853 FLU917850:FLU917853 FVQ917850:FVQ917853 GFM917850:GFM917853 GPI917850:GPI917853 GZE917850:GZE917853 HJA917850:HJA917853 HSW917850:HSW917853 ICS917850:ICS917853 IMO917850:IMO917853 IWK917850:IWK917853 JGG917850:JGG917853 JQC917850:JQC917853 JZY917850:JZY917853 KJU917850:KJU917853 KTQ917850:KTQ917853 LDM917850:LDM917853 LNI917850:LNI917853 LXE917850:LXE917853 MHA917850:MHA917853 MQW917850:MQW917853 NAS917850:NAS917853 NKO917850:NKO917853 NUK917850:NUK917853 OEG917850:OEG917853 OOC917850:OOC917853 OXY917850:OXY917853 PHU917850:PHU917853 PRQ917850:PRQ917853 QBM917850:QBM917853 QLI917850:QLI917853 QVE917850:QVE917853 RFA917850:RFA917853 ROW917850:ROW917853 RYS917850:RYS917853 SIO917850:SIO917853 SSK917850:SSK917853 TCG917850:TCG917853 TMC917850:TMC917853 TVY917850:TVY917853 UFU917850:UFU917853 UPQ917850:UPQ917853 UZM917850:UZM917853 VJI917850:VJI917853 VTE917850:VTE917853 WDA917850:WDA917853 WMW917850:WMW917853 WWS917850:WWS917853 AB983386:AB983389 KG983386:KG983389 UC983386:UC983389 ADY983386:ADY983389 ANU983386:ANU983389 AXQ983386:AXQ983389 BHM983386:BHM983389 BRI983386:BRI983389 CBE983386:CBE983389 CLA983386:CLA983389 CUW983386:CUW983389 DES983386:DES983389 DOO983386:DOO983389 DYK983386:DYK983389 EIG983386:EIG983389 ESC983386:ESC983389 FBY983386:FBY983389 FLU983386:FLU983389 FVQ983386:FVQ983389 GFM983386:GFM983389 GPI983386:GPI983389 GZE983386:GZE983389 HJA983386:HJA983389 HSW983386:HSW983389 ICS983386:ICS983389 IMO983386:IMO983389 IWK983386:IWK983389 JGG983386:JGG983389 JQC983386:JQC983389 JZY983386:JZY983389 KJU983386:KJU983389 KTQ983386:KTQ983389 LDM983386:LDM983389 LNI983386:LNI983389 LXE983386:LXE983389 MHA983386:MHA983389 MQW983386:MQW983389 NAS983386:NAS983389 NKO983386:NKO983389 NUK983386:NUK983389 OEG983386:OEG983389 OOC983386:OOC983389 OXY983386:OXY983389 PHU983386:PHU983389 PRQ983386:PRQ983389 QBM983386:QBM983389 QLI983386:QLI983389 QVE983386:QVE983389 RFA983386:RFA983389 ROW983386:ROW983389 RYS983386:RYS983389 SIO983386:SIO983389 SSK983386:SSK983389 TCG983386:TCG983389 TMC983386:TMC983389 TVY983386:TVY983389 UFU983386:UFU983389 UPQ983386:UPQ983389 UZM983386:UZM983389 VJI983386:VJI983389 VTE983386:VTE983389 WDA983386:WDA983389 WMW983386:WMW983389 WWS983386:WWS983389 VJI983262:VJI983270 KG62:KH68 UC62:UD68 ADY62:ADZ68 ANU62:ANV68 AXQ62:AXR68 BHM62:BHN68 BRI62:BRJ68 CBE62:CBF68 CLA62:CLB68 CUW62:CUX68 DES62:DET68 DOO62:DOP68 DYK62:DYL68 EIG62:EIH68 ESC62:ESD68 FBY62:FBZ68 FLU62:FLV68 FVQ62:FVR68 GFM62:GFN68 GPI62:GPJ68 GZE62:GZF68 HJA62:HJB68 HSW62:HSX68 ICS62:ICT68 IMO62:IMP68 IWK62:IWL68 JGG62:JGH68 JQC62:JQD68 JZY62:JZZ68 KJU62:KJV68 KTQ62:KTR68 LDM62:LDN68 LNI62:LNJ68 LXE62:LXF68 MHA62:MHB68 MQW62:MQX68 NAS62:NAT68 NKO62:NKP68 NUK62:NUL68 OEG62:OEH68 OOC62:OOD68 OXY62:OXZ68 PHU62:PHV68 PRQ62:PRR68 QBM62:QBN68 QLI62:QLJ68 QVE62:QVF68 RFA62:RFB68 ROW62:ROX68 RYS62:RYT68 SIO62:SIP68 SSK62:SSL68 TCG62:TCH68 TMC62:TMD68 TVY62:TVZ68 UFU62:UFV68 UPQ62:UPR68 UZM62:UZN68 VJI62:VJJ68 VTE62:VTF68 WDA62:WDB68 WMW62:WMX68 WWS62:WWT68 AB65673:AB65677 KG65673:KH65677 UC65673:UD65677 ADY65673:ADZ65677 ANU65673:ANV65677 AXQ65673:AXR65677 BHM65673:BHN65677 BRI65673:BRJ65677 CBE65673:CBF65677 CLA65673:CLB65677 CUW65673:CUX65677 DES65673:DET65677 DOO65673:DOP65677 DYK65673:DYL65677 EIG65673:EIH65677 ESC65673:ESD65677 FBY65673:FBZ65677 FLU65673:FLV65677 FVQ65673:FVR65677 GFM65673:GFN65677 GPI65673:GPJ65677 GZE65673:GZF65677 HJA65673:HJB65677 HSW65673:HSX65677 ICS65673:ICT65677 IMO65673:IMP65677 IWK65673:IWL65677 JGG65673:JGH65677 JQC65673:JQD65677 JZY65673:JZZ65677 KJU65673:KJV65677 KTQ65673:KTR65677 LDM65673:LDN65677 LNI65673:LNJ65677 LXE65673:LXF65677 MHA65673:MHB65677 MQW65673:MQX65677 NAS65673:NAT65677 NKO65673:NKP65677 NUK65673:NUL65677 OEG65673:OEH65677 OOC65673:OOD65677 OXY65673:OXZ65677 PHU65673:PHV65677 PRQ65673:PRR65677 QBM65673:QBN65677 QLI65673:QLJ65677 QVE65673:QVF65677 RFA65673:RFB65677 ROW65673:ROX65677 RYS65673:RYT65677 SIO65673:SIP65677 SSK65673:SSL65677 TCG65673:TCH65677 TMC65673:TMD65677 TVY65673:TVZ65677 UFU65673:UFV65677 UPQ65673:UPR65677 UZM65673:UZN65677 VJI65673:VJJ65677 VTE65673:VTF65677 WDA65673:WDB65677 WMW65673:WMX65677 WWS65673:WWT65677 AB131209:AB131213 KG131209:KH131213 UC131209:UD131213 ADY131209:ADZ131213 ANU131209:ANV131213 AXQ131209:AXR131213 BHM131209:BHN131213 BRI131209:BRJ131213 CBE131209:CBF131213 CLA131209:CLB131213 CUW131209:CUX131213 DES131209:DET131213 DOO131209:DOP131213 DYK131209:DYL131213 EIG131209:EIH131213 ESC131209:ESD131213 FBY131209:FBZ131213 FLU131209:FLV131213 FVQ131209:FVR131213 GFM131209:GFN131213 GPI131209:GPJ131213 GZE131209:GZF131213 HJA131209:HJB131213 HSW131209:HSX131213 ICS131209:ICT131213 IMO131209:IMP131213 IWK131209:IWL131213 JGG131209:JGH131213 JQC131209:JQD131213 JZY131209:JZZ131213 KJU131209:KJV131213 KTQ131209:KTR131213 LDM131209:LDN131213 LNI131209:LNJ131213 LXE131209:LXF131213 MHA131209:MHB131213 MQW131209:MQX131213 NAS131209:NAT131213 NKO131209:NKP131213 NUK131209:NUL131213 OEG131209:OEH131213 OOC131209:OOD131213 OXY131209:OXZ131213 PHU131209:PHV131213 PRQ131209:PRR131213 QBM131209:QBN131213 QLI131209:QLJ131213 QVE131209:QVF131213 RFA131209:RFB131213 ROW131209:ROX131213 RYS131209:RYT131213 SIO131209:SIP131213 SSK131209:SSL131213 TCG131209:TCH131213 TMC131209:TMD131213 TVY131209:TVZ131213 UFU131209:UFV131213 UPQ131209:UPR131213 UZM131209:UZN131213 VJI131209:VJJ131213 VTE131209:VTF131213 WDA131209:WDB131213 WMW131209:WMX131213 WWS131209:WWT131213 AB196745:AB196749 KG196745:KH196749 UC196745:UD196749 ADY196745:ADZ196749 ANU196745:ANV196749 AXQ196745:AXR196749 BHM196745:BHN196749 BRI196745:BRJ196749 CBE196745:CBF196749 CLA196745:CLB196749 CUW196745:CUX196749 DES196745:DET196749 DOO196745:DOP196749 DYK196745:DYL196749 EIG196745:EIH196749 ESC196745:ESD196749 FBY196745:FBZ196749 FLU196745:FLV196749 FVQ196745:FVR196749 GFM196745:GFN196749 GPI196745:GPJ196749 GZE196745:GZF196749 HJA196745:HJB196749 HSW196745:HSX196749 ICS196745:ICT196749 IMO196745:IMP196749 IWK196745:IWL196749 JGG196745:JGH196749 JQC196745:JQD196749 JZY196745:JZZ196749 KJU196745:KJV196749 KTQ196745:KTR196749 LDM196745:LDN196749 LNI196745:LNJ196749 LXE196745:LXF196749 MHA196745:MHB196749 MQW196745:MQX196749 NAS196745:NAT196749 NKO196745:NKP196749 NUK196745:NUL196749 OEG196745:OEH196749 OOC196745:OOD196749 OXY196745:OXZ196749 PHU196745:PHV196749 PRQ196745:PRR196749 QBM196745:QBN196749 QLI196745:QLJ196749 QVE196745:QVF196749 RFA196745:RFB196749 ROW196745:ROX196749 RYS196745:RYT196749 SIO196745:SIP196749 SSK196745:SSL196749 TCG196745:TCH196749 TMC196745:TMD196749 TVY196745:TVZ196749 UFU196745:UFV196749 UPQ196745:UPR196749 UZM196745:UZN196749 VJI196745:VJJ196749 VTE196745:VTF196749 WDA196745:WDB196749 WMW196745:WMX196749 WWS196745:WWT196749 AB262281:AB262285 KG262281:KH262285 UC262281:UD262285 ADY262281:ADZ262285 ANU262281:ANV262285 AXQ262281:AXR262285 BHM262281:BHN262285 BRI262281:BRJ262285 CBE262281:CBF262285 CLA262281:CLB262285 CUW262281:CUX262285 DES262281:DET262285 DOO262281:DOP262285 DYK262281:DYL262285 EIG262281:EIH262285 ESC262281:ESD262285 FBY262281:FBZ262285 FLU262281:FLV262285 FVQ262281:FVR262285 GFM262281:GFN262285 GPI262281:GPJ262285 GZE262281:GZF262285 HJA262281:HJB262285 HSW262281:HSX262285 ICS262281:ICT262285 IMO262281:IMP262285 IWK262281:IWL262285 JGG262281:JGH262285 JQC262281:JQD262285 JZY262281:JZZ262285 KJU262281:KJV262285 KTQ262281:KTR262285 LDM262281:LDN262285 LNI262281:LNJ262285 LXE262281:LXF262285 MHA262281:MHB262285 MQW262281:MQX262285 NAS262281:NAT262285 NKO262281:NKP262285 NUK262281:NUL262285 OEG262281:OEH262285 OOC262281:OOD262285 OXY262281:OXZ262285 PHU262281:PHV262285 PRQ262281:PRR262285 QBM262281:QBN262285 QLI262281:QLJ262285 QVE262281:QVF262285 RFA262281:RFB262285 ROW262281:ROX262285 RYS262281:RYT262285 SIO262281:SIP262285 SSK262281:SSL262285 TCG262281:TCH262285 TMC262281:TMD262285 TVY262281:TVZ262285 UFU262281:UFV262285 UPQ262281:UPR262285 UZM262281:UZN262285 VJI262281:VJJ262285 VTE262281:VTF262285 WDA262281:WDB262285 WMW262281:WMX262285 WWS262281:WWT262285 AB327817:AB327821 KG327817:KH327821 UC327817:UD327821 ADY327817:ADZ327821 ANU327817:ANV327821 AXQ327817:AXR327821 BHM327817:BHN327821 BRI327817:BRJ327821 CBE327817:CBF327821 CLA327817:CLB327821 CUW327817:CUX327821 DES327817:DET327821 DOO327817:DOP327821 DYK327817:DYL327821 EIG327817:EIH327821 ESC327817:ESD327821 FBY327817:FBZ327821 FLU327817:FLV327821 FVQ327817:FVR327821 GFM327817:GFN327821 GPI327817:GPJ327821 GZE327817:GZF327821 HJA327817:HJB327821 HSW327817:HSX327821 ICS327817:ICT327821 IMO327817:IMP327821 IWK327817:IWL327821 JGG327817:JGH327821 JQC327817:JQD327821 JZY327817:JZZ327821 KJU327817:KJV327821 KTQ327817:KTR327821 LDM327817:LDN327821 LNI327817:LNJ327821 LXE327817:LXF327821 MHA327817:MHB327821 MQW327817:MQX327821 NAS327817:NAT327821 NKO327817:NKP327821 NUK327817:NUL327821 OEG327817:OEH327821 OOC327817:OOD327821 OXY327817:OXZ327821 PHU327817:PHV327821 PRQ327817:PRR327821 QBM327817:QBN327821 QLI327817:QLJ327821 QVE327817:QVF327821 RFA327817:RFB327821 ROW327817:ROX327821 RYS327817:RYT327821 SIO327817:SIP327821 SSK327817:SSL327821 TCG327817:TCH327821 TMC327817:TMD327821 TVY327817:TVZ327821 UFU327817:UFV327821 UPQ327817:UPR327821 UZM327817:UZN327821 VJI327817:VJJ327821 VTE327817:VTF327821 WDA327817:WDB327821 WMW327817:WMX327821 WWS327817:WWT327821 AB393353:AB393357 KG393353:KH393357 UC393353:UD393357 ADY393353:ADZ393357 ANU393353:ANV393357 AXQ393353:AXR393357 BHM393353:BHN393357 BRI393353:BRJ393357 CBE393353:CBF393357 CLA393353:CLB393357 CUW393353:CUX393357 DES393353:DET393357 DOO393353:DOP393357 DYK393353:DYL393357 EIG393353:EIH393357 ESC393353:ESD393357 FBY393353:FBZ393357 FLU393353:FLV393357 FVQ393353:FVR393357 GFM393353:GFN393357 GPI393353:GPJ393357 GZE393353:GZF393357 HJA393353:HJB393357 HSW393353:HSX393357 ICS393353:ICT393357 IMO393353:IMP393357 IWK393353:IWL393357 JGG393353:JGH393357 JQC393353:JQD393357 JZY393353:JZZ393357 KJU393353:KJV393357 KTQ393353:KTR393357 LDM393353:LDN393357 LNI393353:LNJ393357 LXE393353:LXF393357 MHA393353:MHB393357 MQW393353:MQX393357 NAS393353:NAT393357 NKO393353:NKP393357 NUK393353:NUL393357 OEG393353:OEH393357 OOC393353:OOD393357 OXY393353:OXZ393357 PHU393353:PHV393357 PRQ393353:PRR393357 QBM393353:QBN393357 QLI393353:QLJ393357 QVE393353:QVF393357 RFA393353:RFB393357 ROW393353:ROX393357 RYS393353:RYT393357 SIO393353:SIP393357 SSK393353:SSL393357 TCG393353:TCH393357 TMC393353:TMD393357 TVY393353:TVZ393357 UFU393353:UFV393357 UPQ393353:UPR393357 UZM393353:UZN393357 VJI393353:VJJ393357 VTE393353:VTF393357 WDA393353:WDB393357 WMW393353:WMX393357 WWS393353:WWT393357 AB458889:AB458893 KG458889:KH458893 UC458889:UD458893 ADY458889:ADZ458893 ANU458889:ANV458893 AXQ458889:AXR458893 BHM458889:BHN458893 BRI458889:BRJ458893 CBE458889:CBF458893 CLA458889:CLB458893 CUW458889:CUX458893 DES458889:DET458893 DOO458889:DOP458893 DYK458889:DYL458893 EIG458889:EIH458893 ESC458889:ESD458893 FBY458889:FBZ458893 FLU458889:FLV458893 FVQ458889:FVR458893 GFM458889:GFN458893 GPI458889:GPJ458893 GZE458889:GZF458893 HJA458889:HJB458893 HSW458889:HSX458893 ICS458889:ICT458893 IMO458889:IMP458893 IWK458889:IWL458893 JGG458889:JGH458893 JQC458889:JQD458893 JZY458889:JZZ458893 KJU458889:KJV458893 KTQ458889:KTR458893 LDM458889:LDN458893 LNI458889:LNJ458893 LXE458889:LXF458893 MHA458889:MHB458893 MQW458889:MQX458893 NAS458889:NAT458893 NKO458889:NKP458893 NUK458889:NUL458893 OEG458889:OEH458893 OOC458889:OOD458893 OXY458889:OXZ458893 PHU458889:PHV458893 PRQ458889:PRR458893 QBM458889:QBN458893 QLI458889:QLJ458893 QVE458889:QVF458893 RFA458889:RFB458893 ROW458889:ROX458893 RYS458889:RYT458893 SIO458889:SIP458893 SSK458889:SSL458893 TCG458889:TCH458893 TMC458889:TMD458893 TVY458889:TVZ458893 UFU458889:UFV458893 UPQ458889:UPR458893 UZM458889:UZN458893 VJI458889:VJJ458893 VTE458889:VTF458893 WDA458889:WDB458893 WMW458889:WMX458893 WWS458889:WWT458893 AB524425:AB524429 KG524425:KH524429 UC524425:UD524429 ADY524425:ADZ524429 ANU524425:ANV524429 AXQ524425:AXR524429 BHM524425:BHN524429 BRI524425:BRJ524429 CBE524425:CBF524429 CLA524425:CLB524429 CUW524425:CUX524429 DES524425:DET524429 DOO524425:DOP524429 DYK524425:DYL524429 EIG524425:EIH524429 ESC524425:ESD524429 FBY524425:FBZ524429 FLU524425:FLV524429 FVQ524425:FVR524429 GFM524425:GFN524429 GPI524425:GPJ524429 GZE524425:GZF524429 HJA524425:HJB524429 HSW524425:HSX524429 ICS524425:ICT524429 IMO524425:IMP524429 IWK524425:IWL524429 JGG524425:JGH524429 JQC524425:JQD524429 JZY524425:JZZ524429 KJU524425:KJV524429 KTQ524425:KTR524429 LDM524425:LDN524429 LNI524425:LNJ524429 LXE524425:LXF524429 MHA524425:MHB524429 MQW524425:MQX524429 NAS524425:NAT524429 NKO524425:NKP524429 NUK524425:NUL524429 OEG524425:OEH524429 OOC524425:OOD524429 OXY524425:OXZ524429 PHU524425:PHV524429 PRQ524425:PRR524429 QBM524425:QBN524429 QLI524425:QLJ524429 QVE524425:QVF524429 RFA524425:RFB524429 ROW524425:ROX524429 RYS524425:RYT524429 SIO524425:SIP524429 SSK524425:SSL524429 TCG524425:TCH524429 TMC524425:TMD524429 TVY524425:TVZ524429 UFU524425:UFV524429 UPQ524425:UPR524429 UZM524425:UZN524429 VJI524425:VJJ524429 VTE524425:VTF524429 WDA524425:WDB524429 WMW524425:WMX524429 WWS524425:WWT524429 AB589961:AB589965 KG589961:KH589965 UC589961:UD589965 ADY589961:ADZ589965 ANU589961:ANV589965 AXQ589961:AXR589965 BHM589961:BHN589965 BRI589961:BRJ589965 CBE589961:CBF589965 CLA589961:CLB589965 CUW589961:CUX589965 DES589961:DET589965 DOO589961:DOP589965 DYK589961:DYL589965 EIG589961:EIH589965 ESC589961:ESD589965 FBY589961:FBZ589965 FLU589961:FLV589965 FVQ589961:FVR589965 GFM589961:GFN589965 GPI589961:GPJ589965 GZE589961:GZF589965 HJA589961:HJB589965 HSW589961:HSX589965 ICS589961:ICT589965 IMO589961:IMP589965 IWK589961:IWL589965 JGG589961:JGH589965 JQC589961:JQD589965 JZY589961:JZZ589965 KJU589961:KJV589965 KTQ589961:KTR589965 LDM589961:LDN589965 LNI589961:LNJ589965 LXE589961:LXF589965 MHA589961:MHB589965 MQW589961:MQX589965 NAS589961:NAT589965 NKO589961:NKP589965 NUK589961:NUL589965 OEG589961:OEH589965 OOC589961:OOD589965 OXY589961:OXZ589965 PHU589961:PHV589965 PRQ589961:PRR589965 QBM589961:QBN589965 QLI589961:QLJ589965 QVE589961:QVF589965 RFA589961:RFB589965 ROW589961:ROX589965 RYS589961:RYT589965 SIO589961:SIP589965 SSK589961:SSL589965 TCG589961:TCH589965 TMC589961:TMD589965 TVY589961:TVZ589965 UFU589961:UFV589965 UPQ589961:UPR589965 UZM589961:UZN589965 VJI589961:VJJ589965 VTE589961:VTF589965 WDA589961:WDB589965 WMW589961:WMX589965 WWS589961:WWT589965 AB655497:AB655501 KG655497:KH655501 UC655497:UD655501 ADY655497:ADZ655501 ANU655497:ANV655501 AXQ655497:AXR655501 BHM655497:BHN655501 BRI655497:BRJ655501 CBE655497:CBF655501 CLA655497:CLB655501 CUW655497:CUX655501 DES655497:DET655501 DOO655497:DOP655501 DYK655497:DYL655501 EIG655497:EIH655501 ESC655497:ESD655501 FBY655497:FBZ655501 FLU655497:FLV655501 FVQ655497:FVR655501 GFM655497:GFN655501 GPI655497:GPJ655501 GZE655497:GZF655501 HJA655497:HJB655501 HSW655497:HSX655501 ICS655497:ICT655501 IMO655497:IMP655501 IWK655497:IWL655501 JGG655497:JGH655501 JQC655497:JQD655501 JZY655497:JZZ655501 KJU655497:KJV655501 KTQ655497:KTR655501 LDM655497:LDN655501 LNI655497:LNJ655501 LXE655497:LXF655501 MHA655497:MHB655501 MQW655497:MQX655501 NAS655497:NAT655501 NKO655497:NKP655501 NUK655497:NUL655501 OEG655497:OEH655501 OOC655497:OOD655501 OXY655497:OXZ655501 PHU655497:PHV655501 PRQ655497:PRR655501 QBM655497:QBN655501 QLI655497:QLJ655501 QVE655497:QVF655501 RFA655497:RFB655501 ROW655497:ROX655501 RYS655497:RYT655501 SIO655497:SIP655501 SSK655497:SSL655501 TCG655497:TCH655501 TMC655497:TMD655501 TVY655497:TVZ655501 UFU655497:UFV655501 UPQ655497:UPR655501 UZM655497:UZN655501 VJI655497:VJJ655501 VTE655497:VTF655501 WDA655497:WDB655501 WMW655497:WMX655501 WWS655497:WWT655501 AB721033:AB721037 KG721033:KH721037 UC721033:UD721037 ADY721033:ADZ721037 ANU721033:ANV721037 AXQ721033:AXR721037 BHM721033:BHN721037 BRI721033:BRJ721037 CBE721033:CBF721037 CLA721033:CLB721037 CUW721033:CUX721037 DES721033:DET721037 DOO721033:DOP721037 DYK721033:DYL721037 EIG721033:EIH721037 ESC721033:ESD721037 FBY721033:FBZ721037 FLU721033:FLV721037 FVQ721033:FVR721037 GFM721033:GFN721037 GPI721033:GPJ721037 GZE721033:GZF721037 HJA721033:HJB721037 HSW721033:HSX721037 ICS721033:ICT721037 IMO721033:IMP721037 IWK721033:IWL721037 JGG721033:JGH721037 JQC721033:JQD721037 JZY721033:JZZ721037 KJU721033:KJV721037 KTQ721033:KTR721037 LDM721033:LDN721037 LNI721033:LNJ721037 LXE721033:LXF721037 MHA721033:MHB721037 MQW721033:MQX721037 NAS721033:NAT721037 NKO721033:NKP721037 NUK721033:NUL721037 OEG721033:OEH721037 OOC721033:OOD721037 OXY721033:OXZ721037 PHU721033:PHV721037 PRQ721033:PRR721037 QBM721033:QBN721037 QLI721033:QLJ721037 QVE721033:QVF721037 RFA721033:RFB721037 ROW721033:ROX721037 RYS721033:RYT721037 SIO721033:SIP721037 SSK721033:SSL721037 TCG721033:TCH721037 TMC721033:TMD721037 TVY721033:TVZ721037 UFU721033:UFV721037 UPQ721033:UPR721037 UZM721033:UZN721037 VJI721033:VJJ721037 VTE721033:VTF721037 WDA721033:WDB721037 WMW721033:WMX721037 WWS721033:WWT721037 AB786569:AB786573 KG786569:KH786573 UC786569:UD786573 ADY786569:ADZ786573 ANU786569:ANV786573 AXQ786569:AXR786573 BHM786569:BHN786573 BRI786569:BRJ786573 CBE786569:CBF786573 CLA786569:CLB786573 CUW786569:CUX786573 DES786569:DET786573 DOO786569:DOP786573 DYK786569:DYL786573 EIG786569:EIH786573 ESC786569:ESD786573 FBY786569:FBZ786573 FLU786569:FLV786573 FVQ786569:FVR786573 GFM786569:GFN786573 GPI786569:GPJ786573 GZE786569:GZF786573 HJA786569:HJB786573 HSW786569:HSX786573 ICS786569:ICT786573 IMO786569:IMP786573 IWK786569:IWL786573 JGG786569:JGH786573 JQC786569:JQD786573 JZY786569:JZZ786573 KJU786569:KJV786573 KTQ786569:KTR786573 LDM786569:LDN786573 LNI786569:LNJ786573 LXE786569:LXF786573 MHA786569:MHB786573 MQW786569:MQX786573 NAS786569:NAT786573 NKO786569:NKP786573 NUK786569:NUL786573 OEG786569:OEH786573 OOC786569:OOD786573 OXY786569:OXZ786573 PHU786569:PHV786573 PRQ786569:PRR786573 QBM786569:QBN786573 QLI786569:QLJ786573 QVE786569:QVF786573 RFA786569:RFB786573 ROW786569:ROX786573 RYS786569:RYT786573 SIO786569:SIP786573 SSK786569:SSL786573 TCG786569:TCH786573 TMC786569:TMD786573 TVY786569:TVZ786573 UFU786569:UFV786573 UPQ786569:UPR786573 UZM786569:UZN786573 VJI786569:VJJ786573 VTE786569:VTF786573 WDA786569:WDB786573 WMW786569:WMX786573 WWS786569:WWT786573 AB852105:AB852109 KG852105:KH852109 UC852105:UD852109 ADY852105:ADZ852109 ANU852105:ANV852109 AXQ852105:AXR852109 BHM852105:BHN852109 BRI852105:BRJ852109 CBE852105:CBF852109 CLA852105:CLB852109 CUW852105:CUX852109 DES852105:DET852109 DOO852105:DOP852109 DYK852105:DYL852109 EIG852105:EIH852109 ESC852105:ESD852109 FBY852105:FBZ852109 FLU852105:FLV852109 FVQ852105:FVR852109 GFM852105:GFN852109 GPI852105:GPJ852109 GZE852105:GZF852109 HJA852105:HJB852109 HSW852105:HSX852109 ICS852105:ICT852109 IMO852105:IMP852109 IWK852105:IWL852109 JGG852105:JGH852109 JQC852105:JQD852109 JZY852105:JZZ852109 KJU852105:KJV852109 KTQ852105:KTR852109 LDM852105:LDN852109 LNI852105:LNJ852109 LXE852105:LXF852109 MHA852105:MHB852109 MQW852105:MQX852109 NAS852105:NAT852109 NKO852105:NKP852109 NUK852105:NUL852109 OEG852105:OEH852109 OOC852105:OOD852109 OXY852105:OXZ852109 PHU852105:PHV852109 PRQ852105:PRR852109 QBM852105:QBN852109 QLI852105:QLJ852109 QVE852105:QVF852109 RFA852105:RFB852109 ROW852105:ROX852109 RYS852105:RYT852109 SIO852105:SIP852109 SSK852105:SSL852109 TCG852105:TCH852109 TMC852105:TMD852109 TVY852105:TVZ852109 UFU852105:UFV852109 UPQ852105:UPR852109 UZM852105:UZN852109 VJI852105:VJJ852109 VTE852105:VTF852109 WDA852105:WDB852109 WMW852105:WMX852109 WWS852105:WWT852109 AB917641:AB917645 KG917641:KH917645 UC917641:UD917645 ADY917641:ADZ917645 ANU917641:ANV917645 AXQ917641:AXR917645 BHM917641:BHN917645 BRI917641:BRJ917645 CBE917641:CBF917645 CLA917641:CLB917645 CUW917641:CUX917645 DES917641:DET917645 DOO917641:DOP917645 DYK917641:DYL917645 EIG917641:EIH917645 ESC917641:ESD917645 FBY917641:FBZ917645 FLU917641:FLV917645 FVQ917641:FVR917645 GFM917641:GFN917645 GPI917641:GPJ917645 GZE917641:GZF917645 HJA917641:HJB917645 HSW917641:HSX917645 ICS917641:ICT917645 IMO917641:IMP917645 IWK917641:IWL917645 JGG917641:JGH917645 JQC917641:JQD917645 JZY917641:JZZ917645 KJU917641:KJV917645 KTQ917641:KTR917645 LDM917641:LDN917645 LNI917641:LNJ917645 LXE917641:LXF917645 MHA917641:MHB917645 MQW917641:MQX917645 NAS917641:NAT917645 NKO917641:NKP917645 NUK917641:NUL917645 OEG917641:OEH917645 OOC917641:OOD917645 OXY917641:OXZ917645 PHU917641:PHV917645 PRQ917641:PRR917645 QBM917641:QBN917645 QLI917641:QLJ917645 QVE917641:QVF917645 RFA917641:RFB917645 ROW917641:ROX917645 RYS917641:RYT917645 SIO917641:SIP917645 SSK917641:SSL917645 TCG917641:TCH917645 TMC917641:TMD917645 TVY917641:TVZ917645 UFU917641:UFV917645 UPQ917641:UPR917645 UZM917641:UZN917645 VJI917641:VJJ917645 VTE917641:VTF917645 WDA917641:WDB917645 WMW917641:WMX917645 WWS917641:WWT917645 AB983177:AB983181 KG983177:KH983181 UC983177:UD983181 ADY983177:ADZ983181 ANU983177:ANV983181 AXQ983177:AXR983181 BHM983177:BHN983181 BRI983177:BRJ983181 CBE983177:CBF983181 CLA983177:CLB983181 CUW983177:CUX983181 DES983177:DET983181 DOO983177:DOP983181 DYK983177:DYL983181 EIG983177:EIH983181 ESC983177:ESD983181 FBY983177:FBZ983181 FLU983177:FLV983181 FVQ983177:FVR983181 GFM983177:GFN983181 GPI983177:GPJ983181 GZE983177:GZF983181 HJA983177:HJB983181 HSW983177:HSX983181 ICS983177:ICT983181 IMO983177:IMP983181 IWK983177:IWL983181 JGG983177:JGH983181 JQC983177:JQD983181 JZY983177:JZZ983181 KJU983177:KJV983181 KTQ983177:KTR983181 LDM983177:LDN983181 LNI983177:LNJ983181 LXE983177:LXF983181 MHA983177:MHB983181 MQW983177:MQX983181 NAS983177:NAT983181 NKO983177:NKP983181 NUK983177:NUL983181 OEG983177:OEH983181 OOC983177:OOD983181 OXY983177:OXZ983181 PHU983177:PHV983181 PRQ983177:PRR983181 QBM983177:QBN983181 QLI983177:QLJ983181 QVE983177:QVF983181 RFA983177:RFB983181 ROW983177:ROX983181 RYS983177:RYT983181 SIO983177:SIP983181 SSK983177:SSL983181 TCG983177:TCH983181 TMC983177:TMD983181 TVY983177:TVZ983181 UFU983177:UFV983181 UPQ983177:UPR983181 UZM983177:UZN983181 VJI983177:VJJ983181 VTE983177:VTF983181 WDA983177:WDB983181 WMW983177:WMX983181 WWS983177:WWT983181 VTE983262:VTE983270 AB65718:AB65721 KG65718:KG65721 UC65718:UC65721 ADY65718:ADY65721 ANU65718:ANU65721 AXQ65718:AXQ65721 BHM65718:BHM65721 BRI65718:BRI65721 CBE65718:CBE65721 CLA65718:CLA65721 CUW65718:CUW65721 DES65718:DES65721 DOO65718:DOO65721 DYK65718:DYK65721 EIG65718:EIG65721 ESC65718:ESC65721 FBY65718:FBY65721 FLU65718:FLU65721 FVQ65718:FVQ65721 GFM65718:GFM65721 GPI65718:GPI65721 GZE65718:GZE65721 HJA65718:HJA65721 HSW65718:HSW65721 ICS65718:ICS65721 IMO65718:IMO65721 IWK65718:IWK65721 JGG65718:JGG65721 JQC65718:JQC65721 JZY65718:JZY65721 KJU65718:KJU65721 KTQ65718:KTQ65721 LDM65718:LDM65721 LNI65718:LNI65721 LXE65718:LXE65721 MHA65718:MHA65721 MQW65718:MQW65721 NAS65718:NAS65721 NKO65718:NKO65721 NUK65718:NUK65721 OEG65718:OEG65721 OOC65718:OOC65721 OXY65718:OXY65721 PHU65718:PHU65721 PRQ65718:PRQ65721 QBM65718:QBM65721 QLI65718:QLI65721 QVE65718:QVE65721 RFA65718:RFA65721 ROW65718:ROW65721 RYS65718:RYS65721 SIO65718:SIO65721 SSK65718:SSK65721 TCG65718:TCG65721 TMC65718:TMC65721 TVY65718:TVY65721 UFU65718:UFU65721 UPQ65718:UPQ65721 UZM65718:UZM65721 VJI65718:VJI65721 VTE65718:VTE65721 WDA65718:WDA65721 WMW65718:WMW65721 WWS65718:WWS65721 AB131254:AB131257 KG131254:KG131257 UC131254:UC131257 ADY131254:ADY131257 ANU131254:ANU131257 AXQ131254:AXQ131257 BHM131254:BHM131257 BRI131254:BRI131257 CBE131254:CBE131257 CLA131254:CLA131257 CUW131254:CUW131257 DES131254:DES131257 DOO131254:DOO131257 DYK131254:DYK131257 EIG131254:EIG131257 ESC131254:ESC131257 FBY131254:FBY131257 FLU131254:FLU131257 FVQ131254:FVQ131257 GFM131254:GFM131257 GPI131254:GPI131257 GZE131254:GZE131257 HJA131254:HJA131257 HSW131254:HSW131257 ICS131254:ICS131257 IMO131254:IMO131257 IWK131254:IWK131257 JGG131254:JGG131257 JQC131254:JQC131257 JZY131254:JZY131257 KJU131254:KJU131257 KTQ131254:KTQ131257 LDM131254:LDM131257 LNI131254:LNI131257 LXE131254:LXE131257 MHA131254:MHA131257 MQW131254:MQW131257 NAS131254:NAS131257 NKO131254:NKO131257 NUK131254:NUK131257 OEG131254:OEG131257 OOC131254:OOC131257 OXY131254:OXY131257 PHU131254:PHU131257 PRQ131254:PRQ131257 QBM131254:QBM131257 QLI131254:QLI131257 QVE131254:QVE131257 RFA131254:RFA131257 ROW131254:ROW131257 RYS131254:RYS131257 SIO131254:SIO131257 SSK131254:SSK131257 TCG131254:TCG131257 TMC131254:TMC131257 TVY131254:TVY131257 UFU131254:UFU131257 UPQ131254:UPQ131257 UZM131254:UZM131257 VJI131254:VJI131257 VTE131254:VTE131257 WDA131254:WDA131257 WMW131254:WMW131257 WWS131254:WWS131257 AB196790:AB196793 KG196790:KG196793 UC196790:UC196793 ADY196790:ADY196793 ANU196790:ANU196793 AXQ196790:AXQ196793 BHM196790:BHM196793 BRI196790:BRI196793 CBE196790:CBE196793 CLA196790:CLA196793 CUW196790:CUW196793 DES196790:DES196793 DOO196790:DOO196793 DYK196790:DYK196793 EIG196790:EIG196793 ESC196790:ESC196793 FBY196790:FBY196793 FLU196790:FLU196793 FVQ196790:FVQ196793 GFM196790:GFM196793 GPI196790:GPI196793 GZE196790:GZE196793 HJA196790:HJA196793 HSW196790:HSW196793 ICS196790:ICS196793 IMO196790:IMO196793 IWK196790:IWK196793 JGG196790:JGG196793 JQC196790:JQC196793 JZY196790:JZY196793 KJU196790:KJU196793 KTQ196790:KTQ196793 LDM196790:LDM196793 LNI196790:LNI196793 LXE196790:LXE196793 MHA196790:MHA196793 MQW196790:MQW196793 NAS196790:NAS196793 NKO196790:NKO196793 NUK196790:NUK196793 OEG196790:OEG196793 OOC196790:OOC196793 OXY196790:OXY196793 PHU196790:PHU196793 PRQ196790:PRQ196793 QBM196790:QBM196793 QLI196790:QLI196793 QVE196790:QVE196793 RFA196790:RFA196793 ROW196790:ROW196793 RYS196790:RYS196793 SIO196790:SIO196793 SSK196790:SSK196793 TCG196790:TCG196793 TMC196790:TMC196793 TVY196790:TVY196793 UFU196790:UFU196793 UPQ196790:UPQ196793 UZM196790:UZM196793 VJI196790:VJI196793 VTE196790:VTE196793 WDA196790:WDA196793 WMW196790:WMW196793 WWS196790:WWS196793 AB262326:AB262329 KG262326:KG262329 UC262326:UC262329 ADY262326:ADY262329 ANU262326:ANU262329 AXQ262326:AXQ262329 BHM262326:BHM262329 BRI262326:BRI262329 CBE262326:CBE262329 CLA262326:CLA262329 CUW262326:CUW262329 DES262326:DES262329 DOO262326:DOO262329 DYK262326:DYK262329 EIG262326:EIG262329 ESC262326:ESC262329 FBY262326:FBY262329 FLU262326:FLU262329 FVQ262326:FVQ262329 GFM262326:GFM262329 GPI262326:GPI262329 GZE262326:GZE262329 HJA262326:HJA262329 HSW262326:HSW262329 ICS262326:ICS262329 IMO262326:IMO262329 IWK262326:IWK262329 JGG262326:JGG262329 JQC262326:JQC262329 JZY262326:JZY262329 KJU262326:KJU262329 KTQ262326:KTQ262329 LDM262326:LDM262329 LNI262326:LNI262329 LXE262326:LXE262329 MHA262326:MHA262329 MQW262326:MQW262329 NAS262326:NAS262329 NKO262326:NKO262329 NUK262326:NUK262329 OEG262326:OEG262329 OOC262326:OOC262329 OXY262326:OXY262329 PHU262326:PHU262329 PRQ262326:PRQ262329 QBM262326:QBM262329 QLI262326:QLI262329 QVE262326:QVE262329 RFA262326:RFA262329 ROW262326:ROW262329 RYS262326:RYS262329 SIO262326:SIO262329 SSK262326:SSK262329 TCG262326:TCG262329 TMC262326:TMC262329 TVY262326:TVY262329 UFU262326:UFU262329 UPQ262326:UPQ262329 UZM262326:UZM262329 VJI262326:VJI262329 VTE262326:VTE262329 WDA262326:WDA262329 WMW262326:WMW262329 WWS262326:WWS262329 AB327862:AB327865 KG327862:KG327865 UC327862:UC327865 ADY327862:ADY327865 ANU327862:ANU327865 AXQ327862:AXQ327865 BHM327862:BHM327865 BRI327862:BRI327865 CBE327862:CBE327865 CLA327862:CLA327865 CUW327862:CUW327865 DES327862:DES327865 DOO327862:DOO327865 DYK327862:DYK327865 EIG327862:EIG327865 ESC327862:ESC327865 FBY327862:FBY327865 FLU327862:FLU327865 FVQ327862:FVQ327865 GFM327862:GFM327865 GPI327862:GPI327865 GZE327862:GZE327865 HJA327862:HJA327865 HSW327862:HSW327865 ICS327862:ICS327865 IMO327862:IMO327865 IWK327862:IWK327865 JGG327862:JGG327865 JQC327862:JQC327865 JZY327862:JZY327865 KJU327862:KJU327865 KTQ327862:KTQ327865 LDM327862:LDM327865 LNI327862:LNI327865 LXE327862:LXE327865 MHA327862:MHA327865 MQW327862:MQW327865 NAS327862:NAS327865 NKO327862:NKO327865 NUK327862:NUK327865 OEG327862:OEG327865 OOC327862:OOC327865 OXY327862:OXY327865 PHU327862:PHU327865 PRQ327862:PRQ327865 QBM327862:QBM327865 QLI327862:QLI327865 QVE327862:QVE327865 RFA327862:RFA327865 ROW327862:ROW327865 RYS327862:RYS327865 SIO327862:SIO327865 SSK327862:SSK327865 TCG327862:TCG327865 TMC327862:TMC327865 TVY327862:TVY327865 UFU327862:UFU327865 UPQ327862:UPQ327865 UZM327862:UZM327865 VJI327862:VJI327865 VTE327862:VTE327865 WDA327862:WDA327865 WMW327862:WMW327865 WWS327862:WWS327865 AB393398:AB393401 KG393398:KG393401 UC393398:UC393401 ADY393398:ADY393401 ANU393398:ANU393401 AXQ393398:AXQ393401 BHM393398:BHM393401 BRI393398:BRI393401 CBE393398:CBE393401 CLA393398:CLA393401 CUW393398:CUW393401 DES393398:DES393401 DOO393398:DOO393401 DYK393398:DYK393401 EIG393398:EIG393401 ESC393398:ESC393401 FBY393398:FBY393401 FLU393398:FLU393401 FVQ393398:FVQ393401 GFM393398:GFM393401 GPI393398:GPI393401 GZE393398:GZE393401 HJA393398:HJA393401 HSW393398:HSW393401 ICS393398:ICS393401 IMO393398:IMO393401 IWK393398:IWK393401 JGG393398:JGG393401 JQC393398:JQC393401 JZY393398:JZY393401 KJU393398:KJU393401 KTQ393398:KTQ393401 LDM393398:LDM393401 LNI393398:LNI393401 LXE393398:LXE393401 MHA393398:MHA393401 MQW393398:MQW393401 NAS393398:NAS393401 NKO393398:NKO393401 NUK393398:NUK393401 OEG393398:OEG393401 OOC393398:OOC393401 OXY393398:OXY393401 PHU393398:PHU393401 PRQ393398:PRQ393401 QBM393398:QBM393401 QLI393398:QLI393401 QVE393398:QVE393401 RFA393398:RFA393401 ROW393398:ROW393401 RYS393398:RYS393401 SIO393398:SIO393401 SSK393398:SSK393401 TCG393398:TCG393401 TMC393398:TMC393401 TVY393398:TVY393401 UFU393398:UFU393401 UPQ393398:UPQ393401 UZM393398:UZM393401 VJI393398:VJI393401 VTE393398:VTE393401 WDA393398:WDA393401 WMW393398:WMW393401 WWS393398:WWS393401 AB458934:AB458937 KG458934:KG458937 UC458934:UC458937 ADY458934:ADY458937 ANU458934:ANU458937 AXQ458934:AXQ458937 BHM458934:BHM458937 BRI458934:BRI458937 CBE458934:CBE458937 CLA458934:CLA458937 CUW458934:CUW458937 DES458934:DES458937 DOO458934:DOO458937 DYK458934:DYK458937 EIG458934:EIG458937 ESC458934:ESC458937 FBY458934:FBY458937 FLU458934:FLU458937 FVQ458934:FVQ458937 GFM458934:GFM458937 GPI458934:GPI458937 GZE458934:GZE458937 HJA458934:HJA458937 HSW458934:HSW458937 ICS458934:ICS458937 IMO458934:IMO458937 IWK458934:IWK458937 JGG458934:JGG458937 JQC458934:JQC458937 JZY458934:JZY458937 KJU458934:KJU458937 KTQ458934:KTQ458937 LDM458934:LDM458937 LNI458934:LNI458937 LXE458934:LXE458937 MHA458934:MHA458937 MQW458934:MQW458937 NAS458934:NAS458937 NKO458934:NKO458937 NUK458934:NUK458937 OEG458934:OEG458937 OOC458934:OOC458937 OXY458934:OXY458937 PHU458934:PHU458937 PRQ458934:PRQ458937 QBM458934:QBM458937 QLI458934:QLI458937 QVE458934:QVE458937 RFA458934:RFA458937 ROW458934:ROW458937 RYS458934:RYS458937 SIO458934:SIO458937 SSK458934:SSK458937 TCG458934:TCG458937 TMC458934:TMC458937 TVY458934:TVY458937 UFU458934:UFU458937 UPQ458934:UPQ458937 UZM458934:UZM458937 VJI458934:VJI458937 VTE458934:VTE458937 WDA458934:WDA458937 WMW458934:WMW458937 WWS458934:WWS458937 AB524470:AB524473 KG524470:KG524473 UC524470:UC524473 ADY524470:ADY524473 ANU524470:ANU524473 AXQ524470:AXQ524473 BHM524470:BHM524473 BRI524470:BRI524473 CBE524470:CBE524473 CLA524470:CLA524473 CUW524470:CUW524473 DES524470:DES524473 DOO524470:DOO524473 DYK524470:DYK524473 EIG524470:EIG524473 ESC524470:ESC524473 FBY524470:FBY524473 FLU524470:FLU524473 FVQ524470:FVQ524473 GFM524470:GFM524473 GPI524470:GPI524473 GZE524470:GZE524473 HJA524470:HJA524473 HSW524470:HSW524473 ICS524470:ICS524473 IMO524470:IMO524473 IWK524470:IWK524473 JGG524470:JGG524473 JQC524470:JQC524473 JZY524470:JZY524473 KJU524470:KJU524473 KTQ524470:KTQ524473 LDM524470:LDM524473 LNI524470:LNI524473 LXE524470:LXE524473 MHA524470:MHA524473 MQW524470:MQW524473 NAS524470:NAS524473 NKO524470:NKO524473 NUK524470:NUK524473 OEG524470:OEG524473 OOC524470:OOC524473 OXY524470:OXY524473 PHU524470:PHU524473 PRQ524470:PRQ524473 QBM524470:QBM524473 QLI524470:QLI524473 QVE524470:QVE524473 RFA524470:RFA524473 ROW524470:ROW524473 RYS524470:RYS524473 SIO524470:SIO524473 SSK524470:SSK524473 TCG524470:TCG524473 TMC524470:TMC524473 TVY524470:TVY524473 UFU524470:UFU524473 UPQ524470:UPQ524473 UZM524470:UZM524473 VJI524470:VJI524473 VTE524470:VTE524473 WDA524470:WDA524473 WMW524470:WMW524473 WWS524470:WWS524473 AB590006:AB590009 KG590006:KG590009 UC590006:UC590009 ADY590006:ADY590009 ANU590006:ANU590009 AXQ590006:AXQ590009 BHM590006:BHM590009 BRI590006:BRI590009 CBE590006:CBE590009 CLA590006:CLA590009 CUW590006:CUW590009 DES590006:DES590009 DOO590006:DOO590009 DYK590006:DYK590009 EIG590006:EIG590009 ESC590006:ESC590009 FBY590006:FBY590009 FLU590006:FLU590009 FVQ590006:FVQ590009 GFM590006:GFM590009 GPI590006:GPI590009 GZE590006:GZE590009 HJA590006:HJA590009 HSW590006:HSW590009 ICS590006:ICS590009 IMO590006:IMO590009 IWK590006:IWK590009 JGG590006:JGG590009 JQC590006:JQC590009 JZY590006:JZY590009 KJU590006:KJU590009 KTQ590006:KTQ590009 LDM590006:LDM590009 LNI590006:LNI590009 LXE590006:LXE590009 MHA590006:MHA590009 MQW590006:MQW590009 NAS590006:NAS590009 NKO590006:NKO590009 NUK590006:NUK590009 OEG590006:OEG590009 OOC590006:OOC590009 OXY590006:OXY590009 PHU590006:PHU590009 PRQ590006:PRQ590009 QBM590006:QBM590009 QLI590006:QLI590009 QVE590006:QVE590009 RFA590006:RFA590009 ROW590006:ROW590009 RYS590006:RYS590009 SIO590006:SIO590009 SSK590006:SSK590009 TCG590006:TCG590009 TMC590006:TMC590009 TVY590006:TVY590009 UFU590006:UFU590009 UPQ590006:UPQ590009 UZM590006:UZM590009 VJI590006:VJI590009 VTE590006:VTE590009 WDA590006:WDA590009 WMW590006:WMW590009 WWS590006:WWS590009 AB655542:AB655545 KG655542:KG655545 UC655542:UC655545 ADY655542:ADY655545 ANU655542:ANU655545 AXQ655542:AXQ655545 BHM655542:BHM655545 BRI655542:BRI655545 CBE655542:CBE655545 CLA655542:CLA655545 CUW655542:CUW655545 DES655542:DES655545 DOO655542:DOO655545 DYK655542:DYK655545 EIG655542:EIG655545 ESC655542:ESC655545 FBY655542:FBY655545 FLU655542:FLU655545 FVQ655542:FVQ655545 GFM655542:GFM655545 GPI655542:GPI655545 GZE655542:GZE655545 HJA655542:HJA655545 HSW655542:HSW655545 ICS655542:ICS655545 IMO655542:IMO655545 IWK655542:IWK655545 JGG655542:JGG655545 JQC655542:JQC655545 JZY655542:JZY655545 KJU655542:KJU655545 KTQ655542:KTQ655545 LDM655542:LDM655545 LNI655542:LNI655545 LXE655542:LXE655545 MHA655542:MHA655545 MQW655542:MQW655545 NAS655542:NAS655545 NKO655542:NKO655545 NUK655542:NUK655545 OEG655542:OEG655545 OOC655542:OOC655545 OXY655542:OXY655545 PHU655542:PHU655545 PRQ655542:PRQ655545 QBM655542:QBM655545 QLI655542:QLI655545 QVE655542:QVE655545 RFA655542:RFA655545 ROW655542:ROW655545 RYS655542:RYS655545 SIO655542:SIO655545 SSK655542:SSK655545 TCG655542:TCG655545 TMC655542:TMC655545 TVY655542:TVY655545 UFU655542:UFU655545 UPQ655542:UPQ655545 UZM655542:UZM655545 VJI655542:VJI655545 VTE655542:VTE655545 WDA655542:WDA655545 WMW655542:WMW655545 WWS655542:WWS655545 AB721078:AB721081 KG721078:KG721081 UC721078:UC721081 ADY721078:ADY721081 ANU721078:ANU721081 AXQ721078:AXQ721081 BHM721078:BHM721081 BRI721078:BRI721081 CBE721078:CBE721081 CLA721078:CLA721081 CUW721078:CUW721081 DES721078:DES721081 DOO721078:DOO721081 DYK721078:DYK721081 EIG721078:EIG721081 ESC721078:ESC721081 FBY721078:FBY721081 FLU721078:FLU721081 FVQ721078:FVQ721081 GFM721078:GFM721081 GPI721078:GPI721081 GZE721078:GZE721081 HJA721078:HJA721081 HSW721078:HSW721081 ICS721078:ICS721081 IMO721078:IMO721081 IWK721078:IWK721081 JGG721078:JGG721081 JQC721078:JQC721081 JZY721078:JZY721081 KJU721078:KJU721081 KTQ721078:KTQ721081 LDM721078:LDM721081 LNI721078:LNI721081 LXE721078:LXE721081 MHA721078:MHA721081 MQW721078:MQW721081 NAS721078:NAS721081 NKO721078:NKO721081 NUK721078:NUK721081 OEG721078:OEG721081 OOC721078:OOC721081 OXY721078:OXY721081 PHU721078:PHU721081 PRQ721078:PRQ721081 QBM721078:QBM721081 QLI721078:QLI721081 QVE721078:QVE721081 RFA721078:RFA721081 ROW721078:ROW721081 RYS721078:RYS721081 SIO721078:SIO721081 SSK721078:SSK721081 TCG721078:TCG721081 TMC721078:TMC721081 TVY721078:TVY721081 UFU721078:UFU721081 UPQ721078:UPQ721081 UZM721078:UZM721081 VJI721078:VJI721081 VTE721078:VTE721081 WDA721078:WDA721081 WMW721078:WMW721081 WWS721078:WWS721081 AB786614:AB786617 KG786614:KG786617 UC786614:UC786617 ADY786614:ADY786617 ANU786614:ANU786617 AXQ786614:AXQ786617 BHM786614:BHM786617 BRI786614:BRI786617 CBE786614:CBE786617 CLA786614:CLA786617 CUW786614:CUW786617 DES786614:DES786617 DOO786614:DOO786617 DYK786614:DYK786617 EIG786614:EIG786617 ESC786614:ESC786617 FBY786614:FBY786617 FLU786614:FLU786617 FVQ786614:FVQ786617 GFM786614:GFM786617 GPI786614:GPI786617 GZE786614:GZE786617 HJA786614:HJA786617 HSW786614:HSW786617 ICS786614:ICS786617 IMO786614:IMO786617 IWK786614:IWK786617 JGG786614:JGG786617 JQC786614:JQC786617 JZY786614:JZY786617 KJU786614:KJU786617 KTQ786614:KTQ786617 LDM786614:LDM786617 LNI786614:LNI786617 LXE786614:LXE786617 MHA786614:MHA786617 MQW786614:MQW786617 NAS786614:NAS786617 NKO786614:NKO786617 NUK786614:NUK786617 OEG786614:OEG786617 OOC786614:OOC786617 OXY786614:OXY786617 PHU786614:PHU786617 PRQ786614:PRQ786617 QBM786614:QBM786617 QLI786614:QLI786617 QVE786614:QVE786617 RFA786614:RFA786617 ROW786614:ROW786617 RYS786614:RYS786617 SIO786614:SIO786617 SSK786614:SSK786617 TCG786614:TCG786617 TMC786614:TMC786617 TVY786614:TVY786617 UFU786614:UFU786617 UPQ786614:UPQ786617 UZM786614:UZM786617 VJI786614:VJI786617 VTE786614:VTE786617 WDA786614:WDA786617 WMW786614:WMW786617 WWS786614:WWS786617 AB852150:AB852153 KG852150:KG852153 UC852150:UC852153 ADY852150:ADY852153 ANU852150:ANU852153 AXQ852150:AXQ852153 BHM852150:BHM852153 BRI852150:BRI852153 CBE852150:CBE852153 CLA852150:CLA852153 CUW852150:CUW852153 DES852150:DES852153 DOO852150:DOO852153 DYK852150:DYK852153 EIG852150:EIG852153 ESC852150:ESC852153 FBY852150:FBY852153 FLU852150:FLU852153 FVQ852150:FVQ852153 GFM852150:GFM852153 GPI852150:GPI852153 GZE852150:GZE852153 HJA852150:HJA852153 HSW852150:HSW852153 ICS852150:ICS852153 IMO852150:IMO852153 IWK852150:IWK852153 JGG852150:JGG852153 JQC852150:JQC852153 JZY852150:JZY852153 KJU852150:KJU852153 KTQ852150:KTQ852153 LDM852150:LDM852153 LNI852150:LNI852153 LXE852150:LXE852153 MHA852150:MHA852153 MQW852150:MQW852153 NAS852150:NAS852153 NKO852150:NKO852153 NUK852150:NUK852153 OEG852150:OEG852153 OOC852150:OOC852153 OXY852150:OXY852153 PHU852150:PHU852153 PRQ852150:PRQ852153 QBM852150:QBM852153 QLI852150:QLI852153 QVE852150:QVE852153 RFA852150:RFA852153 ROW852150:ROW852153 RYS852150:RYS852153 SIO852150:SIO852153 SSK852150:SSK852153 TCG852150:TCG852153 TMC852150:TMC852153 TVY852150:TVY852153 UFU852150:UFU852153 UPQ852150:UPQ852153 UZM852150:UZM852153 VJI852150:VJI852153 VTE852150:VTE852153 WDA852150:WDA852153 WMW852150:WMW852153 WWS852150:WWS852153 AB917686:AB917689 KG917686:KG917689 UC917686:UC917689 ADY917686:ADY917689 ANU917686:ANU917689 AXQ917686:AXQ917689 BHM917686:BHM917689 BRI917686:BRI917689 CBE917686:CBE917689 CLA917686:CLA917689 CUW917686:CUW917689 DES917686:DES917689 DOO917686:DOO917689 DYK917686:DYK917689 EIG917686:EIG917689 ESC917686:ESC917689 FBY917686:FBY917689 FLU917686:FLU917689 FVQ917686:FVQ917689 GFM917686:GFM917689 GPI917686:GPI917689 GZE917686:GZE917689 HJA917686:HJA917689 HSW917686:HSW917689 ICS917686:ICS917689 IMO917686:IMO917689 IWK917686:IWK917689 JGG917686:JGG917689 JQC917686:JQC917689 JZY917686:JZY917689 KJU917686:KJU917689 KTQ917686:KTQ917689 LDM917686:LDM917689 LNI917686:LNI917689 LXE917686:LXE917689 MHA917686:MHA917689 MQW917686:MQW917689 NAS917686:NAS917689 NKO917686:NKO917689 NUK917686:NUK917689 OEG917686:OEG917689 OOC917686:OOC917689 OXY917686:OXY917689 PHU917686:PHU917689 PRQ917686:PRQ917689 QBM917686:QBM917689 QLI917686:QLI917689 QVE917686:QVE917689 RFA917686:RFA917689 ROW917686:ROW917689 RYS917686:RYS917689 SIO917686:SIO917689 SSK917686:SSK917689 TCG917686:TCG917689 TMC917686:TMC917689 TVY917686:TVY917689 UFU917686:UFU917689 UPQ917686:UPQ917689 UZM917686:UZM917689 VJI917686:VJI917689 VTE917686:VTE917689 WDA917686:WDA917689 WMW917686:WMW917689 WWS917686:WWS917689 AB983222:AB983225 KG983222:KG983225 UC983222:UC983225 ADY983222:ADY983225 ANU983222:ANU983225 AXQ983222:AXQ983225 BHM983222:BHM983225 BRI983222:BRI983225 CBE983222:CBE983225 CLA983222:CLA983225 CUW983222:CUW983225 DES983222:DES983225 DOO983222:DOO983225 DYK983222:DYK983225 EIG983222:EIG983225 ESC983222:ESC983225 FBY983222:FBY983225 FLU983222:FLU983225 FVQ983222:FVQ983225 GFM983222:GFM983225 GPI983222:GPI983225 GZE983222:GZE983225 HJA983222:HJA983225 HSW983222:HSW983225 ICS983222:ICS983225 IMO983222:IMO983225 IWK983222:IWK983225 JGG983222:JGG983225 JQC983222:JQC983225 JZY983222:JZY983225 KJU983222:KJU983225 KTQ983222:KTQ983225 LDM983222:LDM983225 LNI983222:LNI983225 LXE983222:LXE983225 MHA983222:MHA983225 MQW983222:MQW983225 NAS983222:NAS983225 NKO983222:NKO983225 NUK983222:NUK983225 OEG983222:OEG983225 OOC983222:OOC983225 OXY983222:OXY983225 PHU983222:PHU983225 PRQ983222:PRQ983225 QBM983222:QBM983225 QLI983222:QLI983225 QVE983222:QVE983225 RFA983222:RFA983225 ROW983222:ROW983225 RYS983222:RYS983225 SIO983222:SIO983225 SSK983222:SSK983225 TCG983222:TCG983225 TMC983222:TMC983225 TVY983222:TVY983225 UFU983222:UFU983225 UPQ983222:UPQ983225 UZM983222:UZM983225 VJI983222:VJI983225 VTE983222:VTE983225 WDA983222:WDA983225 WMW983222:WMW983225 WWS983222:WWS983225 UPQ983262:UPQ983270 KH65699:KH65702 UD65699:UD65702 ADZ65699:ADZ65702 ANV65699:ANV65702 AXR65699:AXR65702 BHN65699:BHN65702 BRJ65699:BRJ65702 CBF65699:CBF65702 CLB65699:CLB65702 CUX65699:CUX65702 DET65699:DET65702 DOP65699:DOP65702 DYL65699:DYL65702 EIH65699:EIH65702 ESD65699:ESD65702 FBZ65699:FBZ65702 FLV65699:FLV65702 FVR65699:FVR65702 GFN65699:GFN65702 GPJ65699:GPJ65702 GZF65699:GZF65702 HJB65699:HJB65702 HSX65699:HSX65702 ICT65699:ICT65702 IMP65699:IMP65702 IWL65699:IWL65702 JGH65699:JGH65702 JQD65699:JQD65702 JZZ65699:JZZ65702 KJV65699:KJV65702 KTR65699:KTR65702 LDN65699:LDN65702 LNJ65699:LNJ65702 LXF65699:LXF65702 MHB65699:MHB65702 MQX65699:MQX65702 NAT65699:NAT65702 NKP65699:NKP65702 NUL65699:NUL65702 OEH65699:OEH65702 OOD65699:OOD65702 OXZ65699:OXZ65702 PHV65699:PHV65702 PRR65699:PRR65702 QBN65699:QBN65702 QLJ65699:QLJ65702 QVF65699:QVF65702 RFB65699:RFB65702 ROX65699:ROX65702 RYT65699:RYT65702 SIP65699:SIP65702 SSL65699:SSL65702 TCH65699:TCH65702 TMD65699:TMD65702 TVZ65699:TVZ65702 UFV65699:UFV65702 UPR65699:UPR65702 UZN65699:UZN65702 VJJ65699:VJJ65702 VTF65699:VTF65702 WDB65699:WDB65702 WMX65699:WMX65702 WWT65699:WWT65702 KH131235:KH131238 UD131235:UD131238 ADZ131235:ADZ131238 ANV131235:ANV131238 AXR131235:AXR131238 BHN131235:BHN131238 BRJ131235:BRJ131238 CBF131235:CBF131238 CLB131235:CLB131238 CUX131235:CUX131238 DET131235:DET131238 DOP131235:DOP131238 DYL131235:DYL131238 EIH131235:EIH131238 ESD131235:ESD131238 FBZ131235:FBZ131238 FLV131235:FLV131238 FVR131235:FVR131238 GFN131235:GFN131238 GPJ131235:GPJ131238 GZF131235:GZF131238 HJB131235:HJB131238 HSX131235:HSX131238 ICT131235:ICT131238 IMP131235:IMP131238 IWL131235:IWL131238 JGH131235:JGH131238 JQD131235:JQD131238 JZZ131235:JZZ131238 KJV131235:KJV131238 KTR131235:KTR131238 LDN131235:LDN131238 LNJ131235:LNJ131238 LXF131235:LXF131238 MHB131235:MHB131238 MQX131235:MQX131238 NAT131235:NAT131238 NKP131235:NKP131238 NUL131235:NUL131238 OEH131235:OEH131238 OOD131235:OOD131238 OXZ131235:OXZ131238 PHV131235:PHV131238 PRR131235:PRR131238 QBN131235:QBN131238 QLJ131235:QLJ131238 QVF131235:QVF131238 RFB131235:RFB131238 ROX131235:ROX131238 RYT131235:RYT131238 SIP131235:SIP131238 SSL131235:SSL131238 TCH131235:TCH131238 TMD131235:TMD131238 TVZ131235:TVZ131238 UFV131235:UFV131238 UPR131235:UPR131238 UZN131235:UZN131238 VJJ131235:VJJ131238 VTF131235:VTF131238 WDB131235:WDB131238 WMX131235:WMX131238 WWT131235:WWT131238 KH196771:KH196774 UD196771:UD196774 ADZ196771:ADZ196774 ANV196771:ANV196774 AXR196771:AXR196774 BHN196771:BHN196774 BRJ196771:BRJ196774 CBF196771:CBF196774 CLB196771:CLB196774 CUX196771:CUX196774 DET196771:DET196774 DOP196771:DOP196774 DYL196771:DYL196774 EIH196771:EIH196774 ESD196771:ESD196774 FBZ196771:FBZ196774 FLV196771:FLV196774 FVR196771:FVR196774 GFN196771:GFN196774 GPJ196771:GPJ196774 GZF196771:GZF196774 HJB196771:HJB196774 HSX196771:HSX196774 ICT196771:ICT196774 IMP196771:IMP196774 IWL196771:IWL196774 JGH196771:JGH196774 JQD196771:JQD196774 JZZ196771:JZZ196774 KJV196771:KJV196774 KTR196771:KTR196774 LDN196771:LDN196774 LNJ196771:LNJ196774 LXF196771:LXF196774 MHB196771:MHB196774 MQX196771:MQX196774 NAT196771:NAT196774 NKP196771:NKP196774 NUL196771:NUL196774 OEH196771:OEH196774 OOD196771:OOD196774 OXZ196771:OXZ196774 PHV196771:PHV196774 PRR196771:PRR196774 QBN196771:QBN196774 QLJ196771:QLJ196774 QVF196771:QVF196774 RFB196771:RFB196774 ROX196771:ROX196774 RYT196771:RYT196774 SIP196771:SIP196774 SSL196771:SSL196774 TCH196771:TCH196774 TMD196771:TMD196774 TVZ196771:TVZ196774 UFV196771:UFV196774 UPR196771:UPR196774 UZN196771:UZN196774 VJJ196771:VJJ196774 VTF196771:VTF196774 WDB196771:WDB196774 WMX196771:WMX196774 WWT196771:WWT196774 KH262307:KH262310 UD262307:UD262310 ADZ262307:ADZ262310 ANV262307:ANV262310 AXR262307:AXR262310 BHN262307:BHN262310 BRJ262307:BRJ262310 CBF262307:CBF262310 CLB262307:CLB262310 CUX262307:CUX262310 DET262307:DET262310 DOP262307:DOP262310 DYL262307:DYL262310 EIH262307:EIH262310 ESD262307:ESD262310 FBZ262307:FBZ262310 FLV262307:FLV262310 FVR262307:FVR262310 GFN262307:GFN262310 GPJ262307:GPJ262310 GZF262307:GZF262310 HJB262307:HJB262310 HSX262307:HSX262310 ICT262307:ICT262310 IMP262307:IMP262310 IWL262307:IWL262310 JGH262307:JGH262310 JQD262307:JQD262310 JZZ262307:JZZ262310 KJV262307:KJV262310 KTR262307:KTR262310 LDN262307:LDN262310 LNJ262307:LNJ262310 LXF262307:LXF262310 MHB262307:MHB262310 MQX262307:MQX262310 NAT262307:NAT262310 NKP262307:NKP262310 NUL262307:NUL262310 OEH262307:OEH262310 OOD262307:OOD262310 OXZ262307:OXZ262310 PHV262307:PHV262310 PRR262307:PRR262310 QBN262307:QBN262310 QLJ262307:QLJ262310 QVF262307:QVF262310 RFB262307:RFB262310 ROX262307:ROX262310 RYT262307:RYT262310 SIP262307:SIP262310 SSL262307:SSL262310 TCH262307:TCH262310 TMD262307:TMD262310 TVZ262307:TVZ262310 UFV262307:UFV262310 UPR262307:UPR262310 UZN262307:UZN262310 VJJ262307:VJJ262310 VTF262307:VTF262310 WDB262307:WDB262310 WMX262307:WMX262310 WWT262307:WWT262310 KH327843:KH327846 UD327843:UD327846 ADZ327843:ADZ327846 ANV327843:ANV327846 AXR327843:AXR327846 BHN327843:BHN327846 BRJ327843:BRJ327846 CBF327843:CBF327846 CLB327843:CLB327846 CUX327843:CUX327846 DET327843:DET327846 DOP327843:DOP327846 DYL327843:DYL327846 EIH327843:EIH327846 ESD327843:ESD327846 FBZ327843:FBZ327846 FLV327843:FLV327846 FVR327843:FVR327846 GFN327843:GFN327846 GPJ327843:GPJ327846 GZF327843:GZF327846 HJB327843:HJB327846 HSX327843:HSX327846 ICT327843:ICT327846 IMP327843:IMP327846 IWL327843:IWL327846 JGH327843:JGH327846 JQD327843:JQD327846 JZZ327843:JZZ327846 KJV327843:KJV327846 KTR327843:KTR327846 LDN327843:LDN327846 LNJ327843:LNJ327846 LXF327843:LXF327846 MHB327843:MHB327846 MQX327843:MQX327846 NAT327843:NAT327846 NKP327843:NKP327846 NUL327843:NUL327846 OEH327843:OEH327846 OOD327843:OOD327846 OXZ327843:OXZ327846 PHV327843:PHV327846 PRR327843:PRR327846 QBN327843:QBN327846 QLJ327843:QLJ327846 QVF327843:QVF327846 RFB327843:RFB327846 ROX327843:ROX327846 RYT327843:RYT327846 SIP327843:SIP327846 SSL327843:SSL327846 TCH327843:TCH327846 TMD327843:TMD327846 TVZ327843:TVZ327846 UFV327843:UFV327846 UPR327843:UPR327846 UZN327843:UZN327846 VJJ327843:VJJ327846 VTF327843:VTF327846 WDB327843:WDB327846 WMX327843:WMX327846 WWT327843:WWT327846 KH393379:KH393382 UD393379:UD393382 ADZ393379:ADZ393382 ANV393379:ANV393382 AXR393379:AXR393382 BHN393379:BHN393382 BRJ393379:BRJ393382 CBF393379:CBF393382 CLB393379:CLB393382 CUX393379:CUX393382 DET393379:DET393382 DOP393379:DOP393382 DYL393379:DYL393382 EIH393379:EIH393382 ESD393379:ESD393382 FBZ393379:FBZ393382 FLV393379:FLV393382 FVR393379:FVR393382 GFN393379:GFN393382 GPJ393379:GPJ393382 GZF393379:GZF393382 HJB393379:HJB393382 HSX393379:HSX393382 ICT393379:ICT393382 IMP393379:IMP393382 IWL393379:IWL393382 JGH393379:JGH393382 JQD393379:JQD393382 JZZ393379:JZZ393382 KJV393379:KJV393382 KTR393379:KTR393382 LDN393379:LDN393382 LNJ393379:LNJ393382 LXF393379:LXF393382 MHB393379:MHB393382 MQX393379:MQX393382 NAT393379:NAT393382 NKP393379:NKP393382 NUL393379:NUL393382 OEH393379:OEH393382 OOD393379:OOD393382 OXZ393379:OXZ393382 PHV393379:PHV393382 PRR393379:PRR393382 QBN393379:QBN393382 QLJ393379:QLJ393382 QVF393379:QVF393382 RFB393379:RFB393382 ROX393379:ROX393382 RYT393379:RYT393382 SIP393379:SIP393382 SSL393379:SSL393382 TCH393379:TCH393382 TMD393379:TMD393382 TVZ393379:TVZ393382 UFV393379:UFV393382 UPR393379:UPR393382 UZN393379:UZN393382 VJJ393379:VJJ393382 VTF393379:VTF393382 WDB393379:WDB393382 WMX393379:WMX393382 WWT393379:WWT393382 KH458915:KH458918 UD458915:UD458918 ADZ458915:ADZ458918 ANV458915:ANV458918 AXR458915:AXR458918 BHN458915:BHN458918 BRJ458915:BRJ458918 CBF458915:CBF458918 CLB458915:CLB458918 CUX458915:CUX458918 DET458915:DET458918 DOP458915:DOP458918 DYL458915:DYL458918 EIH458915:EIH458918 ESD458915:ESD458918 FBZ458915:FBZ458918 FLV458915:FLV458918 FVR458915:FVR458918 GFN458915:GFN458918 GPJ458915:GPJ458918 GZF458915:GZF458918 HJB458915:HJB458918 HSX458915:HSX458918 ICT458915:ICT458918 IMP458915:IMP458918 IWL458915:IWL458918 JGH458915:JGH458918 JQD458915:JQD458918 JZZ458915:JZZ458918 KJV458915:KJV458918 KTR458915:KTR458918 LDN458915:LDN458918 LNJ458915:LNJ458918 LXF458915:LXF458918 MHB458915:MHB458918 MQX458915:MQX458918 NAT458915:NAT458918 NKP458915:NKP458918 NUL458915:NUL458918 OEH458915:OEH458918 OOD458915:OOD458918 OXZ458915:OXZ458918 PHV458915:PHV458918 PRR458915:PRR458918 QBN458915:QBN458918 QLJ458915:QLJ458918 QVF458915:QVF458918 RFB458915:RFB458918 ROX458915:ROX458918 RYT458915:RYT458918 SIP458915:SIP458918 SSL458915:SSL458918 TCH458915:TCH458918 TMD458915:TMD458918 TVZ458915:TVZ458918 UFV458915:UFV458918 UPR458915:UPR458918 UZN458915:UZN458918 VJJ458915:VJJ458918 VTF458915:VTF458918 WDB458915:WDB458918 WMX458915:WMX458918 WWT458915:WWT458918 KH524451:KH524454 UD524451:UD524454 ADZ524451:ADZ524454 ANV524451:ANV524454 AXR524451:AXR524454 BHN524451:BHN524454 BRJ524451:BRJ524454 CBF524451:CBF524454 CLB524451:CLB524454 CUX524451:CUX524454 DET524451:DET524454 DOP524451:DOP524454 DYL524451:DYL524454 EIH524451:EIH524454 ESD524451:ESD524454 FBZ524451:FBZ524454 FLV524451:FLV524454 FVR524451:FVR524454 GFN524451:GFN524454 GPJ524451:GPJ524454 GZF524451:GZF524454 HJB524451:HJB524454 HSX524451:HSX524454 ICT524451:ICT524454 IMP524451:IMP524454 IWL524451:IWL524454 JGH524451:JGH524454 JQD524451:JQD524454 JZZ524451:JZZ524454 KJV524451:KJV524454 KTR524451:KTR524454 LDN524451:LDN524454 LNJ524451:LNJ524454 LXF524451:LXF524454 MHB524451:MHB524454 MQX524451:MQX524454 NAT524451:NAT524454 NKP524451:NKP524454 NUL524451:NUL524454 OEH524451:OEH524454 OOD524451:OOD524454 OXZ524451:OXZ524454 PHV524451:PHV524454 PRR524451:PRR524454 QBN524451:QBN524454 QLJ524451:QLJ524454 QVF524451:QVF524454 RFB524451:RFB524454 ROX524451:ROX524454 RYT524451:RYT524454 SIP524451:SIP524454 SSL524451:SSL524454 TCH524451:TCH524454 TMD524451:TMD524454 TVZ524451:TVZ524454 UFV524451:UFV524454 UPR524451:UPR524454 UZN524451:UZN524454 VJJ524451:VJJ524454 VTF524451:VTF524454 WDB524451:WDB524454 WMX524451:WMX524454 WWT524451:WWT524454 KH589987:KH589990 UD589987:UD589990 ADZ589987:ADZ589990 ANV589987:ANV589990 AXR589987:AXR589990 BHN589987:BHN589990 BRJ589987:BRJ589990 CBF589987:CBF589990 CLB589987:CLB589990 CUX589987:CUX589990 DET589987:DET589990 DOP589987:DOP589990 DYL589987:DYL589990 EIH589987:EIH589990 ESD589987:ESD589990 FBZ589987:FBZ589990 FLV589987:FLV589990 FVR589987:FVR589990 GFN589987:GFN589990 GPJ589987:GPJ589990 GZF589987:GZF589990 HJB589987:HJB589990 HSX589987:HSX589990 ICT589987:ICT589990 IMP589987:IMP589990 IWL589987:IWL589990 JGH589987:JGH589990 JQD589987:JQD589990 JZZ589987:JZZ589990 KJV589987:KJV589990 KTR589987:KTR589990 LDN589987:LDN589990 LNJ589987:LNJ589990 LXF589987:LXF589990 MHB589987:MHB589990 MQX589987:MQX589990 NAT589987:NAT589990 NKP589987:NKP589990 NUL589987:NUL589990 OEH589987:OEH589990 OOD589987:OOD589990 OXZ589987:OXZ589990 PHV589987:PHV589990 PRR589987:PRR589990 QBN589987:QBN589990 QLJ589987:QLJ589990 QVF589987:QVF589990 RFB589987:RFB589990 ROX589987:ROX589990 RYT589987:RYT589990 SIP589987:SIP589990 SSL589987:SSL589990 TCH589987:TCH589990 TMD589987:TMD589990 TVZ589987:TVZ589990 UFV589987:UFV589990 UPR589987:UPR589990 UZN589987:UZN589990 VJJ589987:VJJ589990 VTF589987:VTF589990 WDB589987:WDB589990 WMX589987:WMX589990 WWT589987:WWT589990 KH655523:KH655526 UD655523:UD655526 ADZ655523:ADZ655526 ANV655523:ANV655526 AXR655523:AXR655526 BHN655523:BHN655526 BRJ655523:BRJ655526 CBF655523:CBF655526 CLB655523:CLB655526 CUX655523:CUX655526 DET655523:DET655526 DOP655523:DOP655526 DYL655523:DYL655526 EIH655523:EIH655526 ESD655523:ESD655526 FBZ655523:FBZ655526 FLV655523:FLV655526 FVR655523:FVR655526 GFN655523:GFN655526 GPJ655523:GPJ655526 GZF655523:GZF655526 HJB655523:HJB655526 HSX655523:HSX655526 ICT655523:ICT655526 IMP655523:IMP655526 IWL655523:IWL655526 JGH655523:JGH655526 JQD655523:JQD655526 JZZ655523:JZZ655526 KJV655523:KJV655526 KTR655523:KTR655526 LDN655523:LDN655526 LNJ655523:LNJ655526 LXF655523:LXF655526 MHB655523:MHB655526 MQX655523:MQX655526 NAT655523:NAT655526 NKP655523:NKP655526 NUL655523:NUL655526 OEH655523:OEH655526 OOD655523:OOD655526 OXZ655523:OXZ655526 PHV655523:PHV655526 PRR655523:PRR655526 QBN655523:QBN655526 QLJ655523:QLJ655526 QVF655523:QVF655526 RFB655523:RFB655526 ROX655523:ROX655526 RYT655523:RYT655526 SIP655523:SIP655526 SSL655523:SSL655526 TCH655523:TCH655526 TMD655523:TMD655526 TVZ655523:TVZ655526 UFV655523:UFV655526 UPR655523:UPR655526 UZN655523:UZN655526 VJJ655523:VJJ655526 VTF655523:VTF655526 WDB655523:WDB655526 WMX655523:WMX655526 WWT655523:WWT655526 KH721059:KH721062 UD721059:UD721062 ADZ721059:ADZ721062 ANV721059:ANV721062 AXR721059:AXR721062 BHN721059:BHN721062 BRJ721059:BRJ721062 CBF721059:CBF721062 CLB721059:CLB721062 CUX721059:CUX721062 DET721059:DET721062 DOP721059:DOP721062 DYL721059:DYL721062 EIH721059:EIH721062 ESD721059:ESD721062 FBZ721059:FBZ721062 FLV721059:FLV721062 FVR721059:FVR721062 GFN721059:GFN721062 GPJ721059:GPJ721062 GZF721059:GZF721062 HJB721059:HJB721062 HSX721059:HSX721062 ICT721059:ICT721062 IMP721059:IMP721062 IWL721059:IWL721062 JGH721059:JGH721062 JQD721059:JQD721062 JZZ721059:JZZ721062 KJV721059:KJV721062 KTR721059:KTR721062 LDN721059:LDN721062 LNJ721059:LNJ721062 LXF721059:LXF721062 MHB721059:MHB721062 MQX721059:MQX721062 NAT721059:NAT721062 NKP721059:NKP721062 NUL721059:NUL721062 OEH721059:OEH721062 OOD721059:OOD721062 OXZ721059:OXZ721062 PHV721059:PHV721062 PRR721059:PRR721062 QBN721059:QBN721062 QLJ721059:QLJ721062 QVF721059:QVF721062 RFB721059:RFB721062 ROX721059:ROX721062 RYT721059:RYT721062 SIP721059:SIP721062 SSL721059:SSL721062 TCH721059:TCH721062 TMD721059:TMD721062 TVZ721059:TVZ721062 UFV721059:UFV721062 UPR721059:UPR721062 UZN721059:UZN721062 VJJ721059:VJJ721062 VTF721059:VTF721062 WDB721059:WDB721062 WMX721059:WMX721062 WWT721059:WWT721062 KH786595:KH786598 UD786595:UD786598 ADZ786595:ADZ786598 ANV786595:ANV786598 AXR786595:AXR786598 BHN786595:BHN786598 BRJ786595:BRJ786598 CBF786595:CBF786598 CLB786595:CLB786598 CUX786595:CUX786598 DET786595:DET786598 DOP786595:DOP786598 DYL786595:DYL786598 EIH786595:EIH786598 ESD786595:ESD786598 FBZ786595:FBZ786598 FLV786595:FLV786598 FVR786595:FVR786598 GFN786595:GFN786598 GPJ786595:GPJ786598 GZF786595:GZF786598 HJB786595:HJB786598 HSX786595:HSX786598 ICT786595:ICT786598 IMP786595:IMP786598 IWL786595:IWL786598 JGH786595:JGH786598 JQD786595:JQD786598 JZZ786595:JZZ786598 KJV786595:KJV786598 KTR786595:KTR786598 LDN786595:LDN786598 LNJ786595:LNJ786598 LXF786595:LXF786598 MHB786595:MHB786598 MQX786595:MQX786598 NAT786595:NAT786598 NKP786595:NKP786598 NUL786595:NUL786598 OEH786595:OEH786598 OOD786595:OOD786598 OXZ786595:OXZ786598 PHV786595:PHV786598 PRR786595:PRR786598 QBN786595:QBN786598 QLJ786595:QLJ786598 QVF786595:QVF786598 RFB786595:RFB786598 ROX786595:ROX786598 RYT786595:RYT786598 SIP786595:SIP786598 SSL786595:SSL786598 TCH786595:TCH786598 TMD786595:TMD786598 TVZ786595:TVZ786598 UFV786595:UFV786598 UPR786595:UPR786598 UZN786595:UZN786598 VJJ786595:VJJ786598 VTF786595:VTF786598 WDB786595:WDB786598 WMX786595:WMX786598 WWT786595:WWT786598 KH852131:KH852134 UD852131:UD852134 ADZ852131:ADZ852134 ANV852131:ANV852134 AXR852131:AXR852134 BHN852131:BHN852134 BRJ852131:BRJ852134 CBF852131:CBF852134 CLB852131:CLB852134 CUX852131:CUX852134 DET852131:DET852134 DOP852131:DOP852134 DYL852131:DYL852134 EIH852131:EIH852134 ESD852131:ESD852134 FBZ852131:FBZ852134 FLV852131:FLV852134 FVR852131:FVR852134 GFN852131:GFN852134 GPJ852131:GPJ852134 GZF852131:GZF852134 HJB852131:HJB852134 HSX852131:HSX852134 ICT852131:ICT852134 IMP852131:IMP852134 IWL852131:IWL852134 JGH852131:JGH852134 JQD852131:JQD852134 JZZ852131:JZZ852134 KJV852131:KJV852134 KTR852131:KTR852134 LDN852131:LDN852134 LNJ852131:LNJ852134 LXF852131:LXF852134 MHB852131:MHB852134 MQX852131:MQX852134 NAT852131:NAT852134 NKP852131:NKP852134 NUL852131:NUL852134 OEH852131:OEH852134 OOD852131:OOD852134 OXZ852131:OXZ852134 PHV852131:PHV852134 PRR852131:PRR852134 QBN852131:QBN852134 QLJ852131:QLJ852134 QVF852131:QVF852134 RFB852131:RFB852134 ROX852131:ROX852134 RYT852131:RYT852134 SIP852131:SIP852134 SSL852131:SSL852134 TCH852131:TCH852134 TMD852131:TMD852134 TVZ852131:TVZ852134 UFV852131:UFV852134 UPR852131:UPR852134 UZN852131:UZN852134 VJJ852131:VJJ852134 VTF852131:VTF852134 WDB852131:WDB852134 WMX852131:WMX852134 WWT852131:WWT852134 KH917667:KH917670 UD917667:UD917670 ADZ917667:ADZ917670 ANV917667:ANV917670 AXR917667:AXR917670 BHN917667:BHN917670 BRJ917667:BRJ917670 CBF917667:CBF917670 CLB917667:CLB917670 CUX917667:CUX917670 DET917667:DET917670 DOP917667:DOP917670 DYL917667:DYL917670 EIH917667:EIH917670 ESD917667:ESD917670 FBZ917667:FBZ917670 FLV917667:FLV917670 FVR917667:FVR917670 GFN917667:GFN917670 GPJ917667:GPJ917670 GZF917667:GZF917670 HJB917667:HJB917670 HSX917667:HSX917670 ICT917667:ICT917670 IMP917667:IMP917670 IWL917667:IWL917670 JGH917667:JGH917670 JQD917667:JQD917670 JZZ917667:JZZ917670 KJV917667:KJV917670 KTR917667:KTR917670 LDN917667:LDN917670 LNJ917667:LNJ917670 LXF917667:LXF917670 MHB917667:MHB917670 MQX917667:MQX917670 NAT917667:NAT917670 NKP917667:NKP917670 NUL917667:NUL917670 OEH917667:OEH917670 OOD917667:OOD917670 OXZ917667:OXZ917670 PHV917667:PHV917670 PRR917667:PRR917670 QBN917667:QBN917670 QLJ917667:QLJ917670 QVF917667:QVF917670 RFB917667:RFB917670 ROX917667:ROX917670 RYT917667:RYT917670 SIP917667:SIP917670 SSL917667:SSL917670 TCH917667:TCH917670 TMD917667:TMD917670 TVZ917667:TVZ917670 UFV917667:UFV917670 UPR917667:UPR917670 UZN917667:UZN917670 VJJ917667:VJJ917670 VTF917667:VTF917670 WDB917667:WDB917670 WMX917667:WMX917670 WWT917667:WWT917670 KH983203:KH983206 UD983203:UD983206 ADZ983203:ADZ983206 ANV983203:ANV983206 AXR983203:AXR983206 BHN983203:BHN983206 BRJ983203:BRJ983206 CBF983203:CBF983206 CLB983203:CLB983206 CUX983203:CUX983206 DET983203:DET983206 DOP983203:DOP983206 DYL983203:DYL983206 EIH983203:EIH983206 ESD983203:ESD983206 FBZ983203:FBZ983206 FLV983203:FLV983206 FVR983203:FVR983206 GFN983203:GFN983206 GPJ983203:GPJ983206 GZF983203:GZF983206 HJB983203:HJB983206 HSX983203:HSX983206 ICT983203:ICT983206 IMP983203:IMP983206 IWL983203:IWL983206 JGH983203:JGH983206 JQD983203:JQD983206 JZZ983203:JZZ983206 KJV983203:KJV983206 KTR983203:KTR983206 LDN983203:LDN983206 LNJ983203:LNJ983206 LXF983203:LXF983206 MHB983203:MHB983206 MQX983203:MQX983206 NAT983203:NAT983206 NKP983203:NKP983206 NUL983203:NUL983206 OEH983203:OEH983206 OOD983203:OOD983206 OXZ983203:OXZ983206 PHV983203:PHV983206 PRR983203:PRR983206 QBN983203:QBN983206 QLJ983203:QLJ983206 QVF983203:QVF983206 RFB983203:RFB983206 ROX983203:ROX983206 RYT983203:RYT983206 SIP983203:SIP983206 SSL983203:SSL983206 TCH983203:TCH983206 TMD983203:TMD983206 TVZ983203:TVZ983206 UFV983203:UFV983206 UPR983203:UPR983206 UZN983203:UZN983206 VJJ983203:VJJ983206 VTF983203:VTF983206 WDB983203:WDB983206 WMX983203:WMX983206 WWT983203:WWT983206 WDA983262:WDA983270 AB65744:AB65747 KG65744:KG65747 UC65744:UC65747 ADY65744:ADY65747 ANU65744:ANU65747 AXQ65744:AXQ65747 BHM65744:BHM65747 BRI65744:BRI65747 CBE65744:CBE65747 CLA65744:CLA65747 CUW65744:CUW65747 DES65744:DES65747 DOO65744:DOO65747 DYK65744:DYK65747 EIG65744:EIG65747 ESC65744:ESC65747 FBY65744:FBY65747 FLU65744:FLU65747 FVQ65744:FVQ65747 GFM65744:GFM65747 GPI65744:GPI65747 GZE65744:GZE65747 HJA65744:HJA65747 HSW65744:HSW65747 ICS65744:ICS65747 IMO65744:IMO65747 IWK65744:IWK65747 JGG65744:JGG65747 JQC65744:JQC65747 JZY65744:JZY65747 KJU65744:KJU65747 KTQ65744:KTQ65747 LDM65744:LDM65747 LNI65744:LNI65747 LXE65744:LXE65747 MHA65744:MHA65747 MQW65744:MQW65747 NAS65744:NAS65747 NKO65744:NKO65747 NUK65744:NUK65747 OEG65744:OEG65747 OOC65744:OOC65747 OXY65744:OXY65747 PHU65744:PHU65747 PRQ65744:PRQ65747 QBM65744:QBM65747 QLI65744:QLI65747 QVE65744:QVE65747 RFA65744:RFA65747 ROW65744:ROW65747 RYS65744:RYS65747 SIO65744:SIO65747 SSK65744:SSK65747 TCG65744:TCG65747 TMC65744:TMC65747 TVY65744:TVY65747 UFU65744:UFU65747 UPQ65744:UPQ65747 UZM65744:UZM65747 VJI65744:VJI65747 VTE65744:VTE65747 WDA65744:WDA65747 WMW65744:WMW65747 WWS65744:WWS65747 AB131280:AB131283 KG131280:KG131283 UC131280:UC131283 ADY131280:ADY131283 ANU131280:ANU131283 AXQ131280:AXQ131283 BHM131280:BHM131283 BRI131280:BRI131283 CBE131280:CBE131283 CLA131280:CLA131283 CUW131280:CUW131283 DES131280:DES131283 DOO131280:DOO131283 DYK131280:DYK131283 EIG131280:EIG131283 ESC131280:ESC131283 FBY131280:FBY131283 FLU131280:FLU131283 FVQ131280:FVQ131283 GFM131280:GFM131283 GPI131280:GPI131283 GZE131280:GZE131283 HJA131280:HJA131283 HSW131280:HSW131283 ICS131280:ICS131283 IMO131280:IMO131283 IWK131280:IWK131283 JGG131280:JGG131283 JQC131280:JQC131283 JZY131280:JZY131283 KJU131280:KJU131283 KTQ131280:KTQ131283 LDM131280:LDM131283 LNI131280:LNI131283 LXE131280:LXE131283 MHA131280:MHA131283 MQW131280:MQW131283 NAS131280:NAS131283 NKO131280:NKO131283 NUK131280:NUK131283 OEG131280:OEG131283 OOC131280:OOC131283 OXY131280:OXY131283 PHU131280:PHU131283 PRQ131280:PRQ131283 QBM131280:QBM131283 QLI131280:QLI131283 QVE131280:QVE131283 RFA131280:RFA131283 ROW131280:ROW131283 RYS131280:RYS131283 SIO131280:SIO131283 SSK131280:SSK131283 TCG131280:TCG131283 TMC131280:TMC131283 TVY131280:TVY131283 UFU131280:UFU131283 UPQ131280:UPQ131283 UZM131280:UZM131283 VJI131280:VJI131283 VTE131280:VTE131283 WDA131280:WDA131283 WMW131280:WMW131283 WWS131280:WWS131283 AB196816:AB196819 KG196816:KG196819 UC196816:UC196819 ADY196816:ADY196819 ANU196816:ANU196819 AXQ196816:AXQ196819 BHM196816:BHM196819 BRI196816:BRI196819 CBE196816:CBE196819 CLA196816:CLA196819 CUW196816:CUW196819 DES196816:DES196819 DOO196816:DOO196819 DYK196816:DYK196819 EIG196816:EIG196819 ESC196816:ESC196819 FBY196816:FBY196819 FLU196816:FLU196819 FVQ196816:FVQ196819 GFM196816:GFM196819 GPI196816:GPI196819 GZE196816:GZE196819 HJA196816:HJA196819 HSW196816:HSW196819 ICS196816:ICS196819 IMO196816:IMO196819 IWK196816:IWK196819 JGG196816:JGG196819 JQC196816:JQC196819 JZY196816:JZY196819 KJU196816:KJU196819 KTQ196816:KTQ196819 LDM196816:LDM196819 LNI196816:LNI196819 LXE196816:LXE196819 MHA196816:MHA196819 MQW196816:MQW196819 NAS196816:NAS196819 NKO196816:NKO196819 NUK196816:NUK196819 OEG196816:OEG196819 OOC196816:OOC196819 OXY196816:OXY196819 PHU196816:PHU196819 PRQ196816:PRQ196819 QBM196816:QBM196819 QLI196816:QLI196819 QVE196816:QVE196819 RFA196816:RFA196819 ROW196816:ROW196819 RYS196816:RYS196819 SIO196816:SIO196819 SSK196816:SSK196819 TCG196816:TCG196819 TMC196816:TMC196819 TVY196816:TVY196819 UFU196816:UFU196819 UPQ196816:UPQ196819 UZM196816:UZM196819 VJI196816:VJI196819 VTE196816:VTE196819 WDA196816:WDA196819 WMW196816:WMW196819 WWS196816:WWS196819 AB262352:AB262355 KG262352:KG262355 UC262352:UC262355 ADY262352:ADY262355 ANU262352:ANU262355 AXQ262352:AXQ262355 BHM262352:BHM262355 BRI262352:BRI262355 CBE262352:CBE262355 CLA262352:CLA262355 CUW262352:CUW262355 DES262352:DES262355 DOO262352:DOO262355 DYK262352:DYK262355 EIG262352:EIG262355 ESC262352:ESC262355 FBY262352:FBY262355 FLU262352:FLU262355 FVQ262352:FVQ262355 GFM262352:GFM262355 GPI262352:GPI262355 GZE262352:GZE262355 HJA262352:HJA262355 HSW262352:HSW262355 ICS262352:ICS262355 IMO262352:IMO262355 IWK262352:IWK262355 JGG262352:JGG262355 JQC262352:JQC262355 JZY262352:JZY262355 KJU262352:KJU262355 KTQ262352:KTQ262355 LDM262352:LDM262355 LNI262352:LNI262355 LXE262352:LXE262355 MHA262352:MHA262355 MQW262352:MQW262355 NAS262352:NAS262355 NKO262352:NKO262355 NUK262352:NUK262355 OEG262352:OEG262355 OOC262352:OOC262355 OXY262352:OXY262355 PHU262352:PHU262355 PRQ262352:PRQ262355 QBM262352:QBM262355 QLI262352:QLI262355 QVE262352:QVE262355 RFA262352:RFA262355 ROW262352:ROW262355 RYS262352:RYS262355 SIO262352:SIO262355 SSK262352:SSK262355 TCG262352:TCG262355 TMC262352:TMC262355 TVY262352:TVY262355 UFU262352:UFU262355 UPQ262352:UPQ262355 UZM262352:UZM262355 VJI262352:VJI262355 VTE262352:VTE262355 WDA262352:WDA262355 WMW262352:WMW262355 WWS262352:WWS262355 AB327888:AB327891 KG327888:KG327891 UC327888:UC327891 ADY327888:ADY327891 ANU327888:ANU327891 AXQ327888:AXQ327891 BHM327888:BHM327891 BRI327888:BRI327891 CBE327888:CBE327891 CLA327888:CLA327891 CUW327888:CUW327891 DES327888:DES327891 DOO327888:DOO327891 DYK327888:DYK327891 EIG327888:EIG327891 ESC327888:ESC327891 FBY327888:FBY327891 FLU327888:FLU327891 FVQ327888:FVQ327891 GFM327888:GFM327891 GPI327888:GPI327891 GZE327888:GZE327891 HJA327888:HJA327891 HSW327888:HSW327891 ICS327888:ICS327891 IMO327888:IMO327891 IWK327888:IWK327891 JGG327888:JGG327891 JQC327888:JQC327891 JZY327888:JZY327891 KJU327888:KJU327891 KTQ327888:KTQ327891 LDM327888:LDM327891 LNI327888:LNI327891 LXE327888:LXE327891 MHA327888:MHA327891 MQW327888:MQW327891 NAS327888:NAS327891 NKO327888:NKO327891 NUK327888:NUK327891 OEG327888:OEG327891 OOC327888:OOC327891 OXY327888:OXY327891 PHU327888:PHU327891 PRQ327888:PRQ327891 QBM327888:QBM327891 QLI327888:QLI327891 QVE327888:QVE327891 RFA327888:RFA327891 ROW327888:ROW327891 RYS327888:RYS327891 SIO327888:SIO327891 SSK327888:SSK327891 TCG327888:TCG327891 TMC327888:TMC327891 TVY327888:TVY327891 UFU327888:UFU327891 UPQ327888:UPQ327891 UZM327888:UZM327891 VJI327888:VJI327891 VTE327888:VTE327891 WDA327888:WDA327891 WMW327888:WMW327891 WWS327888:WWS327891 AB393424:AB393427 KG393424:KG393427 UC393424:UC393427 ADY393424:ADY393427 ANU393424:ANU393427 AXQ393424:AXQ393427 BHM393424:BHM393427 BRI393424:BRI393427 CBE393424:CBE393427 CLA393424:CLA393427 CUW393424:CUW393427 DES393424:DES393427 DOO393424:DOO393427 DYK393424:DYK393427 EIG393424:EIG393427 ESC393424:ESC393427 FBY393424:FBY393427 FLU393424:FLU393427 FVQ393424:FVQ393427 GFM393424:GFM393427 GPI393424:GPI393427 GZE393424:GZE393427 HJA393424:HJA393427 HSW393424:HSW393427 ICS393424:ICS393427 IMO393424:IMO393427 IWK393424:IWK393427 JGG393424:JGG393427 JQC393424:JQC393427 JZY393424:JZY393427 KJU393424:KJU393427 KTQ393424:KTQ393427 LDM393424:LDM393427 LNI393424:LNI393427 LXE393424:LXE393427 MHA393424:MHA393427 MQW393424:MQW393427 NAS393424:NAS393427 NKO393424:NKO393427 NUK393424:NUK393427 OEG393424:OEG393427 OOC393424:OOC393427 OXY393424:OXY393427 PHU393424:PHU393427 PRQ393424:PRQ393427 QBM393424:QBM393427 QLI393424:QLI393427 QVE393424:QVE393427 RFA393424:RFA393427 ROW393424:ROW393427 RYS393424:RYS393427 SIO393424:SIO393427 SSK393424:SSK393427 TCG393424:TCG393427 TMC393424:TMC393427 TVY393424:TVY393427 UFU393424:UFU393427 UPQ393424:UPQ393427 UZM393424:UZM393427 VJI393424:VJI393427 VTE393424:VTE393427 WDA393424:WDA393427 WMW393424:WMW393427 WWS393424:WWS393427 AB458960:AB458963 KG458960:KG458963 UC458960:UC458963 ADY458960:ADY458963 ANU458960:ANU458963 AXQ458960:AXQ458963 BHM458960:BHM458963 BRI458960:BRI458963 CBE458960:CBE458963 CLA458960:CLA458963 CUW458960:CUW458963 DES458960:DES458963 DOO458960:DOO458963 DYK458960:DYK458963 EIG458960:EIG458963 ESC458960:ESC458963 FBY458960:FBY458963 FLU458960:FLU458963 FVQ458960:FVQ458963 GFM458960:GFM458963 GPI458960:GPI458963 GZE458960:GZE458963 HJA458960:HJA458963 HSW458960:HSW458963 ICS458960:ICS458963 IMO458960:IMO458963 IWK458960:IWK458963 JGG458960:JGG458963 JQC458960:JQC458963 JZY458960:JZY458963 KJU458960:KJU458963 KTQ458960:KTQ458963 LDM458960:LDM458963 LNI458960:LNI458963 LXE458960:LXE458963 MHA458960:MHA458963 MQW458960:MQW458963 NAS458960:NAS458963 NKO458960:NKO458963 NUK458960:NUK458963 OEG458960:OEG458963 OOC458960:OOC458963 OXY458960:OXY458963 PHU458960:PHU458963 PRQ458960:PRQ458963 QBM458960:QBM458963 QLI458960:QLI458963 QVE458960:QVE458963 RFA458960:RFA458963 ROW458960:ROW458963 RYS458960:RYS458963 SIO458960:SIO458963 SSK458960:SSK458963 TCG458960:TCG458963 TMC458960:TMC458963 TVY458960:TVY458963 UFU458960:UFU458963 UPQ458960:UPQ458963 UZM458960:UZM458963 VJI458960:VJI458963 VTE458960:VTE458963 WDA458960:WDA458963 WMW458960:WMW458963 WWS458960:WWS458963 AB524496:AB524499 KG524496:KG524499 UC524496:UC524499 ADY524496:ADY524499 ANU524496:ANU524499 AXQ524496:AXQ524499 BHM524496:BHM524499 BRI524496:BRI524499 CBE524496:CBE524499 CLA524496:CLA524499 CUW524496:CUW524499 DES524496:DES524499 DOO524496:DOO524499 DYK524496:DYK524499 EIG524496:EIG524499 ESC524496:ESC524499 FBY524496:FBY524499 FLU524496:FLU524499 FVQ524496:FVQ524499 GFM524496:GFM524499 GPI524496:GPI524499 GZE524496:GZE524499 HJA524496:HJA524499 HSW524496:HSW524499 ICS524496:ICS524499 IMO524496:IMO524499 IWK524496:IWK524499 JGG524496:JGG524499 JQC524496:JQC524499 JZY524496:JZY524499 KJU524496:KJU524499 KTQ524496:KTQ524499 LDM524496:LDM524499 LNI524496:LNI524499 LXE524496:LXE524499 MHA524496:MHA524499 MQW524496:MQW524499 NAS524496:NAS524499 NKO524496:NKO524499 NUK524496:NUK524499 OEG524496:OEG524499 OOC524496:OOC524499 OXY524496:OXY524499 PHU524496:PHU524499 PRQ524496:PRQ524499 QBM524496:QBM524499 QLI524496:QLI524499 QVE524496:QVE524499 RFA524496:RFA524499 ROW524496:ROW524499 RYS524496:RYS524499 SIO524496:SIO524499 SSK524496:SSK524499 TCG524496:TCG524499 TMC524496:TMC524499 TVY524496:TVY524499 UFU524496:UFU524499 UPQ524496:UPQ524499 UZM524496:UZM524499 VJI524496:VJI524499 VTE524496:VTE524499 WDA524496:WDA524499 WMW524496:WMW524499 WWS524496:WWS524499 AB590032:AB590035 KG590032:KG590035 UC590032:UC590035 ADY590032:ADY590035 ANU590032:ANU590035 AXQ590032:AXQ590035 BHM590032:BHM590035 BRI590032:BRI590035 CBE590032:CBE590035 CLA590032:CLA590035 CUW590032:CUW590035 DES590032:DES590035 DOO590032:DOO590035 DYK590032:DYK590035 EIG590032:EIG590035 ESC590032:ESC590035 FBY590032:FBY590035 FLU590032:FLU590035 FVQ590032:FVQ590035 GFM590032:GFM590035 GPI590032:GPI590035 GZE590032:GZE590035 HJA590032:HJA590035 HSW590032:HSW590035 ICS590032:ICS590035 IMO590032:IMO590035 IWK590032:IWK590035 JGG590032:JGG590035 JQC590032:JQC590035 JZY590032:JZY590035 KJU590032:KJU590035 KTQ590032:KTQ590035 LDM590032:LDM590035 LNI590032:LNI590035 LXE590032:LXE590035 MHA590032:MHA590035 MQW590032:MQW590035 NAS590032:NAS590035 NKO590032:NKO590035 NUK590032:NUK590035 OEG590032:OEG590035 OOC590032:OOC590035 OXY590032:OXY590035 PHU590032:PHU590035 PRQ590032:PRQ590035 QBM590032:QBM590035 QLI590032:QLI590035 QVE590032:QVE590035 RFA590032:RFA590035 ROW590032:ROW590035 RYS590032:RYS590035 SIO590032:SIO590035 SSK590032:SSK590035 TCG590032:TCG590035 TMC590032:TMC590035 TVY590032:TVY590035 UFU590032:UFU590035 UPQ590032:UPQ590035 UZM590032:UZM590035 VJI590032:VJI590035 VTE590032:VTE590035 WDA590032:WDA590035 WMW590032:WMW590035 WWS590032:WWS590035 AB655568:AB655571 KG655568:KG655571 UC655568:UC655571 ADY655568:ADY655571 ANU655568:ANU655571 AXQ655568:AXQ655571 BHM655568:BHM655571 BRI655568:BRI655571 CBE655568:CBE655571 CLA655568:CLA655571 CUW655568:CUW655571 DES655568:DES655571 DOO655568:DOO655571 DYK655568:DYK655571 EIG655568:EIG655571 ESC655568:ESC655571 FBY655568:FBY655571 FLU655568:FLU655571 FVQ655568:FVQ655571 GFM655568:GFM655571 GPI655568:GPI655571 GZE655568:GZE655571 HJA655568:HJA655571 HSW655568:HSW655571 ICS655568:ICS655571 IMO655568:IMO655571 IWK655568:IWK655571 JGG655568:JGG655571 JQC655568:JQC655571 JZY655568:JZY655571 KJU655568:KJU655571 KTQ655568:KTQ655571 LDM655568:LDM655571 LNI655568:LNI655571 LXE655568:LXE655571 MHA655568:MHA655571 MQW655568:MQW655571 NAS655568:NAS655571 NKO655568:NKO655571 NUK655568:NUK655571 OEG655568:OEG655571 OOC655568:OOC655571 OXY655568:OXY655571 PHU655568:PHU655571 PRQ655568:PRQ655571 QBM655568:QBM655571 QLI655568:QLI655571 QVE655568:QVE655571 RFA655568:RFA655571 ROW655568:ROW655571 RYS655568:RYS655571 SIO655568:SIO655571 SSK655568:SSK655571 TCG655568:TCG655571 TMC655568:TMC655571 TVY655568:TVY655571 UFU655568:UFU655571 UPQ655568:UPQ655571 UZM655568:UZM655571 VJI655568:VJI655571 VTE655568:VTE655571 WDA655568:WDA655571 WMW655568:WMW655571 WWS655568:WWS655571 AB721104:AB721107 KG721104:KG721107 UC721104:UC721107 ADY721104:ADY721107 ANU721104:ANU721107 AXQ721104:AXQ721107 BHM721104:BHM721107 BRI721104:BRI721107 CBE721104:CBE721107 CLA721104:CLA721107 CUW721104:CUW721107 DES721104:DES721107 DOO721104:DOO721107 DYK721104:DYK721107 EIG721104:EIG721107 ESC721104:ESC721107 FBY721104:FBY721107 FLU721104:FLU721107 FVQ721104:FVQ721107 GFM721104:GFM721107 GPI721104:GPI721107 GZE721104:GZE721107 HJA721104:HJA721107 HSW721104:HSW721107 ICS721104:ICS721107 IMO721104:IMO721107 IWK721104:IWK721107 JGG721104:JGG721107 JQC721104:JQC721107 JZY721104:JZY721107 KJU721104:KJU721107 KTQ721104:KTQ721107 LDM721104:LDM721107 LNI721104:LNI721107 LXE721104:LXE721107 MHA721104:MHA721107 MQW721104:MQW721107 NAS721104:NAS721107 NKO721104:NKO721107 NUK721104:NUK721107 OEG721104:OEG721107 OOC721104:OOC721107 OXY721104:OXY721107 PHU721104:PHU721107 PRQ721104:PRQ721107 QBM721104:QBM721107 QLI721104:QLI721107 QVE721104:QVE721107 RFA721104:RFA721107 ROW721104:ROW721107 RYS721104:RYS721107 SIO721104:SIO721107 SSK721104:SSK721107 TCG721104:TCG721107 TMC721104:TMC721107 TVY721104:TVY721107 UFU721104:UFU721107 UPQ721104:UPQ721107 UZM721104:UZM721107 VJI721104:VJI721107 VTE721104:VTE721107 WDA721104:WDA721107 WMW721104:WMW721107 WWS721104:WWS721107 AB786640:AB786643 KG786640:KG786643 UC786640:UC786643 ADY786640:ADY786643 ANU786640:ANU786643 AXQ786640:AXQ786643 BHM786640:BHM786643 BRI786640:BRI786643 CBE786640:CBE786643 CLA786640:CLA786643 CUW786640:CUW786643 DES786640:DES786643 DOO786640:DOO786643 DYK786640:DYK786643 EIG786640:EIG786643 ESC786640:ESC786643 FBY786640:FBY786643 FLU786640:FLU786643 FVQ786640:FVQ786643 GFM786640:GFM786643 GPI786640:GPI786643 GZE786640:GZE786643 HJA786640:HJA786643 HSW786640:HSW786643 ICS786640:ICS786643 IMO786640:IMO786643 IWK786640:IWK786643 JGG786640:JGG786643 JQC786640:JQC786643 JZY786640:JZY786643 KJU786640:KJU786643 KTQ786640:KTQ786643 LDM786640:LDM786643 LNI786640:LNI786643 LXE786640:LXE786643 MHA786640:MHA786643 MQW786640:MQW786643 NAS786640:NAS786643 NKO786640:NKO786643 NUK786640:NUK786643 OEG786640:OEG786643 OOC786640:OOC786643 OXY786640:OXY786643 PHU786640:PHU786643 PRQ786640:PRQ786643 QBM786640:QBM786643 QLI786640:QLI786643 QVE786640:QVE786643 RFA786640:RFA786643 ROW786640:ROW786643 RYS786640:RYS786643 SIO786640:SIO786643 SSK786640:SSK786643 TCG786640:TCG786643 TMC786640:TMC786643 TVY786640:TVY786643 UFU786640:UFU786643 UPQ786640:UPQ786643 UZM786640:UZM786643 VJI786640:VJI786643 VTE786640:VTE786643 WDA786640:WDA786643 WMW786640:WMW786643 WWS786640:WWS786643 AB852176:AB852179 KG852176:KG852179 UC852176:UC852179 ADY852176:ADY852179 ANU852176:ANU852179 AXQ852176:AXQ852179 BHM852176:BHM852179 BRI852176:BRI852179 CBE852176:CBE852179 CLA852176:CLA852179 CUW852176:CUW852179 DES852176:DES852179 DOO852176:DOO852179 DYK852176:DYK852179 EIG852176:EIG852179 ESC852176:ESC852179 FBY852176:FBY852179 FLU852176:FLU852179 FVQ852176:FVQ852179 GFM852176:GFM852179 GPI852176:GPI852179 GZE852176:GZE852179 HJA852176:HJA852179 HSW852176:HSW852179 ICS852176:ICS852179 IMO852176:IMO852179 IWK852176:IWK852179 JGG852176:JGG852179 JQC852176:JQC852179 JZY852176:JZY852179 KJU852176:KJU852179 KTQ852176:KTQ852179 LDM852176:LDM852179 LNI852176:LNI852179 LXE852176:LXE852179 MHA852176:MHA852179 MQW852176:MQW852179 NAS852176:NAS852179 NKO852176:NKO852179 NUK852176:NUK852179 OEG852176:OEG852179 OOC852176:OOC852179 OXY852176:OXY852179 PHU852176:PHU852179 PRQ852176:PRQ852179 QBM852176:QBM852179 QLI852176:QLI852179 QVE852176:QVE852179 RFA852176:RFA852179 ROW852176:ROW852179 RYS852176:RYS852179 SIO852176:SIO852179 SSK852176:SSK852179 TCG852176:TCG852179 TMC852176:TMC852179 TVY852176:TVY852179 UFU852176:UFU852179 UPQ852176:UPQ852179 UZM852176:UZM852179 VJI852176:VJI852179 VTE852176:VTE852179 WDA852176:WDA852179 WMW852176:WMW852179 WWS852176:WWS852179 AB917712:AB917715 KG917712:KG917715 UC917712:UC917715 ADY917712:ADY917715 ANU917712:ANU917715 AXQ917712:AXQ917715 BHM917712:BHM917715 BRI917712:BRI917715 CBE917712:CBE917715 CLA917712:CLA917715 CUW917712:CUW917715 DES917712:DES917715 DOO917712:DOO917715 DYK917712:DYK917715 EIG917712:EIG917715 ESC917712:ESC917715 FBY917712:FBY917715 FLU917712:FLU917715 FVQ917712:FVQ917715 GFM917712:GFM917715 GPI917712:GPI917715 GZE917712:GZE917715 HJA917712:HJA917715 HSW917712:HSW917715 ICS917712:ICS917715 IMO917712:IMO917715 IWK917712:IWK917715 JGG917712:JGG917715 JQC917712:JQC917715 JZY917712:JZY917715 KJU917712:KJU917715 KTQ917712:KTQ917715 LDM917712:LDM917715 LNI917712:LNI917715 LXE917712:LXE917715 MHA917712:MHA917715 MQW917712:MQW917715 NAS917712:NAS917715 NKO917712:NKO917715 NUK917712:NUK917715 OEG917712:OEG917715 OOC917712:OOC917715 OXY917712:OXY917715 PHU917712:PHU917715 PRQ917712:PRQ917715 QBM917712:QBM917715 QLI917712:QLI917715 QVE917712:QVE917715 RFA917712:RFA917715 ROW917712:ROW917715 RYS917712:RYS917715 SIO917712:SIO917715 SSK917712:SSK917715 TCG917712:TCG917715 TMC917712:TMC917715 TVY917712:TVY917715 UFU917712:UFU917715 UPQ917712:UPQ917715 UZM917712:UZM917715 VJI917712:VJI917715 VTE917712:VTE917715 WDA917712:WDA917715 WMW917712:WMW917715 WWS917712:WWS917715 AB983248:AB983251 KG983248:KG983251 UC983248:UC983251 ADY983248:ADY983251 ANU983248:ANU983251 AXQ983248:AXQ983251 BHM983248:BHM983251 BRI983248:BRI983251 CBE983248:CBE983251 CLA983248:CLA983251 CUW983248:CUW983251 DES983248:DES983251 DOO983248:DOO983251 DYK983248:DYK983251 EIG983248:EIG983251 ESC983248:ESC983251 FBY983248:FBY983251 FLU983248:FLU983251 FVQ983248:FVQ983251 GFM983248:GFM983251 GPI983248:GPI983251 GZE983248:GZE983251 HJA983248:HJA983251 HSW983248:HSW983251 ICS983248:ICS983251 IMO983248:IMO983251 IWK983248:IWK983251 JGG983248:JGG983251 JQC983248:JQC983251 JZY983248:JZY983251 KJU983248:KJU983251 KTQ983248:KTQ983251 LDM983248:LDM983251 LNI983248:LNI983251 LXE983248:LXE983251 MHA983248:MHA983251 MQW983248:MQW983251 NAS983248:NAS983251 NKO983248:NKO983251 NUK983248:NUK983251 OEG983248:OEG983251 OOC983248:OOC983251 OXY983248:OXY983251 PHU983248:PHU983251 PRQ983248:PRQ983251 QBM983248:QBM983251 QLI983248:QLI983251 QVE983248:QVE983251 RFA983248:RFA983251 ROW983248:ROW983251 RYS983248:RYS983251 SIO983248:SIO983251 SSK983248:SSK983251 TCG983248:TCG983251 TMC983248:TMC983251 TVY983248:TVY983251 UFU983248:UFU983251 UPQ983248:UPQ983251 UZM983248:UZM983251 VJI983248:VJI983251 VTE983248:VTE983251 WDA983248:WDA983251 WMW983248:WMW983251 WWS983248:WWS983251 WMW983262:WMW983270 AB65698:AB65704 KG65698:KG65704 UC65698:UC65704 ADY65698:ADY65704 ANU65698:ANU65704 AXQ65698:AXQ65704 BHM65698:BHM65704 BRI65698:BRI65704 CBE65698:CBE65704 CLA65698:CLA65704 CUW65698:CUW65704 DES65698:DES65704 DOO65698:DOO65704 DYK65698:DYK65704 EIG65698:EIG65704 ESC65698:ESC65704 FBY65698:FBY65704 FLU65698:FLU65704 FVQ65698:FVQ65704 GFM65698:GFM65704 GPI65698:GPI65704 GZE65698:GZE65704 HJA65698:HJA65704 HSW65698:HSW65704 ICS65698:ICS65704 IMO65698:IMO65704 IWK65698:IWK65704 JGG65698:JGG65704 JQC65698:JQC65704 JZY65698:JZY65704 KJU65698:KJU65704 KTQ65698:KTQ65704 LDM65698:LDM65704 LNI65698:LNI65704 LXE65698:LXE65704 MHA65698:MHA65704 MQW65698:MQW65704 NAS65698:NAS65704 NKO65698:NKO65704 NUK65698:NUK65704 OEG65698:OEG65704 OOC65698:OOC65704 OXY65698:OXY65704 PHU65698:PHU65704 PRQ65698:PRQ65704 QBM65698:QBM65704 QLI65698:QLI65704 QVE65698:QVE65704 RFA65698:RFA65704 ROW65698:ROW65704 RYS65698:RYS65704 SIO65698:SIO65704 SSK65698:SSK65704 TCG65698:TCG65704 TMC65698:TMC65704 TVY65698:TVY65704 UFU65698:UFU65704 UPQ65698:UPQ65704 UZM65698:UZM65704 VJI65698:VJI65704 VTE65698:VTE65704 WDA65698:WDA65704 WMW65698:WMW65704 WWS65698:WWS65704 AB131234:AB131240 KG131234:KG131240 UC131234:UC131240 ADY131234:ADY131240 ANU131234:ANU131240 AXQ131234:AXQ131240 BHM131234:BHM131240 BRI131234:BRI131240 CBE131234:CBE131240 CLA131234:CLA131240 CUW131234:CUW131240 DES131234:DES131240 DOO131234:DOO131240 DYK131234:DYK131240 EIG131234:EIG131240 ESC131234:ESC131240 FBY131234:FBY131240 FLU131234:FLU131240 FVQ131234:FVQ131240 GFM131234:GFM131240 GPI131234:GPI131240 GZE131234:GZE131240 HJA131234:HJA131240 HSW131234:HSW131240 ICS131234:ICS131240 IMO131234:IMO131240 IWK131234:IWK131240 JGG131234:JGG131240 JQC131234:JQC131240 JZY131234:JZY131240 KJU131234:KJU131240 KTQ131234:KTQ131240 LDM131234:LDM131240 LNI131234:LNI131240 LXE131234:LXE131240 MHA131234:MHA131240 MQW131234:MQW131240 NAS131234:NAS131240 NKO131234:NKO131240 NUK131234:NUK131240 OEG131234:OEG131240 OOC131234:OOC131240 OXY131234:OXY131240 PHU131234:PHU131240 PRQ131234:PRQ131240 QBM131234:QBM131240 QLI131234:QLI131240 QVE131234:QVE131240 RFA131234:RFA131240 ROW131234:ROW131240 RYS131234:RYS131240 SIO131234:SIO131240 SSK131234:SSK131240 TCG131234:TCG131240 TMC131234:TMC131240 TVY131234:TVY131240 UFU131234:UFU131240 UPQ131234:UPQ131240 UZM131234:UZM131240 VJI131234:VJI131240 VTE131234:VTE131240 WDA131234:WDA131240 WMW131234:WMW131240 WWS131234:WWS131240 AB196770:AB196776 KG196770:KG196776 UC196770:UC196776 ADY196770:ADY196776 ANU196770:ANU196776 AXQ196770:AXQ196776 BHM196770:BHM196776 BRI196770:BRI196776 CBE196770:CBE196776 CLA196770:CLA196776 CUW196770:CUW196776 DES196770:DES196776 DOO196770:DOO196776 DYK196770:DYK196776 EIG196770:EIG196776 ESC196770:ESC196776 FBY196770:FBY196776 FLU196770:FLU196776 FVQ196770:FVQ196776 GFM196770:GFM196776 GPI196770:GPI196776 GZE196770:GZE196776 HJA196770:HJA196776 HSW196770:HSW196776 ICS196770:ICS196776 IMO196770:IMO196776 IWK196770:IWK196776 JGG196770:JGG196776 JQC196770:JQC196776 JZY196770:JZY196776 KJU196770:KJU196776 KTQ196770:KTQ196776 LDM196770:LDM196776 LNI196770:LNI196776 LXE196770:LXE196776 MHA196770:MHA196776 MQW196770:MQW196776 NAS196770:NAS196776 NKO196770:NKO196776 NUK196770:NUK196776 OEG196770:OEG196776 OOC196770:OOC196776 OXY196770:OXY196776 PHU196770:PHU196776 PRQ196770:PRQ196776 QBM196770:QBM196776 QLI196770:QLI196776 QVE196770:QVE196776 RFA196770:RFA196776 ROW196770:ROW196776 RYS196770:RYS196776 SIO196770:SIO196776 SSK196770:SSK196776 TCG196770:TCG196776 TMC196770:TMC196776 TVY196770:TVY196776 UFU196770:UFU196776 UPQ196770:UPQ196776 UZM196770:UZM196776 VJI196770:VJI196776 VTE196770:VTE196776 WDA196770:WDA196776 WMW196770:WMW196776 WWS196770:WWS196776 AB262306:AB262312 KG262306:KG262312 UC262306:UC262312 ADY262306:ADY262312 ANU262306:ANU262312 AXQ262306:AXQ262312 BHM262306:BHM262312 BRI262306:BRI262312 CBE262306:CBE262312 CLA262306:CLA262312 CUW262306:CUW262312 DES262306:DES262312 DOO262306:DOO262312 DYK262306:DYK262312 EIG262306:EIG262312 ESC262306:ESC262312 FBY262306:FBY262312 FLU262306:FLU262312 FVQ262306:FVQ262312 GFM262306:GFM262312 GPI262306:GPI262312 GZE262306:GZE262312 HJA262306:HJA262312 HSW262306:HSW262312 ICS262306:ICS262312 IMO262306:IMO262312 IWK262306:IWK262312 JGG262306:JGG262312 JQC262306:JQC262312 JZY262306:JZY262312 KJU262306:KJU262312 KTQ262306:KTQ262312 LDM262306:LDM262312 LNI262306:LNI262312 LXE262306:LXE262312 MHA262306:MHA262312 MQW262306:MQW262312 NAS262306:NAS262312 NKO262306:NKO262312 NUK262306:NUK262312 OEG262306:OEG262312 OOC262306:OOC262312 OXY262306:OXY262312 PHU262306:PHU262312 PRQ262306:PRQ262312 QBM262306:QBM262312 QLI262306:QLI262312 QVE262306:QVE262312 RFA262306:RFA262312 ROW262306:ROW262312 RYS262306:RYS262312 SIO262306:SIO262312 SSK262306:SSK262312 TCG262306:TCG262312 TMC262306:TMC262312 TVY262306:TVY262312 UFU262306:UFU262312 UPQ262306:UPQ262312 UZM262306:UZM262312 VJI262306:VJI262312 VTE262306:VTE262312 WDA262306:WDA262312 WMW262306:WMW262312 WWS262306:WWS262312 AB327842:AB327848 KG327842:KG327848 UC327842:UC327848 ADY327842:ADY327848 ANU327842:ANU327848 AXQ327842:AXQ327848 BHM327842:BHM327848 BRI327842:BRI327848 CBE327842:CBE327848 CLA327842:CLA327848 CUW327842:CUW327848 DES327842:DES327848 DOO327842:DOO327848 DYK327842:DYK327848 EIG327842:EIG327848 ESC327842:ESC327848 FBY327842:FBY327848 FLU327842:FLU327848 FVQ327842:FVQ327848 GFM327842:GFM327848 GPI327842:GPI327848 GZE327842:GZE327848 HJA327842:HJA327848 HSW327842:HSW327848 ICS327842:ICS327848 IMO327842:IMO327848 IWK327842:IWK327848 JGG327842:JGG327848 JQC327842:JQC327848 JZY327842:JZY327848 KJU327842:KJU327848 KTQ327842:KTQ327848 LDM327842:LDM327848 LNI327842:LNI327848 LXE327842:LXE327848 MHA327842:MHA327848 MQW327842:MQW327848 NAS327842:NAS327848 NKO327842:NKO327848 NUK327842:NUK327848 OEG327842:OEG327848 OOC327842:OOC327848 OXY327842:OXY327848 PHU327842:PHU327848 PRQ327842:PRQ327848 QBM327842:QBM327848 QLI327842:QLI327848 QVE327842:QVE327848 RFA327842:RFA327848 ROW327842:ROW327848 RYS327842:RYS327848 SIO327842:SIO327848 SSK327842:SSK327848 TCG327842:TCG327848 TMC327842:TMC327848 TVY327842:TVY327848 UFU327842:UFU327848 UPQ327842:UPQ327848 UZM327842:UZM327848 VJI327842:VJI327848 VTE327842:VTE327848 WDA327842:WDA327848 WMW327842:WMW327848 WWS327842:WWS327848 AB393378:AB393384 KG393378:KG393384 UC393378:UC393384 ADY393378:ADY393384 ANU393378:ANU393384 AXQ393378:AXQ393384 BHM393378:BHM393384 BRI393378:BRI393384 CBE393378:CBE393384 CLA393378:CLA393384 CUW393378:CUW393384 DES393378:DES393384 DOO393378:DOO393384 DYK393378:DYK393384 EIG393378:EIG393384 ESC393378:ESC393384 FBY393378:FBY393384 FLU393378:FLU393384 FVQ393378:FVQ393384 GFM393378:GFM393384 GPI393378:GPI393384 GZE393378:GZE393384 HJA393378:HJA393384 HSW393378:HSW393384 ICS393378:ICS393384 IMO393378:IMO393384 IWK393378:IWK393384 JGG393378:JGG393384 JQC393378:JQC393384 JZY393378:JZY393384 KJU393378:KJU393384 KTQ393378:KTQ393384 LDM393378:LDM393384 LNI393378:LNI393384 LXE393378:LXE393384 MHA393378:MHA393384 MQW393378:MQW393384 NAS393378:NAS393384 NKO393378:NKO393384 NUK393378:NUK393384 OEG393378:OEG393384 OOC393378:OOC393384 OXY393378:OXY393384 PHU393378:PHU393384 PRQ393378:PRQ393384 QBM393378:QBM393384 QLI393378:QLI393384 QVE393378:QVE393384 RFA393378:RFA393384 ROW393378:ROW393384 RYS393378:RYS393384 SIO393378:SIO393384 SSK393378:SSK393384 TCG393378:TCG393384 TMC393378:TMC393384 TVY393378:TVY393384 UFU393378:UFU393384 UPQ393378:UPQ393384 UZM393378:UZM393384 VJI393378:VJI393384 VTE393378:VTE393384 WDA393378:WDA393384 WMW393378:WMW393384 WWS393378:WWS393384 AB458914:AB458920 KG458914:KG458920 UC458914:UC458920 ADY458914:ADY458920 ANU458914:ANU458920 AXQ458914:AXQ458920 BHM458914:BHM458920 BRI458914:BRI458920 CBE458914:CBE458920 CLA458914:CLA458920 CUW458914:CUW458920 DES458914:DES458920 DOO458914:DOO458920 DYK458914:DYK458920 EIG458914:EIG458920 ESC458914:ESC458920 FBY458914:FBY458920 FLU458914:FLU458920 FVQ458914:FVQ458920 GFM458914:GFM458920 GPI458914:GPI458920 GZE458914:GZE458920 HJA458914:HJA458920 HSW458914:HSW458920 ICS458914:ICS458920 IMO458914:IMO458920 IWK458914:IWK458920 JGG458914:JGG458920 JQC458914:JQC458920 JZY458914:JZY458920 KJU458914:KJU458920 KTQ458914:KTQ458920 LDM458914:LDM458920 LNI458914:LNI458920 LXE458914:LXE458920 MHA458914:MHA458920 MQW458914:MQW458920 NAS458914:NAS458920 NKO458914:NKO458920 NUK458914:NUK458920 OEG458914:OEG458920 OOC458914:OOC458920 OXY458914:OXY458920 PHU458914:PHU458920 PRQ458914:PRQ458920 QBM458914:QBM458920 QLI458914:QLI458920 QVE458914:QVE458920 RFA458914:RFA458920 ROW458914:ROW458920 RYS458914:RYS458920 SIO458914:SIO458920 SSK458914:SSK458920 TCG458914:TCG458920 TMC458914:TMC458920 TVY458914:TVY458920 UFU458914:UFU458920 UPQ458914:UPQ458920 UZM458914:UZM458920 VJI458914:VJI458920 VTE458914:VTE458920 WDA458914:WDA458920 WMW458914:WMW458920 WWS458914:WWS458920 AB524450:AB524456 KG524450:KG524456 UC524450:UC524456 ADY524450:ADY524456 ANU524450:ANU524456 AXQ524450:AXQ524456 BHM524450:BHM524456 BRI524450:BRI524456 CBE524450:CBE524456 CLA524450:CLA524456 CUW524450:CUW524456 DES524450:DES524456 DOO524450:DOO524456 DYK524450:DYK524456 EIG524450:EIG524456 ESC524450:ESC524456 FBY524450:FBY524456 FLU524450:FLU524456 FVQ524450:FVQ524456 GFM524450:GFM524456 GPI524450:GPI524456 GZE524450:GZE524456 HJA524450:HJA524456 HSW524450:HSW524456 ICS524450:ICS524456 IMO524450:IMO524456 IWK524450:IWK524456 JGG524450:JGG524456 JQC524450:JQC524456 JZY524450:JZY524456 KJU524450:KJU524456 KTQ524450:KTQ524456 LDM524450:LDM524456 LNI524450:LNI524456 LXE524450:LXE524456 MHA524450:MHA524456 MQW524450:MQW524456 NAS524450:NAS524456 NKO524450:NKO524456 NUK524450:NUK524456 OEG524450:OEG524456 OOC524450:OOC524456 OXY524450:OXY524456 PHU524450:PHU524456 PRQ524450:PRQ524456 QBM524450:QBM524456 QLI524450:QLI524456 QVE524450:QVE524456 RFA524450:RFA524456 ROW524450:ROW524456 RYS524450:RYS524456 SIO524450:SIO524456 SSK524450:SSK524456 TCG524450:TCG524456 TMC524450:TMC524456 TVY524450:TVY524456 UFU524450:UFU524456 UPQ524450:UPQ524456 UZM524450:UZM524456 VJI524450:VJI524456 VTE524450:VTE524456 WDA524450:WDA524456 WMW524450:WMW524456 WWS524450:WWS524456 AB589986:AB589992 KG589986:KG589992 UC589986:UC589992 ADY589986:ADY589992 ANU589986:ANU589992 AXQ589986:AXQ589992 BHM589986:BHM589992 BRI589986:BRI589992 CBE589986:CBE589992 CLA589986:CLA589992 CUW589986:CUW589992 DES589986:DES589992 DOO589986:DOO589992 DYK589986:DYK589992 EIG589986:EIG589992 ESC589986:ESC589992 FBY589986:FBY589992 FLU589986:FLU589992 FVQ589986:FVQ589992 GFM589986:GFM589992 GPI589986:GPI589992 GZE589986:GZE589992 HJA589986:HJA589992 HSW589986:HSW589992 ICS589986:ICS589992 IMO589986:IMO589992 IWK589986:IWK589992 JGG589986:JGG589992 JQC589986:JQC589992 JZY589986:JZY589992 KJU589986:KJU589992 KTQ589986:KTQ589992 LDM589986:LDM589992 LNI589986:LNI589992 LXE589986:LXE589992 MHA589986:MHA589992 MQW589986:MQW589992 NAS589986:NAS589992 NKO589986:NKO589992 NUK589986:NUK589992 OEG589986:OEG589992 OOC589986:OOC589992 OXY589986:OXY589992 PHU589986:PHU589992 PRQ589986:PRQ589992 QBM589986:QBM589992 QLI589986:QLI589992 QVE589986:QVE589992 RFA589986:RFA589992 ROW589986:ROW589992 RYS589986:RYS589992 SIO589986:SIO589992 SSK589986:SSK589992 TCG589986:TCG589992 TMC589986:TMC589992 TVY589986:TVY589992 UFU589986:UFU589992 UPQ589986:UPQ589992 UZM589986:UZM589992 VJI589986:VJI589992 VTE589986:VTE589992 WDA589986:WDA589992 WMW589986:WMW589992 WWS589986:WWS589992 AB655522:AB655528 KG655522:KG655528 UC655522:UC655528 ADY655522:ADY655528 ANU655522:ANU655528 AXQ655522:AXQ655528 BHM655522:BHM655528 BRI655522:BRI655528 CBE655522:CBE655528 CLA655522:CLA655528 CUW655522:CUW655528 DES655522:DES655528 DOO655522:DOO655528 DYK655522:DYK655528 EIG655522:EIG655528 ESC655522:ESC655528 FBY655522:FBY655528 FLU655522:FLU655528 FVQ655522:FVQ655528 GFM655522:GFM655528 GPI655522:GPI655528 GZE655522:GZE655528 HJA655522:HJA655528 HSW655522:HSW655528 ICS655522:ICS655528 IMO655522:IMO655528 IWK655522:IWK655528 JGG655522:JGG655528 JQC655522:JQC655528 JZY655522:JZY655528 KJU655522:KJU655528 KTQ655522:KTQ655528 LDM655522:LDM655528 LNI655522:LNI655528 LXE655522:LXE655528 MHA655522:MHA655528 MQW655522:MQW655528 NAS655522:NAS655528 NKO655522:NKO655528 NUK655522:NUK655528 OEG655522:OEG655528 OOC655522:OOC655528 OXY655522:OXY655528 PHU655522:PHU655528 PRQ655522:PRQ655528 QBM655522:QBM655528 QLI655522:QLI655528 QVE655522:QVE655528 RFA655522:RFA655528 ROW655522:ROW655528 RYS655522:RYS655528 SIO655522:SIO655528 SSK655522:SSK655528 TCG655522:TCG655528 TMC655522:TMC655528 TVY655522:TVY655528 UFU655522:UFU655528 UPQ655522:UPQ655528 UZM655522:UZM655528 VJI655522:VJI655528 VTE655522:VTE655528 WDA655522:WDA655528 WMW655522:WMW655528 WWS655522:WWS655528 AB721058:AB721064 KG721058:KG721064 UC721058:UC721064 ADY721058:ADY721064 ANU721058:ANU721064 AXQ721058:AXQ721064 BHM721058:BHM721064 BRI721058:BRI721064 CBE721058:CBE721064 CLA721058:CLA721064 CUW721058:CUW721064 DES721058:DES721064 DOO721058:DOO721064 DYK721058:DYK721064 EIG721058:EIG721064 ESC721058:ESC721064 FBY721058:FBY721064 FLU721058:FLU721064 FVQ721058:FVQ721064 GFM721058:GFM721064 GPI721058:GPI721064 GZE721058:GZE721064 HJA721058:HJA721064 HSW721058:HSW721064 ICS721058:ICS721064 IMO721058:IMO721064 IWK721058:IWK721064 JGG721058:JGG721064 JQC721058:JQC721064 JZY721058:JZY721064 KJU721058:KJU721064 KTQ721058:KTQ721064 LDM721058:LDM721064 LNI721058:LNI721064 LXE721058:LXE721064 MHA721058:MHA721064 MQW721058:MQW721064 NAS721058:NAS721064 NKO721058:NKO721064 NUK721058:NUK721064 OEG721058:OEG721064 OOC721058:OOC721064 OXY721058:OXY721064 PHU721058:PHU721064 PRQ721058:PRQ721064 QBM721058:QBM721064 QLI721058:QLI721064 QVE721058:QVE721064 RFA721058:RFA721064 ROW721058:ROW721064 RYS721058:RYS721064 SIO721058:SIO721064 SSK721058:SSK721064 TCG721058:TCG721064 TMC721058:TMC721064 TVY721058:TVY721064 UFU721058:UFU721064 UPQ721058:UPQ721064 UZM721058:UZM721064 VJI721058:VJI721064 VTE721058:VTE721064 WDA721058:WDA721064 WMW721058:WMW721064 WWS721058:WWS721064 AB786594:AB786600 KG786594:KG786600 UC786594:UC786600 ADY786594:ADY786600 ANU786594:ANU786600 AXQ786594:AXQ786600 BHM786594:BHM786600 BRI786594:BRI786600 CBE786594:CBE786600 CLA786594:CLA786600 CUW786594:CUW786600 DES786594:DES786600 DOO786594:DOO786600 DYK786594:DYK786600 EIG786594:EIG786600 ESC786594:ESC786600 FBY786594:FBY786600 FLU786594:FLU786600 FVQ786594:FVQ786600 GFM786594:GFM786600 GPI786594:GPI786600 GZE786594:GZE786600 HJA786594:HJA786600 HSW786594:HSW786600 ICS786594:ICS786600 IMO786594:IMO786600 IWK786594:IWK786600 JGG786594:JGG786600 JQC786594:JQC786600 JZY786594:JZY786600 KJU786594:KJU786600 KTQ786594:KTQ786600 LDM786594:LDM786600 LNI786594:LNI786600 LXE786594:LXE786600 MHA786594:MHA786600 MQW786594:MQW786600 NAS786594:NAS786600 NKO786594:NKO786600 NUK786594:NUK786600 OEG786594:OEG786600 OOC786594:OOC786600 OXY786594:OXY786600 PHU786594:PHU786600 PRQ786594:PRQ786600 QBM786594:QBM786600 QLI786594:QLI786600 QVE786594:QVE786600 RFA786594:RFA786600 ROW786594:ROW786600 RYS786594:RYS786600 SIO786594:SIO786600 SSK786594:SSK786600 TCG786594:TCG786600 TMC786594:TMC786600 TVY786594:TVY786600 UFU786594:UFU786600 UPQ786594:UPQ786600 UZM786594:UZM786600 VJI786594:VJI786600 VTE786594:VTE786600 WDA786594:WDA786600 WMW786594:WMW786600 WWS786594:WWS786600 AB852130:AB852136 KG852130:KG852136 UC852130:UC852136 ADY852130:ADY852136 ANU852130:ANU852136 AXQ852130:AXQ852136 BHM852130:BHM852136 BRI852130:BRI852136 CBE852130:CBE852136 CLA852130:CLA852136 CUW852130:CUW852136 DES852130:DES852136 DOO852130:DOO852136 DYK852130:DYK852136 EIG852130:EIG852136 ESC852130:ESC852136 FBY852130:FBY852136 FLU852130:FLU852136 FVQ852130:FVQ852136 GFM852130:GFM852136 GPI852130:GPI852136 GZE852130:GZE852136 HJA852130:HJA852136 HSW852130:HSW852136 ICS852130:ICS852136 IMO852130:IMO852136 IWK852130:IWK852136 JGG852130:JGG852136 JQC852130:JQC852136 JZY852130:JZY852136 KJU852130:KJU852136 KTQ852130:KTQ852136 LDM852130:LDM852136 LNI852130:LNI852136 LXE852130:LXE852136 MHA852130:MHA852136 MQW852130:MQW852136 NAS852130:NAS852136 NKO852130:NKO852136 NUK852130:NUK852136 OEG852130:OEG852136 OOC852130:OOC852136 OXY852130:OXY852136 PHU852130:PHU852136 PRQ852130:PRQ852136 QBM852130:QBM852136 QLI852130:QLI852136 QVE852130:QVE852136 RFA852130:RFA852136 ROW852130:ROW852136 RYS852130:RYS852136 SIO852130:SIO852136 SSK852130:SSK852136 TCG852130:TCG852136 TMC852130:TMC852136 TVY852130:TVY852136 UFU852130:UFU852136 UPQ852130:UPQ852136 UZM852130:UZM852136 VJI852130:VJI852136 VTE852130:VTE852136 WDA852130:WDA852136 WMW852130:WMW852136 WWS852130:WWS852136 AB917666:AB917672 KG917666:KG917672 UC917666:UC917672 ADY917666:ADY917672 ANU917666:ANU917672 AXQ917666:AXQ917672 BHM917666:BHM917672 BRI917666:BRI917672 CBE917666:CBE917672 CLA917666:CLA917672 CUW917666:CUW917672 DES917666:DES917672 DOO917666:DOO917672 DYK917666:DYK917672 EIG917666:EIG917672 ESC917666:ESC917672 FBY917666:FBY917672 FLU917666:FLU917672 FVQ917666:FVQ917672 GFM917666:GFM917672 GPI917666:GPI917672 GZE917666:GZE917672 HJA917666:HJA917672 HSW917666:HSW917672 ICS917666:ICS917672 IMO917666:IMO917672 IWK917666:IWK917672 JGG917666:JGG917672 JQC917666:JQC917672 JZY917666:JZY917672 KJU917666:KJU917672 KTQ917666:KTQ917672 LDM917666:LDM917672 LNI917666:LNI917672 LXE917666:LXE917672 MHA917666:MHA917672 MQW917666:MQW917672 NAS917666:NAS917672 NKO917666:NKO917672 NUK917666:NUK917672 OEG917666:OEG917672 OOC917666:OOC917672 OXY917666:OXY917672 PHU917666:PHU917672 PRQ917666:PRQ917672 QBM917666:QBM917672 QLI917666:QLI917672 QVE917666:QVE917672 RFA917666:RFA917672 ROW917666:ROW917672 RYS917666:RYS917672 SIO917666:SIO917672 SSK917666:SSK917672 TCG917666:TCG917672 TMC917666:TMC917672 TVY917666:TVY917672 UFU917666:UFU917672 UPQ917666:UPQ917672 UZM917666:UZM917672 VJI917666:VJI917672 VTE917666:VTE917672 WDA917666:WDA917672 WMW917666:WMW917672 WWS917666:WWS917672 AB983202:AB983208 KG983202:KG983208 UC983202:UC983208 ADY983202:ADY983208 ANU983202:ANU983208 AXQ983202:AXQ983208 BHM983202:BHM983208 BRI983202:BRI983208 CBE983202:CBE983208 CLA983202:CLA983208 CUW983202:CUW983208 DES983202:DES983208 DOO983202:DOO983208 DYK983202:DYK983208 EIG983202:EIG983208 ESC983202:ESC983208 FBY983202:FBY983208 FLU983202:FLU983208 FVQ983202:FVQ983208 GFM983202:GFM983208 GPI983202:GPI983208 GZE983202:GZE983208 HJA983202:HJA983208 HSW983202:HSW983208 ICS983202:ICS983208 IMO983202:IMO983208 IWK983202:IWK983208 JGG983202:JGG983208 JQC983202:JQC983208 JZY983202:JZY983208 KJU983202:KJU983208 KTQ983202:KTQ983208 LDM983202:LDM983208 LNI983202:LNI983208 LXE983202:LXE983208 MHA983202:MHA983208 MQW983202:MQW983208 NAS983202:NAS983208 NKO983202:NKO983208 NUK983202:NUK983208 OEG983202:OEG983208 OOC983202:OOC983208 OXY983202:OXY983208 PHU983202:PHU983208 PRQ983202:PRQ983208 QBM983202:QBM983208 QLI983202:QLI983208 QVE983202:QVE983208 RFA983202:RFA983208 ROW983202:ROW983208 RYS983202:RYS983208 SIO983202:SIO983208 SSK983202:SSK983208 TCG983202:TCG983208 TMC983202:TMC983208 TVY983202:TVY983208 UFU983202:UFU983208 UPQ983202:UPQ983208 UZM983202:UZM983208 VJI983202:VJI983208 VTE983202:VTE983208 WDA983202:WDA983208 WMW983202:WMW983208 WWS983202:WWS983208 WWS983262:WWS983270 KG119:KG127 UC119:UC127 ADY119:ADY127 ANU119:ANU127 AXQ119:AXQ127 BHM119:BHM127 BRI119:BRI127 CBE119:CBE127 CLA119:CLA127 CUW119:CUW127 DES119:DES127 DOO119:DOO127 DYK119:DYK127 EIG119:EIG127 ESC119:ESC127 FBY119:FBY127 FLU119:FLU127 FVQ119:FVQ127 GFM119:GFM127 GPI119:GPI127 GZE119:GZE127 HJA119:HJA127 HSW119:HSW127 ICS119:ICS127 IMO119:IMO127 IWK119:IWK127 JGG119:JGG127 JQC119:JQC127 JZY119:JZY127 KJU119:KJU127 KTQ119:KTQ127 LDM119:LDM127 LNI119:LNI127 LXE119:LXE127 MHA119:MHA127 MQW119:MQW127 NAS119:NAS127 NKO119:NKO127 NUK119:NUK127 OEG119:OEG127 OOC119:OOC127 OXY119:OXY127 PHU119:PHU127 PRQ119:PRQ127 QBM119:QBM127 QLI119:QLI127 QVE119:QVE127 RFA119:RFA127 ROW119:ROW127 RYS119:RYS127 SIO119:SIO127 SSK119:SSK127 TCG119:TCG127 TMC119:TMC127 TVY119:TVY127 UFU119:UFU127 UPQ119:UPQ127 UZM119:UZM127 VJI119:VJI127 VTE119:VTE127 WDA119:WDA127 WMW119:WMW127 WWS119:WWS127 AB65758:AB65766 KG65758:KG65766 UC65758:UC65766 ADY65758:ADY65766 ANU65758:ANU65766 AXQ65758:AXQ65766 BHM65758:BHM65766 BRI65758:BRI65766 CBE65758:CBE65766 CLA65758:CLA65766 CUW65758:CUW65766 DES65758:DES65766 DOO65758:DOO65766 DYK65758:DYK65766 EIG65758:EIG65766 ESC65758:ESC65766 FBY65758:FBY65766 FLU65758:FLU65766 FVQ65758:FVQ65766 GFM65758:GFM65766 GPI65758:GPI65766 GZE65758:GZE65766 HJA65758:HJA65766 HSW65758:HSW65766 ICS65758:ICS65766 IMO65758:IMO65766 IWK65758:IWK65766 JGG65758:JGG65766 JQC65758:JQC65766 JZY65758:JZY65766 KJU65758:KJU65766 KTQ65758:KTQ65766 LDM65758:LDM65766 LNI65758:LNI65766 LXE65758:LXE65766 MHA65758:MHA65766 MQW65758:MQW65766 NAS65758:NAS65766 NKO65758:NKO65766 NUK65758:NUK65766 OEG65758:OEG65766 OOC65758:OOC65766 OXY65758:OXY65766 PHU65758:PHU65766 PRQ65758:PRQ65766 QBM65758:QBM65766 QLI65758:QLI65766 QVE65758:QVE65766 RFA65758:RFA65766 ROW65758:ROW65766 RYS65758:RYS65766 SIO65758:SIO65766 SSK65758:SSK65766 TCG65758:TCG65766 TMC65758:TMC65766 TVY65758:TVY65766 UFU65758:UFU65766 UPQ65758:UPQ65766 UZM65758:UZM65766 VJI65758:VJI65766 VTE65758:VTE65766 WDA65758:WDA65766 WMW65758:WMW65766 WWS65758:WWS65766 AB131294:AB131302 KG131294:KG131302 UC131294:UC131302 ADY131294:ADY131302 ANU131294:ANU131302 AXQ131294:AXQ131302 BHM131294:BHM131302 BRI131294:BRI131302 CBE131294:CBE131302 CLA131294:CLA131302 CUW131294:CUW131302 DES131294:DES131302 DOO131294:DOO131302 DYK131294:DYK131302 EIG131294:EIG131302 ESC131294:ESC131302 FBY131294:FBY131302 FLU131294:FLU131302 FVQ131294:FVQ131302 GFM131294:GFM131302 GPI131294:GPI131302 GZE131294:GZE131302 HJA131294:HJA131302 HSW131294:HSW131302 ICS131294:ICS131302 IMO131294:IMO131302 IWK131294:IWK131302 JGG131294:JGG131302 JQC131294:JQC131302 JZY131294:JZY131302 KJU131294:KJU131302 KTQ131294:KTQ131302 LDM131294:LDM131302 LNI131294:LNI131302 LXE131294:LXE131302 MHA131294:MHA131302 MQW131294:MQW131302 NAS131294:NAS131302 NKO131294:NKO131302 NUK131294:NUK131302 OEG131294:OEG131302 OOC131294:OOC131302 OXY131294:OXY131302 PHU131294:PHU131302 PRQ131294:PRQ131302 QBM131294:QBM131302 QLI131294:QLI131302 QVE131294:QVE131302 RFA131294:RFA131302 ROW131294:ROW131302 RYS131294:RYS131302 SIO131294:SIO131302 SSK131294:SSK131302 TCG131294:TCG131302 TMC131294:TMC131302 TVY131294:TVY131302 UFU131294:UFU131302 UPQ131294:UPQ131302 UZM131294:UZM131302 VJI131294:VJI131302 VTE131294:VTE131302 WDA131294:WDA131302 WMW131294:WMW131302 WWS131294:WWS131302 AB196830:AB196838 KG196830:KG196838 UC196830:UC196838 ADY196830:ADY196838 ANU196830:ANU196838 AXQ196830:AXQ196838 BHM196830:BHM196838 BRI196830:BRI196838 CBE196830:CBE196838 CLA196830:CLA196838 CUW196830:CUW196838 DES196830:DES196838 DOO196830:DOO196838 DYK196830:DYK196838 EIG196830:EIG196838 ESC196830:ESC196838 FBY196830:FBY196838 FLU196830:FLU196838 FVQ196830:FVQ196838 GFM196830:GFM196838 GPI196830:GPI196838 GZE196830:GZE196838 HJA196830:HJA196838 HSW196830:HSW196838 ICS196830:ICS196838 IMO196830:IMO196838 IWK196830:IWK196838 JGG196830:JGG196838 JQC196830:JQC196838 JZY196830:JZY196838 KJU196830:KJU196838 KTQ196830:KTQ196838 LDM196830:LDM196838 LNI196830:LNI196838 LXE196830:LXE196838 MHA196830:MHA196838 MQW196830:MQW196838 NAS196830:NAS196838 NKO196830:NKO196838 NUK196830:NUK196838 OEG196830:OEG196838 OOC196830:OOC196838 OXY196830:OXY196838 PHU196830:PHU196838 PRQ196830:PRQ196838 QBM196830:QBM196838 QLI196830:QLI196838 QVE196830:QVE196838 RFA196830:RFA196838 ROW196830:ROW196838 RYS196830:RYS196838 SIO196830:SIO196838 SSK196830:SSK196838 TCG196830:TCG196838 TMC196830:TMC196838 TVY196830:TVY196838 UFU196830:UFU196838 UPQ196830:UPQ196838 UZM196830:UZM196838 VJI196830:VJI196838 VTE196830:VTE196838 WDA196830:WDA196838 WMW196830:WMW196838 WWS196830:WWS196838 AB262366:AB262374 KG262366:KG262374 UC262366:UC262374 ADY262366:ADY262374 ANU262366:ANU262374 AXQ262366:AXQ262374 BHM262366:BHM262374 BRI262366:BRI262374 CBE262366:CBE262374 CLA262366:CLA262374 CUW262366:CUW262374 DES262366:DES262374 DOO262366:DOO262374 DYK262366:DYK262374 EIG262366:EIG262374 ESC262366:ESC262374 FBY262366:FBY262374 FLU262366:FLU262374 FVQ262366:FVQ262374 GFM262366:GFM262374 GPI262366:GPI262374 GZE262366:GZE262374 HJA262366:HJA262374 HSW262366:HSW262374 ICS262366:ICS262374 IMO262366:IMO262374 IWK262366:IWK262374 JGG262366:JGG262374 JQC262366:JQC262374 JZY262366:JZY262374 KJU262366:KJU262374 KTQ262366:KTQ262374 LDM262366:LDM262374 LNI262366:LNI262374 LXE262366:LXE262374 MHA262366:MHA262374 MQW262366:MQW262374 NAS262366:NAS262374 NKO262366:NKO262374 NUK262366:NUK262374 OEG262366:OEG262374 OOC262366:OOC262374 OXY262366:OXY262374 PHU262366:PHU262374 PRQ262366:PRQ262374 QBM262366:QBM262374 QLI262366:QLI262374 QVE262366:QVE262374 RFA262366:RFA262374 ROW262366:ROW262374 RYS262366:RYS262374 SIO262366:SIO262374 SSK262366:SSK262374 TCG262366:TCG262374 TMC262366:TMC262374 TVY262366:TVY262374 UFU262366:UFU262374 UPQ262366:UPQ262374 UZM262366:UZM262374 VJI262366:VJI262374 VTE262366:VTE262374 WDA262366:WDA262374 WMW262366:WMW262374 WWS262366:WWS262374 AB327902:AB327910 KG327902:KG327910 UC327902:UC327910 ADY327902:ADY327910 ANU327902:ANU327910 AXQ327902:AXQ327910 BHM327902:BHM327910 BRI327902:BRI327910 CBE327902:CBE327910 CLA327902:CLA327910 CUW327902:CUW327910 DES327902:DES327910 DOO327902:DOO327910 DYK327902:DYK327910 EIG327902:EIG327910 ESC327902:ESC327910 FBY327902:FBY327910 FLU327902:FLU327910 FVQ327902:FVQ327910 GFM327902:GFM327910 GPI327902:GPI327910 GZE327902:GZE327910 HJA327902:HJA327910 HSW327902:HSW327910 ICS327902:ICS327910 IMO327902:IMO327910 IWK327902:IWK327910 JGG327902:JGG327910 JQC327902:JQC327910 JZY327902:JZY327910 KJU327902:KJU327910 KTQ327902:KTQ327910 LDM327902:LDM327910 LNI327902:LNI327910 LXE327902:LXE327910 MHA327902:MHA327910 MQW327902:MQW327910 NAS327902:NAS327910 NKO327902:NKO327910 NUK327902:NUK327910 OEG327902:OEG327910 OOC327902:OOC327910 OXY327902:OXY327910 PHU327902:PHU327910 PRQ327902:PRQ327910 QBM327902:QBM327910 QLI327902:QLI327910 QVE327902:QVE327910 RFA327902:RFA327910 ROW327902:ROW327910 RYS327902:RYS327910 SIO327902:SIO327910 SSK327902:SSK327910 TCG327902:TCG327910 TMC327902:TMC327910 TVY327902:TVY327910 UFU327902:UFU327910 UPQ327902:UPQ327910 UZM327902:UZM327910 VJI327902:VJI327910 VTE327902:VTE327910 WDA327902:WDA327910 WMW327902:WMW327910 WWS327902:WWS327910 AB393438:AB393446 KG393438:KG393446 UC393438:UC393446 ADY393438:ADY393446 ANU393438:ANU393446 AXQ393438:AXQ393446 BHM393438:BHM393446 BRI393438:BRI393446 CBE393438:CBE393446 CLA393438:CLA393446 CUW393438:CUW393446 DES393438:DES393446 DOO393438:DOO393446 DYK393438:DYK393446 EIG393438:EIG393446 ESC393438:ESC393446 FBY393438:FBY393446 FLU393438:FLU393446 FVQ393438:FVQ393446 GFM393438:GFM393446 GPI393438:GPI393446 GZE393438:GZE393446 HJA393438:HJA393446 HSW393438:HSW393446 ICS393438:ICS393446 IMO393438:IMO393446 IWK393438:IWK393446 JGG393438:JGG393446 JQC393438:JQC393446 JZY393438:JZY393446 KJU393438:KJU393446 KTQ393438:KTQ393446 LDM393438:LDM393446 LNI393438:LNI393446 LXE393438:LXE393446 MHA393438:MHA393446 MQW393438:MQW393446 NAS393438:NAS393446 NKO393438:NKO393446 NUK393438:NUK393446 OEG393438:OEG393446 OOC393438:OOC393446 OXY393438:OXY393446 PHU393438:PHU393446 PRQ393438:PRQ393446 QBM393438:QBM393446 QLI393438:QLI393446 QVE393438:QVE393446 RFA393438:RFA393446 ROW393438:ROW393446 RYS393438:RYS393446 SIO393438:SIO393446 SSK393438:SSK393446 TCG393438:TCG393446 TMC393438:TMC393446 TVY393438:TVY393446 UFU393438:UFU393446 UPQ393438:UPQ393446 UZM393438:UZM393446 VJI393438:VJI393446 VTE393438:VTE393446 WDA393438:WDA393446 WMW393438:WMW393446 WWS393438:WWS393446 AB458974:AB458982 KG458974:KG458982 UC458974:UC458982 ADY458974:ADY458982 ANU458974:ANU458982 AXQ458974:AXQ458982 BHM458974:BHM458982 BRI458974:BRI458982 CBE458974:CBE458982 CLA458974:CLA458982 CUW458974:CUW458982 DES458974:DES458982 DOO458974:DOO458982 DYK458974:DYK458982 EIG458974:EIG458982 ESC458974:ESC458982 FBY458974:FBY458982 FLU458974:FLU458982 FVQ458974:FVQ458982 GFM458974:GFM458982 GPI458974:GPI458982 GZE458974:GZE458982 HJA458974:HJA458982 HSW458974:HSW458982 ICS458974:ICS458982 IMO458974:IMO458982 IWK458974:IWK458982 JGG458974:JGG458982 JQC458974:JQC458982 JZY458974:JZY458982 KJU458974:KJU458982 KTQ458974:KTQ458982 LDM458974:LDM458982 LNI458974:LNI458982 LXE458974:LXE458982 MHA458974:MHA458982 MQW458974:MQW458982 NAS458974:NAS458982 NKO458974:NKO458982 NUK458974:NUK458982 OEG458974:OEG458982 OOC458974:OOC458982 OXY458974:OXY458982 PHU458974:PHU458982 PRQ458974:PRQ458982 QBM458974:QBM458982 QLI458974:QLI458982 QVE458974:QVE458982 RFA458974:RFA458982 ROW458974:ROW458982 RYS458974:RYS458982 SIO458974:SIO458982 SSK458974:SSK458982 TCG458974:TCG458982 TMC458974:TMC458982 TVY458974:TVY458982 UFU458974:UFU458982 UPQ458974:UPQ458982 UZM458974:UZM458982 VJI458974:VJI458982 VTE458974:VTE458982 WDA458974:WDA458982 WMW458974:WMW458982 WWS458974:WWS458982 AB524510:AB524518 KG524510:KG524518 UC524510:UC524518 ADY524510:ADY524518 ANU524510:ANU524518 AXQ524510:AXQ524518 BHM524510:BHM524518 BRI524510:BRI524518 CBE524510:CBE524518 CLA524510:CLA524518 CUW524510:CUW524518 DES524510:DES524518 DOO524510:DOO524518 DYK524510:DYK524518 EIG524510:EIG524518 ESC524510:ESC524518 FBY524510:FBY524518 FLU524510:FLU524518 FVQ524510:FVQ524518 GFM524510:GFM524518 GPI524510:GPI524518 GZE524510:GZE524518 HJA524510:HJA524518 HSW524510:HSW524518 ICS524510:ICS524518 IMO524510:IMO524518 IWK524510:IWK524518 JGG524510:JGG524518 JQC524510:JQC524518 JZY524510:JZY524518 KJU524510:KJU524518 KTQ524510:KTQ524518 LDM524510:LDM524518 LNI524510:LNI524518 LXE524510:LXE524518 MHA524510:MHA524518 MQW524510:MQW524518 NAS524510:NAS524518 NKO524510:NKO524518 NUK524510:NUK524518 OEG524510:OEG524518 OOC524510:OOC524518 OXY524510:OXY524518 PHU524510:PHU524518 PRQ524510:PRQ524518 QBM524510:QBM524518 QLI524510:QLI524518 QVE524510:QVE524518 RFA524510:RFA524518 ROW524510:ROW524518 RYS524510:RYS524518 SIO524510:SIO524518 SSK524510:SSK524518 TCG524510:TCG524518 TMC524510:TMC524518 TVY524510:TVY524518 UFU524510:UFU524518 UPQ524510:UPQ524518 UZM524510:UZM524518 VJI524510:VJI524518 VTE524510:VTE524518 WDA524510:WDA524518 WMW524510:WMW524518 WWS524510:WWS524518 AB590046:AB590054 KG590046:KG590054 UC590046:UC590054 ADY590046:ADY590054 ANU590046:ANU590054 AXQ590046:AXQ590054 BHM590046:BHM590054 BRI590046:BRI590054 CBE590046:CBE590054 CLA590046:CLA590054 CUW590046:CUW590054 DES590046:DES590054 DOO590046:DOO590054 DYK590046:DYK590054 EIG590046:EIG590054 ESC590046:ESC590054 FBY590046:FBY590054 FLU590046:FLU590054 FVQ590046:FVQ590054 GFM590046:GFM590054 GPI590046:GPI590054 GZE590046:GZE590054 HJA590046:HJA590054 HSW590046:HSW590054 ICS590046:ICS590054 IMO590046:IMO590054 IWK590046:IWK590054 JGG590046:JGG590054 JQC590046:JQC590054 JZY590046:JZY590054 KJU590046:KJU590054 KTQ590046:KTQ590054 LDM590046:LDM590054 LNI590046:LNI590054 LXE590046:LXE590054 MHA590046:MHA590054 MQW590046:MQW590054 NAS590046:NAS590054 NKO590046:NKO590054 NUK590046:NUK590054 OEG590046:OEG590054 OOC590046:OOC590054 OXY590046:OXY590054 PHU590046:PHU590054 PRQ590046:PRQ590054 QBM590046:QBM590054 QLI590046:QLI590054 QVE590046:QVE590054 RFA590046:RFA590054 ROW590046:ROW590054 RYS590046:RYS590054 SIO590046:SIO590054 SSK590046:SSK590054 TCG590046:TCG590054 TMC590046:TMC590054 TVY590046:TVY590054 UFU590046:UFU590054 UPQ590046:UPQ590054 UZM590046:UZM590054 VJI590046:VJI590054 VTE590046:VTE590054 WDA590046:WDA590054 WMW590046:WMW590054 WWS590046:WWS590054 AB655582:AB655590 KG655582:KG655590 UC655582:UC655590 ADY655582:ADY655590 ANU655582:ANU655590 AXQ655582:AXQ655590 BHM655582:BHM655590 BRI655582:BRI655590 CBE655582:CBE655590 CLA655582:CLA655590 CUW655582:CUW655590 DES655582:DES655590 DOO655582:DOO655590 DYK655582:DYK655590 EIG655582:EIG655590 ESC655582:ESC655590 FBY655582:FBY655590 FLU655582:FLU655590 FVQ655582:FVQ655590 GFM655582:GFM655590 GPI655582:GPI655590 GZE655582:GZE655590 HJA655582:HJA655590 HSW655582:HSW655590 ICS655582:ICS655590 IMO655582:IMO655590 IWK655582:IWK655590 JGG655582:JGG655590 JQC655582:JQC655590 JZY655582:JZY655590 KJU655582:KJU655590 KTQ655582:KTQ655590 LDM655582:LDM655590 LNI655582:LNI655590 LXE655582:LXE655590 MHA655582:MHA655590 MQW655582:MQW655590 NAS655582:NAS655590 NKO655582:NKO655590 NUK655582:NUK655590 OEG655582:OEG655590 OOC655582:OOC655590 OXY655582:OXY655590 PHU655582:PHU655590 PRQ655582:PRQ655590 QBM655582:QBM655590 QLI655582:QLI655590 QVE655582:QVE655590 RFA655582:RFA655590 ROW655582:ROW655590 RYS655582:RYS655590 SIO655582:SIO655590 SSK655582:SSK655590 TCG655582:TCG655590 TMC655582:TMC655590 TVY655582:TVY655590 UFU655582:UFU655590 UPQ655582:UPQ655590 UZM655582:UZM655590 VJI655582:VJI655590 VTE655582:VTE655590 WDA655582:WDA655590 WMW655582:WMW655590 WWS655582:WWS655590 AB721118:AB721126 KG721118:KG721126 UC721118:UC721126 ADY721118:ADY721126 ANU721118:ANU721126 AXQ721118:AXQ721126 BHM721118:BHM721126 BRI721118:BRI721126 CBE721118:CBE721126 CLA721118:CLA721126 CUW721118:CUW721126 DES721118:DES721126 DOO721118:DOO721126 DYK721118:DYK721126 EIG721118:EIG721126 ESC721118:ESC721126 FBY721118:FBY721126 FLU721118:FLU721126 FVQ721118:FVQ721126 GFM721118:GFM721126 GPI721118:GPI721126 GZE721118:GZE721126 HJA721118:HJA721126 HSW721118:HSW721126 ICS721118:ICS721126 IMO721118:IMO721126 IWK721118:IWK721126 JGG721118:JGG721126 JQC721118:JQC721126 JZY721118:JZY721126 KJU721118:KJU721126 KTQ721118:KTQ721126 LDM721118:LDM721126 LNI721118:LNI721126 LXE721118:LXE721126 MHA721118:MHA721126 MQW721118:MQW721126 NAS721118:NAS721126 NKO721118:NKO721126 NUK721118:NUK721126 OEG721118:OEG721126 OOC721118:OOC721126 OXY721118:OXY721126 PHU721118:PHU721126 PRQ721118:PRQ721126 QBM721118:QBM721126 QLI721118:QLI721126 QVE721118:QVE721126 RFA721118:RFA721126 ROW721118:ROW721126 RYS721118:RYS721126 SIO721118:SIO721126 SSK721118:SSK721126 TCG721118:TCG721126 TMC721118:TMC721126 TVY721118:TVY721126 UFU721118:UFU721126 UPQ721118:UPQ721126 UZM721118:UZM721126 VJI721118:VJI721126 VTE721118:VTE721126 WDA721118:WDA721126 WMW721118:WMW721126 WWS721118:WWS721126 AB786654:AB786662 KG786654:KG786662 UC786654:UC786662 ADY786654:ADY786662 ANU786654:ANU786662 AXQ786654:AXQ786662 BHM786654:BHM786662 BRI786654:BRI786662 CBE786654:CBE786662 CLA786654:CLA786662 CUW786654:CUW786662 DES786654:DES786662 DOO786654:DOO786662 DYK786654:DYK786662 EIG786654:EIG786662 ESC786654:ESC786662 FBY786654:FBY786662 FLU786654:FLU786662 FVQ786654:FVQ786662 GFM786654:GFM786662 GPI786654:GPI786662 GZE786654:GZE786662 HJA786654:HJA786662 HSW786654:HSW786662 ICS786654:ICS786662 IMO786654:IMO786662 IWK786654:IWK786662 JGG786654:JGG786662 JQC786654:JQC786662 JZY786654:JZY786662 KJU786654:KJU786662 KTQ786654:KTQ786662 LDM786654:LDM786662 LNI786654:LNI786662 LXE786654:LXE786662 MHA786654:MHA786662 MQW786654:MQW786662 NAS786654:NAS786662 NKO786654:NKO786662 NUK786654:NUK786662 OEG786654:OEG786662 OOC786654:OOC786662 OXY786654:OXY786662 PHU786654:PHU786662 PRQ786654:PRQ786662 QBM786654:QBM786662 QLI786654:QLI786662 QVE786654:QVE786662 RFA786654:RFA786662 ROW786654:ROW786662 RYS786654:RYS786662 SIO786654:SIO786662 SSK786654:SSK786662 TCG786654:TCG786662 TMC786654:TMC786662 TVY786654:TVY786662 UFU786654:UFU786662 UPQ786654:UPQ786662 UZM786654:UZM786662 VJI786654:VJI786662 VTE786654:VTE786662 WDA786654:WDA786662 WMW786654:WMW786662 WWS786654:WWS786662 AB852190:AB852198 KG852190:KG852198 UC852190:UC852198 ADY852190:ADY852198 ANU852190:ANU852198 AXQ852190:AXQ852198 BHM852190:BHM852198 BRI852190:BRI852198 CBE852190:CBE852198 CLA852190:CLA852198 CUW852190:CUW852198 DES852190:DES852198 DOO852190:DOO852198 DYK852190:DYK852198 EIG852190:EIG852198 ESC852190:ESC852198 FBY852190:FBY852198 FLU852190:FLU852198 FVQ852190:FVQ852198 GFM852190:GFM852198 GPI852190:GPI852198 GZE852190:GZE852198 HJA852190:HJA852198 HSW852190:HSW852198 ICS852190:ICS852198 IMO852190:IMO852198 IWK852190:IWK852198 JGG852190:JGG852198 JQC852190:JQC852198 JZY852190:JZY852198 KJU852190:KJU852198 KTQ852190:KTQ852198 LDM852190:LDM852198 LNI852190:LNI852198 LXE852190:LXE852198 MHA852190:MHA852198 MQW852190:MQW852198 NAS852190:NAS852198 NKO852190:NKO852198 NUK852190:NUK852198 OEG852190:OEG852198 OOC852190:OOC852198 OXY852190:OXY852198 PHU852190:PHU852198 PRQ852190:PRQ852198 QBM852190:QBM852198 QLI852190:QLI852198 QVE852190:QVE852198 RFA852190:RFA852198 ROW852190:ROW852198 RYS852190:RYS852198 SIO852190:SIO852198 SSK852190:SSK852198 TCG852190:TCG852198 TMC852190:TMC852198 TVY852190:TVY852198 UFU852190:UFU852198 UPQ852190:UPQ852198 UZM852190:UZM852198 VJI852190:VJI852198 VTE852190:VTE852198 WDA852190:WDA852198 WMW852190:WMW852198 WWS852190:WWS852198 AB917726:AB917734 KG917726:KG917734 UC917726:UC917734 ADY917726:ADY917734 ANU917726:ANU917734 AXQ917726:AXQ917734 BHM917726:BHM917734 BRI917726:BRI917734 CBE917726:CBE917734 CLA917726:CLA917734 CUW917726:CUW917734 DES917726:DES917734 DOO917726:DOO917734 DYK917726:DYK917734 EIG917726:EIG917734 ESC917726:ESC917734 FBY917726:FBY917734 FLU917726:FLU917734 FVQ917726:FVQ917734 GFM917726:GFM917734 GPI917726:GPI917734 GZE917726:GZE917734 HJA917726:HJA917734 HSW917726:HSW917734 ICS917726:ICS917734 IMO917726:IMO917734 IWK917726:IWK917734 JGG917726:JGG917734 JQC917726:JQC917734 JZY917726:JZY917734 KJU917726:KJU917734 KTQ917726:KTQ917734 LDM917726:LDM917734 LNI917726:LNI917734 LXE917726:LXE917734 MHA917726:MHA917734 MQW917726:MQW917734 NAS917726:NAS917734 NKO917726:NKO917734 NUK917726:NUK917734 OEG917726:OEG917734 OOC917726:OOC917734 OXY917726:OXY917734 PHU917726:PHU917734 PRQ917726:PRQ917734 QBM917726:QBM917734 QLI917726:QLI917734 QVE917726:QVE917734 RFA917726:RFA917734 ROW917726:ROW917734 RYS917726:RYS917734 SIO917726:SIO917734 SSK917726:SSK917734 TCG917726:TCG917734 TMC917726:TMC917734 TVY917726:TVY917734 UFU917726:UFU917734 UPQ917726:UPQ917734 UZM917726:UZM917734 VJI917726:VJI917734 VTE917726:VTE917734 WDA917726:WDA917734 WMW917726:WMW917734 WWS917726:WWS917734 AB983262:AB983270 KG983262:KG983270 UC983262:UC983270 ADY983262:ADY983270 ANU983262:ANU983270 AXQ983262:AXQ983270 BHM983262:BHM983270 BRI983262:BRI983270 CBE983262:CBE983270 CLA983262:CLA983270 CUW983262:CUW983270 DES983262:DES983270 DOO983262:DOO983270 DYK983262:DYK983270 EIG983262:EIG983270 ESC983262:ESC983270 FBY983262:FBY983270 FLU983262:FLU983270 FVQ983262:FVQ983270 GFM983262:GFM983270 GPI983262:GPI983270 GZE983262:GZE983270 HJA983262:HJA983270 HSW983262:HSW983270 ICS983262:ICS983270 IMO983262:IMO983270 IWK983262:IWK983270 JGG983262:JGG983270 JQC983262:JQC983270 JZY983262:JZY983270 KJU983262:KJU983270 KTQ983262:KTQ983270 LDM983262:LDM983270 LNI983262:LNI983270 LXE983262:LXE983270 MHA983262:MHA983270 MQW983262:MQW983270 NAS983262:NAS983270 NKO983262:NKO983270 NUK983262:NUK983270 OEG983262:OEG983270 OOC983262:OOC983270 OXY983262:OXY983270 PHU983262:PHU983270 PRQ983262:PRQ983270 WWS70:WWT76 WMW70:WMX76 WDA70:WDB76 VTE70:VTF76 VJI70:VJJ76 UZM70:UZN76 UPQ70:UPR76 UFU70:UFV76 TVY70:TVZ76 TMC70:TMD76 TCG70:TCH76 SSK70:SSL76 SIO70:SIP76 RYS70:RYT76 ROW70:ROX76 RFA70:RFB76 QVE70:QVF76 QLI70:QLJ76 QBM70:QBN76 PRQ70:PRR76 PHU70:PHV76 OXY70:OXZ76 OOC70:OOD76 OEG70:OEH76 NUK70:NUL76 NKO70:NKP76 NAS70:NAT76 MQW70:MQX76 MHA70:MHB76 LXE70:LXF76 LNI70:LNJ76 LDM70:LDN76 KTQ70:KTR76 KJU70:KJV76 JZY70:JZZ76 JQC70:JQD76 JGG70:JGH76 IWK70:IWL76 IMO70:IMP76 ICS70:ICT76 HSW70:HSX76 HJA70:HJB76 GZE70:GZF76 GPI70:GPJ76 GFM70:GFN76 FVQ70:FVR76 FLU70:FLV76 FBY70:FBZ76 ESC70:ESD76 EIG70:EIH76 DYK70:DYL76 DOO70:DOP76 DES70:DET76 CUW70:CUX76 CLA70:CLB76 CBE70:CBF76 BRI70:BRJ76 BHM70:BHN76 AXQ70:AXR76 ANU70:ANV76 ADY70:ADZ76 UC70:UD76 KG70:KH76 WWS96:WWS101 WMW96:WMW101 WDA96:WDA101 VTE96:VTE101 VJI96:VJI101 UZM96:UZM101 UPQ96:UPQ101 UFU96:UFU101 TVY96:TVY101 TMC96:TMC101 TCG96:TCG101 SSK96:SSK101 SIO96:SIO101 RYS96:RYS101 ROW96:ROW101 RFA96:RFA101 QVE96:QVE101 QLI96:QLI101 QBM96:QBM101 PRQ96:PRQ101 PHU96:PHU101 OXY96:OXY101 OOC96:OOC101 OEG96:OEG101 NUK96:NUK101 NKO96:NKO101 NAS96:NAS101 MQW96:MQW101 MHA96:MHA101 LXE96:LXE101 LNI96:LNI101 LDM96:LDM101 KTQ96:KTQ101 KJU96:KJU101 JZY96:JZY101 JQC96:JQC101 JGG96:JGG101 IWK96:IWK101 IMO96:IMO101 ICS96:ICS101 HSW96:HSW101 HJA96:HJA101 GZE96:GZE101 GPI96:GPI101 GFM96:GFM101 FVQ96:FVQ101 FLU96:FLU101 FBY96:FBY101 ESC96:ESC101 EIG96:EIG101 DYK96:DYK101 DOO96:DOO101 DES96:DES101 CUW96:CUW101 CLA96:CLA101 CBE96:CBE101 BRI96:BRI101 BHM96:BHM101 AXQ96:AXQ101 ANU96:ANU101 ADY96:ADY101 UC96:UC101 KG96:KG101 WWT97:WWT99 WMX97:WMX99 WDB97:WDB99 VTF97:VTF99 VJJ97:VJJ99 UZN97:UZN99 UPR97:UPR99 UFV97:UFV99 TVZ97:TVZ99 TMD97:TMD99 TCH97:TCH99 SSL97:SSL99 SIP97:SIP99 RYT97:RYT99 ROX97:ROX99 RFB97:RFB99 QVF97:QVF99 QLJ97:QLJ99 QBN97:QBN99 PRR97:PRR99 PHV97:PHV99 OXZ97:OXZ99 OOD97:OOD99 OEH97:OEH99 NUL97:NUL99 NKP97:NKP99 NAT97:NAT99 MQX97:MQX99 MHB97:MHB99 LXF97:LXF99 LNJ97:LNJ99 LDN97:LDN99 KTR97:KTR99 KJV97:KJV99 JZZ97:JZZ99 JQD97:JQD99 JGH97:JGH99 IWL97:IWL99 IMP97:IMP99 ICT97:ICT99 HSX97:HSX99 HJB97:HJB99 GZF97:GZF99 GPJ97:GPJ99 GFN97:GFN99 FVR97:FVR99 FLV97:FLV99 FBZ97:FBZ99 ESD97:ESD99 EIH97:EIH99 DYL97:DYL99 DOP97:DOP99 DET97:DET99 CUX97:CUX99 CLB97:CLB99 CBF97:CBF99 BRJ97:BRJ99 BHN97:BHN99 AXR97:AXR99 ANV97:ANV99 ADZ97:ADZ99 UD97:UD99 KH97:KH99 KG278:KH283 UC278:UD283 ADY278:ADZ283 ANU278:ANV283 AXQ278:AXR283 BHM278:BHN283 BRI278:BRJ283 CBE278:CBF283 CLA278:CLB283 CUW278:CUX283 DES278:DET283 DOO278:DOP283 DYK278:DYL283 EIG278:EIH283 ESC278:ESD283 FBY278:FBZ283 FLU278:FLV283 FVQ278:FVR283 GFM278:GFN283 GPI278:GPJ283 GZE278:GZF283 HJA278:HJB283 HSW278:HSX283 ICS278:ICT283 IMO278:IMP283 IWK278:IWL283 JGG278:JGH283 JQC278:JQD283 JZY278:JZZ283 KJU278:KJV283 KTQ278:KTR283 LDM278:LDN283 LNI278:LNJ283 LXE278:LXF283 MHA278:MHB283 MQW278:MQX283 NAS278:NAT283 NKO278:NKP283 NUK278:NUL283 OEG278:OEH283 OOC278:OOD283 OXY278:OXZ283 PHU278:PHV283 PRQ278:PRR283 QBM278:QBN283 QLI278:QLJ283 QVE278:QVF283 RFA278:RFB283 ROW278:ROX283 RYS278:RYT283 SIO278:SIP283 SSK278:SSL283 TCG278:TCH283 TMC278:TMD283 TVY278:TVZ283 UFU278:UFV283 UPQ278:UPR283 UZM278:UZN283 VJI278:VJJ283 VTE278:VTF283 WDA278:WDB283 WMW278:WMX283 WWS278:WWT283</xm:sqref>
        </x14:dataValidation>
        <x14:dataValidation type="list" allowBlank="1" showInputMessage="1" showErrorMessage="1" xr:uid="{00000000-0002-0000-0100-000002000000}">
          <x14:formula1>
            <xm:f>lispro</xm:f>
          </x14:formula1>
          <xm:sqref>IMC983160:IMC983165 JU78:JU83 TQ78:TQ83 ADM78:ADM83 ANI78:ANI83 AXE78:AXE83 BHA78:BHA83 BQW78:BQW83 CAS78:CAS83 CKO78:CKO83 CUK78:CUK83 DEG78:DEG83 DOC78:DOC83 DXY78:DXY83 EHU78:EHU83 ERQ78:ERQ83 FBM78:FBM83 FLI78:FLI83 FVE78:FVE83 GFA78:GFA83 GOW78:GOW83 GYS78:GYS83 HIO78:HIO83 HSK78:HSK83 ICG78:ICG83 IMC78:IMC83 IVY78:IVY83 JFU78:JFU83 JPQ78:JPQ83 JZM78:JZM83 KJI78:KJI83 KTE78:KTE83 LDA78:LDA83 LMW78:LMW83 LWS78:LWS83 MGO78:MGO83 MQK78:MQK83 NAG78:NAG83 NKC78:NKC83 NTY78:NTY83 ODU78:ODU83 ONQ78:ONQ83 OXM78:OXM83 PHI78:PHI83 PRE78:PRE83 QBA78:QBA83 QKW78:QKW83 QUS78:QUS83 REO78:REO83 ROK78:ROK83 RYG78:RYG83 SIC78:SIC83 SRY78:SRY83 TBU78:TBU83 TLQ78:TLQ83 TVM78:TVM83 UFI78:UFI83 UPE78:UPE83 UZA78:UZA83 VIW78:VIW83 VSS78:VSS83 WCO78:WCO83 WMK78:WMK83 WWG78:WWG83 C65686:C65689 JU65686:JU65689 TQ65686:TQ65689 ADM65686:ADM65689 ANI65686:ANI65689 AXE65686:AXE65689 BHA65686:BHA65689 BQW65686:BQW65689 CAS65686:CAS65689 CKO65686:CKO65689 CUK65686:CUK65689 DEG65686:DEG65689 DOC65686:DOC65689 DXY65686:DXY65689 EHU65686:EHU65689 ERQ65686:ERQ65689 FBM65686:FBM65689 FLI65686:FLI65689 FVE65686:FVE65689 GFA65686:GFA65689 GOW65686:GOW65689 GYS65686:GYS65689 HIO65686:HIO65689 HSK65686:HSK65689 ICG65686:ICG65689 IMC65686:IMC65689 IVY65686:IVY65689 JFU65686:JFU65689 JPQ65686:JPQ65689 JZM65686:JZM65689 KJI65686:KJI65689 KTE65686:KTE65689 LDA65686:LDA65689 LMW65686:LMW65689 LWS65686:LWS65689 MGO65686:MGO65689 MQK65686:MQK65689 NAG65686:NAG65689 NKC65686:NKC65689 NTY65686:NTY65689 ODU65686:ODU65689 ONQ65686:ONQ65689 OXM65686:OXM65689 PHI65686:PHI65689 PRE65686:PRE65689 QBA65686:QBA65689 QKW65686:QKW65689 QUS65686:QUS65689 REO65686:REO65689 ROK65686:ROK65689 RYG65686:RYG65689 SIC65686:SIC65689 SRY65686:SRY65689 TBU65686:TBU65689 TLQ65686:TLQ65689 TVM65686:TVM65689 UFI65686:UFI65689 UPE65686:UPE65689 UZA65686:UZA65689 VIW65686:VIW65689 VSS65686:VSS65689 WCO65686:WCO65689 WMK65686:WMK65689 WWG65686:WWG65689 C131222:C131225 JU131222:JU131225 TQ131222:TQ131225 ADM131222:ADM131225 ANI131222:ANI131225 AXE131222:AXE131225 BHA131222:BHA131225 BQW131222:BQW131225 CAS131222:CAS131225 CKO131222:CKO131225 CUK131222:CUK131225 DEG131222:DEG131225 DOC131222:DOC131225 DXY131222:DXY131225 EHU131222:EHU131225 ERQ131222:ERQ131225 FBM131222:FBM131225 FLI131222:FLI131225 FVE131222:FVE131225 GFA131222:GFA131225 GOW131222:GOW131225 GYS131222:GYS131225 HIO131222:HIO131225 HSK131222:HSK131225 ICG131222:ICG131225 IMC131222:IMC131225 IVY131222:IVY131225 JFU131222:JFU131225 JPQ131222:JPQ131225 JZM131222:JZM131225 KJI131222:KJI131225 KTE131222:KTE131225 LDA131222:LDA131225 LMW131222:LMW131225 LWS131222:LWS131225 MGO131222:MGO131225 MQK131222:MQK131225 NAG131222:NAG131225 NKC131222:NKC131225 NTY131222:NTY131225 ODU131222:ODU131225 ONQ131222:ONQ131225 OXM131222:OXM131225 PHI131222:PHI131225 PRE131222:PRE131225 QBA131222:QBA131225 QKW131222:QKW131225 QUS131222:QUS131225 REO131222:REO131225 ROK131222:ROK131225 RYG131222:RYG131225 SIC131222:SIC131225 SRY131222:SRY131225 TBU131222:TBU131225 TLQ131222:TLQ131225 TVM131222:TVM131225 UFI131222:UFI131225 UPE131222:UPE131225 UZA131222:UZA131225 VIW131222:VIW131225 VSS131222:VSS131225 WCO131222:WCO131225 WMK131222:WMK131225 WWG131222:WWG131225 C196758:C196761 JU196758:JU196761 TQ196758:TQ196761 ADM196758:ADM196761 ANI196758:ANI196761 AXE196758:AXE196761 BHA196758:BHA196761 BQW196758:BQW196761 CAS196758:CAS196761 CKO196758:CKO196761 CUK196758:CUK196761 DEG196758:DEG196761 DOC196758:DOC196761 DXY196758:DXY196761 EHU196758:EHU196761 ERQ196758:ERQ196761 FBM196758:FBM196761 FLI196758:FLI196761 FVE196758:FVE196761 GFA196758:GFA196761 GOW196758:GOW196761 GYS196758:GYS196761 HIO196758:HIO196761 HSK196758:HSK196761 ICG196758:ICG196761 IMC196758:IMC196761 IVY196758:IVY196761 JFU196758:JFU196761 JPQ196758:JPQ196761 JZM196758:JZM196761 KJI196758:KJI196761 KTE196758:KTE196761 LDA196758:LDA196761 LMW196758:LMW196761 LWS196758:LWS196761 MGO196758:MGO196761 MQK196758:MQK196761 NAG196758:NAG196761 NKC196758:NKC196761 NTY196758:NTY196761 ODU196758:ODU196761 ONQ196758:ONQ196761 OXM196758:OXM196761 PHI196758:PHI196761 PRE196758:PRE196761 QBA196758:QBA196761 QKW196758:QKW196761 QUS196758:QUS196761 REO196758:REO196761 ROK196758:ROK196761 RYG196758:RYG196761 SIC196758:SIC196761 SRY196758:SRY196761 TBU196758:TBU196761 TLQ196758:TLQ196761 TVM196758:TVM196761 UFI196758:UFI196761 UPE196758:UPE196761 UZA196758:UZA196761 VIW196758:VIW196761 VSS196758:VSS196761 WCO196758:WCO196761 WMK196758:WMK196761 WWG196758:WWG196761 C262294:C262297 JU262294:JU262297 TQ262294:TQ262297 ADM262294:ADM262297 ANI262294:ANI262297 AXE262294:AXE262297 BHA262294:BHA262297 BQW262294:BQW262297 CAS262294:CAS262297 CKO262294:CKO262297 CUK262294:CUK262297 DEG262294:DEG262297 DOC262294:DOC262297 DXY262294:DXY262297 EHU262294:EHU262297 ERQ262294:ERQ262297 FBM262294:FBM262297 FLI262294:FLI262297 FVE262294:FVE262297 GFA262294:GFA262297 GOW262294:GOW262297 GYS262294:GYS262297 HIO262294:HIO262297 HSK262294:HSK262297 ICG262294:ICG262297 IMC262294:IMC262297 IVY262294:IVY262297 JFU262294:JFU262297 JPQ262294:JPQ262297 JZM262294:JZM262297 KJI262294:KJI262297 KTE262294:KTE262297 LDA262294:LDA262297 LMW262294:LMW262297 LWS262294:LWS262297 MGO262294:MGO262297 MQK262294:MQK262297 NAG262294:NAG262297 NKC262294:NKC262297 NTY262294:NTY262297 ODU262294:ODU262297 ONQ262294:ONQ262297 OXM262294:OXM262297 PHI262294:PHI262297 PRE262294:PRE262297 QBA262294:QBA262297 QKW262294:QKW262297 QUS262294:QUS262297 REO262294:REO262297 ROK262294:ROK262297 RYG262294:RYG262297 SIC262294:SIC262297 SRY262294:SRY262297 TBU262294:TBU262297 TLQ262294:TLQ262297 TVM262294:TVM262297 UFI262294:UFI262297 UPE262294:UPE262297 UZA262294:UZA262297 VIW262294:VIW262297 VSS262294:VSS262297 WCO262294:WCO262297 WMK262294:WMK262297 WWG262294:WWG262297 C327830:C327833 JU327830:JU327833 TQ327830:TQ327833 ADM327830:ADM327833 ANI327830:ANI327833 AXE327830:AXE327833 BHA327830:BHA327833 BQW327830:BQW327833 CAS327830:CAS327833 CKO327830:CKO327833 CUK327830:CUK327833 DEG327830:DEG327833 DOC327830:DOC327833 DXY327830:DXY327833 EHU327830:EHU327833 ERQ327830:ERQ327833 FBM327830:FBM327833 FLI327830:FLI327833 FVE327830:FVE327833 GFA327830:GFA327833 GOW327830:GOW327833 GYS327830:GYS327833 HIO327830:HIO327833 HSK327830:HSK327833 ICG327830:ICG327833 IMC327830:IMC327833 IVY327830:IVY327833 JFU327830:JFU327833 JPQ327830:JPQ327833 JZM327830:JZM327833 KJI327830:KJI327833 KTE327830:KTE327833 LDA327830:LDA327833 LMW327830:LMW327833 LWS327830:LWS327833 MGO327830:MGO327833 MQK327830:MQK327833 NAG327830:NAG327833 NKC327830:NKC327833 NTY327830:NTY327833 ODU327830:ODU327833 ONQ327830:ONQ327833 OXM327830:OXM327833 PHI327830:PHI327833 PRE327830:PRE327833 QBA327830:QBA327833 QKW327830:QKW327833 QUS327830:QUS327833 REO327830:REO327833 ROK327830:ROK327833 RYG327830:RYG327833 SIC327830:SIC327833 SRY327830:SRY327833 TBU327830:TBU327833 TLQ327830:TLQ327833 TVM327830:TVM327833 UFI327830:UFI327833 UPE327830:UPE327833 UZA327830:UZA327833 VIW327830:VIW327833 VSS327830:VSS327833 WCO327830:WCO327833 WMK327830:WMK327833 WWG327830:WWG327833 C393366:C393369 JU393366:JU393369 TQ393366:TQ393369 ADM393366:ADM393369 ANI393366:ANI393369 AXE393366:AXE393369 BHA393366:BHA393369 BQW393366:BQW393369 CAS393366:CAS393369 CKO393366:CKO393369 CUK393366:CUK393369 DEG393366:DEG393369 DOC393366:DOC393369 DXY393366:DXY393369 EHU393366:EHU393369 ERQ393366:ERQ393369 FBM393366:FBM393369 FLI393366:FLI393369 FVE393366:FVE393369 GFA393366:GFA393369 GOW393366:GOW393369 GYS393366:GYS393369 HIO393366:HIO393369 HSK393366:HSK393369 ICG393366:ICG393369 IMC393366:IMC393369 IVY393366:IVY393369 JFU393366:JFU393369 JPQ393366:JPQ393369 JZM393366:JZM393369 KJI393366:KJI393369 KTE393366:KTE393369 LDA393366:LDA393369 LMW393366:LMW393369 LWS393366:LWS393369 MGO393366:MGO393369 MQK393366:MQK393369 NAG393366:NAG393369 NKC393366:NKC393369 NTY393366:NTY393369 ODU393366:ODU393369 ONQ393366:ONQ393369 OXM393366:OXM393369 PHI393366:PHI393369 PRE393366:PRE393369 QBA393366:QBA393369 QKW393366:QKW393369 QUS393366:QUS393369 REO393366:REO393369 ROK393366:ROK393369 RYG393366:RYG393369 SIC393366:SIC393369 SRY393366:SRY393369 TBU393366:TBU393369 TLQ393366:TLQ393369 TVM393366:TVM393369 UFI393366:UFI393369 UPE393366:UPE393369 UZA393366:UZA393369 VIW393366:VIW393369 VSS393366:VSS393369 WCO393366:WCO393369 WMK393366:WMK393369 WWG393366:WWG393369 C458902:C458905 JU458902:JU458905 TQ458902:TQ458905 ADM458902:ADM458905 ANI458902:ANI458905 AXE458902:AXE458905 BHA458902:BHA458905 BQW458902:BQW458905 CAS458902:CAS458905 CKO458902:CKO458905 CUK458902:CUK458905 DEG458902:DEG458905 DOC458902:DOC458905 DXY458902:DXY458905 EHU458902:EHU458905 ERQ458902:ERQ458905 FBM458902:FBM458905 FLI458902:FLI458905 FVE458902:FVE458905 GFA458902:GFA458905 GOW458902:GOW458905 GYS458902:GYS458905 HIO458902:HIO458905 HSK458902:HSK458905 ICG458902:ICG458905 IMC458902:IMC458905 IVY458902:IVY458905 JFU458902:JFU458905 JPQ458902:JPQ458905 JZM458902:JZM458905 KJI458902:KJI458905 KTE458902:KTE458905 LDA458902:LDA458905 LMW458902:LMW458905 LWS458902:LWS458905 MGO458902:MGO458905 MQK458902:MQK458905 NAG458902:NAG458905 NKC458902:NKC458905 NTY458902:NTY458905 ODU458902:ODU458905 ONQ458902:ONQ458905 OXM458902:OXM458905 PHI458902:PHI458905 PRE458902:PRE458905 QBA458902:QBA458905 QKW458902:QKW458905 QUS458902:QUS458905 REO458902:REO458905 ROK458902:ROK458905 RYG458902:RYG458905 SIC458902:SIC458905 SRY458902:SRY458905 TBU458902:TBU458905 TLQ458902:TLQ458905 TVM458902:TVM458905 UFI458902:UFI458905 UPE458902:UPE458905 UZA458902:UZA458905 VIW458902:VIW458905 VSS458902:VSS458905 WCO458902:WCO458905 WMK458902:WMK458905 WWG458902:WWG458905 C524438:C524441 JU524438:JU524441 TQ524438:TQ524441 ADM524438:ADM524441 ANI524438:ANI524441 AXE524438:AXE524441 BHA524438:BHA524441 BQW524438:BQW524441 CAS524438:CAS524441 CKO524438:CKO524441 CUK524438:CUK524441 DEG524438:DEG524441 DOC524438:DOC524441 DXY524438:DXY524441 EHU524438:EHU524441 ERQ524438:ERQ524441 FBM524438:FBM524441 FLI524438:FLI524441 FVE524438:FVE524441 GFA524438:GFA524441 GOW524438:GOW524441 GYS524438:GYS524441 HIO524438:HIO524441 HSK524438:HSK524441 ICG524438:ICG524441 IMC524438:IMC524441 IVY524438:IVY524441 JFU524438:JFU524441 JPQ524438:JPQ524441 JZM524438:JZM524441 KJI524438:KJI524441 KTE524438:KTE524441 LDA524438:LDA524441 LMW524438:LMW524441 LWS524438:LWS524441 MGO524438:MGO524441 MQK524438:MQK524441 NAG524438:NAG524441 NKC524438:NKC524441 NTY524438:NTY524441 ODU524438:ODU524441 ONQ524438:ONQ524441 OXM524438:OXM524441 PHI524438:PHI524441 PRE524438:PRE524441 QBA524438:QBA524441 QKW524438:QKW524441 QUS524438:QUS524441 REO524438:REO524441 ROK524438:ROK524441 RYG524438:RYG524441 SIC524438:SIC524441 SRY524438:SRY524441 TBU524438:TBU524441 TLQ524438:TLQ524441 TVM524438:TVM524441 UFI524438:UFI524441 UPE524438:UPE524441 UZA524438:UZA524441 VIW524438:VIW524441 VSS524438:VSS524441 WCO524438:WCO524441 WMK524438:WMK524441 WWG524438:WWG524441 C589974:C589977 JU589974:JU589977 TQ589974:TQ589977 ADM589974:ADM589977 ANI589974:ANI589977 AXE589974:AXE589977 BHA589974:BHA589977 BQW589974:BQW589977 CAS589974:CAS589977 CKO589974:CKO589977 CUK589974:CUK589977 DEG589974:DEG589977 DOC589974:DOC589977 DXY589974:DXY589977 EHU589974:EHU589977 ERQ589974:ERQ589977 FBM589974:FBM589977 FLI589974:FLI589977 FVE589974:FVE589977 GFA589974:GFA589977 GOW589974:GOW589977 GYS589974:GYS589977 HIO589974:HIO589977 HSK589974:HSK589977 ICG589974:ICG589977 IMC589974:IMC589977 IVY589974:IVY589977 JFU589974:JFU589977 JPQ589974:JPQ589977 JZM589974:JZM589977 KJI589974:KJI589977 KTE589974:KTE589977 LDA589974:LDA589977 LMW589974:LMW589977 LWS589974:LWS589977 MGO589974:MGO589977 MQK589974:MQK589977 NAG589974:NAG589977 NKC589974:NKC589977 NTY589974:NTY589977 ODU589974:ODU589977 ONQ589974:ONQ589977 OXM589974:OXM589977 PHI589974:PHI589977 PRE589974:PRE589977 QBA589974:QBA589977 QKW589974:QKW589977 QUS589974:QUS589977 REO589974:REO589977 ROK589974:ROK589977 RYG589974:RYG589977 SIC589974:SIC589977 SRY589974:SRY589977 TBU589974:TBU589977 TLQ589974:TLQ589977 TVM589974:TVM589977 UFI589974:UFI589977 UPE589974:UPE589977 UZA589974:UZA589977 VIW589974:VIW589977 VSS589974:VSS589977 WCO589974:WCO589977 WMK589974:WMK589977 WWG589974:WWG589977 C655510:C655513 JU655510:JU655513 TQ655510:TQ655513 ADM655510:ADM655513 ANI655510:ANI655513 AXE655510:AXE655513 BHA655510:BHA655513 BQW655510:BQW655513 CAS655510:CAS655513 CKO655510:CKO655513 CUK655510:CUK655513 DEG655510:DEG655513 DOC655510:DOC655513 DXY655510:DXY655513 EHU655510:EHU655513 ERQ655510:ERQ655513 FBM655510:FBM655513 FLI655510:FLI655513 FVE655510:FVE655513 GFA655510:GFA655513 GOW655510:GOW655513 GYS655510:GYS655513 HIO655510:HIO655513 HSK655510:HSK655513 ICG655510:ICG655513 IMC655510:IMC655513 IVY655510:IVY655513 JFU655510:JFU655513 JPQ655510:JPQ655513 JZM655510:JZM655513 KJI655510:KJI655513 KTE655510:KTE655513 LDA655510:LDA655513 LMW655510:LMW655513 LWS655510:LWS655513 MGO655510:MGO655513 MQK655510:MQK655513 NAG655510:NAG655513 NKC655510:NKC655513 NTY655510:NTY655513 ODU655510:ODU655513 ONQ655510:ONQ655513 OXM655510:OXM655513 PHI655510:PHI655513 PRE655510:PRE655513 QBA655510:QBA655513 QKW655510:QKW655513 QUS655510:QUS655513 REO655510:REO655513 ROK655510:ROK655513 RYG655510:RYG655513 SIC655510:SIC655513 SRY655510:SRY655513 TBU655510:TBU655513 TLQ655510:TLQ655513 TVM655510:TVM655513 UFI655510:UFI655513 UPE655510:UPE655513 UZA655510:UZA655513 VIW655510:VIW655513 VSS655510:VSS655513 WCO655510:WCO655513 WMK655510:WMK655513 WWG655510:WWG655513 C721046:C721049 JU721046:JU721049 TQ721046:TQ721049 ADM721046:ADM721049 ANI721046:ANI721049 AXE721046:AXE721049 BHA721046:BHA721049 BQW721046:BQW721049 CAS721046:CAS721049 CKO721046:CKO721049 CUK721046:CUK721049 DEG721046:DEG721049 DOC721046:DOC721049 DXY721046:DXY721049 EHU721046:EHU721049 ERQ721046:ERQ721049 FBM721046:FBM721049 FLI721046:FLI721049 FVE721046:FVE721049 GFA721046:GFA721049 GOW721046:GOW721049 GYS721046:GYS721049 HIO721046:HIO721049 HSK721046:HSK721049 ICG721046:ICG721049 IMC721046:IMC721049 IVY721046:IVY721049 JFU721046:JFU721049 JPQ721046:JPQ721049 JZM721046:JZM721049 KJI721046:KJI721049 KTE721046:KTE721049 LDA721046:LDA721049 LMW721046:LMW721049 LWS721046:LWS721049 MGO721046:MGO721049 MQK721046:MQK721049 NAG721046:NAG721049 NKC721046:NKC721049 NTY721046:NTY721049 ODU721046:ODU721049 ONQ721046:ONQ721049 OXM721046:OXM721049 PHI721046:PHI721049 PRE721046:PRE721049 QBA721046:QBA721049 QKW721046:QKW721049 QUS721046:QUS721049 REO721046:REO721049 ROK721046:ROK721049 RYG721046:RYG721049 SIC721046:SIC721049 SRY721046:SRY721049 TBU721046:TBU721049 TLQ721046:TLQ721049 TVM721046:TVM721049 UFI721046:UFI721049 UPE721046:UPE721049 UZA721046:UZA721049 VIW721046:VIW721049 VSS721046:VSS721049 WCO721046:WCO721049 WMK721046:WMK721049 WWG721046:WWG721049 C786582:C786585 JU786582:JU786585 TQ786582:TQ786585 ADM786582:ADM786585 ANI786582:ANI786585 AXE786582:AXE786585 BHA786582:BHA786585 BQW786582:BQW786585 CAS786582:CAS786585 CKO786582:CKO786585 CUK786582:CUK786585 DEG786582:DEG786585 DOC786582:DOC786585 DXY786582:DXY786585 EHU786582:EHU786585 ERQ786582:ERQ786585 FBM786582:FBM786585 FLI786582:FLI786585 FVE786582:FVE786585 GFA786582:GFA786585 GOW786582:GOW786585 GYS786582:GYS786585 HIO786582:HIO786585 HSK786582:HSK786585 ICG786582:ICG786585 IMC786582:IMC786585 IVY786582:IVY786585 JFU786582:JFU786585 JPQ786582:JPQ786585 JZM786582:JZM786585 KJI786582:KJI786585 KTE786582:KTE786585 LDA786582:LDA786585 LMW786582:LMW786585 LWS786582:LWS786585 MGO786582:MGO786585 MQK786582:MQK786585 NAG786582:NAG786585 NKC786582:NKC786585 NTY786582:NTY786585 ODU786582:ODU786585 ONQ786582:ONQ786585 OXM786582:OXM786585 PHI786582:PHI786585 PRE786582:PRE786585 QBA786582:QBA786585 QKW786582:QKW786585 QUS786582:QUS786585 REO786582:REO786585 ROK786582:ROK786585 RYG786582:RYG786585 SIC786582:SIC786585 SRY786582:SRY786585 TBU786582:TBU786585 TLQ786582:TLQ786585 TVM786582:TVM786585 UFI786582:UFI786585 UPE786582:UPE786585 UZA786582:UZA786585 VIW786582:VIW786585 VSS786582:VSS786585 WCO786582:WCO786585 WMK786582:WMK786585 WWG786582:WWG786585 C852118:C852121 JU852118:JU852121 TQ852118:TQ852121 ADM852118:ADM852121 ANI852118:ANI852121 AXE852118:AXE852121 BHA852118:BHA852121 BQW852118:BQW852121 CAS852118:CAS852121 CKO852118:CKO852121 CUK852118:CUK852121 DEG852118:DEG852121 DOC852118:DOC852121 DXY852118:DXY852121 EHU852118:EHU852121 ERQ852118:ERQ852121 FBM852118:FBM852121 FLI852118:FLI852121 FVE852118:FVE852121 GFA852118:GFA852121 GOW852118:GOW852121 GYS852118:GYS852121 HIO852118:HIO852121 HSK852118:HSK852121 ICG852118:ICG852121 IMC852118:IMC852121 IVY852118:IVY852121 JFU852118:JFU852121 JPQ852118:JPQ852121 JZM852118:JZM852121 KJI852118:KJI852121 KTE852118:KTE852121 LDA852118:LDA852121 LMW852118:LMW852121 LWS852118:LWS852121 MGO852118:MGO852121 MQK852118:MQK852121 NAG852118:NAG852121 NKC852118:NKC852121 NTY852118:NTY852121 ODU852118:ODU852121 ONQ852118:ONQ852121 OXM852118:OXM852121 PHI852118:PHI852121 PRE852118:PRE852121 QBA852118:QBA852121 QKW852118:QKW852121 QUS852118:QUS852121 REO852118:REO852121 ROK852118:ROK852121 RYG852118:RYG852121 SIC852118:SIC852121 SRY852118:SRY852121 TBU852118:TBU852121 TLQ852118:TLQ852121 TVM852118:TVM852121 UFI852118:UFI852121 UPE852118:UPE852121 UZA852118:UZA852121 VIW852118:VIW852121 VSS852118:VSS852121 WCO852118:WCO852121 WMK852118:WMK852121 WWG852118:WWG852121 C917654:C917657 JU917654:JU917657 TQ917654:TQ917657 ADM917654:ADM917657 ANI917654:ANI917657 AXE917654:AXE917657 BHA917654:BHA917657 BQW917654:BQW917657 CAS917654:CAS917657 CKO917654:CKO917657 CUK917654:CUK917657 DEG917654:DEG917657 DOC917654:DOC917657 DXY917654:DXY917657 EHU917654:EHU917657 ERQ917654:ERQ917657 FBM917654:FBM917657 FLI917654:FLI917657 FVE917654:FVE917657 GFA917654:GFA917657 GOW917654:GOW917657 GYS917654:GYS917657 HIO917654:HIO917657 HSK917654:HSK917657 ICG917654:ICG917657 IMC917654:IMC917657 IVY917654:IVY917657 JFU917654:JFU917657 JPQ917654:JPQ917657 JZM917654:JZM917657 KJI917654:KJI917657 KTE917654:KTE917657 LDA917654:LDA917657 LMW917654:LMW917657 LWS917654:LWS917657 MGO917654:MGO917657 MQK917654:MQK917657 NAG917654:NAG917657 NKC917654:NKC917657 NTY917654:NTY917657 ODU917654:ODU917657 ONQ917654:ONQ917657 OXM917654:OXM917657 PHI917654:PHI917657 PRE917654:PRE917657 QBA917654:QBA917657 QKW917654:QKW917657 QUS917654:QUS917657 REO917654:REO917657 ROK917654:ROK917657 RYG917654:RYG917657 SIC917654:SIC917657 SRY917654:SRY917657 TBU917654:TBU917657 TLQ917654:TLQ917657 TVM917654:TVM917657 UFI917654:UFI917657 UPE917654:UPE917657 UZA917654:UZA917657 VIW917654:VIW917657 VSS917654:VSS917657 WCO917654:WCO917657 WMK917654:WMK917657 WWG917654:WWG917657 C983190:C983193 JU983190:JU983193 TQ983190:TQ983193 ADM983190:ADM983193 ANI983190:ANI983193 AXE983190:AXE983193 BHA983190:BHA983193 BQW983190:BQW983193 CAS983190:CAS983193 CKO983190:CKO983193 CUK983190:CUK983193 DEG983190:DEG983193 DOC983190:DOC983193 DXY983190:DXY983193 EHU983190:EHU983193 ERQ983190:ERQ983193 FBM983190:FBM983193 FLI983190:FLI983193 FVE983190:FVE983193 GFA983190:GFA983193 GOW983190:GOW983193 GYS983190:GYS983193 HIO983190:HIO983193 HSK983190:HSK983193 ICG983190:ICG983193 IMC983190:IMC983193 IVY983190:IVY983193 JFU983190:JFU983193 JPQ983190:JPQ983193 JZM983190:JZM983193 KJI983190:KJI983193 KTE983190:KTE983193 LDA983190:LDA983193 LMW983190:LMW983193 LWS983190:LWS983193 MGO983190:MGO983193 MQK983190:MQK983193 NAG983190:NAG983193 NKC983190:NKC983193 NTY983190:NTY983193 ODU983190:ODU983193 ONQ983190:ONQ983193 OXM983190:OXM983193 PHI983190:PHI983193 PRE983190:PRE983193 QBA983190:QBA983193 QKW983190:QKW983193 QUS983190:QUS983193 REO983190:REO983193 ROK983190:ROK983193 RYG983190:RYG983193 SIC983190:SIC983193 SRY983190:SRY983193 TBU983190:TBU983193 TLQ983190:TLQ983193 TVM983190:TVM983193 UFI983190:UFI983193 UPE983190:UPE983193 UZA983190:UZA983193 VIW983190:VIW983193 VSS983190:VSS983193 WCO983190:WCO983193 WMK983190:WMK983193 WWG983190:WWG983193 WWG301:WWG307 JU252:JU259 TQ252:TQ259 ADM252:ADM259 ANI252:ANI259 AXE252:AXE259 BHA252:BHA259 BQW252:BQW259 CAS252:CAS259 CKO252:CKO259 CUK252:CUK259 DEG252:DEG259 DOC252:DOC259 DXY252:DXY259 EHU252:EHU259 ERQ252:ERQ259 FBM252:FBM259 FLI252:FLI259 FVE252:FVE259 GFA252:GFA259 GOW252:GOW259 GYS252:GYS259 HIO252:HIO259 HSK252:HSK259 ICG252:ICG259 IMC252:IMC259 IVY252:IVY259 JFU252:JFU259 JPQ252:JPQ259 JZM252:JZM259 KJI252:KJI259 KTE252:KTE259 LDA252:LDA259 LMW252:LMW259 LWS252:LWS259 MGO252:MGO259 MQK252:MQK259 NAG252:NAG259 NKC252:NKC259 NTY252:NTY259 ODU252:ODU259 ONQ252:ONQ259 OXM252:OXM259 PHI252:PHI259 PRE252:PRE259 QBA252:QBA259 QKW252:QKW259 QUS252:QUS259 REO252:REO259 ROK252:ROK259 RYG252:RYG259 SIC252:SIC259 SRY252:SRY259 TBU252:TBU259 TLQ252:TLQ259 TVM252:TVM259 UFI252:UFI259 UPE252:UPE259 UZA252:UZA259 VIW252:VIW259 VSS252:VSS259 WCO252:WCO259 WMK252:WMK259 WWG252:WWG259 C65781:C65784 JU65781:JU65784 TQ65781:TQ65784 ADM65781:ADM65784 ANI65781:ANI65784 AXE65781:AXE65784 BHA65781:BHA65784 BQW65781:BQW65784 CAS65781:CAS65784 CKO65781:CKO65784 CUK65781:CUK65784 DEG65781:DEG65784 DOC65781:DOC65784 DXY65781:DXY65784 EHU65781:EHU65784 ERQ65781:ERQ65784 FBM65781:FBM65784 FLI65781:FLI65784 FVE65781:FVE65784 GFA65781:GFA65784 GOW65781:GOW65784 GYS65781:GYS65784 HIO65781:HIO65784 HSK65781:HSK65784 ICG65781:ICG65784 IMC65781:IMC65784 IVY65781:IVY65784 JFU65781:JFU65784 JPQ65781:JPQ65784 JZM65781:JZM65784 KJI65781:KJI65784 KTE65781:KTE65784 LDA65781:LDA65784 LMW65781:LMW65784 LWS65781:LWS65784 MGO65781:MGO65784 MQK65781:MQK65784 NAG65781:NAG65784 NKC65781:NKC65784 NTY65781:NTY65784 ODU65781:ODU65784 ONQ65781:ONQ65784 OXM65781:OXM65784 PHI65781:PHI65784 PRE65781:PRE65784 QBA65781:QBA65784 QKW65781:QKW65784 QUS65781:QUS65784 REO65781:REO65784 ROK65781:ROK65784 RYG65781:RYG65784 SIC65781:SIC65784 SRY65781:SRY65784 TBU65781:TBU65784 TLQ65781:TLQ65784 TVM65781:TVM65784 UFI65781:UFI65784 UPE65781:UPE65784 UZA65781:UZA65784 VIW65781:VIW65784 VSS65781:VSS65784 WCO65781:WCO65784 WMK65781:WMK65784 WWG65781:WWG65784 C131317:C131320 JU131317:JU131320 TQ131317:TQ131320 ADM131317:ADM131320 ANI131317:ANI131320 AXE131317:AXE131320 BHA131317:BHA131320 BQW131317:BQW131320 CAS131317:CAS131320 CKO131317:CKO131320 CUK131317:CUK131320 DEG131317:DEG131320 DOC131317:DOC131320 DXY131317:DXY131320 EHU131317:EHU131320 ERQ131317:ERQ131320 FBM131317:FBM131320 FLI131317:FLI131320 FVE131317:FVE131320 GFA131317:GFA131320 GOW131317:GOW131320 GYS131317:GYS131320 HIO131317:HIO131320 HSK131317:HSK131320 ICG131317:ICG131320 IMC131317:IMC131320 IVY131317:IVY131320 JFU131317:JFU131320 JPQ131317:JPQ131320 JZM131317:JZM131320 KJI131317:KJI131320 KTE131317:KTE131320 LDA131317:LDA131320 LMW131317:LMW131320 LWS131317:LWS131320 MGO131317:MGO131320 MQK131317:MQK131320 NAG131317:NAG131320 NKC131317:NKC131320 NTY131317:NTY131320 ODU131317:ODU131320 ONQ131317:ONQ131320 OXM131317:OXM131320 PHI131317:PHI131320 PRE131317:PRE131320 QBA131317:QBA131320 QKW131317:QKW131320 QUS131317:QUS131320 REO131317:REO131320 ROK131317:ROK131320 RYG131317:RYG131320 SIC131317:SIC131320 SRY131317:SRY131320 TBU131317:TBU131320 TLQ131317:TLQ131320 TVM131317:TVM131320 UFI131317:UFI131320 UPE131317:UPE131320 UZA131317:UZA131320 VIW131317:VIW131320 VSS131317:VSS131320 WCO131317:WCO131320 WMK131317:WMK131320 WWG131317:WWG131320 C196853:C196856 JU196853:JU196856 TQ196853:TQ196856 ADM196853:ADM196856 ANI196853:ANI196856 AXE196853:AXE196856 BHA196853:BHA196856 BQW196853:BQW196856 CAS196853:CAS196856 CKO196853:CKO196856 CUK196853:CUK196856 DEG196853:DEG196856 DOC196853:DOC196856 DXY196853:DXY196856 EHU196853:EHU196856 ERQ196853:ERQ196856 FBM196853:FBM196856 FLI196853:FLI196856 FVE196853:FVE196856 GFA196853:GFA196856 GOW196853:GOW196856 GYS196853:GYS196856 HIO196853:HIO196856 HSK196853:HSK196856 ICG196853:ICG196856 IMC196853:IMC196856 IVY196853:IVY196856 JFU196853:JFU196856 JPQ196853:JPQ196856 JZM196853:JZM196856 KJI196853:KJI196856 KTE196853:KTE196856 LDA196853:LDA196856 LMW196853:LMW196856 LWS196853:LWS196856 MGO196853:MGO196856 MQK196853:MQK196856 NAG196853:NAG196856 NKC196853:NKC196856 NTY196853:NTY196856 ODU196853:ODU196856 ONQ196853:ONQ196856 OXM196853:OXM196856 PHI196853:PHI196856 PRE196853:PRE196856 QBA196853:QBA196856 QKW196853:QKW196856 QUS196853:QUS196856 REO196853:REO196856 ROK196853:ROK196856 RYG196853:RYG196856 SIC196853:SIC196856 SRY196853:SRY196856 TBU196853:TBU196856 TLQ196853:TLQ196856 TVM196853:TVM196856 UFI196853:UFI196856 UPE196853:UPE196856 UZA196853:UZA196856 VIW196853:VIW196856 VSS196853:VSS196856 WCO196853:WCO196856 WMK196853:WMK196856 WWG196853:WWG196856 C262389:C262392 JU262389:JU262392 TQ262389:TQ262392 ADM262389:ADM262392 ANI262389:ANI262392 AXE262389:AXE262392 BHA262389:BHA262392 BQW262389:BQW262392 CAS262389:CAS262392 CKO262389:CKO262392 CUK262389:CUK262392 DEG262389:DEG262392 DOC262389:DOC262392 DXY262389:DXY262392 EHU262389:EHU262392 ERQ262389:ERQ262392 FBM262389:FBM262392 FLI262389:FLI262392 FVE262389:FVE262392 GFA262389:GFA262392 GOW262389:GOW262392 GYS262389:GYS262392 HIO262389:HIO262392 HSK262389:HSK262392 ICG262389:ICG262392 IMC262389:IMC262392 IVY262389:IVY262392 JFU262389:JFU262392 JPQ262389:JPQ262392 JZM262389:JZM262392 KJI262389:KJI262392 KTE262389:KTE262392 LDA262389:LDA262392 LMW262389:LMW262392 LWS262389:LWS262392 MGO262389:MGO262392 MQK262389:MQK262392 NAG262389:NAG262392 NKC262389:NKC262392 NTY262389:NTY262392 ODU262389:ODU262392 ONQ262389:ONQ262392 OXM262389:OXM262392 PHI262389:PHI262392 PRE262389:PRE262392 QBA262389:QBA262392 QKW262389:QKW262392 QUS262389:QUS262392 REO262389:REO262392 ROK262389:ROK262392 RYG262389:RYG262392 SIC262389:SIC262392 SRY262389:SRY262392 TBU262389:TBU262392 TLQ262389:TLQ262392 TVM262389:TVM262392 UFI262389:UFI262392 UPE262389:UPE262392 UZA262389:UZA262392 VIW262389:VIW262392 VSS262389:VSS262392 WCO262389:WCO262392 WMK262389:WMK262392 WWG262389:WWG262392 C327925:C327928 JU327925:JU327928 TQ327925:TQ327928 ADM327925:ADM327928 ANI327925:ANI327928 AXE327925:AXE327928 BHA327925:BHA327928 BQW327925:BQW327928 CAS327925:CAS327928 CKO327925:CKO327928 CUK327925:CUK327928 DEG327925:DEG327928 DOC327925:DOC327928 DXY327925:DXY327928 EHU327925:EHU327928 ERQ327925:ERQ327928 FBM327925:FBM327928 FLI327925:FLI327928 FVE327925:FVE327928 GFA327925:GFA327928 GOW327925:GOW327928 GYS327925:GYS327928 HIO327925:HIO327928 HSK327925:HSK327928 ICG327925:ICG327928 IMC327925:IMC327928 IVY327925:IVY327928 JFU327925:JFU327928 JPQ327925:JPQ327928 JZM327925:JZM327928 KJI327925:KJI327928 KTE327925:KTE327928 LDA327925:LDA327928 LMW327925:LMW327928 LWS327925:LWS327928 MGO327925:MGO327928 MQK327925:MQK327928 NAG327925:NAG327928 NKC327925:NKC327928 NTY327925:NTY327928 ODU327925:ODU327928 ONQ327925:ONQ327928 OXM327925:OXM327928 PHI327925:PHI327928 PRE327925:PRE327928 QBA327925:QBA327928 QKW327925:QKW327928 QUS327925:QUS327928 REO327925:REO327928 ROK327925:ROK327928 RYG327925:RYG327928 SIC327925:SIC327928 SRY327925:SRY327928 TBU327925:TBU327928 TLQ327925:TLQ327928 TVM327925:TVM327928 UFI327925:UFI327928 UPE327925:UPE327928 UZA327925:UZA327928 VIW327925:VIW327928 VSS327925:VSS327928 WCO327925:WCO327928 WMK327925:WMK327928 WWG327925:WWG327928 C393461:C393464 JU393461:JU393464 TQ393461:TQ393464 ADM393461:ADM393464 ANI393461:ANI393464 AXE393461:AXE393464 BHA393461:BHA393464 BQW393461:BQW393464 CAS393461:CAS393464 CKO393461:CKO393464 CUK393461:CUK393464 DEG393461:DEG393464 DOC393461:DOC393464 DXY393461:DXY393464 EHU393461:EHU393464 ERQ393461:ERQ393464 FBM393461:FBM393464 FLI393461:FLI393464 FVE393461:FVE393464 GFA393461:GFA393464 GOW393461:GOW393464 GYS393461:GYS393464 HIO393461:HIO393464 HSK393461:HSK393464 ICG393461:ICG393464 IMC393461:IMC393464 IVY393461:IVY393464 JFU393461:JFU393464 JPQ393461:JPQ393464 JZM393461:JZM393464 KJI393461:KJI393464 KTE393461:KTE393464 LDA393461:LDA393464 LMW393461:LMW393464 LWS393461:LWS393464 MGO393461:MGO393464 MQK393461:MQK393464 NAG393461:NAG393464 NKC393461:NKC393464 NTY393461:NTY393464 ODU393461:ODU393464 ONQ393461:ONQ393464 OXM393461:OXM393464 PHI393461:PHI393464 PRE393461:PRE393464 QBA393461:QBA393464 QKW393461:QKW393464 QUS393461:QUS393464 REO393461:REO393464 ROK393461:ROK393464 RYG393461:RYG393464 SIC393461:SIC393464 SRY393461:SRY393464 TBU393461:TBU393464 TLQ393461:TLQ393464 TVM393461:TVM393464 UFI393461:UFI393464 UPE393461:UPE393464 UZA393461:UZA393464 VIW393461:VIW393464 VSS393461:VSS393464 WCO393461:WCO393464 WMK393461:WMK393464 WWG393461:WWG393464 C458997:C459000 JU458997:JU459000 TQ458997:TQ459000 ADM458997:ADM459000 ANI458997:ANI459000 AXE458997:AXE459000 BHA458997:BHA459000 BQW458997:BQW459000 CAS458997:CAS459000 CKO458997:CKO459000 CUK458997:CUK459000 DEG458997:DEG459000 DOC458997:DOC459000 DXY458997:DXY459000 EHU458997:EHU459000 ERQ458997:ERQ459000 FBM458997:FBM459000 FLI458997:FLI459000 FVE458997:FVE459000 GFA458997:GFA459000 GOW458997:GOW459000 GYS458997:GYS459000 HIO458997:HIO459000 HSK458997:HSK459000 ICG458997:ICG459000 IMC458997:IMC459000 IVY458997:IVY459000 JFU458997:JFU459000 JPQ458997:JPQ459000 JZM458997:JZM459000 KJI458997:KJI459000 KTE458997:KTE459000 LDA458997:LDA459000 LMW458997:LMW459000 LWS458997:LWS459000 MGO458997:MGO459000 MQK458997:MQK459000 NAG458997:NAG459000 NKC458997:NKC459000 NTY458997:NTY459000 ODU458997:ODU459000 ONQ458997:ONQ459000 OXM458997:OXM459000 PHI458997:PHI459000 PRE458997:PRE459000 QBA458997:QBA459000 QKW458997:QKW459000 QUS458997:QUS459000 REO458997:REO459000 ROK458997:ROK459000 RYG458997:RYG459000 SIC458997:SIC459000 SRY458997:SRY459000 TBU458997:TBU459000 TLQ458997:TLQ459000 TVM458997:TVM459000 UFI458997:UFI459000 UPE458997:UPE459000 UZA458997:UZA459000 VIW458997:VIW459000 VSS458997:VSS459000 WCO458997:WCO459000 WMK458997:WMK459000 WWG458997:WWG459000 C524533:C524536 JU524533:JU524536 TQ524533:TQ524536 ADM524533:ADM524536 ANI524533:ANI524536 AXE524533:AXE524536 BHA524533:BHA524536 BQW524533:BQW524536 CAS524533:CAS524536 CKO524533:CKO524536 CUK524533:CUK524536 DEG524533:DEG524536 DOC524533:DOC524536 DXY524533:DXY524536 EHU524533:EHU524536 ERQ524533:ERQ524536 FBM524533:FBM524536 FLI524533:FLI524536 FVE524533:FVE524536 GFA524533:GFA524536 GOW524533:GOW524536 GYS524533:GYS524536 HIO524533:HIO524536 HSK524533:HSK524536 ICG524533:ICG524536 IMC524533:IMC524536 IVY524533:IVY524536 JFU524533:JFU524536 JPQ524533:JPQ524536 JZM524533:JZM524536 KJI524533:KJI524536 KTE524533:KTE524536 LDA524533:LDA524536 LMW524533:LMW524536 LWS524533:LWS524536 MGO524533:MGO524536 MQK524533:MQK524536 NAG524533:NAG524536 NKC524533:NKC524536 NTY524533:NTY524536 ODU524533:ODU524536 ONQ524533:ONQ524536 OXM524533:OXM524536 PHI524533:PHI524536 PRE524533:PRE524536 QBA524533:QBA524536 QKW524533:QKW524536 QUS524533:QUS524536 REO524533:REO524536 ROK524533:ROK524536 RYG524533:RYG524536 SIC524533:SIC524536 SRY524533:SRY524536 TBU524533:TBU524536 TLQ524533:TLQ524536 TVM524533:TVM524536 UFI524533:UFI524536 UPE524533:UPE524536 UZA524533:UZA524536 VIW524533:VIW524536 VSS524533:VSS524536 WCO524533:WCO524536 WMK524533:WMK524536 WWG524533:WWG524536 C590069:C590072 JU590069:JU590072 TQ590069:TQ590072 ADM590069:ADM590072 ANI590069:ANI590072 AXE590069:AXE590072 BHA590069:BHA590072 BQW590069:BQW590072 CAS590069:CAS590072 CKO590069:CKO590072 CUK590069:CUK590072 DEG590069:DEG590072 DOC590069:DOC590072 DXY590069:DXY590072 EHU590069:EHU590072 ERQ590069:ERQ590072 FBM590069:FBM590072 FLI590069:FLI590072 FVE590069:FVE590072 GFA590069:GFA590072 GOW590069:GOW590072 GYS590069:GYS590072 HIO590069:HIO590072 HSK590069:HSK590072 ICG590069:ICG590072 IMC590069:IMC590072 IVY590069:IVY590072 JFU590069:JFU590072 JPQ590069:JPQ590072 JZM590069:JZM590072 KJI590069:KJI590072 KTE590069:KTE590072 LDA590069:LDA590072 LMW590069:LMW590072 LWS590069:LWS590072 MGO590069:MGO590072 MQK590069:MQK590072 NAG590069:NAG590072 NKC590069:NKC590072 NTY590069:NTY590072 ODU590069:ODU590072 ONQ590069:ONQ590072 OXM590069:OXM590072 PHI590069:PHI590072 PRE590069:PRE590072 QBA590069:QBA590072 QKW590069:QKW590072 QUS590069:QUS590072 REO590069:REO590072 ROK590069:ROK590072 RYG590069:RYG590072 SIC590069:SIC590072 SRY590069:SRY590072 TBU590069:TBU590072 TLQ590069:TLQ590072 TVM590069:TVM590072 UFI590069:UFI590072 UPE590069:UPE590072 UZA590069:UZA590072 VIW590069:VIW590072 VSS590069:VSS590072 WCO590069:WCO590072 WMK590069:WMK590072 WWG590069:WWG590072 C655605:C655608 JU655605:JU655608 TQ655605:TQ655608 ADM655605:ADM655608 ANI655605:ANI655608 AXE655605:AXE655608 BHA655605:BHA655608 BQW655605:BQW655608 CAS655605:CAS655608 CKO655605:CKO655608 CUK655605:CUK655608 DEG655605:DEG655608 DOC655605:DOC655608 DXY655605:DXY655608 EHU655605:EHU655608 ERQ655605:ERQ655608 FBM655605:FBM655608 FLI655605:FLI655608 FVE655605:FVE655608 GFA655605:GFA655608 GOW655605:GOW655608 GYS655605:GYS655608 HIO655605:HIO655608 HSK655605:HSK655608 ICG655605:ICG655608 IMC655605:IMC655608 IVY655605:IVY655608 JFU655605:JFU655608 JPQ655605:JPQ655608 JZM655605:JZM655608 KJI655605:KJI655608 KTE655605:KTE655608 LDA655605:LDA655608 LMW655605:LMW655608 LWS655605:LWS655608 MGO655605:MGO655608 MQK655605:MQK655608 NAG655605:NAG655608 NKC655605:NKC655608 NTY655605:NTY655608 ODU655605:ODU655608 ONQ655605:ONQ655608 OXM655605:OXM655608 PHI655605:PHI655608 PRE655605:PRE655608 QBA655605:QBA655608 QKW655605:QKW655608 QUS655605:QUS655608 REO655605:REO655608 ROK655605:ROK655608 RYG655605:RYG655608 SIC655605:SIC655608 SRY655605:SRY655608 TBU655605:TBU655608 TLQ655605:TLQ655608 TVM655605:TVM655608 UFI655605:UFI655608 UPE655605:UPE655608 UZA655605:UZA655608 VIW655605:VIW655608 VSS655605:VSS655608 WCO655605:WCO655608 WMK655605:WMK655608 WWG655605:WWG655608 C721141:C721144 JU721141:JU721144 TQ721141:TQ721144 ADM721141:ADM721144 ANI721141:ANI721144 AXE721141:AXE721144 BHA721141:BHA721144 BQW721141:BQW721144 CAS721141:CAS721144 CKO721141:CKO721144 CUK721141:CUK721144 DEG721141:DEG721144 DOC721141:DOC721144 DXY721141:DXY721144 EHU721141:EHU721144 ERQ721141:ERQ721144 FBM721141:FBM721144 FLI721141:FLI721144 FVE721141:FVE721144 GFA721141:GFA721144 GOW721141:GOW721144 GYS721141:GYS721144 HIO721141:HIO721144 HSK721141:HSK721144 ICG721141:ICG721144 IMC721141:IMC721144 IVY721141:IVY721144 JFU721141:JFU721144 JPQ721141:JPQ721144 JZM721141:JZM721144 KJI721141:KJI721144 KTE721141:KTE721144 LDA721141:LDA721144 LMW721141:LMW721144 LWS721141:LWS721144 MGO721141:MGO721144 MQK721141:MQK721144 NAG721141:NAG721144 NKC721141:NKC721144 NTY721141:NTY721144 ODU721141:ODU721144 ONQ721141:ONQ721144 OXM721141:OXM721144 PHI721141:PHI721144 PRE721141:PRE721144 QBA721141:QBA721144 QKW721141:QKW721144 QUS721141:QUS721144 REO721141:REO721144 ROK721141:ROK721144 RYG721141:RYG721144 SIC721141:SIC721144 SRY721141:SRY721144 TBU721141:TBU721144 TLQ721141:TLQ721144 TVM721141:TVM721144 UFI721141:UFI721144 UPE721141:UPE721144 UZA721141:UZA721144 VIW721141:VIW721144 VSS721141:VSS721144 WCO721141:WCO721144 WMK721141:WMK721144 WWG721141:WWG721144 C786677:C786680 JU786677:JU786680 TQ786677:TQ786680 ADM786677:ADM786680 ANI786677:ANI786680 AXE786677:AXE786680 BHA786677:BHA786680 BQW786677:BQW786680 CAS786677:CAS786680 CKO786677:CKO786680 CUK786677:CUK786680 DEG786677:DEG786680 DOC786677:DOC786680 DXY786677:DXY786680 EHU786677:EHU786680 ERQ786677:ERQ786680 FBM786677:FBM786680 FLI786677:FLI786680 FVE786677:FVE786680 GFA786677:GFA786680 GOW786677:GOW786680 GYS786677:GYS786680 HIO786677:HIO786680 HSK786677:HSK786680 ICG786677:ICG786680 IMC786677:IMC786680 IVY786677:IVY786680 JFU786677:JFU786680 JPQ786677:JPQ786680 JZM786677:JZM786680 KJI786677:KJI786680 KTE786677:KTE786680 LDA786677:LDA786680 LMW786677:LMW786680 LWS786677:LWS786680 MGO786677:MGO786680 MQK786677:MQK786680 NAG786677:NAG786680 NKC786677:NKC786680 NTY786677:NTY786680 ODU786677:ODU786680 ONQ786677:ONQ786680 OXM786677:OXM786680 PHI786677:PHI786680 PRE786677:PRE786680 QBA786677:QBA786680 QKW786677:QKW786680 QUS786677:QUS786680 REO786677:REO786680 ROK786677:ROK786680 RYG786677:RYG786680 SIC786677:SIC786680 SRY786677:SRY786680 TBU786677:TBU786680 TLQ786677:TLQ786680 TVM786677:TVM786680 UFI786677:UFI786680 UPE786677:UPE786680 UZA786677:UZA786680 VIW786677:VIW786680 VSS786677:VSS786680 WCO786677:WCO786680 WMK786677:WMK786680 WWG786677:WWG786680 C852213:C852216 JU852213:JU852216 TQ852213:TQ852216 ADM852213:ADM852216 ANI852213:ANI852216 AXE852213:AXE852216 BHA852213:BHA852216 BQW852213:BQW852216 CAS852213:CAS852216 CKO852213:CKO852216 CUK852213:CUK852216 DEG852213:DEG852216 DOC852213:DOC852216 DXY852213:DXY852216 EHU852213:EHU852216 ERQ852213:ERQ852216 FBM852213:FBM852216 FLI852213:FLI852216 FVE852213:FVE852216 GFA852213:GFA852216 GOW852213:GOW852216 GYS852213:GYS852216 HIO852213:HIO852216 HSK852213:HSK852216 ICG852213:ICG852216 IMC852213:IMC852216 IVY852213:IVY852216 JFU852213:JFU852216 JPQ852213:JPQ852216 JZM852213:JZM852216 KJI852213:KJI852216 KTE852213:KTE852216 LDA852213:LDA852216 LMW852213:LMW852216 LWS852213:LWS852216 MGO852213:MGO852216 MQK852213:MQK852216 NAG852213:NAG852216 NKC852213:NKC852216 NTY852213:NTY852216 ODU852213:ODU852216 ONQ852213:ONQ852216 OXM852213:OXM852216 PHI852213:PHI852216 PRE852213:PRE852216 QBA852213:QBA852216 QKW852213:QKW852216 QUS852213:QUS852216 REO852213:REO852216 ROK852213:ROK852216 RYG852213:RYG852216 SIC852213:SIC852216 SRY852213:SRY852216 TBU852213:TBU852216 TLQ852213:TLQ852216 TVM852213:TVM852216 UFI852213:UFI852216 UPE852213:UPE852216 UZA852213:UZA852216 VIW852213:VIW852216 VSS852213:VSS852216 WCO852213:WCO852216 WMK852213:WMK852216 WWG852213:WWG852216 C917749:C917752 JU917749:JU917752 TQ917749:TQ917752 ADM917749:ADM917752 ANI917749:ANI917752 AXE917749:AXE917752 BHA917749:BHA917752 BQW917749:BQW917752 CAS917749:CAS917752 CKO917749:CKO917752 CUK917749:CUK917752 DEG917749:DEG917752 DOC917749:DOC917752 DXY917749:DXY917752 EHU917749:EHU917752 ERQ917749:ERQ917752 FBM917749:FBM917752 FLI917749:FLI917752 FVE917749:FVE917752 GFA917749:GFA917752 GOW917749:GOW917752 GYS917749:GYS917752 HIO917749:HIO917752 HSK917749:HSK917752 ICG917749:ICG917752 IMC917749:IMC917752 IVY917749:IVY917752 JFU917749:JFU917752 JPQ917749:JPQ917752 JZM917749:JZM917752 KJI917749:KJI917752 KTE917749:KTE917752 LDA917749:LDA917752 LMW917749:LMW917752 LWS917749:LWS917752 MGO917749:MGO917752 MQK917749:MQK917752 NAG917749:NAG917752 NKC917749:NKC917752 NTY917749:NTY917752 ODU917749:ODU917752 ONQ917749:ONQ917752 OXM917749:OXM917752 PHI917749:PHI917752 PRE917749:PRE917752 QBA917749:QBA917752 QKW917749:QKW917752 QUS917749:QUS917752 REO917749:REO917752 ROK917749:ROK917752 RYG917749:RYG917752 SIC917749:SIC917752 SRY917749:SRY917752 TBU917749:TBU917752 TLQ917749:TLQ917752 TVM917749:TVM917752 UFI917749:UFI917752 UPE917749:UPE917752 UZA917749:UZA917752 VIW917749:VIW917752 VSS917749:VSS917752 WCO917749:WCO917752 WMK917749:WMK917752 WWG917749:WWG917752 C983285:C983288 JU983285:JU983288 TQ983285:TQ983288 ADM983285:ADM983288 ANI983285:ANI983288 AXE983285:AXE983288 BHA983285:BHA983288 BQW983285:BQW983288 CAS983285:CAS983288 CKO983285:CKO983288 CUK983285:CUK983288 DEG983285:DEG983288 DOC983285:DOC983288 DXY983285:DXY983288 EHU983285:EHU983288 ERQ983285:ERQ983288 FBM983285:FBM983288 FLI983285:FLI983288 FVE983285:FVE983288 GFA983285:GFA983288 GOW983285:GOW983288 GYS983285:GYS983288 HIO983285:HIO983288 HSK983285:HSK983288 ICG983285:ICG983288 IMC983285:IMC983288 IVY983285:IVY983288 JFU983285:JFU983288 JPQ983285:JPQ983288 JZM983285:JZM983288 KJI983285:KJI983288 KTE983285:KTE983288 LDA983285:LDA983288 LMW983285:LMW983288 LWS983285:LWS983288 MGO983285:MGO983288 MQK983285:MQK983288 NAG983285:NAG983288 NKC983285:NKC983288 NTY983285:NTY983288 ODU983285:ODU983288 ONQ983285:ONQ983288 OXM983285:OXM983288 PHI983285:PHI983288 PRE983285:PRE983288 QBA983285:QBA983288 QKW983285:QKW983288 QUS983285:QUS983288 REO983285:REO983288 ROK983285:ROK983288 RYG983285:RYG983288 SIC983285:SIC983288 SRY983285:SRY983288 TBU983285:TBU983288 TLQ983285:TLQ983288 TVM983285:TVM983288 UFI983285:UFI983288 UPE983285:UPE983288 UZA983285:UZA983288 VIW983285:VIW983288 VSS983285:VSS983288 WCO983285:WCO983288 WMK983285:WMK983288 WWG983285:WWG983288 PRE983160:PRE983165 C65814:C65817 JU65814:JU65817 TQ65814:TQ65817 ADM65814:ADM65817 ANI65814:ANI65817 AXE65814:AXE65817 BHA65814:BHA65817 BQW65814:BQW65817 CAS65814:CAS65817 CKO65814:CKO65817 CUK65814:CUK65817 DEG65814:DEG65817 DOC65814:DOC65817 DXY65814:DXY65817 EHU65814:EHU65817 ERQ65814:ERQ65817 FBM65814:FBM65817 FLI65814:FLI65817 FVE65814:FVE65817 GFA65814:GFA65817 GOW65814:GOW65817 GYS65814:GYS65817 HIO65814:HIO65817 HSK65814:HSK65817 ICG65814:ICG65817 IMC65814:IMC65817 IVY65814:IVY65817 JFU65814:JFU65817 JPQ65814:JPQ65817 JZM65814:JZM65817 KJI65814:KJI65817 KTE65814:KTE65817 LDA65814:LDA65817 LMW65814:LMW65817 LWS65814:LWS65817 MGO65814:MGO65817 MQK65814:MQK65817 NAG65814:NAG65817 NKC65814:NKC65817 NTY65814:NTY65817 ODU65814:ODU65817 ONQ65814:ONQ65817 OXM65814:OXM65817 PHI65814:PHI65817 PRE65814:PRE65817 QBA65814:QBA65817 QKW65814:QKW65817 QUS65814:QUS65817 REO65814:REO65817 ROK65814:ROK65817 RYG65814:RYG65817 SIC65814:SIC65817 SRY65814:SRY65817 TBU65814:TBU65817 TLQ65814:TLQ65817 TVM65814:TVM65817 UFI65814:UFI65817 UPE65814:UPE65817 UZA65814:UZA65817 VIW65814:VIW65817 VSS65814:VSS65817 WCO65814:WCO65817 WMK65814:WMK65817 WWG65814:WWG65817 C131350:C131353 JU131350:JU131353 TQ131350:TQ131353 ADM131350:ADM131353 ANI131350:ANI131353 AXE131350:AXE131353 BHA131350:BHA131353 BQW131350:BQW131353 CAS131350:CAS131353 CKO131350:CKO131353 CUK131350:CUK131353 DEG131350:DEG131353 DOC131350:DOC131353 DXY131350:DXY131353 EHU131350:EHU131353 ERQ131350:ERQ131353 FBM131350:FBM131353 FLI131350:FLI131353 FVE131350:FVE131353 GFA131350:GFA131353 GOW131350:GOW131353 GYS131350:GYS131353 HIO131350:HIO131353 HSK131350:HSK131353 ICG131350:ICG131353 IMC131350:IMC131353 IVY131350:IVY131353 JFU131350:JFU131353 JPQ131350:JPQ131353 JZM131350:JZM131353 KJI131350:KJI131353 KTE131350:KTE131353 LDA131350:LDA131353 LMW131350:LMW131353 LWS131350:LWS131353 MGO131350:MGO131353 MQK131350:MQK131353 NAG131350:NAG131353 NKC131350:NKC131353 NTY131350:NTY131353 ODU131350:ODU131353 ONQ131350:ONQ131353 OXM131350:OXM131353 PHI131350:PHI131353 PRE131350:PRE131353 QBA131350:QBA131353 QKW131350:QKW131353 QUS131350:QUS131353 REO131350:REO131353 ROK131350:ROK131353 RYG131350:RYG131353 SIC131350:SIC131353 SRY131350:SRY131353 TBU131350:TBU131353 TLQ131350:TLQ131353 TVM131350:TVM131353 UFI131350:UFI131353 UPE131350:UPE131353 UZA131350:UZA131353 VIW131350:VIW131353 VSS131350:VSS131353 WCO131350:WCO131353 WMK131350:WMK131353 WWG131350:WWG131353 C196886:C196889 JU196886:JU196889 TQ196886:TQ196889 ADM196886:ADM196889 ANI196886:ANI196889 AXE196886:AXE196889 BHA196886:BHA196889 BQW196886:BQW196889 CAS196886:CAS196889 CKO196886:CKO196889 CUK196886:CUK196889 DEG196886:DEG196889 DOC196886:DOC196889 DXY196886:DXY196889 EHU196886:EHU196889 ERQ196886:ERQ196889 FBM196886:FBM196889 FLI196886:FLI196889 FVE196886:FVE196889 GFA196886:GFA196889 GOW196886:GOW196889 GYS196886:GYS196889 HIO196886:HIO196889 HSK196886:HSK196889 ICG196886:ICG196889 IMC196886:IMC196889 IVY196886:IVY196889 JFU196886:JFU196889 JPQ196886:JPQ196889 JZM196886:JZM196889 KJI196886:KJI196889 KTE196886:KTE196889 LDA196886:LDA196889 LMW196886:LMW196889 LWS196886:LWS196889 MGO196886:MGO196889 MQK196886:MQK196889 NAG196886:NAG196889 NKC196886:NKC196889 NTY196886:NTY196889 ODU196886:ODU196889 ONQ196886:ONQ196889 OXM196886:OXM196889 PHI196886:PHI196889 PRE196886:PRE196889 QBA196886:QBA196889 QKW196886:QKW196889 QUS196886:QUS196889 REO196886:REO196889 ROK196886:ROK196889 RYG196886:RYG196889 SIC196886:SIC196889 SRY196886:SRY196889 TBU196886:TBU196889 TLQ196886:TLQ196889 TVM196886:TVM196889 UFI196886:UFI196889 UPE196886:UPE196889 UZA196886:UZA196889 VIW196886:VIW196889 VSS196886:VSS196889 WCO196886:WCO196889 WMK196886:WMK196889 WWG196886:WWG196889 C262422:C262425 JU262422:JU262425 TQ262422:TQ262425 ADM262422:ADM262425 ANI262422:ANI262425 AXE262422:AXE262425 BHA262422:BHA262425 BQW262422:BQW262425 CAS262422:CAS262425 CKO262422:CKO262425 CUK262422:CUK262425 DEG262422:DEG262425 DOC262422:DOC262425 DXY262422:DXY262425 EHU262422:EHU262425 ERQ262422:ERQ262425 FBM262422:FBM262425 FLI262422:FLI262425 FVE262422:FVE262425 GFA262422:GFA262425 GOW262422:GOW262425 GYS262422:GYS262425 HIO262422:HIO262425 HSK262422:HSK262425 ICG262422:ICG262425 IMC262422:IMC262425 IVY262422:IVY262425 JFU262422:JFU262425 JPQ262422:JPQ262425 JZM262422:JZM262425 KJI262422:KJI262425 KTE262422:KTE262425 LDA262422:LDA262425 LMW262422:LMW262425 LWS262422:LWS262425 MGO262422:MGO262425 MQK262422:MQK262425 NAG262422:NAG262425 NKC262422:NKC262425 NTY262422:NTY262425 ODU262422:ODU262425 ONQ262422:ONQ262425 OXM262422:OXM262425 PHI262422:PHI262425 PRE262422:PRE262425 QBA262422:QBA262425 QKW262422:QKW262425 QUS262422:QUS262425 REO262422:REO262425 ROK262422:ROK262425 RYG262422:RYG262425 SIC262422:SIC262425 SRY262422:SRY262425 TBU262422:TBU262425 TLQ262422:TLQ262425 TVM262422:TVM262425 UFI262422:UFI262425 UPE262422:UPE262425 UZA262422:UZA262425 VIW262422:VIW262425 VSS262422:VSS262425 WCO262422:WCO262425 WMK262422:WMK262425 WWG262422:WWG262425 C327958:C327961 JU327958:JU327961 TQ327958:TQ327961 ADM327958:ADM327961 ANI327958:ANI327961 AXE327958:AXE327961 BHA327958:BHA327961 BQW327958:BQW327961 CAS327958:CAS327961 CKO327958:CKO327961 CUK327958:CUK327961 DEG327958:DEG327961 DOC327958:DOC327961 DXY327958:DXY327961 EHU327958:EHU327961 ERQ327958:ERQ327961 FBM327958:FBM327961 FLI327958:FLI327961 FVE327958:FVE327961 GFA327958:GFA327961 GOW327958:GOW327961 GYS327958:GYS327961 HIO327958:HIO327961 HSK327958:HSK327961 ICG327958:ICG327961 IMC327958:IMC327961 IVY327958:IVY327961 JFU327958:JFU327961 JPQ327958:JPQ327961 JZM327958:JZM327961 KJI327958:KJI327961 KTE327958:KTE327961 LDA327958:LDA327961 LMW327958:LMW327961 LWS327958:LWS327961 MGO327958:MGO327961 MQK327958:MQK327961 NAG327958:NAG327961 NKC327958:NKC327961 NTY327958:NTY327961 ODU327958:ODU327961 ONQ327958:ONQ327961 OXM327958:OXM327961 PHI327958:PHI327961 PRE327958:PRE327961 QBA327958:QBA327961 QKW327958:QKW327961 QUS327958:QUS327961 REO327958:REO327961 ROK327958:ROK327961 RYG327958:RYG327961 SIC327958:SIC327961 SRY327958:SRY327961 TBU327958:TBU327961 TLQ327958:TLQ327961 TVM327958:TVM327961 UFI327958:UFI327961 UPE327958:UPE327961 UZA327958:UZA327961 VIW327958:VIW327961 VSS327958:VSS327961 WCO327958:WCO327961 WMK327958:WMK327961 WWG327958:WWG327961 C393494:C393497 JU393494:JU393497 TQ393494:TQ393497 ADM393494:ADM393497 ANI393494:ANI393497 AXE393494:AXE393497 BHA393494:BHA393497 BQW393494:BQW393497 CAS393494:CAS393497 CKO393494:CKO393497 CUK393494:CUK393497 DEG393494:DEG393497 DOC393494:DOC393497 DXY393494:DXY393497 EHU393494:EHU393497 ERQ393494:ERQ393497 FBM393494:FBM393497 FLI393494:FLI393497 FVE393494:FVE393497 GFA393494:GFA393497 GOW393494:GOW393497 GYS393494:GYS393497 HIO393494:HIO393497 HSK393494:HSK393497 ICG393494:ICG393497 IMC393494:IMC393497 IVY393494:IVY393497 JFU393494:JFU393497 JPQ393494:JPQ393497 JZM393494:JZM393497 KJI393494:KJI393497 KTE393494:KTE393497 LDA393494:LDA393497 LMW393494:LMW393497 LWS393494:LWS393497 MGO393494:MGO393497 MQK393494:MQK393497 NAG393494:NAG393497 NKC393494:NKC393497 NTY393494:NTY393497 ODU393494:ODU393497 ONQ393494:ONQ393497 OXM393494:OXM393497 PHI393494:PHI393497 PRE393494:PRE393497 QBA393494:QBA393497 QKW393494:QKW393497 QUS393494:QUS393497 REO393494:REO393497 ROK393494:ROK393497 RYG393494:RYG393497 SIC393494:SIC393497 SRY393494:SRY393497 TBU393494:TBU393497 TLQ393494:TLQ393497 TVM393494:TVM393497 UFI393494:UFI393497 UPE393494:UPE393497 UZA393494:UZA393497 VIW393494:VIW393497 VSS393494:VSS393497 WCO393494:WCO393497 WMK393494:WMK393497 WWG393494:WWG393497 C459030:C459033 JU459030:JU459033 TQ459030:TQ459033 ADM459030:ADM459033 ANI459030:ANI459033 AXE459030:AXE459033 BHA459030:BHA459033 BQW459030:BQW459033 CAS459030:CAS459033 CKO459030:CKO459033 CUK459030:CUK459033 DEG459030:DEG459033 DOC459030:DOC459033 DXY459030:DXY459033 EHU459030:EHU459033 ERQ459030:ERQ459033 FBM459030:FBM459033 FLI459030:FLI459033 FVE459030:FVE459033 GFA459030:GFA459033 GOW459030:GOW459033 GYS459030:GYS459033 HIO459030:HIO459033 HSK459030:HSK459033 ICG459030:ICG459033 IMC459030:IMC459033 IVY459030:IVY459033 JFU459030:JFU459033 JPQ459030:JPQ459033 JZM459030:JZM459033 KJI459030:KJI459033 KTE459030:KTE459033 LDA459030:LDA459033 LMW459030:LMW459033 LWS459030:LWS459033 MGO459030:MGO459033 MQK459030:MQK459033 NAG459030:NAG459033 NKC459030:NKC459033 NTY459030:NTY459033 ODU459030:ODU459033 ONQ459030:ONQ459033 OXM459030:OXM459033 PHI459030:PHI459033 PRE459030:PRE459033 QBA459030:QBA459033 QKW459030:QKW459033 QUS459030:QUS459033 REO459030:REO459033 ROK459030:ROK459033 RYG459030:RYG459033 SIC459030:SIC459033 SRY459030:SRY459033 TBU459030:TBU459033 TLQ459030:TLQ459033 TVM459030:TVM459033 UFI459030:UFI459033 UPE459030:UPE459033 UZA459030:UZA459033 VIW459030:VIW459033 VSS459030:VSS459033 WCO459030:WCO459033 WMK459030:WMK459033 WWG459030:WWG459033 C524566:C524569 JU524566:JU524569 TQ524566:TQ524569 ADM524566:ADM524569 ANI524566:ANI524569 AXE524566:AXE524569 BHA524566:BHA524569 BQW524566:BQW524569 CAS524566:CAS524569 CKO524566:CKO524569 CUK524566:CUK524569 DEG524566:DEG524569 DOC524566:DOC524569 DXY524566:DXY524569 EHU524566:EHU524569 ERQ524566:ERQ524569 FBM524566:FBM524569 FLI524566:FLI524569 FVE524566:FVE524569 GFA524566:GFA524569 GOW524566:GOW524569 GYS524566:GYS524569 HIO524566:HIO524569 HSK524566:HSK524569 ICG524566:ICG524569 IMC524566:IMC524569 IVY524566:IVY524569 JFU524566:JFU524569 JPQ524566:JPQ524569 JZM524566:JZM524569 KJI524566:KJI524569 KTE524566:KTE524569 LDA524566:LDA524569 LMW524566:LMW524569 LWS524566:LWS524569 MGO524566:MGO524569 MQK524566:MQK524569 NAG524566:NAG524569 NKC524566:NKC524569 NTY524566:NTY524569 ODU524566:ODU524569 ONQ524566:ONQ524569 OXM524566:OXM524569 PHI524566:PHI524569 PRE524566:PRE524569 QBA524566:QBA524569 QKW524566:QKW524569 QUS524566:QUS524569 REO524566:REO524569 ROK524566:ROK524569 RYG524566:RYG524569 SIC524566:SIC524569 SRY524566:SRY524569 TBU524566:TBU524569 TLQ524566:TLQ524569 TVM524566:TVM524569 UFI524566:UFI524569 UPE524566:UPE524569 UZA524566:UZA524569 VIW524566:VIW524569 VSS524566:VSS524569 WCO524566:WCO524569 WMK524566:WMK524569 WWG524566:WWG524569 C590102:C590105 JU590102:JU590105 TQ590102:TQ590105 ADM590102:ADM590105 ANI590102:ANI590105 AXE590102:AXE590105 BHA590102:BHA590105 BQW590102:BQW590105 CAS590102:CAS590105 CKO590102:CKO590105 CUK590102:CUK590105 DEG590102:DEG590105 DOC590102:DOC590105 DXY590102:DXY590105 EHU590102:EHU590105 ERQ590102:ERQ590105 FBM590102:FBM590105 FLI590102:FLI590105 FVE590102:FVE590105 GFA590102:GFA590105 GOW590102:GOW590105 GYS590102:GYS590105 HIO590102:HIO590105 HSK590102:HSK590105 ICG590102:ICG590105 IMC590102:IMC590105 IVY590102:IVY590105 JFU590102:JFU590105 JPQ590102:JPQ590105 JZM590102:JZM590105 KJI590102:KJI590105 KTE590102:KTE590105 LDA590102:LDA590105 LMW590102:LMW590105 LWS590102:LWS590105 MGO590102:MGO590105 MQK590102:MQK590105 NAG590102:NAG590105 NKC590102:NKC590105 NTY590102:NTY590105 ODU590102:ODU590105 ONQ590102:ONQ590105 OXM590102:OXM590105 PHI590102:PHI590105 PRE590102:PRE590105 QBA590102:QBA590105 QKW590102:QKW590105 QUS590102:QUS590105 REO590102:REO590105 ROK590102:ROK590105 RYG590102:RYG590105 SIC590102:SIC590105 SRY590102:SRY590105 TBU590102:TBU590105 TLQ590102:TLQ590105 TVM590102:TVM590105 UFI590102:UFI590105 UPE590102:UPE590105 UZA590102:UZA590105 VIW590102:VIW590105 VSS590102:VSS590105 WCO590102:WCO590105 WMK590102:WMK590105 WWG590102:WWG590105 C655638:C655641 JU655638:JU655641 TQ655638:TQ655641 ADM655638:ADM655641 ANI655638:ANI655641 AXE655638:AXE655641 BHA655638:BHA655641 BQW655638:BQW655641 CAS655638:CAS655641 CKO655638:CKO655641 CUK655638:CUK655641 DEG655638:DEG655641 DOC655638:DOC655641 DXY655638:DXY655641 EHU655638:EHU655641 ERQ655638:ERQ655641 FBM655638:FBM655641 FLI655638:FLI655641 FVE655638:FVE655641 GFA655638:GFA655641 GOW655638:GOW655641 GYS655638:GYS655641 HIO655638:HIO655641 HSK655638:HSK655641 ICG655638:ICG655641 IMC655638:IMC655641 IVY655638:IVY655641 JFU655638:JFU655641 JPQ655638:JPQ655641 JZM655638:JZM655641 KJI655638:KJI655641 KTE655638:KTE655641 LDA655638:LDA655641 LMW655638:LMW655641 LWS655638:LWS655641 MGO655638:MGO655641 MQK655638:MQK655641 NAG655638:NAG655641 NKC655638:NKC655641 NTY655638:NTY655641 ODU655638:ODU655641 ONQ655638:ONQ655641 OXM655638:OXM655641 PHI655638:PHI655641 PRE655638:PRE655641 QBA655638:QBA655641 QKW655638:QKW655641 QUS655638:QUS655641 REO655638:REO655641 ROK655638:ROK655641 RYG655638:RYG655641 SIC655638:SIC655641 SRY655638:SRY655641 TBU655638:TBU655641 TLQ655638:TLQ655641 TVM655638:TVM655641 UFI655638:UFI655641 UPE655638:UPE655641 UZA655638:UZA655641 VIW655638:VIW655641 VSS655638:VSS655641 WCO655638:WCO655641 WMK655638:WMK655641 WWG655638:WWG655641 C721174:C721177 JU721174:JU721177 TQ721174:TQ721177 ADM721174:ADM721177 ANI721174:ANI721177 AXE721174:AXE721177 BHA721174:BHA721177 BQW721174:BQW721177 CAS721174:CAS721177 CKO721174:CKO721177 CUK721174:CUK721177 DEG721174:DEG721177 DOC721174:DOC721177 DXY721174:DXY721177 EHU721174:EHU721177 ERQ721174:ERQ721177 FBM721174:FBM721177 FLI721174:FLI721177 FVE721174:FVE721177 GFA721174:GFA721177 GOW721174:GOW721177 GYS721174:GYS721177 HIO721174:HIO721177 HSK721174:HSK721177 ICG721174:ICG721177 IMC721174:IMC721177 IVY721174:IVY721177 JFU721174:JFU721177 JPQ721174:JPQ721177 JZM721174:JZM721177 KJI721174:KJI721177 KTE721174:KTE721177 LDA721174:LDA721177 LMW721174:LMW721177 LWS721174:LWS721177 MGO721174:MGO721177 MQK721174:MQK721177 NAG721174:NAG721177 NKC721174:NKC721177 NTY721174:NTY721177 ODU721174:ODU721177 ONQ721174:ONQ721177 OXM721174:OXM721177 PHI721174:PHI721177 PRE721174:PRE721177 QBA721174:QBA721177 QKW721174:QKW721177 QUS721174:QUS721177 REO721174:REO721177 ROK721174:ROK721177 RYG721174:RYG721177 SIC721174:SIC721177 SRY721174:SRY721177 TBU721174:TBU721177 TLQ721174:TLQ721177 TVM721174:TVM721177 UFI721174:UFI721177 UPE721174:UPE721177 UZA721174:UZA721177 VIW721174:VIW721177 VSS721174:VSS721177 WCO721174:WCO721177 WMK721174:WMK721177 WWG721174:WWG721177 C786710:C786713 JU786710:JU786713 TQ786710:TQ786713 ADM786710:ADM786713 ANI786710:ANI786713 AXE786710:AXE786713 BHA786710:BHA786713 BQW786710:BQW786713 CAS786710:CAS786713 CKO786710:CKO786713 CUK786710:CUK786713 DEG786710:DEG786713 DOC786710:DOC786713 DXY786710:DXY786713 EHU786710:EHU786713 ERQ786710:ERQ786713 FBM786710:FBM786713 FLI786710:FLI786713 FVE786710:FVE786713 GFA786710:GFA786713 GOW786710:GOW786713 GYS786710:GYS786713 HIO786710:HIO786713 HSK786710:HSK786713 ICG786710:ICG786713 IMC786710:IMC786713 IVY786710:IVY786713 JFU786710:JFU786713 JPQ786710:JPQ786713 JZM786710:JZM786713 KJI786710:KJI786713 KTE786710:KTE786713 LDA786710:LDA786713 LMW786710:LMW786713 LWS786710:LWS786713 MGO786710:MGO786713 MQK786710:MQK786713 NAG786710:NAG786713 NKC786710:NKC786713 NTY786710:NTY786713 ODU786710:ODU786713 ONQ786710:ONQ786713 OXM786710:OXM786713 PHI786710:PHI786713 PRE786710:PRE786713 QBA786710:QBA786713 QKW786710:QKW786713 QUS786710:QUS786713 REO786710:REO786713 ROK786710:ROK786713 RYG786710:RYG786713 SIC786710:SIC786713 SRY786710:SRY786713 TBU786710:TBU786713 TLQ786710:TLQ786713 TVM786710:TVM786713 UFI786710:UFI786713 UPE786710:UPE786713 UZA786710:UZA786713 VIW786710:VIW786713 VSS786710:VSS786713 WCO786710:WCO786713 WMK786710:WMK786713 WWG786710:WWG786713 C852246:C852249 JU852246:JU852249 TQ852246:TQ852249 ADM852246:ADM852249 ANI852246:ANI852249 AXE852246:AXE852249 BHA852246:BHA852249 BQW852246:BQW852249 CAS852246:CAS852249 CKO852246:CKO852249 CUK852246:CUK852249 DEG852246:DEG852249 DOC852246:DOC852249 DXY852246:DXY852249 EHU852246:EHU852249 ERQ852246:ERQ852249 FBM852246:FBM852249 FLI852246:FLI852249 FVE852246:FVE852249 GFA852246:GFA852249 GOW852246:GOW852249 GYS852246:GYS852249 HIO852246:HIO852249 HSK852246:HSK852249 ICG852246:ICG852249 IMC852246:IMC852249 IVY852246:IVY852249 JFU852246:JFU852249 JPQ852246:JPQ852249 JZM852246:JZM852249 KJI852246:KJI852249 KTE852246:KTE852249 LDA852246:LDA852249 LMW852246:LMW852249 LWS852246:LWS852249 MGO852246:MGO852249 MQK852246:MQK852249 NAG852246:NAG852249 NKC852246:NKC852249 NTY852246:NTY852249 ODU852246:ODU852249 ONQ852246:ONQ852249 OXM852246:OXM852249 PHI852246:PHI852249 PRE852246:PRE852249 QBA852246:QBA852249 QKW852246:QKW852249 QUS852246:QUS852249 REO852246:REO852249 ROK852246:ROK852249 RYG852246:RYG852249 SIC852246:SIC852249 SRY852246:SRY852249 TBU852246:TBU852249 TLQ852246:TLQ852249 TVM852246:TVM852249 UFI852246:UFI852249 UPE852246:UPE852249 UZA852246:UZA852249 VIW852246:VIW852249 VSS852246:VSS852249 WCO852246:WCO852249 WMK852246:WMK852249 WWG852246:WWG852249 C917782:C917785 JU917782:JU917785 TQ917782:TQ917785 ADM917782:ADM917785 ANI917782:ANI917785 AXE917782:AXE917785 BHA917782:BHA917785 BQW917782:BQW917785 CAS917782:CAS917785 CKO917782:CKO917785 CUK917782:CUK917785 DEG917782:DEG917785 DOC917782:DOC917785 DXY917782:DXY917785 EHU917782:EHU917785 ERQ917782:ERQ917785 FBM917782:FBM917785 FLI917782:FLI917785 FVE917782:FVE917785 GFA917782:GFA917785 GOW917782:GOW917785 GYS917782:GYS917785 HIO917782:HIO917785 HSK917782:HSK917785 ICG917782:ICG917785 IMC917782:IMC917785 IVY917782:IVY917785 JFU917782:JFU917785 JPQ917782:JPQ917785 JZM917782:JZM917785 KJI917782:KJI917785 KTE917782:KTE917785 LDA917782:LDA917785 LMW917782:LMW917785 LWS917782:LWS917785 MGO917782:MGO917785 MQK917782:MQK917785 NAG917782:NAG917785 NKC917782:NKC917785 NTY917782:NTY917785 ODU917782:ODU917785 ONQ917782:ONQ917785 OXM917782:OXM917785 PHI917782:PHI917785 PRE917782:PRE917785 QBA917782:QBA917785 QKW917782:QKW917785 QUS917782:QUS917785 REO917782:REO917785 ROK917782:ROK917785 RYG917782:RYG917785 SIC917782:SIC917785 SRY917782:SRY917785 TBU917782:TBU917785 TLQ917782:TLQ917785 TVM917782:TVM917785 UFI917782:UFI917785 UPE917782:UPE917785 UZA917782:UZA917785 VIW917782:VIW917785 VSS917782:VSS917785 WCO917782:WCO917785 WMK917782:WMK917785 WWG917782:WWG917785 C983318:C983321 JU983318:JU983321 TQ983318:TQ983321 ADM983318:ADM983321 ANI983318:ANI983321 AXE983318:AXE983321 BHA983318:BHA983321 BQW983318:BQW983321 CAS983318:CAS983321 CKO983318:CKO983321 CUK983318:CUK983321 DEG983318:DEG983321 DOC983318:DOC983321 DXY983318:DXY983321 EHU983318:EHU983321 ERQ983318:ERQ983321 FBM983318:FBM983321 FLI983318:FLI983321 FVE983318:FVE983321 GFA983318:GFA983321 GOW983318:GOW983321 GYS983318:GYS983321 HIO983318:HIO983321 HSK983318:HSK983321 ICG983318:ICG983321 IMC983318:IMC983321 IVY983318:IVY983321 JFU983318:JFU983321 JPQ983318:JPQ983321 JZM983318:JZM983321 KJI983318:KJI983321 KTE983318:KTE983321 LDA983318:LDA983321 LMW983318:LMW983321 LWS983318:LWS983321 MGO983318:MGO983321 MQK983318:MQK983321 NAG983318:NAG983321 NKC983318:NKC983321 NTY983318:NTY983321 ODU983318:ODU983321 ONQ983318:ONQ983321 OXM983318:OXM983321 PHI983318:PHI983321 PRE983318:PRE983321 QBA983318:QBA983321 QKW983318:QKW983321 QUS983318:QUS983321 REO983318:REO983321 ROK983318:ROK983321 RYG983318:RYG983321 SIC983318:SIC983321 SRY983318:SRY983321 TBU983318:TBU983321 TLQ983318:TLQ983321 TVM983318:TVM983321 UFI983318:UFI983321 UPE983318:UPE983321 UZA983318:UZA983321 VIW983318:VIW983321 VSS983318:VSS983321 WCO983318:WCO983321 WMK983318:WMK983321 WWG983318:WWG983321 ICG983160:ICG983165 C65679:C65684 JU65679:JU65684 TQ65679:TQ65684 ADM65679:ADM65684 ANI65679:ANI65684 AXE65679:AXE65684 BHA65679:BHA65684 BQW65679:BQW65684 CAS65679:CAS65684 CKO65679:CKO65684 CUK65679:CUK65684 DEG65679:DEG65684 DOC65679:DOC65684 DXY65679:DXY65684 EHU65679:EHU65684 ERQ65679:ERQ65684 FBM65679:FBM65684 FLI65679:FLI65684 FVE65679:FVE65684 GFA65679:GFA65684 GOW65679:GOW65684 GYS65679:GYS65684 HIO65679:HIO65684 HSK65679:HSK65684 ICG65679:ICG65684 IMC65679:IMC65684 IVY65679:IVY65684 JFU65679:JFU65684 JPQ65679:JPQ65684 JZM65679:JZM65684 KJI65679:KJI65684 KTE65679:KTE65684 LDA65679:LDA65684 LMW65679:LMW65684 LWS65679:LWS65684 MGO65679:MGO65684 MQK65679:MQK65684 NAG65679:NAG65684 NKC65679:NKC65684 NTY65679:NTY65684 ODU65679:ODU65684 ONQ65679:ONQ65684 OXM65679:OXM65684 PHI65679:PHI65684 PRE65679:PRE65684 QBA65679:QBA65684 QKW65679:QKW65684 QUS65679:QUS65684 REO65679:REO65684 ROK65679:ROK65684 RYG65679:RYG65684 SIC65679:SIC65684 SRY65679:SRY65684 TBU65679:TBU65684 TLQ65679:TLQ65684 TVM65679:TVM65684 UFI65679:UFI65684 UPE65679:UPE65684 UZA65679:UZA65684 VIW65679:VIW65684 VSS65679:VSS65684 WCO65679:WCO65684 WMK65679:WMK65684 WWG65679:WWG65684 C131215:C131220 JU131215:JU131220 TQ131215:TQ131220 ADM131215:ADM131220 ANI131215:ANI131220 AXE131215:AXE131220 BHA131215:BHA131220 BQW131215:BQW131220 CAS131215:CAS131220 CKO131215:CKO131220 CUK131215:CUK131220 DEG131215:DEG131220 DOC131215:DOC131220 DXY131215:DXY131220 EHU131215:EHU131220 ERQ131215:ERQ131220 FBM131215:FBM131220 FLI131215:FLI131220 FVE131215:FVE131220 GFA131215:GFA131220 GOW131215:GOW131220 GYS131215:GYS131220 HIO131215:HIO131220 HSK131215:HSK131220 ICG131215:ICG131220 IMC131215:IMC131220 IVY131215:IVY131220 JFU131215:JFU131220 JPQ131215:JPQ131220 JZM131215:JZM131220 KJI131215:KJI131220 KTE131215:KTE131220 LDA131215:LDA131220 LMW131215:LMW131220 LWS131215:LWS131220 MGO131215:MGO131220 MQK131215:MQK131220 NAG131215:NAG131220 NKC131215:NKC131220 NTY131215:NTY131220 ODU131215:ODU131220 ONQ131215:ONQ131220 OXM131215:OXM131220 PHI131215:PHI131220 PRE131215:PRE131220 QBA131215:QBA131220 QKW131215:QKW131220 QUS131215:QUS131220 REO131215:REO131220 ROK131215:ROK131220 RYG131215:RYG131220 SIC131215:SIC131220 SRY131215:SRY131220 TBU131215:TBU131220 TLQ131215:TLQ131220 TVM131215:TVM131220 UFI131215:UFI131220 UPE131215:UPE131220 UZA131215:UZA131220 VIW131215:VIW131220 VSS131215:VSS131220 WCO131215:WCO131220 WMK131215:WMK131220 WWG131215:WWG131220 C196751:C196756 JU196751:JU196756 TQ196751:TQ196756 ADM196751:ADM196756 ANI196751:ANI196756 AXE196751:AXE196756 BHA196751:BHA196756 BQW196751:BQW196756 CAS196751:CAS196756 CKO196751:CKO196756 CUK196751:CUK196756 DEG196751:DEG196756 DOC196751:DOC196756 DXY196751:DXY196756 EHU196751:EHU196756 ERQ196751:ERQ196756 FBM196751:FBM196756 FLI196751:FLI196756 FVE196751:FVE196756 GFA196751:GFA196756 GOW196751:GOW196756 GYS196751:GYS196756 HIO196751:HIO196756 HSK196751:HSK196756 ICG196751:ICG196756 IMC196751:IMC196756 IVY196751:IVY196756 JFU196751:JFU196756 JPQ196751:JPQ196756 JZM196751:JZM196756 KJI196751:KJI196756 KTE196751:KTE196756 LDA196751:LDA196756 LMW196751:LMW196756 LWS196751:LWS196756 MGO196751:MGO196756 MQK196751:MQK196756 NAG196751:NAG196756 NKC196751:NKC196756 NTY196751:NTY196756 ODU196751:ODU196756 ONQ196751:ONQ196756 OXM196751:OXM196756 PHI196751:PHI196756 PRE196751:PRE196756 QBA196751:QBA196756 QKW196751:QKW196756 QUS196751:QUS196756 REO196751:REO196756 ROK196751:ROK196756 RYG196751:RYG196756 SIC196751:SIC196756 SRY196751:SRY196756 TBU196751:TBU196756 TLQ196751:TLQ196756 TVM196751:TVM196756 UFI196751:UFI196756 UPE196751:UPE196756 UZA196751:UZA196756 VIW196751:VIW196756 VSS196751:VSS196756 WCO196751:WCO196756 WMK196751:WMK196756 WWG196751:WWG196756 C262287:C262292 JU262287:JU262292 TQ262287:TQ262292 ADM262287:ADM262292 ANI262287:ANI262292 AXE262287:AXE262292 BHA262287:BHA262292 BQW262287:BQW262292 CAS262287:CAS262292 CKO262287:CKO262292 CUK262287:CUK262292 DEG262287:DEG262292 DOC262287:DOC262292 DXY262287:DXY262292 EHU262287:EHU262292 ERQ262287:ERQ262292 FBM262287:FBM262292 FLI262287:FLI262292 FVE262287:FVE262292 GFA262287:GFA262292 GOW262287:GOW262292 GYS262287:GYS262292 HIO262287:HIO262292 HSK262287:HSK262292 ICG262287:ICG262292 IMC262287:IMC262292 IVY262287:IVY262292 JFU262287:JFU262292 JPQ262287:JPQ262292 JZM262287:JZM262292 KJI262287:KJI262292 KTE262287:KTE262292 LDA262287:LDA262292 LMW262287:LMW262292 LWS262287:LWS262292 MGO262287:MGO262292 MQK262287:MQK262292 NAG262287:NAG262292 NKC262287:NKC262292 NTY262287:NTY262292 ODU262287:ODU262292 ONQ262287:ONQ262292 OXM262287:OXM262292 PHI262287:PHI262292 PRE262287:PRE262292 QBA262287:QBA262292 QKW262287:QKW262292 QUS262287:QUS262292 REO262287:REO262292 ROK262287:ROK262292 RYG262287:RYG262292 SIC262287:SIC262292 SRY262287:SRY262292 TBU262287:TBU262292 TLQ262287:TLQ262292 TVM262287:TVM262292 UFI262287:UFI262292 UPE262287:UPE262292 UZA262287:UZA262292 VIW262287:VIW262292 VSS262287:VSS262292 WCO262287:WCO262292 WMK262287:WMK262292 WWG262287:WWG262292 C327823:C327828 JU327823:JU327828 TQ327823:TQ327828 ADM327823:ADM327828 ANI327823:ANI327828 AXE327823:AXE327828 BHA327823:BHA327828 BQW327823:BQW327828 CAS327823:CAS327828 CKO327823:CKO327828 CUK327823:CUK327828 DEG327823:DEG327828 DOC327823:DOC327828 DXY327823:DXY327828 EHU327823:EHU327828 ERQ327823:ERQ327828 FBM327823:FBM327828 FLI327823:FLI327828 FVE327823:FVE327828 GFA327823:GFA327828 GOW327823:GOW327828 GYS327823:GYS327828 HIO327823:HIO327828 HSK327823:HSK327828 ICG327823:ICG327828 IMC327823:IMC327828 IVY327823:IVY327828 JFU327823:JFU327828 JPQ327823:JPQ327828 JZM327823:JZM327828 KJI327823:KJI327828 KTE327823:KTE327828 LDA327823:LDA327828 LMW327823:LMW327828 LWS327823:LWS327828 MGO327823:MGO327828 MQK327823:MQK327828 NAG327823:NAG327828 NKC327823:NKC327828 NTY327823:NTY327828 ODU327823:ODU327828 ONQ327823:ONQ327828 OXM327823:OXM327828 PHI327823:PHI327828 PRE327823:PRE327828 QBA327823:QBA327828 QKW327823:QKW327828 QUS327823:QUS327828 REO327823:REO327828 ROK327823:ROK327828 RYG327823:RYG327828 SIC327823:SIC327828 SRY327823:SRY327828 TBU327823:TBU327828 TLQ327823:TLQ327828 TVM327823:TVM327828 UFI327823:UFI327828 UPE327823:UPE327828 UZA327823:UZA327828 VIW327823:VIW327828 VSS327823:VSS327828 WCO327823:WCO327828 WMK327823:WMK327828 WWG327823:WWG327828 C393359:C393364 JU393359:JU393364 TQ393359:TQ393364 ADM393359:ADM393364 ANI393359:ANI393364 AXE393359:AXE393364 BHA393359:BHA393364 BQW393359:BQW393364 CAS393359:CAS393364 CKO393359:CKO393364 CUK393359:CUK393364 DEG393359:DEG393364 DOC393359:DOC393364 DXY393359:DXY393364 EHU393359:EHU393364 ERQ393359:ERQ393364 FBM393359:FBM393364 FLI393359:FLI393364 FVE393359:FVE393364 GFA393359:GFA393364 GOW393359:GOW393364 GYS393359:GYS393364 HIO393359:HIO393364 HSK393359:HSK393364 ICG393359:ICG393364 IMC393359:IMC393364 IVY393359:IVY393364 JFU393359:JFU393364 JPQ393359:JPQ393364 JZM393359:JZM393364 KJI393359:KJI393364 KTE393359:KTE393364 LDA393359:LDA393364 LMW393359:LMW393364 LWS393359:LWS393364 MGO393359:MGO393364 MQK393359:MQK393364 NAG393359:NAG393364 NKC393359:NKC393364 NTY393359:NTY393364 ODU393359:ODU393364 ONQ393359:ONQ393364 OXM393359:OXM393364 PHI393359:PHI393364 PRE393359:PRE393364 QBA393359:QBA393364 QKW393359:QKW393364 QUS393359:QUS393364 REO393359:REO393364 ROK393359:ROK393364 RYG393359:RYG393364 SIC393359:SIC393364 SRY393359:SRY393364 TBU393359:TBU393364 TLQ393359:TLQ393364 TVM393359:TVM393364 UFI393359:UFI393364 UPE393359:UPE393364 UZA393359:UZA393364 VIW393359:VIW393364 VSS393359:VSS393364 WCO393359:WCO393364 WMK393359:WMK393364 WWG393359:WWG393364 C458895:C458900 JU458895:JU458900 TQ458895:TQ458900 ADM458895:ADM458900 ANI458895:ANI458900 AXE458895:AXE458900 BHA458895:BHA458900 BQW458895:BQW458900 CAS458895:CAS458900 CKO458895:CKO458900 CUK458895:CUK458900 DEG458895:DEG458900 DOC458895:DOC458900 DXY458895:DXY458900 EHU458895:EHU458900 ERQ458895:ERQ458900 FBM458895:FBM458900 FLI458895:FLI458900 FVE458895:FVE458900 GFA458895:GFA458900 GOW458895:GOW458900 GYS458895:GYS458900 HIO458895:HIO458900 HSK458895:HSK458900 ICG458895:ICG458900 IMC458895:IMC458900 IVY458895:IVY458900 JFU458895:JFU458900 JPQ458895:JPQ458900 JZM458895:JZM458900 KJI458895:KJI458900 KTE458895:KTE458900 LDA458895:LDA458900 LMW458895:LMW458900 LWS458895:LWS458900 MGO458895:MGO458900 MQK458895:MQK458900 NAG458895:NAG458900 NKC458895:NKC458900 NTY458895:NTY458900 ODU458895:ODU458900 ONQ458895:ONQ458900 OXM458895:OXM458900 PHI458895:PHI458900 PRE458895:PRE458900 QBA458895:QBA458900 QKW458895:QKW458900 QUS458895:QUS458900 REO458895:REO458900 ROK458895:ROK458900 RYG458895:RYG458900 SIC458895:SIC458900 SRY458895:SRY458900 TBU458895:TBU458900 TLQ458895:TLQ458900 TVM458895:TVM458900 UFI458895:UFI458900 UPE458895:UPE458900 UZA458895:UZA458900 VIW458895:VIW458900 VSS458895:VSS458900 WCO458895:WCO458900 WMK458895:WMK458900 WWG458895:WWG458900 C524431:C524436 JU524431:JU524436 TQ524431:TQ524436 ADM524431:ADM524436 ANI524431:ANI524436 AXE524431:AXE524436 BHA524431:BHA524436 BQW524431:BQW524436 CAS524431:CAS524436 CKO524431:CKO524436 CUK524431:CUK524436 DEG524431:DEG524436 DOC524431:DOC524436 DXY524431:DXY524436 EHU524431:EHU524436 ERQ524431:ERQ524436 FBM524431:FBM524436 FLI524431:FLI524436 FVE524431:FVE524436 GFA524431:GFA524436 GOW524431:GOW524436 GYS524431:GYS524436 HIO524431:HIO524436 HSK524431:HSK524436 ICG524431:ICG524436 IMC524431:IMC524436 IVY524431:IVY524436 JFU524431:JFU524436 JPQ524431:JPQ524436 JZM524431:JZM524436 KJI524431:KJI524436 KTE524431:KTE524436 LDA524431:LDA524436 LMW524431:LMW524436 LWS524431:LWS524436 MGO524431:MGO524436 MQK524431:MQK524436 NAG524431:NAG524436 NKC524431:NKC524436 NTY524431:NTY524436 ODU524431:ODU524436 ONQ524431:ONQ524436 OXM524431:OXM524436 PHI524431:PHI524436 PRE524431:PRE524436 QBA524431:QBA524436 QKW524431:QKW524436 QUS524431:QUS524436 REO524431:REO524436 ROK524431:ROK524436 RYG524431:RYG524436 SIC524431:SIC524436 SRY524431:SRY524436 TBU524431:TBU524436 TLQ524431:TLQ524436 TVM524431:TVM524436 UFI524431:UFI524436 UPE524431:UPE524436 UZA524431:UZA524436 VIW524431:VIW524436 VSS524431:VSS524436 WCO524431:WCO524436 WMK524431:WMK524436 WWG524431:WWG524436 C589967:C589972 JU589967:JU589972 TQ589967:TQ589972 ADM589967:ADM589972 ANI589967:ANI589972 AXE589967:AXE589972 BHA589967:BHA589972 BQW589967:BQW589972 CAS589967:CAS589972 CKO589967:CKO589972 CUK589967:CUK589972 DEG589967:DEG589972 DOC589967:DOC589972 DXY589967:DXY589972 EHU589967:EHU589972 ERQ589967:ERQ589972 FBM589967:FBM589972 FLI589967:FLI589972 FVE589967:FVE589972 GFA589967:GFA589972 GOW589967:GOW589972 GYS589967:GYS589972 HIO589967:HIO589972 HSK589967:HSK589972 ICG589967:ICG589972 IMC589967:IMC589972 IVY589967:IVY589972 JFU589967:JFU589972 JPQ589967:JPQ589972 JZM589967:JZM589972 KJI589967:KJI589972 KTE589967:KTE589972 LDA589967:LDA589972 LMW589967:LMW589972 LWS589967:LWS589972 MGO589967:MGO589972 MQK589967:MQK589972 NAG589967:NAG589972 NKC589967:NKC589972 NTY589967:NTY589972 ODU589967:ODU589972 ONQ589967:ONQ589972 OXM589967:OXM589972 PHI589967:PHI589972 PRE589967:PRE589972 QBA589967:QBA589972 QKW589967:QKW589972 QUS589967:QUS589972 REO589967:REO589972 ROK589967:ROK589972 RYG589967:RYG589972 SIC589967:SIC589972 SRY589967:SRY589972 TBU589967:TBU589972 TLQ589967:TLQ589972 TVM589967:TVM589972 UFI589967:UFI589972 UPE589967:UPE589972 UZA589967:UZA589972 VIW589967:VIW589972 VSS589967:VSS589972 WCO589967:WCO589972 WMK589967:WMK589972 WWG589967:WWG589972 C655503:C655508 JU655503:JU655508 TQ655503:TQ655508 ADM655503:ADM655508 ANI655503:ANI655508 AXE655503:AXE655508 BHA655503:BHA655508 BQW655503:BQW655508 CAS655503:CAS655508 CKO655503:CKO655508 CUK655503:CUK655508 DEG655503:DEG655508 DOC655503:DOC655508 DXY655503:DXY655508 EHU655503:EHU655508 ERQ655503:ERQ655508 FBM655503:FBM655508 FLI655503:FLI655508 FVE655503:FVE655508 GFA655503:GFA655508 GOW655503:GOW655508 GYS655503:GYS655508 HIO655503:HIO655508 HSK655503:HSK655508 ICG655503:ICG655508 IMC655503:IMC655508 IVY655503:IVY655508 JFU655503:JFU655508 JPQ655503:JPQ655508 JZM655503:JZM655508 KJI655503:KJI655508 KTE655503:KTE655508 LDA655503:LDA655508 LMW655503:LMW655508 LWS655503:LWS655508 MGO655503:MGO655508 MQK655503:MQK655508 NAG655503:NAG655508 NKC655503:NKC655508 NTY655503:NTY655508 ODU655503:ODU655508 ONQ655503:ONQ655508 OXM655503:OXM655508 PHI655503:PHI655508 PRE655503:PRE655508 QBA655503:QBA655508 QKW655503:QKW655508 QUS655503:QUS655508 REO655503:REO655508 ROK655503:ROK655508 RYG655503:RYG655508 SIC655503:SIC655508 SRY655503:SRY655508 TBU655503:TBU655508 TLQ655503:TLQ655508 TVM655503:TVM655508 UFI655503:UFI655508 UPE655503:UPE655508 UZA655503:UZA655508 VIW655503:VIW655508 VSS655503:VSS655508 WCO655503:WCO655508 WMK655503:WMK655508 WWG655503:WWG655508 C721039:C721044 JU721039:JU721044 TQ721039:TQ721044 ADM721039:ADM721044 ANI721039:ANI721044 AXE721039:AXE721044 BHA721039:BHA721044 BQW721039:BQW721044 CAS721039:CAS721044 CKO721039:CKO721044 CUK721039:CUK721044 DEG721039:DEG721044 DOC721039:DOC721044 DXY721039:DXY721044 EHU721039:EHU721044 ERQ721039:ERQ721044 FBM721039:FBM721044 FLI721039:FLI721044 FVE721039:FVE721044 GFA721039:GFA721044 GOW721039:GOW721044 GYS721039:GYS721044 HIO721039:HIO721044 HSK721039:HSK721044 ICG721039:ICG721044 IMC721039:IMC721044 IVY721039:IVY721044 JFU721039:JFU721044 JPQ721039:JPQ721044 JZM721039:JZM721044 KJI721039:KJI721044 KTE721039:KTE721044 LDA721039:LDA721044 LMW721039:LMW721044 LWS721039:LWS721044 MGO721039:MGO721044 MQK721039:MQK721044 NAG721039:NAG721044 NKC721039:NKC721044 NTY721039:NTY721044 ODU721039:ODU721044 ONQ721039:ONQ721044 OXM721039:OXM721044 PHI721039:PHI721044 PRE721039:PRE721044 QBA721039:QBA721044 QKW721039:QKW721044 QUS721039:QUS721044 REO721039:REO721044 ROK721039:ROK721044 RYG721039:RYG721044 SIC721039:SIC721044 SRY721039:SRY721044 TBU721039:TBU721044 TLQ721039:TLQ721044 TVM721039:TVM721044 UFI721039:UFI721044 UPE721039:UPE721044 UZA721039:UZA721044 VIW721039:VIW721044 VSS721039:VSS721044 WCO721039:WCO721044 WMK721039:WMK721044 WWG721039:WWG721044 C786575:C786580 JU786575:JU786580 TQ786575:TQ786580 ADM786575:ADM786580 ANI786575:ANI786580 AXE786575:AXE786580 BHA786575:BHA786580 BQW786575:BQW786580 CAS786575:CAS786580 CKO786575:CKO786580 CUK786575:CUK786580 DEG786575:DEG786580 DOC786575:DOC786580 DXY786575:DXY786580 EHU786575:EHU786580 ERQ786575:ERQ786580 FBM786575:FBM786580 FLI786575:FLI786580 FVE786575:FVE786580 GFA786575:GFA786580 GOW786575:GOW786580 GYS786575:GYS786580 HIO786575:HIO786580 HSK786575:HSK786580 ICG786575:ICG786580 IMC786575:IMC786580 IVY786575:IVY786580 JFU786575:JFU786580 JPQ786575:JPQ786580 JZM786575:JZM786580 KJI786575:KJI786580 KTE786575:KTE786580 LDA786575:LDA786580 LMW786575:LMW786580 LWS786575:LWS786580 MGO786575:MGO786580 MQK786575:MQK786580 NAG786575:NAG786580 NKC786575:NKC786580 NTY786575:NTY786580 ODU786575:ODU786580 ONQ786575:ONQ786580 OXM786575:OXM786580 PHI786575:PHI786580 PRE786575:PRE786580 QBA786575:QBA786580 QKW786575:QKW786580 QUS786575:QUS786580 REO786575:REO786580 ROK786575:ROK786580 RYG786575:RYG786580 SIC786575:SIC786580 SRY786575:SRY786580 TBU786575:TBU786580 TLQ786575:TLQ786580 TVM786575:TVM786580 UFI786575:UFI786580 UPE786575:UPE786580 UZA786575:UZA786580 VIW786575:VIW786580 VSS786575:VSS786580 WCO786575:WCO786580 WMK786575:WMK786580 WWG786575:WWG786580 C852111:C852116 JU852111:JU852116 TQ852111:TQ852116 ADM852111:ADM852116 ANI852111:ANI852116 AXE852111:AXE852116 BHA852111:BHA852116 BQW852111:BQW852116 CAS852111:CAS852116 CKO852111:CKO852116 CUK852111:CUK852116 DEG852111:DEG852116 DOC852111:DOC852116 DXY852111:DXY852116 EHU852111:EHU852116 ERQ852111:ERQ852116 FBM852111:FBM852116 FLI852111:FLI852116 FVE852111:FVE852116 GFA852111:GFA852116 GOW852111:GOW852116 GYS852111:GYS852116 HIO852111:HIO852116 HSK852111:HSK852116 ICG852111:ICG852116 IMC852111:IMC852116 IVY852111:IVY852116 JFU852111:JFU852116 JPQ852111:JPQ852116 JZM852111:JZM852116 KJI852111:KJI852116 KTE852111:KTE852116 LDA852111:LDA852116 LMW852111:LMW852116 LWS852111:LWS852116 MGO852111:MGO852116 MQK852111:MQK852116 NAG852111:NAG852116 NKC852111:NKC852116 NTY852111:NTY852116 ODU852111:ODU852116 ONQ852111:ONQ852116 OXM852111:OXM852116 PHI852111:PHI852116 PRE852111:PRE852116 QBA852111:QBA852116 QKW852111:QKW852116 QUS852111:QUS852116 REO852111:REO852116 ROK852111:ROK852116 RYG852111:RYG852116 SIC852111:SIC852116 SRY852111:SRY852116 TBU852111:TBU852116 TLQ852111:TLQ852116 TVM852111:TVM852116 UFI852111:UFI852116 UPE852111:UPE852116 UZA852111:UZA852116 VIW852111:VIW852116 VSS852111:VSS852116 WCO852111:WCO852116 WMK852111:WMK852116 WWG852111:WWG852116 C917647:C917652 JU917647:JU917652 TQ917647:TQ917652 ADM917647:ADM917652 ANI917647:ANI917652 AXE917647:AXE917652 BHA917647:BHA917652 BQW917647:BQW917652 CAS917647:CAS917652 CKO917647:CKO917652 CUK917647:CUK917652 DEG917647:DEG917652 DOC917647:DOC917652 DXY917647:DXY917652 EHU917647:EHU917652 ERQ917647:ERQ917652 FBM917647:FBM917652 FLI917647:FLI917652 FVE917647:FVE917652 GFA917647:GFA917652 GOW917647:GOW917652 GYS917647:GYS917652 HIO917647:HIO917652 HSK917647:HSK917652 ICG917647:ICG917652 IMC917647:IMC917652 IVY917647:IVY917652 JFU917647:JFU917652 JPQ917647:JPQ917652 JZM917647:JZM917652 KJI917647:KJI917652 KTE917647:KTE917652 LDA917647:LDA917652 LMW917647:LMW917652 LWS917647:LWS917652 MGO917647:MGO917652 MQK917647:MQK917652 NAG917647:NAG917652 NKC917647:NKC917652 NTY917647:NTY917652 ODU917647:ODU917652 ONQ917647:ONQ917652 OXM917647:OXM917652 PHI917647:PHI917652 PRE917647:PRE917652 QBA917647:QBA917652 QKW917647:QKW917652 QUS917647:QUS917652 REO917647:REO917652 ROK917647:ROK917652 RYG917647:RYG917652 SIC917647:SIC917652 SRY917647:SRY917652 TBU917647:TBU917652 TLQ917647:TLQ917652 TVM917647:TVM917652 UFI917647:UFI917652 UPE917647:UPE917652 UZA917647:UZA917652 VIW917647:VIW917652 VSS917647:VSS917652 WCO917647:WCO917652 WMK917647:WMK917652 WWG917647:WWG917652 C983183:C983188 JU983183:JU983188 TQ983183:TQ983188 ADM983183:ADM983188 ANI983183:ANI983188 AXE983183:AXE983188 BHA983183:BHA983188 BQW983183:BQW983188 CAS983183:CAS983188 CKO983183:CKO983188 CUK983183:CUK983188 DEG983183:DEG983188 DOC983183:DOC983188 DXY983183:DXY983188 EHU983183:EHU983188 ERQ983183:ERQ983188 FBM983183:FBM983188 FLI983183:FLI983188 FVE983183:FVE983188 GFA983183:GFA983188 GOW983183:GOW983188 GYS983183:GYS983188 HIO983183:HIO983188 HSK983183:HSK983188 ICG983183:ICG983188 IMC983183:IMC983188 IVY983183:IVY983188 JFU983183:JFU983188 JPQ983183:JPQ983188 JZM983183:JZM983188 KJI983183:KJI983188 KTE983183:KTE983188 LDA983183:LDA983188 LMW983183:LMW983188 LWS983183:LWS983188 MGO983183:MGO983188 MQK983183:MQK983188 NAG983183:NAG983188 NKC983183:NKC983188 NTY983183:NTY983188 ODU983183:ODU983188 ONQ983183:ONQ983188 OXM983183:OXM983188 PHI983183:PHI983188 PRE983183:PRE983188 QBA983183:QBA983188 QKW983183:QKW983188 QUS983183:QUS983188 REO983183:REO983188 ROK983183:ROK983188 RYG983183:RYG983188 SIC983183:SIC983188 SRY983183:SRY983188 TBU983183:TBU983188 TLQ983183:TLQ983188 TVM983183:TVM983188 UFI983183:UFI983188 UPE983183:UPE983188 UZA983183:UZA983188 VIW983183:VIW983188 VSS983183:VSS983188 WCO983183:WCO983188 WMK983183:WMK983188 WWG983183:WWG983188 MGO983160:MGO983165 C65744:C65747 JU65744:JU65747 TQ65744:TQ65747 ADM65744:ADM65747 ANI65744:ANI65747 AXE65744:AXE65747 BHA65744:BHA65747 BQW65744:BQW65747 CAS65744:CAS65747 CKO65744:CKO65747 CUK65744:CUK65747 DEG65744:DEG65747 DOC65744:DOC65747 DXY65744:DXY65747 EHU65744:EHU65747 ERQ65744:ERQ65747 FBM65744:FBM65747 FLI65744:FLI65747 FVE65744:FVE65747 GFA65744:GFA65747 GOW65744:GOW65747 GYS65744:GYS65747 HIO65744:HIO65747 HSK65744:HSK65747 ICG65744:ICG65747 IMC65744:IMC65747 IVY65744:IVY65747 JFU65744:JFU65747 JPQ65744:JPQ65747 JZM65744:JZM65747 KJI65744:KJI65747 KTE65744:KTE65747 LDA65744:LDA65747 LMW65744:LMW65747 LWS65744:LWS65747 MGO65744:MGO65747 MQK65744:MQK65747 NAG65744:NAG65747 NKC65744:NKC65747 NTY65744:NTY65747 ODU65744:ODU65747 ONQ65744:ONQ65747 OXM65744:OXM65747 PHI65744:PHI65747 PRE65744:PRE65747 QBA65744:QBA65747 QKW65744:QKW65747 QUS65744:QUS65747 REO65744:REO65747 ROK65744:ROK65747 RYG65744:RYG65747 SIC65744:SIC65747 SRY65744:SRY65747 TBU65744:TBU65747 TLQ65744:TLQ65747 TVM65744:TVM65747 UFI65744:UFI65747 UPE65744:UPE65747 UZA65744:UZA65747 VIW65744:VIW65747 VSS65744:VSS65747 WCO65744:WCO65747 WMK65744:WMK65747 WWG65744:WWG65747 C131280:C131283 JU131280:JU131283 TQ131280:TQ131283 ADM131280:ADM131283 ANI131280:ANI131283 AXE131280:AXE131283 BHA131280:BHA131283 BQW131280:BQW131283 CAS131280:CAS131283 CKO131280:CKO131283 CUK131280:CUK131283 DEG131280:DEG131283 DOC131280:DOC131283 DXY131280:DXY131283 EHU131280:EHU131283 ERQ131280:ERQ131283 FBM131280:FBM131283 FLI131280:FLI131283 FVE131280:FVE131283 GFA131280:GFA131283 GOW131280:GOW131283 GYS131280:GYS131283 HIO131280:HIO131283 HSK131280:HSK131283 ICG131280:ICG131283 IMC131280:IMC131283 IVY131280:IVY131283 JFU131280:JFU131283 JPQ131280:JPQ131283 JZM131280:JZM131283 KJI131280:KJI131283 KTE131280:KTE131283 LDA131280:LDA131283 LMW131280:LMW131283 LWS131280:LWS131283 MGO131280:MGO131283 MQK131280:MQK131283 NAG131280:NAG131283 NKC131280:NKC131283 NTY131280:NTY131283 ODU131280:ODU131283 ONQ131280:ONQ131283 OXM131280:OXM131283 PHI131280:PHI131283 PRE131280:PRE131283 QBA131280:QBA131283 QKW131280:QKW131283 QUS131280:QUS131283 REO131280:REO131283 ROK131280:ROK131283 RYG131280:RYG131283 SIC131280:SIC131283 SRY131280:SRY131283 TBU131280:TBU131283 TLQ131280:TLQ131283 TVM131280:TVM131283 UFI131280:UFI131283 UPE131280:UPE131283 UZA131280:UZA131283 VIW131280:VIW131283 VSS131280:VSS131283 WCO131280:WCO131283 WMK131280:WMK131283 WWG131280:WWG131283 C196816:C196819 JU196816:JU196819 TQ196816:TQ196819 ADM196816:ADM196819 ANI196816:ANI196819 AXE196816:AXE196819 BHA196816:BHA196819 BQW196816:BQW196819 CAS196816:CAS196819 CKO196816:CKO196819 CUK196816:CUK196819 DEG196816:DEG196819 DOC196816:DOC196819 DXY196816:DXY196819 EHU196816:EHU196819 ERQ196816:ERQ196819 FBM196816:FBM196819 FLI196816:FLI196819 FVE196816:FVE196819 GFA196816:GFA196819 GOW196816:GOW196819 GYS196816:GYS196819 HIO196816:HIO196819 HSK196816:HSK196819 ICG196816:ICG196819 IMC196816:IMC196819 IVY196816:IVY196819 JFU196816:JFU196819 JPQ196816:JPQ196819 JZM196816:JZM196819 KJI196816:KJI196819 KTE196816:KTE196819 LDA196816:LDA196819 LMW196816:LMW196819 LWS196816:LWS196819 MGO196816:MGO196819 MQK196816:MQK196819 NAG196816:NAG196819 NKC196816:NKC196819 NTY196816:NTY196819 ODU196816:ODU196819 ONQ196816:ONQ196819 OXM196816:OXM196819 PHI196816:PHI196819 PRE196816:PRE196819 QBA196816:QBA196819 QKW196816:QKW196819 QUS196816:QUS196819 REO196816:REO196819 ROK196816:ROK196819 RYG196816:RYG196819 SIC196816:SIC196819 SRY196816:SRY196819 TBU196816:TBU196819 TLQ196816:TLQ196819 TVM196816:TVM196819 UFI196816:UFI196819 UPE196816:UPE196819 UZA196816:UZA196819 VIW196816:VIW196819 VSS196816:VSS196819 WCO196816:WCO196819 WMK196816:WMK196819 WWG196816:WWG196819 C262352:C262355 JU262352:JU262355 TQ262352:TQ262355 ADM262352:ADM262355 ANI262352:ANI262355 AXE262352:AXE262355 BHA262352:BHA262355 BQW262352:BQW262355 CAS262352:CAS262355 CKO262352:CKO262355 CUK262352:CUK262355 DEG262352:DEG262355 DOC262352:DOC262355 DXY262352:DXY262355 EHU262352:EHU262355 ERQ262352:ERQ262355 FBM262352:FBM262355 FLI262352:FLI262355 FVE262352:FVE262355 GFA262352:GFA262355 GOW262352:GOW262355 GYS262352:GYS262355 HIO262352:HIO262355 HSK262352:HSK262355 ICG262352:ICG262355 IMC262352:IMC262355 IVY262352:IVY262355 JFU262352:JFU262355 JPQ262352:JPQ262355 JZM262352:JZM262355 KJI262352:KJI262355 KTE262352:KTE262355 LDA262352:LDA262355 LMW262352:LMW262355 LWS262352:LWS262355 MGO262352:MGO262355 MQK262352:MQK262355 NAG262352:NAG262355 NKC262352:NKC262355 NTY262352:NTY262355 ODU262352:ODU262355 ONQ262352:ONQ262355 OXM262352:OXM262355 PHI262352:PHI262355 PRE262352:PRE262355 QBA262352:QBA262355 QKW262352:QKW262355 QUS262352:QUS262355 REO262352:REO262355 ROK262352:ROK262355 RYG262352:RYG262355 SIC262352:SIC262355 SRY262352:SRY262355 TBU262352:TBU262355 TLQ262352:TLQ262355 TVM262352:TVM262355 UFI262352:UFI262355 UPE262352:UPE262355 UZA262352:UZA262355 VIW262352:VIW262355 VSS262352:VSS262355 WCO262352:WCO262355 WMK262352:WMK262355 WWG262352:WWG262355 C327888:C327891 JU327888:JU327891 TQ327888:TQ327891 ADM327888:ADM327891 ANI327888:ANI327891 AXE327888:AXE327891 BHA327888:BHA327891 BQW327888:BQW327891 CAS327888:CAS327891 CKO327888:CKO327891 CUK327888:CUK327891 DEG327888:DEG327891 DOC327888:DOC327891 DXY327888:DXY327891 EHU327888:EHU327891 ERQ327888:ERQ327891 FBM327888:FBM327891 FLI327888:FLI327891 FVE327888:FVE327891 GFA327888:GFA327891 GOW327888:GOW327891 GYS327888:GYS327891 HIO327888:HIO327891 HSK327888:HSK327891 ICG327888:ICG327891 IMC327888:IMC327891 IVY327888:IVY327891 JFU327888:JFU327891 JPQ327888:JPQ327891 JZM327888:JZM327891 KJI327888:KJI327891 KTE327888:KTE327891 LDA327888:LDA327891 LMW327888:LMW327891 LWS327888:LWS327891 MGO327888:MGO327891 MQK327888:MQK327891 NAG327888:NAG327891 NKC327888:NKC327891 NTY327888:NTY327891 ODU327888:ODU327891 ONQ327888:ONQ327891 OXM327888:OXM327891 PHI327888:PHI327891 PRE327888:PRE327891 QBA327888:QBA327891 QKW327888:QKW327891 QUS327888:QUS327891 REO327888:REO327891 ROK327888:ROK327891 RYG327888:RYG327891 SIC327888:SIC327891 SRY327888:SRY327891 TBU327888:TBU327891 TLQ327888:TLQ327891 TVM327888:TVM327891 UFI327888:UFI327891 UPE327888:UPE327891 UZA327888:UZA327891 VIW327888:VIW327891 VSS327888:VSS327891 WCO327888:WCO327891 WMK327888:WMK327891 WWG327888:WWG327891 C393424:C393427 JU393424:JU393427 TQ393424:TQ393427 ADM393424:ADM393427 ANI393424:ANI393427 AXE393424:AXE393427 BHA393424:BHA393427 BQW393424:BQW393427 CAS393424:CAS393427 CKO393424:CKO393427 CUK393424:CUK393427 DEG393424:DEG393427 DOC393424:DOC393427 DXY393424:DXY393427 EHU393424:EHU393427 ERQ393424:ERQ393427 FBM393424:FBM393427 FLI393424:FLI393427 FVE393424:FVE393427 GFA393424:GFA393427 GOW393424:GOW393427 GYS393424:GYS393427 HIO393424:HIO393427 HSK393424:HSK393427 ICG393424:ICG393427 IMC393424:IMC393427 IVY393424:IVY393427 JFU393424:JFU393427 JPQ393424:JPQ393427 JZM393424:JZM393427 KJI393424:KJI393427 KTE393424:KTE393427 LDA393424:LDA393427 LMW393424:LMW393427 LWS393424:LWS393427 MGO393424:MGO393427 MQK393424:MQK393427 NAG393424:NAG393427 NKC393424:NKC393427 NTY393424:NTY393427 ODU393424:ODU393427 ONQ393424:ONQ393427 OXM393424:OXM393427 PHI393424:PHI393427 PRE393424:PRE393427 QBA393424:QBA393427 QKW393424:QKW393427 QUS393424:QUS393427 REO393424:REO393427 ROK393424:ROK393427 RYG393424:RYG393427 SIC393424:SIC393427 SRY393424:SRY393427 TBU393424:TBU393427 TLQ393424:TLQ393427 TVM393424:TVM393427 UFI393424:UFI393427 UPE393424:UPE393427 UZA393424:UZA393427 VIW393424:VIW393427 VSS393424:VSS393427 WCO393424:WCO393427 WMK393424:WMK393427 WWG393424:WWG393427 C458960:C458963 JU458960:JU458963 TQ458960:TQ458963 ADM458960:ADM458963 ANI458960:ANI458963 AXE458960:AXE458963 BHA458960:BHA458963 BQW458960:BQW458963 CAS458960:CAS458963 CKO458960:CKO458963 CUK458960:CUK458963 DEG458960:DEG458963 DOC458960:DOC458963 DXY458960:DXY458963 EHU458960:EHU458963 ERQ458960:ERQ458963 FBM458960:FBM458963 FLI458960:FLI458963 FVE458960:FVE458963 GFA458960:GFA458963 GOW458960:GOW458963 GYS458960:GYS458963 HIO458960:HIO458963 HSK458960:HSK458963 ICG458960:ICG458963 IMC458960:IMC458963 IVY458960:IVY458963 JFU458960:JFU458963 JPQ458960:JPQ458963 JZM458960:JZM458963 KJI458960:KJI458963 KTE458960:KTE458963 LDA458960:LDA458963 LMW458960:LMW458963 LWS458960:LWS458963 MGO458960:MGO458963 MQK458960:MQK458963 NAG458960:NAG458963 NKC458960:NKC458963 NTY458960:NTY458963 ODU458960:ODU458963 ONQ458960:ONQ458963 OXM458960:OXM458963 PHI458960:PHI458963 PRE458960:PRE458963 QBA458960:QBA458963 QKW458960:QKW458963 QUS458960:QUS458963 REO458960:REO458963 ROK458960:ROK458963 RYG458960:RYG458963 SIC458960:SIC458963 SRY458960:SRY458963 TBU458960:TBU458963 TLQ458960:TLQ458963 TVM458960:TVM458963 UFI458960:UFI458963 UPE458960:UPE458963 UZA458960:UZA458963 VIW458960:VIW458963 VSS458960:VSS458963 WCO458960:WCO458963 WMK458960:WMK458963 WWG458960:WWG458963 C524496:C524499 JU524496:JU524499 TQ524496:TQ524499 ADM524496:ADM524499 ANI524496:ANI524499 AXE524496:AXE524499 BHA524496:BHA524499 BQW524496:BQW524499 CAS524496:CAS524499 CKO524496:CKO524499 CUK524496:CUK524499 DEG524496:DEG524499 DOC524496:DOC524499 DXY524496:DXY524499 EHU524496:EHU524499 ERQ524496:ERQ524499 FBM524496:FBM524499 FLI524496:FLI524499 FVE524496:FVE524499 GFA524496:GFA524499 GOW524496:GOW524499 GYS524496:GYS524499 HIO524496:HIO524499 HSK524496:HSK524499 ICG524496:ICG524499 IMC524496:IMC524499 IVY524496:IVY524499 JFU524496:JFU524499 JPQ524496:JPQ524499 JZM524496:JZM524499 KJI524496:KJI524499 KTE524496:KTE524499 LDA524496:LDA524499 LMW524496:LMW524499 LWS524496:LWS524499 MGO524496:MGO524499 MQK524496:MQK524499 NAG524496:NAG524499 NKC524496:NKC524499 NTY524496:NTY524499 ODU524496:ODU524499 ONQ524496:ONQ524499 OXM524496:OXM524499 PHI524496:PHI524499 PRE524496:PRE524499 QBA524496:QBA524499 QKW524496:QKW524499 QUS524496:QUS524499 REO524496:REO524499 ROK524496:ROK524499 RYG524496:RYG524499 SIC524496:SIC524499 SRY524496:SRY524499 TBU524496:TBU524499 TLQ524496:TLQ524499 TVM524496:TVM524499 UFI524496:UFI524499 UPE524496:UPE524499 UZA524496:UZA524499 VIW524496:VIW524499 VSS524496:VSS524499 WCO524496:WCO524499 WMK524496:WMK524499 WWG524496:WWG524499 C590032:C590035 JU590032:JU590035 TQ590032:TQ590035 ADM590032:ADM590035 ANI590032:ANI590035 AXE590032:AXE590035 BHA590032:BHA590035 BQW590032:BQW590035 CAS590032:CAS590035 CKO590032:CKO590035 CUK590032:CUK590035 DEG590032:DEG590035 DOC590032:DOC590035 DXY590032:DXY590035 EHU590032:EHU590035 ERQ590032:ERQ590035 FBM590032:FBM590035 FLI590032:FLI590035 FVE590032:FVE590035 GFA590032:GFA590035 GOW590032:GOW590035 GYS590032:GYS590035 HIO590032:HIO590035 HSK590032:HSK590035 ICG590032:ICG590035 IMC590032:IMC590035 IVY590032:IVY590035 JFU590032:JFU590035 JPQ590032:JPQ590035 JZM590032:JZM590035 KJI590032:KJI590035 KTE590032:KTE590035 LDA590032:LDA590035 LMW590032:LMW590035 LWS590032:LWS590035 MGO590032:MGO590035 MQK590032:MQK590035 NAG590032:NAG590035 NKC590032:NKC590035 NTY590032:NTY590035 ODU590032:ODU590035 ONQ590032:ONQ590035 OXM590032:OXM590035 PHI590032:PHI590035 PRE590032:PRE590035 QBA590032:QBA590035 QKW590032:QKW590035 QUS590032:QUS590035 REO590032:REO590035 ROK590032:ROK590035 RYG590032:RYG590035 SIC590032:SIC590035 SRY590032:SRY590035 TBU590032:TBU590035 TLQ590032:TLQ590035 TVM590032:TVM590035 UFI590032:UFI590035 UPE590032:UPE590035 UZA590032:UZA590035 VIW590032:VIW590035 VSS590032:VSS590035 WCO590032:WCO590035 WMK590032:WMK590035 WWG590032:WWG590035 C655568:C655571 JU655568:JU655571 TQ655568:TQ655571 ADM655568:ADM655571 ANI655568:ANI655571 AXE655568:AXE655571 BHA655568:BHA655571 BQW655568:BQW655571 CAS655568:CAS655571 CKO655568:CKO655571 CUK655568:CUK655571 DEG655568:DEG655571 DOC655568:DOC655571 DXY655568:DXY655571 EHU655568:EHU655571 ERQ655568:ERQ655571 FBM655568:FBM655571 FLI655568:FLI655571 FVE655568:FVE655571 GFA655568:GFA655571 GOW655568:GOW655571 GYS655568:GYS655571 HIO655568:HIO655571 HSK655568:HSK655571 ICG655568:ICG655571 IMC655568:IMC655571 IVY655568:IVY655571 JFU655568:JFU655571 JPQ655568:JPQ655571 JZM655568:JZM655571 KJI655568:KJI655571 KTE655568:KTE655571 LDA655568:LDA655571 LMW655568:LMW655571 LWS655568:LWS655571 MGO655568:MGO655571 MQK655568:MQK655571 NAG655568:NAG655571 NKC655568:NKC655571 NTY655568:NTY655571 ODU655568:ODU655571 ONQ655568:ONQ655571 OXM655568:OXM655571 PHI655568:PHI655571 PRE655568:PRE655571 QBA655568:QBA655571 QKW655568:QKW655571 QUS655568:QUS655571 REO655568:REO655571 ROK655568:ROK655571 RYG655568:RYG655571 SIC655568:SIC655571 SRY655568:SRY655571 TBU655568:TBU655571 TLQ655568:TLQ655571 TVM655568:TVM655571 UFI655568:UFI655571 UPE655568:UPE655571 UZA655568:UZA655571 VIW655568:VIW655571 VSS655568:VSS655571 WCO655568:WCO655571 WMK655568:WMK655571 WWG655568:WWG655571 C721104:C721107 JU721104:JU721107 TQ721104:TQ721107 ADM721104:ADM721107 ANI721104:ANI721107 AXE721104:AXE721107 BHA721104:BHA721107 BQW721104:BQW721107 CAS721104:CAS721107 CKO721104:CKO721107 CUK721104:CUK721107 DEG721104:DEG721107 DOC721104:DOC721107 DXY721104:DXY721107 EHU721104:EHU721107 ERQ721104:ERQ721107 FBM721104:FBM721107 FLI721104:FLI721107 FVE721104:FVE721107 GFA721104:GFA721107 GOW721104:GOW721107 GYS721104:GYS721107 HIO721104:HIO721107 HSK721104:HSK721107 ICG721104:ICG721107 IMC721104:IMC721107 IVY721104:IVY721107 JFU721104:JFU721107 JPQ721104:JPQ721107 JZM721104:JZM721107 KJI721104:KJI721107 KTE721104:KTE721107 LDA721104:LDA721107 LMW721104:LMW721107 LWS721104:LWS721107 MGO721104:MGO721107 MQK721104:MQK721107 NAG721104:NAG721107 NKC721104:NKC721107 NTY721104:NTY721107 ODU721104:ODU721107 ONQ721104:ONQ721107 OXM721104:OXM721107 PHI721104:PHI721107 PRE721104:PRE721107 QBA721104:QBA721107 QKW721104:QKW721107 QUS721104:QUS721107 REO721104:REO721107 ROK721104:ROK721107 RYG721104:RYG721107 SIC721104:SIC721107 SRY721104:SRY721107 TBU721104:TBU721107 TLQ721104:TLQ721107 TVM721104:TVM721107 UFI721104:UFI721107 UPE721104:UPE721107 UZA721104:UZA721107 VIW721104:VIW721107 VSS721104:VSS721107 WCO721104:WCO721107 WMK721104:WMK721107 WWG721104:WWG721107 C786640:C786643 JU786640:JU786643 TQ786640:TQ786643 ADM786640:ADM786643 ANI786640:ANI786643 AXE786640:AXE786643 BHA786640:BHA786643 BQW786640:BQW786643 CAS786640:CAS786643 CKO786640:CKO786643 CUK786640:CUK786643 DEG786640:DEG786643 DOC786640:DOC786643 DXY786640:DXY786643 EHU786640:EHU786643 ERQ786640:ERQ786643 FBM786640:FBM786643 FLI786640:FLI786643 FVE786640:FVE786643 GFA786640:GFA786643 GOW786640:GOW786643 GYS786640:GYS786643 HIO786640:HIO786643 HSK786640:HSK786643 ICG786640:ICG786643 IMC786640:IMC786643 IVY786640:IVY786643 JFU786640:JFU786643 JPQ786640:JPQ786643 JZM786640:JZM786643 KJI786640:KJI786643 KTE786640:KTE786643 LDA786640:LDA786643 LMW786640:LMW786643 LWS786640:LWS786643 MGO786640:MGO786643 MQK786640:MQK786643 NAG786640:NAG786643 NKC786640:NKC786643 NTY786640:NTY786643 ODU786640:ODU786643 ONQ786640:ONQ786643 OXM786640:OXM786643 PHI786640:PHI786643 PRE786640:PRE786643 QBA786640:QBA786643 QKW786640:QKW786643 QUS786640:QUS786643 REO786640:REO786643 ROK786640:ROK786643 RYG786640:RYG786643 SIC786640:SIC786643 SRY786640:SRY786643 TBU786640:TBU786643 TLQ786640:TLQ786643 TVM786640:TVM786643 UFI786640:UFI786643 UPE786640:UPE786643 UZA786640:UZA786643 VIW786640:VIW786643 VSS786640:VSS786643 WCO786640:WCO786643 WMK786640:WMK786643 WWG786640:WWG786643 C852176:C852179 JU852176:JU852179 TQ852176:TQ852179 ADM852176:ADM852179 ANI852176:ANI852179 AXE852176:AXE852179 BHA852176:BHA852179 BQW852176:BQW852179 CAS852176:CAS852179 CKO852176:CKO852179 CUK852176:CUK852179 DEG852176:DEG852179 DOC852176:DOC852179 DXY852176:DXY852179 EHU852176:EHU852179 ERQ852176:ERQ852179 FBM852176:FBM852179 FLI852176:FLI852179 FVE852176:FVE852179 GFA852176:GFA852179 GOW852176:GOW852179 GYS852176:GYS852179 HIO852176:HIO852179 HSK852176:HSK852179 ICG852176:ICG852179 IMC852176:IMC852179 IVY852176:IVY852179 JFU852176:JFU852179 JPQ852176:JPQ852179 JZM852176:JZM852179 KJI852176:KJI852179 KTE852176:KTE852179 LDA852176:LDA852179 LMW852176:LMW852179 LWS852176:LWS852179 MGO852176:MGO852179 MQK852176:MQK852179 NAG852176:NAG852179 NKC852176:NKC852179 NTY852176:NTY852179 ODU852176:ODU852179 ONQ852176:ONQ852179 OXM852176:OXM852179 PHI852176:PHI852179 PRE852176:PRE852179 QBA852176:QBA852179 QKW852176:QKW852179 QUS852176:QUS852179 REO852176:REO852179 ROK852176:ROK852179 RYG852176:RYG852179 SIC852176:SIC852179 SRY852176:SRY852179 TBU852176:TBU852179 TLQ852176:TLQ852179 TVM852176:TVM852179 UFI852176:UFI852179 UPE852176:UPE852179 UZA852176:UZA852179 VIW852176:VIW852179 VSS852176:VSS852179 WCO852176:WCO852179 WMK852176:WMK852179 WWG852176:WWG852179 C917712:C917715 JU917712:JU917715 TQ917712:TQ917715 ADM917712:ADM917715 ANI917712:ANI917715 AXE917712:AXE917715 BHA917712:BHA917715 BQW917712:BQW917715 CAS917712:CAS917715 CKO917712:CKO917715 CUK917712:CUK917715 DEG917712:DEG917715 DOC917712:DOC917715 DXY917712:DXY917715 EHU917712:EHU917715 ERQ917712:ERQ917715 FBM917712:FBM917715 FLI917712:FLI917715 FVE917712:FVE917715 GFA917712:GFA917715 GOW917712:GOW917715 GYS917712:GYS917715 HIO917712:HIO917715 HSK917712:HSK917715 ICG917712:ICG917715 IMC917712:IMC917715 IVY917712:IVY917715 JFU917712:JFU917715 JPQ917712:JPQ917715 JZM917712:JZM917715 KJI917712:KJI917715 KTE917712:KTE917715 LDA917712:LDA917715 LMW917712:LMW917715 LWS917712:LWS917715 MGO917712:MGO917715 MQK917712:MQK917715 NAG917712:NAG917715 NKC917712:NKC917715 NTY917712:NTY917715 ODU917712:ODU917715 ONQ917712:ONQ917715 OXM917712:OXM917715 PHI917712:PHI917715 PRE917712:PRE917715 QBA917712:QBA917715 QKW917712:QKW917715 QUS917712:QUS917715 REO917712:REO917715 ROK917712:ROK917715 RYG917712:RYG917715 SIC917712:SIC917715 SRY917712:SRY917715 TBU917712:TBU917715 TLQ917712:TLQ917715 TVM917712:TVM917715 UFI917712:UFI917715 UPE917712:UPE917715 UZA917712:UZA917715 VIW917712:VIW917715 VSS917712:VSS917715 WCO917712:WCO917715 WMK917712:WMK917715 WWG917712:WWG917715 C983248:C983251 JU983248:JU983251 TQ983248:TQ983251 ADM983248:ADM983251 ANI983248:ANI983251 AXE983248:AXE983251 BHA983248:BHA983251 BQW983248:BQW983251 CAS983248:CAS983251 CKO983248:CKO983251 CUK983248:CUK983251 DEG983248:DEG983251 DOC983248:DOC983251 DXY983248:DXY983251 EHU983248:EHU983251 ERQ983248:ERQ983251 FBM983248:FBM983251 FLI983248:FLI983251 FVE983248:FVE983251 GFA983248:GFA983251 GOW983248:GOW983251 GYS983248:GYS983251 HIO983248:HIO983251 HSK983248:HSK983251 ICG983248:ICG983251 IMC983248:IMC983251 IVY983248:IVY983251 JFU983248:JFU983251 JPQ983248:JPQ983251 JZM983248:JZM983251 KJI983248:KJI983251 KTE983248:KTE983251 LDA983248:LDA983251 LMW983248:LMW983251 LWS983248:LWS983251 MGO983248:MGO983251 MQK983248:MQK983251 NAG983248:NAG983251 NKC983248:NKC983251 NTY983248:NTY983251 ODU983248:ODU983251 ONQ983248:ONQ983251 OXM983248:OXM983251 PHI983248:PHI983251 PRE983248:PRE983251 QBA983248:QBA983251 QKW983248:QKW983251 QUS983248:QUS983251 REO983248:REO983251 ROK983248:ROK983251 RYG983248:RYG983251 SIC983248:SIC983251 SRY983248:SRY983251 TBU983248:TBU983251 TLQ983248:TLQ983251 TVM983248:TVM983251 UFI983248:UFI983251 UPE983248:UPE983251 UZA983248:UZA983251 VIW983248:VIW983251 VSS983248:VSS983251 WCO983248:WCO983251 WMK983248:WMK983251 WWG983248:WWG983251 NAG983160:NAG983165 JU119:JU127 TQ119:TQ127 ADM119:ADM127 ANI119:ANI127 AXE119:AXE127 BHA119:BHA127 BQW119:BQW127 CAS119:CAS127 CKO119:CKO127 CUK119:CUK127 DEG119:DEG127 DOC119:DOC127 DXY119:DXY127 EHU119:EHU127 ERQ119:ERQ127 FBM119:FBM127 FLI119:FLI127 FVE119:FVE127 GFA119:GFA127 GOW119:GOW127 GYS119:GYS127 HIO119:HIO127 HSK119:HSK127 ICG119:ICG127 IMC119:IMC127 IVY119:IVY127 JFU119:JFU127 JPQ119:JPQ127 JZM119:JZM127 KJI119:KJI127 KTE119:KTE127 LDA119:LDA127 LMW119:LMW127 LWS119:LWS127 MGO119:MGO127 MQK119:MQK127 NAG119:NAG127 NKC119:NKC127 NTY119:NTY127 ODU119:ODU127 ONQ119:ONQ127 OXM119:OXM127 PHI119:PHI127 PRE119:PRE127 QBA119:QBA127 QKW119:QKW127 QUS119:QUS127 REO119:REO127 ROK119:ROK127 RYG119:RYG127 SIC119:SIC127 SRY119:SRY127 TBU119:TBU127 TLQ119:TLQ127 TVM119:TVM127 UFI119:UFI127 UPE119:UPE127 UZA119:UZA127 VIW119:VIW127 VSS119:VSS127 WCO119:WCO127 WMK119:WMK127 WWG119:WWG127 C65758:C65766 JU65758:JU65766 TQ65758:TQ65766 ADM65758:ADM65766 ANI65758:ANI65766 AXE65758:AXE65766 BHA65758:BHA65766 BQW65758:BQW65766 CAS65758:CAS65766 CKO65758:CKO65766 CUK65758:CUK65766 DEG65758:DEG65766 DOC65758:DOC65766 DXY65758:DXY65766 EHU65758:EHU65766 ERQ65758:ERQ65766 FBM65758:FBM65766 FLI65758:FLI65766 FVE65758:FVE65766 GFA65758:GFA65766 GOW65758:GOW65766 GYS65758:GYS65766 HIO65758:HIO65766 HSK65758:HSK65766 ICG65758:ICG65766 IMC65758:IMC65766 IVY65758:IVY65766 JFU65758:JFU65766 JPQ65758:JPQ65766 JZM65758:JZM65766 KJI65758:KJI65766 KTE65758:KTE65766 LDA65758:LDA65766 LMW65758:LMW65766 LWS65758:LWS65766 MGO65758:MGO65766 MQK65758:MQK65766 NAG65758:NAG65766 NKC65758:NKC65766 NTY65758:NTY65766 ODU65758:ODU65766 ONQ65758:ONQ65766 OXM65758:OXM65766 PHI65758:PHI65766 PRE65758:PRE65766 QBA65758:QBA65766 QKW65758:QKW65766 QUS65758:QUS65766 REO65758:REO65766 ROK65758:ROK65766 RYG65758:RYG65766 SIC65758:SIC65766 SRY65758:SRY65766 TBU65758:TBU65766 TLQ65758:TLQ65766 TVM65758:TVM65766 UFI65758:UFI65766 UPE65758:UPE65766 UZA65758:UZA65766 VIW65758:VIW65766 VSS65758:VSS65766 WCO65758:WCO65766 WMK65758:WMK65766 WWG65758:WWG65766 C131294:C131302 JU131294:JU131302 TQ131294:TQ131302 ADM131294:ADM131302 ANI131294:ANI131302 AXE131294:AXE131302 BHA131294:BHA131302 BQW131294:BQW131302 CAS131294:CAS131302 CKO131294:CKO131302 CUK131294:CUK131302 DEG131294:DEG131302 DOC131294:DOC131302 DXY131294:DXY131302 EHU131294:EHU131302 ERQ131294:ERQ131302 FBM131294:FBM131302 FLI131294:FLI131302 FVE131294:FVE131302 GFA131294:GFA131302 GOW131294:GOW131302 GYS131294:GYS131302 HIO131294:HIO131302 HSK131294:HSK131302 ICG131294:ICG131302 IMC131294:IMC131302 IVY131294:IVY131302 JFU131294:JFU131302 JPQ131294:JPQ131302 JZM131294:JZM131302 KJI131294:KJI131302 KTE131294:KTE131302 LDA131294:LDA131302 LMW131294:LMW131302 LWS131294:LWS131302 MGO131294:MGO131302 MQK131294:MQK131302 NAG131294:NAG131302 NKC131294:NKC131302 NTY131294:NTY131302 ODU131294:ODU131302 ONQ131294:ONQ131302 OXM131294:OXM131302 PHI131294:PHI131302 PRE131294:PRE131302 QBA131294:QBA131302 QKW131294:QKW131302 QUS131294:QUS131302 REO131294:REO131302 ROK131294:ROK131302 RYG131294:RYG131302 SIC131294:SIC131302 SRY131294:SRY131302 TBU131294:TBU131302 TLQ131294:TLQ131302 TVM131294:TVM131302 UFI131294:UFI131302 UPE131294:UPE131302 UZA131294:UZA131302 VIW131294:VIW131302 VSS131294:VSS131302 WCO131294:WCO131302 WMK131294:WMK131302 WWG131294:WWG131302 C196830:C196838 JU196830:JU196838 TQ196830:TQ196838 ADM196830:ADM196838 ANI196830:ANI196838 AXE196830:AXE196838 BHA196830:BHA196838 BQW196830:BQW196838 CAS196830:CAS196838 CKO196830:CKO196838 CUK196830:CUK196838 DEG196830:DEG196838 DOC196830:DOC196838 DXY196830:DXY196838 EHU196830:EHU196838 ERQ196830:ERQ196838 FBM196830:FBM196838 FLI196830:FLI196838 FVE196830:FVE196838 GFA196830:GFA196838 GOW196830:GOW196838 GYS196830:GYS196838 HIO196830:HIO196838 HSK196830:HSK196838 ICG196830:ICG196838 IMC196830:IMC196838 IVY196830:IVY196838 JFU196830:JFU196838 JPQ196830:JPQ196838 JZM196830:JZM196838 KJI196830:KJI196838 KTE196830:KTE196838 LDA196830:LDA196838 LMW196830:LMW196838 LWS196830:LWS196838 MGO196830:MGO196838 MQK196830:MQK196838 NAG196830:NAG196838 NKC196830:NKC196838 NTY196830:NTY196838 ODU196830:ODU196838 ONQ196830:ONQ196838 OXM196830:OXM196838 PHI196830:PHI196838 PRE196830:PRE196838 QBA196830:QBA196838 QKW196830:QKW196838 QUS196830:QUS196838 REO196830:REO196838 ROK196830:ROK196838 RYG196830:RYG196838 SIC196830:SIC196838 SRY196830:SRY196838 TBU196830:TBU196838 TLQ196830:TLQ196838 TVM196830:TVM196838 UFI196830:UFI196838 UPE196830:UPE196838 UZA196830:UZA196838 VIW196830:VIW196838 VSS196830:VSS196838 WCO196830:WCO196838 WMK196830:WMK196838 WWG196830:WWG196838 C262366:C262374 JU262366:JU262374 TQ262366:TQ262374 ADM262366:ADM262374 ANI262366:ANI262374 AXE262366:AXE262374 BHA262366:BHA262374 BQW262366:BQW262374 CAS262366:CAS262374 CKO262366:CKO262374 CUK262366:CUK262374 DEG262366:DEG262374 DOC262366:DOC262374 DXY262366:DXY262374 EHU262366:EHU262374 ERQ262366:ERQ262374 FBM262366:FBM262374 FLI262366:FLI262374 FVE262366:FVE262374 GFA262366:GFA262374 GOW262366:GOW262374 GYS262366:GYS262374 HIO262366:HIO262374 HSK262366:HSK262374 ICG262366:ICG262374 IMC262366:IMC262374 IVY262366:IVY262374 JFU262366:JFU262374 JPQ262366:JPQ262374 JZM262366:JZM262374 KJI262366:KJI262374 KTE262366:KTE262374 LDA262366:LDA262374 LMW262366:LMW262374 LWS262366:LWS262374 MGO262366:MGO262374 MQK262366:MQK262374 NAG262366:NAG262374 NKC262366:NKC262374 NTY262366:NTY262374 ODU262366:ODU262374 ONQ262366:ONQ262374 OXM262366:OXM262374 PHI262366:PHI262374 PRE262366:PRE262374 QBA262366:QBA262374 QKW262366:QKW262374 QUS262366:QUS262374 REO262366:REO262374 ROK262366:ROK262374 RYG262366:RYG262374 SIC262366:SIC262374 SRY262366:SRY262374 TBU262366:TBU262374 TLQ262366:TLQ262374 TVM262366:TVM262374 UFI262366:UFI262374 UPE262366:UPE262374 UZA262366:UZA262374 VIW262366:VIW262374 VSS262366:VSS262374 WCO262366:WCO262374 WMK262366:WMK262374 WWG262366:WWG262374 C327902:C327910 JU327902:JU327910 TQ327902:TQ327910 ADM327902:ADM327910 ANI327902:ANI327910 AXE327902:AXE327910 BHA327902:BHA327910 BQW327902:BQW327910 CAS327902:CAS327910 CKO327902:CKO327910 CUK327902:CUK327910 DEG327902:DEG327910 DOC327902:DOC327910 DXY327902:DXY327910 EHU327902:EHU327910 ERQ327902:ERQ327910 FBM327902:FBM327910 FLI327902:FLI327910 FVE327902:FVE327910 GFA327902:GFA327910 GOW327902:GOW327910 GYS327902:GYS327910 HIO327902:HIO327910 HSK327902:HSK327910 ICG327902:ICG327910 IMC327902:IMC327910 IVY327902:IVY327910 JFU327902:JFU327910 JPQ327902:JPQ327910 JZM327902:JZM327910 KJI327902:KJI327910 KTE327902:KTE327910 LDA327902:LDA327910 LMW327902:LMW327910 LWS327902:LWS327910 MGO327902:MGO327910 MQK327902:MQK327910 NAG327902:NAG327910 NKC327902:NKC327910 NTY327902:NTY327910 ODU327902:ODU327910 ONQ327902:ONQ327910 OXM327902:OXM327910 PHI327902:PHI327910 PRE327902:PRE327910 QBA327902:QBA327910 QKW327902:QKW327910 QUS327902:QUS327910 REO327902:REO327910 ROK327902:ROK327910 RYG327902:RYG327910 SIC327902:SIC327910 SRY327902:SRY327910 TBU327902:TBU327910 TLQ327902:TLQ327910 TVM327902:TVM327910 UFI327902:UFI327910 UPE327902:UPE327910 UZA327902:UZA327910 VIW327902:VIW327910 VSS327902:VSS327910 WCO327902:WCO327910 WMK327902:WMK327910 WWG327902:WWG327910 C393438:C393446 JU393438:JU393446 TQ393438:TQ393446 ADM393438:ADM393446 ANI393438:ANI393446 AXE393438:AXE393446 BHA393438:BHA393446 BQW393438:BQW393446 CAS393438:CAS393446 CKO393438:CKO393446 CUK393438:CUK393446 DEG393438:DEG393446 DOC393438:DOC393446 DXY393438:DXY393446 EHU393438:EHU393446 ERQ393438:ERQ393446 FBM393438:FBM393446 FLI393438:FLI393446 FVE393438:FVE393446 GFA393438:GFA393446 GOW393438:GOW393446 GYS393438:GYS393446 HIO393438:HIO393446 HSK393438:HSK393446 ICG393438:ICG393446 IMC393438:IMC393446 IVY393438:IVY393446 JFU393438:JFU393446 JPQ393438:JPQ393446 JZM393438:JZM393446 KJI393438:KJI393446 KTE393438:KTE393446 LDA393438:LDA393446 LMW393438:LMW393446 LWS393438:LWS393446 MGO393438:MGO393446 MQK393438:MQK393446 NAG393438:NAG393446 NKC393438:NKC393446 NTY393438:NTY393446 ODU393438:ODU393446 ONQ393438:ONQ393446 OXM393438:OXM393446 PHI393438:PHI393446 PRE393438:PRE393446 QBA393438:QBA393446 QKW393438:QKW393446 QUS393438:QUS393446 REO393438:REO393446 ROK393438:ROK393446 RYG393438:RYG393446 SIC393438:SIC393446 SRY393438:SRY393446 TBU393438:TBU393446 TLQ393438:TLQ393446 TVM393438:TVM393446 UFI393438:UFI393446 UPE393438:UPE393446 UZA393438:UZA393446 VIW393438:VIW393446 VSS393438:VSS393446 WCO393438:WCO393446 WMK393438:WMK393446 WWG393438:WWG393446 C458974:C458982 JU458974:JU458982 TQ458974:TQ458982 ADM458974:ADM458982 ANI458974:ANI458982 AXE458974:AXE458982 BHA458974:BHA458982 BQW458974:BQW458982 CAS458974:CAS458982 CKO458974:CKO458982 CUK458974:CUK458982 DEG458974:DEG458982 DOC458974:DOC458982 DXY458974:DXY458982 EHU458974:EHU458982 ERQ458974:ERQ458982 FBM458974:FBM458982 FLI458974:FLI458982 FVE458974:FVE458982 GFA458974:GFA458982 GOW458974:GOW458982 GYS458974:GYS458982 HIO458974:HIO458982 HSK458974:HSK458982 ICG458974:ICG458982 IMC458974:IMC458982 IVY458974:IVY458982 JFU458974:JFU458982 JPQ458974:JPQ458982 JZM458974:JZM458982 KJI458974:KJI458982 KTE458974:KTE458982 LDA458974:LDA458982 LMW458974:LMW458982 LWS458974:LWS458982 MGO458974:MGO458982 MQK458974:MQK458982 NAG458974:NAG458982 NKC458974:NKC458982 NTY458974:NTY458982 ODU458974:ODU458982 ONQ458974:ONQ458982 OXM458974:OXM458982 PHI458974:PHI458982 PRE458974:PRE458982 QBA458974:QBA458982 QKW458974:QKW458982 QUS458974:QUS458982 REO458974:REO458982 ROK458974:ROK458982 RYG458974:RYG458982 SIC458974:SIC458982 SRY458974:SRY458982 TBU458974:TBU458982 TLQ458974:TLQ458982 TVM458974:TVM458982 UFI458974:UFI458982 UPE458974:UPE458982 UZA458974:UZA458982 VIW458974:VIW458982 VSS458974:VSS458982 WCO458974:WCO458982 WMK458974:WMK458982 WWG458974:WWG458982 C524510:C524518 JU524510:JU524518 TQ524510:TQ524518 ADM524510:ADM524518 ANI524510:ANI524518 AXE524510:AXE524518 BHA524510:BHA524518 BQW524510:BQW524518 CAS524510:CAS524518 CKO524510:CKO524518 CUK524510:CUK524518 DEG524510:DEG524518 DOC524510:DOC524518 DXY524510:DXY524518 EHU524510:EHU524518 ERQ524510:ERQ524518 FBM524510:FBM524518 FLI524510:FLI524518 FVE524510:FVE524518 GFA524510:GFA524518 GOW524510:GOW524518 GYS524510:GYS524518 HIO524510:HIO524518 HSK524510:HSK524518 ICG524510:ICG524518 IMC524510:IMC524518 IVY524510:IVY524518 JFU524510:JFU524518 JPQ524510:JPQ524518 JZM524510:JZM524518 KJI524510:KJI524518 KTE524510:KTE524518 LDA524510:LDA524518 LMW524510:LMW524518 LWS524510:LWS524518 MGO524510:MGO524518 MQK524510:MQK524518 NAG524510:NAG524518 NKC524510:NKC524518 NTY524510:NTY524518 ODU524510:ODU524518 ONQ524510:ONQ524518 OXM524510:OXM524518 PHI524510:PHI524518 PRE524510:PRE524518 QBA524510:QBA524518 QKW524510:QKW524518 QUS524510:QUS524518 REO524510:REO524518 ROK524510:ROK524518 RYG524510:RYG524518 SIC524510:SIC524518 SRY524510:SRY524518 TBU524510:TBU524518 TLQ524510:TLQ524518 TVM524510:TVM524518 UFI524510:UFI524518 UPE524510:UPE524518 UZA524510:UZA524518 VIW524510:VIW524518 VSS524510:VSS524518 WCO524510:WCO524518 WMK524510:WMK524518 WWG524510:WWG524518 C590046:C590054 JU590046:JU590054 TQ590046:TQ590054 ADM590046:ADM590054 ANI590046:ANI590054 AXE590046:AXE590054 BHA590046:BHA590054 BQW590046:BQW590054 CAS590046:CAS590054 CKO590046:CKO590054 CUK590046:CUK590054 DEG590046:DEG590054 DOC590046:DOC590054 DXY590046:DXY590054 EHU590046:EHU590054 ERQ590046:ERQ590054 FBM590046:FBM590054 FLI590046:FLI590054 FVE590046:FVE590054 GFA590046:GFA590054 GOW590046:GOW590054 GYS590046:GYS590054 HIO590046:HIO590054 HSK590046:HSK590054 ICG590046:ICG590054 IMC590046:IMC590054 IVY590046:IVY590054 JFU590046:JFU590054 JPQ590046:JPQ590054 JZM590046:JZM590054 KJI590046:KJI590054 KTE590046:KTE590054 LDA590046:LDA590054 LMW590046:LMW590054 LWS590046:LWS590054 MGO590046:MGO590054 MQK590046:MQK590054 NAG590046:NAG590054 NKC590046:NKC590054 NTY590046:NTY590054 ODU590046:ODU590054 ONQ590046:ONQ590054 OXM590046:OXM590054 PHI590046:PHI590054 PRE590046:PRE590054 QBA590046:QBA590054 QKW590046:QKW590054 QUS590046:QUS590054 REO590046:REO590054 ROK590046:ROK590054 RYG590046:RYG590054 SIC590046:SIC590054 SRY590046:SRY590054 TBU590046:TBU590054 TLQ590046:TLQ590054 TVM590046:TVM590054 UFI590046:UFI590054 UPE590046:UPE590054 UZA590046:UZA590054 VIW590046:VIW590054 VSS590046:VSS590054 WCO590046:WCO590054 WMK590046:WMK590054 WWG590046:WWG590054 C655582:C655590 JU655582:JU655590 TQ655582:TQ655590 ADM655582:ADM655590 ANI655582:ANI655590 AXE655582:AXE655590 BHA655582:BHA655590 BQW655582:BQW655590 CAS655582:CAS655590 CKO655582:CKO655590 CUK655582:CUK655590 DEG655582:DEG655590 DOC655582:DOC655590 DXY655582:DXY655590 EHU655582:EHU655590 ERQ655582:ERQ655590 FBM655582:FBM655590 FLI655582:FLI655590 FVE655582:FVE655590 GFA655582:GFA655590 GOW655582:GOW655590 GYS655582:GYS655590 HIO655582:HIO655590 HSK655582:HSK655590 ICG655582:ICG655590 IMC655582:IMC655590 IVY655582:IVY655590 JFU655582:JFU655590 JPQ655582:JPQ655590 JZM655582:JZM655590 KJI655582:KJI655590 KTE655582:KTE655590 LDA655582:LDA655590 LMW655582:LMW655590 LWS655582:LWS655590 MGO655582:MGO655590 MQK655582:MQK655590 NAG655582:NAG655590 NKC655582:NKC655590 NTY655582:NTY655590 ODU655582:ODU655590 ONQ655582:ONQ655590 OXM655582:OXM655590 PHI655582:PHI655590 PRE655582:PRE655590 QBA655582:QBA655590 QKW655582:QKW655590 QUS655582:QUS655590 REO655582:REO655590 ROK655582:ROK655590 RYG655582:RYG655590 SIC655582:SIC655590 SRY655582:SRY655590 TBU655582:TBU655590 TLQ655582:TLQ655590 TVM655582:TVM655590 UFI655582:UFI655590 UPE655582:UPE655590 UZA655582:UZA655590 VIW655582:VIW655590 VSS655582:VSS655590 WCO655582:WCO655590 WMK655582:WMK655590 WWG655582:WWG655590 C721118:C721126 JU721118:JU721126 TQ721118:TQ721126 ADM721118:ADM721126 ANI721118:ANI721126 AXE721118:AXE721126 BHA721118:BHA721126 BQW721118:BQW721126 CAS721118:CAS721126 CKO721118:CKO721126 CUK721118:CUK721126 DEG721118:DEG721126 DOC721118:DOC721126 DXY721118:DXY721126 EHU721118:EHU721126 ERQ721118:ERQ721126 FBM721118:FBM721126 FLI721118:FLI721126 FVE721118:FVE721126 GFA721118:GFA721126 GOW721118:GOW721126 GYS721118:GYS721126 HIO721118:HIO721126 HSK721118:HSK721126 ICG721118:ICG721126 IMC721118:IMC721126 IVY721118:IVY721126 JFU721118:JFU721126 JPQ721118:JPQ721126 JZM721118:JZM721126 KJI721118:KJI721126 KTE721118:KTE721126 LDA721118:LDA721126 LMW721118:LMW721126 LWS721118:LWS721126 MGO721118:MGO721126 MQK721118:MQK721126 NAG721118:NAG721126 NKC721118:NKC721126 NTY721118:NTY721126 ODU721118:ODU721126 ONQ721118:ONQ721126 OXM721118:OXM721126 PHI721118:PHI721126 PRE721118:PRE721126 QBA721118:QBA721126 QKW721118:QKW721126 QUS721118:QUS721126 REO721118:REO721126 ROK721118:ROK721126 RYG721118:RYG721126 SIC721118:SIC721126 SRY721118:SRY721126 TBU721118:TBU721126 TLQ721118:TLQ721126 TVM721118:TVM721126 UFI721118:UFI721126 UPE721118:UPE721126 UZA721118:UZA721126 VIW721118:VIW721126 VSS721118:VSS721126 WCO721118:WCO721126 WMK721118:WMK721126 WWG721118:WWG721126 C786654:C786662 JU786654:JU786662 TQ786654:TQ786662 ADM786654:ADM786662 ANI786654:ANI786662 AXE786654:AXE786662 BHA786654:BHA786662 BQW786654:BQW786662 CAS786654:CAS786662 CKO786654:CKO786662 CUK786654:CUK786662 DEG786654:DEG786662 DOC786654:DOC786662 DXY786654:DXY786662 EHU786654:EHU786662 ERQ786654:ERQ786662 FBM786654:FBM786662 FLI786654:FLI786662 FVE786654:FVE786662 GFA786654:GFA786662 GOW786654:GOW786662 GYS786654:GYS786662 HIO786654:HIO786662 HSK786654:HSK786662 ICG786654:ICG786662 IMC786654:IMC786662 IVY786654:IVY786662 JFU786654:JFU786662 JPQ786654:JPQ786662 JZM786654:JZM786662 KJI786654:KJI786662 KTE786654:KTE786662 LDA786654:LDA786662 LMW786654:LMW786662 LWS786654:LWS786662 MGO786654:MGO786662 MQK786654:MQK786662 NAG786654:NAG786662 NKC786654:NKC786662 NTY786654:NTY786662 ODU786654:ODU786662 ONQ786654:ONQ786662 OXM786654:OXM786662 PHI786654:PHI786662 PRE786654:PRE786662 QBA786654:QBA786662 QKW786654:QKW786662 QUS786654:QUS786662 REO786654:REO786662 ROK786654:ROK786662 RYG786654:RYG786662 SIC786654:SIC786662 SRY786654:SRY786662 TBU786654:TBU786662 TLQ786654:TLQ786662 TVM786654:TVM786662 UFI786654:UFI786662 UPE786654:UPE786662 UZA786654:UZA786662 VIW786654:VIW786662 VSS786654:VSS786662 WCO786654:WCO786662 WMK786654:WMK786662 WWG786654:WWG786662 C852190:C852198 JU852190:JU852198 TQ852190:TQ852198 ADM852190:ADM852198 ANI852190:ANI852198 AXE852190:AXE852198 BHA852190:BHA852198 BQW852190:BQW852198 CAS852190:CAS852198 CKO852190:CKO852198 CUK852190:CUK852198 DEG852190:DEG852198 DOC852190:DOC852198 DXY852190:DXY852198 EHU852190:EHU852198 ERQ852190:ERQ852198 FBM852190:FBM852198 FLI852190:FLI852198 FVE852190:FVE852198 GFA852190:GFA852198 GOW852190:GOW852198 GYS852190:GYS852198 HIO852190:HIO852198 HSK852190:HSK852198 ICG852190:ICG852198 IMC852190:IMC852198 IVY852190:IVY852198 JFU852190:JFU852198 JPQ852190:JPQ852198 JZM852190:JZM852198 KJI852190:KJI852198 KTE852190:KTE852198 LDA852190:LDA852198 LMW852190:LMW852198 LWS852190:LWS852198 MGO852190:MGO852198 MQK852190:MQK852198 NAG852190:NAG852198 NKC852190:NKC852198 NTY852190:NTY852198 ODU852190:ODU852198 ONQ852190:ONQ852198 OXM852190:OXM852198 PHI852190:PHI852198 PRE852190:PRE852198 QBA852190:QBA852198 QKW852190:QKW852198 QUS852190:QUS852198 REO852190:REO852198 ROK852190:ROK852198 RYG852190:RYG852198 SIC852190:SIC852198 SRY852190:SRY852198 TBU852190:TBU852198 TLQ852190:TLQ852198 TVM852190:TVM852198 UFI852190:UFI852198 UPE852190:UPE852198 UZA852190:UZA852198 VIW852190:VIW852198 VSS852190:VSS852198 WCO852190:WCO852198 WMK852190:WMK852198 WWG852190:WWG852198 C917726:C917734 JU917726:JU917734 TQ917726:TQ917734 ADM917726:ADM917734 ANI917726:ANI917734 AXE917726:AXE917734 BHA917726:BHA917734 BQW917726:BQW917734 CAS917726:CAS917734 CKO917726:CKO917734 CUK917726:CUK917734 DEG917726:DEG917734 DOC917726:DOC917734 DXY917726:DXY917734 EHU917726:EHU917734 ERQ917726:ERQ917734 FBM917726:FBM917734 FLI917726:FLI917734 FVE917726:FVE917734 GFA917726:GFA917734 GOW917726:GOW917734 GYS917726:GYS917734 HIO917726:HIO917734 HSK917726:HSK917734 ICG917726:ICG917734 IMC917726:IMC917734 IVY917726:IVY917734 JFU917726:JFU917734 JPQ917726:JPQ917734 JZM917726:JZM917734 KJI917726:KJI917734 KTE917726:KTE917734 LDA917726:LDA917734 LMW917726:LMW917734 LWS917726:LWS917734 MGO917726:MGO917734 MQK917726:MQK917734 NAG917726:NAG917734 NKC917726:NKC917734 NTY917726:NTY917734 ODU917726:ODU917734 ONQ917726:ONQ917734 OXM917726:OXM917734 PHI917726:PHI917734 PRE917726:PRE917734 QBA917726:QBA917734 QKW917726:QKW917734 QUS917726:QUS917734 REO917726:REO917734 ROK917726:ROK917734 RYG917726:RYG917734 SIC917726:SIC917734 SRY917726:SRY917734 TBU917726:TBU917734 TLQ917726:TLQ917734 TVM917726:TVM917734 UFI917726:UFI917734 UPE917726:UPE917734 UZA917726:UZA917734 VIW917726:VIW917734 VSS917726:VSS917734 WCO917726:WCO917734 WMK917726:WMK917734 WWG917726:WWG917734 C983262:C983270 JU983262:JU983270 TQ983262:TQ983270 ADM983262:ADM983270 ANI983262:ANI983270 AXE983262:AXE983270 BHA983262:BHA983270 BQW983262:BQW983270 CAS983262:CAS983270 CKO983262:CKO983270 CUK983262:CUK983270 DEG983262:DEG983270 DOC983262:DOC983270 DXY983262:DXY983270 EHU983262:EHU983270 ERQ983262:ERQ983270 FBM983262:FBM983270 FLI983262:FLI983270 FVE983262:FVE983270 GFA983262:GFA983270 GOW983262:GOW983270 GYS983262:GYS983270 HIO983262:HIO983270 HSK983262:HSK983270 ICG983262:ICG983270 IMC983262:IMC983270 IVY983262:IVY983270 JFU983262:JFU983270 JPQ983262:JPQ983270 JZM983262:JZM983270 KJI983262:KJI983270 KTE983262:KTE983270 LDA983262:LDA983270 LMW983262:LMW983270 LWS983262:LWS983270 MGO983262:MGO983270 MQK983262:MQK983270 NAG983262:NAG983270 NKC983262:NKC983270 NTY983262:NTY983270 ODU983262:ODU983270 ONQ983262:ONQ983270 OXM983262:OXM983270 PHI983262:PHI983270 PRE983262:PRE983270 QBA983262:QBA983270 QKW983262:QKW983270 QUS983262:QUS983270 REO983262:REO983270 ROK983262:ROK983270 RYG983262:RYG983270 SIC983262:SIC983270 SRY983262:SRY983270 TBU983262:TBU983270 TLQ983262:TLQ983270 TVM983262:TVM983270 UFI983262:UFI983270 UPE983262:UPE983270 UZA983262:UZA983270 VIW983262:VIW983270 VSS983262:VSS983270 WCO983262:WCO983270 WMK983262:WMK983270 WWG983262:WWG983270 LMW983160:LMW983165 C65734:C65737 JU65734:JU65737 TQ65734:TQ65737 ADM65734:ADM65737 ANI65734:ANI65737 AXE65734:AXE65737 BHA65734:BHA65737 BQW65734:BQW65737 CAS65734:CAS65737 CKO65734:CKO65737 CUK65734:CUK65737 DEG65734:DEG65737 DOC65734:DOC65737 DXY65734:DXY65737 EHU65734:EHU65737 ERQ65734:ERQ65737 FBM65734:FBM65737 FLI65734:FLI65737 FVE65734:FVE65737 GFA65734:GFA65737 GOW65734:GOW65737 GYS65734:GYS65737 HIO65734:HIO65737 HSK65734:HSK65737 ICG65734:ICG65737 IMC65734:IMC65737 IVY65734:IVY65737 JFU65734:JFU65737 JPQ65734:JPQ65737 JZM65734:JZM65737 KJI65734:KJI65737 KTE65734:KTE65737 LDA65734:LDA65737 LMW65734:LMW65737 LWS65734:LWS65737 MGO65734:MGO65737 MQK65734:MQK65737 NAG65734:NAG65737 NKC65734:NKC65737 NTY65734:NTY65737 ODU65734:ODU65737 ONQ65734:ONQ65737 OXM65734:OXM65737 PHI65734:PHI65737 PRE65734:PRE65737 QBA65734:QBA65737 QKW65734:QKW65737 QUS65734:QUS65737 REO65734:REO65737 ROK65734:ROK65737 RYG65734:RYG65737 SIC65734:SIC65737 SRY65734:SRY65737 TBU65734:TBU65737 TLQ65734:TLQ65737 TVM65734:TVM65737 UFI65734:UFI65737 UPE65734:UPE65737 UZA65734:UZA65737 VIW65734:VIW65737 VSS65734:VSS65737 WCO65734:WCO65737 WMK65734:WMK65737 WWG65734:WWG65737 C131270:C131273 JU131270:JU131273 TQ131270:TQ131273 ADM131270:ADM131273 ANI131270:ANI131273 AXE131270:AXE131273 BHA131270:BHA131273 BQW131270:BQW131273 CAS131270:CAS131273 CKO131270:CKO131273 CUK131270:CUK131273 DEG131270:DEG131273 DOC131270:DOC131273 DXY131270:DXY131273 EHU131270:EHU131273 ERQ131270:ERQ131273 FBM131270:FBM131273 FLI131270:FLI131273 FVE131270:FVE131273 GFA131270:GFA131273 GOW131270:GOW131273 GYS131270:GYS131273 HIO131270:HIO131273 HSK131270:HSK131273 ICG131270:ICG131273 IMC131270:IMC131273 IVY131270:IVY131273 JFU131270:JFU131273 JPQ131270:JPQ131273 JZM131270:JZM131273 KJI131270:KJI131273 KTE131270:KTE131273 LDA131270:LDA131273 LMW131270:LMW131273 LWS131270:LWS131273 MGO131270:MGO131273 MQK131270:MQK131273 NAG131270:NAG131273 NKC131270:NKC131273 NTY131270:NTY131273 ODU131270:ODU131273 ONQ131270:ONQ131273 OXM131270:OXM131273 PHI131270:PHI131273 PRE131270:PRE131273 QBA131270:QBA131273 QKW131270:QKW131273 QUS131270:QUS131273 REO131270:REO131273 ROK131270:ROK131273 RYG131270:RYG131273 SIC131270:SIC131273 SRY131270:SRY131273 TBU131270:TBU131273 TLQ131270:TLQ131273 TVM131270:TVM131273 UFI131270:UFI131273 UPE131270:UPE131273 UZA131270:UZA131273 VIW131270:VIW131273 VSS131270:VSS131273 WCO131270:WCO131273 WMK131270:WMK131273 WWG131270:WWG131273 C196806:C196809 JU196806:JU196809 TQ196806:TQ196809 ADM196806:ADM196809 ANI196806:ANI196809 AXE196806:AXE196809 BHA196806:BHA196809 BQW196806:BQW196809 CAS196806:CAS196809 CKO196806:CKO196809 CUK196806:CUK196809 DEG196806:DEG196809 DOC196806:DOC196809 DXY196806:DXY196809 EHU196806:EHU196809 ERQ196806:ERQ196809 FBM196806:FBM196809 FLI196806:FLI196809 FVE196806:FVE196809 GFA196806:GFA196809 GOW196806:GOW196809 GYS196806:GYS196809 HIO196806:HIO196809 HSK196806:HSK196809 ICG196806:ICG196809 IMC196806:IMC196809 IVY196806:IVY196809 JFU196806:JFU196809 JPQ196806:JPQ196809 JZM196806:JZM196809 KJI196806:KJI196809 KTE196806:KTE196809 LDA196806:LDA196809 LMW196806:LMW196809 LWS196806:LWS196809 MGO196806:MGO196809 MQK196806:MQK196809 NAG196806:NAG196809 NKC196806:NKC196809 NTY196806:NTY196809 ODU196806:ODU196809 ONQ196806:ONQ196809 OXM196806:OXM196809 PHI196806:PHI196809 PRE196806:PRE196809 QBA196806:QBA196809 QKW196806:QKW196809 QUS196806:QUS196809 REO196806:REO196809 ROK196806:ROK196809 RYG196806:RYG196809 SIC196806:SIC196809 SRY196806:SRY196809 TBU196806:TBU196809 TLQ196806:TLQ196809 TVM196806:TVM196809 UFI196806:UFI196809 UPE196806:UPE196809 UZA196806:UZA196809 VIW196806:VIW196809 VSS196806:VSS196809 WCO196806:WCO196809 WMK196806:WMK196809 WWG196806:WWG196809 C262342:C262345 JU262342:JU262345 TQ262342:TQ262345 ADM262342:ADM262345 ANI262342:ANI262345 AXE262342:AXE262345 BHA262342:BHA262345 BQW262342:BQW262345 CAS262342:CAS262345 CKO262342:CKO262345 CUK262342:CUK262345 DEG262342:DEG262345 DOC262342:DOC262345 DXY262342:DXY262345 EHU262342:EHU262345 ERQ262342:ERQ262345 FBM262342:FBM262345 FLI262342:FLI262345 FVE262342:FVE262345 GFA262342:GFA262345 GOW262342:GOW262345 GYS262342:GYS262345 HIO262342:HIO262345 HSK262342:HSK262345 ICG262342:ICG262345 IMC262342:IMC262345 IVY262342:IVY262345 JFU262342:JFU262345 JPQ262342:JPQ262345 JZM262342:JZM262345 KJI262342:KJI262345 KTE262342:KTE262345 LDA262342:LDA262345 LMW262342:LMW262345 LWS262342:LWS262345 MGO262342:MGO262345 MQK262342:MQK262345 NAG262342:NAG262345 NKC262342:NKC262345 NTY262342:NTY262345 ODU262342:ODU262345 ONQ262342:ONQ262345 OXM262342:OXM262345 PHI262342:PHI262345 PRE262342:PRE262345 QBA262342:QBA262345 QKW262342:QKW262345 QUS262342:QUS262345 REO262342:REO262345 ROK262342:ROK262345 RYG262342:RYG262345 SIC262342:SIC262345 SRY262342:SRY262345 TBU262342:TBU262345 TLQ262342:TLQ262345 TVM262342:TVM262345 UFI262342:UFI262345 UPE262342:UPE262345 UZA262342:UZA262345 VIW262342:VIW262345 VSS262342:VSS262345 WCO262342:WCO262345 WMK262342:WMK262345 WWG262342:WWG262345 C327878:C327881 JU327878:JU327881 TQ327878:TQ327881 ADM327878:ADM327881 ANI327878:ANI327881 AXE327878:AXE327881 BHA327878:BHA327881 BQW327878:BQW327881 CAS327878:CAS327881 CKO327878:CKO327881 CUK327878:CUK327881 DEG327878:DEG327881 DOC327878:DOC327881 DXY327878:DXY327881 EHU327878:EHU327881 ERQ327878:ERQ327881 FBM327878:FBM327881 FLI327878:FLI327881 FVE327878:FVE327881 GFA327878:GFA327881 GOW327878:GOW327881 GYS327878:GYS327881 HIO327878:HIO327881 HSK327878:HSK327881 ICG327878:ICG327881 IMC327878:IMC327881 IVY327878:IVY327881 JFU327878:JFU327881 JPQ327878:JPQ327881 JZM327878:JZM327881 KJI327878:KJI327881 KTE327878:KTE327881 LDA327878:LDA327881 LMW327878:LMW327881 LWS327878:LWS327881 MGO327878:MGO327881 MQK327878:MQK327881 NAG327878:NAG327881 NKC327878:NKC327881 NTY327878:NTY327881 ODU327878:ODU327881 ONQ327878:ONQ327881 OXM327878:OXM327881 PHI327878:PHI327881 PRE327878:PRE327881 QBA327878:QBA327881 QKW327878:QKW327881 QUS327878:QUS327881 REO327878:REO327881 ROK327878:ROK327881 RYG327878:RYG327881 SIC327878:SIC327881 SRY327878:SRY327881 TBU327878:TBU327881 TLQ327878:TLQ327881 TVM327878:TVM327881 UFI327878:UFI327881 UPE327878:UPE327881 UZA327878:UZA327881 VIW327878:VIW327881 VSS327878:VSS327881 WCO327878:WCO327881 WMK327878:WMK327881 WWG327878:WWG327881 C393414:C393417 JU393414:JU393417 TQ393414:TQ393417 ADM393414:ADM393417 ANI393414:ANI393417 AXE393414:AXE393417 BHA393414:BHA393417 BQW393414:BQW393417 CAS393414:CAS393417 CKO393414:CKO393417 CUK393414:CUK393417 DEG393414:DEG393417 DOC393414:DOC393417 DXY393414:DXY393417 EHU393414:EHU393417 ERQ393414:ERQ393417 FBM393414:FBM393417 FLI393414:FLI393417 FVE393414:FVE393417 GFA393414:GFA393417 GOW393414:GOW393417 GYS393414:GYS393417 HIO393414:HIO393417 HSK393414:HSK393417 ICG393414:ICG393417 IMC393414:IMC393417 IVY393414:IVY393417 JFU393414:JFU393417 JPQ393414:JPQ393417 JZM393414:JZM393417 KJI393414:KJI393417 KTE393414:KTE393417 LDA393414:LDA393417 LMW393414:LMW393417 LWS393414:LWS393417 MGO393414:MGO393417 MQK393414:MQK393417 NAG393414:NAG393417 NKC393414:NKC393417 NTY393414:NTY393417 ODU393414:ODU393417 ONQ393414:ONQ393417 OXM393414:OXM393417 PHI393414:PHI393417 PRE393414:PRE393417 QBA393414:QBA393417 QKW393414:QKW393417 QUS393414:QUS393417 REO393414:REO393417 ROK393414:ROK393417 RYG393414:RYG393417 SIC393414:SIC393417 SRY393414:SRY393417 TBU393414:TBU393417 TLQ393414:TLQ393417 TVM393414:TVM393417 UFI393414:UFI393417 UPE393414:UPE393417 UZA393414:UZA393417 VIW393414:VIW393417 VSS393414:VSS393417 WCO393414:WCO393417 WMK393414:WMK393417 WWG393414:WWG393417 C458950:C458953 JU458950:JU458953 TQ458950:TQ458953 ADM458950:ADM458953 ANI458950:ANI458953 AXE458950:AXE458953 BHA458950:BHA458953 BQW458950:BQW458953 CAS458950:CAS458953 CKO458950:CKO458953 CUK458950:CUK458953 DEG458950:DEG458953 DOC458950:DOC458953 DXY458950:DXY458953 EHU458950:EHU458953 ERQ458950:ERQ458953 FBM458950:FBM458953 FLI458950:FLI458953 FVE458950:FVE458953 GFA458950:GFA458953 GOW458950:GOW458953 GYS458950:GYS458953 HIO458950:HIO458953 HSK458950:HSK458953 ICG458950:ICG458953 IMC458950:IMC458953 IVY458950:IVY458953 JFU458950:JFU458953 JPQ458950:JPQ458953 JZM458950:JZM458953 KJI458950:KJI458953 KTE458950:KTE458953 LDA458950:LDA458953 LMW458950:LMW458953 LWS458950:LWS458953 MGO458950:MGO458953 MQK458950:MQK458953 NAG458950:NAG458953 NKC458950:NKC458953 NTY458950:NTY458953 ODU458950:ODU458953 ONQ458950:ONQ458953 OXM458950:OXM458953 PHI458950:PHI458953 PRE458950:PRE458953 QBA458950:QBA458953 QKW458950:QKW458953 QUS458950:QUS458953 REO458950:REO458953 ROK458950:ROK458953 RYG458950:RYG458953 SIC458950:SIC458953 SRY458950:SRY458953 TBU458950:TBU458953 TLQ458950:TLQ458953 TVM458950:TVM458953 UFI458950:UFI458953 UPE458950:UPE458953 UZA458950:UZA458953 VIW458950:VIW458953 VSS458950:VSS458953 WCO458950:WCO458953 WMK458950:WMK458953 WWG458950:WWG458953 C524486:C524489 JU524486:JU524489 TQ524486:TQ524489 ADM524486:ADM524489 ANI524486:ANI524489 AXE524486:AXE524489 BHA524486:BHA524489 BQW524486:BQW524489 CAS524486:CAS524489 CKO524486:CKO524489 CUK524486:CUK524489 DEG524486:DEG524489 DOC524486:DOC524489 DXY524486:DXY524489 EHU524486:EHU524489 ERQ524486:ERQ524489 FBM524486:FBM524489 FLI524486:FLI524489 FVE524486:FVE524489 GFA524486:GFA524489 GOW524486:GOW524489 GYS524486:GYS524489 HIO524486:HIO524489 HSK524486:HSK524489 ICG524486:ICG524489 IMC524486:IMC524489 IVY524486:IVY524489 JFU524486:JFU524489 JPQ524486:JPQ524489 JZM524486:JZM524489 KJI524486:KJI524489 KTE524486:KTE524489 LDA524486:LDA524489 LMW524486:LMW524489 LWS524486:LWS524489 MGO524486:MGO524489 MQK524486:MQK524489 NAG524486:NAG524489 NKC524486:NKC524489 NTY524486:NTY524489 ODU524486:ODU524489 ONQ524486:ONQ524489 OXM524486:OXM524489 PHI524486:PHI524489 PRE524486:PRE524489 QBA524486:QBA524489 QKW524486:QKW524489 QUS524486:QUS524489 REO524486:REO524489 ROK524486:ROK524489 RYG524486:RYG524489 SIC524486:SIC524489 SRY524486:SRY524489 TBU524486:TBU524489 TLQ524486:TLQ524489 TVM524486:TVM524489 UFI524486:UFI524489 UPE524486:UPE524489 UZA524486:UZA524489 VIW524486:VIW524489 VSS524486:VSS524489 WCO524486:WCO524489 WMK524486:WMK524489 WWG524486:WWG524489 C590022:C590025 JU590022:JU590025 TQ590022:TQ590025 ADM590022:ADM590025 ANI590022:ANI590025 AXE590022:AXE590025 BHA590022:BHA590025 BQW590022:BQW590025 CAS590022:CAS590025 CKO590022:CKO590025 CUK590022:CUK590025 DEG590022:DEG590025 DOC590022:DOC590025 DXY590022:DXY590025 EHU590022:EHU590025 ERQ590022:ERQ590025 FBM590022:FBM590025 FLI590022:FLI590025 FVE590022:FVE590025 GFA590022:GFA590025 GOW590022:GOW590025 GYS590022:GYS590025 HIO590022:HIO590025 HSK590022:HSK590025 ICG590022:ICG590025 IMC590022:IMC590025 IVY590022:IVY590025 JFU590022:JFU590025 JPQ590022:JPQ590025 JZM590022:JZM590025 KJI590022:KJI590025 KTE590022:KTE590025 LDA590022:LDA590025 LMW590022:LMW590025 LWS590022:LWS590025 MGO590022:MGO590025 MQK590022:MQK590025 NAG590022:NAG590025 NKC590022:NKC590025 NTY590022:NTY590025 ODU590022:ODU590025 ONQ590022:ONQ590025 OXM590022:OXM590025 PHI590022:PHI590025 PRE590022:PRE590025 QBA590022:QBA590025 QKW590022:QKW590025 QUS590022:QUS590025 REO590022:REO590025 ROK590022:ROK590025 RYG590022:RYG590025 SIC590022:SIC590025 SRY590022:SRY590025 TBU590022:TBU590025 TLQ590022:TLQ590025 TVM590022:TVM590025 UFI590022:UFI590025 UPE590022:UPE590025 UZA590022:UZA590025 VIW590022:VIW590025 VSS590022:VSS590025 WCO590022:WCO590025 WMK590022:WMK590025 WWG590022:WWG590025 C655558:C655561 JU655558:JU655561 TQ655558:TQ655561 ADM655558:ADM655561 ANI655558:ANI655561 AXE655558:AXE655561 BHA655558:BHA655561 BQW655558:BQW655561 CAS655558:CAS655561 CKO655558:CKO655561 CUK655558:CUK655561 DEG655558:DEG655561 DOC655558:DOC655561 DXY655558:DXY655561 EHU655558:EHU655561 ERQ655558:ERQ655561 FBM655558:FBM655561 FLI655558:FLI655561 FVE655558:FVE655561 GFA655558:GFA655561 GOW655558:GOW655561 GYS655558:GYS655561 HIO655558:HIO655561 HSK655558:HSK655561 ICG655558:ICG655561 IMC655558:IMC655561 IVY655558:IVY655561 JFU655558:JFU655561 JPQ655558:JPQ655561 JZM655558:JZM655561 KJI655558:KJI655561 KTE655558:KTE655561 LDA655558:LDA655561 LMW655558:LMW655561 LWS655558:LWS655561 MGO655558:MGO655561 MQK655558:MQK655561 NAG655558:NAG655561 NKC655558:NKC655561 NTY655558:NTY655561 ODU655558:ODU655561 ONQ655558:ONQ655561 OXM655558:OXM655561 PHI655558:PHI655561 PRE655558:PRE655561 QBA655558:QBA655561 QKW655558:QKW655561 QUS655558:QUS655561 REO655558:REO655561 ROK655558:ROK655561 RYG655558:RYG655561 SIC655558:SIC655561 SRY655558:SRY655561 TBU655558:TBU655561 TLQ655558:TLQ655561 TVM655558:TVM655561 UFI655558:UFI655561 UPE655558:UPE655561 UZA655558:UZA655561 VIW655558:VIW655561 VSS655558:VSS655561 WCO655558:WCO655561 WMK655558:WMK655561 WWG655558:WWG655561 C721094:C721097 JU721094:JU721097 TQ721094:TQ721097 ADM721094:ADM721097 ANI721094:ANI721097 AXE721094:AXE721097 BHA721094:BHA721097 BQW721094:BQW721097 CAS721094:CAS721097 CKO721094:CKO721097 CUK721094:CUK721097 DEG721094:DEG721097 DOC721094:DOC721097 DXY721094:DXY721097 EHU721094:EHU721097 ERQ721094:ERQ721097 FBM721094:FBM721097 FLI721094:FLI721097 FVE721094:FVE721097 GFA721094:GFA721097 GOW721094:GOW721097 GYS721094:GYS721097 HIO721094:HIO721097 HSK721094:HSK721097 ICG721094:ICG721097 IMC721094:IMC721097 IVY721094:IVY721097 JFU721094:JFU721097 JPQ721094:JPQ721097 JZM721094:JZM721097 KJI721094:KJI721097 KTE721094:KTE721097 LDA721094:LDA721097 LMW721094:LMW721097 LWS721094:LWS721097 MGO721094:MGO721097 MQK721094:MQK721097 NAG721094:NAG721097 NKC721094:NKC721097 NTY721094:NTY721097 ODU721094:ODU721097 ONQ721094:ONQ721097 OXM721094:OXM721097 PHI721094:PHI721097 PRE721094:PRE721097 QBA721094:QBA721097 QKW721094:QKW721097 QUS721094:QUS721097 REO721094:REO721097 ROK721094:ROK721097 RYG721094:RYG721097 SIC721094:SIC721097 SRY721094:SRY721097 TBU721094:TBU721097 TLQ721094:TLQ721097 TVM721094:TVM721097 UFI721094:UFI721097 UPE721094:UPE721097 UZA721094:UZA721097 VIW721094:VIW721097 VSS721094:VSS721097 WCO721094:WCO721097 WMK721094:WMK721097 WWG721094:WWG721097 C786630:C786633 JU786630:JU786633 TQ786630:TQ786633 ADM786630:ADM786633 ANI786630:ANI786633 AXE786630:AXE786633 BHA786630:BHA786633 BQW786630:BQW786633 CAS786630:CAS786633 CKO786630:CKO786633 CUK786630:CUK786633 DEG786630:DEG786633 DOC786630:DOC786633 DXY786630:DXY786633 EHU786630:EHU786633 ERQ786630:ERQ786633 FBM786630:FBM786633 FLI786630:FLI786633 FVE786630:FVE786633 GFA786630:GFA786633 GOW786630:GOW786633 GYS786630:GYS786633 HIO786630:HIO786633 HSK786630:HSK786633 ICG786630:ICG786633 IMC786630:IMC786633 IVY786630:IVY786633 JFU786630:JFU786633 JPQ786630:JPQ786633 JZM786630:JZM786633 KJI786630:KJI786633 KTE786630:KTE786633 LDA786630:LDA786633 LMW786630:LMW786633 LWS786630:LWS786633 MGO786630:MGO786633 MQK786630:MQK786633 NAG786630:NAG786633 NKC786630:NKC786633 NTY786630:NTY786633 ODU786630:ODU786633 ONQ786630:ONQ786633 OXM786630:OXM786633 PHI786630:PHI786633 PRE786630:PRE786633 QBA786630:QBA786633 QKW786630:QKW786633 QUS786630:QUS786633 REO786630:REO786633 ROK786630:ROK786633 RYG786630:RYG786633 SIC786630:SIC786633 SRY786630:SRY786633 TBU786630:TBU786633 TLQ786630:TLQ786633 TVM786630:TVM786633 UFI786630:UFI786633 UPE786630:UPE786633 UZA786630:UZA786633 VIW786630:VIW786633 VSS786630:VSS786633 WCO786630:WCO786633 WMK786630:WMK786633 WWG786630:WWG786633 C852166:C852169 JU852166:JU852169 TQ852166:TQ852169 ADM852166:ADM852169 ANI852166:ANI852169 AXE852166:AXE852169 BHA852166:BHA852169 BQW852166:BQW852169 CAS852166:CAS852169 CKO852166:CKO852169 CUK852166:CUK852169 DEG852166:DEG852169 DOC852166:DOC852169 DXY852166:DXY852169 EHU852166:EHU852169 ERQ852166:ERQ852169 FBM852166:FBM852169 FLI852166:FLI852169 FVE852166:FVE852169 GFA852166:GFA852169 GOW852166:GOW852169 GYS852166:GYS852169 HIO852166:HIO852169 HSK852166:HSK852169 ICG852166:ICG852169 IMC852166:IMC852169 IVY852166:IVY852169 JFU852166:JFU852169 JPQ852166:JPQ852169 JZM852166:JZM852169 KJI852166:KJI852169 KTE852166:KTE852169 LDA852166:LDA852169 LMW852166:LMW852169 LWS852166:LWS852169 MGO852166:MGO852169 MQK852166:MQK852169 NAG852166:NAG852169 NKC852166:NKC852169 NTY852166:NTY852169 ODU852166:ODU852169 ONQ852166:ONQ852169 OXM852166:OXM852169 PHI852166:PHI852169 PRE852166:PRE852169 QBA852166:QBA852169 QKW852166:QKW852169 QUS852166:QUS852169 REO852166:REO852169 ROK852166:ROK852169 RYG852166:RYG852169 SIC852166:SIC852169 SRY852166:SRY852169 TBU852166:TBU852169 TLQ852166:TLQ852169 TVM852166:TVM852169 UFI852166:UFI852169 UPE852166:UPE852169 UZA852166:UZA852169 VIW852166:VIW852169 VSS852166:VSS852169 WCO852166:WCO852169 WMK852166:WMK852169 WWG852166:WWG852169 C917702:C917705 JU917702:JU917705 TQ917702:TQ917705 ADM917702:ADM917705 ANI917702:ANI917705 AXE917702:AXE917705 BHA917702:BHA917705 BQW917702:BQW917705 CAS917702:CAS917705 CKO917702:CKO917705 CUK917702:CUK917705 DEG917702:DEG917705 DOC917702:DOC917705 DXY917702:DXY917705 EHU917702:EHU917705 ERQ917702:ERQ917705 FBM917702:FBM917705 FLI917702:FLI917705 FVE917702:FVE917705 GFA917702:GFA917705 GOW917702:GOW917705 GYS917702:GYS917705 HIO917702:HIO917705 HSK917702:HSK917705 ICG917702:ICG917705 IMC917702:IMC917705 IVY917702:IVY917705 JFU917702:JFU917705 JPQ917702:JPQ917705 JZM917702:JZM917705 KJI917702:KJI917705 KTE917702:KTE917705 LDA917702:LDA917705 LMW917702:LMW917705 LWS917702:LWS917705 MGO917702:MGO917705 MQK917702:MQK917705 NAG917702:NAG917705 NKC917702:NKC917705 NTY917702:NTY917705 ODU917702:ODU917705 ONQ917702:ONQ917705 OXM917702:OXM917705 PHI917702:PHI917705 PRE917702:PRE917705 QBA917702:QBA917705 QKW917702:QKW917705 QUS917702:QUS917705 REO917702:REO917705 ROK917702:ROK917705 RYG917702:RYG917705 SIC917702:SIC917705 SRY917702:SRY917705 TBU917702:TBU917705 TLQ917702:TLQ917705 TVM917702:TVM917705 UFI917702:UFI917705 UPE917702:UPE917705 UZA917702:UZA917705 VIW917702:VIW917705 VSS917702:VSS917705 WCO917702:WCO917705 WMK917702:WMK917705 WWG917702:WWG917705 C983238:C983241 JU983238:JU983241 TQ983238:TQ983241 ADM983238:ADM983241 ANI983238:ANI983241 AXE983238:AXE983241 BHA983238:BHA983241 BQW983238:BQW983241 CAS983238:CAS983241 CKO983238:CKO983241 CUK983238:CUK983241 DEG983238:DEG983241 DOC983238:DOC983241 DXY983238:DXY983241 EHU983238:EHU983241 ERQ983238:ERQ983241 FBM983238:FBM983241 FLI983238:FLI983241 FVE983238:FVE983241 GFA983238:GFA983241 GOW983238:GOW983241 GYS983238:GYS983241 HIO983238:HIO983241 HSK983238:HSK983241 ICG983238:ICG983241 IMC983238:IMC983241 IVY983238:IVY983241 JFU983238:JFU983241 JPQ983238:JPQ983241 JZM983238:JZM983241 KJI983238:KJI983241 KTE983238:KTE983241 LDA983238:LDA983241 LMW983238:LMW983241 LWS983238:LWS983241 MGO983238:MGO983241 MQK983238:MQK983241 NAG983238:NAG983241 NKC983238:NKC983241 NTY983238:NTY983241 ODU983238:ODU983241 ONQ983238:ONQ983241 OXM983238:OXM983241 PHI983238:PHI983241 PRE983238:PRE983241 QBA983238:QBA983241 QKW983238:QKW983241 QUS983238:QUS983241 REO983238:REO983241 ROK983238:ROK983241 RYG983238:RYG983241 SIC983238:SIC983241 SRY983238:SRY983241 TBU983238:TBU983241 TLQ983238:TLQ983241 TVM983238:TVM983241 UFI983238:UFI983241 UPE983238:UPE983241 UZA983238:UZA983241 VIW983238:VIW983241 VSS983238:VSS983241 WCO983238:WCO983241 WMK983238:WMK983241 WWG983238:WWG983241 QKW983160:QKW983165 C65824:C65830 JU65824:JU65830 TQ65824:TQ65830 ADM65824:ADM65830 ANI65824:ANI65830 AXE65824:AXE65830 BHA65824:BHA65830 BQW65824:BQW65830 CAS65824:CAS65830 CKO65824:CKO65830 CUK65824:CUK65830 DEG65824:DEG65830 DOC65824:DOC65830 DXY65824:DXY65830 EHU65824:EHU65830 ERQ65824:ERQ65830 FBM65824:FBM65830 FLI65824:FLI65830 FVE65824:FVE65830 GFA65824:GFA65830 GOW65824:GOW65830 GYS65824:GYS65830 HIO65824:HIO65830 HSK65824:HSK65830 ICG65824:ICG65830 IMC65824:IMC65830 IVY65824:IVY65830 JFU65824:JFU65830 JPQ65824:JPQ65830 JZM65824:JZM65830 KJI65824:KJI65830 KTE65824:KTE65830 LDA65824:LDA65830 LMW65824:LMW65830 LWS65824:LWS65830 MGO65824:MGO65830 MQK65824:MQK65830 NAG65824:NAG65830 NKC65824:NKC65830 NTY65824:NTY65830 ODU65824:ODU65830 ONQ65824:ONQ65830 OXM65824:OXM65830 PHI65824:PHI65830 PRE65824:PRE65830 QBA65824:QBA65830 QKW65824:QKW65830 QUS65824:QUS65830 REO65824:REO65830 ROK65824:ROK65830 RYG65824:RYG65830 SIC65824:SIC65830 SRY65824:SRY65830 TBU65824:TBU65830 TLQ65824:TLQ65830 TVM65824:TVM65830 UFI65824:UFI65830 UPE65824:UPE65830 UZA65824:UZA65830 VIW65824:VIW65830 VSS65824:VSS65830 WCO65824:WCO65830 WMK65824:WMK65830 WWG65824:WWG65830 C131360:C131366 JU131360:JU131366 TQ131360:TQ131366 ADM131360:ADM131366 ANI131360:ANI131366 AXE131360:AXE131366 BHA131360:BHA131366 BQW131360:BQW131366 CAS131360:CAS131366 CKO131360:CKO131366 CUK131360:CUK131366 DEG131360:DEG131366 DOC131360:DOC131366 DXY131360:DXY131366 EHU131360:EHU131366 ERQ131360:ERQ131366 FBM131360:FBM131366 FLI131360:FLI131366 FVE131360:FVE131366 GFA131360:GFA131366 GOW131360:GOW131366 GYS131360:GYS131366 HIO131360:HIO131366 HSK131360:HSK131366 ICG131360:ICG131366 IMC131360:IMC131366 IVY131360:IVY131366 JFU131360:JFU131366 JPQ131360:JPQ131366 JZM131360:JZM131366 KJI131360:KJI131366 KTE131360:KTE131366 LDA131360:LDA131366 LMW131360:LMW131366 LWS131360:LWS131366 MGO131360:MGO131366 MQK131360:MQK131366 NAG131360:NAG131366 NKC131360:NKC131366 NTY131360:NTY131366 ODU131360:ODU131366 ONQ131360:ONQ131366 OXM131360:OXM131366 PHI131360:PHI131366 PRE131360:PRE131366 QBA131360:QBA131366 QKW131360:QKW131366 QUS131360:QUS131366 REO131360:REO131366 ROK131360:ROK131366 RYG131360:RYG131366 SIC131360:SIC131366 SRY131360:SRY131366 TBU131360:TBU131366 TLQ131360:TLQ131366 TVM131360:TVM131366 UFI131360:UFI131366 UPE131360:UPE131366 UZA131360:UZA131366 VIW131360:VIW131366 VSS131360:VSS131366 WCO131360:WCO131366 WMK131360:WMK131366 WWG131360:WWG131366 C196896:C196902 JU196896:JU196902 TQ196896:TQ196902 ADM196896:ADM196902 ANI196896:ANI196902 AXE196896:AXE196902 BHA196896:BHA196902 BQW196896:BQW196902 CAS196896:CAS196902 CKO196896:CKO196902 CUK196896:CUK196902 DEG196896:DEG196902 DOC196896:DOC196902 DXY196896:DXY196902 EHU196896:EHU196902 ERQ196896:ERQ196902 FBM196896:FBM196902 FLI196896:FLI196902 FVE196896:FVE196902 GFA196896:GFA196902 GOW196896:GOW196902 GYS196896:GYS196902 HIO196896:HIO196902 HSK196896:HSK196902 ICG196896:ICG196902 IMC196896:IMC196902 IVY196896:IVY196902 JFU196896:JFU196902 JPQ196896:JPQ196902 JZM196896:JZM196902 KJI196896:KJI196902 KTE196896:KTE196902 LDA196896:LDA196902 LMW196896:LMW196902 LWS196896:LWS196902 MGO196896:MGO196902 MQK196896:MQK196902 NAG196896:NAG196902 NKC196896:NKC196902 NTY196896:NTY196902 ODU196896:ODU196902 ONQ196896:ONQ196902 OXM196896:OXM196902 PHI196896:PHI196902 PRE196896:PRE196902 QBA196896:QBA196902 QKW196896:QKW196902 QUS196896:QUS196902 REO196896:REO196902 ROK196896:ROK196902 RYG196896:RYG196902 SIC196896:SIC196902 SRY196896:SRY196902 TBU196896:TBU196902 TLQ196896:TLQ196902 TVM196896:TVM196902 UFI196896:UFI196902 UPE196896:UPE196902 UZA196896:UZA196902 VIW196896:VIW196902 VSS196896:VSS196902 WCO196896:WCO196902 WMK196896:WMK196902 WWG196896:WWG196902 C262432:C262438 JU262432:JU262438 TQ262432:TQ262438 ADM262432:ADM262438 ANI262432:ANI262438 AXE262432:AXE262438 BHA262432:BHA262438 BQW262432:BQW262438 CAS262432:CAS262438 CKO262432:CKO262438 CUK262432:CUK262438 DEG262432:DEG262438 DOC262432:DOC262438 DXY262432:DXY262438 EHU262432:EHU262438 ERQ262432:ERQ262438 FBM262432:FBM262438 FLI262432:FLI262438 FVE262432:FVE262438 GFA262432:GFA262438 GOW262432:GOW262438 GYS262432:GYS262438 HIO262432:HIO262438 HSK262432:HSK262438 ICG262432:ICG262438 IMC262432:IMC262438 IVY262432:IVY262438 JFU262432:JFU262438 JPQ262432:JPQ262438 JZM262432:JZM262438 KJI262432:KJI262438 KTE262432:KTE262438 LDA262432:LDA262438 LMW262432:LMW262438 LWS262432:LWS262438 MGO262432:MGO262438 MQK262432:MQK262438 NAG262432:NAG262438 NKC262432:NKC262438 NTY262432:NTY262438 ODU262432:ODU262438 ONQ262432:ONQ262438 OXM262432:OXM262438 PHI262432:PHI262438 PRE262432:PRE262438 QBA262432:QBA262438 QKW262432:QKW262438 QUS262432:QUS262438 REO262432:REO262438 ROK262432:ROK262438 RYG262432:RYG262438 SIC262432:SIC262438 SRY262432:SRY262438 TBU262432:TBU262438 TLQ262432:TLQ262438 TVM262432:TVM262438 UFI262432:UFI262438 UPE262432:UPE262438 UZA262432:UZA262438 VIW262432:VIW262438 VSS262432:VSS262438 WCO262432:WCO262438 WMK262432:WMK262438 WWG262432:WWG262438 C327968:C327974 JU327968:JU327974 TQ327968:TQ327974 ADM327968:ADM327974 ANI327968:ANI327974 AXE327968:AXE327974 BHA327968:BHA327974 BQW327968:BQW327974 CAS327968:CAS327974 CKO327968:CKO327974 CUK327968:CUK327974 DEG327968:DEG327974 DOC327968:DOC327974 DXY327968:DXY327974 EHU327968:EHU327974 ERQ327968:ERQ327974 FBM327968:FBM327974 FLI327968:FLI327974 FVE327968:FVE327974 GFA327968:GFA327974 GOW327968:GOW327974 GYS327968:GYS327974 HIO327968:HIO327974 HSK327968:HSK327974 ICG327968:ICG327974 IMC327968:IMC327974 IVY327968:IVY327974 JFU327968:JFU327974 JPQ327968:JPQ327974 JZM327968:JZM327974 KJI327968:KJI327974 KTE327968:KTE327974 LDA327968:LDA327974 LMW327968:LMW327974 LWS327968:LWS327974 MGO327968:MGO327974 MQK327968:MQK327974 NAG327968:NAG327974 NKC327968:NKC327974 NTY327968:NTY327974 ODU327968:ODU327974 ONQ327968:ONQ327974 OXM327968:OXM327974 PHI327968:PHI327974 PRE327968:PRE327974 QBA327968:QBA327974 QKW327968:QKW327974 QUS327968:QUS327974 REO327968:REO327974 ROK327968:ROK327974 RYG327968:RYG327974 SIC327968:SIC327974 SRY327968:SRY327974 TBU327968:TBU327974 TLQ327968:TLQ327974 TVM327968:TVM327974 UFI327968:UFI327974 UPE327968:UPE327974 UZA327968:UZA327974 VIW327968:VIW327974 VSS327968:VSS327974 WCO327968:WCO327974 WMK327968:WMK327974 WWG327968:WWG327974 C393504:C393510 JU393504:JU393510 TQ393504:TQ393510 ADM393504:ADM393510 ANI393504:ANI393510 AXE393504:AXE393510 BHA393504:BHA393510 BQW393504:BQW393510 CAS393504:CAS393510 CKO393504:CKO393510 CUK393504:CUK393510 DEG393504:DEG393510 DOC393504:DOC393510 DXY393504:DXY393510 EHU393504:EHU393510 ERQ393504:ERQ393510 FBM393504:FBM393510 FLI393504:FLI393510 FVE393504:FVE393510 GFA393504:GFA393510 GOW393504:GOW393510 GYS393504:GYS393510 HIO393504:HIO393510 HSK393504:HSK393510 ICG393504:ICG393510 IMC393504:IMC393510 IVY393504:IVY393510 JFU393504:JFU393510 JPQ393504:JPQ393510 JZM393504:JZM393510 KJI393504:KJI393510 KTE393504:KTE393510 LDA393504:LDA393510 LMW393504:LMW393510 LWS393504:LWS393510 MGO393504:MGO393510 MQK393504:MQK393510 NAG393504:NAG393510 NKC393504:NKC393510 NTY393504:NTY393510 ODU393504:ODU393510 ONQ393504:ONQ393510 OXM393504:OXM393510 PHI393504:PHI393510 PRE393504:PRE393510 QBA393504:QBA393510 QKW393504:QKW393510 QUS393504:QUS393510 REO393504:REO393510 ROK393504:ROK393510 RYG393504:RYG393510 SIC393504:SIC393510 SRY393504:SRY393510 TBU393504:TBU393510 TLQ393504:TLQ393510 TVM393504:TVM393510 UFI393504:UFI393510 UPE393504:UPE393510 UZA393504:UZA393510 VIW393504:VIW393510 VSS393504:VSS393510 WCO393504:WCO393510 WMK393504:WMK393510 WWG393504:WWG393510 C459040:C459046 JU459040:JU459046 TQ459040:TQ459046 ADM459040:ADM459046 ANI459040:ANI459046 AXE459040:AXE459046 BHA459040:BHA459046 BQW459040:BQW459046 CAS459040:CAS459046 CKO459040:CKO459046 CUK459040:CUK459046 DEG459040:DEG459046 DOC459040:DOC459046 DXY459040:DXY459046 EHU459040:EHU459046 ERQ459040:ERQ459046 FBM459040:FBM459046 FLI459040:FLI459046 FVE459040:FVE459046 GFA459040:GFA459046 GOW459040:GOW459046 GYS459040:GYS459046 HIO459040:HIO459046 HSK459040:HSK459046 ICG459040:ICG459046 IMC459040:IMC459046 IVY459040:IVY459046 JFU459040:JFU459046 JPQ459040:JPQ459046 JZM459040:JZM459046 KJI459040:KJI459046 KTE459040:KTE459046 LDA459040:LDA459046 LMW459040:LMW459046 LWS459040:LWS459046 MGO459040:MGO459046 MQK459040:MQK459046 NAG459040:NAG459046 NKC459040:NKC459046 NTY459040:NTY459046 ODU459040:ODU459046 ONQ459040:ONQ459046 OXM459040:OXM459046 PHI459040:PHI459046 PRE459040:PRE459046 QBA459040:QBA459046 QKW459040:QKW459046 QUS459040:QUS459046 REO459040:REO459046 ROK459040:ROK459046 RYG459040:RYG459046 SIC459040:SIC459046 SRY459040:SRY459046 TBU459040:TBU459046 TLQ459040:TLQ459046 TVM459040:TVM459046 UFI459040:UFI459046 UPE459040:UPE459046 UZA459040:UZA459046 VIW459040:VIW459046 VSS459040:VSS459046 WCO459040:WCO459046 WMK459040:WMK459046 WWG459040:WWG459046 C524576:C524582 JU524576:JU524582 TQ524576:TQ524582 ADM524576:ADM524582 ANI524576:ANI524582 AXE524576:AXE524582 BHA524576:BHA524582 BQW524576:BQW524582 CAS524576:CAS524582 CKO524576:CKO524582 CUK524576:CUK524582 DEG524576:DEG524582 DOC524576:DOC524582 DXY524576:DXY524582 EHU524576:EHU524582 ERQ524576:ERQ524582 FBM524576:FBM524582 FLI524576:FLI524582 FVE524576:FVE524582 GFA524576:GFA524582 GOW524576:GOW524582 GYS524576:GYS524582 HIO524576:HIO524582 HSK524576:HSK524582 ICG524576:ICG524582 IMC524576:IMC524582 IVY524576:IVY524582 JFU524576:JFU524582 JPQ524576:JPQ524582 JZM524576:JZM524582 KJI524576:KJI524582 KTE524576:KTE524582 LDA524576:LDA524582 LMW524576:LMW524582 LWS524576:LWS524582 MGO524576:MGO524582 MQK524576:MQK524582 NAG524576:NAG524582 NKC524576:NKC524582 NTY524576:NTY524582 ODU524576:ODU524582 ONQ524576:ONQ524582 OXM524576:OXM524582 PHI524576:PHI524582 PRE524576:PRE524582 QBA524576:QBA524582 QKW524576:QKW524582 QUS524576:QUS524582 REO524576:REO524582 ROK524576:ROK524582 RYG524576:RYG524582 SIC524576:SIC524582 SRY524576:SRY524582 TBU524576:TBU524582 TLQ524576:TLQ524582 TVM524576:TVM524582 UFI524576:UFI524582 UPE524576:UPE524582 UZA524576:UZA524582 VIW524576:VIW524582 VSS524576:VSS524582 WCO524576:WCO524582 WMK524576:WMK524582 WWG524576:WWG524582 C590112:C590118 JU590112:JU590118 TQ590112:TQ590118 ADM590112:ADM590118 ANI590112:ANI590118 AXE590112:AXE590118 BHA590112:BHA590118 BQW590112:BQW590118 CAS590112:CAS590118 CKO590112:CKO590118 CUK590112:CUK590118 DEG590112:DEG590118 DOC590112:DOC590118 DXY590112:DXY590118 EHU590112:EHU590118 ERQ590112:ERQ590118 FBM590112:FBM590118 FLI590112:FLI590118 FVE590112:FVE590118 GFA590112:GFA590118 GOW590112:GOW590118 GYS590112:GYS590118 HIO590112:HIO590118 HSK590112:HSK590118 ICG590112:ICG590118 IMC590112:IMC590118 IVY590112:IVY590118 JFU590112:JFU590118 JPQ590112:JPQ590118 JZM590112:JZM590118 KJI590112:KJI590118 KTE590112:KTE590118 LDA590112:LDA590118 LMW590112:LMW590118 LWS590112:LWS590118 MGO590112:MGO590118 MQK590112:MQK590118 NAG590112:NAG590118 NKC590112:NKC590118 NTY590112:NTY590118 ODU590112:ODU590118 ONQ590112:ONQ590118 OXM590112:OXM590118 PHI590112:PHI590118 PRE590112:PRE590118 QBA590112:QBA590118 QKW590112:QKW590118 QUS590112:QUS590118 REO590112:REO590118 ROK590112:ROK590118 RYG590112:RYG590118 SIC590112:SIC590118 SRY590112:SRY590118 TBU590112:TBU590118 TLQ590112:TLQ590118 TVM590112:TVM590118 UFI590112:UFI590118 UPE590112:UPE590118 UZA590112:UZA590118 VIW590112:VIW590118 VSS590112:VSS590118 WCO590112:WCO590118 WMK590112:WMK590118 WWG590112:WWG590118 C655648:C655654 JU655648:JU655654 TQ655648:TQ655654 ADM655648:ADM655654 ANI655648:ANI655654 AXE655648:AXE655654 BHA655648:BHA655654 BQW655648:BQW655654 CAS655648:CAS655654 CKO655648:CKO655654 CUK655648:CUK655654 DEG655648:DEG655654 DOC655648:DOC655654 DXY655648:DXY655654 EHU655648:EHU655654 ERQ655648:ERQ655654 FBM655648:FBM655654 FLI655648:FLI655654 FVE655648:FVE655654 GFA655648:GFA655654 GOW655648:GOW655654 GYS655648:GYS655654 HIO655648:HIO655654 HSK655648:HSK655654 ICG655648:ICG655654 IMC655648:IMC655654 IVY655648:IVY655654 JFU655648:JFU655654 JPQ655648:JPQ655654 JZM655648:JZM655654 KJI655648:KJI655654 KTE655648:KTE655654 LDA655648:LDA655654 LMW655648:LMW655654 LWS655648:LWS655654 MGO655648:MGO655654 MQK655648:MQK655654 NAG655648:NAG655654 NKC655648:NKC655654 NTY655648:NTY655654 ODU655648:ODU655654 ONQ655648:ONQ655654 OXM655648:OXM655654 PHI655648:PHI655654 PRE655648:PRE655654 QBA655648:QBA655654 QKW655648:QKW655654 QUS655648:QUS655654 REO655648:REO655654 ROK655648:ROK655654 RYG655648:RYG655654 SIC655648:SIC655654 SRY655648:SRY655654 TBU655648:TBU655654 TLQ655648:TLQ655654 TVM655648:TVM655654 UFI655648:UFI655654 UPE655648:UPE655654 UZA655648:UZA655654 VIW655648:VIW655654 VSS655648:VSS655654 WCO655648:WCO655654 WMK655648:WMK655654 WWG655648:WWG655654 C721184:C721190 JU721184:JU721190 TQ721184:TQ721190 ADM721184:ADM721190 ANI721184:ANI721190 AXE721184:AXE721190 BHA721184:BHA721190 BQW721184:BQW721190 CAS721184:CAS721190 CKO721184:CKO721190 CUK721184:CUK721190 DEG721184:DEG721190 DOC721184:DOC721190 DXY721184:DXY721190 EHU721184:EHU721190 ERQ721184:ERQ721190 FBM721184:FBM721190 FLI721184:FLI721190 FVE721184:FVE721190 GFA721184:GFA721190 GOW721184:GOW721190 GYS721184:GYS721190 HIO721184:HIO721190 HSK721184:HSK721190 ICG721184:ICG721190 IMC721184:IMC721190 IVY721184:IVY721190 JFU721184:JFU721190 JPQ721184:JPQ721190 JZM721184:JZM721190 KJI721184:KJI721190 KTE721184:KTE721190 LDA721184:LDA721190 LMW721184:LMW721190 LWS721184:LWS721190 MGO721184:MGO721190 MQK721184:MQK721190 NAG721184:NAG721190 NKC721184:NKC721190 NTY721184:NTY721190 ODU721184:ODU721190 ONQ721184:ONQ721190 OXM721184:OXM721190 PHI721184:PHI721190 PRE721184:PRE721190 QBA721184:QBA721190 QKW721184:QKW721190 QUS721184:QUS721190 REO721184:REO721190 ROK721184:ROK721190 RYG721184:RYG721190 SIC721184:SIC721190 SRY721184:SRY721190 TBU721184:TBU721190 TLQ721184:TLQ721190 TVM721184:TVM721190 UFI721184:UFI721190 UPE721184:UPE721190 UZA721184:UZA721190 VIW721184:VIW721190 VSS721184:VSS721190 WCO721184:WCO721190 WMK721184:WMK721190 WWG721184:WWG721190 C786720:C786726 JU786720:JU786726 TQ786720:TQ786726 ADM786720:ADM786726 ANI786720:ANI786726 AXE786720:AXE786726 BHA786720:BHA786726 BQW786720:BQW786726 CAS786720:CAS786726 CKO786720:CKO786726 CUK786720:CUK786726 DEG786720:DEG786726 DOC786720:DOC786726 DXY786720:DXY786726 EHU786720:EHU786726 ERQ786720:ERQ786726 FBM786720:FBM786726 FLI786720:FLI786726 FVE786720:FVE786726 GFA786720:GFA786726 GOW786720:GOW786726 GYS786720:GYS786726 HIO786720:HIO786726 HSK786720:HSK786726 ICG786720:ICG786726 IMC786720:IMC786726 IVY786720:IVY786726 JFU786720:JFU786726 JPQ786720:JPQ786726 JZM786720:JZM786726 KJI786720:KJI786726 KTE786720:KTE786726 LDA786720:LDA786726 LMW786720:LMW786726 LWS786720:LWS786726 MGO786720:MGO786726 MQK786720:MQK786726 NAG786720:NAG786726 NKC786720:NKC786726 NTY786720:NTY786726 ODU786720:ODU786726 ONQ786720:ONQ786726 OXM786720:OXM786726 PHI786720:PHI786726 PRE786720:PRE786726 QBA786720:QBA786726 QKW786720:QKW786726 QUS786720:QUS786726 REO786720:REO786726 ROK786720:ROK786726 RYG786720:RYG786726 SIC786720:SIC786726 SRY786720:SRY786726 TBU786720:TBU786726 TLQ786720:TLQ786726 TVM786720:TVM786726 UFI786720:UFI786726 UPE786720:UPE786726 UZA786720:UZA786726 VIW786720:VIW786726 VSS786720:VSS786726 WCO786720:WCO786726 WMK786720:WMK786726 WWG786720:WWG786726 C852256:C852262 JU852256:JU852262 TQ852256:TQ852262 ADM852256:ADM852262 ANI852256:ANI852262 AXE852256:AXE852262 BHA852256:BHA852262 BQW852256:BQW852262 CAS852256:CAS852262 CKO852256:CKO852262 CUK852256:CUK852262 DEG852256:DEG852262 DOC852256:DOC852262 DXY852256:DXY852262 EHU852256:EHU852262 ERQ852256:ERQ852262 FBM852256:FBM852262 FLI852256:FLI852262 FVE852256:FVE852262 GFA852256:GFA852262 GOW852256:GOW852262 GYS852256:GYS852262 HIO852256:HIO852262 HSK852256:HSK852262 ICG852256:ICG852262 IMC852256:IMC852262 IVY852256:IVY852262 JFU852256:JFU852262 JPQ852256:JPQ852262 JZM852256:JZM852262 KJI852256:KJI852262 KTE852256:KTE852262 LDA852256:LDA852262 LMW852256:LMW852262 LWS852256:LWS852262 MGO852256:MGO852262 MQK852256:MQK852262 NAG852256:NAG852262 NKC852256:NKC852262 NTY852256:NTY852262 ODU852256:ODU852262 ONQ852256:ONQ852262 OXM852256:OXM852262 PHI852256:PHI852262 PRE852256:PRE852262 QBA852256:QBA852262 QKW852256:QKW852262 QUS852256:QUS852262 REO852256:REO852262 ROK852256:ROK852262 RYG852256:RYG852262 SIC852256:SIC852262 SRY852256:SRY852262 TBU852256:TBU852262 TLQ852256:TLQ852262 TVM852256:TVM852262 UFI852256:UFI852262 UPE852256:UPE852262 UZA852256:UZA852262 VIW852256:VIW852262 VSS852256:VSS852262 WCO852256:WCO852262 WMK852256:WMK852262 WWG852256:WWG852262 C917792:C917798 JU917792:JU917798 TQ917792:TQ917798 ADM917792:ADM917798 ANI917792:ANI917798 AXE917792:AXE917798 BHA917792:BHA917798 BQW917792:BQW917798 CAS917792:CAS917798 CKO917792:CKO917798 CUK917792:CUK917798 DEG917792:DEG917798 DOC917792:DOC917798 DXY917792:DXY917798 EHU917792:EHU917798 ERQ917792:ERQ917798 FBM917792:FBM917798 FLI917792:FLI917798 FVE917792:FVE917798 GFA917792:GFA917798 GOW917792:GOW917798 GYS917792:GYS917798 HIO917792:HIO917798 HSK917792:HSK917798 ICG917792:ICG917798 IMC917792:IMC917798 IVY917792:IVY917798 JFU917792:JFU917798 JPQ917792:JPQ917798 JZM917792:JZM917798 KJI917792:KJI917798 KTE917792:KTE917798 LDA917792:LDA917798 LMW917792:LMW917798 LWS917792:LWS917798 MGO917792:MGO917798 MQK917792:MQK917798 NAG917792:NAG917798 NKC917792:NKC917798 NTY917792:NTY917798 ODU917792:ODU917798 ONQ917792:ONQ917798 OXM917792:OXM917798 PHI917792:PHI917798 PRE917792:PRE917798 QBA917792:QBA917798 QKW917792:QKW917798 QUS917792:QUS917798 REO917792:REO917798 ROK917792:ROK917798 RYG917792:RYG917798 SIC917792:SIC917798 SRY917792:SRY917798 TBU917792:TBU917798 TLQ917792:TLQ917798 TVM917792:TVM917798 UFI917792:UFI917798 UPE917792:UPE917798 UZA917792:UZA917798 VIW917792:VIW917798 VSS917792:VSS917798 WCO917792:WCO917798 WMK917792:WMK917798 WWG917792:WWG917798 C983328:C983334 JU983328:JU983334 TQ983328:TQ983334 ADM983328:ADM983334 ANI983328:ANI983334 AXE983328:AXE983334 BHA983328:BHA983334 BQW983328:BQW983334 CAS983328:CAS983334 CKO983328:CKO983334 CUK983328:CUK983334 DEG983328:DEG983334 DOC983328:DOC983334 DXY983328:DXY983334 EHU983328:EHU983334 ERQ983328:ERQ983334 FBM983328:FBM983334 FLI983328:FLI983334 FVE983328:FVE983334 GFA983328:GFA983334 GOW983328:GOW983334 GYS983328:GYS983334 HIO983328:HIO983334 HSK983328:HSK983334 ICG983328:ICG983334 IMC983328:IMC983334 IVY983328:IVY983334 JFU983328:JFU983334 JPQ983328:JPQ983334 JZM983328:JZM983334 KJI983328:KJI983334 KTE983328:KTE983334 LDA983328:LDA983334 LMW983328:LMW983334 LWS983328:LWS983334 MGO983328:MGO983334 MQK983328:MQK983334 NAG983328:NAG983334 NKC983328:NKC983334 NTY983328:NTY983334 ODU983328:ODU983334 ONQ983328:ONQ983334 OXM983328:OXM983334 PHI983328:PHI983334 PRE983328:PRE983334 QBA983328:QBA983334 QKW983328:QKW983334 QUS983328:QUS983334 REO983328:REO983334 ROK983328:ROK983334 RYG983328:RYG983334 SIC983328:SIC983334 SRY983328:SRY983334 TBU983328:TBU983334 TLQ983328:TLQ983334 TVM983328:TVM983334 UFI983328:UFI983334 UPE983328:UPE983334 UZA983328:UZA983334 VIW983328:VIW983334 VSS983328:VSS983334 WCO983328:WCO983334 WMK983328:WMK983334 WWG983328:WWG983334 GOW983160:GOW983165 JU9:JU16 TQ9:TQ16 ADM9:ADM16 ANI9:ANI16 AXE9:AXE16 BHA9:BHA16 BQW9:BQW16 CAS9:CAS16 CKO9:CKO16 CUK9:CUK16 DEG9:DEG16 DOC9:DOC16 DXY9:DXY16 EHU9:EHU16 ERQ9:ERQ16 FBM9:FBM16 FLI9:FLI16 FVE9:FVE16 GFA9:GFA16 GOW9:GOW16 GYS9:GYS16 HIO9:HIO16 HSK9:HSK16 ICG9:ICG16 IMC9:IMC16 IVY9:IVY16 JFU9:JFU16 JPQ9:JPQ16 JZM9:JZM16 KJI9:KJI16 KTE9:KTE16 LDA9:LDA16 LMW9:LMW16 LWS9:LWS16 MGO9:MGO16 MQK9:MQK16 NAG9:NAG16 NKC9:NKC16 NTY9:NTY16 ODU9:ODU16 ONQ9:ONQ16 OXM9:OXM16 PHI9:PHI16 PRE9:PRE16 QBA9:QBA16 QKW9:QKW16 QUS9:QUS16 REO9:REO16 ROK9:ROK16 RYG9:RYG16 SIC9:SIC16 SRY9:SRY16 TBU9:TBU16 TLQ9:TLQ16 TVM9:TVM16 UFI9:UFI16 UPE9:UPE16 UZA9:UZA16 VIW9:VIW16 VSS9:VSS16 WCO9:WCO16 WMK9:WMK16 WWG9:WWG16 C65650:C65654 JU65650:JU65654 TQ65650:TQ65654 ADM65650:ADM65654 ANI65650:ANI65654 AXE65650:AXE65654 BHA65650:BHA65654 BQW65650:BQW65654 CAS65650:CAS65654 CKO65650:CKO65654 CUK65650:CUK65654 DEG65650:DEG65654 DOC65650:DOC65654 DXY65650:DXY65654 EHU65650:EHU65654 ERQ65650:ERQ65654 FBM65650:FBM65654 FLI65650:FLI65654 FVE65650:FVE65654 GFA65650:GFA65654 GOW65650:GOW65654 GYS65650:GYS65654 HIO65650:HIO65654 HSK65650:HSK65654 ICG65650:ICG65654 IMC65650:IMC65654 IVY65650:IVY65654 JFU65650:JFU65654 JPQ65650:JPQ65654 JZM65650:JZM65654 KJI65650:KJI65654 KTE65650:KTE65654 LDA65650:LDA65654 LMW65650:LMW65654 LWS65650:LWS65654 MGO65650:MGO65654 MQK65650:MQK65654 NAG65650:NAG65654 NKC65650:NKC65654 NTY65650:NTY65654 ODU65650:ODU65654 ONQ65650:ONQ65654 OXM65650:OXM65654 PHI65650:PHI65654 PRE65650:PRE65654 QBA65650:QBA65654 QKW65650:QKW65654 QUS65650:QUS65654 REO65650:REO65654 ROK65650:ROK65654 RYG65650:RYG65654 SIC65650:SIC65654 SRY65650:SRY65654 TBU65650:TBU65654 TLQ65650:TLQ65654 TVM65650:TVM65654 UFI65650:UFI65654 UPE65650:UPE65654 UZA65650:UZA65654 VIW65650:VIW65654 VSS65650:VSS65654 WCO65650:WCO65654 WMK65650:WMK65654 WWG65650:WWG65654 C131186:C131190 JU131186:JU131190 TQ131186:TQ131190 ADM131186:ADM131190 ANI131186:ANI131190 AXE131186:AXE131190 BHA131186:BHA131190 BQW131186:BQW131190 CAS131186:CAS131190 CKO131186:CKO131190 CUK131186:CUK131190 DEG131186:DEG131190 DOC131186:DOC131190 DXY131186:DXY131190 EHU131186:EHU131190 ERQ131186:ERQ131190 FBM131186:FBM131190 FLI131186:FLI131190 FVE131186:FVE131190 GFA131186:GFA131190 GOW131186:GOW131190 GYS131186:GYS131190 HIO131186:HIO131190 HSK131186:HSK131190 ICG131186:ICG131190 IMC131186:IMC131190 IVY131186:IVY131190 JFU131186:JFU131190 JPQ131186:JPQ131190 JZM131186:JZM131190 KJI131186:KJI131190 KTE131186:KTE131190 LDA131186:LDA131190 LMW131186:LMW131190 LWS131186:LWS131190 MGO131186:MGO131190 MQK131186:MQK131190 NAG131186:NAG131190 NKC131186:NKC131190 NTY131186:NTY131190 ODU131186:ODU131190 ONQ131186:ONQ131190 OXM131186:OXM131190 PHI131186:PHI131190 PRE131186:PRE131190 QBA131186:QBA131190 QKW131186:QKW131190 QUS131186:QUS131190 REO131186:REO131190 ROK131186:ROK131190 RYG131186:RYG131190 SIC131186:SIC131190 SRY131186:SRY131190 TBU131186:TBU131190 TLQ131186:TLQ131190 TVM131186:TVM131190 UFI131186:UFI131190 UPE131186:UPE131190 UZA131186:UZA131190 VIW131186:VIW131190 VSS131186:VSS131190 WCO131186:WCO131190 WMK131186:WMK131190 WWG131186:WWG131190 C196722:C196726 JU196722:JU196726 TQ196722:TQ196726 ADM196722:ADM196726 ANI196722:ANI196726 AXE196722:AXE196726 BHA196722:BHA196726 BQW196722:BQW196726 CAS196722:CAS196726 CKO196722:CKO196726 CUK196722:CUK196726 DEG196722:DEG196726 DOC196722:DOC196726 DXY196722:DXY196726 EHU196722:EHU196726 ERQ196722:ERQ196726 FBM196722:FBM196726 FLI196722:FLI196726 FVE196722:FVE196726 GFA196722:GFA196726 GOW196722:GOW196726 GYS196722:GYS196726 HIO196722:HIO196726 HSK196722:HSK196726 ICG196722:ICG196726 IMC196722:IMC196726 IVY196722:IVY196726 JFU196722:JFU196726 JPQ196722:JPQ196726 JZM196722:JZM196726 KJI196722:KJI196726 KTE196722:KTE196726 LDA196722:LDA196726 LMW196722:LMW196726 LWS196722:LWS196726 MGO196722:MGO196726 MQK196722:MQK196726 NAG196722:NAG196726 NKC196722:NKC196726 NTY196722:NTY196726 ODU196722:ODU196726 ONQ196722:ONQ196726 OXM196722:OXM196726 PHI196722:PHI196726 PRE196722:PRE196726 QBA196722:QBA196726 QKW196722:QKW196726 QUS196722:QUS196726 REO196722:REO196726 ROK196722:ROK196726 RYG196722:RYG196726 SIC196722:SIC196726 SRY196722:SRY196726 TBU196722:TBU196726 TLQ196722:TLQ196726 TVM196722:TVM196726 UFI196722:UFI196726 UPE196722:UPE196726 UZA196722:UZA196726 VIW196722:VIW196726 VSS196722:VSS196726 WCO196722:WCO196726 WMK196722:WMK196726 WWG196722:WWG196726 C262258:C262262 JU262258:JU262262 TQ262258:TQ262262 ADM262258:ADM262262 ANI262258:ANI262262 AXE262258:AXE262262 BHA262258:BHA262262 BQW262258:BQW262262 CAS262258:CAS262262 CKO262258:CKO262262 CUK262258:CUK262262 DEG262258:DEG262262 DOC262258:DOC262262 DXY262258:DXY262262 EHU262258:EHU262262 ERQ262258:ERQ262262 FBM262258:FBM262262 FLI262258:FLI262262 FVE262258:FVE262262 GFA262258:GFA262262 GOW262258:GOW262262 GYS262258:GYS262262 HIO262258:HIO262262 HSK262258:HSK262262 ICG262258:ICG262262 IMC262258:IMC262262 IVY262258:IVY262262 JFU262258:JFU262262 JPQ262258:JPQ262262 JZM262258:JZM262262 KJI262258:KJI262262 KTE262258:KTE262262 LDA262258:LDA262262 LMW262258:LMW262262 LWS262258:LWS262262 MGO262258:MGO262262 MQK262258:MQK262262 NAG262258:NAG262262 NKC262258:NKC262262 NTY262258:NTY262262 ODU262258:ODU262262 ONQ262258:ONQ262262 OXM262258:OXM262262 PHI262258:PHI262262 PRE262258:PRE262262 QBA262258:QBA262262 QKW262258:QKW262262 QUS262258:QUS262262 REO262258:REO262262 ROK262258:ROK262262 RYG262258:RYG262262 SIC262258:SIC262262 SRY262258:SRY262262 TBU262258:TBU262262 TLQ262258:TLQ262262 TVM262258:TVM262262 UFI262258:UFI262262 UPE262258:UPE262262 UZA262258:UZA262262 VIW262258:VIW262262 VSS262258:VSS262262 WCO262258:WCO262262 WMK262258:WMK262262 WWG262258:WWG262262 C327794:C327798 JU327794:JU327798 TQ327794:TQ327798 ADM327794:ADM327798 ANI327794:ANI327798 AXE327794:AXE327798 BHA327794:BHA327798 BQW327794:BQW327798 CAS327794:CAS327798 CKO327794:CKO327798 CUK327794:CUK327798 DEG327794:DEG327798 DOC327794:DOC327798 DXY327794:DXY327798 EHU327794:EHU327798 ERQ327794:ERQ327798 FBM327794:FBM327798 FLI327794:FLI327798 FVE327794:FVE327798 GFA327794:GFA327798 GOW327794:GOW327798 GYS327794:GYS327798 HIO327794:HIO327798 HSK327794:HSK327798 ICG327794:ICG327798 IMC327794:IMC327798 IVY327794:IVY327798 JFU327794:JFU327798 JPQ327794:JPQ327798 JZM327794:JZM327798 KJI327794:KJI327798 KTE327794:KTE327798 LDA327794:LDA327798 LMW327794:LMW327798 LWS327794:LWS327798 MGO327794:MGO327798 MQK327794:MQK327798 NAG327794:NAG327798 NKC327794:NKC327798 NTY327794:NTY327798 ODU327794:ODU327798 ONQ327794:ONQ327798 OXM327794:OXM327798 PHI327794:PHI327798 PRE327794:PRE327798 QBA327794:QBA327798 QKW327794:QKW327798 QUS327794:QUS327798 REO327794:REO327798 ROK327794:ROK327798 RYG327794:RYG327798 SIC327794:SIC327798 SRY327794:SRY327798 TBU327794:TBU327798 TLQ327794:TLQ327798 TVM327794:TVM327798 UFI327794:UFI327798 UPE327794:UPE327798 UZA327794:UZA327798 VIW327794:VIW327798 VSS327794:VSS327798 WCO327794:WCO327798 WMK327794:WMK327798 WWG327794:WWG327798 C393330:C393334 JU393330:JU393334 TQ393330:TQ393334 ADM393330:ADM393334 ANI393330:ANI393334 AXE393330:AXE393334 BHA393330:BHA393334 BQW393330:BQW393334 CAS393330:CAS393334 CKO393330:CKO393334 CUK393330:CUK393334 DEG393330:DEG393334 DOC393330:DOC393334 DXY393330:DXY393334 EHU393330:EHU393334 ERQ393330:ERQ393334 FBM393330:FBM393334 FLI393330:FLI393334 FVE393330:FVE393334 GFA393330:GFA393334 GOW393330:GOW393334 GYS393330:GYS393334 HIO393330:HIO393334 HSK393330:HSK393334 ICG393330:ICG393334 IMC393330:IMC393334 IVY393330:IVY393334 JFU393330:JFU393334 JPQ393330:JPQ393334 JZM393330:JZM393334 KJI393330:KJI393334 KTE393330:KTE393334 LDA393330:LDA393334 LMW393330:LMW393334 LWS393330:LWS393334 MGO393330:MGO393334 MQK393330:MQK393334 NAG393330:NAG393334 NKC393330:NKC393334 NTY393330:NTY393334 ODU393330:ODU393334 ONQ393330:ONQ393334 OXM393330:OXM393334 PHI393330:PHI393334 PRE393330:PRE393334 QBA393330:QBA393334 QKW393330:QKW393334 QUS393330:QUS393334 REO393330:REO393334 ROK393330:ROK393334 RYG393330:RYG393334 SIC393330:SIC393334 SRY393330:SRY393334 TBU393330:TBU393334 TLQ393330:TLQ393334 TVM393330:TVM393334 UFI393330:UFI393334 UPE393330:UPE393334 UZA393330:UZA393334 VIW393330:VIW393334 VSS393330:VSS393334 WCO393330:WCO393334 WMK393330:WMK393334 WWG393330:WWG393334 C458866:C458870 JU458866:JU458870 TQ458866:TQ458870 ADM458866:ADM458870 ANI458866:ANI458870 AXE458866:AXE458870 BHA458866:BHA458870 BQW458866:BQW458870 CAS458866:CAS458870 CKO458866:CKO458870 CUK458866:CUK458870 DEG458866:DEG458870 DOC458866:DOC458870 DXY458866:DXY458870 EHU458866:EHU458870 ERQ458866:ERQ458870 FBM458866:FBM458870 FLI458866:FLI458870 FVE458866:FVE458870 GFA458866:GFA458870 GOW458866:GOW458870 GYS458866:GYS458870 HIO458866:HIO458870 HSK458866:HSK458870 ICG458866:ICG458870 IMC458866:IMC458870 IVY458866:IVY458870 JFU458866:JFU458870 JPQ458866:JPQ458870 JZM458866:JZM458870 KJI458866:KJI458870 KTE458866:KTE458870 LDA458866:LDA458870 LMW458866:LMW458870 LWS458866:LWS458870 MGO458866:MGO458870 MQK458866:MQK458870 NAG458866:NAG458870 NKC458866:NKC458870 NTY458866:NTY458870 ODU458866:ODU458870 ONQ458866:ONQ458870 OXM458866:OXM458870 PHI458866:PHI458870 PRE458866:PRE458870 QBA458866:QBA458870 QKW458866:QKW458870 QUS458866:QUS458870 REO458866:REO458870 ROK458866:ROK458870 RYG458866:RYG458870 SIC458866:SIC458870 SRY458866:SRY458870 TBU458866:TBU458870 TLQ458866:TLQ458870 TVM458866:TVM458870 UFI458866:UFI458870 UPE458866:UPE458870 UZA458866:UZA458870 VIW458866:VIW458870 VSS458866:VSS458870 WCO458866:WCO458870 WMK458866:WMK458870 WWG458866:WWG458870 C524402:C524406 JU524402:JU524406 TQ524402:TQ524406 ADM524402:ADM524406 ANI524402:ANI524406 AXE524402:AXE524406 BHA524402:BHA524406 BQW524402:BQW524406 CAS524402:CAS524406 CKO524402:CKO524406 CUK524402:CUK524406 DEG524402:DEG524406 DOC524402:DOC524406 DXY524402:DXY524406 EHU524402:EHU524406 ERQ524402:ERQ524406 FBM524402:FBM524406 FLI524402:FLI524406 FVE524402:FVE524406 GFA524402:GFA524406 GOW524402:GOW524406 GYS524402:GYS524406 HIO524402:HIO524406 HSK524402:HSK524406 ICG524402:ICG524406 IMC524402:IMC524406 IVY524402:IVY524406 JFU524402:JFU524406 JPQ524402:JPQ524406 JZM524402:JZM524406 KJI524402:KJI524406 KTE524402:KTE524406 LDA524402:LDA524406 LMW524402:LMW524406 LWS524402:LWS524406 MGO524402:MGO524406 MQK524402:MQK524406 NAG524402:NAG524406 NKC524402:NKC524406 NTY524402:NTY524406 ODU524402:ODU524406 ONQ524402:ONQ524406 OXM524402:OXM524406 PHI524402:PHI524406 PRE524402:PRE524406 QBA524402:QBA524406 QKW524402:QKW524406 QUS524402:QUS524406 REO524402:REO524406 ROK524402:ROK524406 RYG524402:RYG524406 SIC524402:SIC524406 SRY524402:SRY524406 TBU524402:TBU524406 TLQ524402:TLQ524406 TVM524402:TVM524406 UFI524402:UFI524406 UPE524402:UPE524406 UZA524402:UZA524406 VIW524402:VIW524406 VSS524402:VSS524406 WCO524402:WCO524406 WMK524402:WMK524406 WWG524402:WWG524406 C589938:C589942 JU589938:JU589942 TQ589938:TQ589942 ADM589938:ADM589942 ANI589938:ANI589942 AXE589938:AXE589942 BHA589938:BHA589942 BQW589938:BQW589942 CAS589938:CAS589942 CKO589938:CKO589942 CUK589938:CUK589942 DEG589938:DEG589942 DOC589938:DOC589942 DXY589938:DXY589942 EHU589938:EHU589942 ERQ589938:ERQ589942 FBM589938:FBM589942 FLI589938:FLI589942 FVE589938:FVE589942 GFA589938:GFA589942 GOW589938:GOW589942 GYS589938:GYS589942 HIO589938:HIO589942 HSK589938:HSK589942 ICG589938:ICG589942 IMC589938:IMC589942 IVY589938:IVY589942 JFU589938:JFU589942 JPQ589938:JPQ589942 JZM589938:JZM589942 KJI589938:KJI589942 KTE589938:KTE589942 LDA589938:LDA589942 LMW589938:LMW589942 LWS589938:LWS589942 MGO589938:MGO589942 MQK589938:MQK589942 NAG589938:NAG589942 NKC589938:NKC589942 NTY589938:NTY589942 ODU589938:ODU589942 ONQ589938:ONQ589942 OXM589938:OXM589942 PHI589938:PHI589942 PRE589938:PRE589942 QBA589938:QBA589942 QKW589938:QKW589942 QUS589938:QUS589942 REO589938:REO589942 ROK589938:ROK589942 RYG589938:RYG589942 SIC589938:SIC589942 SRY589938:SRY589942 TBU589938:TBU589942 TLQ589938:TLQ589942 TVM589938:TVM589942 UFI589938:UFI589942 UPE589938:UPE589942 UZA589938:UZA589942 VIW589938:VIW589942 VSS589938:VSS589942 WCO589938:WCO589942 WMK589938:WMK589942 WWG589938:WWG589942 C655474:C655478 JU655474:JU655478 TQ655474:TQ655478 ADM655474:ADM655478 ANI655474:ANI655478 AXE655474:AXE655478 BHA655474:BHA655478 BQW655474:BQW655478 CAS655474:CAS655478 CKO655474:CKO655478 CUK655474:CUK655478 DEG655474:DEG655478 DOC655474:DOC655478 DXY655474:DXY655478 EHU655474:EHU655478 ERQ655474:ERQ655478 FBM655474:FBM655478 FLI655474:FLI655478 FVE655474:FVE655478 GFA655474:GFA655478 GOW655474:GOW655478 GYS655474:GYS655478 HIO655474:HIO655478 HSK655474:HSK655478 ICG655474:ICG655478 IMC655474:IMC655478 IVY655474:IVY655478 JFU655474:JFU655478 JPQ655474:JPQ655478 JZM655474:JZM655478 KJI655474:KJI655478 KTE655474:KTE655478 LDA655474:LDA655478 LMW655474:LMW655478 LWS655474:LWS655478 MGO655474:MGO655478 MQK655474:MQK655478 NAG655474:NAG655478 NKC655474:NKC655478 NTY655474:NTY655478 ODU655474:ODU655478 ONQ655474:ONQ655478 OXM655474:OXM655478 PHI655474:PHI655478 PRE655474:PRE655478 QBA655474:QBA655478 QKW655474:QKW655478 QUS655474:QUS655478 REO655474:REO655478 ROK655474:ROK655478 RYG655474:RYG655478 SIC655474:SIC655478 SRY655474:SRY655478 TBU655474:TBU655478 TLQ655474:TLQ655478 TVM655474:TVM655478 UFI655474:UFI655478 UPE655474:UPE655478 UZA655474:UZA655478 VIW655474:VIW655478 VSS655474:VSS655478 WCO655474:WCO655478 WMK655474:WMK655478 WWG655474:WWG655478 C721010:C721014 JU721010:JU721014 TQ721010:TQ721014 ADM721010:ADM721014 ANI721010:ANI721014 AXE721010:AXE721014 BHA721010:BHA721014 BQW721010:BQW721014 CAS721010:CAS721014 CKO721010:CKO721014 CUK721010:CUK721014 DEG721010:DEG721014 DOC721010:DOC721014 DXY721010:DXY721014 EHU721010:EHU721014 ERQ721010:ERQ721014 FBM721010:FBM721014 FLI721010:FLI721014 FVE721010:FVE721014 GFA721010:GFA721014 GOW721010:GOW721014 GYS721010:GYS721014 HIO721010:HIO721014 HSK721010:HSK721014 ICG721010:ICG721014 IMC721010:IMC721014 IVY721010:IVY721014 JFU721010:JFU721014 JPQ721010:JPQ721014 JZM721010:JZM721014 KJI721010:KJI721014 KTE721010:KTE721014 LDA721010:LDA721014 LMW721010:LMW721014 LWS721010:LWS721014 MGO721010:MGO721014 MQK721010:MQK721014 NAG721010:NAG721014 NKC721010:NKC721014 NTY721010:NTY721014 ODU721010:ODU721014 ONQ721010:ONQ721014 OXM721010:OXM721014 PHI721010:PHI721014 PRE721010:PRE721014 QBA721010:QBA721014 QKW721010:QKW721014 QUS721010:QUS721014 REO721010:REO721014 ROK721010:ROK721014 RYG721010:RYG721014 SIC721010:SIC721014 SRY721010:SRY721014 TBU721010:TBU721014 TLQ721010:TLQ721014 TVM721010:TVM721014 UFI721010:UFI721014 UPE721010:UPE721014 UZA721010:UZA721014 VIW721010:VIW721014 VSS721010:VSS721014 WCO721010:WCO721014 WMK721010:WMK721014 WWG721010:WWG721014 C786546:C786550 JU786546:JU786550 TQ786546:TQ786550 ADM786546:ADM786550 ANI786546:ANI786550 AXE786546:AXE786550 BHA786546:BHA786550 BQW786546:BQW786550 CAS786546:CAS786550 CKO786546:CKO786550 CUK786546:CUK786550 DEG786546:DEG786550 DOC786546:DOC786550 DXY786546:DXY786550 EHU786546:EHU786550 ERQ786546:ERQ786550 FBM786546:FBM786550 FLI786546:FLI786550 FVE786546:FVE786550 GFA786546:GFA786550 GOW786546:GOW786550 GYS786546:GYS786550 HIO786546:HIO786550 HSK786546:HSK786550 ICG786546:ICG786550 IMC786546:IMC786550 IVY786546:IVY786550 JFU786546:JFU786550 JPQ786546:JPQ786550 JZM786546:JZM786550 KJI786546:KJI786550 KTE786546:KTE786550 LDA786546:LDA786550 LMW786546:LMW786550 LWS786546:LWS786550 MGO786546:MGO786550 MQK786546:MQK786550 NAG786546:NAG786550 NKC786546:NKC786550 NTY786546:NTY786550 ODU786546:ODU786550 ONQ786546:ONQ786550 OXM786546:OXM786550 PHI786546:PHI786550 PRE786546:PRE786550 QBA786546:QBA786550 QKW786546:QKW786550 QUS786546:QUS786550 REO786546:REO786550 ROK786546:ROK786550 RYG786546:RYG786550 SIC786546:SIC786550 SRY786546:SRY786550 TBU786546:TBU786550 TLQ786546:TLQ786550 TVM786546:TVM786550 UFI786546:UFI786550 UPE786546:UPE786550 UZA786546:UZA786550 VIW786546:VIW786550 VSS786546:VSS786550 WCO786546:WCO786550 WMK786546:WMK786550 WWG786546:WWG786550 C852082:C852086 JU852082:JU852086 TQ852082:TQ852086 ADM852082:ADM852086 ANI852082:ANI852086 AXE852082:AXE852086 BHA852082:BHA852086 BQW852082:BQW852086 CAS852082:CAS852086 CKO852082:CKO852086 CUK852082:CUK852086 DEG852082:DEG852086 DOC852082:DOC852086 DXY852082:DXY852086 EHU852082:EHU852086 ERQ852082:ERQ852086 FBM852082:FBM852086 FLI852082:FLI852086 FVE852082:FVE852086 GFA852082:GFA852086 GOW852082:GOW852086 GYS852082:GYS852086 HIO852082:HIO852086 HSK852082:HSK852086 ICG852082:ICG852086 IMC852082:IMC852086 IVY852082:IVY852086 JFU852082:JFU852086 JPQ852082:JPQ852086 JZM852082:JZM852086 KJI852082:KJI852086 KTE852082:KTE852086 LDA852082:LDA852086 LMW852082:LMW852086 LWS852082:LWS852086 MGO852082:MGO852086 MQK852082:MQK852086 NAG852082:NAG852086 NKC852082:NKC852086 NTY852082:NTY852086 ODU852082:ODU852086 ONQ852082:ONQ852086 OXM852082:OXM852086 PHI852082:PHI852086 PRE852082:PRE852086 QBA852082:QBA852086 QKW852082:QKW852086 QUS852082:QUS852086 REO852082:REO852086 ROK852082:ROK852086 RYG852082:RYG852086 SIC852082:SIC852086 SRY852082:SRY852086 TBU852082:TBU852086 TLQ852082:TLQ852086 TVM852082:TVM852086 UFI852082:UFI852086 UPE852082:UPE852086 UZA852082:UZA852086 VIW852082:VIW852086 VSS852082:VSS852086 WCO852082:WCO852086 WMK852082:WMK852086 WWG852082:WWG852086 C917618:C917622 JU917618:JU917622 TQ917618:TQ917622 ADM917618:ADM917622 ANI917618:ANI917622 AXE917618:AXE917622 BHA917618:BHA917622 BQW917618:BQW917622 CAS917618:CAS917622 CKO917618:CKO917622 CUK917618:CUK917622 DEG917618:DEG917622 DOC917618:DOC917622 DXY917618:DXY917622 EHU917618:EHU917622 ERQ917618:ERQ917622 FBM917618:FBM917622 FLI917618:FLI917622 FVE917618:FVE917622 GFA917618:GFA917622 GOW917618:GOW917622 GYS917618:GYS917622 HIO917618:HIO917622 HSK917618:HSK917622 ICG917618:ICG917622 IMC917618:IMC917622 IVY917618:IVY917622 JFU917618:JFU917622 JPQ917618:JPQ917622 JZM917618:JZM917622 KJI917618:KJI917622 KTE917618:KTE917622 LDA917618:LDA917622 LMW917618:LMW917622 LWS917618:LWS917622 MGO917618:MGO917622 MQK917618:MQK917622 NAG917618:NAG917622 NKC917618:NKC917622 NTY917618:NTY917622 ODU917618:ODU917622 ONQ917618:ONQ917622 OXM917618:OXM917622 PHI917618:PHI917622 PRE917618:PRE917622 QBA917618:QBA917622 QKW917618:QKW917622 QUS917618:QUS917622 REO917618:REO917622 ROK917618:ROK917622 RYG917618:RYG917622 SIC917618:SIC917622 SRY917618:SRY917622 TBU917618:TBU917622 TLQ917618:TLQ917622 TVM917618:TVM917622 UFI917618:UFI917622 UPE917618:UPE917622 UZA917618:UZA917622 VIW917618:VIW917622 VSS917618:VSS917622 WCO917618:WCO917622 WMK917618:WMK917622 WWG917618:WWG917622 C983154:C983158 JU983154:JU983158 TQ983154:TQ983158 ADM983154:ADM983158 ANI983154:ANI983158 AXE983154:AXE983158 BHA983154:BHA983158 BQW983154:BQW983158 CAS983154:CAS983158 CKO983154:CKO983158 CUK983154:CUK983158 DEG983154:DEG983158 DOC983154:DOC983158 DXY983154:DXY983158 EHU983154:EHU983158 ERQ983154:ERQ983158 FBM983154:FBM983158 FLI983154:FLI983158 FVE983154:FVE983158 GFA983154:GFA983158 GOW983154:GOW983158 GYS983154:GYS983158 HIO983154:HIO983158 HSK983154:HSK983158 ICG983154:ICG983158 IMC983154:IMC983158 IVY983154:IVY983158 JFU983154:JFU983158 JPQ983154:JPQ983158 JZM983154:JZM983158 KJI983154:KJI983158 KTE983154:KTE983158 LDA983154:LDA983158 LMW983154:LMW983158 LWS983154:LWS983158 MGO983154:MGO983158 MQK983154:MQK983158 NAG983154:NAG983158 NKC983154:NKC983158 NTY983154:NTY983158 ODU983154:ODU983158 ONQ983154:ONQ983158 OXM983154:OXM983158 PHI983154:PHI983158 PRE983154:PRE983158 QBA983154:QBA983158 QKW983154:QKW983158 QUS983154:QUS983158 REO983154:REO983158 ROK983154:ROK983158 RYG983154:RYG983158 SIC983154:SIC983158 SRY983154:SRY983158 TBU983154:TBU983158 TLQ983154:TLQ983158 TVM983154:TVM983158 UFI983154:UFI983158 UPE983154:UPE983158 UZA983154:UZA983158 VIW983154:VIW983158 VSS983154:VSS983158 WCO983154:WCO983158 WMK983154:WMK983158 WWG983154:WWG983158 IVY983160:IVY983165 JU85:JU94 TQ85:TQ94 ADM85:ADM94 ANI85:ANI94 AXE85:AXE94 BHA85:BHA94 BQW85:BQW94 CAS85:CAS94 CKO85:CKO94 CUK85:CUK94 DEG85:DEG94 DOC85:DOC94 DXY85:DXY94 EHU85:EHU94 ERQ85:ERQ94 FBM85:FBM94 FLI85:FLI94 FVE85:FVE94 GFA85:GFA94 GOW85:GOW94 GYS85:GYS94 HIO85:HIO94 HSK85:HSK94 ICG85:ICG94 IMC85:IMC94 IVY85:IVY94 JFU85:JFU94 JPQ85:JPQ94 JZM85:JZM94 KJI85:KJI94 KTE85:KTE94 LDA85:LDA94 LMW85:LMW94 LWS85:LWS94 MGO85:MGO94 MQK85:MQK94 NAG85:NAG94 NKC85:NKC94 NTY85:NTY94 ODU85:ODU94 ONQ85:ONQ94 OXM85:OXM94 PHI85:PHI94 PRE85:PRE94 QBA85:QBA94 QKW85:QKW94 QUS85:QUS94 REO85:REO94 ROK85:ROK94 RYG85:RYG94 SIC85:SIC94 SRY85:SRY94 TBU85:TBU94 TLQ85:TLQ94 TVM85:TVM94 UFI85:UFI94 UPE85:UPE94 UZA85:UZA94 VIW85:VIW94 VSS85:VSS94 WCO85:WCO94 WMK85:WMK94 WWG85:WWG94 C65691:C65696 JU65691:JU65696 TQ65691:TQ65696 ADM65691:ADM65696 ANI65691:ANI65696 AXE65691:AXE65696 BHA65691:BHA65696 BQW65691:BQW65696 CAS65691:CAS65696 CKO65691:CKO65696 CUK65691:CUK65696 DEG65691:DEG65696 DOC65691:DOC65696 DXY65691:DXY65696 EHU65691:EHU65696 ERQ65691:ERQ65696 FBM65691:FBM65696 FLI65691:FLI65696 FVE65691:FVE65696 GFA65691:GFA65696 GOW65691:GOW65696 GYS65691:GYS65696 HIO65691:HIO65696 HSK65691:HSK65696 ICG65691:ICG65696 IMC65691:IMC65696 IVY65691:IVY65696 JFU65691:JFU65696 JPQ65691:JPQ65696 JZM65691:JZM65696 KJI65691:KJI65696 KTE65691:KTE65696 LDA65691:LDA65696 LMW65691:LMW65696 LWS65691:LWS65696 MGO65691:MGO65696 MQK65691:MQK65696 NAG65691:NAG65696 NKC65691:NKC65696 NTY65691:NTY65696 ODU65691:ODU65696 ONQ65691:ONQ65696 OXM65691:OXM65696 PHI65691:PHI65696 PRE65691:PRE65696 QBA65691:QBA65696 QKW65691:QKW65696 QUS65691:QUS65696 REO65691:REO65696 ROK65691:ROK65696 RYG65691:RYG65696 SIC65691:SIC65696 SRY65691:SRY65696 TBU65691:TBU65696 TLQ65691:TLQ65696 TVM65691:TVM65696 UFI65691:UFI65696 UPE65691:UPE65696 UZA65691:UZA65696 VIW65691:VIW65696 VSS65691:VSS65696 WCO65691:WCO65696 WMK65691:WMK65696 WWG65691:WWG65696 C131227:C131232 JU131227:JU131232 TQ131227:TQ131232 ADM131227:ADM131232 ANI131227:ANI131232 AXE131227:AXE131232 BHA131227:BHA131232 BQW131227:BQW131232 CAS131227:CAS131232 CKO131227:CKO131232 CUK131227:CUK131232 DEG131227:DEG131232 DOC131227:DOC131232 DXY131227:DXY131232 EHU131227:EHU131232 ERQ131227:ERQ131232 FBM131227:FBM131232 FLI131227:FLI131232 FVE131227:FVE131232 GFA131227:GFA131232 GOW131227:GOW131232 GYS131227:GYS131232 HIO131227:HIO131232 HSK131227:HSK131232 ICG131227:ICG131232 IMC131227:IMC131232 IVY131227:IVY131232 JFU131227:JFU131232 JPQ131227:JPQ131232 JZM131227:JZM131232 KJI131227:KJI131232 KTE131227:KTE131232 LDA131227:LDA131232 LMW131227:LMW131232 LWS131227:LWS131232 MGO131227:MGO131232 MQK131227:MQK131232 NAG131227:NAG131232 NKC131227:NKC131232 NTY131227:NTY131232 ODU131227:ODU131232 ONQ131227:ONQ131232 OXM131227:OXM131232 PHI131227:PHI131232 PRE131227:PRE131232 QBA131227:QBA131232 QKW131227:QKW131232 QUS131227:QUS131232 REO131227:REO131232 ROK131227:ROK131232 RYG131227:RYG131232 SIC131227:SIC131232 SRY131227:SRY131232 TBU131227:TBU131232 TLQ131227:TLQ131232 TVM131227:TVM131232 UFI131227:UFI131232 UPE131227:UPE131232 UZA131227:UZA131232 VIW131227:VIW131232 VSS131227:VSS131232 WCO131227:WCO131232 WMK131227:WMK131232 WWG131227:WWG131232 C196763:C196768 JU196763:JU196768 TQ196763:TQ196768 ADM196763:ADM196768 ANI196763:ANI196768 AXE196763:AXE196768 BHA196763:BHA196768 BQW196763:BQW196768 CAS196763:CAS196768 CKO196763:CKO196768 CUK196763:CUK196768 DEG196763:DEG196768 DOC196763:DOC196768 DXY196763:DXY196768 EHU196763:EHU196768 ERQ196763:ERQ196768 FBM196763:FBM196768 FLI196763:FLI196768 FVE196763:FVE196768 GFA196763:GFA196768 GOW196763:GOW196768 GYS196763:GYS196768 HIO196763:HIO196768 HSK196763:HSK196768 ICG196763:ICG196768 IMC196763:IMC196768 IVY196763:IVY196768 JFU196763:JFU196768 JPQ196763:JPQ196768 JZM196763:JZM196768 KJI196763:KJI196768 KTE196763:KTE196768 LDA196763:LDA196768 LMW196763:LMW196768 LWS196763:LWS196768 MGO196763:MGO196768 MQK196763:MQK196768 NAG196763:NAG196768 NKC196763:NKC196768 NTY196763:NTY196768 ODU196763:ODU196768 ONQ196763:ONQ196768 OXM196763:OXM196768 PHI196763:PHI196768 PRE196763:PRE196768 QBA196763:QBA196768 QKW196763:QKW196768 QUS196763:QUS196768 REO196763:REO196768 ROK196763:ROK196768 RYG196763:RYG196768 SIC196763:SIC196768 SRY196763:SRY196768 TBU196763:TBU196768 TLQ196763:TLQ196768 TVM196763:TVM196768 UFI196763:UFI196768 UPE196763:UPE196768 UZA196763:UZA196768 VIW196763:VIW196768 VSS196763:VSS196768 WCO196763:WCO196768 WMK196763:WMK196768 WWG196763:WWG196768 C262299:C262304 JU262299:JU262304 TQ262299:TQ262304 ADM262299:ADM262304 ANI262299:ANI262304 AXE262299:AXE262304 BHA262299:BHA262304 BQW262299:BQW262304 CAS262299:CAS262304 CKO262299:CKO262304 CUK262299:CUK262304 DEG262299:DEG262304 DOC262299:DOC262304 DXY262299:DXY262304 EHU262299:EHU262304 ERQ262299:ERQ262304 FBM262299:FBM262304 FLI262299:FLI262304 FVE262299:FVE262304 GFA262299:GFA262304 GOW262299:GOW262304 GYS262299:GYS262304 HIO262299:HIO262304 HSK262299:HSK262304 ICG262299:ICG262304 IMC262299:IMC262304 IVY262299:IVY262304 JFU262299:JFU262304 JPQ262299:JPQ262304 JZM262299:JZM262304 KJI262299:KJI262304 KTE262299:KTE262304 LDA262299:LDA262304 LMW262299:LMW262304 LWS262299:LWS262304 MGO262299:MGO262304 MQK262299:MQK262304 NAG262299:NAG262304 NKC262299:NKC262304 NTY262299:NTY262304 ODU262299:ODU262304 ONQ262299:ONQ262304 OXM262299:OXM262304 PHI262299:PHI262304 PRE262299:PRE262304 QBA262299:QBA262304 QKW262299:QKW262304 QUS262299:QUS262304 REO262299:REO262304 ROK262299:ROK262304 RYG262299:RYG262304 SIC262299:SIC262304 SRY262299:SRY262304 TBU262299:TBU262304 TLQ262299:TLQ262304 TVM262299:TVM262304 UFI262299:UFI262304 UPE262299:UPE262304 UZA262299:UZA262304 VIW262299:VIW262304 VSS262299:VSS262304 WCO262299:WCO262304 WMK262299:WMK262304 WWG262299:WWG262304 C327835:C327840 JU327835:JU327840 TQ327835:TQ327840 ADM327835:ADM327840 ANI327835:ANI327840 AXE327835:AXE327840 BHA327835:BHA327840 BQW327835:BQW327840 CAS327835:CAS327840 CKO327835:CKO327840 CUK327835:CUK327840 DEG327835:DEG327840 DOC327835:DOC327840 DXY327835:DXY327840 EHU327835:EHU327840 ERQ327835:ERQ327840 FBM327835:FBM327840 FLI327835:FLI327840 FVE327835:FVE327840 GFA327835:GFA327840 GOW327835:GOW327840 GYS327835:GYS327840 HIO327835:HIO327840 HSK327835:HSK327840 ICG327835:ICG327840 IMC327835:IMC327840 IVY327835:IVY327840 JFU327835:JFU327840 JPQ327835:JPQ327840 JZM327835:JZM327840 KJI327835:KJI327840 KTE327835:KTE327840 LDA327835:LDA327840 LMW327835:LMW327840 LWS327835:LWS327840 MGO327835:MGO327840 MQK327835:MQK327840 NAG327835:NAG327840 NKC327835:NKC327840 NTY327835:NTY327840 ODU327835:ODU327840 ONQ327835:ONQ327840 OXM327835:OXM327840 PHI327835:PHI327840 PRE327835:PRE327840 QBA327835:QBA327840 QKW327835:QKW327840 QUS327835:QUS327840 REO327835:REO327840 ROK327835:ROK327840 RYG327835:RYG327840 SIC327835:SIC327840 SRY327835:SRY327840 TBU327835:TBU327840 TLQ327835:TLQ327840 TVM327835:TVM327840 UFI327835:UFI327840 UPE327835:UPE327840 UZA327835:UZA327840 VIW327835:VIW327840 VSS327835:VSS327840 WCO327835:WCO327840 WMK327835:WMK327840 WWG327835:WWG327840 C393371:C393376 JU393371:JU393376 TQ393371:TQ393376 ADM393371:ADM393376 ANI393371:ANI393376 AXE393371:AXE393376 BHA393371:BHA393376 BQW393371:BQW393376 CAS393371:CAS393376 CKO393371:CKO393376 CUK393371:CUK393376 DEG393371:DEG393376 DOC393371:DOC393376 DXY393371:DXY393376 EHU393371:EHU393376 ERQ393371:ERQ393376 FBM393371:FBM393376 FLI393371:FLI393376 FVE393371:FVE393376 GFA393371:GFA393376 GOW393371:GOW393376 GYS393371:GYS393376 HIO393371:HIO393376 HSK393371:HSK393376 ICG393371:ICG393376 IMC393371:IMC393376 IVY393371:IVY393376 JFU393371:JFU393376 JPQ393371:JPQ393376 JZM393371:JZM393376 KJI393371:KJI393376 KTE393371:KTE393376 LDA393371:LDA393376 LMW393371:LMW393376 LWS393371:LWS393376 MGO393371:MGO393376 MQK393371:MQK393376 NAG393371:NAG393376 NKC393371:NKC393376 NTY393371:NTY393376 ODU393371:ODU393376 ONQ393371:ONQ393376 OXM393371:OXM393376 PHI393371:PHI393376 PRE393371:PRE393376 QBA393371:QBA393376 QKW393371:QKW393376 QUS393371:QUS393376 REO393371:REO393376 ROK393371:ROK393376 RYG393371:RYG393376 SIC393371:SIC393376 SRY393371:SRY393376 TBU393371:TBU393376 TLQ393371:TLQ393376 TVM393371:TVM393376 UFI393371:UFI393376 UPE393371:UPE393376 UZA393371:UZA393376 VIW393371:VIW393376 VSS393371:VSS393376 WCO393371:WCO393376 WMK393371:WMK393376 WWG393371:WWG393376 C458907:C458912 JU458907:JU458912 TQ458907:TQ458912 ADM458907:ADM458912 ANI458907:ANI458912 AXE458907:AXE458912 BHA458907:BHA458912 BQW458907:BQW458912 CAS458907:CAS458912 CKO458907:CKO458912 CUK458907:CUK458912 DEG458907:DEG458912 DOC458907:DOC458912 DXY458907:DXY458912 EHU458907:EHU458912 ERQ458907:ERQ458912 FBM458907:FBM458912 FLI458907:FLI458912 FVE458907:FVE458912 GFA458907:GFA458912 GOW458907:GOW458912 GYS458907:GYS458912 HIO458907:HIO458912 HSK458907:HSK458912 ICG458907:ICG458912 IMC458907:IMC458912 IVY458907:IVY458912 JFU458907:JFU458912 JPQ458907:JPQ458912 JZM458907:JZM458912 KJI458907:KJI458912 KTE458907:KTE458912 LDA458907:LDA458912 LMW458907:LMW458912 LWS458907:LWS458912 MGO458907:MGO458912 MQK458907:MQK458912 NAG458907:NAG458912 NKC458907:NKC458912 NTY458907:NTY458912 ODU458907:ODU458912 ONQ458907:ONQ458912 OXM458907:OXM458912 PHI458907:PHI458912 PRE458907:PRE458912 QBA458907:QBA458912 QKW458907:QKW458912 QUS458907:QUS458912 REO458907:REO458912 ROK458907:ROK458912 RYG458907:RYG458912 SIC458907:SIC458912 SRY458907:SRY458912 TBU458907:TBU458912 TLQ458907:TLQ458912 TVM458907:TVM458912 UFI458907:UFI458912 UPE458907:UPE458912 UZA458907:UZA458912 VIW458907:VIW458912 VSS458907:VSS458912 WCO458907:WCO458912 WMK458907:WMK458912 WWG458907:WWG458912 C524443:C524448 JU524443:JU524448 TQ524443:TQ524448 ADM524443:ADM524448 ANI524443:ANI524448 AXE524443:AXE524448 BHA524443:BHA524448 BQW524443:BQW524448 CAS524443:CAS524448 CKO524443:CKO524448 CUK524443:CUK524448 DEG524443:DEG524448 DOC524443:DOC524448 DXY524443:DXY524448 EHU524443:EHU524448 ERQ524443:ERQ524448 FBM524443:FBM524448 FLI524443:FLI524448 FVE524443:FVE524448 GFA524443:GFA524448 GOW524443:GOW524448 GYS524443:GYS524448 HIO524443:HIO524448 HSK524443:HSK524448 ICG524443:ICG524448 IMC524443:IMC524448 IVY524443:IVY524448 JFU524443:JFU524448 JPQ524443:JPQ524448 JZM524443:JZM524448 KJI524443:KJI524448 KTE524443:KTE524448 LDA524443:LDA524448 LMW524443:LMW524448 LWS524443:LWS524448 MGO524443:MGO524448 MQK524443:MQK524448 NAG524443:NAG524448 NKC524443:NKC524448 NTY524443:NTY524448 ODU524443:ODU524448 ONQ524443:ONQ524448 OXM524443:OXM524448 PHI524443:PHI524448 PRE524443:PRE524448 QBA524443:QBA524448 QKW524443:QKW524448 QUS524443:QUS524448 REO524443:REO524448 ROK524443:ROK524448 RYG524443:RYG524448 SIC524443:SIC524448 SRY524443:SRY524448 TBU524443:TBU524448 TLQ524443:TLQ524448 TVM524443:TVM524448 UFI524443:UFI524448 UPE524443:UPE524448 UZA524443:UZA524448 VIW524443:VIW524448 VSS524443:VSS524448 WCO524443:WCO524448 WMK524443:WMK524448 WWG524443:WWG524448 C589979:C589984 JU589979:JU589984 TQ589979:TQ589984 ADM589979:ADM589984 ANI589979:ANI589984 AXE589979:AXE589984 BHA589979:BHA589984 BQW589979:BQW589984 CAS589979:CAS589984 CKO589979:CKO589984 CUK589979:CUK589984 DEG589979:DEG589984 DOC589979:DOC589984 DXY589979:DXY589984 EHU589979:EHU589984 ERQ589979:ERQ589984 FBM589979:FBM589984 FLI589979:FLI589984 FVE589979:FVE589984 GFA589979:GFA589984 GOW589979:GOW589984 GYS589979:GYS589984 HIO589979:HIO589984 HSK589979:HSK589984 ICG589979:ICG589984 IMC589979:IMC589984 IVY589979:IVY589984 JFU589979:JFU589984 JPQ589979:JPQ589984 JZM589979:JZM589984 KJI589979:KJI589984 KTE589979:KTE589984 LDA589979:LDA589984 LMW589979:LMW589984 LWS589979:LWS589984 MGO589979:MGO589984 MQK589979:MQK589984 NAG589979:NAG589984 NKC589979:NKC589984 NTY589979:NTY589984 ODU589979:ODU589984 ONQ589979:ONQ589984 OXM589979:OXM589984 PHI589979:PHI589984 PRE589979:PRE589984 QBA589979:QBA589984 QKW589979:QKW589984 QUS589979:QUS589984 REO589979:REO589984 ROK589979:ROK589984 RYG589979:RYG589984 SIC589979:SIC589984 SRY589979:SRY589984 TBU589979:TBU589984 TLQ589979:TLQ589984 TVM589979:TVM589984 UFI589979:UFI589984 UPE589979:UPE589984 UZA589979:UZA589984 VIW589979:VIW589984 VSS589979:VSS589984 WCO589979:WCO589984 WMK589979:WMK589984 WWG589979:WWG589984 C655515:C655520 JU655515:JU655520 TQ655515:TQ655520 ADM655515:ADM655520 ANI655515:ANI655520 AXE655515:AXE655520 BHA655515:BHA655520 BQW655515:BQW655520 CAS655515:CAS655520 CKO655515:CKO655520 CUK655515:CUK655520 DEG655515:DEG655520 DOC655515:DOC655520 DXY655515:DXY655520 EHU655515:EHU655520 ERQ655515:ERQ655520 FBM655515:FBM655520 FLI655515:FLI655520 FVE655515:FVE655520 GFA655515:GFA655520 GOW655515:GOW655520 GYS655515:GYS655520 HIO655515:HIO655520 HSK655515:HSK655520 ICG655515:ICG655520 IMC655515:IMC655520 IVY655515:IVY655520 JFU655515:JFU655520 JPQ655515:JPQ655520 JZM655515:JZM655520 KJI655515:KJI655520 KTE655515:KTE655520 LDA655515:LDA655520 LMW655515:LMW655520 LWS655515:LWS655520 MGO655515:MGO655520 MQK655515:MQK655520 NAG655515:NAG655520 NKC655515:NKC655520 NTY655515:NTY655520 ODU655515:ODU655520 ONQ655515:ONQ655520 OXM655515:OXM655520 PHI655515:PHI655520 PRE655515:PRE655520 QBA655515:QBA655520 QKW655515:QKW655520 QUS655515:QUS655520 REO655515:REO655520 ROK655515:ROK655520 RYG655515:RYG655520 SIC655515:SIC655520 SRY655515:SRY655520 TBU655515:TBU655520 TLQ655515:TLQ655520 TVM655515:TVM655520 UFI655515:UFI655520 UPE655515:UPE655520 UZA655515:UZA655520 VIW655515:VIW655520 VSS655515:VSS655520 WCO655515:WCO655520 WMK655515:WMK655520 WWG655515:WWG655520 C721051:C721056 JU721051:JU721056 TQ721051:TQ721056 ADM721051:ADM721056 ANI721051:ANI721056 AXE721051:AXE721056 BHA721051:BHA721056 BQW721051:BQW721056 CAS721051:CAS721056 CKO721051:CKO721056 CUK721051:CUK721056 DEG721051:DEG721056 DOC721051:DOC721056 DXY721051:DXY721056 EHU721051:EHU721056 ERQ721051:ERQ721056 FBM721051:FBM721056 FLI721051:FLI721056 FVE721051:FVE721056 GFA721051:GFA721056 GOW721051:GOW721056 GYS721051:GYS721056 HIO721051:HIO721056 HSK721051:HSK721056 ICG721051:ICG721056 IMC721051:IMC721056 IVY721051:IVY721056 JFU721051:JFU721056 JPQ721051:JPQ721056 JZM721051:JZM721056 KJI721051:KJI721056 KTE721051:KTE721056 LDA721051:LDA721056 LMW721051:LMW721056 LWS721051:LWS721056 MGO721051:MGO721056 MQK721051:MQK721056 NAG721051:NAG721056 NKC721051:NKC721056 NTY721051:NTY721056 ODU721051:ODU721056 ONQ721051:ONQ721056 OXM721051:OXM721056 PHI721051:PHI721056 PRE721051:PRE721056 QBA721051:QBA721056 QKW721051:QKW721056 QUS721051:QUS721056 REO721051:REO721056 ROK721051:ROK721056 RYG721051:RYG721056 SIC721051:SIC721056 SRY721051:SRY721056 TBU721051:TBU721056 TLQ721051:TLQ721056 TVM721051:TVM721056 UFI721051:UFI721056 UPE721051:UPE721056 UZA721051:UZA721056 VIW721051:VIW721056 VSS721051:VSS721056 WCO721051:WCO721056 WMK721051:WMK721056 WWG721051:WWG721056 C786587:C786592 JU786587:JU786592 TQ786587:TQ786592 ADM786587:ADM786592 ANI786587:ANI786592 AXE786587:AXE786592 BHA786587:BHA786592 BQW786587:BQW786592 CAS786587:CAS786592 CKO786587:CKO786592 CUK786587:CUK786592 DEG786587:DEG786592 DOC786587:DOC786592 DXY786587:DXY786592 EHU786587:EHU786592 ERQ786587:ERQ786592 FBM786587:FBM786592 FLI786587:FLI786592 FVE786587:FVE786592 GFA786587:GFA786592 GOW786587:GOW786592 GYS786587:GYS786592 HIO786587:HIO786592 HSK786587:HSK786592 ICG786587:ICG786592 IMC786587:IMC786592 IVY786587:IVY786592 JFU786587:JFU786592 JPQ786587:JPQ786592 JZM786587:JZM786592 KJI786587:KJI786592 KTE786587:KTE786592 LDA786587:LDA786592 LMW786587:LMW786592 LWS786587:LWS786592 MGO786587:MGO786592 MQK786587:MQK786592 NAG786587:NAG786592 NKC786587:NKC786592 NTY786587:NTY786592 ODU786587:ODU786592 ONQ786587:ONQ786592 OXM786587:OXM786592 PHI786587:PHI786592 PRE786587:PRE786592 QBA786587:QBA786592 QKW786587:QKW786592 QUS786587:QUS786592 REO786587:REO786592 ROK786587:ROK786592 RYG786587:RYG786592 SIC786587:SIC786592 SRY786587:SRY786592 TBU786587:TBU786592 TLQ786587:TLQ786592 TVM786587:TVM786592 UFI786587:UFI786592 UPE786587:UPE786592 UZA786587:UZA786592 VIW786587:VIW786592 VSS786587:VSS786592 WCO786587:WCO786592 WMK786587:WMK786592 WWG786587:WWG786592 C852123:C852128 JU852123:JU852128 TQ852123:TQ852128 ADM852123:ADM852128 ANI852123:ANI852128 AXE852123:AXE852128 BHA852123:BHA852128 BQW852123:BQW852128 CAS852123:CAS852128 CKO852123:CKO852128 CUK852123:CUK852128 DEG852123:DEG852128 DOC852123:DOC852128 DXY852123:DXY852128 EHU852123:EHU852128 ERQ852123:ERQ852128 FBM852123:FBM852128 FLI852123:FLI852128 FVE852123:FVE852128 GFA852123:GFA852128 GOW852123:GOW852128 GYS852123:GYS852128 HIO852123:HIO852128 HSK852123:HSK852128 ICG852123:ICG852128 IMC852123:IMC852128 IVY852123:IVY852128 JFU852123:JFU852128 JPQ852123:JPQ852128 JZM852123:JZM852128 KJI852123:KJI852128 KTE852123:KTE852128 LDA852123:LDA852128 LMW852123:LMW852128 LWS852123:LWS852128 MGO852123:MGO852128 MQK852123:MQK852128 NAG852123:NAG852128 NKC852123:NKC852128 NTY852123:NTY852128 ODU852123:ODU852128 ONQ852123:ONQ852128 OXM852123:OXM852128 PHI852123:PHI852128 PRE852123:PRE852128 QBA852123:QBA852128 QKW852123:QKW852128 QUS852123:QUS852128 REO852123:REO852128 ROK852123:ROK852128 RYG852123:RYG852128 SIC852123:SIC852128 SRY852123:SRY852128 TBU852123:TBU852128 TLQ852123:TLQ852128 TVM852123:TVM852128 UFI852123:UFI852128 UPE852123:UPE852128 UZA852123:UZA852128 VIW852123:VIW852128 VSS852123:VSS852128 WCO852123:WCO852128 WMK852123:WMK852128 WWG852123:WWG852128 C917659:C917664 JU917659:JU917664 TQ917659:TQ917664 ADM917659:ADM917664 ANI917659:ANI917664 AXE917659:AXE917664 BHA917659:BHA917664 BQW917659:BQW917664 CAS917659:CAS917664 CKO917659:CKO917664 CUK917659:CUK917664 DEG917659:DEG917664 DOC917659:DOC917664 DXY917659:DXY917664 EHU917659:EHU917664 ERQ917659:ERQ917664 FBM917659:FBM917664 FLI917659:FLI917664 FVE917659:FVE917664 GFA917659:GFA917664 GOW917659:GOW917664 GYS917659:GYS917664 HIO917659:HIO917664 HSK917659:HSK917664 ICG917659:ICG917664 IMC917659:IMC917664 IVY917659:IVY917664 JFU917659:JFU917664 JPQ917659:JPQ917664 JZM917659:JZM917664 KJI917659:KJI917664 KTE917659:KTE917664 LDA917659:LDA917664 LMW917659:LMW917664 LWS917659:LWS917664 MGO917659:MGO917664 MQK917659:MQK917664 NAG917659:NAG917664 NKC917659:NKC917664 NTY917659:NTY917664 ODU917659:ODU917664 ONQ917659:ONQ917664 OXM917659:OXM917664 PHI917659:PHI917664 PRE917659:PRE917664 QBA917659:QBA917664 QKW917659:QKW917664 QUS917659:QUS917664 REO917659:REO917664 ROK917659:ROK917664 RYG917659:RYG917664 SIC917659:SIC917664 SRY917659:SRY917664 TBU917659:TBU917664 TLQ917659:TLQ917664 TVM917659:TVM917664 UFI917659:UFI917664 UPE917659:UPE917664 UZA917659:UZA917664 VIW917659:VIW917664 VSS917659:VSS917664 WCO917659:WCO917664 WMK917659:WMK917664 WWG917659:WWG917664 C983195:C983200 JU983195:JU983200 TQ983195:TQ983200 ADM983195:ADM983200 ANI983195:ANI983200 AXE983195:AXE983200 BHA983195:BHA983200 BQW983195:BQW983200 CAS983195:CAS983200 CKO983195:CKO983200 CUK983195:CUK983200 DEG983195:DEG983200 DOC983195:DOC983200 DXY983195:DXY983200 EHU983195:EHU983200 ERQ983195:ERQ983200 FBM983195:FBM983200 FLI983195:FLI983200 FVE983195:FVE983200 GFA983195:GFA983200 GOW983195:GOW983200 GYS983195:GYS983200 HIO983195:HIO983200 HSK983195:HSK983200 ICG983195:ICG983200 IMC983195:IMC983200 IVY983195:IVY983200 JFU983195:JFU983200 JPQ983195:JPQ983200 JZM983195:JZM983200 KJI983195:KJI983200 KTE983195:KTE983200 LDA983195:LDA983200 LMW983195:LMW983200 LWS983195:LWS983200 MGO983195:MGO983200 MQK983195:MQK983200 NAG983195:NAG983200 NKC983195:NKC983200 NTY983195:NTY983200 ODU983195:ODU983200 ONQ983195:ONQ983200 OXM983195:OXM983200 PHI983195:PHI983200 PRE983195:PRE983200 QBA983195:QBA983200 QKW983195:QKW983200 QUS983195:QUS983200 REO983195:REO983200 ROK983195:ROK983200 RYG983195:RYG983200 SIC983195:SIC983200 SRY983195:SRY983200 TBU983195:TBU983200 TLQ983195:TLQ983200 TVM983195:TVM983200 UFI983195:UFI983200 UPE983195:UPE983200 UZA983195:UZA983200 VIW983195:VIW983200 VSS983195:VSS983200 WCO983195:WCO983200 WMK983195:WMK983200 WWG983195:WWG983200 QUS983160:QUS983165 JU325:JU328 TQ325:TQ328 ADM325:ADM328 ANI325:ANI328 AXE325:AXE328 BHA325:BHA328 BQW325:BQW328 CAS325:CAS328 CKO325:CKO328 CUK325:CUK328 DEG325:DEG328 DOC325:DOC328 DXY325:DXY328 EHU325:EHU328 ERQ325:ERQ328 FBM325:FBM328 FLI325:FLI328 FVE325:FVE328 GFA325:GFA328 GOW325:GOW328 GYS325:GYS328 HIO325:HIO328 HSK325:HSK328 ICG325:ICG328 IMC325:IMC328 IVY325:IVY328 JFU325:JFU328 JPQ325:JPQ328 JZM325:JZM328 KJI325:KJI328 KTE325:KTE328 LDA325:LDA328 LMW325:LMW328 LWS325:LWS328 MGO325:MGO328 MQK325:MQK328 NAG325:NAG328 NKC325:NKC328 NTY325:NTY328 ODU325:ODU328 ONQ325:ONQ328 OXM325:OXM328 PHI325:PHI328 PRE325:PRE328 QBA325:QBA328 QKW325:QKW328 QUS325:QUS328 REO325:REO328 ROK325:ROK328 RYG325:RYG328 SIC325:SIC328 SRY325:SRY328 TBU325:TBU328 TLQ325:TLQ328 TVM325:TVM328 UFI325:UFI328 UPE325:UPE328 UZA325:UZA328 VIW325:VIW328 VSS325:VSS328 WCO325:WCO328 WMK325:WMK328 WWG325:WWG328 C65832:C65835 JU65832:JU65835 TQ65832:TQ65835 ADM65832:ADM65835 ANI65832:ANI65835 AXE65832:AXE65835 BHA65832:BHA65835 BQW65832:BQW65835 CAS65832:CAS65835 CKO65832:CKO65835 CUK65832:CUK65835 DEG65832:DEG65835 DOC65832:DOC65835 DXY65832:DXY65835 EHU65832:EHU65835 ERQ65832:ERQ65835 FBM65832:FBM65835 FLI65832:FLI65835 FVE65832:FVE65835 GFA65832:GFA65835 GOW65832:GOW65835 GYS65832:GYS65835 HIO65832:HIO65835 HSK65832:HSK65835 ICG65832:ICG65835 IMC65832:IMC65835 IVY65832:IVY65835 JFU65832:JFU65835 JPQ65832:JPQ65835 JZM65832:JZM65835 KJI65832:KJI65835 KTE65832:KTE65835 LDA65832:LDA65835 LMW65832:LMW65835 LWS65832:LWS65835 MGO65832:MGO65835 MQK65832:MQK65835 NAG65832:NAG65835 NKC65832:NKC65835 NTY65832:NTY65835 ODU65832:ODU65835 ONQ65832:ONQ65835 OXM65832:OXM65835 PHI65832:PHI65835 PRE65832:PRE65835 QBA65832:QBA65835 QKW65832:QKW65835 QUS65832:QUS65835 REO65832:REO65835 ROK65832:ROK65835 RYG65832:RYG65835 SIC65832:SIC65835 SRY65832:SRY65835 TBU65832:TBU65835 TLQ65832:TLQ65835 TVM65832:TVM65835 UFI65832:UFI65835 UPE65832:UPE65835 UZA65832:UZA65835 VIW65832:VIW65835 VSS65832:VSS65835 WCO65832:WCO65835 WMK65832:WMK65835 WWG65832:WWG65835 C131368:C131371 JU131368:JU131371 TQ131368:TQ131371 ADM131368:ADM131371 ANI131368:ANI131371 AXE131368:AXE131371 BHA131368:BHA131371 BQW131368:BQW131371 CAS131368:CAS131371 CKO131368:CKO131371 CUK131368:CUK131371 DEG131368:DEG131371 DOC131368:DOC131371 DXY131368:DXY131371 EHU131368:EHU131371 ERQ131368:ERQ131371 FBM131368:FBM131371 FLI131368:FLI131371 FVE131368:FVE131371 GFA131368:GFA131371 GOW131368:GOW131371 GYS131368:GYS131371 HIO131368:HIO131371 HSK131368:HSK131371 ICG131368:ICG131371 IMC131368:IMC131371 IVY131368:IVY131371 JFU131368:JFU131371 JPQ131368:JPQ131371 JZM131368:JZM131371 KJI131368:KJI131371 KTE131368:KTE131371 LDA131368:LDA131371 LMW131368:LMW131371 LWS131368:LWS131371 MGO131368:MGO131371 MQK131368:MQK131371 NAG131368:NAG131371 NKC131368:NKC131371 NTY131368:NTY131371 ODU131368:ODU131371 ONQ131368:ONQ131371 OXM131368:OXM131371 PHI131368:PHI131371 PRE131368:PRE131371 QBA131368:QBA131371 QKW131368:QKW131371 QUS131368:QUS131371 REO131368:REO131371 ROK131368:ROK131371 RYG131368:RYG131371 SIC131368:SIC131371 SRY131368:SRY131371 TBU131368:TBU131371 TLQ131368:TLQ131371 TVM131368:TVM131371 UFI131368:UFI131371 UPE131368:UPE131371 UZA131368:UZA131371 VIW131368:VIW131371 VSS131368:VSS131371 WCO131368:WCO131371 WMK131368:WMK131371 WWG131368:WWG131371 C196904:C196907 JU196904:JU196907 TQ196904:TQ196907 ADM196904:ADM196907 ANI196904:ANI196907 AXE196904:AXE196907 BHA196904:BHA196907 BQW196904:BQW196907 CAS196904:CAS196907 CKO196904:CKO196907 CUK196904:CUK196907 DEG196904:DEG196907 DOC196904:DOC196907 DXY196904:DXY196907 EHU196904:EHU196907 ERQ196904:ERQ196907 FBM196904:FBM196907 FLI196904:FLI196907 FVE196904:FVE196907 GFA196904:GFA196907 GOW196904:GOW196907 GYS196904:GYS196907 HIO196904:HIO196907 HSK196904:HSK196907 ICG196904:ICG196907 IMC196904:IMC196907 IVY196904:IVY196907 JFU196904:JFU196907 JPQ196904:JPQ196907 JZM196904:JZM196907 KJI196904:KJI196907 KTE196904:KTE196907 LDA196904:LDA196907 LMW196904:LMW196907 LWS196904:LWS196907 MGO196904:MGO196907 MQK196904:MQK196907 NAG196904:NAG196907 NKC196904:NKC196907 NTY196904:NTY196907 ODU196904:ODU196907 ONQ196904:ONQ196907 OXM196904:OXM196907 PHI196904:PHI196907 PRE196904:PRE196907 QBA196904:QBA196907 QKW196904:QKW196907 QUS196904:QUS196907 REO196904:REO196907 ROK196904:ROK196907 RYG196904:RYG196907 SIC196904:SIC196907 SRY196904:SRY196907 TBU196904:TBU196907 TLQ196904:TLQ196907 TVM196904:TVM196907 UFI196904:UFI196907 UPE196904:UPE196907 UZA196904:UZA196907 VIW196904:VIW196907 VSS196904:VSS196907 WCO196904:WCO196907 WMK196904:WMK196907 WWG196904:WWG196907 C262440:C262443 JU262440:JU262443 TQ262440:TQ262443 ADM262440:ADM262443 ANI262440:ANI262443 AXE262440:AXE262443 BHA262440:BHA262443 BQW262440:BQW262443 CAS262440:CAS262443 CKO262440:CKO262443 CUK262440:CUK262443 DEG262440:DEG262443 DOC262440:DOC262443 DXY262440:DXY262443 EHU262440:EHU262443 ERQ262440:ERQ262443 FBM262440:FBM262443 FLI262440:FLI262443 FVE262440:FVE262443 GFA262440:GFA262443 GOW262440:GOW262443 GYS262440:GYS262443 HIO262440:HIO262443 HSK262440:HSK262443 ICG262440:ICG262443 IMC262440:IMC262443 IVY262440:IVY262443 JFU262440:JFU262443 JPQ262440:JPQ262443 JZM262440:JZM262443 KJI262440:KJI262443 KTE262440:KTE262443 LDA262440:LDA262443 LMW262440:LMW262443 LWS262440:LWS262443 MGO262440:MGO262443 MQK262440:MQK262443 NAG262440:NAG262443 NKC262440:NKC262443 NTY262440:NTY262443 ODU262440:ODU262443 ONQ262440:ONQ262443 OXM262440:OXM262443 PHI262440:PHI262443 PRE262440:PRE262443 QBA262440:QBA262443 QKW262440:QKW262443 QUS262440:QUS262443 REO262440:REO262443 ROK262440:ROK262443 RYG262440:RYG262443 SIC262440:SIC262443 SRY262440:SRY262443 TBU262440:TBU262443 TLQ262440:TLQ262443 TVM262440:TVM262443 UFI262440:UFI262443 UPE262440:UPE262443 UZA262440:UZA262443 VIW262440:VIW262443 VSS262440:VSS262443 WCO262440:WCO262443 WMK262440:WMK262443 WWG262440:WWG262443 C327976:C327979 JU327976:JU327979 TQ327976:TQ327979 ADM327976:ADM327979 ANI327976:ANI327979 AXE327976:AXE327979 BHA327976:BHA327979 BQW327976:BQW327979 CAS327976:CAS327979 CKO327976:CKO327979 CUK327976:CUK327979 DEG327976:DEG327979 DOC327976:DOC327979 DXY327976:DXY327979 EHU327976:EHU327979 ERQ327976:ERQ327979 FBM327976:FBM327979 FLI327976:FLI327979 FVE327976:FVE327979 GFA327976:GFA327979 GOW327976:GOW327979 GYS327976:GYS327979 HIO327976:HIO327979 HSK327976:HSK327979 ICG327976:ICG327979 IMC327976:IMC327979 IVY327976:IVY327979 JFU327976:JFU327979 JPQ327976:JPQ327979 JZM327976:JZM327979 KJI327976:KJI327979 KTE327976:KTE327979 LDA327976:LDA327979 LMW327976:LMW327979 LWS327976:LWS327979 MGO327976:MGO327979 MQK327976:MQK327979 NAG327976:NAG327979 NKC327976:NKC327979 NTY327976:NTY327979 ODU327976:ODU327979 ONQ327976:ONQ327979 OXM327976:OXM327979 PHI327976:PHI327979 PRE327976:PRE327979 QBA327976:QBA327979 QKW327976:QKW327979 QUS327976:QUS327979 REO327976:REO327979 ROK327976:ROK327979 RYG327976:RYG327979 SIC327976:SIC327979 SRY327976:SRY327979 TBU327976:TBU327979 TLQ327976:TLQ327979 TVM327976:TVM327979 UFI327976:UFI327979 UPE327976:UPE327979 UZA327976:UZA327979 VIW327976:VIW327979 VSS327976:VSS327979 WCO327976:WCO327979 WMK327976:WMK327979 WWG327976:WWG327979 C393512:C393515 JU393512:JU393515 TQ393512:TQ393515 ADM393512:ADM393515 ANI393512:ANI393515 AXE393512:AXE393515 BHA393512:BHA393515 BQW393512:BQW393515 CAS393512:CAS393515 CKO393512:CKO393515 CUK393512:CUK393515 DEG393512:DEG393515 DOC393512:DOC393515 DXY393512:DXY393515 EHU393512:EHU393515 ERQ393512:ERQ393515 FBM393512:FBM393515 FLI393512:FLI393515 FVE393512:FVE393515 GFA393512:GFA393515 GOW393512:GOW393515 GYS393512:GYS393515 HIO393512:HIO393515 HSK393512:HSK393515 ICG393512:ICG393515 IMC393512:IMC393515 IVY393512:IVY393515 JFU393512:JFU393515 JPQ393512:JPQ393515 JZM393512:JZM393515 KJI393512:KJI393515 KTE393512:KTE393515 LDA393512:LDA393515 LMW393512:LMW393515 LWS393512:LWS393515 MGO393512:MGO393515 MQK393512:MQK393515 NAG393512:NAG393515 NKC393512:NKC393515 NTY393512:NTY393515 ODU393512:ODU393515 ONQ393512:ONQ393515 OXM393512:OXM393515 PHI393512:PHI393515 PRE393512:PRE393515 QBA393512:QBA393515 QKW393512:QKW393515 QUS393512:QUS393515 REO393512:REO393515 ROK393512:ROK393515 RYG393512:RYG393515 SIC393512:SIC393515 SRY393512:SRY393515 TBU393512:TBU393515 TLQ393512:TLQ393515 TVM393512:TVM393515 UFI393512:UFI393515 UPE393512:UPE393515 UZA393512:UZA393515 VIW393512:VIW393515 VSS393512:VSS393515 WCO393512:WCO393515 WMK393512:WMK393515 WWG393512:WWG393515 C459048:C459051 JU459048:JU459051 TQ459048:TQ459051 ADM459048:ADM459051 ANI459048:ANI459051 AXE459048:AXE459051 BHA459048:BHA459051 BQW459048:BQW459051 CAS459048:CAS459051 CKO459048:CKO459051 CUK459048:CUK459051 DEG459048:DEG459051 DOC459048:DOC459051 DXY459048:DXY459051 EHU459048:EHU459051 ERQ459048:ERQ459051 FBM459048:FBM459051 FLI459048:FLI459051 FVE459048:FVE459051 GFA459048:GFA459051 GOW459048:GOW459051 GYS459048:GYS459051 HIO459048:HIO459051 HSK459048:HSK459051 ICG459048:ICG459051 IMC459048:IMC459051 IVY459048:IVY459051 JFU459048:JFU459051 JPQ459048:JPQ459051 JZM459048:JZM459051 KJI459048:KJI459051 KTE459048:KTE459051 LDA459048:LDA459051 LMW459048:LMW459051 LWS459048:LWS459051 MGO459048:MGO459051 MQK459048:MQK459051 NAG459048:NAG459051 NKC459048:NKC459051 NTY459048:NTY459051 ODU459048:ODU459051 ONQ459048:ONQ459051 OXM459048:OXM459051 PHI459048:PHI459051 PRE459048:PRE459051 QBA459048:QBA459051 QKW459048:QKW459051 QUS459048:QUS459051 REO459048:REO459051 ROK459048:ROK459051 RYG459048:RYG459051 SIC459048:SIC459051 SRY459048:SRY459051 TBU459048:TBU459051 TLQ459048:TLQ459051 TVM459048:TVM459051 UFI459048:UFI459051 UPE459048:UPE459051 UZA459048:UZA459051 VIW459048:VIW459051 VSS459048:VSS459051 WCO459048:WCO459051 WMK459048:WMK459051 WWG459048:WWG459051 C524584:C524587 JU524584:JU524587 TQ524584:TQ524587 ADM524584:ADM524587 ANI524584:ANI524587 AXE524584:AXE524587 BHA524584:BHA524587 BQW524584:BQW524587 CAS524584:CAS524587 CKO524584:CKO524587 CUK524584:CUK524587 DEG524584:DEG524587 DOC524584:DOC524587 DXY524584:DXY524587 EHU524584:EHU524587 ERQ524584:ERQ524587 FBM524584:FBM524587 FLI524584:FLI524587 FVE524584:FVE524587 GFA524584:GFA524587 GOW524584:GOW524587 GYS524584:GYS524587 HIO524584:HIO524587 HSK524584:HSK524587 ICG524584:ICG524587 IMC524584:IMC524587 IVY524584:IVY524587 JFU524584:JFU524587 JPQ524584:JPQ524587 JZM524584:JZM524587 KJI524584:KJI524587 KTE524584:KTE524587 LDA524584:LDA524587 LMW524584:LMW524587 LWS524584:LWS524587 MGO524584:MGO524587 MQK524584:MQK524587 NAG524584:NAG524587 NKC524584:NKC524587 NTY524584:NTY524587 ODU524584:ODU524587 ONQ524584:ONQ524587 OXM524584:OXM524587 PHI524584:PHI524587 PRE524584:PRE524587 QBA524584:QBA524587 QKW524584:QKW524587 QUS524584:QUS524587 REO524584:REO524587 ROK524584:ROK524587 RYG524584:RYG524587 SIC524584:SIC524587 SRY524584:SRY524587 TBU524584:TBU524587 TLQ524584:TLQ524587 TVM524584:TVM524587 UFI524584:UFI524587 UPE524584:UPE524587 UZA524584:UZA524587 VIW524584:VIW524587 VSS524584:VSS524587 WCO524584:WCO524587 WMK524584:WMK524587 WWG524584:WWG524587 C590120:C590123 JU590120:JU590123 TQ590120:TQ590123 ADM590120:ADM590123 ANI590120:ANI590123 AXE590120:AXE590123 BHA590120:BHA590123 BQW590120:BQW590123 CAS590120:CAS590123 CKO590120:CKO590123 CUK590120:CUK590123 DEG590120:DEG590123 DOC590120:DOC590123 DXY590120:DXY590123 EHU590120:EHU590123 ERQ590120:ERQ590123 FBM590120:FBM590123 FLI590120:FLI590123 FVE590120:FVE590123 GFA590120:GFA590123 GOW590120:GOW590123 GYS590120:GYS590123 HIO590120:HIO590123 HSK590120:HSK590123 ICG590120:ICG590123 IMC590120:IMC590123 IVY590120:IVY590123 JFU590120:JFU590123 JPQ590120:JPQ590123 JZM590120:JZM590123 KJI590120:KJI590123 KTE590120:KTE590123 LDA590120:LDA590123 LMW590120:LMW590123 LWS590120:LWS590123 MGO590120:MGO590123 MQK590120:MQK590123 NAG590120:NAG590123 NKC590120:NKC590123 NTY590120:NTY590123 ODU590120:ODU590123 ONQ590120:ONQ590123 OXM590120:OXM590123 PHI590120:PHI590123 PRE590120:PRE590123 QBA590120:QBA590123 QKW590120:QKW590123 QUS590120:QUS590123 REO590120:REO590123 ROK590120:ROK590123 RYG590120:RYG590123 SIC590120:SIC590123 SRY590120:SRY590123 TBU590120:TBU590123 TLQ590120:TLQ590123 TVM590120:TVM590123 UFI590120:UFI590123 UPE590120:UPE590123 UZA590120:UZA590123 VIW590120:VIW590123 VSS590120:VSS590123 WCO590120:WCO590123 WMK590120:WMK590123 WWG590120:WWG590123 C655656:C655659 JU655656:JU655659 TQ655656:TQ655659 ADM655656:ADM655659 ANI655656:ANI655659 AXE655656:AXE655659 BHA655656:BHA655659 BQW655656:BQW655659 CAS655656:CAS655659 CKO655656:CKO655659 CUK655656:CUK655659 DEG655656:DEG655659 DOC655656:DOC655659 DXY655656:DXY655659 EHU655656:EHU655659 ERQ655656:ERQ655659 FBM655656:FBM655659 FLI655656:FLI655659 FVE655656:FVE655659 GFA655656:GFA655659 GOW655656:GOW655659 GYS655656:GYS655659 HIO655656:HIO655659 HSK655656:HSK655659 ICG655656:ICG655659 IMC655656:IMC655659 IVY655656:IVY655659 JFU655656:JFU655659 JPQ655656:JPQ655659 JZM655656:JZM655659 KJI655656:KJI655659 KTE655656:KTE655659 LDA655656:LDA655659 LMW655656:LMW655659 LWS655656:LWS655659 MGO655656:MGO655659 MQK655656:MQK655659 NAG655656:NAG655659 NKC655656:NKC655659 NTY655656:NTY655659 ODU655656:ODU655659 ONQ655656:ONQ655659 OXM655656:OXM655659 PHI655656:PHI655659 PRE655656:PRE655659 QBA655656:QBA655659 QKW655656:QKW655659 QUS655656:QUS655659 REO655656:REO655659 ROK655656:ROK655659 RYG655656:RYG655659 SIC655656:SIC655659 SRY655656:SRY655659 TBU655656:TBU655659 TLQ655656:TLQ655659 TVM655656:TVM655659 UFI655656:UFI655659 UPE655656:UPE655659 UZA655656:UZA655659 VIW655656:VIW655659 VSS655656:VSS655659 WCO655656:WCO655659 WMK655656:WMK655659 WWG655656:WWG655659 C721192:C721195 JU721192:JU721195 TQ721192:TQ721195 ADM721192:ADM721195 ANI721192:ANI721195 AXE721192:AXE721195 BHA721192:BHA721195 BQW721192:BQW721195 CAS721192:CAS721195 CKO721192:CKO721195 CUK721192:CUK721195 DEG721192:DEG721195 DOC721192:DOC721195 DXY721192:DXY721195 EHU721192:EHU721195 ERQ721192:ERQ721195 FBM721192:FBM721195 FLI721192:FLI721195 FVE721192:FVE721195 GFA721192:GFA721195 GOW721192:GOW721195 GYS721192:GYS721195 HIO721192:HIO721195 HSK721192:HSK721195 ICG721192:ICG721195 IMC721192:IMC721195 IVY721192:IVY721195 JFU721192:JFU721195 JPQ721192:JPQ721195 JZM721192:JZM721195 KJI721192:KJI721195 KTE721192:KTE721195 LDA721192:LDA721195 LMW721192:LMW721195 LWS721192:LWS721195 MGO721192:MGO721195 MQK721192:MQK721195 NAG721192:NAG721195 NKC721192:NKC721195 NTY721192:NTY721195 ODU721192:ODU721195 ONQ721192:ONQ721195 OXM721192:OXM721195 PHI721192:PHI721195 PRE721192:PRE721195 QBA721192:QBA721195 QKW721192:QKW721195 QUS721192:QUS721195 REO721192:REO721195 ROK721192:ROK721195 RYG721192:RYG721195 SIC721192:SIC721195 SRY721192:SRY721195 TBU721192:TBU721195 TLQ721192:TLQ721195 TVM721192:TVM721195 UFI721192:UFI721195 UPE721192:UPE721195 UZA721192:UZA721195 VIW721192:VIW721195 VSS721192:VSS721195 WCO721192:WCO721195 WMK721192:WMK721195 WWG721192:WWG721195 C786728:C786731 JU786728:JU786731 TQ786728:TQ786731 ADM786728:ADM786731 ANI786728:ANI786731 AXE786728:AXE786731 BHA786728:BHA786731 BQW786728:BQW786731 CAS786728:CAS786731 CKO786728:CKO786731 CUK786728:CUK786731 DEG786728:DEG786731 DOC786728:DOC786731 DXY786728:DXY786731 EHU786728:EHU786731 ERQ786728:ERQ786731 FBM786728:FBM786731 FLI786728:FLI786731 FVE786728:FVE786731 GFA786728:GFA786731 GOW786728:GOW786731 GYS786728:GYS786731 HIO786728:HIO786731 HSK786728:HSK786731 ICG786728:ICG786731 IMC786728:IMC786731 IVY786728:IVY786731 JFU786728:JFU786731 JPQ786728:JPQ786731 JZM786728:JZM786731 KJI786728:KJI786731 KTE786728:KTE786731 LDA786728:LDA786731 LMW786728:LMW786731 LWS786728:LWS786731 MGO786728:MGO786731 MQK786728:MQK786731 NAG786728:NAG786731 NKC786728:NKC786731 NTY786728:NTY786731 ODU786728:ODU786731 ONQ786728:ONQ786731 OXM786728:OXM786731 PHI786728:PHI786731 PRE786728:PRE786731 QBA786728:QBA786731 QKW786728:QKW786731 QUS786728:QUS786731 REO786728:REO786731 ROK786728:ROK786731 RYG786728:RYG786731 SIC786728:SIC786731 SRY786728:SRY786731 TBU786728:TBU786731 TLQ786728:TLQ786731 TVM786728:TVM786731 UFI786728:UFI786731 UPE786728:UPE786731 UZA786728:UZA786731 VIW786728:VIW786731 VSS786728:VSS786731 WCO786728:WCO786731 WMK786728:WMK786731 WWG786728:WWG786731 C852264:C852267 JU852264:JU852267 TQ852264:TQ852267 ADM852264:ADM852267 ANI852264:ANI852267 AXE852264:AXE852267 BHA852264:BHA852267 BQW852264:BQW852267 CAS852264:CAS852267 CKO852264:CKO852267 CUK852264:CUK852267 DEG852264:DEG852267 DOC852264:DOC852267 DXY852264:DXY852267 EHU852264:EHU852267 ERQ852264:ERQ852267 FBM852264:FBM852267 FLI852264:FLI852267 FVE852264:FVE852267 GFA852264:GFA852267 GOW852264:GOW852267 GYS852264:GYS852267 HIO852264:HIO852267 HSK852264:HSK852267 ICG852264:ICG852267 IMC852264:IMC852267 IVY852264:IVY852267 JFU852264:JFU852267 JPQ852264:JPQ852267 JZM852264:JZM852267 KJI852264:KJI852267 KTE852264:KTE852267 LDA852264:LDA852267 LMW852264:LMW852267 LWS852264:LWS852267 MGO852264:MGO852267 MQK852264:MQK852267 NAG852264:NAG852267 NKC852264:NKC852267 NTY852264:NTY852267 ODU852264:ODU852267 ONQ852264:ONQ852267 OXM852264:OXM852267 PHI852264:PHI852267 PRE852264:PRE852267 QBA852264:QBA852267 QKW852264:QKW852267 QUS852264:QUS852267 REO852264:REO852267 ROK852264:ROK852267 RYG852264:RYG852267 SIC852264:SIC852267 SRY852264:SRY852267 TBU852264:TBU852267 TLQ852264:TLQ852267 TVM852264:TVM852267 UFI852264:UFI852267 UPE852264:UPE852267 UZA852264:UZA852267 VIW852264:VIW852267 VSS852264:VSS852267 WCO852264:WCO852267 WMK852264:WMK852267 WWG852264:WWG852267 C917800:C917803 JU917800:JU917803 TQ917800:TQ917803 ADM917800:ADM917803 ANI917800:ANI917803 AXE917800:AXE917803 BHA917800:BHA917803 BQW917800:BQW917803 CAS917800:CAS917803 CKO917800:CKO917803 CUK917800:CUK917803 DEG917800:DEG917803 DOC917800:DOC917803 DXY917800:DXY917803 EHU917800:EHU917803 ERQ917800:ERQ917803 FBM917800:FBM917803 FLI917800:FLI917803 FVE917800:FVE917803 GFA917800:GFA917803 GOW917800:GOW917803 GYS917800:GYS917803 HIO917800:HIO917803 HSK917800:HSK917803 ICG917800:ICG917803 IMC917800:IMC917803 IVY917800:IVY917803 JFU917800:JFU917803 JPQ917800:JPQ917803 JZM917800:JZM917803 KJI917800:KJI917803 KTE917800:KTE917803 LDA917800:LDA917803 LMW917800:LMW917803 LWS917800:LWS917803 MGO917800:MGO917803 MQK917800:MQK917803 NAG917800:NAG917803 NKC917800:NKC917803 NTY917800:NTY917803 ODU917800:ODU917803 ONQ917800:ONQ917803 OXM917800:OXM917803 PHI917800:PHI917803 PRE917800:PRE917803 QBA917800:QBA917803 QKW917800:QKW917803 QUS917800:QUS917803 REO917800:REO917803 ROK917800:ROK917803 RYG917800:RYG917803 SIC917800:SIC917803 SRY917800:SRY917803 TBU917800:TBU917803 TLQ917800:TLQ917803 TVM917800:TVM917803 UFI917800:UFI917803 UPE917800:UPE917803 UZA917800:UZA917803 VIW917800:VIW917803 VSS917800:VSS917803 WCO917800:WCO917803 WMK917800:WMK917803 WWG917800:WWG917803 C983336:C983339 JU983336:JU983339 TQ983336:TQ983339 ADM983336:ADM983339 ANI983336:ANI983339 AXE983336:AXE983339 BHA983336:BHA983339 BQW983336:BQW983339 CAS983336:CAS983339 CKO983336:CKO983339 CUK983336:CUK983339 DEG983336:DEG983339 DOC983336:DOC983339 DXY983336:DXY983339 EHU983336:EHU983339 ERQ983336:ERQ983339 FBM983336:FBM983339 FLI983336:FLI983339 FVE983336:FVE983339 GFA983336:GFA983339 GOW983336:GOW983339 GYS983336:GYS983339 HIO983336:HIO983339 HSK983336:HSK983339 ICG983336:ICG983339 IMC983336:IMC983339 IVY983336:IVY983339 JFU983336:JFU983339 JPQ983336:JPQ983339 JZM983336:JZM983339 KJI983336:KJI983339 KTE983336:KTE983339 LDA983336:LDA983339 LMW983336:LMW983339 LWS983336:LWS983339 MGO983336:MGO983339 MQK983336:MQK983339 NAG983336:NAG983339 NKC983336:NKC983339 NTY983336:NTY983339 ODU983336:ODU983339 ONQ983336:ONQ983339 OXM983336:OXM983339 PHI983336:PHI983339 PRE983336:PRE983339 QBA983336:QBA983339 QKW983336:QKW983339 QUS983336:QUS983339 REO983336:REO983339 ROK983336:ROK983339 RYG983336:RYG983339 SIC983336:SIC983339 SRY983336:SRY983339 TBU983336:TBU983339 TLQ983336:TLQ983339 TVM983336:TVM983339 UFI983336:UFI983339 UPE983336:UPE983339 UZA983336:UZA983339 VIW983336:VIW983339 VSS983336:VSS983339 WCO983336:WCO983339 WMK983336:WMK983339 WWG983336:WWG983339 NKC983160:NKC983165 C65768:C65771 JU65768:JU65771 TQ65768:TQ65771 ADM65768:ADM65771 ANI65768:ANI65771 AXE65768:AXE65771 BHA65768:BHA65771 BQW65768:BQW65771 CAS65768:CAS65771 CKO65768:CKO65771 CUK65768:CUK65771 DEG65768:DEG65771 DOC65768:DOC65771 DXY65768:DXY65771 EHU65768:EHU65771 ERQ65768:ERQ65771 FBM65768:FBM65771 FLI65768:FLI65771 FVE65768:FVE65771 GFA65768:GFA65771 GOW65768:GOW65771 GYS65768:GYS65771 HIO65768:HIO65771 HSK65768:HSK65771 ICG65768:ICG65771 IMC65768:IMC65771 IVY65768:IVY65771 JFU65768:JFU65771 JPQ65768:JPQ65771 JZM65768:JZM65771 KJI65768:KJI65771 KTE65768:KTE65771 LDA65768:LDA65771 LMW65768:LMW65771 LWS65768:LWS65771 MGO65768:MGO65771 MQK65768:MQK65771 NAG65768:NAG65771 NKC65768:NKC65771 NTY65768:NTY65771 ODU65768:ODU65771 ONQ65768:ONQ65771 OXM65768:OXM65771 PHI65768:PHI65771 PRE65768:PRE65771 QBA65768:QBA65771 QKW65768:QKW65771 QUS65768:QUS65771 REO65768:REO65771 ROK65768:ROK65771 RYG65768:RYG65771 SIC65768:SIC65771 SRY65768:SRY65771 TBU65768:TBU65771 TLQ65768:TLQ65771 TVM65768:TVM65771 UFI65768:UFI65771 UPE65768:UPE65771 UZA65768:UZA65771 VIW65768:VIW65771 VSS65768:VSS65771 WCO65768:WCO65771 WMK65768:WMK65771 WWG65768:WWG65771 C131304:C131307 JU131304:JU131307 TQ131304:TQ131307 ADM131304:ADM131307 ANI131304:ANI131307 AXE131304:AXE131307 BHA131304:BHA131307 BQW131304:BQW131307 CAS131304:CAS131307 CKO131304:CKO131307 CUK131304:CUK131307 DEG131304:DEG131307 DOC131304:DOC131307 DXY131304:DXY131307 EHU131304:EHU131307 ERQ131304:ERQ131307 FBM131304:FBM131307 FLI131304:FLI131307 FVE131304:FVE131307 GFA131304:GFA131307 GOW131304:GOW131307 GYS131304:GYS131307 HIO131304:HIO131307 HSK131304:HSK131307 ICG131304:ICG131307 IMC131304:IMC131307 IVY131304:IVY131307 JFU131304:JFU131307 JPQ131304:JPQ131307 JZM131304:JZM131307 KJI131304:KJI131307 KTE131304:KTE131307 LDA131304:LDA131307 LMW131304:LMW131307 LWS131304:LWS131307 MGO131304:MGO131307 MQK131304:MQK131307 NAG131304:NAG131307 NKC131304:NKC131307 NTY131304:NTY131307 ODU131304:ODU131307 ONQ131304:ONQ131307 OXM131304:OXM131307 PHI131304:PHI131307 PRE131304:PRE131307 QBA131304:QBA131307 QKW131304:QKW131307 QUS131304:QUS131307 REO131304:REO131307 ROK131304:ROK131307 RYG131304:RYG131307 SIC131304:SIC131307 SRY131304:SRY131307 TBU131304:TBU131307 TLQ131304:TLQ131307 TVM131304:TVM131307 UFI131304:UFI131307 UPE131304:UPE131307 UZA131304:UZA131307 VIW131304:VIW131307 VSS131304:VSS131307 WCO131304:WCO131307 WMK131304:WMK131307 WWG131304:WWG131307 C196840:C196843 JU196840:JU196843 TQ196840:TQ196843 ADM196840:ADM196843 ANI196840:ANI196843 AXE196840:AXE196843 BHA196840:BHA196843 BQW196840:BQW196843 CAS196840:CAS196843 CKO196840:CKO196843 CUK196840:CUK196843 DEG196840:DEG196843 DOC196840:DOC196843 DXY196840:DXY196843 EHU196840:EHU196843 ERQ196840:ERQ196843 FBM196840:FBM196843 FLI196840:FLI196843 FVE196840:FVE196843 GFA196840:GFA196843 GOW196840:GOW196843 GYS196840:GYS196843 HIO196840:HIO196843 HSK196840:HSK196843 ICG196840:ICG196843 IMC196840:IMC196843 IVY196840:IVY196843 JFU196840:JFU196843 JPQ196840:JPQ196843 JZM196840:JZM196843 KJI196840:KJI196843 KTE196840:KTE196843 LDA196840:LDA196843 LMW196840:LMW196843 LWS196840:LWS196843 MGO196840:MGO196843 MQK196840:MQK196843 NAG196840:NAG196843 NKC196840:NKC196843 NTY196840:NTY196843 ODU196840:ODU196843 ONQ196840:ONQ196843 OXM196840:OXM196843 PHI196840:PHI196843 PRE196840:PRE196843 QBA196840:QBA196843 QKW196840:QKW196843 QUS196840:QUS196843 REO196840:REO196843 ROK196840:ROK196843 RYG196840:RYG196843 SIC196840:SIC196843 SRY196840:SRY196843 TBU196840:TBU196843 TLQ196840:TLQ196843 TVM196840:TVM196843 UFI196840:UFI196843 UPE196840:UPE196843 UZA196840:UZA196843 VIW196840:VIW196843 VSS196840:VSS196843 WCO196840:WCO196843 WMK196840:WMK196843 WWG196840:WWG196843 C262376:C262379 JU262376:JU262379 TQ262376:TQ262379 ADM262376:ADM262379 ANI262376:ANI262379 AXE262376:AXE262379 BHA262376:BHA262379 BQW262376:BQW262379 CAS262376:CAS262379 CKO262376:CKO262379 CUK262376:CUK262379 DEG262376:DEG262379 DOC262376:DOC262379 DXY262376:DXY262379 EHU262376:EHU262379 ERQ262376:ERQ262379 FBM262376:FBM262379 FLI262376:FLI262379 FVE262376:FVE262379 GFA262376:GFA262379 GOW262376:GOW262379 GYS262376:GYS262379 HIO262376:HIO262379 HSK262376:HSK262379 ICG262376:ICG262379 IMC262376:IMC262379 IVY262376:IVY262379 JFU262376:JFU262379 JPQ262376:JPQ262379 JZM262376:JZM262379 KJI262376:KJI262379 KTE262376:KTE262379 LDA262376:LDA262379 LMW262376:LMW262379 LWS262376:LWS262379 MGO262376:MGO262379 MQK262376:MQK262379 NAG262376:NAG262379 NKC262376:NKC262379 NTY262376:NTY262379 ODU262376:ODU262379 ONQ262376:ONQ262379 OXM262376:OXM262379 PHI262376:PHI262379 PRE262376:PRE262379 QBA262376:QBA262379 QKW262376:QKW262379 QUS262376:QUS262379 REO262376:REO262379 ROK262376:ROK262379 RYG262376:RYG262379 SIC262376:SIC262379 SRY262376:SRY262379 TBU262376:TBU262379 TLQ262376:TLQ262379 TVM262376:TVM262379 UFI262376:UFI262379 UPE262376:UPE262379 UZA262376:UZA262379 VIW262376:VIW262379 VSS262376:VSS262379 WCO262376:WCO262379 WMK262376:WMK262379 WWG262376:WWG262379 C327912:C327915 JU327912:JU327915 TQ327912:TQ327915 ADM327912:ADM327915 ANI327912:ANI327915 AXE327912:AXE327915 BHA327912:BHA327915 BQW327912:BQW327915 CAS327912:CAS327915 CKO327912:CKO327915 CUK327912:CUK327915 DEG327912:DEG327915 DOC327912:DOC327915 DXY327912:DXY327915 EHU327912:EHU327915 ERQ327912:ERQ327915 FBM327912:FBM327915 FLI327912:FLI327915 FVE327912:FVE327915 GFA327912:GFA327915 GOW327912:GOW327915 GYS327912:GYS327915 HIO327912:HIO327915 HSK327912:HSK327915 ICG327912:ICG327915 IMC327912:IMC327915 IVY327912:IVY327915 JFU327912:JFU327915 JPQ327912:JPQ327915 JZM327912:JZM327915 KJI327912:KJI327915 KTE327912:KTE327915 LDA327912:LDA327915 LMW327912:LMW327915 LWS327912:LWS327915 MGO327912:MGO327915 MQK327912:MQK327915 NAG327912:NAG327915 NKC327912:NKC327915 NTY327912:NTY327915 ODU327912:ODU327915 ONQ327912:ONQ327915 OXM327912:OXM327915 PHI327912:PHI327915 PRE327912:PRE327915 QBA327912:QBA327915 QKW327912:QKW327915 QUS327912:QUS327915 REO327912:REO327915 ROK327912:ROK327915 RYG327912:RYG327915 SIC327912:SIC327915 SRY327912:SRY327915 TBU327912:TBU327915 TLQ327912:TLQ327915 TVM327912:TVM327915 UFI327912:UFI327915 UPE327912:UPE327915 UZA327912:UZA327915 VIW327912:VIW327915 VSS327912:VSS327915 WCO327912:WCO327915 WMK327912:WMK327915 WWG327912:WWG327915 C393448:C393451 JU393448:JU393451 TQ393448:TQ393451 ADM393448:ADM393451 ANI393448:ANI393451 AXE393448:AXE393451 BHA393448:BHA393451 BQW393448:BQW393451 CAS393448:CAS393451 CKO393448:CKO393451 CUK393448:CUK393451 DEG393448:DEG393451 DOC393448:DOC393451 DXY393448:DXY393451 EHU393448:EHU393451 ERQ393448:ERQ393451 FBM393448:FBM393451 FLI393448:FLI393451 FVE393448:FVE393451 GFA393448:GFA393451 GOW393448:GOW393451 GYS393448:GYS393451 HIO393448:HIO393451 HSK393448:HSK393451 ICG393448:ICG393451 IMC393448:IMC393451 IVY393448:IVY393451 JFU393448:JFU393451 JPQ393448:JPQ393451 JZM393448:JZM393451 KJI393448:KJI393451 KTE393448:KTE393451 LDA393448:LDA393451 LMW393448:LMW393451 LWS393448:LWS393451 MGO393448:MGO393451 MQK393448:MQK393451 NAG393448:NAG393451 NKC393448:NKC393451 NTY393448:NTY393451 ODU393448:ODU393451 ONQ393448:ONQ393451 OXM393448:OXM393451 PHI393448:PHI393451 PRE393448:PRE393451 QBA393448:QBA393451 QKW393448:QKW393451 QUS393448:QUS393451 REO393448:REO393451 ROK393448:ROK393451 RYG393448:RYG393451 SIC393448:SIC393451 SRY393448:SRY393451 TBU393448:TBU393451 TLQ393448:TLQ393451 TVM393448:TVM393451 UFI393448:UFI393451 UPE393448:UPE393451 UZA393448:UZA393451 VIW393448:VIW393451 VSS393448:VSS393451 WCO393448:WCO393451 WMK393448:WMK393451 WWG393448:WWG393451 C458984:C458987 JU458984:JU458987 TQ458984:TQ458987 ADM458984:ADM458987 ANI458984:ANI458987 AXE458984:AXE458987 BHA458984:BHA458987 BQW458984:BQW458987 CAS458984:CAS458987 CKO458984:CKO458987 CUK458984:CUK458987 DEG458984:DEG458987 DOC458984:DOC458987 DXY458984:DXY458987 EHU458984:EHU458987 ERQ458984:ERQ458987 FBM458984:FBM458987 FLI458984:FLI458987 FVE458984:FVE458987 GFA458984:GFA458987 GOW458984:GOW458987 GYS458984:GYS458987 HIO458984:HIO458987 HSK458984:HSK458987 ICG458984:ICG458987 IMC458984:IMC458987 IVY458984:IVY458987 JFU458984:JFU458987 JPQ458984:JPQ458987 JZM458984:JZM458987 KJI458984:KJI458987 KTE458984:KTE458987 LDA458984:LDA458987 LMW458984:LMW458987 LWS458984:LWS458987 MGO458984:MGO458987 MQK458984:MQK458987 NAG458984:NAG458987 NKC458984:NKC458987 NTY458984:NTY458987 ODU458984:ODU458987 ONQ458984:ONQ458987 OXM458984:OXM458987 PHI458984:PHI458987 PRE458984:PRE458987 QBA458984:QBA458987 QKW458984:QKW458987 QUS458984:QUS458987 REO458984:REO458987 ROK458984:ROK458987 RYG458984:RYG458987 SIC458984:SIC458987 SRY458984:SRY458987 TBU458984:TBU458987 TLQ458984:TLQ458987 TVM458984:TVM458987 UFI458984:UFI458987 UPE458984:UPE458987 UZA458984:UZA458987 VIW458984:VIW458987 VSS458984:VSS458987 WCO458984:WCO458987 WMK458984:WMK458987 WWG458984:WWG458987 C524520:C524523 JU524520:JU524523 TQ524520:TQ524523 ADM524520:ADM524523 ANI524520:ANI524523 AXE524520:AXE524523 BHA524520:BHA524523 BQW524520:BQW524523 CAS524520:CAS524523 CKO524520:CKO524523 CUK524520:CUK524523 DEG524520:DEG524523 DOC524520:DOC524523 DXY524520:DXY524523 EHU524520:EHU524523 ERQ524520:ERQ524523 FBM524520:FBM524523 FLI524520:FLI524523 FVE524520:FVE524523 GFA524520:GFA524523 GOW524520:GOW524523 GYS524520:GYS524523 HIO524520:HIO524523 HSK524520:HSK524523 ICG524520:ICG524523 IMC524520:IMC524523 IVY524520:IVY524523 JFU524520:JFU524523 JPQ524520:JPQ524523 JZM524520:JZM524523 KJI524520:KJI524523 KTE524520:KTE524523 LDA524520:LDA524523 LMW524520:LMW524523 LWS524520:LWS524523 MGO524520:MGO524523 MQK524520:MQK524523 NAG524520:NAG524523 NKC524520:NKC524523 NTY524520:NTY524523 ODU524520:ODU524523 ONQ524520:ONQ524523 OXM524520:OXM524523 PHI524520:PHI524523 PRE524520:PRE524523 QBA524520:QBA524523 QKW524520:QKW524523 QUS524520:QUS524523 REO524520:REO524523 ROK524520:ROK524523 RYG524520:RYG524523 SIC524520:SIC524523 SRY524520:SRY524523 TBU524520:TBU524523 TLQ524520:TLQ524523 TVM524520:TVM524523 UFI524520:UFI524523 UPE524520:UPE524523 UZA524520:UZA524523 VIW524520:VIW524523 VSS524520:VSS524523 WCO524520:WCO524523 WMK524520:WMK524523 WWG524520:WWG524523 C590056:C590059 JU590056:JU590059 TQ590056:TQ590059 ADM590056:ADM590059 ANI590056:ANI590059 AXE590056:AXE590059 BHA590056:BHA590059 BQW590056:BQW590059 CAS590056:CAS590059 CKO590056:CKO590059 CUK590056:CUK590059 DEG590056:DEG590059 DOC590056:DOC590059 DXY590056:DXY590059 EHU590056:EHU590059 ERQ590056:ERQ590059 FBM590056:FBM590059 FLI590056:FLI590059 FVE590056:FVE590059 GFA590056:GFA590059 GOW590056:GOW590059 GYS590056:GYS590059 HIO590056:HIO590059 HSK590056:HSK590059 ICG590056:ICG590059 IMC590056:IMC590059 IVY590056:IVY590059 JFU590056:JFU590059 JPQ590056:JPQ590059 JZM590056:JZM590059 KJI590056:KJI590059 KTE590056:KTE590059 LDA590056:LDA590059 LMW590056:LMW590059 LWS590056:LWS590059 MGO590056:MGO590059 MQK590056:MQK590059 NAG590056:NAG590059 NKC590056:NKC590059 NTY590056:NTY590059 ODU590056:ODU590059 ONQ590056:ONQ590059 OXM590056:OXM590059 PHI590056:PHI590059 PRE590056:PRE590059 QBA590056:QBA590059 QKW590056:QKW590059 QUS590056:QUS590059 REO590056:REO590059 ROK590056:ROK590059 RYG590056:RYG590059 SIC590056:SIC590059 SRY590056:SRY590059 TBU590056:TBU590059 TLQ590056:TLQ590059 TVM590056:TVM590059 UFI590056:UFI590059 UPE590056:UPE590059 UZA590056:UZA590059 VIW590056:VIW590059 VSS590056:VSS590059 WCO590056:WCO590059 WMK590056:WMK590059 WWG590056:WWG590059 C655592:C655595 JU655592:JU655595 TQ655592:TQ655595 ADM655592:ADM655595 ANI655592:ANI655595 AXE655592:AXE655595 BHA655592:BHA655595 BQW655592:BQW655595 CAS655592:CAS655595 CKO655592:CKO655595 CUK655592:CUK655595 DEG655592:DEG655595 DOC655592:DOC655595 DXY655592:DXY655595 EHU655592:EHU655595 ERQ655592:ERQ655595 FBM655592:FBM655595 FLI655592:FLI655595 FVE655592:FVE655595 GFA655592:GFA655595 GOW655592:GOW655595 GYS655592:GYS655595 HIO655592:HIO655595 HSK655592:HSK655595 ICG655592:ICG655595 IMC655592:IMC655595 IVY655592:IVY655595 JFU655592:JFU655595 JPQ655592:JPQ655595 JZM655592:JZM655595 KJI655592:KJI655595 KTE655592:KTE655595 LDA655592:LDA655595 LMW655592:LMW655595 LWS655592:LWS655595 MGO655592:MGO655595 MQK655592:MQK655595 NAG655592:NAG655595 NKC655592:NKC655595 NTY655592:NTY655595 ODU655592:ODU655595 ONQ655592:ONQ655595 OXM655592:OXM655595 PHI655592:PHI655595 PRE655592:PRE655595 QBA655592:QBA655595 QKW655592:QKW655595 QUS655592:QUS655595 REO655592:REO655595 ROK655592:ROK655595 RYG655592:RYG655595 SIC655592:SIC655595 SRY655592:SRY655595 TBU655592:TBU655595 TLQ655592:TLQ655595 TVM655592:TVM655595 UFI655592:UFI655595 UPE655592:UPE655595 UZA655592:UZA655595 VIW655592:VIW655595 VSS655592:VSS655595 WCO655592:WCO655595 WMK655592:WMK655595 WWG655592:WWG655595 C721128:C721131 JU721128:JU721131 TQ721128:TQ721131 ADM721128:ADM721131 ANI721128:ANI721131 AXE721128:AXE721131 BHA721128:BHA721131 BQW721128:BQW721131 CAS721128:CAS721131 CKO721128:CKO721131 CUK721128:CUK721131 DEG721128:DEG721131 DOC721128:DOC721131 DXY721128:DXY721131 EHU721128:EHU721131 ERQ721128:ERQ721131 FBM721128:FBM721131 FLI721128:FLI721131 FVE721128:FVE721131 GFA721128:GFA721131 GOW721128:GOW721131 GYS721128:GYS721131 HIO721128:HIO721131 HSK721128:HSK721131 ICG721128:ICG721131 IMC721128:IMC721131 IVY721128:IVY721131 JFU721128:JFU721131 JPQ721128:JPQ721131 JZM721128:JZM721131 KJI721128:KJI721131 KTE721128:KTE721131 LDA721128:LDA721131 LMW721128:LMW721131 LWS721128:LWS721131 MGO721128:MGO721131 MQK721128:MQK721131 NAG721128:NAG721131 NKC721128:NKC721131 NTY721128:NTY721131 ODU721128:ODU721131 ONQ721128:ONQ721131 OXM721128:OXM721131 PHI721128:PHI721131 PRE721128:PRE721131 QBA721128:QBA721131 QKW721128:QKW721131 QUS721128:QUS721131 REO721128:REO721131 ROK721128:ROK721131 RYG721128:RYG721131 SIC721128:SIC721131 SRY721128:SRY721131 TBU721128:TBU721131 TLQ721128:TLQ721131 TVM721128:TVM721131 UFI721128:UFI721131 UPE721128:UPE721131 UZA721128:UZA721131 VIW721128:VIW721131 VSS721128:VSS721131 WCO721128:WCO721131 WMK721128:WMK721131 WWG721128:WWG721131 C786664:C786667 JU786664:JU786667 TQ786664:TQ786667 ADM786664:ADM786667 ANI786664:ANI786667 AXE786664:AXE786667 BHA786664:BHA786667 BQW786664:BQW786667 CAS786664:CAS786667 CKO786664:CKO786667 CUK786664:CUK786667 DEG786664:DEG786667 DOC786664:DOC786667 DXY786664:DXY786667 EHU786664:EHU786667 ERQ786664:ERQ786667 FBM786664:FBM786667 FLI786664:FLI786667 FVE786664:FVE786667 GFA786664:GFA786667 GOW786664:GOW786667 GYS786664:GYS786667 HIO786664:HIO786667 HSK786664:HSK786667 ICG786664:ICG786667 IMC786664:IMC786667 IVY786664:IVY786667 JFU786664:JFU786667 JPQ786664:JPQ786667 JZM786664:JZM786667 KJI786664:KJI786667 KTE786664:KTE786667 LDA786664:LDA786667 LMW786664:LMW786667 LWS786664:LWS786667 MGO786664:MGO786667 MQK786664:MQK786667 NAG786664:NAG786667 NKC786664:NKC786667 NTY786664:NTY786667 ODU786664:ODU786667 ONQ786664:ONQ786667 OXM786664:OXM786667 PHI786664:PHI786667 PRE786664:PRE786667 QBA786664:QBA786667 QKW786664:QKW786667 QUS786664:QUS786667 REO786664:REO786667 ROK786664:ROK786667 RYG786664:RYG786667 SIC786664:SIC786667 SRY786664:SRY786667 TBU786664:TBU786667 TLQ786664:TLQ786667 TVM786664:TVM786667 UFI786664:UFI786667 UPE786664:UPE786667 UZA786664:UZA786667 VIW786664:VIW786667 VSS786664:VSS786667 WCO786664:WCO786667 WMK786664:WMK786667 WWG786664:WWG786667 C852200:C852203 JU852200:JU852203 TQ852200:TQ852203 ADM852200:ADM852203 ANI852200:ANI852203 AXE852200:AXE852203 BHA852200:BHA852203 BQW852200:BQW852203 CAS852200:CAS852203 CKO852200:CKO852203 CUK852200:CUK852203 DEG852200:DEG852203 DOC852200:DOC852203 DXY852200:DXY852203 EHU852200:EHU852203 ERQ852200:ERQ852203 FBM852200:FBM852203 FLI852200:FLI852203 FVE852200:FVE852203 GFA852200:GFA852203 GOW852200:GOW852203 GYS852200:GYS852203 HIO852200:HIO852203 HSK852200:HSK852203 ICG852200:ICG852203 IMC852200:IMC852203 IVY852200:IVY852203 JFU852200:JFU852203 JPQ852200:JPQ852203 JZM852200:JZM852203 KJI852200:KJI852203 KTE852200:KTE852203 LDA852200:LDA852203 LMW852200:LMW852203 LWS852200:LWS852203 MGO852200:MGO852203 MQK852200:MQK852203 NAG852200:NAG852203 NKC852200:NKC852203 NTY852200:NTY852203 ODU852200:ODU852203 ONQ852200:ONQ852203 OXM852200:OXM852203 PHI852200:PHI852203 PRE852200:PRE852203 QBA852200:QBA852203 QKW852200:QKW852203 QUS852200:QUS852203 REO852200:REO852203 ROK852200:ROK852203 RYG852200:RYG852203 SIC852200:SIC852203 SRY852200:SRY852203 TBU852200:TBU852203 TLQ852200:TLQ852203 TVM852200:TVM852203 UFI852200:UFI852203 UPE852200:UPE852203 UZA852200:UZA852203 VIW852200:VIW852203 VSS852200:VSS852203 WCO852200:WCO852203 WMK852200:WMK852203 WWG852200:WWG852203 C917736:C917739 JU917736:JU917739 TQ917736:TQ917739 ADM917736:ADM917739 ANI917736:ANI917739 AXE917736:AXE917739 BHA917736:BHA917739 BQW917736:BQW917739 CAS917736:CAS917739 CKO917736:CKO917739 CUK917736:CUK917739 DEG917736:DEG917739 DOC917736:DOC917739 DXY917736:DXY917739 EHU917736:EHU917739 ERQ917736:ERQ917739 FBM917736:FBM917739 FLI917736:FLI917739 FVE917736:FVE917739 GFA917736:GFA917739 GOW917736:GOW917739 GYS917736:GYS917739 HIO917736:HIO917739 HSK917736:HSK917739 ICG917736:ICG917739 IMC917736:IMC917739 IVY917736:IVY917739 JFU917736:JFU917739 JPQ917736:JPQ917739 JZM917736:JZM917739 KJI917736:KJI917739 KTE917736:KTE917739 LDA917736:LDA917739 LMW917736:LMW917739 LWS917736:LWS917739 MGO917736:MGO917739 MQK917736:MQK917739 NAG917736:NAG917739 NKC917736:NKC917739 NTY917736:NTY917739 ODU917736:ODU917739 ONQ917736:ONQ917739 OXM917736:OXM917739 PHI917736:PHI917739 PRE917736:PRE917739 QBA917736:QBA917739 QKW917736:QKW917739 QUS917736:QUS917739 REO917736:REO917739 ROK917736:ROK917739 RYG917736:RYG917739 SIC917736:SIC917739 SRY917736:SRY917739 TBU917736:TBU917739 TLQ917736:TLQ917739 TVM917736:TVM917739 UFI917736:UFI917739 UPE917736:UPE917739 UZA917736:UZA917739 VIW917736:VIW917739 VSS917736:VSS917739 WCO917736:WCO917739 WMK917736:WMK917739 WWG917736:WWG917739 C983272:C983275 JU983272:JU983275 TQ983272:TQ983275 ADM983272:ADM983275 ANI983272:ANI983275 AXE983272:AXE983275 BHA983272:BHA983275 BQW983272:BQW983275 CAS983272:CAS983275 CKO983272:CKO983275 CUK983272:CUK983275 DEG983272:DEG983275 DOC983272:DOC983275 DXY983272:DXY983275 EHU983272:EHU983275 ERQ983272:ERQ983275 FBM983272:FBM983275 FLI983272:FLI983275 FVE983272:FVE983275 GFA983272:GFA983275 GOW983272:GOW983275 GYS983272:GYS983275 HIO983272:HIO983275 HSK983272:HSK983275 ICG983272:ICG983275 IMC983272:IMC983275 IVY983272:IVY983275 JFU983272:JFU983275 JPQ983272:JPQ983275 JZM983272:JZM983275 KJI983272:KJI983275 KTE983272:KTE983275 LDA983272:LDA983275 LMW983272:LMW983275 LWS983272:LWS983275 MGO983272:MGO983275 MQK983272:MQK983275 NAG983272:NAG983275 NKC983272:NKC983275 NTY983272:NTY983275 ODU983272:ODU983275 ONQ983272:ONQ983275 OXM983272:OXM983275 PHI983272:PHI983275 PRE983272:PRE983275 QBA983272:QBA983275 QKW983272:QKW983275 QUS983272:QUS983275 REO983272:REO983275 ROK983272:ROK983275 RYG983272:RYG983275 SIC983272:SIC983275 SRY983272:SRY983275 TBU983272:TBU983275 TLQ983272:TLQ983275 TVM983272:TVM983275 UFI983272:UFI983275 UPE983272:UPE983275 UZA983272:UZA983275 VIW983272:VIW983275 VSS983272:VSS983275 WCO983272:WCO983275 WMK983272:WMK983275 WWG983272:WWG983275 ROK983160:ROK983165 C65844:C65847 JU65844:JU65847 TQ65844:TQ65847 ADM65844:ADM65847 ANI65844:ANI65847 AXE65844:AXE65847 BHA65844:BHA65847 BQW65844:BQW65847 CAS65844:CAS65847 CKO65844:CKO65847 CUK65844:CUK65847 DEG65844:DEG65847 DOC65844:DOC65847 DXY65844:DXY65847 EHU65844:EHU65847 ERQ65844:ERQ65847 FBM65844:FBM65847 FLI65844:FLI65847 FVE65844:FVE65847 GFA65844:GFA65847 GOW65844:GOW65847 GYS65844:GYS65847 HIO65844:HIO65847 HSK65844:HSK65847 ICG65844:ICG65847 IMC65844:IMC65847 IVY65844:IVY65847 JFU65844:JFU65847 JPQ65844:JPQ65847 JZM65844:JZM65847 KJI65844:KJI65847 KTE65844:KTE65847 LDA65844:LDA65847 LMW65844:LMW65847 LWS65844:LWS65847 MGO65844:MGO65847 MQK65844:MQK65847 NAG65844:NAG65847 NKC65844:NKC65847 NTY65844:NTY65847 ODU65844:ODU65847 ONQ65844:ONQ65847 OXM65844:OXM65847 PHI65844:PHI65847 PRE65844:PRE65847 QBA65844:QBA65847 QKW65844:QKW65847 QUS65844:QUS65847 REO65844:REO65847 ROK65844:ROK65847 RYG65844:RYG65847 SIC65844:SIC65847 SRY65844:SRY65847 TBU65844:TBU65847 TLQ65844:TLQ65847 TVM65844:TVM65847 UFI65844:UFI65847 UPE65844:UPE65847 UZA65844:UZA65847 VIW65844:VIW65847 VSS65844:VSS65847 WCO65844:WCO65847 WMK65844:WMK65847 WWG65844:WWG65847 C131380:C131383 JU131380:JU131383 TQ131380:TQ131383 ADM131380:ADM131383 ANI131380:ANI131383 AXE131380:AXE131383 BHA131380:BHA131383 BQW131380:BQW131383 CAS131380:CAS131383 CKO131380:CKO131383 CUK131380:CUK131383 DEG131380:DEG131383 DOC131380:DOC131383 DXY131380:DXY131383 EHU131380:EHU131383 ERQ131380:ERQ131383 FBM131380:FBM131383 FLI131380:FLI131383 FVE131380:FVE131383 GFA131380:GFA131383 GOW131380:GOW131383 GYS131380:GYS131383 HIO131380:HIO131383 HSK131380:HSK131383 ICG131380:ICG131383 IMC131380:IMC131383 IVY131380:IVY131383 JFU131380:JFU131383 JPQ131380:JPQ131383 JZM131380:JZM131383 KJI131380:KJI131383 KTE131380:KTE131383 LDA131380:LDA131383 LMW131380:LMW131383 LWS131380:LWS131383 MGO131380:MGO131383 MQK131380:MQK131383 NAG131380:NAG131383 NKC131380:NKC131383 NTY131380:NTY131383 ODU131380:ODU131383 ONQ131380:ONQ131383 OXM131380:OXM131383 PHI131380:PHI131383 PRE131380:PRE131383 QBA131380:QBA131383 QKW131380:QKW131383 QUS131380:QUS131383 REO131380:REO131383 ROK131380:ROK131383 RYG131380:RYG131383 SIC131380:SIC131383 SRY131380:SRY131383 TBU131380:TBU131383 TLQ131380:TLQ131383 TVM131380:TVM131383 UFI131380:UFI131383 UPE131380:UPE131383 UZA131380:UZA131383 VIW131380:VIW131383 VSS131380:VSS131383 WCO131380:WCO131383 WMK131380:WMK131383 WWG131380:WWG131383 C196916:C196919 JU196916:JU196919 TQ196916:TQ196919 ADM196916:ADM196919 ANI196916:ANI196919 AXE196916:AXE196919 BHA196916:BHA196919 BQW196916:BQW196919 CAS196916:CAS196919 CKO196916:CKO196919 CUK196916:CUK196919 DEG196916:DEG196919 DOC196916:DOC196919 DXY196916:DXY196919 EHU196916:EHU196919 ERQ196916:ERQ196919 FBM196916:FBM196919 FLI196916:FLI196919 FVE196916:FVE196919 GFA196916:GFA196919 GOW196916:GOW196919 GYS196916:GYS196919 HIO196916:HIO196919 HSK196916:HSK196919 ICG196916:ICG196919 IMC196916:IMC196919 IVY196916:IVY196919 JFU196916:JFU196919 JPQ196916:JPQ196919 JZM196916:JZM196919 KJI196916:KJI196919 KTE196916:KTE196919 LDA196916:LDA196919 LMW196916:LMW196919 LWS196916:LWS196919 MGO196916:MGO196919 MQK196916:MQK196919 NAG196916:NAG196919 NKC196916:NKC196919 NTY196916:NTY196919 ODU196916:ODU196919 ONQ196916:ONQ196919 OXM196916:OXM196919 PHI196916:PHI196919 PRE196916:PRE196919 QBA196916:QBA196919 QKW196916:QKW196919 QUS196916:QUS196919 REO196916:REO196919 ROK196916:ROK196919 RYG196916:RYG196919 SIC196916:SIC196919 SRY196916:SRY196919 TBU196916:TBU196919 TLQ196916:TLQ196919 TVM196916:TVM196919 UFI196916:UFI196919 UPE196916:UPE196919 UZA196916:UZA196919 VIW196916:VIW196919 VSS196916:VSS196919 WCO196916:WCO196919 WMK196916:WMK196919 WWG196916:WWG196919 C262452:C262455 JU262452:JU262455 TQ262452:TQ262455 ADM262452:ADM262455 ANI262452:ANI262455 AXE262452:AXE262455 BHA262452:BHA262455 BQW262452:BQW262455 CAS262452:CAS262455 CKO262452:CKO262455 CUK262452:CUK262455 DEG262452:DEG262455 DOC262452:DOC262455 DXY262452:DXY262455 EHU262452:EHU262455 ERQ262452:ERQ262455 FBM262452:FBM262455 FLI262452:FLI262455 FVE262452:FVE262455 GFA262452:GFA262455 GOW262452:GOW262455 GYS262452:GYS262455 HIO262452:HIO262455 HSK262452:HSK262455 ICG262452:ICG262455 IMC262452:IMC262455 IVY262452:IVY262455 JFU262452:JFU262455 JPQ262452:JPQ262455 JZM262452:JZM262455 KJI262452:KJI262455 KTE262452:KTE262455 LDA262452:LDA262455 LMW262452:LMW262455 LWS262452:LWS262455 MGO262452:MGO262455 MQK262452:MQK262455 NAG262452:NAG262455 NKC262452:NKC262455 NTY262452:NTY262455 ODU262452:ODU262455 ONQ262452:ONQ262455 OXM262452:OXM262455 PHI262452:PHI262455 PRE262452:PRE262455 QBA262452:QBA262455 QKW262452:QKW262455 QUS262452:QUS262455 REO262452:REO262455 ROK262452:ROK262455 RYG262452:RYG262455 SIC262452:SIC262455 SRY262452:SRY262455 TBU262452:TBU262455 TLQ262452:TLQ262455 TVM262452:TVM262455 UFI262452:UFI262455 UPE262452:UPE262455 UZA262452:UZA262455 VIW262452:VIW262455 VSS262452:VSS262455 WCO262452:WCO262455 WMK262452:WMK262455 WWG262452:WWG262455 C327988:C327991 JU327988:JU327991 TQ327988:TQ327991 ADM327988:ADM327991 ANI327988:ANI327991 AXE327988:AXE327991 BHA327988:BHA327991 BQW327988:BQW327991 CAS327988:CAS327991 CKO327988:CKO327991 CUK327988:CUK327991 DEG327988:DEG327991 DOC327988:DOC327991 DXY327988:DXY327991 EHU327988:EHU327991 ERQ327988:ERQ327991 FBM327988:FBM327991 FLI327988:FLI327991 FVE327988:FVE327991 GFA327988:GFA327991 GOW327988:GOW327991 GYS327988:GYS327991 HIO327988:HIO327991 HSK327988:HSK327991 ICG327988:ICG327991 IMC327988:IMC327991 IVY327988:IVY327991 JFU327988:JFU327991 JPQ327988:JPQ327991 JZM327988:JZM327991 KJI327988:KJI327991 KTE327988:KTE327991 LDA327988:LDA327991 LMW327988:LMW327991 LWS327988:LWS327991 MGO327988:MGO327991 MQK327988:MQK327991 NAG327988:NAG327991 NKC327988:NKC327991 NTY327988:NTY327991 ODU327988:ODU327991 ONQ327988:ONQ327991 OXM327988:OXM327991 PHI327988:PHI327991 PRE327988:PRE327991 QBA327988:QBA327991 QKW327988:QKW327991 QUS327988:QUS327991 REO327988:REO327991 ROK327988:ROK327991 RYG327988:RYG327991 SIC327988:SIC327991 SRY327988:SRY327991 TBU327988:TBU327991 TLQ327988:TLQ327991 TVM327988:TVM327991 UFI327988:UFI327991 UPE327988:UPE327991 UZA327988:UZA327991 VIW327988:VIW327991 VSS327988:VSS327991 WCO327988:WCO327991 WMK327988:WMK327991 WWG327988:WWG327991 C393524:C393527 JU393524:JU393527 TQ393524:TQ393527 ADM393524:ADM393527 ANI393524:ANI393527 AXE393524:AXE393527 BHA393524:BHA393527 BQW393524:BQW393527 CAS393524:CAS393527 CKO393524:CKO393527 CUK393524:CUK393527 DEG393524:DEG393527 DOC393524:DOC393527 DXY393524:DXY393527 EHU393524:EHU393527 ERQ393524:ERQ393527 FBM393524:FBM393527 FLI393524:FLI393527 FVE393524:FVE393527 GFA393524:GFA393527 GOW393524:GOW393527 GYS393524:GYS393527 HIO393524:HIO393527 HSK393524:HSK393527 ICG393524:ICG393527 IMC393524:IMC393527 IVY393524:IVY393527 JFU393524:JFU393527 JPQ393524:JPQ393527 JZM393524:JZM393527 KJI393524:KJI393527 KTE393524:KTE393527 LDA393524:LDA393527 LMW393524:LMW393527 LWS393524:LWS393527 MGO393524:MGO393527 MQK393524:MQK393527 NAG393524:NAG393527 NKC393524:NKC393527 NTY393524:NTY393527 ODU393524:ODU393527 ONQ393524:ONQ393527 OXM393524:OXM393527 PHI393524:PHI393527 PRE393524:PRE393527 QBA393524:QBA393527 QKW393524:QKW393527 QUS393524:QUS393527 REO393524:REO393527 ROK393524:ROK393527 RYG393524:RYG393527 SIC393524:SIC393527 SRY393524:SRY393527 TBU393524:TBU393527 TLQ393524:TLQ393527 TVM393524:TVM393527 UFI393524:UFI393527 UPE393524:UPE393527 UZA393524:UZA393527 VIW393524:VIW393527 VSS393524:VSS393527 WCO393524:WCO393527 WMK393524:WMK393527 WWG393524:WWG393527 C459060:C459063 JU459060:JU459063 TQ459060:TQ459063 ADM459060:ADM459063 ANI459060:ANI459063 AXE459060:AXE459063 BHA459060:BHA459063 BQW459060:BQW459063 CAS459060:CAS459063 CKO459060:CKO459063 CUK459060:CUK459063 DEG459060:DEG459063 DOC459060:DOC459063 DXY459060:DXY459063 EHU459060:EHU459063 ERQ459060:ERQ459063 FBM459060:FBM459063 FLI459060:FLI459063 FVE459060:FVE459063 GFA459060:GFA459063 GOW459060:GOW459063 GYS459060:GYS459063 HIO459060:HIO459063 HSK459060:HSK459063 ICG459060:ICG459063 IMC459060:IMC459063 IVY459060:IVY459063 JFU459060:JFU459063 JPQ459060:JPQ459063 JZM459060:JZM459063 KJI459060:KJI459063 KTE459060:KTE459063 LDA459060:LDA459063 LMW459060:LMW459063 LWS459060:LWS459063 MGO459060:MGO459063 MQK459060:MQK459063 NAG459060:NAG459063 NKC459060:NKC459063 NTY459060:NTY459063 ODU459060:ODU459063 ONQ459060:ONQ459063 OXM459060:OXM459063 PHI459060:PHI459063 PRE459060:PRE459063 QBA459060:QBA459063 QKW459060:QKW459063 QUS459060:QUS459063 REO459060:REO459063 ROK459060:ROK459063 RYG459060:RYG459063 SIC459060:SIC459063 SRY459060:SRY459063 TBU459060:TBU459063 TLQ459060:TLQ459063 TVM459060:TVM459063 UFI459060:UFI459063 UPE459060:UPE459063 UZA459060:UZA459063 VIW459060:VIW459063 VSS459060:VSS459063 WCO459060:WCO459063 WMK459060:WMK459063 WWG459060:WWG459063 C524596:C524599 JU524596:JU524599 TQ524596:TQ524599 ADM524596:ADM524599 ANI524596:ANI524599 AXE524596:AXE524599 BHA524596:BHA524599 BQW524596:BQW524599 CAS524596:CAS524599 CKO524596:CKO524599 CUK524596:CUK524599 DEG524596:DEG524599 DOC524596:DOC524599 DXY524596:DXY524599 EHU524596:EHU524599 ERQ524596:ERQ524599 FBM524596:FBM524599 FLI524596:FLI524599 FVE524596:FVE524599 GFA524596:GFA524599 GOW524596:GOW524599 GYS524596:GYS524599 HIO524596:HIO524599 HSK524596:HSK524599 ICG524596:ICG524599 IMC524596:IMC524599 IVY524596:IVY524599 JFU524596:JFU524599 JPQ524596:JPQ524599 JZM524596:JZM524599 KJI524596:KJI524599 KTE524596:KTE524599 LDA524596:LDA524599 LMW524596:LMW524599 LWS524596:LWS524599 MGO524596:MGO524599 MQK524596:MQK524599 NAG524596:NAG524599 NKC524596:NKC524599 NTY524596:NTY524599 ODU524596:ODU524599 ONQ524596:ONQ524599 OXM524596:OXM524599 PHI524596:PHI524599 PRE524596:PRE524599 QBA524596:QBA524599 QKW524596:QKW524599 QUS524596:QUS524599 REO524596:REO524599 ROK524596:ROK524599 RYG524596:RYG524599 SIC524596:SIC524599 SRY524596:SRY524599 TBU524596:TBU524599 TLQ524596:TLQ524599 TVM524596:TVM524599 UFI524596:UFI524599 UPE524596:UPE524599 UZA524596:UZA524599 VIW524596:VIW524599 VSS524596:VSS524599 WCO524596:WCO524599 WMK524596:WMK524599 WWG524596:WWG524599 C590132:C590135 JU590132:JU590135 TQ590132:TQ590135 ADM590132:ADM590135 ANI590132:ANI590135 AXE590132:AXE590135 BHA590132:BHA590135 BQW590132:BQW590135 CAS590132:CAS590135 CKO590132:CKO590135 CUK590132:CUK590135 DEG590132:DEG590135 DOC590132:DOC590135 DXY590132:DXY590135 EHU590132:EHU590135 ERQ590132:ERQ590135 FBM590132:FBM590135 FLI590132:FLI590135 FVE590132:FVE590135 GFA590132:GFA590135 GOW590132:GOW590135 GYS590132:GYS590135 HIO590132:HIO590135 HSK590132:HSK590135 ICG590132:ICG590135 IMC590132:IMC590135 IVY590132:IVY590135 JFU590132:JFU590135 JPQ590132:JPQ590135 JZM590132:JZM590135 KJI590132:KJI590135 KTE590132:KTE590135 LDA590132:LDA590135 LMW590132:LMW590135 LWS590132:LWS590135 MGO590132:MGO590135 MQK590132:MQK590135 NAG590132:NAG590135 NKC590132:NKC590135 NTY590132:NTY590135 ODU590132:ODU590135 ONQ590132:ONQ590135 OXM590132:OXM590135 PHI590132:PHI590135 PRE590132:PRE590135 QBA590132:QBA590135 QKW590132:QKW590135 QUS590132:QUS590135 REO590132:REO590135 ROK590132:ROK590135 RYG590132:RYG590135 SIC590132:SIC590135 SRY590132:SRY590135 TBU590132:TBU590135 TLQ590132:TLQ590135 TVM590132:TVM590135 UFI590132:UFI590135 UPE590132:UPE590135 UZA590132:UZA590135 VIW590132:VIW590135 VSS590132:VSS590135 WCO590132:WCO590135 WMK590132:WMK590135 WWG590132:WWG590135 C655668:C655671 JU655668:JU655671 TQ655668:TQ655671 ADM655668:ADM655671 ANI655668:ANI655671 AXE655668:AXE655671 BHA655668:BHA655671 BQW655668:BQW655671 CAS655668:CAS655671 CKO655668:CKO655671 CUK655668:CUK655671 DEG655668:DEG655671 DOC655668:DOC655671 DXY655668:DXY655671 EHU655668:EHU655671 ERQ655668:ERQ655671 FBM655668:FBM655671 FLI655668:FLI655671 FVE655668:FVE655671 GFA655668:GFA655671 GOW655668:GOW655671 GYS655668:GYS655671 HIO655668:HIO655671 HSK655668:HSK655671 ICG655668:ICG655671 IMC655668:IMC655671 IVY655668:IVY655671 JFU655668:JFU655671 JPQ655668:JPQ655671 JZM655668:JZM655671 KJI655668:KJI655671 KTE655668:KTE655671 LDA655668:LDA655671 LMW655668:LMW655671 LWS655668:LWS655671 MGO655668:MGO655671 MQK655668:MQK655671 NAG655668:NAG655671 NKC655668:NKC655671 NTY655668:NTY655671 ODU655668:ODU655671 ONQ655668:ONQ655671 OXM655668:OXM655671 PHI655668:PHI655671 PRE655668:PRE655671 QBA655668:QBA655671 QKW655668:QKW655671 QUS655668:QUS655671 REO655668:REO655671 ROK655668:ROK655671 RYG655668:RYG655671 SIC655668:SIC655671 SRY655668:SRY655671 TBU655668:TBU655671 TLQ655668:TLQ655671 TVM655668:TVM655671 UFI655668:UFI655671 UPE655668:UPE655671 UZA655668:UZA655671 VIW655668:VIW655671 VSS655668:VSS655671 WCO655668:WCO655671 WMK655668:WMK655671 WWG655668:WWG655671 C721204:C721207 JU721204:JU721207 TQ721204:TQ721207 ADM721204:ADM721207 ANI721204:ANI721207 AXE721204:AXE721207 BHA721204:BHA721207 BQW721204:BQW721207 CAS721204:CAS721207 CKO721204:CKO721207 CUK721204:CUK721207 DEG721204:DEG721207 DOC721204:DOC721207 DXY721204:DXY721207 EHU721204:EHU721207 ERQ721204:ERQ721207 FBM721204:FBM721207 FLI721204:FLI721207 FVE721204:FVE721207 GFA721204:GFA721207 GOW721204:GOW721207 GYS721204:GYS721207 HIO721204:HIO721207 HSK721204:HSK721207 ICG721204:ICG721207 IMC721204:IMC721207 IVY721204:IVY721207 JFU721204:JFU721207 JPQ721204:JPQ721207 JZM721204:JZM721207 KJI721204:KJI721207 KTE721204:KTE721207 LDA721204:LDA721207 LMW721204:LMW721207 LWS721204:LWS721207 MGO721204:MGO721207 MQK721204:MQK721207 NAG721204:NAG721207 NKC721204:NKC721207 NTY721204:NTY721207 ODU721204:ODU721207 ONQ721204:ONQ721207 OXM721204:OXM721207 PHI721204:PHI721207 PRE721204:PRE721207 QBA721204:QBA721207 QKW721204:QKW721207 QUS721204:QUS721207 REO721204:REO721207 ROK721204:ROK721207 RYG721204:RYG721207 SIC721204:SIC721207 SRY721204:SRY721207 TBU721204:TBU721207 TLQ721204:TLQ721207 TVM721204:TVM721207 UFI721204:UFI721207 UPE721204:UPE721207 UZA721204:UZA721207 VIW721204:VIW721207 VSS721204:VSS721207 WCO721204:WCO721207 WMK721204:WMK721207 WWG721204:WWG721207 C786740:C786743 JU786740:JU786743 TQ786740:TQ786743 ADM786740:ADM786743 ANI786740:ANI786743 AXE786740:AXE786743 BHA786740:BHA786743 BQW786740:BQW786743 CAS786740:CAS786743 CKO786740:CKO786743 CUK786740:CUK786743 DEG786740:DEG786743 DOC786740:DOC786743 DXY786740:DXY786743 EHU786740:EHU786743 ERQ786740:ERQ786743 FBM786740:FBM786743 FLI786740:FLI786743 FVE786740:FVE786743 GFA786740:GFA786743 GOW786740:GOW786743 GYS786740:GYS786743 HIO786740:HIO786743 HSK786740:HSK786743 ICG786740:ICG786743 IMC786740:IMC786743 IVY786740:IVY786743 JFU786740:JFU786743 JPQ786740:JPQ786743 JZM786740:JZM786743 KJI786740:KJI786743 KTE786740:KTE786743 LDA786740:LDA786743 LMW786740:LMW786743 LWS786740:LWS786743 MGO786740:MGO786743 MQK786740:MQK786743 NAG786740:NAG786743 NKC786740:NKC786743 NTY786740:NTY786743 ODU786740:ODU786743 ONQ786740:ONQ786743 OXM786740:OXM786743 PHI786740:PHI786743 PRE786740:PRE786743 QBA786740:QBA786743 QKW786740:QKW786743 QUS786740:QUS786743 REO786740:REO786743 ROK786740:ROK786743 RYG786740:RYG786743 SIC786740:SIC786743 SRY786740:SRY786743 TBU786740:TBU786743 TLQ786740:TLQ786743 TVM786740:TVM786743 UFI786740:UFI786743 UPE786740:UPE786743 UZA786740:UZA786743 VIW786740:VIW786743 VSS786740:VSS786743 WCO786740:WCO786743 WMK786740:WMK786743 WWG786740:WWG786743 C852276:C852279 JU852276:JU852279 TQ852276:TQ852279 ADM852276:ADM852279 ANI852276:ANI852279 AXE852276:AXE852279 BHA852276:BHA852279 BQW852276:BQW852279 CAS852276:CAS852279 CKO852276:CKO852279 CUK852276:CUK852279 DEG852276:DEG852279 DOC852276:DOC852279 DXY852276:DXY852279 EHU852276:EHU852279 ERQ852276:ERQ852279 FBM852276:FBM852279 FLI852276:FLI852279 FVE852276:FVE852279 GFA852276:GFA852279 GOW852276:GOW852279 GYS852276:GYS852279 HIO852276:HIO852279 HSK852276:HSK852279 ICG852276:ICG852279 IMC852276:IMC852279 IVY852276:IVY852279 JFU852276:JFU852279 JPQ852276:JPQ852279 JZM852276:JZM852279 KJI852276:KJI852279 KTE852276:KTE852279 LDA852276:LDA852279 LMW852276:LMW852279 LWS852276:LWS852279 MGO852276:MGO852279 MQK852276:MQK852279 NAG852276:NAG852279 NKC852276:NKC852279 NTY852276:NTY852279 ODU852276:ODU852279 ONQ852276:ONQ852279 OXM852276:OXM852279 PHI852276:PHI852279 PRE852276:PRE852279 QBA852276:QBA852279 QKW852276:QKW852279 QUS852276:QUS852279 REO852276:REO852279 ROK852276:ROK852279 RYG852276:RYG852279 SIC852276:SIC852279 SRY852276:SRY852279 TBU852276:TBU852279 TLQ852276:TLQ852279 TVM852276:TVM852279 UFI852276:UFI852279 UPE852276:UPE852279 UZA852276:UZA852279 VIW852276:VIW852279 VSS852276:VSS852279 WCO852276:WCO852279 WMK852276:WMK852279 WWG852276:WWG852279 C917812:C917815 JU917812:JU917815 TQ917812:TQ917815 ADM917812:ADM917815 ANI917812:ANI917815 AXE917812:AXE917815 BHA917812:BHA917815 BQW917812:BQW917815 CAS917812:CAS917815 CKO917812:CKO917815 CUK917812:CUK917815 DEG917812:DEG917815 DOC917812:DOC917815 DXY917812:DXY917815 EHU917812:EHU917815 ERQ917812:ERQ917815 FBM917812:FBM917815 FLI917812:FLI917815 FVE917812:FVE917815 GFA917812:GFA917815 GOW917812:GOW917815 GYS917812:GYS917815 HIO917812:HIO917815 HSK917812:HSK917815 ICG917812:ICG917815 IMC917812:IMC917815 IVY917812:IVY917815 JFU917812:JFU917815 JPQ917812:JPQ917815 JZM917812:JZM917815 KJI917812:KJI917815 KTE917812:KTE917815 LDA917812:LDA917815 LMW917812:LMW917815 LWS917812:LWS917815 MGO917812:MGO917815 MQK917812:MQK917815 NAG917812:NAG917815 NKC917812:NKC917815 NTY917812:NTY917815 ODU917812:ODU917815 ONQ917812:ONQ917815 OXM917812:OXM917815 PHI917812:PHI917815 PRE917812:PRE917815 QBA917812:QBA917815 QKW917812:QKW917815 QUS917812:QUS917815 REO917812:REO917815 ROK917812:ROK917815 RYG917812:RYG917815 SIC917812:SIC917815 SRY917812:SRY917815 TBU917812:TBU917815 TLQ917812:TLQ917815 TVM917812:TVM917815 UFI917812:UFI917815 UPE917812:UPE917815 UZA917812:UZA917815 VIW917812:VIW917815 VSS917812:VSS917815 WCO917812:WCO917815 WMK917812:WMK917815 WWG917812:WWG917815 C983348:C983351 JU983348:JU983351 TQ983348:TQ983351 ADM983348:ADM983351 ANI983348:ANI983351 AXE983348:AXE983351 BHA983348:BHA983351 BQW983348:BQW983351 CAS983348:CAS983351 CKO983348:CKO983351 CUK983348:CUK983351 DEG983348:DEG983351 DOC983348:DOC983351 DXY983348:DXY983351 EHU983348:EHU983351 ERQ983348:ERQ983351 FBM983348:FBM983351 FLI983348:FLI983351 FVE983348:FVE983351 GFA983348:GFA983351 GOW983348:GOW983351 GYS983348:GYS983351 HIO983348:HIO983351 HSK983348:HSK983351 ICG983348:ICG983351 IMC983348:IMC983351 IVY983348:IVY983351 JFU983348:JFU983351 JPQ983348:JPQ983351 JZM983348:JZM983351 KJI983348:KJI983351 KTE983348:KTE983351 LDA983348:LDA983351 LMW983348:LMW983351 LWS983348:LWS983351 MGO983348:MGO983351 MQK983348:MQK983351 NAG983348:NAG983351 NKC983348:NKC983351 NTY983348:NTY983351 ODU983348:ODU983351 ONQ983348:ONQ983351 OXM983348:OXM983351 PHI983348:PHI983351 PRE983348:PRE983351 QBA983348:QBA983351 QKW983348:QKW983351 QUS983348:QUS983351 REO983348:REO983351 ROK983348:ROK983351 RYG983348:RYG983351 SIC983348:SIC983351 SRY983348:SRY983351 TBU983348:TBU983351 TLQ983348:TLQ983351 TVM983348:TVM983351 UFI983348:UFI983351 UPE983348:UPE983351 UZA983348:UZA983351 VIW983348:VIW983351 VSS983348:VSS983351 WCO983348:WCO983351 WMK983348:WMK983351 WWG983348:WWG983351 PHI983160:PHI983165 JU309:JU312 TQ309:TQ312 ADM309:ADM312 ANI309:ANI312 AXE309:AXE312 BHA309:BHA312 BQW309:BQW312 CAS309:CAS312 CKO309:CKO312 CUK309:CUK312 DEG309:DEG312 DOC309:DOC312 DXY309:DXY312 EHU309:EHU312 ERQ309:ERQ312 FBM309:FBM312 FLI309:FLI312 FVE309:FVE312 GFA309:GFA312 GOW309:GOW312 GYS309:GYS312 HIO309:HIO312 HSK309:HSK312 ICG309:ICG312 IMC309:IMC312 IVY309:IVY312 JFU309:JFU312 JPQ309:JPQ312 JZM309:JZM312 KJI309:KJI312 KTE309:KTE312 LDA309:LDA312 LMW309:LMW312 LWS309:LWS312 MGO309:MGO312 MQK309:MQK312 NAG309:NAG312 NKC309:NKC312 NTY309:NTY312 ODU309:ODU312 ONQ309:ONQ312 OXM309:OXM312 PHI309:PHI312 PRE309:PRE312 QBA309:QBA312 QKW309:QKW312 QUS309:QUS312 REO309:REO312 ROK309:ROK312 RYG309:RYG312 SIC309:SIC312 SRY309:SRY312 TBU309:TBU312 TLQ309:TLQ312 TVM309:TVM312 UFI309:UFI312 UPE309:UPE312 UZA309:UZA312 VIW309:VIW312 VSS309:VSS312 WCO309:WCO312 WMK309:WMK312 WWG309:WWG312 C65809:C65812 JU65809:JU65812 TQ65809:TQ65812 ADM65809:ADM65812 ANI65809:ANI65812 AXE65809:AXE65812 BHA65809:BHA65812 BQW65809:BQW65812 CAS65809:CAS65812 CKO65809:CKO65812 CUK65809:CUK65812 DEG65809:DEG65812 DOC65809:DOC65812 DXY65809:DXY65812 EHU65809:EHU65812 ERQ65809:ERQ65812 FBM65809:FBM65812 FLI65809:FLI65812 FVE65809:FVE65812 GFA65809:GFA65812 GOW65809:GOW65812 GYS65809:GYS65812 HIO65809:HIO65812 HSK65809:HSK65812 ICG65809:ICG65812 IMC65809:IMC65812 IVY65809:IVY65812 JFU65809:JFU65812 JPQ65809:JPQ65812 JZM65809:JZM65812 KJI65809:KJI65812 KTE65809:KTE65812 LDA65809:LDA65812 LMW65809:LMW65812 LWS65809:LWS65812 MGO65809:MGO65812 MQK65809:MQK65812 NAG65809:NAG65812 NKC65809:NKC65812 NTY65809:NTY65812 ODU65809:ODU65812 ONQ65809:ONQ65812 OXM65809:OXM65812 PHI65809:PHI65812 PRE65809:PRE65812 QBA65809:QBA65812 QKW65809:QKW65812 QUS65809:QUS65812 REO65809:REO65812 ROK65809:ROK65812 RYG65809:RYG65812 SIC65809:SIC65812 SRY65809:SRY65812 TBU65809:TBU65812 TLQ65809:TLQ65812 TVM65809:TVM65812 UFI65809:UFI65812 UPE65809:UPE65812 UZA65809:UZA65812 VIW65809:VIW65812 VSS65809:VSS65812 WCO65809:WCO65812 WMK65809:WMK65812 WWG65809:WWG65812 C131345:C131348 JU131345:JU131348 TQ131345:TQ131348 ADM131345:ADM131348 ANI131345:ANI131348 AXE131345:AXE131348 BHA131345:BHA131348 BQW131345:BQW131348 CAS131345:CAS131348 CKO131345:CKO131348 CUK131345:CUK131348 DEG131345:DEG131348 DOC131345:DOC131348 DXY131345:DXY131348 EHU131345:EHU131348 ERQ131345:ERQ131348 FBM131345:FBM131348 FLI131345:FLI131348 FVE131345:FVE131348 GFA131345:GFA131348 GOW131345:GOW131348 GYS131345:GYS131348 HIO131345:HIO131348 HSK131345:HSK131348 ICG131345:ICG131348 IMC131345:IMC131348 IVY131345:IVY131348 JFU131345:JFU131348 JPQ131345:JPQ131348 JZM131345:JZM131348 KJI131345:KJI131348 KTE131345:KTE131348 LDA131345:LDA131348 LMW131345:LMW131348 LWS131345:LWS131348 MGO131345:MGO131348 MQK131345:MQK131348 NAG131345:NAG131348 NKC131345:NKC131348 NTY131345:NTY131348 ODU131345:ODU131348 ONQ131345:ONQ131348 OXM131345:OXM131348 PHI131345:PHI131348 PRE131345:PRE131348 QBA131345:QBA131348 QKW131345:QKW131348 QUS131345:QUS131348 REO131345:REO131348 ROK131345:ROK131348 RYG131345:RYG131348 SIC131345:SIC131348 SRY131345:SRY131348 TBU131345:TBU131348 TLQ131345:TLQ131348 TVM131345:TVM131348 UFI131345:UFI131348 UPE131345:UPE131348 UZA131345:UZA131348 VIW131345:VIW131348 VSS131345:VSS131348 WCO131345:WCO131348 WMK131345:WMK131348 WWG131345:WWG131348 C196881:C196884 JU196881:JU196884 TQ196881:TQ196884 ADM196881:ADM196884 ANI196881:ANI196884 AXE196881:AXE196884 BHA196881:BHA196884 BQW196881:BQW196884 CAS196881:CAS196884 CKO196881:CKO196884 CUK196881:CUK196884 DEG196881:DEG196884 DOC196881:DOC196884 DXY196881:DXY196884 EHU196881:EHU196884 ERQ196881:ERQ196884 FBM196881:FBM196884 FLI196881:FLI196884 FVE196881:FVE196884 GFA196881:GFA196884 GOW196881:GOW196884 GYS196881:GYS196884 HIO196881:HIO196884 HSK196881:HSK196884 ICG196881:ICG196884 IMC196881:IMC196884 IVY196881:IVY196884 JFU196881:JFU196884 JPQ196881:JPQ196884 JZM196881:JZM196884 KJI196881:KJI196884 KTE196881:KTE196884 LDA196881:LDA196884 LMW196881:LMW196884 LWS196881:LWS196884 MGO196881:MGO196884 MQK196881:MQK196884 NAG196881:NAG196884 NKC196881:NKC196884 NTY196881:NTY196884 ODU196881:ODU196884 ONQ196881:ONQ196884 OXM196881:OXM196884 PHI196881:PHI196884 PRE196881:PRE196884 QBA196881:QBA196884 QKW196881:QKW196884 QUS196881:QUS196884 REO196881:REO196884 ROK196881:ROK196884 RYG196881:RYG196884 SIC196881:SIC196884 SRY196881:SRY196884 TBU196881:TBU196884 TLQ196881:TLQ196884 TVM196881:TVM196884 UFI196881:UFI196884 UPE196881:UPE196884 UZA196881:UZA196884 VIW196881:VIW196884 VSS196881:VSS196884 WCO196881:WCO196884 WMK196881:WMK196884 WWG196881:WWG196884 C262417:C262420 JU262417:JU262420 TQ262417:TQ262420 ADM262417:ADM262420 ANI262417:ANI262420 AXE262417:AXE262420 BHA262417:BHA262420 BQW262417:BQW262420 CAS262417:CAS262420 CKO262417:CKO262420 CUK262417:CUK262420 DEG262417:DEG262420 DOC262417:DOC262420 DXY262417:DXY262420 EHU262417:EHU262420 ERQ262417:ERQ262420 FBM262417:FBM262420 FLI262417:FLI262420 FVE262417:FVE262420 GFA262417:GFA262420 GOW262417:GOW262420 GYS262417:GYS262420 HIO262417:HIO262420 HSK262417:HSK262420 ICG262417:ICG262420 IMC262417:IMC262420 IVY262417:IVY262420 JFU262417:JFU262420 JPQ262417:JPQ262420 JZM262417:JZM262420 KJI262417:KJI262420 KTE262417:KTE262420 LDA262417:LDA262420 LMW262417:LMW262420 LWS262417:LWS262420 MGO262417:MGO262420 MQK262417:MQK262420 NAG262417:NAG262420 NKC262417:NKC262420 NTY262417:NTY262420 ODU262417:ODU262420 ONQ262417:ONQ262420 OXM262417:OXM262420 PHI262417:PHI262420 PRE262417:PRE262420 QBA262417:QBA262420 QKW262417:QKW262420 QUS262417:QUS262420 REO262417:REO262420 ROK262417:ROK262420 RYG262417:RYG262420 SIC262417:SIC262420 SRY262417:SRY262420 TBU262417:TBU262420 TLQ262417:TLQ262420 TVM262417:TVM262420 UFI262417:UFI262420 UPE262417:UPE262420 UZA262417:UZA262420 VIW262417:VIW262420 VSS262417:VSS262420 WCO262417:WCO262420 WMK262417:WMK262420 WWG262417:WWG262420 C327953:C327956 JU327953:JU327956 TQ327953:TQ327956 ADM327953:ADM327956 ANI327953:ANI327956 AXE327953:AXE327956 BHA327953:BHA327956 BQW327953:BQW327956 CAS327953:CAS327956 CKO327953:CKO327956 CUK327953:CUK327956 DEG327953:DEG327956 DOC327953:DOC327956 DXY327953:DXY327956 EHU327953:EHU327956 ERQ327953:ERQ327956 FBM327953:FBM327956 FLI327953:FLI327956 FVE327953:FVE327956 GFA327953:GFA327956 GOW327953:GOW327956 GYS327953:GYS327956 HIO327953:HIO327956 HSK327953:HSK327956 ICG327953:ICG327956 IMC327953:IMC327956 IVY327953:IVY327956 JFU327953:JFU327956 JPQ327953:JPQ327956 JZM327953:JZM327956 KJI327953:KJI327956 KTE327953:KTE327956 LDA327953:LDA327956 LMW327953:LMW327956 LWS327953:LWS327956 MGO327953:MGO327956 MQK327953:MQK327956 NAG327953:NAG327956 NKC327953:NKC327956 NTY327953:NTY327956 ODU327953:ODU327956 ONQ327953:ONQ327956 OXM327953:OXM327956 PHI327953:PHI327956 PRE327953:PRE327956 QBA327953:QBA327956 QKW327953:QKW327956 QUS327953:QUS327956 REO327953:REO327956 ROK327953:ROK327956 RYG327953:RYG327956 SIC327953:SIC327956 SRY327953:SRY327956 TBU327953:TBU327956 TLQ327953:TLQ327956 TVM327953:TVM327956 UFI327953:UFI327956 UPE327953:UPE327956 UZA327953:UZA327956 VIW327953:VIW327956 VSS327953:VSS327956 WCO327953:WCO327956 WMK327953:WMK327956 WWG327953:WWG327956 C393489:C393492 JU393489:JU393492 TQ393489:TQ393492 ADM393489:ADM393492 ANI393489:ANI393492 AXE393489:AXE393492 BHA393489:BHA393492 BQW393489:BQW393492 CAS393489:CAS393492 CKO393489:CKO393492 CUK393489:CUK393492 DEG393489:DEG393492 DOC393489:DOC393492 DXY393489:DXY393492 EHU393489:EHU393492 ERQ393489:ERQ393492 FBM393489:FBM393492 FLI393489:FLI393492 FVE393489:FVE393492 GFA393489:GFA393492 GOW393489:GOW393492 GYS393489:GYS393492 HIO393489:HIO393492 HSK393489:HSK393492 ICG393489:ICG393492 IMC393489:IMC393492 IVY393489:IVY393492 JFU393489:JFU393492 JPQ393489:JPQ393492 JZM393489:JZM393492 KJI393489:KJI393492 KTE393489:KTE393492 LDA393489:LDA393492 LMW393489:LMW393492 LWS393489:LWS393492 MGO393489:MGO393492 MQK393489:MQK393492 NAG393489:NAG393492 NKC393489:NKC393492 NTY393489:NTY393492 ODU393489:ODU393492 ONQ393489:ONQ393492 OXM393489:OXM393492 PHI393489:PHI393492 PRE393489:PRE393492 QBA393489:QBA393492 QKW393489:QKW393492 QUS393489:QUS393492 REO393489:REO393492 ROK393489:ROK393492 RYG393489:RYG393492 SIC393489:SIC393492 SRY393489:SRY393492 TBU393489:TBU393492 TLQ393489:TLQ393492 TVM393489:TVM393492 UFI393489:UFI393492 UPE393489:UPE393492 UZA393489:UZA393492 VIW393489:VIW393492 VSS393489:VSS393492 WCO393489:WCO393492 WMK393489:WMK393492 WWG393489:WWG393492 C459025:C459028 JU459025:JU459028 TQ459025:TQ459028 ADM459025:ADM459028 ANI459025:ANI459028 AXE459025:AXE459028 BHA459025:BHA459028 BQW459025:BQW459028 CAS459025:CAS459028 CKO459025:CKO459028 CUK459025:CUK459028 DEG459025:DEG459028 DOC459025:DOC459028 DXY459025:DXY459028 EHU459025:EHU459028 ERQ459025:ERQ459028 FBM459025:FBM459028 FLI459025:FLI459028 FVE459025:FVE459028 GFA459025:GFA459028 GOW459025:GOW459028 GYS459025:GYS459028 HIO459025:HIO459028 HSK459025:HSK459028 ICG459025:ICG459028 IMC459025:IMC459028 IVY459025:IVY459028 JFU459025:JFU459028 JPQ459025:JPQ459028 JZM459025:JZM459028 KJI459025:KJI459028 KTE459025:KTE459028 LDA459025:LDA459028 LMW459025:LMW459028 LWS459025:LWS459028 MGO459025:MGO459028 MQK459025:MQK459028 NAG459025:NAG459028 NKC459025:NKC459028 NTY459025:NTY459028 ODU459025:ODU459028 ONQ459025:ONQ459028 OXM459025:OXM459028 PHI459025:PHI459028 PRE459025:PRE459028 QBA459025:QBA459028 QKW459025:QKW459028 QUS459025:QUS459028 REO459025:REO459028 ROK459025:ROK459028 RYG459025:RYG459028 SIC459025:SIC459028 SRY459025:SRY459028 TBU459025:TBU459028 TLQ459025:TLQ459028 TVM459025:TVM459028 UFI459025:UFI459028 UPE459025:UPE459028 UZA459025:UZA459028 VIW459025:VIW459028 VSS459025:VSS459028 WCO459025:WCO459028 WMK459025:WMK459028 WWG459025:WWG459028 C524561:C524564 JU524561:JU524564 TQ524561:TQ524564 ADM524561:ADM524564 ANI524561:ANI524564 AXE524561:AXE524564 BHA524561:BHA524564 BQW524561:BQW524564 CAS524561:CAS524564 CKO524561:CKO524564 CUK524561:CUK524564 DEG524561:DEG524564 DOC524561:DOC524564 DXY524561:DXY524564 EHU524561:EHU524564 ERQ524561:ERQ524564 FBM524561:FBM524564 FLI524561:FLI524564 FVE524561:FVE524564 GFA524561:GFA524564 GOW524561:GOW524564 GYS524561:GYS524564 HIO524561:HIO524564 HSK524561:HSK524564 ICG524561:ICG524564 IMC524561:IMC524564 IVY524561:IVY524564 JFU524561:JFU524564 JPQ524561:JPQ524564 JZM524561:JZM524564 KJI524561:KJI524564 KTE524561:KTE524564 LDA524561:LDA524564 LMW524561:LMW524564 LWS524561:LWS524564 MGO524561:MGO524564 MQK524561:MQK524564 NAG524561:NAG524564 NKC524561:NKC524564 NTY524561:NTY524564 ODU524561:ODU524564 ONQ524561:ONQ524564 OXM524561:OXM524564 PHI524561:PHI524564 PRE524561:PRE524564 QBA524561:QBA524564 QKW524561:QKW524564 QUS524561:QUS524564 REO524561:REO524564 ROK524561:ROK524564 RYG524561:RYG524564 SIC524561:SIC524564 SRY524561:SRY524564 TBU524561:TBU524564 TLQ524561:TLQ524564 TVM524561:TVM524564 UFI524561:UFI524564 UPE524561:UPE524564 UZA524561:UZA524564 VIW524561:VIW524564 VSS524561:VSS524564 WCO524561:WCO524564 WMK524561:WMK524564 WWG524561:WWG524564 C590097:C590100 JU590097:JU590100 TQ590097:TQ590100 ADM590097:ADM590100 ANI590097:ANI590100 AXE590097:AXE590100 BHA590097:BHA590100 BQW590097:BQW590100 CAS590097:CAS590100 CKO590097:CKO590100 CUK590097:CUK590100 DEG590097:DEG590100 DOC590097:DOC590100 DXY590097:DXY590100 EHU590097:EHU590100 ERQ590097:ERQ590100 FBM590097:FBM590100 FLI590097:FLI590100 FVE590097:FVE590100 GFA590097:GFA590100 GOW590097:GOW590100 GYS590097:GYS590100 HIO590097:HIO590100 HSK590097:HSK590100 ICG590097:ICG590100 IMC590097:IMC590100 IVY590097:IVY590100 JFU590097:JFU590100 JPQ590097:JPQ590100 JZM590097:JZM590100 KJI590097:KJI590100 KTE590097:KTE590100 LDA590097:LDA590100 LMW590097:LMW590100 LWS590097:LWS590100 MGO590097:MGO590100 MQK590097:MQK590100 NAG590097:NAG590100 NKC590097:NKC590100 NTY590097:NTY590100 ODU590097:ODU590100 ONQ590097:ONQ590100 OXM590097:OXM590100 PHI590097:PHI590100 PRE590097:PRE590100 QBA590097:QBA590100 QKW590097:QKW590100 QUS590097:QUS590100 REO590097:REO590100 ROK590097:ROK590100 RYG590097:RYG590100 SIC590097:SIC590100 SRY590097:SRY590100 TBU590097:TBU590100 TLQ590097:TLQ590100 TVM590097:TVM590100 UFI590097:UFI590100 UPE590097:UPE590100 UZA590097:UZA590100 VIW590097:VIW590100 VSS590097:VSS590100 WCO590097:WCO590100 WMK590097:WMK590100 WWG590097:WWG590100 C655633:C655636 JU655633:JU655636 TQ655633:TQ655636 ADM655633:ADM655636 ANI655633:ANI655636 AXE655633:AXE655636 BHA655633:BHA655636 BQW655633:BQW655636 CAS655633:CAS655636 CKO655633:CKO655636 CUK655633:CUK655636 DEG655633:DEG655636 DOC655633:DOC655636 DXY655633:DXY655636 EHU655633:EHU655636 ERQ655633:ERQ655636 FBM655633:FBM655636 FLI655633:FLI655636 FVE655633:FVE655636 GFA655633:GFA655636 GOW655633:GOW655636 GYS655633:GYS655636 HIO655633:HIO655636 HSK655633:HSK655636 ICG655633:ICG655636 IMC655633:IMC655636 IVY655633:IVY655636 JFU655633:JFU655636 JPQ655633:JPQ655636 JZM655633:JZM655636 KJI655633:KJI655636 KTE655633:KTE655636 LDA655633:LDA655636 LMW655633:LMW655636 LWS655633:LWS655636 MGO655633:MGO655636 MQK655633:MQK655636 NAG655633:NAG655636 NKC655633:NKC655636 NTY655633:NTY655636 ODU655633:ODU655636 ONQ655633:ONQ655636 OXM655633:OXM655636 PHI655633:PHI655636 PRE655633:PRE655636 QBA655633:QBA655636 QKW655633:QKW655636 QUS655633:QUS655636 REO655633:REO655636 ROK655633:ROK655636 RYG655633:RYG655636 SIC655633:SIC655636 SRY655633:SRY655636 TBU655633:TBU655636 TLQ655633:TLQ655636 TVM655633:TVM655636 UFI655633:UFI655636 UPE655633:UPE655636 UZA655633:UZA655636 VIW655633:VIW655636 VSS655633:VSS655636 WCO655633:WCO655636 WMK655633:WMK655636 WWG655633:WWG655636 C721169:C721172 JU721169:JU721172 TQ721169:TQ721172 ADM721169:ADM721172 ANI721169:ANI721172 AXE721169:AXE721172 BHA721169:BHA721172 BQW721169:BQW721172 CAS721169:CAS721172 CKO721169:CKO721172 CUK721169:CUK721172 DEG721169:DEG721172 DOC721169:DOC721172 DXY721169:DXY721172 EHU721169:EHU721172 ERQ721169:ERQ721172 FBM721169:FBM721172 FLI721169:FLI721172 FVE721169:FVE721172 GFA721169:GFA721172 GOW721169:GOW721172 GYS721169:GYS721172 HIO721169:HIO721172 HSK721169:HSK721172 ICG721169:ICG721172 IMC721169:IMC721172 IVY721169:IVY721172 JFU721169:JFU721172 JPQ721169:JPQ721172 JZM721169:JZM721172 KJI721169:KJI721172 KTE721169:KTE721172 LDA721169:LDA721172 LMW721169:LMW721172 LWS721169:LWS721172 MGO721169:MGO721172 MQK721169:MQK721172 NAG721169:NAG721172 NKC721169:NKC721172 NTY721169:NTY721172 ODU721169:ODU721172 ONQ721169:ONQ721172 OXM721169:OXM721172 PHI721169:PHI721172 PRE721169:PRE721172 QBA721169:QBA721172 QKW721169:QKW721172 QUS721169:QUS721172 REO721169:REO721172 ROK721169:ROK721172 RYG721169:RYG721172 SIC721169:SIC721172 SRY721169:SRY721172 TBU721169:TBU721172 TLQ721169:TLQ721172 TVM721169:TVM721172 UFI721169:UFI721172 UPE721169:UPE721172 UZA721169:UZA721172 VIW721169:VIW721172 VSS721169:VSS721172 WCO721169:WCO721172 WMK721169:WMK721172 WWG721169:WWG721172 C786705:C786708 JU786705:JU786708 TQ786705:TQ786708 ADM786705:ADM786708 ANI786705:ANI786708 AXE786705:AXE786708 BHA786705:BHA786708 BQW786705:BQW786708 CAS786705:CAS786708 CKO786705:CKO786708 CUK786705:CUK786708 DEG786705:DEG786708 DOC786705:DOC786708 DXY786705:DXY786708 EHU786705:EHU786708 ERQ786705:ERQ786708 FBM786705:FBM786708 FLI786705:FLI786708 FVE786705:FVE786708 GFA786705:GFA786708 GOW786705:GOW786708 GYS786705:GYS786708 HIO786705:HIO786708 HSK786705:HSK786708 ICG786705:ICG786708 IMC786705:IMC786708 IVY786705:IVY786708 JFU786705:JFU786708 JPQ786705:JPQ786708 JZM786705:JZM786708 KJI786705:KJI786708 KTE786705:KTE786708 LDA786705:LDA786708 LMW786705:LMW786708 LWS786705:LWS786708 MGO786705:MGO786708 MQK786705:MQK786708 NAG786705:NAG786708 NKC786705:NKC786708 NTY786705:NTY786708 ODU786705:ODU786708 ONQ786705:ONQ786708 OXM786705:OXM786708 PHI786705:PHI786708 PRE786705:PRE786708 QBA786705:QBA786708 QKW786705:QKW786708 QUS786705:QUS786708 REO786705:REO786708 ROK786705:ROK786708 RYG786705:RYG786708 SIC786705:SIC786708 SRY786705:SRY786708 TBU786705:TBU786708 TLQ786705:TLQ786708 TVM786705:TVM786708 UFI786705:UFI786708 UPE786705:UPE786708 UZA786705:UZA786708 VIW786705:VIW786708 VSS786705:VSS786708 WCO786705:WCO786708 WMK786705:WMK786708 WWG786705:WWG786708 C852241:C852244 JU852241:JU852244 TQ852241:TQ852244 ADM852241:ADM852244 ANI852241:ANI852244 AXE852241:AXE852244 BHA852241:BHA852244 BQW852241:BQW852244 CAS852241:CAS852244 CKO852241:CKO852244 CUK852241:CUK852244 DEG852241:DEG852244 DOC852241:DOC852244 DXY852241:DXY852244 EHU852241:EHU852244 ERQ852241:ERQ852244 FBM852241:FBM852244 FLI852241:FLI852244 FVE852241:FVE852244 GFA852241:GFA852244 GOW852241:GOW852244 GYS852241:GYS852244 HIO852241:HIO852244 HSK852241:HSK852244 ICG852241:ICG852244 IMC852241:IMC852244 IVY852241:IVY852244 JFU852241:JFU852244 JPQ852241:JPQ852244 JZM852241:JZM852244 KJI852241:KJI852244 KTE852241:KTE852244 LDA852241:LDA852244 LMW852241:LMW852244 LWS852241:LWS852244 MGO852241:MGO852244 MQK852241:MQK852244 NAG852241:NAG852244 NKC852241:NKC852244 NTY852241:NTY852244 ODU852241:ODU852244 ONQ852241:ONQ852244 OXM852241:OXM852244 PHI852241:PHI852244 PRE852241:PRE852244 QBA852241:QBA852244 QKW852241:QKW852244 QUS852241:QUS852244 REO852241:REO852244 ROK852241:ROK852244 RYG852241:RYG852244 SIC852241:SIC852244 SRY852241:SRY852244 TBU852241:TBU852244 TLQ852241:TLQ852244 TVM852241:TVM852244 UFI852241:UFI852244 UPE852241:UPE852244 UZA852241:UZA852244 VIW852241:VIW852244 VSS852241:VSS852244 WCO852241:WCO852244 WMK852241:WMK852244 WWG852241:WWG852244 C917777:C917780 JU917777:JU917780 TQ917777:TQ917780 ADM917777:ADM917780 ANI917777:ANI917780 AXE917777:AXE917780 BHA917777:BHA917780 BQW917777:BQW917780 CAS917777:CAS917780 CKO917777:CKO917780 CUK917777:CUK917780 DEG917777:DEG917780 DOC917777:DOC917780 DXY917777:DXY917780 EHU917777:EHU917780 ERQ917777:ERQ917780 FBM917777:FBM917780 FLI917777:FLI917780 FVE917777:FVE917780 GFA917777:GFA917780 GOW917777:GOW917780 GYS917777:GYS917780 HIO917777:HIO917780 HSK917777:HSK917780 ICG917777:ICG917780 IMC917777:IMC917780 IVY917777:IVY917780 JFU917777:JFU917780 JPQ917777:JPQ917780 JZM917777:JZM917780 KJI917777:KJI917780 KTE917777:KTE917780 LDA917777:LDA917780 LMW917777:LMW917780 LWS917777:LWS917780 MGO917777:MGO917780 MQK917777:MQK917780 NAG917777:NAG917780 NKC917777:NKC917780 NTY917777:NTY917780 ODU917777:ODU917780 ONQ917777:ONQ917780 OXM917777:OXM917780 PHI917777:PHI917780 PRE917777:PRE917780 QBA917777:QBA917780 QKW917777:QKW917780 QUS917777:QUS917780 REO917777:REO917780 ROK917777:ROK917780 RYG917777:RYG917780 SIC917777:SIC917780 SRY917777:SRY917780 TBU917777:TBU917780 TLQ917777:TLQ917780 TVM917777:TVM917780 UFI917777:UFI917780 UPE917777:UPE917780 UZA917777:UZA917780 VIW917777:VIW917780 VSS917777:VSS917780 WCO917777:WCO917780 WMK917777:WMK917780 WWG917777:WWG917780 C983313:C983316 JU983313:JU983316 TQ983313:TQ983316 ADM983313:ADM983316 ANI983313:ANI983316 AXE983313:AXE983316 BHA983313:BHA983316 BQW983313:BQW983316 CAS983313:CAS983316 CKO983313:CKO983316 CUK983313:CUK983316 DEG983313:DEG983316 DOC983313:DOC983316 DXY983313:DXY983316 EHU983313:EHU983316 ERQ983313:ERQ983316 FBM983313:FBM983316 FLI983313:FLI983316 FVE983313:FVE983316 GFA983313:GFA983316 GOW983313:GOW983316 GYS983313:GYS983316 HIO983313:HIO983316 HSK983313:HSK983316 ICG983313:ICG983316 IMC983313:IMC983316 IVY983313:IVY983316 JFU983313:JFU983316 JPQ983313:JPQ983316 JZM983313:JZM983316 KJI983313:KJI983316 KTE983313:KTE983316 LDA983313:LDA983316 LMW983313:LMW983316 LWS983313:LWS983316 MGO983313:MGO983316 MQK983313:MQK983316 NAG983313:NAG983316 NKC983313:NKC983316 NTY983313:NTY983316 ODU983313:ODU983316 ONQ983313:ONQ983316 OXM983313:OXM983316 PHI983313:PHI983316 PRE983313:PRE983316 QBA983313:QBA983316 QKW983313:QKW983316 QUS983313:QUS983316 REO983313:REO983316 ROK983313:ROK983316 RYG983313:RYG983316 SIC983313:SIC983316 SRY983313:SRY983316 TBU983313:TBU983316 TLQ983313:TLQ983316 TVM983313:TVM983316 UFI983313:UFI983316 UPE983313:UPE983316 UZA983313:UZA983316 VIW983313:VIW983316 VSS983313:VSS983316 WCO983313:WCO983316 WMK983313:WMK983316 WWG983313:WWG983316 UFI983160:UFI983165 JU365:JU368 TQ365:TQ368 ADM365:ADM368 ANI365:ANI368 AXE365:AXE368 BHA365:BHA368 BQW365:BQW368 CAS365:CAS368 CKO365:CKO368 CUK365:CUK368 DEG365:DEG368 DOC365:DOC368 DXY365:DXY368 EHU365:EHU368 ERQ365:ERQ368 FBM365:FBM368 FLI365:FLI368 FVE365:FVE368 GFA365:GFA368 GOW365:GOW368 GYS365:GYS368 HIO365:HIO368 HSK365:HSK368 ICG365:ICG368 IMC365:IMC368 IVY365:IVY368 JFU365:JFU368 JPQ365:JPQ368 JZM365:JZM368 KJI365:KJI368 KTE365:KTE368 LDA365:LDA368 LMW365:LMW368 LWS365:LWS368 MGO365:MGO368 MQK365:MQK368 NAG365:NAG368 NKC365:NKC368 NTY365:NTY368 ODU365:ODU368 ONQ365:ONQ368 OXM365:OXM368 PHI365:PHI368 PRE365:PRE368 QBA365:QBA368 QKW365:QKW368 QUS365:QUS368 REO365:REO368 ROK365:ROK368 RYG365:RYG368 SIC365:SIC368 SRY365:SRY368 TBU365:TBU368 TLQ365:TLQ368 TVM365:TVM368 UFI365:UFI368 UPE365:UPE368 UZA365:UZA368 VIW365:VIW368 VSS365:VSS368 WCO365:WCO368 WMK365:WMK368 WWG365:WWG368 C65882:C65885 JU65882:JU65885 TQ65882:TQ65885 ADM65882:ADM65885 ANI65882:ANI65885 AXE65882:AXE65885 BHA65882:BHA65885 BQW65882:BQW65885 CAS65882:CAS65885 CKO65882:CKO65885 CUK65882:CUK65885 DEG65882:DEG65885 DOC65882:DOC65885 DXY65882:DXY65885 EHU65882:EHU65885 ERQ65882:ERQ65885 FBM65882:FBM65885 FLI65882:FLI65885 FVE65882:FVE65885 GFA65882:GFA65885 GOW65882:GOW65885 GYS65882:GYS65885 HIO65882:HIO65885 HSK65882:HSK65885 ICG65882:ICG65885 IMC65882:IMC65885 IVY65882:IVY65885 JFU65882:JFU65885 JPQ65882:JPQ65885 JZM65882:JZM65885 KJI65882:KJI65885 KTE65882:KTE65885 LDA65882:LDA65885 LMW65882:LMW65885 LWS65882:LWS65885 MGO65882:MGO65885 MQK65882:MQK65885 NAG65882:NAG65885 NKC65882:NKC65885 NTY65882:NTY65885 ODU65882:ODU65885 ONQ65882:ONQ65885 OXM65882:OXM65885 PHI65882:PHI65885 PRE65882:PRE65885 QBA65882:QBA65885 QKW65882:QKW65885 QUS65882:QUS65885 REO65882:REO65885 ROK65882:ROK65885 RYG65882:RYG65885 SIC65882:SIC65885 SRY65882:SRY65885 TBU65882:TBU65885 TLQ65882:TLQ65885 TVM65882:TVM65885 UFI65882:UFI65885 UPE65882:UPE65885 UZA65882:UZA65885 VIW65882:VIW65885 VSS65882:VSS65885 WCO65882:WCO65885 WMK65882:WMK65885 WWG65882:WWG65885 C131418:C131421 JU131418:JU131421 TQ131418:TQ131421 ADM131418:ADM131421 ANI131418:ANI131421 AXE131418:AXE131421 BHA131418:BHA131421 BQW131418:BQW131421 CAS131418:CAS131421 CKO131418:CKO131421 CUK131418:CUK131421 DEG131418:DEG131421 DOC131418:DOC131421 DXY131418:DXY131421 EHU131418:EHU131421 ERQ131418:ERQ131421 FBM131418:FBM131421 FLI131418:FLI131421 FVE131418:FVE131421 GFA131418:GFA131421 GOW131418:GOW131421 GYS131418:GYS131421 HIO131418:HIO131421 HSK131418:HSK131421 ICG131418:ICG131421 IMC131418:IMC131421 IVY131418:IVY131421 JFU131418:JFU131421 JPQ131418:JPQ131421 JZM131418:JZM131421 KJI131418:KJI131421 KTE131418:KTE131421 LDA131418:LDA131421 LMW131418:LMW131421 LWS131418:LWS131421 MGO131418:MGO131421 MQK131418:MQK131421 NAG131418:NAG131421 NKC131418:NKC131421 NTY131418:NTY131421 ODU131418:ODU131421 ONQ131418:ONQ131421 OXM131418:OXM131421 PHI131418:PHI131421 PRE131418:PRE131421 QBA131418:QBA131421 QKW131418:QKW131421 QUS131418:QUS131421 REO131418:REO131421 ROK131418:ROK131421 RYG131418:RYG131421 SIC131418:SIC131421 SRY131418:SRY131421 TBU131418:TBU131421 TLQ131418:TLQ131421 TVM131418:TVM131421 UFI131418:UFI131421 UPE131418:UPE131421 UZA131418:UZA131421 VIW131418:VIW131421 VSS131418:VSS131421 WCO131418:WCO131421 WMK131418:WMK131421 WWG131418:WWG131421 C196954:C196957 JU196954:JU196957 TQ196954:TQ196957 ADM196954:ADM196957 ANI196954:ANI196957 AXE196954:AXE196957 BHA196954:BHA196957 BQW196954:BQW196957 CAS196954:CAS196957 CKO196954:CKO196957 CUK196954:CUK196957 DEG196954:DEG196957 DOC196954:DOC196957 DXY196954:DXY196957 EHU196954:EHU196957 ERQ196954:ERQ196957 FBM196954:FBM196957 FLI196954:FLI196957 FVE196954:FVE196957 GFA196954:GFA196957 GOW196954:GOW196957 GYS196954:GYS196957 HIO196954:HIO196957 HSK196954:HSK196957 ICG196954:ICG196957 IMC196954:IMC196957 IVY196954:IVY196957 JFU196954:JFU196957 JPQ196954:JPQ196957 JZM196954:JZM196957 KJI196954:KJI196957 KTE196954:KTE196957 LDA196954:LDA196957 LMW196954:LMW196957 LWS196954:LWS196957 MGO196954:MGO196957 MQK196954:MQK196957 NAG196954:NAG196957 NKC196954:NKC196957 NTY196954:NTY196957 ODU196954:ODU196957 ONQ196954:ONQ196957 OXM196954:OXM196957 PHI196954:PHI196957 PRE196954:PRE196957 QBA196954:QBA196957 QKW196954:QKW196957 QUS196954:QUS196957 REO196954:REO196957 ROK196954:ROK196957 RYG196954:RYG196957 SIC196954:SIC196957 SRY196954:SRY196957 TBU196954:TBU196957 TLQ196954:TLQ196957 TVM196954:TVM196957 UFI196954:UFI196957 UPE196954:UPE196957 UZA196954:UZA196957 VIW196954:VIW196957 VSS196954:VSS196957 WCO196954:WCO196957 WMK196954:WMK196957 WWG196954:WWG196957 C262490:C262493 JU262490:JU262493 TQ262490:TQ262493 ADM262490:ADM262493 ANI262490:ANI262493 AXE262490:AXE262493 BHA262490:BHA262493 BQW262490:BQW262493 CAS262490:CAS262493 CKO262490:CKO262493 CUK262490:CUK262493 DEG262490:DEG262493 DOC262490:DOC262493 DXY262490:DXY262493 EHU262490:EHU262493 ERQ262490:ERQ262493 FBM262490:FBM262493 FLI262490:FLI262493 FVE262490:FVE262493 GFA262490:GFA262493 GOW262490:GOW262493 GYS262490:GYS262493 HIO262490:HIO262493 HSK262490:HSK262493 ICG262490:ICG262493 IMC262490:IMC262493 IVY262490:IVY262493 JFU262490:JFU262493 JPQ262490:JPQ262493 JZM262490:JZM262493 KJI262490:KJI262493 KTE262490:KTE262493 LDA262490:LDA262493 LMW262490:LMW262493 LWS262490:LWS262493 MGO262490:MGO262493 MQK262490:MQK262493 NAG262490:NAG262493 NKC262490:NKC262493 NTY262490:NTY262493 ODU262490:ODU262493 ONQ262490:ONQ262493 OXM262490:OXM262493 PHI262490:PHI262493 PRE262490:PRE262493 QBA262490:QBA262493 QKW262490:QKW262493 QUS262490:QUS262493 REO262490:REO262493 ROK262490:ROK262493 RYG262490:RYG262493 SIC262490:SIC262493 SRY262490:SRY262493 TBU262490:TBU262493 TLQ262490:TLQ262493 TVM262490:TVM262493 UFI262490:UFI262493 UPE262490:UPE262493 UZA262490:UZA262493 VIW262490:VIW262493 VSS262490:VSS262493 WCO262490:WCO262493 WMK262490:WMK262493 WWG262490:WWG262493 C328026:C328029 JU328026:JU328029 TQ328026:TQ328029 ADM328026:ADM328029 ANI328026:ANI328029 AXE328026:AXE328029 BHA328026:BHA328029 BQW328026:BQW328029 CAS328026:CAS328029 CKO328026:CKO328029 CUK328026:CUK328029 DEG328026:DEG328029 DOC328026:DOC328029 DXY328026:DXY328029 EHU328026:EHU328029 ERQ328026:ERQ328029 FBM328026:FBM328029 FLI328026:FLI328029 FVE328026:FVE328029 GFA328026:GFA328029 GOW328026:GOW328029 GYS328026:GYS328029 HIO328026:HIO328029 HSK328026:HSK328029 ICG328026:ICG328029 IMC328026:IMC328029 IVY328026:IVY328029 JFU328026:JFU328029 JPQ328026:JPQ328029 JZM328026:JZM328029 KJI328026:KJI328029 KTE328026:KTE328029 LDA328026:LDA328029 LMW328026:LMW328029 LWS328026:LWS328029 MGO328026:MGO328029 MQK328026:MQK328029 NAG328026:NAG328029 NKC328026:NKC328029 NTY328026:NTY328029 ODU328026:ODU328029 ONQ328026:ONQ328029 OXM328026:OXM328029 PHI328026:PHI328029 PRE328026:PRE328029 QBA328026:QBA328029 QKW328026:QKW328029 QUS328026:QUS328029 REO328026:REO328029 ROK328026:ROK328029 RYG328026:RYG328029 SIC328026:SIC328029 SRY328026:SRY328029 TBU328026:TBU328029 TLQ328026:TLQ328029 TVM328026:TVM328029 UFI328026:UFI328029 UPE328026:UPE328029 UZA328026:UZA328029 VIW328026:VIW328029 VSS328026:VSS328029 WCO328026:WCO328029 WMK328026:WMK328029 WWG328026:WWG328029 C393562:C393565 JU393562:JU393565 TQ393562:TQ393565 ADM393562:ADM393565 ANI393562:ANI393565 AXE393562:AXE393565 BHA393562:BHA393565 BQW393562:BQW393565 CAS393562:CAS393565 CKO393562:CKO393565 CUK393562:CUK393565 DEG393562:DEG393565 DOC393562:DOC393565 DXY393562:DXY393565 EHU393562:EHU393565 ERQ393562:ERQ393565 FBM393562:FBM393565 FLI393562:FLI393565 FVE393562:FVE393565 GFA393562:GFA393565 GOW393562:GOW393565 GYS393562:GYS393565 HIO393562:HIO393565 HSK393562:HSK393565 ICG393562:ICG393565 IMC393562:IMC393565 IVY393562:IVY393565 JFU393562:JFU393565 JPQ393562:JPQ393565 JZM393562:JZM393565 KJI393562:KJI393565 KTE393562:KTE393565 LDA393562:LDA393565 LMW393562:LMW393565 LWS393562:LWS393565 MGO393562:MGO393565 MQK393562:MQK393565 NAG393562:NAG393565 NKC393562:NKC393565 NTY393562:NTY393565 ODU393562:ODU393565 ONQ393562:ONQ393565 OXM393562:OXM393565 PHI393562:PHI393565 PRE393562:PRE393565 QBA393562:QBA393565 QKW393562:QKW393565 QUS393562:QUS393565 REO393562:REO393565 ROK393562:ROK393565 RYG393562:RYG393565 SIC393562:SIC393565 SRY393562:SRY393565 TBU393562:TBU393565 TLQ393562:TLQ393565 TVM393562:TVM393565 UFI393562:UFI393565 UPE393562:UPE393565 UZA393562:UZA393565 VIW393562:VIW393565 VSS393562:VSS393565 WCO393562:WCO393565 WMK393562:WMK393565 WWG393562:WWG393565 C459098:C459101 JU459098:JU459101 TQ459098:TQ459101 ADM459098:ADM459101 ANI459098:ANI459101 AXE459098:AXE459101 BHA459098:BHA459101 BQW459098:BQW459101 CAS459098:CAS459101 CKO459098:CKO459101 CUK459098:CUK459101 DEG459098:DEG459101 DOC459098:DOC459101 DXY459098:DXY459101 EHU459098:EHU459101 ERQ459098:ERQ459101 FBM459098:FBM459101 FLI459098:FLI459101 FVE459098:FVE459101 GFA459098:GFA459101 GOW459098:GOW459101 GYS459098:GYS459101 HIO459098:HIO459101 HSK459098:HSK459101 ICG459098:ICG459101 IMC459098:IMC459101 IVY459098:IVY459101 JFU459098:JFU459101 JPQ459098:JPQ459101 JZM459098:JZM459101 KJI459098:KJI459101 KTE459098:KTE459101 LDA459098:LDA459101 LMW459098:LMW459101 LWS459098:LWS459101 MGO459098:MGO459101 MQK459098:MQK459101 NAG459098:NAG459101 NKC459098:NKC459101 NTY459098:NTY459101 ODU459098:ODU459101 ONQ459098:ONQ459101 OXM459098:OXM459101 PHI459098:PHI459101 PRE459098:PRE459101 QBA459098:QBA459101 QKW459098:QKW459101 QUS459098:QUS459101 REO459098:REO459101 ROK459098:ROK459101 RYG459098:RYG459101 SIC459098:SIC459101 SRY459098:SRY459101 TBU459098:TBU459101 TLQ459098:TLQ459101 TVM459098:TVM459101 UFI459098:UFI459101 UPE459098:UPE459101 UZA459098:UZA459101 VIW459098:VIW459101 VSS459098:VSS459101 WCO459098:WCO459101 WMK459098:WMK459101 WWG459098:WWG459101 C524634:C524637 JU524634:JU524637 TQ524634:TQ524637 ADM524634:ADM524637 ANI524634:ANI524637 AXE524634:AXE524637 BHA524634:BHA524637 BQW524634:BQW524637 CAS524634:CAS524637 CKO524634:CKO524637 CUK524634:CUK524637 DEG524634:DEG524637 DOC524634:DOC524637 DXY524634:DXY524637 EHU524634:EHU524637 ERQ524634:ERQ524637 FBM524634:FBM524637 FLI524634:FLI524637 FVE524634:FVE524637 GFA524634:GFA524637 GOW524634:GOW524637 GYS524634:GYS524637 HIO524634:HIO524637 HSK524634:HSK524637 ICG524634:ICG524637 IMC524634:IMC524637 IVY524634:IVY524637 JFU524634:JFU524637 JPQ524634:JPQ524637 JZM524634:JZM524637 KJI524634:KJI524637 KTE524634:KTE524637 LDA524634:LDA524637 LMW524634:LMW524637 LWS524634:LWS524637 MGO524634:MGO524637 MQK524634:MQK524637 NAG524634:NAG524637 NKC524634:NKC524637 NTY524634:NTY524637 ODU524634:ODU524637 ONQ524634:ONQ524637 OXM524634:OXM524637 PHI524634:PHI524637 PRE524634:PRE524637 QBA524634:QBA524637 QKW524634:QKW524637 QUS524634:QUS524637 REO524634:REO524637 ROK524634:ROK524637 RYG524634:RYG524637 SIC524634:SIC524637 SRY524634:SRY524637 TBU524634:TBU524637 TLQ524634:TLQ524637 TVM524634:TVM524637 UFI524634:UFI524637 UPE524634:UPE524637 UZA524634:UZA524637 VIW524634:VIW524637 VSS524634:VSS524637 WCO524634:WCO524637 WMK524634:WMK524637 WWG524634:WWG524637 C590170:C590173 JU590170:JU590173 TQ590170:TQ590173 ADM590170:ADM590173 ANI590170:ANI590173 AXE590170:AXE590173 BHA590170:BHA590173 BQW590170:BQW590173 CAS590170:CAS590173 CKO590170:CKO590173 CUK590170:CUK590173 DEG590170:DEG590173 DOC590170:DOC590173 DXY590170:DXY590173 EHU590170:EHU590173 ERQ590170:ERQ590173 FBM590170:FBM590173 FLI590170:FLI590173 FVE590170:FVE590173 GFA590170:GFA590173 GOW590170:GOW590173 GYS590170:GYS590173 HIO590170:HIO590173 HSK590170:HSK590173 ICG590170:ICG590173 IMC590170:IMC590173 IVY590170:IVY590173 JFU590170:JFU590173 JPQ590170:JPQ590173 JZM590170:JZM590173 KJI590170:KJI590173 KTE590170:KTE590173 LDA590170:LDA590173 LMW590170:LMW590173 LWS590170:LWS590173 MGO590170:MGO590173 MQK590170:MQK590173 NAG590170:NAG590173 NKC590170:NKC590173 NTY590170:NTY590173 ODU590170:ODU590173 ONQ590170:ONQ590173 OXM590170:OXM590173 PHI590170:PHI590173 PRE590170:PRE590173 QBA590170:QBA590173 QKW590170:QKW590173 QUS590170:QUS590173 REO590170:REO590173 ROK590170:ROK590173 RYG590170:RYG590173 SIC590170:SIC590173 SRY590170:SRY590173 TBU590170:TBU590173 TLQ590170:TLQ590173 TVM590170:TVM590173 UFI590170:UFI590173 UPE590170:UPE590173 UZA590170:UZA590173 VIW590170:VIW590173 VSS590170:VSS590173 WCO590170:WCO590173 WMK590170:WMK590173 WWG590170:WWG590173 C655706:C655709 JU655706:JU655709 TQ655706:TQ655709 ADM655706:ADM655709 ANI655706:ANI655709 AXE655706:AXE655709 BHA655706:BHA655709 BQW655706:BQW655709 CAS655706:CAS655709 CKO655706:CKO655709 CUK655706:CUK655709 DEG655706:DEG655709 DOC655706:DOC655709 DXY655706:DXY655709 EHU655706:EHU655709 ERQ655706:ERQ655709 FBM655706:FBM655709 FLI655706:FLI655709 FVE655706:FVE655709 GFA655706:GFA655709 GOW655706:GOW655709 GYS655706:GYS655709 HIO655706:HIO655709 HSK655706:HSK655709 ICG655706:ICG655709 IMC655706:IMC655709 IVY655706:IVY655709 JFU655706:JFU655709 JPQ655706:JPQ655709 JZM655706:JZM655709 KJI655706:KJI655709 KTE655706:KTE655709 LDA655706:LDA655709 LMW655706:LMW655709 LWS655706:LWS655709 MGO655706:MGO655709 MQK655706:MQK655709 NAG655706:NAG655709 NKC655706:NKC655709 NTY655706:NTY655709 ODU655706:ODU655709 ONQ655706:ONQ655709 OXM655706:OXM655709 PHI655706:PHI655709 PRE655706:PRE655709 QBA655706:QBA655709 QKW655706:QKW655709 QUS655706:QUS655709 REO655706:REO655709 ROK655706:ROK655709 RYG655706:RYG655709 SIC655706:SIC655709 SRY655706:SRY655709 TBU655706:TBU655709 TLQ655706:TLQ655709 TVM655706:TVM655709 UFI655706:UFI655709 UPE655706:UPE655709 UZA655706:UZA655709 VIW655706:VIW655709 VSS655706:VSS655709 WCO655706:WCO655709 WMK655706:WMK655709 WWG655706:WWG655709 C721242:C721245 JU721242:JU721245 TQ721242:TQ721245 ADM721242:ADM721245 ANI721242:ANI721245 AXE721242:AXE721245 BHA721242:BHA721245 BQW721242:BQW721245 CAS721242:CAS721245 CKO721242:CKO721245 CUK721242:CUK721245 DEG721242:DEG721245 DOC721242:DOC721245 DXY721242:DXY721245 EHU721242:EHU721245 ERQ721242:ERQ721245 FBM721242:FBM721245 FLI721242:FLI721245 FVE721242:FVE721245 GFA721242:GFA721245 GOW721242:GOW721245 GYS721242:GYS721245 HIO721242:HIO721245 HSK721242:HSK721245 ICG721242:ICG721245 IMC721242:IMC721245 IVY721242:IVY721245 JFU721242:JFU721245 JPQ721242:JPQ721245 JZM721242:JZM721245 KJI721242:KJI721245 KTE721242:KTE721245 LDA721242:LDA721245 LMW721242:LMW721245 LWS721242:LWS721245 MGO721242:MGO721245 MQK721242:MQK721245 NAG721242:NAG721245 NKC721242:NKC721245 NTY721242:NTY721245 ODU721242:ODU721245 ONQ721242:ONQ721245 OXM721242:OXM721245 PHI721242:PHI721245 PRE721242:PRE721245 QBA721242:QBA721245 QKW721242:QKW721245 QUS721242:QUS721245 REO721242:REO721245 ROK721242:ROK721245 RYG721242:RYG721245 SIC721242:SIC721245 SRY721242:SRY721245 TBU721242:TBU721245 TLQ721242:TLQ721245 TVM721242:TVM721245 UFI721242:UFI721245 UPE721242:UPE721245 UZA721242:UZA721245 VIW721242:VIW721245 VSS721242:VSS721245 WCO721242:WCO721245 WMK721242:WMK721245 WWG721242:WWG721245 C786778:C786781 JU786778:JU786781 TQ786778:TQ786781 ADM786778:ADM786781 ANI786778:ANI786781 AXE786778:AXE786781 BHA786778:BHA786781 BQW786778:BQW786781 CAS786778:CAS786781 CKO786778:CKO786781 CUK786778:CUK786781 DEG786778:DEG786781 DOC786778:DOC786781 DXY786778:DXY786781 EHU786778:EHU786781 ERQ786778:ERQ786781 FBM786778:FBM786781 FLI786778:FLI786781 FVE786778:FVE786781 GFA786778:GFA786781 GOW786778:GOW786781 GYS786778:GYS786781 HIO786778:HIO786781 HSK786778:HSK786781 ICG786778:ICG786781 IMC786778:IMC786781 IVY786778:IVY786781 JFU786778:JFU786781 JPQ786778:JPQ786781 JZM786778:JZM786781 KJI786778:KJI786781 KTE786778:KTE786781 LDA786778:LDA786781 LMW786778:LMW786781 LWS786778:LWS786781 MGO786778:MGO786781 MQK786778:MQK786781 NAG786778:NAG786781 NKC786778:NKC786781 NTY786778:NTY786781 ODU786778:ODU786781 ONQ786778:ONQ786781 OXM786778:OXM786781 PHI786778:PHI786781 PRE786778:PRE786781 QBA786778:QBA786781 QKW786778:QKW786781 QUS786778:QUS786781 REO786778:REO786781 ROK786778:ROK786781 RYG786778:RYG786781 SIC786778:SIC786781 SRY786778:SRY786781 TBU786778:TBU786781 TLQ786778:TLQ786781 TVM786778:TVM786781 UFI786778:UFI786781 UPE786778:UPE786781 UZA786778:UZA786781 VIW786778:VIW786781 VSS786778:VSS786781 WCO786778:WCO786781 WMK786778:WMK786781 WWG786778:WWG786781 C852314:C852317 JU852314:JU852317 TQ852314:TQ852317 ADM852314:ADM852317 ANI852314:ANI852317 AXE852314:AXE852317 BHA852314:BHA852317 BQW852314:BQW852317 CAS852314:CAS852317 CKO852314:CKO852317 CUK852314:CUK852317 DEG852314:DEG852317 DOC852314:DOC852317 DXY852314:DXY852317 EHU852314:EHU852317 ERQ852314:ERQ852317 FBM852314:FBM852317 FLI852314:FLI852317 FVE852314:FVE852317 GFA852314:GFA852317 GOW852314:GOW852317 GYS852314:GYS852317 HIO852314:HIO852317 HSK852314:HSK852317 ICG852314:ICG852317 IMC852314:IMC852317 IVY852314:IVY852317 JFU852314:JFU852317 JPQ852314:JPQ852317 JZM852314:JZM852317 KJI852314:KJI852317 KTE852314:KTE852317 LDA852314:LDA852317 LMW852314:LMW852317 LWS852314:LWS852317 MGO852314:MGO852317 MQK852314:MQK852317 NAG852314:NAG852317 NKC852314:NKC852317 NTY852314:NTY852317 ODU852314:ODU852317 ONQ852314:ONQ852317 OXM852314:OXM852317 PHI852314:PHI852317 PRE852314:PRE852317 QBA852314:QBA852317 QKW852314:QKW852317 QUS852314:QUS852317 REO852314:REO852317 ROK852314:ROK852317 RYG852314:RYG852317 SIC852314:SIC852317 SRY852314:SRY852317 TBU852314:TBU852317 TLQ852314:TLQ852317 TVM852314:TVM852317 UFI852314:UFI852317 UPE852314:UPE852317 UZA852314:UZA852317 VIW852314:VIW852317 VSS852314:VSS852317 WCO852314:WCO852317 WMK852314:WMK852317 WWG852314:WWG852317 C917850:C917853 JU917850:JU917853 TQ917850:TQ917853 ADM917850:ADM917853 ANI917850:ANI917853 AXE917850:AXE917853 BHA917850:BHA917853 BQW917850:BQW917853 CAS917850:CAS917853 CKO917850:CKO917853 CUK917850:CUK917853 DEG917850:DEG917853 DOC917850:DOC917853 DXY917850:DXY917853 EHU917850:EHU917853 ERQ917850:ERQ917853 FBM917850:FBM917853 FLI917850:FLI917853 FVE917850:FVE917853 GFA917850:GFA917853 GOW917850:GOW917853 GYS917850:GYS917853 HIO917850:HIO917853 HSK917850:HSK917853 ICG917850:ICG917853 IMC917850:IMC917853 IVY917850:IVY917853 JFU917850:JFU917853 JPQ917850:JPQ917853 JZM917850:JZM917853 KJI917850:KJI917853 KTE917850:KTE917853 LDA917850:LDA917853 LMW917850:LMW917853 LWS917850:LWS917853 MGO917850:MGO917853 MQK917850:MQK917853 NAG917850:NAG917853 NKC917850:NKC917853 NTY917850:NTY917853 ODU917850:ODU917853 ONQ917850:ONQ917853 OXM917850:OXM917853 PHI917850:PHI917853 PRE917850:PRE917853 QBA917850:QBA917853 QKW917850:QKW917853 QUS917850:QUS917853 REO917850:REO917853 ROK917850:ROK917853 RYG917850:RYG917853 SIC917850:SIC917853 SRY917850:SRY917853 TBU917850:TBU917853 TLQ917850:TLQ917853 TVM917850:TVM917853 UFI917850:UFI917853 UPE917850:UPE917853 UZA917850:UZA917853 VIW917850:VIW917853 VSS917850:VSS917853 WCO917850:WCO917853 WMK917850:WMK917853 WWG917850:WWG917853 C983386:C983389 JU983386:JU983389 TQ983386:TQ983389 ADM983386:ADM983389 ANI983386:ANI983389 AXE983386:AXE983389 BHA983386:BHA983389 BQW983386:BQW983389 CAS983386:CAS983389 CKO983386:CKO983389 CUK983386:CUK983389 DEG983386:DEG983389 DOC983386:DOC983389 DXY983386:DXY983389 EHU983386:EHU983389 ERQ983386:ERQ983389 FBM983386:FBM983389 FLI983386:FLI983389 FVE983386:FVE983389 GFA983386:GFA983389 GOW983386:GOW983389 GYS983386:GYS983389 HIO983386:HIO983389 HSK983386:HSK983389 ICG983386:ICG983389 IMC983386:IMC983389 IVY983386:IVY983389 JFU983386:JFU983389 JPQ983386:JPQ983389 JZM983386:JZM983389 KJI983386:KJI983389 KTE983386:KTE983389 LDA983386:LDA983389 LMW983386:LMW983389 LWS983386:LWS983389 MGO983386:MGO983389 MQK983386:MQK983389 NAG983386:NAG983389 NKC983386:NKC983389 NTY983386:NTY983389 ODU983386:ODU983389 ONQ983386:ONQ983389 OXM983386:OXM983389 PHI983386:PHI983389 PRE983386:PRE983389 QBA983386:QBA983389 QKW983386:QKW983389 QUS983386:QUS983389 REO983386:REO983389 ROK983386:ROK983389 RYG983386:RYG983389 SIC983386:SIC983389 SRY983386:SRY983389 TBU983386:TBU983389 TLQ983386:TLQ983389 TVM983386:TVM983389 UFI983386:UFI983389 UPE983386:UPE983389 UZA983386:UZA983389 VIW983386:VIW983389 VSS983386:VSS983389 WCO983386:WCO983389 WMK983386:WMK983389 WWG983386:WWG983389 JPQ983160:JPQ983165 JU103:JU109 TQ103:TQ109 ADM103:ADM109 ANI103:ANI109 AXE103:AXE109 BHA103:BHA109 BQW103:BQW109 CAS103:CAS109 CKO103:CKO109 CUK103:CUK109 DEG103:DEG109 DOC103:DOC109 DXY103:DXY109 EHU103:EHU109 ERQ103:ERQ109 FBM103:FBM109 FLI103:FLI109 FVE103:FVE109 GFA103:GFA109 GOW103:GOW109 GYS103:GYS109 HIO103:HIO109 HSK103:HSK109 ICG103:ICG109 IMC103:IMC109 IVY103:IVY109 JFU103:JFU109 JPQ103:JPQ109 JZM103:JZM109 KJI103:KJI109 KTE103:KTE109 LDA103:LDA109 LMW103:LMW109 LWS103:LWS109 MGO103:MGO109 MQK103:MQK109 NAG103:NAG109 NKC103:NKC109 NTY103:NTY109 ODU103:ODU109 ONQ103:ONQ109 OXM103:OXM109 PHI103:PHI109 PRE103:PRE109 QBA103:QBA109 QKW103:QKW109 QUS103:QUS109 REO103:REO109 ROK103:ROK109 RYG103:RYG109 SIC103:SIC109 SRY103:SRY109 TBU103:TBU109 TLQ103:TLQ109 TVM103:TVM109 UFI103:UFI109 UPE103:UPE109 UZA103:UZA109 VIW103:VIW109 VSS103:VSS109 WCO103:WCO109 WMK103:WMK109 WWG103:WWG109 C65706:C65710 JU65706:JU65710 TQ65706:TQ65710 ADM65706:ADM65710 ANI65706:ANI65710 AXE65706:AXE65710 BHA65706:BHA65710 BQW65706:BQW65710 CAS65706:CAS65710 CKO65706:CKO65710 CUK65706:CUK65710 DEG65706:DEG65710 DOC65706:DOC65710 DXY65706:DXY65710 EHU65706:EHU65710 ERQ65706:ERQ65710 FBM65706:FBM65710 FLI65706:FLI65710 FVE65706:FVE65710 GFA65706:GFA65710 GOW65706:GOW65710 GYS65706:GYS65710 HIO65706:HIO65710 HSK65706:HSK65710 ICG65706:ICG65710 IMC65706:IMC65710 IVY65706:IVY65710 JFU65706:JFU65710 JPQ65706:JPQ65710 JZM65706:JZM65710 KJI65706:KJI65710 KTE65706:KTE65710 LDA65706:LDA65710 LMW65706:LMW65710 LWS65706:LWS65710 MGO65706:MGO65710 MQK65706:MQK65710 NAG65706:NAG65710 NKC65706:NKC65710 NTY65706:NTY65710 ODU65706:ODU65710 ONQ65706:ONQ65710 OXM65706:OXM65710 PHI65706:PHI65710 PRE65706:PRE65710 QBA65706:QBA65710 QKW65706:QKW65710 QUS65706:QUS65710 REO65706:REO65710 ROK65706:ROK65710 RYG65706:RYG65710 SIC65706:SIC65710 SRY65706:SRY65710 TBU65706:TBU65710 TLQ65706:TLQ65710 TVM65706:TVM65710 UFI65706:UFI65710 UPE65706:UPE65710 UZA65706:UZA65710 VIW65706:VIW65710 VSS65706:VSS65710 WCO65706:WCO65710 WMK65706:WMK65710 WWG65706:WWG65710 C131242:C131246 JU131242:JU131246 TQ131242:TQ131246 ADM131242:ADM131246 ANI131242:ANI131246 AXE131242:AXE131246 BHA131242:BHA131246 BQW131242:BQW131246 CAS131242:CAS131246 CKO131242:CKO131246 CUK131242:CUK131246 DEG131242:DEG131246 DOC131242:DOC131246 DXY131242:DXY131246 EHU131242:EHU131246 ERQ131242:ERQ131246 FBM131242:FBM131246 FLI131242:FLI131246 FVE131242:FVE131246 GFA131242:GFA131246 GOW131242:GOW131246 GYS131242:GYS131246 HIO131242:HIO131246 HSK131242:HSK131246 ICG131242:ICG131246 IMC131242:IMC131246 IVY131242:IVY131246 JFU131242:JFU131246 JPQ131242:JPQ131246 JZM131242:JZM131246 KJI131242:KJI131246 KTE131242:KTE131246 LDA131242:LDA131246 LMW131242:LMW131246 LWS131242:LWS131246 MGO131242:MGO131246 MQK131242:MQK131246 NAG131242:NAG131246 NKC131242:NKC131246 NTY131242:NTY131246 ODU131242:ODU131246 ONQ131242:ONQ131246 OXM131242:OXM131246 PHI131242:PHI131246 PRE131242:PRE131246 QBA131242:QBA131246 QKW131242:QKW131246 QUS131242:QUS131246 REO131242:REO131246 ROK131242:ROK131246 RYG131242:RYG131246 SIC131242:SIC131246 SRY131242:SRY131246 TBU131242:TBU131246 TLQ131242:TLQ131246 TVM131242:TVM131246 UFI131242:UFI131246 UPE131242:UPE131246 UZA131242:UZA131246 VIW131242:VIW131246 VSS131242:VSS131246 WCO131242:WCO131246 WMK131242:WMK131246 WWG131242:WWG131246 C196778:C196782 JU196778:JU196782 TQ196778:TQ196782 ADM196778:ADM196782 ANI196778:ANI196782 AXE196778:AXE196782 BHA196778:BHA196782 BQW196778:BQW196782 CAS196778:CAS196782 CKO196778:CKO196782 CUK196778:CUK196782 DEG196778:DEG196782 DOC196778:DOC196782 DXY196778:DXY196782 EHU196778:EHU196782 ERQ196778:ERQ196782 FBM196778:FBM196782 FLI196778:FLI196782 FVE196778:FVE196782 GFA196778:GFA196782 GOW196778:GOW196782 GYS196778:GYS196782 HIO196778:HIO196782 HSK196778:HSK196782 ICG196778:ICG196782 IMC196778:IMC196782 IVY196778:IVY196782 JFU196778:JFU196782 JPQ196778:JPQ196782 JZM196778:JZM196782 KJI196778:KJI196782 KTE196778:KTE196782 LDA196778:LDA196782 LMW196778:LMW196782 LWS196778:LWS196782 MGO196778:MGO196782 MQK196778:MQK196782 NAG196778:NAG196782 NKC196778:NKC196782 NTY196778:NTY196782 ODU196778:ODU196782 ONQ196778:ONQ196782 OXM196778:OXM196782 PHI196778:PHI196782 PRE196778:PRE196782 QBA196778:QBA196782 QKW196778:QKW196782 QUS196778:QUS196782 REO196778:REO196782 ROK196778:ROK196782 RYG196778:RYG196782 SIC196778:SIC196782 SRY196778:SRY196782 TBU196778:TBU196782 TLQ196778:TLQ196782 TVM196778:TVM196782 UFI196778:UFI196782 UPE196778:UPE196782 UZA196778:UZA196782 VIW196778:VIW196782 VSS196778:VSS196782 WCO196778:WCO196782 WMK196778:WMK196782 WWG196778:WWG196782 C262314:C262318 JU262314:JU262318 TQ262314:TQ262318 ADM262314:ADM262318 ANI262314:ANI262318 AXE262314:AXE262318 BHA262314:BHA262318 BQW262314:BQW262318 CAS262314:CAS262318 CKO262314:CKO262318 CUK262314:CUK262318 DEG262314:DEG262318 DOC262314:DOC262318 DXY262314:DXY262318 EHU262314:EHU262318 ERQ262314:ERQ262318 FBM262314:FBM262318 FLI262314:FLI262318 FVE262314:FVE262318 GFA262314:GFA262318 GOW262314:GOW262318 GYS262314:GYS262318 HIO262314:HIO262318 HSK262314:HSK262318 ICG262314:ICG262318 IMC262314:IMC262318 IVY262314:IVY262318 JFU262314:JFU262318 JPQ262314:JPQ262318 JZM262314:JZM262318 KJI262314:KJI262318 KTE262314:KTE262318 LDA262314:LDA262318 LMW262314:LMW262318 LWS262314:LWS262318 MGO262314:MGO262318 MQK262314:MQK262318 NAG262314:NAG262318 NKC262314:NKC262318 NTY262314:NTY262318 ODU262314:ODU262318 ONQ262314:ONQ262318 OXM262314:OXM262318 PHI262314:PHI262318 PRE262314:PRE262318 QBA262314:QBA262318 QKW262314:QKW262318 QUS262314:QUS262318 REO262314:REO262318 ROK262314:ROK262318 RYG262314:RYG262318 SIC262314:SIC262318 SRY262314:SRY262318 TBU262314:TBU262318 TLQ262314:TLQ262318 TVM262314:TVM262318 UFI262314:UFI262318 UPE262314:UPE262318 UZA262314:UZA262318 VIW262314:VIW262318 VSS262314:VSS262318 WCO262314:WCO262318 WMK262314:WMK262318 WWG262314:WWG262318 C327850:C327854 JU327850:JU327854 TQ327850:TQ327854 ADM327850:ADM327854 ANI327850:ANI327854 AXE327850:AXE327854 BHA327850:BHA327854 BQW327850:BQW327854 CAS327850:CAS327854 CKO327850:CKO327854 CUK327850:CUK327854 DEG327850:DEG327854 DOC327850:DOC327854 DXY327850:DXY327854 EHU327850:EHU327854 ERQ327850:ERQ327854 FBM327850:FBM327854 FLI327850:FLI327854 FVE327850:FVE327854 GFA327850:GFA327854 GOW327850:GOW327854 GYS327850:GYS327854 HIO327850:HIO327854 HSK327850:HSK327854 ICG327850:ICG327854 IMC327850:IMC327854 IVY327850:IVY327854 JFU327850:JFU327854 JPQ327850:JPQ327854 JZM327850:JZM327854 KJI327850:KJI327854 KTE327850:KTE327854 LDA327850:LDA327854 LMW327850:LMW327854 LWS327850:LWS327854 MGO327850:MGO327854 MQK327850:MQK327854 NAG327850:NAG327854 NKC327850:NKC327854 NTY327850:NTY327854 ODU327850:ODU327854 ONQ327850:ONQ327854 OXM327850:OXM327854 PHI327850:PHI327854 PRE327850:PRE327854 QBA327850:QBA327854 QKW327850:QKW327854 QUS327850:QUS327854 REO327850:REO327854 ROK327850:ROK327854 RYG327850:RYG327854 SIC327850:SIC327854 SRY327850:SRY327854 TBU327850:TBU327854 TLQ327850:TLQ327854 TVM327850:TVM327854 UFI327850:UFI327854 UPE327850:UPE327854 UZA327850:UZA327854 VIW327850:VIW327854 VSS327850:VSS327854 WCO327850:WCO327854 WMK327850:WMK327854 WWG327850:WWG327854 C393386:C393390 JU393386:JU393390 TQ393386:TQ393390 ADM393386:ADM393390 ANI393386:ANI393390 AXE393386:AXE393390 BHA393386:BHA393390 BQW393386:BQW393390 CAS393386:CAS393390 CKO393386:CKO393390 CUK393386:CUK393390 DEG393386:DEG393390 DOC393386:DOC393390 DXY393386:DXY393390 EHU393386:EHU393390 ERQ393386:ERQ393390 FBM393386:FBM393390 FLI393386:FLI393390 FVE393386:FVE393390 GFA393386:GFA393390 GOW393386:GOW393390 GYS393386:GYS393390 HIO393386:HIO393390 HSK393386:HSK393390 ICG393386:ICG393390 IMC393386:IMC393390 IVY393386:IVY393390 JFU393386:JFU393390 JPQ393386:JPQ393390 JZM393386:JZM393390 KJI393386:KJI393390 KTE393386:KTE393390 LDA393386:LDA393390 LMW393386:LMW393390 LWS393386:LWS393390 MGO393386:MGO393390 MQK393386:MQK393390 NAG393386:NAG393390 NKC393386:NKC393390 NTY393386:NTY393390 ODU393386:ODU393390 ONQ393386:ONQ393390 OXM393386:OXM393390 PHI393386:PHI393390 PRE393386:PRE393390 QBA393386:QBA393390 QKW393386:QKW393390 QUS393386:QUS393390 REO393386:REO393390 ROK393386:ROK393390 RYG393386:RYG393390 SIC393386:SIC393390 SRY393386:SRY393390 TBU393386:TBU393390 TLQ393386:TLQ393390 TVM393386:TVM393390 UFI393386:UFI393390 UPE393386:UPE393390 UZA393386:UZA393390 VIW393386:VIW393390 VSS393386:VSS393390 WCO393386:WCO393390 WMK393386:WMK393390 WWG393386:WWG393390 C458922:C458926 JU458922:JU458926 TQ458922:TQ458926 ADM458922:ADM458926 ANI458922:ANI458926 AXE458922:AXE458926 BHA458922:BHA458926 BQW458922:BQW458926 CAS458922:CAS458926 CKO458922:CKO458926 CUK458922:CUK458926 DEG458922:DEG458926 DOC458922:DOC458926 DXY458922:DXY458926 EHU458922:EHU458926 ERQ458922:ERQ458926 FBM458922:FBM458926 FLI458922:FLI458926 FVE458922:FVE458926 GFA458922:GFA458926 GOW458922:GOW458926 GYS458922:GYS458926 HIO458922:HIO458926 HSK458922:HSK458926 ICG458922:ICG458926 IMC458922:IMC458926 IVY458922:IVY458926 JFU458922:JFU458926 JPQ458922:JPQ458926 JZM458922:JZM458926 KJI458922:KJI458926 KTE458922:KTE458926 LDA458922:LDA458926 LMW458922:LMW458926 LWS458922:LWS458926 MGO458922:MGO458926 MQK458922:MQK458926 NAG458922:NAG458926 NKC458922:NKC458926 NTY458922:NTY458926 ODU458922:ODU458926 ONQ458922:ONQ458926 OXM458922:OXM458926 PHI458922:PHI458926 PRE458922:PRE458926 QBA458922:QBA458926 QKW458922:QKW458926 QUS458922:QUS458926 REO458922:REO458926 ROK458922:ROK458926 RYG458922:RYG458926 SIC458922:SIC458926 SRY458922:SRY458926 TBU458922:TBU458926 TLQ458922:TLQ458926 TVM458922:TVM458926 UFI458922:UFI458926 UPE458922:UPE458926 UZA458922:UZA458926 VIW458922:VIW458926 VSS458922:VSS458926 WCO458922:WCO458926 WMK458922:WMK458926 WWG458922:WWG458926 C524458:C524462 JU524458:JU524462 TQ524458:TQ524462 ADM524458:ADM524462 ANI524458:ANI524462 AXE524458:AXE524462 BHA524458:BHA524462 BQW524458:BQW524462 CAS524458:CAS524462 CKO524458:CKO524462 CUK524458:CUK524462 DEG524458:DEG524462 DOC524458:DOC524462 DXY524458:DXY524462 EHU524458:EHU524462 ERQ524458:ERQ524462 FBM524458:FBM524462 FLI524458:FLI524462 FVE524458:FVE524462 GFA524458:GFA524462 GOW524458:GOW524462 GYS524458:GYS524462 HIO524458:HIO524462 HSK524458:HSK524462 ICG524458:ICG524462 IMC524458:IMC524462 IVY524458:IVY524462 JFU524458:JFU524462 JPQ524458:JPQ524462 JZM524458:JZM524462 KJI524458:KJI524462 KTE524458:KTE524462 LDA524458:LDA524462 LMW524458:LMW524462 LWS524458:LWS524462 MGO524458:MGO524462 MQK524458:MQK524462 NAG524458:NAG524462 NKC524458:NKC524462 NTY524458:NTY524462 ODU524458:ODU524462 ONQ524458:ONQ524462 OXM524458:OXM524462 PHI524458:PHI524462 PRE524458:PRE524462 QBA524458:QBA524462 QKW524458:QKW524462 QUS524458:QUS524462 REO524458:REO524462 ROK524458:ROK524462 RYG524458:RYG524462 SIC524458:SIC524462 SRY524458:SRY524462 TBU524458:TBU524462 TLQ524458:TLQ524462 TVM524458:TVM524462 UFI524458:UFI524462 UPE524458:UPE524462 UZA524458:UZA524462 VIW524458:VIW524462 VSS524458:VSS524462 WCO524458:WCO524462 WMK524458:WMK524462 WWG524458:WWG524462 C589994:C589998 JU589994:JU589998 TQ589994:TQ589998 ADM589994:ADM589998 ANI589994:ANI589998 AXE589994:AXE589998 BHA589994:BHA589998 BQW589994:BQW589998 CAS589994:CAS589998 CKO589994:CKO589998 CUK589994:CUK589998 DEG589994:DEG589998 DOC589994:DOC589998 DXY589994:DXY589998 EHU589994:EHU589998 ERQ589994:ERQ589998 FBM589994:FBM589998 FLI589994:FLI589998 FVE589994:FVE589998 GFA589994:GFA589998 GOW589994:GOW589998 GYS589994:GYS589998 HIO589994:HIO589998 HSK589994:HSK589998 ICG589994:ICG589998 IMC589994:IMC589998 IVY589994:IVY589998 JFU589994:JFU589998 JPQ589994:JPQ589998 JZM589994:JZM589998 KJI589994:KJI589998 KTE589994:KTE589998 LDA589994:LDA589998 LMW589994:LMW589998 LWS589994:LWS589998 MGO589994:MGO589998 MQK589994:MQK589998 NAG589994:NAG589998 NKC589994:NKC589998 NTY589994:NTY589998 ODU589994:ODU589998 ONQ589994:ONQ589998 OXM589994:OXM589998 PHI589994:PHI589998 PRE589994:PRE589998 QBA589994:QBA589998 QKW589994:QKW589998 QUS589994:QUS589998 REO589994:REO589998 ROK589994:ROK589998 RYG589994:RYG589998 SIC589994:SIC589998 SRY589994:SRY589998 TBU589994:TBU589998 TLQ589994:TLQ589998 TVM589994:TVM589998 UFI589994:UFI589998 UPE589994:UPE589998 UZA589994:UZA589998 VIW589994:VIW589998 VSS589994:VSS589998 WCO589994:WCO589998 WMK589994:WMK589998 WWG589994:WWG589998 C655530:C655534 JU655530:JU655534 TQ655530:TQ655534 ADM655530:ADM655534 ANI655530:ANI655534 AXE655530:AXE655534 BHA655530:BHA655534 BQW655530:BQW655534 CAS655530:CAS655534 CKO655530:CKO655534 CUK655530:CUK655534 DEG655530:DEG655534 DOC655530:DOC655534 DXY655530:DXY655534 EHU655530:EHU655534 ERQ655530:ERQ655534 FBM655530:FBM655534 FLI655530:FLI655534 FVE655530:FVE655534 GFA655530:GFA655534 GOW655530:GOW655534 GYS655530:GYS655534 HIO655530:HIO655534 HSK655530:HSK655534 ICG655530:ICG655534 IMC655530:IMC655534 IVY655530:IVY655534 JFU655530:JFU655534 JPQ655530:JPQ655534 JZM655530:JZM655534 KJI655530:KJI655534 KTE655530:KTE655534 LDA655530:LDA655534 LMW655530:LMW655534 LWS655530:LWS655534 MGO655530:MGO655534 MQK655530:MQK655534 NAG655530:NAG655534 NKC655530:NKC655534 NTY655530:NTY655534 ODU655530:ODU655534 ONQ655530:ONQ655534 OXM655530:OXM655534 PHI655530:PHI655534 PRE655530:PRE655534 QBA655530:QBA655534 QKW655530:QKW655534 QUS655530:QUS655534 REO655530:REO655534 ROK655530:ROK655534 RYG655530:RYG655534 SIC655530:SIC655534 SRY655530:SRY655534 TBU655530:TBU655534 TLQ655530:TLQ655534 TVM655530:TVM655534 UFI655530:UFI655534 UPE655530:UPE655534 UZA655530:UZA655534 VIW655530:VIW655534 VSS655530:VSS655534 WCO655530:WCO655534 WMK655530:WMK655534 WWG655530:WWG655534 C721066:C721070 JU721066:JU721070 TQ721066:TQ721070 ADM721066:ADM721070 ANI721066:ANI721070 AXE721066:AXE721070 BHA721066:BHA721070 BQW721066:BQW721070 CAS721066:CAS721070 CKO721066:CKO721070 CUK721066:CUK721070 DEG721066:DEG721070 DOC721066:DOC721070 DXY721066:DXY721070 EHU721066:EHU721070 ERQ721066:ERQ721070 FBM721066:FBM721070 FLI721066:FLI721070 FVE721066:FVE721070 GFA721066:GFA721070 GOW721066:GOW721070 GYS721066:GYS721070 HIO721066:HIO721070 HSK721066:HSK721070 ICG721066:ICG721070 IMC721066:IMC721070 IVY721066:IVY721070 JFU721066:JFU721070 JPQ721066:JPQ721070 JZM721066:JZM721070 KJI721066:KJI721070 KTE721066:KTE721070 LDA721066:LDA721070 LMW721066:LMW721070 LWS721066:LWS721070 MGO721066:MGO721070 MQK721066:MQK721070 NAG721066:NAG721070 NKC721066:NKC721070 NTY721066:NTY721070 ODU721066:ODU721070 ONQ721066:ONQ721070 OXM721066:OXM721070 PHI721066:PHI721070 PRE721066:PRE721070 QBA721066:QBA721070 QKW721066:QKW721070 QUS721066:QUS721070 REO721066:REO721070 ROK721066:ROK721070 RYG721066:RYG721070 SIC721066:SIC721070 SRY721066:SRY721070 TBU721066:TBU721070 TLQ721066:TLQ721070 TVM721066:TVM721070 UFI721066:UFI721070 UPE721066:UPE721070 UZA721066:UZA721070 VIW721066:VIW721070 VSS721066:VSS721070 WCO721066:WCO721070 WMK721066:WMK721070 WWG721066:WWG721070 C786602:C786606 JU786602:JU786606 TQ786602:TQ786606 ADM786602:ADM786606 ANI786602:ANI786606 AXE786602:AXE786606 BHA786602:BHA786606 BQW786602:BQW786606 CAS786602:CAS786606 CKO786602:CKO786606 CUK786602:CUK786606 DEG786602:DEG786606 DOC786602:DOC786606 DXY786602:DXY786606 EHU786602:EHU786606 ERQ786602:ERQ786606 FBM786602:FBM786606 FLI786602:FLI786606 FVE786602:FVE786606 GFA786602:GFA786606 GOW786602:GOW786606 GYS786602:GYS786606 HIO786602:HIO786606 HSK786602:HSK786606 ICG786602:ICG786606 IMC786602:IMC786606 IVY786602:IVY786606 JFU786602:JFU786606 JPQ786602:JPQ786606 JZM786602:JZM786606 KJI786602:KJI786606 KTE786602:KTE786606 LDA786602:LDA786606 LMW786602:LMW786606 LWS786602:LWS786606 MGO786602:MGO786606 MQK786602:MQK786606 NAG786602:NAG786606 NKC786602:NKC786606 NTY786602:NTY786606 ODU786602:ODU786606 ONQ786602:ONQ786606 OXM786602:OXM786606 PHI786602:PHI786606 PRE786602:PRE786606 QBA786602:QBA786606 QKW786602:QKW786606 QUS786602:QUS786606 REO786602:REO786606 ROK786602:ROK786606 RYG786602:RYG786606 SIC786602:SIC786606 SRY786602:SRY786606 TBU786602:TBU786606 TLQ786602:TLQ786606 TVM786602:TVM786606 UFI786602:UFI786606 UPE786602:UPE786606 UZA786602:UZA786606 VIW786602:VIW786606 VSS786602:VSS786606 WCO786602:WCO786606 WMK786602:WMK786606 WWG786602:WWG786606 C852138:C852142 JU852138:JU852142 TQ852138:TQ852142 ADM852138:ADM852142 ANI852138:ANI852142 AXE852138:AXE852142 BHA852138:BHA852142 BQW852138:BQW852142 CAS852138:CAS852142 CKO852138:CKO852142 CUK852138:CUK852142 DEG852138:DEG852142 DOC852138:DOC852142 DXY852138:DXY852142 EHU852138:EHU852142 ERQ852138:ERQ852142 FBM852138:FBM852142 FLI852138:FLI852142 FVE852138:FVE852142 GFA852138:GFA852142 GOW852138:GOW852142 GYS852138:GYS852142 HIO852138:HIO852142 HSK852138:HSK852142 ICG852138:ICG852142 IMC852138:IMC852142 IVY852138:IVY852142 JFU852138:JFU852142 JPQ852138:JPQ852142 JZM852138:JZM852142 KJI852138:KJI852142 KTE852138:KTE852142 LDA852138:LDA852142 LMW852138:LMW852142 LWS852138:LWS852142 MGO852138:MGO852142 MQK852138:MQK852142 NAG852138:NAG852142 NKC852138:NKC852142 NTY852138:NTY852142 ODU852138:ODU852142 ONQ852138:ONQ852142 OXM852138:OXM852142 PHI852138:PHI852142 PRE852138:PRE852142 QBA852138:QBA852142 QKW852138:QKW852142 QUS852138:QUS852142 REO852138:REO852142 ROK852138:ROK852142 RYG852138:RYG852142 SIC852138:SIC852142 SRY852138:SRY852142 TBU852138:TBU852142 TLQ852138:TLQ852142 TVM852138:TVM852142 UFI852138:UFI852142 UPE852138:UPE852142 UZA852138:UZA852142 VIW852138:VIW852142 VSS852138:VSS852142 WCO852138:WCO852142 WMK852138:WMK852142 WWG852138:WWG852142 C917674:C917678 JU917674:JU917678 TQ917674:TQ917678 ADM917674:ADM917678 ANI917674:ANI917678 AXE917674:AXE917678 BHA917674:BHA917678 BQW917674:BQW917678 CAS917674:CAS917678 CKO917674:CKO917678 CUK917674:CUK917678 DEG917674:DEG917678 DOC917674:DOC917678 DXY917674:DXY917678 EHU917674:EHU917678 ERQ917674:ERQ917678 FBM917674:FBM917678 FLI917674:FLI917678 FVE917674:FVE917678 GFA917674:GFA917678 GOW917674:GOW917678 GYS917674:GYS917678 HIO917674:HIO917678 HSK917674:HSK917678 ICG917674:ICG917678 IMC917674:IMC917678 IVY917674:IVY917678 JFU917674:JFU917678 JPQ917674:JPQ917678 JZM917674:JZM917678 KJI917674:KJI917678 KTE917674:KTE917678 LDA917674:LDA917678 LMW917674:LMW917678 LWS917674:LWS917678 MGO917674:MGO917678 MQK917674:MQK917678 NAG917674:NAG917678 NKC917674:NKC917678 NTY917674:NTY917678 ODU917674:ODU917678 ONQ917674:ONQ917678 OXM917674:OXM917678 PHI917674:PHI917678 PRE917674:PRE917678 QBA917674:QBA917678 QKW917674:QKW917678 QUS917674:QUS917678 REO917674:REO917678 ROK917674:ROK917678 RYG917674:RYG917678 SIC917674:SIC917678 SRY917674:SRY917678 TBU917674:TBU917678 TLQ917674:TLQ917678 TVM917674:TVM917678 UFI917674:UFI917678 UPE917674:UPE917678 UZA917674:UZA917678 VIW917674:VIW917678 VSS917674:VSS917678 WCO917674:WCO917678 WMK917674:WMK917678 WWG917674:WWG917678 C983210:C983214 JU983210:JU983214 TQ983210:TQ983214 ADM983210:ADM983214 ANI983210:ANI983214 AXE983210:AXE983214 BHA983210:BHA983214 BQW983210:BQW983214 CAS983210:CAS983214 CKO983210:CKO983214 CUK983210:CUK983214 DEG983210:DEG983214 DOC983210:DOC983214 DXY983210:DXY983214 EHU983210:EHU983214 ERQ983210:ERQ983214 FBM983210:FBM983214 FLI983210:FLI983214 FVE983210:FVE983214 GFA983210:GFA983214 GOW983210:GOW983214 GYS983210:GYS983214 HIO983210:HIO983214 HSK983210:HSK983214 ICG983210:ICG983214 IMC983210:IMC983214 IVY983210:IVY983214 JFU983210:JFU983214 JPQ983210:JPQ983214 JZM983210:JZM983214 KJI983210:KJI983214 KTE983210:KTE983214 LDA983210:LDA983214 LMW983210:LMW983214 LWS983210:LWS983214 MGO983210:MGO983214 MQK983210:MQK983214 NAG983210:NAG983214 NKC983210:NKC983214 NTY983210:NTY983214 ODU983210:ODU983214 ONQ983210:ONQ983214 OXM983210:OXM983214 PHI983210:PHI983214 PRE983210:PRE983214 QBA983210:QBA983214 QKW983210:QKW983214 QUS983210:QUS983214 REO983210:REO983214 ROK983210:ROK983214 RYG983210:RYG983214 SIC983210:SIC983214 SRY983210:SRY983214 TBU983210:TBU983214 TLQ983210:TLQ983214 TVM983210:TVM983214 UFI983210:UFI983214 UPE983210:UPE983214 UZA983210:UZA983214 VIW983210:VIW983214 VSS983210:VSS983214 WCO983210:WCO983214 WMK983210:WMK983214 WWG983210:WWG983214 REO983160:REO983165 JU330:JU337 TQ330:TQ337 ADM330:ADM337 ANI330:ANI337 AXE330:AXE337 BHA330:BHA337 BQW330:BQW337 CAS330:CAS337 CKO330:CKO337 CUK330:CUK337 DEG330:DEG337 DOC330:DOC337 DXY330:DXY337 EHU330:EHU337 ERQ330:ERQ337 FBM330:FBM337 FLI330:FLI337 FVE330:FVE337 GFA330:GFA337 GOW330:GOW337 GYS330:GYS337 HIO330:HIO337 HSK330:HSK337 ICG330:ICG337 IMC330:IMC337 IVY330:IVY337 JFU330:JFU337 JPQ330:JPQ337 JZM330:JZM337 KJI330:KJI337 KTE330:KTE337 LDA330:LDA337 LMW330:LMW337 LWS330:LWS337 MGO330:MGO337 MQK330:MQK337 NAG330:NAG337 NKC330:NKC337 NTY330:NTY337 ODU330:ODU337 ONQ330:ONQ337 OXM330:OXM337 PHI330:PHI337 PRE330:PRE337 QBA330:QBA337 QKW330:QKW337 QUS330:QUS337 REO330:REO337 ROK330:ROK337 RYG330:RYG337 SIC330:SIC337 SRY330:SRY337 TBU330:TBU337 TLQ330:TLQ337 TVM330:TVM337 UFI330:UFI337 UPE330:UPE337 UZA330:UZA337 VIW330:VIW337 VSS330:VSS337 WCO330:WCO337 WMK330:WMK337 WWG330:WWG337 C65837:C65842 JU65837:JU65842 TQ65837:TQ65842 ADM65837:ADM65842 ANI65837:ANI65842 AXE65837:AXE65842 BHA65837:BHA65842 BQW65837:BQW65842 CAS65837:CAS65842 CKO65837:CKO65842 CUK65837:CUK65842 DEG65837:DEG65842 DOC65837:DOC65842 DXY65837:DXY65842 EHU65837:EHU65842 ERQ65837:ERQ65842 FBM65837:FBM65842 FLI65837:FLI65842 FVE65837:FVE65842 GFA65837:GFA65842 GOW65837:GOW65842 GYS65837:GYS65842 HIO65837:HIO65842 HSK65837:HSK65842 ICG65837:ICG65842 IMC65837:IMC65842 IVY65837:IVY65842 JFU65837:JFU65842 JPQ65837:JPQ65842 JZM65837:JZM65842 KJI65837:KJI65842 KTE65837:KTE65842 LDA65837:LDA65842 LMW65837:LMW65842 LWS65837:LWS65842 MGO65837:MGO65842 MQK65837:MQK65842 NAG65837:NAG65842 NKC65837:NKC65842 NTY65837:NTY65842 ODU65837:ODU65842 ONQ65837:ONQ65842 OXM65837:OXM65842 PHI65837:PHI65842 PRE65837:PRE65842 QBA65837:QBA65842 QKW65837:QKW65842 QUS65837:QUS65842 REO65837:REO65842 ROK65837:ROK65842 RYG65837:RYG65842 SIC65837:SIC65842 SRY65837:SRY65842 TBU65837:TBU65842 TLQ65837:TLQ65842 TVM65837:TVM65842 UFI65837:UFI65842 UPE65837:UPE65842 UZA65837:UZA65842 VIW65837:VIW65842 VSS65837:VSS65842 WCO65837:WCO65842 WMK65837:WMK65842 WWG65837:WWG65842 C131373:C131378 JU131373:JU131378 TQ131373:TQ131378 ADM131373:ADM131378 ANI131373:ANI131378 AXE131373:AXE131378 BHA131373:BHA131378 BQW131373:BQW131378 CAS131373:CAS131378 CKO131373:CKO131378 CUK131373:CUK131378 DEG131373:DEG131378 DOC131373:DOC131378 DXY131373:DXY131378 EHU131373:EHU131378 ERQ131373:ERQ131378 FBM131373:FBM131378 FLI131373:FLI131378 FVE131373:FVE131378 GFA131373:GFA131378 GOW131373:GOW131378 GYS131373:GYS131378 HIO131373:HIO131378 HSK131373:HSK131378 ICG131373:ICG131378 IMC131373:IMC131378 IVY131373:IVY131378 JFU131373:JFU131378 JPQ131373:JPQ131378 JZM131373:JZM131378 KJI131373:KJI131378 KTE131373:KTE131378 LDA131373:LDA131378 LMW131373:LMW131378 LWS131373:LWS131378 MGO131373:MGO131378 MQK131373:MQK131378 NAG131373:NAG131378 NKC131373:NKC131378 NTY131373:NTY131378 ODU131373:ODU131378 ONQ131373:ONQ131378 OXM131373:OXM131378 PHI131373:PHI131378 PRE131373:PRE131378 QBA131373:QBA131378 QKW131373:QKW131378 QUS131373:QUS131378 REO131373:REO131378 ROK131373:ROK131378 RYG131373:RYG131378 SIC131373:SIC131378 SRY131373:SRY131378 TBU131373:TBU131378 TLQ131373:TLQ131378 TVM131373:TVM131378 UFI131373:UFI131378 UPE131373:UPE131378 UZA131373:UZA131378 VIW131373:VIW131378 VSS131373:VSS131378 WCO131373:WCO131378 WMK131373:WMK131378 WWG131373:WWG131378 C196909:C196914 JU196909:JU196914 TQ196909:TQ196914 ADM196909:ADM196914 ANI196909:ANI196914 AXE196909:AXE196914 BHA196909:BHA196914 BQW196909:BQW196914 CAS196909:CAS196914 CKO196909:CKO196914 CUK196909:CUK196914 DEG196909:DEG196914 DOC196909:DOC196914 DXY196909:DXY196914 EHU196909:EHU196914 ERQ196909:ERQ196914 FBM196909:FBM196914 FLI196909:FLI196914 FVE196909:FVE196914 GFA196909:GFA196914 GOW196909:GOW196914 GYS196909:GYS196914 HIO196909:HIO196914 HSK196909:HSK196914 ICG196909:ICG196914 IMC196909:IMC196914 IVY196909:IVY196914 JFU196909:JFU196914 JPQ196909:JPQ196914 JZM196909:JZM196914 KJI196909:KJI196914 KTE196909:KTE196914 LDA196909:LDA196914 LMW196909:LMW196914 LWS196909:LWS196914 MGO196909:MGO196914 MQK196909:MQK196914 NAG196909:NAG196914 NKC196909:NKC196914 NTY196909:NTY196914 ODU196909:ODU196914 ONQ196909:ONQ196914 OXM196909:OXM196914 PHI196909:PHI196914 PRE196909:PRE196914 QBA196909:QBA196914 QKW196909:QKW196914 QUS196909:QUS196914 REO196909:REO196914 ROK196909:ROK196914 RYG196909:RYG196914 SIC196909:SIC196914 SRY196909:SRY196914 TBU196909:TBU196914 TLQ196909:TLQ196914 TVM196909:TVM196914 UFI196909:UFI196914 UPE196909:UPE196914 UZA196909:UZA196914 VIW196909:VIW196914 VSS196909:VSS196914 WCO196909:WCO196914 WMK196909:WMK196914 WWG196909:WWG196914 C262445:C262450 JU262445:JU262450 TQ262445:TQ262450 ADM262445:ADM262450 ANI262445:ANI262450 AXE262445:AXE262450 BHA262445:BHA262450 BQW262445:BQW262450 CAS262445:CAS262450 CKO262445:CKO262450 CUK262445:CUK262450 DEG262445:DEG262450 DOC262445:DOC262450 DXY262445:DXY262450 EHU262445:EHU262450 ERQ262445:ERQ262450 FBM262445:FBM262450 FLI262445:FLI262450 FVE262445:FVE262450 GFA262445:GFA262450 GOW262445:GOW262450 GYS262445:GYS262450 HIO262445:HIO262450 HSK262445:HSK262450 ICG262445:ICG262450 IMC262445:IMC262450 IVY262445:IVY262450 JFU262445:JFU262450 JPQ262445:JPQ262450 JZM262445:JZM262450 KJI262445:KJI262450 KTE262445:KTE262450 LDA262445:LDA262450 LMW262445:LMW262450 LWS262445:LWS262450 MGO262445:MGO262450 MQK262445:MQK262450 NAG262445:NAG262450 NKC262445:NKC262450 NTY262445:NTY262450 ODU262445:ODU262450 ONQ262445:ONQ262450 OXM262445:OXM262450 PHI262445:PHI262450 PRE262445:PRE262450 QBA262445:QBA262450 QKW262445:QKW262450 QUS262445:QUS262450 REO262445:REO262450 ROK262445:ROK262450 RYG262445:RYG262450 SIC262445:SIC262450 SRY262445:SRY262450 TBU262445:TBU262450 TLQ262445:TLQ262450 TVM262445:TVM262450 UFI262445:UFI262450 UPE262445:UPE262450 UZA262445:UZA262450 VIW262445:VIW262450 VSS262445:VSS262450 WCO262445:WCO262450 WMK262445:WMK262450 WWG262445:WWG262450 C327981:C327986 JU327981:JU327986 TQ327981:TQ327986 ADM327981:ADM327986 ANI327981:ANI327986 AXE327981:AXE327986 BHA327981:BHA327986 BQW327981:BQW327986 CAS327981:CAS327986 CKO327981:CKO327986 CUK327981:CUK327986 DEG327981:DEG327986 DOC327981:DOC327986 DXY327981:DXY327986 EHU327981:EHU327986 ERQ327981:ERQ327986 FBM327981:FBM327986 FLI327981:FLI327986 FVE327981:FVE327986 GFA327981:GFA327986 GOW327981:GOW327986 GYS327981:GYS327986 HIO327981:HIO327986 HSK327981:HSK327986 ICG327981:ICG327986 IMC327981:IMC327986 IVY327981:IVY327986 JFU327981:JFU327986 JPQ327981:JPQ327986 JZM327981:JZM327986 KJI327981:KJI327986 KTE327981:KTE327986 LDA327981:LDA327986 LMW327981:LMW327986 LWS327981:LWS327986 MGO327981:MGO327986 MQK327981:MQK327986 NAG327981:NAG327986 NKC327981:NKC327986 NTY327981:NTY327986 ODU327981:ODU327986 ONQ327981:ONQ327986 OXM327981:OXM327986 PHI327981:PHI327986 PRE327981:PRE327986 QBA327981:QBA327986 QKW327981:QKW327986 QUS327981:QUS327986 REO327981:REO327986 ROK327981:ROK327986 RYG327981:RYG327986 SIC327981:SIC327986 SRY327981:SRY327986 TBU327981:TBU327986 TLQ327981:TLQ327986 TVM327981:TVM327986 UFI327981:UFI327986 UPE327981:UPE327986 UZA327981:UZA327986 VIW327981:VIW327986 VSS327981:VSS327986 WCO327981:WCO327986 WMK327981:WMK327986 WWG327981:WWG327986 C393517:C393522 JU393517:JU393522 TQ393517:TQ393522 ADM393517:ADM393522 ANI393517:ANI393522 AXE393517:AXE393522 BHA393517:BHA393522 BQW393517:BQW393522 CAS393517:CAS393522 CKO393517:CKO393522 CUK393517:CUK393522 DEG393517:DEG393522 DOC393517:DOC393522 DXY393517:DXY393522 EHU393517:EHU393522 ERQ393517:ERQ393522 FBM393517:FBM393522 FLI393517:FLI393522 FVE393517:FVE393522 GFA393517:GFA393522 GOW393517:GOW393522 GYS393517:GYS393522 HIO393517:HIO393522 HSK393517:HSK393522 ICG393517:ICG393522 IMC393517:IMC393522 IVY393517:IVY393522 JFU393517:JFU393522 JPQ393517:JPQ393522 JZM393517:JZM393522 KJI393517:KJI393522 KTE393517:KTE393522 LDA393517:LDA393522 LMW393517:LMW393522 LWS393517:LWS393522 MGO393517:MGO393522 MQK393517:MQK393522 NAG393517:NAG393522 NKC393517:NKC393522 NTY393517:NTY393522 ODU393517:ODU393522 ONQ393517:ONQ393522 OXM393517:OXM393522 PHI393517:PHI393522 PRE393517:PRE393522 QBA393517:QBA393522 QKW393517:QKW393522 QUS393517:QUS393522 REO393517:REO393522 ROK393517:ROK393522 RYG393517:RYG393522 SIC393517:SIC393522 SRY393517:SRY393522 TBU393517:TBU393522 TLQ393517:TLQ393522 TVM393517:TVM393522 UFI393517:UFI393522 UPE393517:UPE393522 UZA393517:UZA393522 VIW393517:VIW393522 VSS393517:VSS393522 WCO393517:WCO393522 WMK393517:WMK393522 WWG393517:WWG393522 C459053:C459058 JU459053:JU459058 TQ459053:TQ459058 ADM459053:ADM459058 ANI459053:ANI459058 AXE459053:AXE459058 BHA459053:BHA459058 BQW459053:BQW459058 CAS459053:CAS459058 CKO459053:CKO459058 CUK459053:CUK459058 DEG459053:DEG459058 DOC459053:DOC459058 DXY459053:DXY459058 EHU459053:EHU459058 ERQ459053:ERQ459058 FBM459053:FBM459058 FLI459053:FLI459058 FVE459053:FVE459058 GFA459053:GFA459058 GOW459053:GOW459058 GYS459053:GYS459058 HIO459053:HIO459058 HSK459053:HSK459058 ICG459053:ICG459058 IMC459053:IMC459058 IVY459053:IVY459058 JFU459053:JFU459058 JPQ459053:JPQ459058 JZM459053:JZM459058 KJI459053:KJI459058 KTE459053:KTE459058 LDA459053:LDA459058 LMW459053:LMW459058 LWS459053:LWS459058 MGO459053:MGO459058 MQK459053:MQK459058 NAG459053:NAG459058 NKC459053:NKC459058 NTY459053:NTY459058 ODU459053:ODU459058 ONQ459053:ONQ459058 OXM459053:OXM459058 PHI459053:PHI459058 PRE459053:PRE459058 QBA459053:QBA459058 QKW459053:QKW459058 QUS459053:QUS459058 REO459053:REO459058 ROK459053:ROK459058 RYG459053:RYG459058 SIC459053:SIC459058 SRY459053:SRY459058 TBU459053:TBU459058 TLQ459053:TLQ459058 TVM459053:TVM459058 UFI459053:UFI459058 UPE459053:UPE459058 UZA459053:UZA459058 VIW459053:VIW459058 VSS459053:VSS459058 WCO459053:WCO459058 WMK459053:WMK459058 WWG459053:WWG459058 C524589:C524594 JU524589:JU524594 TQ524589:TQ524594 ADM524589:ADM524594 ANI524589:ANI524594 AXE524589:AXE524594 BHA524589:BHA524594 BQW524589:BQW524594 CAS524589:CAS524594 CKO524589:CKO524594 CUK524589:CUK524594 DEG524589:DEG524594 DOC524589:DOC524594 DXY524589:DXY524594 EHU524589:EHU524594 ERQ524589:ERQ524594 FBM524589:FBM524594 FLI524589:FLI524594 FVE524589:FVE524594 GFA524589:GFA524594 GOW524589:GOW524594 GYS524589:GYS524594 HIO524589:HIO524594 HSK524589:HSK524594 ICG524589:ICG524594 IMC524589:IMC524594 IVY524589:IVY524594 JFU524589:JFU524594 JPQ524589:JPQ524594 JZM524589:JZM524594 KJI524589:KJI524594 KTE524589:KTE524594 LDA524589:LDA524594 LMW524589:LMW524594 LWS524589:LWS524594 MGO524589:MGO524594 MQK524589:MQK524594 NAG524589:NAG524594 NKC524589:NKC524594 NTY524589:NTY524594 ODU524589:ODU524594 ONQ524589:ONQ524594 OXM524589:OXM524594 PHI524589:PHI524594 PRE524589:PRE524594 QBA524589:QBA524594 QKW524589:QKW524594 QUS524589:QUS524594 REO524589:REO524594 ROK524589:ROK524594 RYG524589:RYG524594 SIC524589:SIC524594 SRY524589:SRY524594 TBU524589:TBU524594 TLQ524589:TLQ524594 TVM524589:TVM524594 UFI524589:UFI524594 UPE524589:UPE524594 UZA524589:UZA524594 VIW524589:VIW524594 VSS524589:VSS524594 WCO524589:WCO524594 WMK524589:WMK524594 WWG524589:WWG524594 C590125:C590130 JU590125:JU590130 TQ590125:TQ590130 ADM590125:ADM590130 ANI590125:ANI590130 AXE590125:AXE590130 BHA590125:BHA590130 BQW590125:BQW590130 CAS590125:CAS590130 CKO590125:CKO590130 CUK590125:CUK590130 DEG590125:DEG590130 DOC590125:DOC590130 DXY590125:DXY590130 EHU590125:EHU590130 ERQ590125:ERQ590130 FBM590125:FBM590130 FLI590125:FLI590130 FVE590125:FVE590130 GFA590125:GFA590130 GOW590125:GOW590130 GYS590125:GYS590130 HIO590125:HIO590130 HSK590125:HSK590130 ICG590125:ICG590130 IMC590125:IMC590130 IVY590125:IVY590130 JFU590125:JFU590130 JPQ590125:JPQ590130 JZM590125:JZM590130 KJI590125:KJI590130 KTE590125:KTE590130 LDA590125:LDA590130 LMW590125:LMW590130 LWS590125:LWS590130 MGO590125:MGO590130 MQK590125:MQK590130 NAG590125:NAG590130 NKC590125:NKC590130 NTY590125:NTY590130 ODU590125:ODU590130 ONQ590125:ONQ590130 OXM590125:OXM590130 PHI590125:PHI590130 PRE590125:PRE590130 QBA590125:QBA590130 QKW590125:QKW590130 QUS590125:QUS590130 REO590125:REO590130 ROK590125:ROK590130 RYG590125:RYG590130 SIC590125:SIC590130 SRY590125:SRY590130 TBU590125:TBU590130 TLQ590125:TLQ590130 TVM590125:TVM590130 UFI590125:UFI590130 UPE590125:UPE590130 UZA590125:UZA590130 VIW590125:VIW590130 VSS590125:VSS590130 WCO590125:WCO590130 WMK590125:WMK590130 WWG590125:WWG590130 C655661:C655666 JU655661:JU655666 TQ655661:TQ655666 ADM655661:ADM655666 ANI655661:ANI655666 AXE655661:AXE655666 BHA655661:BHA655666 BQW655661:BQW655666 CAS655661:CAS655666 CKO655661:CKO655666 CUK655661:CUK655666 DEG655661:DEG655666 DOC655661:DOC655666 DXY655661:DXY655666 EHU655661:EHU655666 ERQ655661:ERQ655666 FBM655661:FBM655666 FLI655661:FLI655666 FVE655661:FVE655666 GFA655661:GFA655666 GOW655661:GOW655666 GYS655661:GYS655666 HIO655661:HIO655666 HSK655661:HSK655666 ICG655661:ICG655666 IMC655661:IMC655666 IVY655661:IVY655666 JFU655661:JFU655666 JPQ655661:JPQ655666 JZM655661:JZM655666 KJI655661:KJI655666 KTE655661:KTE655666 LDA655661:LDA655666 LMW655661:LMW655666 LWS655661:LWS655666 MGO655661:MGO655666 MQK655661:MQK655666 NAG655661:NAG655666 NKC655661:NKC655666 NTY655661:NTY655666 ODU655661:ODU655666 ONQ655661:ONQ655666 OXM655661:OXM655666 PHI655661:PHI655666 PRE655661:PRE655666 QBA655661:QBA655666 QKW655661:QKW655666 QUS655661:QUS655666 REO655661:REO655666 ROK655661:ROK655666 RYG655661:RYG655666 SIC655661:SIC655666 SRY655661:SRY655666 TBU655661:TBU655666 TLQ655661:TLQ655666 TVM655661:TVM655666 UFI655661:UFI655666 UPE655661:UPE655666 UZA655661:UZA655666 VIW655661:VIW655666 VSS655661:VSS655666 WCO655661:WCO655666 WMK655661:WMK655666 WWG655661:WWG655666 C721197:C721202 JU721197:JU721202 TQ721197:TQ721202 ADM721197:ADM721202 ANI721197:ANI721202 AXE721197:AXE721202 BHA721197:BHA721202 BQW721197:BQW721202 CAS721197:CAS721202 CKO721197:CKO721202 CUK721197:CUK721202 DEG721197:DEG721202 DOC721197:DOC721202 DXY721197:DXY721202 EHU721197:EHU721202 ERQ721197:ERQ721202 FBM721197:FBM721202 FLI721197:FLI721202 FVE721197:FVE721202 GFA721197:GFA721202 GOW721197:GOW721202 GYS721197:GYS721202 HIO721197:HIO721202 HSK721197:HSK721202 ICG721197:ICG721202 IMC721197:IMC721202 IVY721197:IVY721202 JFU721197:JFU721202 JPQ721197:JPQ721202 JZM721197:JZM721202 KJI721197:KJI721202 KTE721197:KTE721202 LDA721197:LDA721202 LMW721197:LMW721202 LWS721197:LWS721202 MGO721197:MGO721202 MQK721197:MQK721202 NAG721197:NAG721202 NKC721197:NKC721202 NTY721197:NTY721202 ODU721197:ODU721202 ONQ721197:ONQ721202 OXM721197:OXM721202 PHI721197:PHI721202 PRE721197:PRE721202 QBA721197:QBA721202 QKW721197:QKW721202 QUS721197:QUS721202 REO721197:REO721202 ROK721197:ROK721202 RYG721197:RYG721202 SIC721197:SIC721202 SRY721197:SRY721202 TBU721197:TBU721202 TLQ721197:TLQ721202 TVM721197:TVM721202 UFI721197:UFI721202 UPE721197:UPE721202 UZA721197:UZA721202 VIW721197:VIW721202 VSS721197:VSS721202 WCO721197:WCO721202 WMK721197:WMK721202 WWG721197:WWG721202 C786733:C786738 JU786733:JU786738 TQ786733:TQ786738 ADM786733:ADM786738 ANI786733:ANI786738 AXE786733:AXE786738 BHA786733:BHA786738 BQW786733:BQW786738 CAS786733:CAS786738 CKO786733:CKO786738 CUK786733:CUK786738 DEG786733:DEG786738 DOC786733:DOC786738 DXY786733:DXY786738 EHU786733:EHU786738 ERQ786733:ERQ786738 FBM786733:FBM786738 FLI786733:FLI786738 FVE786733:FVE786738 GFA786733:GFA786738 GOW786733:GOW786738 GYS786733:GYS786738 HIO786733:HIO786738 HSK786733:HSK786738 ICG786733:ICG786738 IMC786733:IMC786738 IVY786733:IVY786738 JFU786733:JFU786738 JPQ786733:JPQ786738 JZM786733:JZM786738 KJI786733:KJI786738 KTE786733:KTE786738 LDA786733:LDA786738 LMW786733:LMW786738 LWS786733:LWS786738 MGO786733:MGO786738 MQK786733:MQK786738 NAG786733:NAG786738 NKC786733:NKC786738 NTY786733:NTY786738 ODU786733:ODU786738 ONQ786733:ONQ786738 OXM786733:OXM786738 PHI786733:PHI786738 PRE786733:PRE786738 QBA786733:QBA786738 QKW786733:QKW786738 QUS786733:QUS786738 REO786733:REO786738 ROK786733:ROK786738 RYG786733:RYG786738 SIC786733:SIC786738 SRY786733:SRY786738 TBU786733:TBU786738 TLQ786733:TLQ786738 TVM786733:TVM786738 UFI786733:UFI786738 UPE786733:UPE786738 UZA786733:UZA786738 VIW786733:VIW786738 VSS786733:VSS786738 WCO786733:WCO786738 WMK786733:WMK786738 WWG786733:WWG786738 C852269:C852274 JU852269:JU852274 TQ852269:TQ852274 ADM852269:ADM852274 ANI852269:ANI852274 AXE852269:AXE852274 BHA852269:BHA852274 BQW852269:BQW852274 CAS852269:CAS852274 CKO852269:CKO852274 CUK852269:CUK852274 DEG852269:DEG852274 DOC852269:DOC852274 DXY852269:DXY852274 EHU852269:EHU852274 ERQ852269:ERQ852274 FBM852269:FBM852274 FLI852269:FLI852274 FVE852269:FVE852274 GFA852269:GFA852274 GOW852269:GOW852274 GYS852269:GYS852274 HIO852269:HIO852274 HSK852269:HSK852274 ICG852269:ICG852274 IMC852269:IMC852274 IVY852269:IVY852274 JFU852269:JFU852274 JPQ852269:JPQ852274 JZM852269:JZM852274 KJI852269:KJI852274 KTE852269:KTE852274 LDA852269:LDA852274 LMW852269:LMW852274 LWS852269:LWS852274 MGO852269:MGO852274 MQK852269:MQK852274 NAG852269:NAG852274 NKC852269:NKC852274 NTY852269:NTY852274 ODU852269:ODU852274 ONQ852269:ONQ852274 OXM852269:OXM852274 PHI852269:PHI852274 PRE852269:PRE852274 QBA852269:QBA852274 QKW852269:QKW852274 QUS852269:QUS852274 REO852269:REO852274 ROK852269:ROK852274 RYG852269:RYG852274 SIC852269:SIC852274 SRY852269:SRY852274 TBU852269:TBU852274 TLQ852269:TLQ852274 TVM852269:TVM852274 UFI852269:UFI852274 UPE852269:UPE852274 UZA852269:UZA852274 VIW852269:VIW852274 VSS852269:VSS852274 WCO852269:WCO852274 WMK852269:WMK852274 WWG852269:WWG852274 C917805:C917810 JU917805:JU917810 TQ917805:TQ917810 ADM917805:ADM917810 ANI917805:ANI917810 AXE917805:AXE917810 BHA917805:BHA917810 BQW917805:BQW917810 CAS917805:CAS917810 CKO917805:CKO917810 CUK917805:CUK917810 DEG917805:DEG917810 DOC917805:DOC917810 DXY917805:DXY917810 EHU917805:EHU917810 ERQ917805:ERQ917810 FBM917805:FBM917810 FLI917805:FLI917810 FVE917805:FVE917810 GFA917805:GFA917810 GOW917805:GOW917810 GYS917805:GYS917810 HIO917805:HIO917810 HSK917805:HSK917810 ICG917805:ICG917810 IMC917805:IMC917810 IVY917805:IVY917810 JFU917805:JFU917810 JPQ917805:JPQ917810 JZM917805:JZM917810 KJI917805:KJI917810 KTE917805:KTE917810 LDA917805:LDA917810 LMW917805:LMW917810 LWS917805:LWS917810 MGO917805:MGO917810 MQK917805:MQK917810 NAG917805:NAG917810 NKC917805:NKC917810 NTY917805:NTY917810 ODU917805:ODU917810 ONQ917805:ONQ917810 OXM917805:OXM917810 PHI917805:PHI917810 PRE917805:PRE917810 QBA917805:QBA917810 QKW917805:QKW917810 QUS917805:QUS917810 REO917805:REO917810 ROK917805:ROK917810 RYG917805:RYG917810 SIC917805:SIC917810 SRY917805:SRY917810 TBU917805:TBU917810 TLQ917805:TLQ917810 TVM917805:TVM917810 UFI917805:UFI917810 UPE917805:UPE917810 UZA917805:UZA917810 VIW917805:VIW917810 VSS917805:VSS917810 WCO917805:WCO917810 WMK917805:WMK917810 WWG917805:WWG917810 C983341:C983346 JU983341:JU983346 TQ983341:TQ983346 ADM983341:ADM983346 ANI983341:ANI983346 AXE983341:AXE983346 BHA983341:BHA983346 BQW983341:BQW983346 CAS983341:CAS983346 CKO983341:CKO983346 CUK983341:CUK983346 DEG983341:DEG983346 DOC983341:DOC983346 DXY983341:DXY983346 EHU983341:EHU983346 ERQ983341:ERQ983346 FBM983341:FBM983346 FLI983341:FLI983346 FVE983341:FVE983346 GFA983341:GFA983346 GOW983341:GOW983346 GYS983341:GYS983346 HIO983341:HIO983346 HSK983341:HSK983346 ICG983341:ICG983346 IMC983341:IMC983346 IVY983341:IVY983346 JFU983341:JFU983346 JPQ983341:JPQ983346 JZM983341:JZM983346 KJI983341:KJI983346 KTE983341:KTE983346 LDA983341:LDA983346 LMW983341:LMW983346 LWS983341:LWS983346 MGO983341:MGO983346 MQK983341:MQK983346 NAG983341:NAG983346 NKC983341:NKC983346 NTY983341:NTY983346 ODU983341:ODU983346 ONQ983341:ONQ983346 OXM983341:OXM983346 PHI983341:PHI983346 PRE983341:PRE983346 QBA983341:QBA983346 QKW983341:QKW983346 QUS983341:QUS983346 REO983341:REO983346 ROK983341:ROK983346 RYG983341:RYG983346 SIC983341:SIC983346 SRY983341:SRY983346 TBU983341:TBU983346 TLQ983341:TLQ983346 TVM983341:TVM983346 UFI983341:UFI983346 UPE983341:UPE983346 UZA983341:UZA983346 VIW983341:VIW983346 VSS983341:VSS983346 WCO983341:WCO983346 WMK983341:WMK983346 WWG983341:WWG983346 UPE983160:UPE983165 JU370:JU373 TQ370:TQ373 ADM370:ADM373 ANI370:ANI373 AXE370:AXE373 BHA370:BHA373 BQW370:BQW373 CAS370:CAS373 CKO370:CKO373 CUK370:CUK373 DEG370:DEG373 DOC370:DOC373 DXY370:DXY373 EHU370:EHU373 ERQ370:ERQ373 FBM370:FBM373 FLI370:FLI373 FVE370:FVE373 GFA370:GFA373 GOW370:GOW373 GYS370:GYS373 HIO370:HIO373 HSK370:HSK373 ICG370:ICG373 IMC370:IMC373 IVY370:IVY373 JFU370:JFU373 JPQ370:JPQ373 JZM370:JZM373 KJI370:KJI373 KTE370:KTE373 LDA370:LDA373 LMW370:LMW373 LWS370:LWS373 MGO370:MGO373 MQK370:MQK373 NAG370:NAG373 NKC370:NKC373 NTY370:NTY373 ODU370:ODU373 ONQ370:ONQ373 OXM370:OXM373 PHI370:PHI373 PRE370:PRE373 QBA370:QBA373 QKW370:QKW373 QUS370:QUS373 REO370:REO373 ROK370:ROK373 RYG370:RYG373 SIC370:SIC373 SRY370:SRY373 TBU370:TBU373 TLQ370:TLQ373 TVM370:TVM373 UFI370:UFI373 UPE370:UPE373 UZA370:UZA373 VIW370:VIW373 VSS370:VSS373 WCO370:WCO373 WMK370:WMK373 WWG370:WWG373 C65887:C65890 JU65887:JU65890 TQ65887:TQ65890 ADM65887:ADM65890 ANI65887:ANI65890 AXE65887:AXE65890 BHA65887:BHA65890 BQW65887:BQW65890 CAS65887:CAS65890 CKO65887:CKO65890 CUK65887:CUK65890 DEG65887:DEG65890 DOC65887:DOC65890 DXY65887:DXY65890 EHU65887:EHU65890 ERQ65887:ERQ65890 FBM65887:FBM65890 FLI65887:FLI65890 FVE65887:FVE65890 GFA65887:GFA65890 GOW65887:GOW65890 GYS65887:GYS65890 HIO65887:HIO65890 HSK65887:HSK65890 ICG65887:ICG65890 IMC65887:IMC65890 IVY65887:IVY65890 JFU65887:JFU65890 JPQ65887:JPQ65890 JZM65887:JZM65890 KJI65887:KJI65890 KTE65887:KTE65890 LDA65887:LDA65890 LMW65887:LMW65890 LWS65887:LWS65890 MGO65887:MGO65890 MQK65887:MQK65890 NAG65887:NAG65890 NKC65887:NKC65890 NTY65887:NTY65890 ODU65887:ODU65890 ONQ65887:ONQ65890 OXM65887:OXM65890 PHI65887:PHI65890 PRE65887:PRE65890 QBA65887:QBA65890 QKW65887:QKW65890 QUS65887:QUS65890 REO65887:REO65890 ROK65887:ROK65890 RYG65887:RYG65890 SIC65887:SIC65890 SRY65887:SRY65890 TBU65887:TBU65890 TLQ65887:TLQ65890 TVM65887:TVM65890 UFI65887:UFI65890 UPE65887:UPE65890 UZA65887:UZA65890 VIW65887:VIW65890 VSS65887:VSS65890 WCO65887:WCO65890 WMK65887:WMK65890 WWG65887:WWG65890 C131423:C131426 JU131423:JU131426 TQ131423:TQ131426 ADM131423:ADM131426 ANI131423:ANI131426 AXE131423:AXE131426 BHA131423:BHA131426 BQW131423:BQW131426 CAS131423:CAS131426 CKO131423:CKO131426 CUK131423:CUK131426 DEG131423:DEG131426 DOC131423:DOC131426 DXY131423:DXY131426 EHU131423:EHU131426 ERQ131423:ERQ131426 FBM131423:FBM131426 FLI131423:FLI131426 FVE131423:FVE131426 GFA131423:GFA131426 GOW131423:GOW131426 GYS131423:GYS131426 HIO131423:HIO131426 HSK131423:HSK131426 ICG131423:ICG131426 IMC131423:IMC131426 IVY131423:IVY131426 JFU131423:JFU131426 JPQ131423:JPQ131426 JZM131423:JZM131426 KJI131423:KJI131426 KTE131423:KTE131426 LDA131423:LDA131426 LMW131423:LMW131426 LWS131423:LWS131426 MGO131423:MGO131426 MQK131423:MQK131426 NAG131423:NAG131426 NKC131423:NKC131426 NTY131423:NTY131426 ODU131423:ODU131426 ONQ131423:ONQ131426 OXM131423:OXM131426 PHI131423:PHI131426 PRE131423:PRE131426 QBA131423:QBA131426 QKW131423:QKW131426 QUS131423:QUS131426 REO131423:REO131426 ROK131423:ROK131426 RYG131423:RYG131426 SIC131423:SIC131426 SRY131423:SRY131426 TBU131423:TBU131426 TLQ131423:TLQ131426 TVM131423:TVM131426 UFI131423:UFI131426 UPE131423:UPE131426 UZA131423:UZA131426 VIW131423:VIW131426 VSS131423:VSS131426 WCO131423:WCO131426 WMK131423:WMK131426 WWG131423:WWG131426 C196959:C196962 JU196959:JU196962 TQ196959:TQ196962 ADM196959:ADM196962 ANI196959:ANI196962 AXE196959:AXE196962 BHA196959:BHA196962 BQW196959:BQW196962 CAS196959:CAS196962 CKO196959:CKO196962 CUK196959:CUK196962 DEG196959:DEG196962 DOC196959:DOC196962 DXY196959:DXY196962 EHU196959:EHU196962 ERQ196959:ERQ196962 FBM196959:FBM196962 FLI196959:FLI196962 FVE196959:FVE196962 GFA196959:GFA196962 GOW196959:GOW196962 GYS196959:GYS196962 HIO196959:HIO196962 HSK196959:HSK196962 ICG196959:ICG196962 IMC196959:IMC196962 IVY196959:IVY196962 JFU196959:JFU196962 JPQ196959:JPQ196962 JZM196959:JZM196962 KJI196959:KJI196962 KTE196959:KTE196962 LDA196959:LDA196962 LMW196959:LMW196962 LWS196959:LWS196962 MGO196959:MGO196962 MQK196959:MQK196962 NAG196959:NAG196962 NKC196959:NKC196962 NTY196959:NTY196962 ODU196959:ODU196962 ONQ196959:ONQ196962 OXM196959:OXM196962 PHI196959:PHI196962 PRE196959:PRE196962 QBA196959:QBA196962 QKW196959:QKW196962 QUS196959:QUS196962 REO196959:REO196962 ROK196959:ROK196962 RYG196959:RYG196962 SIC196959:SIC196962 SRY196959:SRY196962 TBU196959:TBU196962 TLQ196959:TLQ196962 TVM196959:TVM196962 UFI196959:UFI196962 UPE196959:UPE196962 UZA196959:UZA196962 VIW196959:VIW196962 VSS196959:VSS196962 WCO196959:WCO196962 WMK196959:WMK196962 WWG196959:WWG196962 C262495:C262498 JU262495:JU262498 TQ262495:TQ262498 ADM262495:ADM262498 ANI262495:ANI262498 AXE262495:AXE262498 BHA262495:BHA262498 BQW262495:BQW262498 CAS262495:CAS262498 CKO262495:CKO262498 CUK262495:CUK262498 DEG262495:DEG262498 DOC262495:DOC262498 DXY262495:DXY262498 EHU262495:EHU262498 ERQ262495:ERQ262498 FBM262495:FBM262498 FLI262495:FLI262498 FVE262495:FVE262498 GFA262495:GFA262498 GOW262495:GOW262498 GYS262495:GYS262498 HIO262495:HIO262498 HSK262495:HSK262498 ICG262495:ICG262498 IMC262495:IMC262498 IVY262495:IVY262498 JFU262495:JFU262498 JPQ262495:JPQ262498 JZM262495:JZM262498 KJI262495:KJI262498 KTE262495:KTE262498 LDA262495:LDA262498 LMW262495:LMW262498 LWS262495:LWS262498 MGO262495:MGO262498 MQK262495:MQK262498 NAG262495:NAG262498 NKC262495:NKC262498 NTY262495:NTY262498 ODU262495:ODU262498 ONQ262495:ONQ262498 OXM262495:OXM262498 PHI262495:PHI262498 PRE262495:PRE262498 QBA262495:QBA262498 QKW262495:QKW262498 QUS262495:QUS262498 REO262495:REO262498 ROK262495:ROK262498 RYG262495:RYG262498 SIC262495:SIC262498 SRY262495:SRY262498 TBU262495:TBU262498 TLQ262495:TLQ262498 TVM262495:TVM262498 UFI262495:UFI262498 UPE262495:UPE262498 UZA262495:UZA262498 VIW262495:VIW262498 VSS262495:VSS262498 WCO262495:WCO262498 WMK262495:WMK262498 WWG262495:WWG262498 C328031:C328034 JU328031:JU328034 TQ328031:TQ328034 ADM328031:ADM328034 ANI328031:ANI328034 AXE328031:AXE328034 BHA328031:BHA328034 BQW328031:BQW328034 CAS328031:CAS328034 CKO328031:CKO328034 CUK328031:CUK328034 DEG328031:DEG328034 DOC328031:DOC328034 DXY328031:DXY328034 EHU328031:EHU328034 ERQ328031:ERQ328034 FBM328031:FBM328034 FLI328031:FLI328034 FVE328031:FVE328034 GFA328031:GFA328034 GOW328031:GOW328034 GYS328031:GYS328034 HIO328031:HIO328034 HSK328031:HSK328034 ICG328031:ICG328034 IMC328031:IMC328034 IVY328031:IVY328034 JFU328031:JFU328034 JPQ328031:JPQ328034 JZM328031:JZM328034 KJI328031:KJI328034 KTE328031:KTE328034 LDA328031:LDA328034 LMW328031:LMW328034 LWS328031:LWS328034 MGO328031:MGO328034 MQK328031:MQK328034 NAG328031:NAG328034 NKC328031:NKC328034 NTY328031:NTY328034 ODU328031:ODU328034 ONQ328031:ONQ328034 OXM328031:OXM328034 PHI328031:PHI328034 PRE328031:PRE328034 QBA328031:QBA328034 QKW328031:QKW328034 QUS328031:QUS328034 REO328031:REO328034 ROK328031:ROK328034 RYG328031:RYG328034 SIC328031:SIC328034 SRY328031:SRY328034 TBU328031:TBU328034 TLQ328031:TLQ328034 TVM328031:TVM328034 UFI328031:UFI328034 UPE328031:UPE328034 UZA328031:UZA328034 VIW328031:VIW328034 VSS328031:VSS328034 WCO328031:WCO328034 WMK328031:WMK328034 WWG328031:WWG328034 C393567:C393570 JU393567:JU393570 TQ393567:TQ393570 ADM393567:ADM393570 ANI393567:ANI393570 AXE393567:AXE393570 BHA393567:BHA393570 BQW393567:BQW393570 CAS393567:CAS393570 CKO393567:CKO393570 CUK393567:CUK393570 DEG393567:DEG393570 DOC393567:DOC393570 DXY393567:DXY393570 EHU393567:EHU393570 ERQ393567:ERQ393570 FBM393567:FBM393570 FLI393567:FLI393570 FVE393567:FVE393570 GFA393567:GFA393570 GOW393567:GOW393570 GYS393567:GYS393570 HIO393567:HIO393570 HSK393567:HSK393570 ICG393567:ICG393570 IMC393567:IMC393570 IVY393567:IVY393570 JFU393567:JFU393570 JPQ393567:JPQ393570 JZM393567:JZM393570 KJI393567:KJI393570 KTE393567:KTE393570 LDA393567:LDA393570 LMW393567:LMW393570 LWS393567:LWS393570 MGO393567:MGO393570 MQK393567:MQK393570 NAG393567:NAG393570 NKC393567:NKC393570 NTY393567:NTY393570 ODU393567:ODU393570 ONQ393567:ONQ393570 OXM393567:OXM393570 PHI393567:PHI393570 PRE393567:PRE393570 QBA393567:QBA393570 QKW393567:QKW393570 QUS393567:QUS393570 REO393567:REO393570 ROK393567:ROK393570 RYG393567:RYG393570 SIC393567:SIC393570 SRY393567:SRY393570 TBU393567:TBU393570 TLQ393567:TLQ393570 TVM393567:TVM393570 UFI393567:UFI393570 UPE393567:UPE393570 UZA393567:UZA393570 VIW393567:VIW393570 VSS393567:VSS393570 WCO393567:WCO393570 WMK393567:WMK393570 WWG393567:WWG393570 C459103:C459106 JU459103:JU459106 TQ459103:TQ459106 ADM459103:ADM459106 ANI459103:ANI459106 AXE459103:AXE459106 BHA459103:BHA459106 BQW459103:BQW459106 CAS459103:CAS459106 CKO459103:CKO459106 CUK459103:CUK459106 DEG459103:DEG459106 DOC459103:DOC459106 DXY459103:DXY459106 EHU459103:EHU459106 ERQ459103:ERQ459106 FBM459103:FBM459106 FLI459103:FLI459106 FVE459103:FVE459106 GFA459103:GFA459106 GOW459103:GOW459106 GYS459103:GYS459106 HIO459103:HIO459106 HSK459103:HSK459106 ICG459103:ICG459106 IMC459103:IMC459106 IVY459103:IVY459106 JFU459103:JFU459106 JPQ459103:JPQ459106 JZM459103:JZM459106 KJI459103:KJI459106 KTE459103:KTE459106 LDA459103:LDA459106 LMW459103:LMW459106 LWS459103:LWS459106 MGO459103:MGO459106 MQK459103:MQK459106 NAG459103:NAG459106 NKC459103:NKC459106 NTY459103:NTY459106 ODU459103:ODU459106 ONQ459103:ONQ459106 OXM459103:OXM459106 PHI459103:PHI459106 PRE459103:PRE459106 QBA459103:QBA459106 QKW459103:QKW459106 QUS459103:QUS459106 REO459103:REO459106 ROK459103:ROK459106 RYG459103:RYG459106 SIC459103:SIC459106 SRY459103:SRY459106 TBU459103:TBU459106 TLQ459103:TLQ459106 TVM459103:TVM459106 UFI459103:UFI459106 UPE459103:UPE459106 UZA459103:UZA459106 VIW459103:VIW459106 VSS459103:VSS459106 WCO459103:WCO459106 WMK459103:WMK459106 WWG459103:WWG459106 C524639:C524642 JU524639:JU524642 TQ524639:TQ524642 ADM524639:ADM524642 ANI524639:ANI524642 AXE524639:AXE524642 BHA524639:BHA524642 BQW524639:BQW524642 CAS524639:CAS524642 CKO524639:CKO524642 CUK524639:CUK524642 DEG524639:DEG524642 DOC524639:DOC524642 DXY524639:DXY524642 EHU524639:EHU524642 ERQ524639:ERQ524642 FBM524639:FBM524642 FLI524639:FLI524642 FVE524639:FVE524642 GFA524639:GFA524642 GOW524639:GOW524642 GYS524639:GYS524642 HIO524639:HIO524642 HSK524639:HSK524642 ICG524639:ICG524642 IMC524639:IMC524642 IVY524639:IVY524642 JFU524639:JFU524642 JPQ524639:JPQ524642 JZM524639:JZM524642 KJI524639:KJI524642 KTE524639:KTE524642 LDA524639:LDA524642 LMW524639:LMW524642 LWS524639:LWS524642 MGO524639:MGO524642 MQK524639:MQK524642 NAG524639:NAG524642 NKC524639:NKC524642 NTY524639:NTY524642 ODU524639:ODU524642 ONQ524639:ONQ524642 OXM524639:OXM524642 PHI524639:PHI524642 PRE524639:PRE524642 QBA524639:QBA524642 QKW524639:QKW524642 QUS524639:QUS524642 REO524639:REO524642 ROK524639:ROK524642 RYG524639:RYG524642 SIC524639:SIC524642 SRY524639:SRY524642 TBU524639:TBU524642 TLQ524639:TLQ524642 TVM524639:TVM524642 UFI524639:UFI524642 UPE524639:UPE524642 UZA524639:UZA524642 VIW524639:VIW524642 VSS524639:VSS524642 WCO524639:WCO524642 WMK524639:WMK524642 WWG524639:WWG524642 C590175:C590178 JU590175:JU590178 TQ590175:TQ590178 ADM590175:ADM590178 ANI590175:ANI590178 AXE590175:AXE590178 BHA590175:BHA590178 BQW590175:BQW590178 CAS590175:CAS590178 CKO590175:CKO590178 CUK590175:CUK590178 DEG590175:DEG590178 DOC590175:DOC590178 DXY590175:DXY590178 EHU590175:EHU590178 ERQ590175:ERQ590178 FBM590175:FBM590178 FLI590175:FLI590178 FVE590175:FVE590178 GFA590175:GFA590178 GOW590175:GOW590178 GYS590175:GYS590178 HIO590175:HIO590178 HSK590175:HSK590178 ICG590175:ICG590178 IMC590175:IMC590178 IVY590175:IVY590178 JFU590175:JFU590178 JPQ590175:JPQ590178 JZM590175:JZM590178 KJI590175:KJI590178 KTE590175:KTE590178 LDA590175:LDA590178 LMW590175:LMW590178 LWS590175:LWS590178 MGO590175:MGO590178 MQK590175:MQK590178 NAG590175:NAG590178 NKC590175:NKC590178 NTY590175:NTY590178 ODU590175:ODU590178 ONQ590175:ONQ590178 OXM590175:OXM590178 PHI590175:PHI590178 PRE590175:PRE590178 QBA590175:QBA590178 QKW590175:QKW590178 QUS590175:QUS590178 REO590175:REO590178 ROK590175:ROK590178 RYG590175:RYG590178 SIC590175:SIC590178 SRY590175:SRY590178 TBU590175:TBU590178 TLQ590175:TLQ590178 TVM590175:TVM590178 UFI590175:UFI590178 UPE590175:UPE590178 UZA590175:UZA590178 VIW590175:VIW590178 VSS590175:VSS590178 WCO590175:WCO590178 WMK590175:WMK590178 WWG590175:WWG590178 C655711:C655714 JU655711:JU655714 TQ655711:TQ655714 ADM655711:ADM655714 ANI655711:ANI655714 AXE655711:AXE655714 BHA655711:BHA655714 BQW655711:BQW655714 CAS655711:CAS655714 CKO655711:CKO655714 CUK655711:CUK655714 DEG655711:DEG655714 DOC655711:DOC655714 DXY655711:DXY655714 EHU655711:EHU655714 ERQ655711:ERQ655714 FBM655711:FBM655714 FLI655711:FLI655714 FVE655711:FVE655714 GFA655711:GFA655714 GOW655711:GOW655714 GYS655711:GYS655714 HIO655711:HIO655714 HSK655711:HSK655714 ICG655711:ICG655714 IMC655711:IMC655714 IVY655711:IVY655714 JFU655711:JFU655714 JPQ655711:JPQ655714 JZM655711:JZM655714 KJI655711:KJI655714 KTE655711:KTE655714 LDA655711:LDA655714 LMW655711:LMW655714 LWS655711:LWS655714 MGO655711:MGO655714 MQK655711:MQK655714 NAG655711:NAG655714 NKC655711:NKC655714 NTY655711:NTY655714 ODU655711:ODU655714 ONQ655711:ONQ655714 OXM655711:OXM655714 PHI655711:PHI655714 PRE655711:PRE655714 QBA655711:QBA655714 QKW655711:QKW655714 QUS655711:QUS655714 REO655711:REO655714 ROK655711:ROK655714 RYG655711:RYG655714 SIC655711:SIC655714 SRY655711:SRY655714 TBU655711:TBU655714 TLQ655711:TLQ655714 TVM655711:TVM655714 UFI655711:UFI655714 UPE655711:UPE655714 UZA655711:UZA655714 VIW655711:VIW655714 VSS655711:VSS655714 WCO655711:WCO655714 WMK655711:WMK655714 WWG655711:WWG655714 C721247:C721250 JU721247:JU721250 TQ721247:TQ721250 ADM721247:ADM721250 ANI721247:ANI721250 AXE721247:AXE721250 BHA721247:BHA721250 BQW721247:BQW721250 CAS721247:CAS721250 CKO721247:CKO721250 CUK721247:CUK721250 DEG721247:DEG721250 DOC721247:DOC721250 DXY721247:DXY721250 EHU721247:EHU721250 ERQ721247:ERQ721250 FBM721247:FBM721250 FLI721247:FLI721250 FVE721247:FVE721250 GFA721247:GFA721250 GOW721247:GOW721250 GYS721247:GYS721250 HIO721247:HIO721250 HSK721247:HSK721250 ICG721247:ICG721250 IMC721247:IMC721250 IVY721247:IVY721250 JFU721247:JFU721250 JPQ721247:JPQ721250 JZM721247:JZM721250 KJI721247:KJI721250 KTE721247:KTE721250 LDA721247:LDA721250 LMW721247:LMW721250 LWS721247:LWS721250 MGO721247:MGO721250 MQK721247:MQK721250 NAG721247:NAG721250 NKC721247:NKC721250 NTY721247:NTY721250 ODU721247:ODU721250 ONQ721247:ONQ721250 OXM721247:OXM721250 PHI721247:PHI721250 PRE721247:PRE721250 QBA721247:QBA721250 QKW721247:QKW721250 QUS721247:QUS721250 REO721247:REO721250 ROK721247:ROK721250 RYG721247:RYG721250 SIC721247:SIC721250 SRY721247:SRY721250 TBU721247:TBU721250 TLQ721247:TLQ721250 TVM721247:TVM721250 UFI721247:UFI721250 UPE721247:UPE721250 UZA721247:UZA721250 VIW721247:VIW721250 VSS721247:VSS721250 WCO721247:WCO721250 WMK721247:WMK721250 WWG721247:WWG721250 C786783:C786786 JU786783:JU786786 TQ786783:TQ786786 ADM786783:ADM786786 ANI786783:ANI786786 AXE786783:AXE786786 BHA786783:BHA786786 BQW786783:BQW786786 CAS786783:CAS786786 CKO786783:CKO786786 CUK786783:CUK786786 DEG786783:DEG786786 DOC786783:DOC786786 DXY786783:DXY786786 EHU786783:EHU786786 ERQ786783:ERQ786786 FBM786783:FBM786786 FLI786783:FLI786786 FVE786783:FVE786786 GFA786783:GFA786786 GOW786783:GOW786786 GYS786783:GYS786786 HIO786783:HIO786786 HSK786783:HSK786786 ICG786783:ICG786786 IMC786783:IMC786786 IVY786783:IVY786786 JFU786783:JFU786786 JPQ786783:JPQ786786 JZM786783:JZM786786 KJI786783:KJI786786 KTE786783:KTE786786 LDA786783:LDA786786 LMW786783:LMW786786 LWS786783:LWS786786 MGO786783:MGO786786 MQK786783:MQK786786 NAG786783:NAG786786 NKC786783:NKC786786 NTY786783:NTY786786 ODU786783:ODU786786 ONQ786783:ONQ786786 OXM786783:OXM786786 PHI786783:PHI786786 PRE786783:PRE786786 QBA786783:QBA786786 QKW786783:QKW786786 QUS786783:QUS786786 REO786783:REO786786 ROK786783:ROK786786 RYG786783:RYG786786 SIC786783:SIC786786 SRY786783:SRY786786 TBU786783:TBU786786 TLQ786783:TLQ786786 TVM786783:TVM786786 UFI786783:UFI786786 UPE786783:UPE786786 UZA786783:UZA786786 VIW786783:VIW786786 VSS786783:VSS786786 WCO786783:WCO786786 WMK786783:WMK786786 WWG786783:WWG786786 C852319:C852322 JU852319:JU852322 TQ852319:TQ852322 ADM852319:ADM852322 ANI852319:ANI852322 AXE852319:AXE852322 BHA852319:BHA852322 BQW852319:BQW852322 CAS852319:CAS852322 CKO852319:CKO852322 CUK852319:CUK852322 DEG852319:DEG852322 DOC852319:DOC852322 DXY852319:DXY852322 EHU852319:EHU852322 ERQ852319:ERQ852322 FBM852319:FBM852322 FLI852319:FLI852322 FVE852319:FVE852322 GFA852319:GFA852322 GOW852319:GOW852322 GYS852319:GYS852322 HIO852319:HIO852322 HSK852319:HSK852322 ICG852319:ICG852322 IMC852319:IMC852322 IVY852319:IVY852322 JFU852319:JFU852322 JPQ852319:JPQ852322 JZM852319:JZM852322 KJI852319:KJI852322 KTE852319:KTE852322 LDA852319:LDA852322 LMW852319:LMW852322 LWS852319:LWS852322 MGO852319:MGO852322 MQK852319:MQK852322 NAG852319:NAG852322 NKC852319:NKC852322 NTY852319:NTY852322 ODU852319:ODU852322 ONQ852319:ONQ852322 OXM852319:OXM852322 PHI852319:PHI852322 PRE852319:PRE852322 QBA852319:QBA852322 QKW852319:QKW852322 QUS852319:QUS852322 REO852319:REO852322 ROK852319:ROK852322 RYG852319:RYG852322 SIC852319:SIC852322 SRY852319:SRY852322 TBU852319:TBU852322 TLQ852319:TLQ852322 TVM852319:TVM852322 UFI852319:UFI852322 UPE852319:UPE852322 UZA852319:UZA852322 VIW852319:VIW852322 VSS852319:VSS852322 WCO852319:WCO852322 WMK852319:WMK852322 WWG852319:WWG852322 C917855:C917858 JU917855:JU917858 TQ917855:TQ917858 ADM917855:ADM917858 ANI917855:ANI917858 AXE917855:AXE917858 BHA917855:BHA917858 BQW917855:BQW917858 CAS917855:CAS917858 CKO917855:CKO917858 CUK917855:CUK917858 DEG917855:DEG917858 DOC917855:DOC917858 DXY917855:DXY917858 EHU917855:EHU917858 ERQ917855:ERQ917858 FBM917855:FBM917858 FLI917855:FLI917858 FVE917855:FVE917858 GFA917855:GFA917858 GOW917855:GOW917858 GYS917855:GYS917858 HIO917855:HIO917858 HSK917855:HSK917858 ICG917855:ICG917858 IMC917855:IMC917858 IVY917855:IVY917858 JFU917855:JFU917858 JPQ917855:JPQ917858 JZM917855:JZM917858 KJI917855:KJI917858 KTE917855:KTE917858 LDA917855:LDA917858 LMW917855:LMW917858 LWS917855:LWS917858 MGO917855:MGO917858 MQK917855:MQK917858 NAG917855:NAG917858 NKC917855:NKC917858 NTY917855:NTY917858 ODU917855:ODU917858 ONQ917855:ONQ917858 OXM917855:OXM917858 PHI917855:PHI917858 PRE917855:PRE917858 QBA917855:QBA917858 QKW917855:QKW917858 QUS917855:QUS917858 REO917855:REO917858 ROK917855:ROK917858 RYG917855:RYG917858 SIC917855:SIC917858 SRY917855:SRY917858 TBU917855:TBU917858 TLQ917855:TLQ917858 TVM917855:TVM917858 UFI917855:UFI917858 UPE917855:UPE917858 UZA917855:UZA917858 VIW917855:VIW917858 VSS917855:VSS917858 WCO917855:WCO917858 WMK917855:WMK917858 WWG917855:WWG917858 C983391:C983394 JU983391:JU983394 TQ983391:TQ983394 ADM983391:ADM983394 ANI983391:ANI983394 AXE983391:AXE983394 BHA983391:BHA983394 BQW983391:BQW983394 CAS983391:CAS983394 CKO983391:CKO983394 CUK983391:CUK983394 DEG983391:DEG983394 DOC983391:DOC983394 DXY983391:DXY983394 EHU983391:EHU983394 ERQ983391:ERQ983394 FBM983391:FBM983394 FLI983391:FLI983394 FVE983391:FVE983394 GFA983391:GFA983394 GOW983391:GOW983394 GYS983391:GYS983394 HIO983391:HIO983394 HSK983391:HSK983394 ICG983391:ICG983394 IMC983391:IMC983394 IVY983391:IVY983394 JFU983391:JFU983394 JPQ983391:JPQ983394 JZM983391:JZM983394 KJI983391:KJI983394 KTE983391:KTE983394 LDA983391:LDA983394 LMW983391:LMW983394 LWS983391:LWS983394 MGO983391:MGO983394 MQK983391:MQK983394 NAG983391:NAG983394 NKC983391:NKC983394 NTY983391:NTY983394 ODU983391:ODU983394 ONQ983391:ONQ983394 OXM983391:OXM983394 PHI983391:PHI983394 PRE983391:PRE983394 QBA983391:QBA983394 QKW983391:QKW983394 QUS983391:QUS983394 REO983391:REO983394 ROK983391:ROK983394 RYG983391:RYG983394 SIC983391:SIC983394 SRY983391:SRY983394 TBU983391:TBU983394 TLQ983391:TLQ983394 TVM983391:TVM983394 UFI983391:UFI983394 UPE983391:UPE983394 UZA983391:UZA983394 VIW983391:VIW983394 VSS983391:VSS983394 WCO983391:WCO983394 WMK983391:WMK983394 WWG983391:WWG983394 SIC983160:SIC983165 C65854:C65860 JU65854:JU65860 TQ65854:TQ65860 ADM65854:ADM65860 ANI65854:ANI65860 AXE65854:AXE65860 BHA65854:BHA65860 BQW65854:BQW65860 CAS65854:CAS65860 CKO65854:CKO65860 CUK65854:CUK65860 DEG65854:DEG65860 DOC65854:DOC65860 DXY65854:DXY65860 EHU65854:EHU65860 ERQ65854:ERQ65860 FBM65854:FBM65860 FLI65854:FLI65860 FVE65854:FVE65860 GFA65854:GFA65860 GOW65854:GOW65860 GYS65854:GYS65860 HIO65854:HIO65860 HSK65854:HSK65860 ICG65854:ICG65860 IMC65854:IMC65860 IVY65854:IVY65860 JFU65854:JFU65860 JPQ65854:JPQ65860 JZM65854:JZM65860 KJI65854:KJI65860 KTE65854:KTE65860 LDA65854:LDA65860 LMW65854:LMW65860 LWS65854:LWS65860 MGO65854:MGO65860 MQK65854:MQK65860 NAG65854:NAG65860 NKC65854:NKC65860 NTY65854:NTY65860 ODU65854:ODU65860 ONQ65854:ONQ65860 OXM65854:OXM65860 PHI65854:PHI65860 PRE65854:PRE65860 QBA65854:QBA65860 QKW65854:QKW65860 QUS65854:QUS65860 REO65854:REO65860 ROK65854:ROK65860 RYG65854:RYG65860 SIC65854:SIC65860 SRY65854:SRY65860 TBU65854:TBU65860 TLQ65854:TLQ65860 TVM65854:TVM65860 UFI65854:UFI65860 UPE65854:UPE65860 UZA65854:UZA65860 VIW65854:VIW65860 VSS65854:VSS65860 WCO65854:WCO65860 WMK65854:WMK65860 WWG65854:WWG65860 C131390:C131396 JU131390:JU131396 TQ131390:TQ131396 ADM131390:ADM131396 ANI131390:ANI131396 AXE131390:AXE131396 BHA131390:BHA131396 BQW131390:BQW131396 CAS131390:CAS131396 CKO131390:CKO131396 CUK131390:CUK131396 DEG131390:DEG131396 DOC131390:DOC131396 DXY131390:DXY131396 EHU131390:EHU131396 ERQ131390:ERQ131396 FBM131390:FBM131396 FLI131390:FLI131396 FVE131390:FVE131396 GFA131390:GFA131396 GOW131390:GOW131396 GYS131390:GYS131396 HIO131390:HIO131396 HSK131390:HSK131396 ICG131390:ICG131396 IMC131390:IMC131396 IVY131390:IVY131396 JFU131390:JFU131396 JPQ131390:JPQ131396 JZM131390:JZM131396 KJI131390:KJI131396 KTE131390:KTE131396 LDA131390:LDA131396 LMW131390:LMW131396 LWS131390:LWS131396 MGO131390:MGO131396 MQK131390:MQK131396 NAG131390:NAG131396 NKC131390:NKC131396 NTY131390:NTY131396 ODU131390:ODU131396 ONQ131390:ONQ131396 OXM131390:OXM131396 PHI131390:PHI131396 PRE131390:PRE131396 QBA131390:QBA131396 QKW131390:QKW131396 QUS131390:QUS131396 REO131390:REO131396 ROK131390:ROK131396 RYG131390:RYG131396 SIC131390:SIC131396 SRY131390:SRY131396 TBU131390:TBU131396 TLQ131390:TLQ131396 TVM131390:TVM131396 UFI131390:UFI131396 UPE131390:UPE131396 UZA131390:UZA131396 VIW131390:VIW131396 VSS131390:VSS131396 WCO131390:WCO131396 WMK131390:WMK131396 WWG131390:WWG131396 C196926:C196932 JU196926:JU196932 TQ196926:TQ196932 ADM196926:ADM196932 ANI196926:ANI196932 AXE196926:AXE196932 BHA196926:BHA196932 BQW196926:BQW196932 CAS196926:CAS196932 CKO196926:CKO196932 CUK196926:CUK196932 DEG196926:DEG196932 DOC196926:DOC196932 DXY196926:DXY196932 EHU196926:EHU196932 ERQ196926:ERQ196932 FBM196926:FBM196932 FLI196926:FLI196932 FVE196926:FVE196932 GFA196926:GFA196932 GOW196926:GOW196932 GYS196926:GYS196932 HIO196926:HIO196932 HSK196926:HSK196932 ICG196926:ICG196932 IMC196926:IMC196932 IVY196926:IVY196932 JFU196926:JFU196932 JPQ196926:JPQ196932 JZM196926:JZM196932 KJI196926:KJI196932 KTE196926:KTE196932 LDA196926:LDA196932 LMW196926:LMW196932 LWS196926:LWS196932 MGO196926:MGO196932 MQK196926:MQK196932 NAG196926:NAG196932 NKC196926:NKC196932 NTY196926:NTY196932 ODU196926:ODU196932 ONQ196926:ONQ196932 OXM196926:OXM196932 PHI196926:PHI196932 PRE196926:PRE196932 QBA196926:QBA196932 QKW196926:QKW196932 QUS196926:QUS196932 REO196926:REO196932 ROK196926:ROK196932 RYG196926:RYG196932 SIC196926:SIC196932 SRY196926:SRY196932 TBU196926:TBU196932 TLQ196926:TLQ196932 TVM196926:TVM196932 UFI196926:UFI196932 UPE196926:UPE196932 UZA196926:UZA196932 VIW196926:VIW196932 VSS196926:VSS196932 WCO196926:WCO196932 WMK196926:WMK196932 WWG196926:WWG196932 C262462:C262468 JU262462:JU262468 TQ262462:TQ262468 ADM262462:ADM262468 ANI262462:ANI262468 AXE262462:AXE262468 BHA262462:BHA262468 BQW262462:BQW262468 CAS262462:CAS262468 CKO262462:CKO262468 CUK262462:CUK262468 DEG262462:DEG262468 DOC262462:DOC262468 DXY262462:DXY262468 EHU262462:EHU262468 ERQ262462:ERQ262468 FBM262462:FBM262468 FLI262462:FLI262468 FVE262462:FVE262468 GFA262462:GFA262468 GOW262462:GOW262468 GYS262462:GYS262468 HIO262462:HIO262468 HSK262462:HSK262468 ICG262462:ICG262468 IMC262462:IMC262468 IVY262462:IVY262468 JFU262462:JFU262468 JPQ262462:JPQ262468 JZM262462:JZM262468 KJI262462:KJI262468 KTE262462:KTE262468 LDA262462:LDA262468 LMW262462:LMW262468 LWS262462:LWS262468 MGO262462:MGO262468 MQK262462:MQK262468 NAG262462:NAG262468 NKC262462:NKC262468 NTY262462:NTY262468 ODU262462:ODU262468 ONQ262462:ONQ262468 OXM262462:OXM262468 PHI262462:PHI262468 PRE262462:PRE262468 QBA262462:QBA262468 QKW262462:QKW262468 QUS262462:QUS262468 REO262462:REO262468 ROK262462:ROK262468 RYG262462:RYG262468 SIC262462:SIC262468 SRY262462:SRY262468 TBU262462:TBU262468 TLQ262462:TLQ262468 TVM262462:TVM262468 UFI262462:UFI262468 UPE262462:UPE262468 UZA262462:UZA262468 VIW262462:VIW262468 VSS262462:VSS262468 WCO262462:WCO262468 WMK262462:WMK262468 WWG262462:WWG262468 C327998:C328004 JU327998:JU328004 TQ327998:TQ328004 ADM327998:ADM328004 ANI327998:ANI328004 AXE327998:AXE328004 BHA327998:BHA328004 BQW327998:BQW328004 CAS327998:CAS328004 CKO327998:CKO328004 CUK327998:CUK328004 DEG327998:DEG328004 DOC327998:DOC328004 DXY327998:DXY328004 EHU327998:EHU328004 ERQ327998:ERQ328004 FBM327998:FBM328004 FLI327998:FLI328004 FVE327998:FVE328004 GFA327998:GFA328004 GOW327998:GOW328004 GYS327998:GYS328004 HIO327998:HIO328004 HSK327998:HSK328004 ICG327998:ICG328004 IMC327998:IMC328004 IVY327998:IVY328004 JFU327998:JFU328004 JPQ327998:JPQ328004 JZM327998:JZM328004 KJI327998:KJI328004 KTE327998:KTE328004 LDA327998:LDA328004 LMW327998:LMW328004 LWS327998:LWS328004 MGO327998:MGO328004 MQK327998:MQK328004 NAG327998:NAG328004 NKC327998:NKC328004 NTY327998:NTY328004 ODU327998:ODU328004 ONQ327998:ONQ328004 OXM327998:OXM328004 PHI327998:PHI328004 PRE327998:PRE328004 QBA327998:QBA328004 QKW327998:QKW328004 QUS327998:QUS328004 REO327998:REO328004 ROK327998:ROK328004 RYG327998:RYG328004 SIC327998:SIC328004 SRY327998:SRY328004 TBU327998:TBU328004 TLQ327998:TLQ328004 TVM327998:TVM328004 UFI327998:UFI328004 UPE327998:UPE328004 UZA327998:UZA328004 VIW327998:VIW328004 VSS327998:VSS328004 WCO327998:WCO328004 WMK327998:WMK328004 WWG327998:WWG328004 C393534:C393540 JU393534:JU393540 TQ393534:TQ393540 ADM393534:ADM393540 ANI393534:ANI393540 AXE393534:AXE393540 BHA393534:BHA393540 BQW393534:BQW393540 CAS393534:CAS393540 CKO393534:CKO393540 CUK393534:CUK393540 DEG393534:DEG393540 DOC393534:DOC393540 DXY393534:DXY393540 EHU393534:EHU393540 ERQ393534:ERQ393540 FBM393534:FBM393540 FLI393534:FLI393540 FVE393534:FVE393540 GFA393534:GFA393540 GOW393534:GOW393540 GYS393534:GYS393540 HIO393534:HIO393540 HSK393534:HSK393540 ICG393534:ICG393540 IMC393534:IMC393540 IVY393534:IVY393540 JFU393534:JFU393540 JPQ393534:JPQ393540 JZM393534:JZM393540 KJI393534:KJI393540 KTE393534:KTE393540 LDA393534:LDA393540 LMW393534:LMW393540 LWS393534:LWS393540 MGO393534:MGO393540 MQK393534:MQK393540 NAG393534:NAG393540 NKC393534:NKC393540 NTY393534:NTY393540 ODU393534:ODU393540 ONQ393534:ONQ393540 OXM393534:OXM393540 PHI393534:PHI393540 PRE393534:PRE393540 QBA393534:QBA393540 QKW393534:QKW393540 QUS393534:QUS393540 REO393534:REO393540 ROK393534:ROK393540 RYG393534:RYG393540 SIC393534:SIC393540 SRY393534:SRY393540 TBU393534:TBU393540 TLQ393534:TLQ393540 TVM393534:TVM393540 UFI393534:UFI393540 UPE393534:UPE393540 UZA393534:UZA393540 VIW393534:VIW393540 VSS393534:VSS393540 WCO393534:WCO393540 WMK393534:WMK393540 WWG393534:WWG393540 C459070:C459076 JU459070:JU459076 TQ459070:TQ459076 ADM459070:ADM459076 ANI459070:ANI459076 AXE459070:AXE459076 BHA459070:BHA459076 BQW459070:BQW459076 CAS459070:CAS459076 CKO459070:CKO459076 CUK459070:CUK459076 DEG459070:DEG459076 DOC459070:DOC459076 DXY459070:DXY459076 EHU459070:EHU459076 ERQ459070:ERQ459076 FBM459070:FBM459076 FLI459070:FLI459076 FVE459070:FVE459076 GFA459070:GFA459076 GOW459070:GOW459076 GYS459070:GYS459076 HIO459070:HIO459076 HSK459070:HSK459076 ICG459070:ICG459076 IMC459070:IMC459076 IVY459070:IVY459076 JFU459070:JFU459076 JPQ459070:JPQ459076 JZM459070:JZM459076 KJI459070:KJI459076 KTE459070:KTE459076 LDA459070:LDA459076 LMW459070:LMW459076 LWS459070:LWS459076 MGO459070:MGO459076 MQK459070:MQK459076 NAG459070:NAG459076 NKC459070:NKC459076 NTY459070:NTY459076 ODU459070:ODU459076 ONQ459070:ONQ459076 OXM459070:OXM459076 PHI459070:PHI459076 PRE459070:PRE459076 QBA459070:QBA459076 QKW459070:QKW459076 QUS459070:QUS459076 REO459070:REO459076 ROK459070:ROK459076 RYG459070:RYG459076 SIC459070:SIC459076 SRY459070:SRY459076 TBU459070:TBU459076 TLQ459070:TLQ459076 TVM459070:TVM459076 UFI459070:UFI459076 UPE459070:UPE459076 UZA459070:UZA459076 VIW459070:VIW459076 VSS459070:VSS459076 WCO459070:WCO459076 WMK459070:WMK459076 WWG459070:WWG459076 C524606:C524612 JU524606:JU524612 TQ524606:TQ524612 ADM524606:ADM524612 ANI524606:ANI524612 AXE524606:AXE524612 BHA524606:BHA524612 BQW524606:BQW524612 CAS524606:CAS524612 CKO524606:CKO524612 CUK524606:CUK524612 DEG524606:DEG524612 DOC524606:DOC524612 DXY524606:DXY524612 EHU524606:EHU524612 ERQ524606:ERQ524612 FBM524606:FBM524612 FLI524606:FLI524612 FVE524606:FVE524612 GFA524606:GFA524612 GOW524606:GOW524612 GYS524606:GYS524612 HIO524606:HIO524612 HSK524606:HSK524612 ICG524606:ICG524612 IMC524606:IMC524612 IVY524606:IVY524612 JFU524606:JFU524612 JPQ524606:JPQ524612 JZM524606:JZM524612 KJI524606:KJI524612 KTE524606:KTE524612 LDA524606:LDA524612 LMW524606:LMW524612 LWS524606:LWS524612 MGO524606:MGO524612 MQK524606:MQK524612 NAG524606:NAG524612 NKC524606:NKC524612 NTY524606:NTY524612 ODU524606:ODU524612 ONQ524606:ONQ524612 OXM524606:OXM524612 PHI524606:PHI524612 PRE524606:PRE524612 QBA524606:QBA524612 QKW524606:QKW524612 QUS524606:QUS524612 REO524606:REO524612 ROK524606:ROK524612 RYG524606:RYG524612 SIC524606:SIC524612 SRY524606:SRY524612 TBU524606:TBU524612 TLQ524606:TLQ524612 TVM524606:TVM524612 UFI524606:UFI524612 UPE524606:UPE524612 UZA524606:UZA524612 VIW524606:VIW524612 VSS524606:VSS524612 WCO524606:WCO524612 WMK524606:WMK524612 WWG524606:WWG524612 C590142:C590148 JU590142:JU590148 TQ590142:TQ590148 ADM590142:ADM590148 ANI590142:ANI590148 AXE590142:AXE590148 BHA590142:BHA590148 BQW590142:BQW590148 CAS590142:CAS590148 CKO590142:CKO590148 CUK590142:CUK590148 DEG590142:DEG590148 DOC590142:DOC590148 DXY590142:DXY590148 EHU590142:EHU590148 ERQ590142:ERQ590148 FBM590142:FBM590148 FLI590142:FLI590148 FVE590142:FVE590148 GFA590142:GFA590148 GOW590142:GOW590148 GYS590142:GYS590148 HIO590142:HIO590148 HSK590142:HSK590148 ICG590142:ICG590148 IMC590142:IMC590148 IVY590142:IVY590148 JFU590142:JFU590148 JPQ590142:JPQ590148 JZM590142:JZM590148 KJI590142:KJI590148 KTE590142:KTE590148 LDA590142:LDA590148 LMW590142:LMW590148 LWS590142:LWS590148 MGO590142:MGO590148 MQK590142:MQK590148 NAG590142:NAG590148 NKC590142:NKC590148 NTY590142:NTY590148 ODU590142:ODU590148 ONQ590142:ONQ590148 OXM590142:OXM590148 PHI590142:PHI590148 PRE590142:PRE590148 QBA590142:QBA590148 QKW590142:QKW590148 QUS590142:QUS590148 REO590142:REO590148 ROK590142:ROK590148 RYG590142:RYG590148 SIC590142:SIC590148 SRY590142:SRY590148 TBU590142:TBU590148 TLQ590142:TLQ590148 TVM590142:TVM590148 UFI590142:UFI590148 UPE590142:UPE590148 UZA590142:UZA590148 VIW590142:VIW590148 VSS590142:VSS590148 WCO590142:WCO590148 WMK590142:WMK590148 WWG590142:WWG590148 C655678:C655684 JU655678:JU655684 TQ655678:TQ655684 ADM655678:ADM655684 ANI655678:ANI655684 AXE655678:AXE655684 BHA655678:BHA655684 BQW655678:BQW655684 CAS655678:CAS655684 CKO655678:CKO655684 CUK655678:CUK655684 DEG655678:DEG655684 DOC655678:DOC655684 DXY655678:DXY655684 EHU655678:EHU655684 ERQ655678:ERQ655684 FBM655678:FBM655684 FLI655678:FLI655684 FVE655678:FVE655684 GFA655678:GFA655684 GOW655678:GOW655684 GYS655678:GYS655684 HIO655678:HIO655684 HSK655678:HSK655684 ICG655678:ICG655684 IMC655678:IMC655684 IVY655678:IVY655684 JFU655678:JFU655684 JPQ655678:JPQ655684 JZM655678:JZM655684 KJI655678:KJI655684 KTE655678:KTE655684 LDA655678:LDA655684 LMW655678:LMW655684 LWS655678:LWS655684 MGO655678:MGO655684 MQK655678:MQK655684 NAG655678:NAG655684 NKC655678:NKC655684 NTY655678:NTY655684 ODU655678:ODU655684 ONQ655678:ONQ655684 OXM655678:OXM655684 PHI655678:PHI655684 PRE655678:PRE655684 QBA655678:QBA655684 QKW655678:QKW655684 QUS655678:QUS655684 REO655678:REO655684 ROK655678:ROK655684 RYG655678:RYG655684 SIC655678:SIC655684 SRY655678:SRY655684 TBU655678:TBU655684 TLQ655678:TLQ655684 TVM655678:TVM655684 UFI655678:UFI655684 UPE655678:UPE655684 UZA655678:UZA655684 VIW655678:VIW655684 VSS655678:VSS655684 WCO655678:WCO655684 WMK655678:WMK655684 WWG655678:WWG655684 C721214:C721220 JU721214:JU721220 TQ721214:TQ721220 ADM721214:ADM721220 ANI721214:ANI721220 AXE721214:AXE721220 BHA721214:BHA721220 BQW721214:BQW721220 CAS721214:CAS721220 CKO721214:CKO721220 CUK721214:CUK721220 DEG721214:DEG721220 DOC721214:DOC721220 DXY721214:DXY721220 EHU721214:EHU721220 ERQ721214:ERQ721220 FBM721214:FBM721220 FLI721214:FLI721220 FVE721214:FVE721220 GFA721214:GFA721220 GOW721214:GOW721220 GYS721214:GYS721220 HIO721214:HIO721220 HSK721214:HSK721220 ICG721214:ICG721220 IMC721214:IMC721220 IVY721214:IVY721220 JFU721214:JFU721220 JPQ721214:JPQ721220 JZM721214:JZM721220 KJI721214:KJI721220 KTE721214:KTE721220 LDA721214:LDA721220 LMW721214:LMW721220 LWS721214:LWS721220 MGO721214:MGO721220 MQK721214:MQK721220 NAG721214:NAG721220 NKC721214:NKC721220 NTY721214:NTY721220 ODU721214:ODU721220 ONQ721214:ONQ721220 OXM721214:OXM721220 PHI721214:PHI721220 PRE721214:PRE721220 QBA721214:QBA721220 QKW721214:QKW721220 QUS721214:QUS721220 REO721214:REO721220 ROK721214:ROK721220 RYG721214:RYG721220 SIC721214:SIC721220 SRY721214:SRY721220 TBU721214:TBU721220 TLQ721214:TLQ721220 TVM721214:TVM721220 UFI721214:UFI721220 UPE721214:UPE721220 UZA721214:UZA721220 VIW721214:VIW721220 VSS721214:VSS721220 WCO721214:WCO721220 WMK721214:WMK721220 WWG721214:WWG721220 C786750:C786756 JU786750:JU786756 TQ786750:TQ786756 ADM786750:ADM786756 ANI786750:ANI786756 AXE786750:AXE786756 BHA786750:BHA786756 BQW786750:BQW786756 CAS786750:CAS786756 CKO786750:CKO786756 CUK786750:CUK786756 DEG786750:DEG786756 DOC786750:DOC786756 DXY786750:DXY786756 EHU786750:EHU786756 ERQ786750:ERQ786756 FBM786750:FBM786756 FLI786750:FLI786756 FVE786750:FVE786756 GFA786750:GFA786756 GOW786750:GOW786756 GYS786750:GYS786756 HIO786750:HIO786756 HSK786750:HSK786756 ICG786750:ICG786756 IMC786750:IMC786756 IVY786750:IVY786756 JFU786750:JFU786756 JPQ786750:JPQ786756 JZM786750:JZM786756 KJI786750:KJI786756 KTE786750:KTE786756 LDA786750:LDA786756 LMW786750:LMW786756 LWS786750:LWS786756 MGO786750:MGO786756 MQK786750:MQK786756 NAG786750:NAG786756 NKC786750:NKC786756 NTY786750:NTY786756 ODU786750:ODU786756 ONQ786750:ONQ786756 OXM786750:OXM786756 PHI786750:PHI786756 PRE786750:PRE786756 QBA786750:QBA786756 QKW786750:QKW786756 QUS786750:QUS786756 REO786750:REO786756 ROK786750:ROK786756 RYG786750:RYG786756 SIC786750:SIC786756 SRY786750:SRY786756 TBU786750:TBU786756 TLQ786750:TLQ786756 TVM786750:TVM786756 UFI786750:UFI786756 UPE786750:UPE786756 UZA786750:UZA786756 VIW786750:VIW786756 VSS786750:VSS786756 WCO786750:WCO786756 WMK786750:WMK786756 WWG786750:WWG786756 C852286:C852292 JU852286:JU852292 TQ852286:TQ852292 ADM852286:ADM852292 ANI852286:ANI852292 AXE852286:AXE852292 BHA852286:BHA852292 BQW852286:BQW852292 CAS852286:CAS852292 CKO852286:CKO852292 CUK852286:CUK852292 DEG852286:DEG852292 DOC852286:DOC852292 DXY852286:DXY852292 EHU852286:EHU852292 ERQ852286:ERQ852292 FBM852286:FBM852292 FLI852286:FLI852292 FVE852286:FVE852292 GFA852286:GFA852292 GOW852286:GOW852292 GYS852286:GYS852292 HIO852286:HIO852292 HSK852286:HSK852292 ICG852286:ICG852292 IMC852286:IMC852292 IVY852286:IVY852292 JFU852286:JFU852292 JPQ852286:JPQ852292 JZM852286:JZM852292 KJI852286:KJI852292 KTE852286:KTE852292 LDA852286:LDA852292 LMW852286:LMW852292 LWS852286:LWS852292 MGO852286:MGO852292 MQK852286:MQK852292 NAG852286:NAG852292 NKC852286:NKC852292 NTY852286:NTY852292 ODU852286:ODU852292 ONQ852286:ONQ852292 OXM852286:OXM852292 PHI852286:PHI852292 PRE852286:PRE852292 QBA852286:QBA852292 QKW852286:QKW852292 QUS852286:QUS852292 REO852286:REO852292 ROK852286:ROK852292 RYG852286:RYG852292 SIC852286:SIC852292 SRY852286:SRY852292 TBU852286:TBU852292 TLQ852286:TLQ852292 TVM852286:TVM852292 UFI852286:UFI852292 UPE852286:UPE852292 UZA852286:UZA852292 VIW852286:VIW852292 VSS852286:VSS852292 WCO852286:WCO852292 WMK852286:WMK852292 WWG852286:WWG852292 C917822:C917828 JU917822:JU917828 TQ917822:TQ917828 ADM917822:ADM917828 ANI917822:ANI917828 AXE917822:AXE917828 BHA917822:BHA917828 BQW917822:BQW917828 CAS917822:CAS917828 CKO917822:CKO917828 CUK917822:CUK917828 DEG917822:DEG917828 DOC917822:DOC917828 DXY917822:DXY917828 EHU917822:EHU917828 ERQ917822:ERQ917828 FBM917822:FBM917828 FLI917822:FLI917828 FVE917822:FVE917828 GFA917822:GFA917828 GOW917822:GOW917828 GYS917822:GYS917828 HIO917822:HIO917828 HSK917822:HSK917828 ICG917822:ICG917828 IMC917822:IMC917828 IVY917822:IVY917828 JFU917822:JFU917828 JPQ917822:JPQ917828 JZM917822:JZM917828 KJI917822:KJI917828 KTE917822:KTE917828 LDA917822:LDA917828 LMW917822:LMW917828 LWS917822:LWS917828 MGO917822:MGO917828 MQK917822:MQK917828 NAG917822:NAG917828 NKC917822:NKC917828 NTY917822:NTY917828 ODU917822:ODU917828 ONQ917822:ONQ917828 OXM917822:OXM917828 PHI917822:PHI917828 PRE917822:PRE917828 QBA917822:QBA917828 QKW917822:QKW917828 QUS917822:QUS917828 REO917822:REO917828 ROK917822:ROK917828 RYG917822:RYG917828 SIC917822:SIC917828 SRY917822:SRY917828 TBU917822:TBU917828 TLQ917822:TLQ917828 TVM917822:TVM917828 UFI917822:UFI917828 UPE917822:UPE917828 UZA917822:UZA917828 VIW917822:VIW917828 VSS917822:VSS917828 WCO917822:WCO917828 WMK917822:WMK917828 WWG917822:WWG917828 C983358:C983364 JU983358:JU983364 TQ983358:TQ983364 ADM983358:ADM983364 ANI983358:ANI983364 AXE983358:AXE983364 BHA983358:BHA983364 BQW983358:BQW983364 CAS983358:CAS983364 CKO983358:CKO983364 CUK983358:CUK983364 DEG983358:DEG983364 DOC983358:DOC983364 DXY983358:DXY983364 EHU983358:EHU983364 ERQ983358:ERQ983364 FBM983358:FBM983364 FLI983358:FLI983364 FVE983358:FVE983364 GFA983358:GFA983364 GOW983358:GOW983364 GYS983358:GYS983364 HIO983358:HIO983364 HSK983358:HSK983364 ICG983358:ICG983364 IMC983358:IMC983364 IVY983358:IVY983364 JFU983358:JFU983364 JPQ983358:JPQ983364 JZM983358:JZM983364 KJI983358:KJI983364 KTE983358:KTE983364 LDA983358:LDA983364 LMW983358:LMW983364 LWS983358:LWS983364 MGO983358:MGO983364 MQK983358:MQK983364 NAG983358:NAG983364 NKC983358:NKC983364 NTY983358:NTY983364 ODU983358:ODU983364 ONQ983358:ONQ983364 OXM983358:OXM983364 PHI983358:PHI983364 PRE983358:PRE983364 QBA983358:QBA983364 QKW983358:QKW983364 QUS983358:QUS983364 REO983358:REO983364 ROK983358:ROK983364 RYG983358:RYG983364 SIC983358:SIC983364 SRY983358:SRY983364 TBU983358:TBU983364 TLQ983358:TLQ983364 TVM983358:TVM983364 UFI983358:UFI983364 UPE983358:UPE983364 UZA983358:UZA983364 VIW983358:VIW983364 VSS983358:VSS983364 WCO983358:WCO983364 WMK983358:WMK983364 WWG983358:WWG983364 KJI983160:KJI983165 C65718:C65721 JU65718:JU65721 TQ65718:TQ65721 ADM65718:ADM65721 ANI65718:ANI65721 AXE65718:AXE65721 BHA65718:BHA65721 BQW65718:BQW65721 CAS65718:CAS65721 CKO65718:CKO65721 CUK65718:CUK65721 DEG65718:DEG65721 DOC65718:DOC65721 DXY65718:DXY65721 EHU65718:EHU65721 ERQ65718:ERQ65721 FBM65718:FBM65721 FLI65718:FLI65721 FVE65718:FVE65721 GFA65718:GFA65721 GOW65718:GOW65721 GYS65718:GYS65721 HIO65718:HIO65721 HSK65718:HSK65721 ICG65718:ICG65721 IMC65718:IMC65721 IVY65718:IVY65721 JFU65718:JFU65721 JPQ65718:JPQ65721 JZM65718:JZM65721 KJI65718:KJI65721 KTE65718:KTE65721 LDA65718:LDA65721 LMW65718:LMW65721 LWS65718:LWS65721 MGO65718:MGO65721 MQK65718:MQK65721 NAG65718:NAG65721 NKC65718:NKC65721 NTY65718:NTY65721 ODU65718:ODU65721 ONQ65718:ONQ65721 OXM65718:OXM65721 PHI65718:PHI65721 PRE65718:PRE65721 QBA65718:QBA65721 QKW65718:QKW65721 QUS65718:QUS65721 REO65718:REO65721 ROK65718:ROK65721 RYG65718:RYG65721 SIC65718:SIC65721 SRY65718:SRY65721 TBU65718:TBU65721 TLQ65718:TLQ65721 TVM65718:TVM65721 UFI65718:UFI65721 UPE65718:UPE65721 UZA65718:UZA65721 VIW65718:VIW65721 VSS65718:VSS65721 WCO65718:WCO65721 WMK65718:WMK65721 WWG65718:WWG65721 C131254:C131257 JU131254:JU131257 TQ131254:TQ131257 ADM131254:ADM131257 ANI131254:ANI131257 AXE131254:AXE131257 BHA131254:BHA131257 BQW131254:BQW131257 CAS131254:CAS131257 CKO131254:CKO131257 CUK131254:CUK131257 DEG131254:DEG131257 DOC131254:DOC131257 DXY131254:DXY131257 EHU131254:EHU131257 ERQ131254:ERQ131257 FBM131254:FBM131257 FLI131254:FLI131257 FVE131254:FVE131257 GFA131254:GFA131257 GOW131254:GOW131257 GYS131254:GYS131257 HIO131254:HIO131257 HSK131254:HSK131257 ICG131254:ICG131257 IMC131254:IMC131257 IVY131254:IVY131257 JFU131254:JFU131257 JPQ131254:JPQ131257 JZM131254:JZM131257 KJI131254:KJI131257 KTE131254:KTE131257 LDA131254:LDA131257 LMW131254:LMW131257 LWS131254:LWS131257 MGO131254:MGO131257 MQK131254:MQK131257 NAG131254:NAG131257 NKC131254:NKC131257 NTY131254:NTY131257 ODU131254:ODU131257 ONQ131254:ONQ131257 OXM131254:OXM131257 PHI131254:PHI131257 PRE131254:PRE131257 QBA131254:QBA131257 QKW131254:QKW131257 QUS131254:QUS131257 REO131254:REO131257 ROK131254:ROK131257 RYG131254:RYG131257 SIC131254:SIC131257 SRY131254:SRY131257 TBU131254:TBU131257 TLQ131254:TLQ131257 TVM131254:TVM131257 UFI131254:UFI131257 UPE131254:UPE131257 UZA131254:UZA131257 VIW131254:VIW131257 VSS131254:VSS131257 WCO131254:WCO131257 WMK131254:WMK131257 WWG131254:WWG131257 C196790:C196793 JU196790:JU196793 TQ196790:TQ196793 ADM196790:ADM196793 ANI196790:ANI196793 AXE196790:AXE196793 BHA196790:BHA196793 BQW196790:BQW196793 CAS196790:CAS196793 CKO196790:CKO196793 CUK196790:CUK196793 DEG196790:DEG196793 DOC196790:DOC196793 DXY196790:DXY196793 EHU196790:EHU196793 ERQ196790:ERQ196793 FBM196790:FBM196793 FLI196790:FLI196793 FVE196790:FVE196793 GFA196790:GFA196793 GOW196790:GOW196793 GYS196790:GYS196793 HIO196790:HIO196793 HSK196790:HSK196793 ICG196790:ICG196793 IMC196790:IMC196793 IVY196790:IVY196793 JFU196790:JFU196793 JPQ196790:JPQ196793 JZM196790:JZM196793 KJI196790:KJI196793 KTE196790:KTE196793 LDA196790:LDA196793 LMW196790:LMW196793 LWS196790:LWS196793 MGO196790:MGO196793 MQK196790:MQK196793 NAG196790:NAG196793 NKC196790:NKC196793 NTY196790:NTY196793 ODU196790:ODU196793 ONQ196790:ONQ196793 OXM196790:OXM196793 PHI196790:PHI196793 PRE196790:PRE196793 QBA196790:QBA196793 QKW196790:QKW196793 QUS196790:QUS196793 REO196790:REO196793 ROK196790:ROK196793 RYG196790:RYG196793 SIC196790:SIC196793 SRY196790:SRY196793 TBU196790:TBU196793 TLQ196790:TLQ196793 TVM196790:TVM196793 UFI196790:UFI196793 UPE196790:UPE196793 UZA196790:UZA196793 VIW196790:VIW196793 VSS196790:VSS196793 WCO196790:WCO196793 WMK196790:WMK196793 WWG196790:WWG196793 C262326:C262329 JU262326:JU262329 TQ262326:TQ262329 ADM262326:ADM262329 ANI262326:ANI262329 AXE262326:AXE262329 BHA262326:BHA262329 BQW262326:BQW262329 CAS262326:CAS262329 CKO262326:CKO262329 CUK262326:CUK262329 DEG262326:DEG262329 DOC262326:DOC262329 DXY262326:DXY262329 EHU262326:EHU262329 ERQ262326:ERQ262329 FBM262326:FBM262329 FLI262326:FLI262329 FVE262326:FVE262329 GFA262326:GFA262329 GOW262326:GOW262329 GYS262326:GYS262329 HIO262326:HIO262329 HSK262326:HSK262329 ICG262326:ICG262329 IMC262326:IMC262329 IVY262326:IVY262329 JFU262326:JFU262329 JPQ262326:JPQ262329 JZM262326:JZM262329 KJI262326:KJI262329 KTE262326:KTE262329 LDA262326:LDA262329 LMW262326:LMW262329 LWS262326:LWS262329 MGO262326:MGO262329 MQK262326:MQK262329 NAG262326:NAG262329 NKC262326:NKC262329 NTY262326:NTY262329 ODU262326:ODU262329 ONQ262326:ONQ262329 OXM262326:OXM262329 PHI262326:PHI262329 PRE262326:PRE262329 QBA262326:QBA262329 QKW262326:QKW262329 QUS262326:QUS262329 REO262326:REO262329 ROK262326:ROK262329 RYG262326:RYG262329 SIC262326:SIC262329 SRY262326:SRY262329 TBU262326:TBU262329 TLQ262326:TLQ262329 TVM262326:TVM262329 UFI262326:UFI262329 UPE262326:UPE262329 UZA262326:UZA262329 VIW262326:VIW262329 VSS262326:VSS262329 WCO262326:WCO262329 WMK262326:WMK262329 WWG262326:WWG262329 C327862:C327865 JU327862:JU327865 TQ327862:TQ327865 ADM327862:ADM327865 ANI327862:ANI327865 AXE327862:AXE327865 BHA327862:BHA327865 BQW327862:BQW327865 CAS327862:CAS327865 CKO327862:CKO327865 CUK327862:CUK327865 DEG327862:DEG327865 DOC327862:DOC327865 DXY327862:DXY327865 EHU327862:EHU327865 ERQ327862:ERQ327865 FBM327862:FBM327865 FLI327862:FLI327865 FVE327862:FVE327865 GFA327862:GFA327865 GOW327862:GOW327865 GYS327862:GYS327865 HIO327862:HIO327865 HSK327862:HSK327865 ICG327862:ICG327865 IMC327862:IMC327865 IVY327862:IVY327865 JFU327862:JFU327865 JPQ327862:JPQ327865 JZM327862:JZM327865 KJI327862:KJI327865 KTE327862:KTE327865 LDA327862:LDA327865 LMW327862:LMW327865 LWS327862:LWS327865 MGO327862:MGO327865 MQK327862:MQK327865 NAG327862:NAG327865 NKC327862:NKC327865 NTY327862:NTY327865 ODU327862:ODU327865 ONQ327862:ONQ327865 OXM327862:OXM327865 PHI327862:PHI327865 PRE327862:PRE327865 QBA327862:QBA327865 QKW327862:QKW327865 QUS327862:QUS327865 REO327862:REO327865 ROK327862:ROK327865 RYG327862:RYG327865 SIC327862:SIC327865 SRY327862:SRY327865 TBU327862:TBU327865 TLQ327862:TLQ327865 TVM327862:TVM327865 UFI327862:UFI327865 UPE327862:UPE327865 UZA327862:UZA327865 VIW327862:VIW327865 VSS327862:VSS327865 WCO327862:WCO327865 WMK327862:WMK327865 WWG327862:WWG327865 C393398:C393401 JU393398:JU393401 TQ393398:TQ393401 ADM393398:ADM393401 ANI393398:ANI393401 AXE393398:AXE393401 BHA393398:BHA393401 BQW393398:BQW393401 CAS393398:CAS393401 CKO393398:CKO393401 CUK393398:CUK393401 DEG393398:DEG393401 DOC393398:DOC393401 DXY393398:DXY393401 EHU393398:EHU393401 ERQ393398:ERQ393401 FBM393398:FBM393401 FLI393398:FLI393401 FVE393398:FVE393401 GFA393398:GFA393401 GOW393398:GOW393401 GYS393398:GYS393401 HIO393398:HIO393401 HSK393398:HSK393401 ICG393398:ICG393401 IMC393398:IMC393401 IVY393398:IVY393401 JFU393398:JFU393401 JPQ393398:JPQ393401 JZM393398:JZM393401 KJI393398:KJI393401 KTE393398:KTE393401 LDA393398:LDA393401 LMW393398:LMW393401 LWS393398:LWS393401 MGO393398:MGO393401 MQK393398:MQK393401 NAG393398:NAG393401 NKC393398:NKC393401 NTY393398:NTY393401 ODU393398:ODU393401 ONQ393398:ONQ393401 OXM393398:OXM393401 PHI393398:PHI393401 PRE393398:PRE393401 QBA393398:QBA393401 QKW393398:QKW393401 QUS393398:QUS393401 REO393398:REO393401 ROK393398:ROK393401 RYG393398:RYG393401 SIC393398:SIC393401 SRY393398:SRY393401 TBU393398:TBU393401 TLQ393398:TLQ393401 TVM393398:TVM393401 UFI393398:UFI393401 UPE393398:UPE393401 UZA393398:UZA393401 VIW393398:VIW393401 VSS393398:VSS393401 WCO393398:WCO393401 WMK393398:WMK393401 WWG393398:WWG393401 C458934:C458937 JU458934:JU458937 TQ458934:TQ458937 ADM458934:ADM458937 ANI458934:ANI458937 AXE458934:AXE458937 BHA458934:BHA458937 BQW458934:BQW458937 CAS458934:CAS458937 CKO458934:CKO458937 CUK458934:CUK458937 DEG458934:DEG458937 DOC458934:DOC458937 DXY458934:DXY458937 EHU458934:EHU458937 ERQ458934:ERQ458937 FBM458934:FBM458937 FLI458934:FLI458937 FVE458934:FVE458937 GFA458934:GFA458937 GOW458934:GOW458937 GYS458934:GYS458937 HIO458934:HIO458937 HSK458934:HSK458937 ICG458934:ICG458937 IMC458934:IMC458937 IVY458934:IVY458937 JFU458934:JFU458937 JPQ458934:JPQ458937 JZM458934:JZM458937 KJI458934:KJI458937 KTE458934:KTE458937 LDA458934:LDA458937 LMW458934:LMW458937 LWS458934:LWS458937 MGO458934:MGO458937 MQK458934:MQK458937 NAG458934:NAG458937 NKC458934:NKC458937 NTY458934:NTY458937 ODU458934:ODU458937 ONQ458934:ONQ458937 OXM458934:OXM458937 PHI458934:PHI458937 PRE458934:PRE458937 QBA458934:QBA458937 QKW458934:QKW458937 QUS458934:QUS458937 REO458934:REO458937 ROK458934:ROK458937 RYG458934:RYG458937 SIC458934:SIC458937 SRY458934:SRY458937 TBU458934:TBU458937 TLQ458934:TLQ458937 TVM458934:TVM458937 UFI458934:UFI458937 UPE458934:UPE458937 UZA458934:UZA458937 VIW458934:VIW458937 VSS458934:VSS458937 WCO458934:WCO458937 WMK458934:WMK458937 WWG458934:WWG458937 C524470:C524473 JU524470:JU524473 TQ524470:TQ524473 ADM524470:ADM524473 ANI524470:ANI524473 AXE524470:AXE524473 BHA524470:BHA524473 BQW524470:BQW524473 CAS524470:CAS524473 CKO524470:CKO524473 CUK524470:CUK524473 DEG524470:DEG524473 DOC524470:DOC524473 DXY524470:DXY524473 EHU524470:EHU524473 ERQ524470:ERQ524473 FBM524470:FBM524473 FLI524470:FLI524473 FVE524470:FVE524473 GFA524470:GFA524473 GOW524470:GOW524473 GYS524470:GYS524473 HIO524470:HIO524473 HSK524470:HSK524473 ICG524470:ICG524473 IMC524470:IMC524473 IVY524470:IVY524473 JFU524470:JFU524473 JPQ524470:JPQ524473 JZM524470:JZM524473 KJI524470:KJI524473 KTE524470:KTE524473 LDA524470:LDA524473 LMW524470:LMW524473 LWS524470:LWS524473 MGO524470:MGO524473 MQK524470:MQK524473 NAG524470:NAG524473 NKC524470:NKC524473 NTY524470:NTY524473 ODU524470:ODU524473 ONQ524470:ONQ524473 OXM524470:OXM524473 PHI524470:PHI524473 PRE524470:PRE524473 QBA524470:QBA524473 QKW524470:QKW524473 QUS524470:QUS524473 REO524470:REO524473 ROK524470:ROK524473 RYG524470:RYG524473 SIC524470:SIC524473 SRY524470:SRY524473 TBU524470:TBU524473 TLQ524470:TLQ524473 TVM524470:TVM524473 UFI524470:UFI524473 UPE524470:UPE524473 UZA524470:UZA524473 VIW524470:VIW524473 VSS524470:VSS524473 WCO524470:WCO524473 WMK524470:WMK524473 WWG524470:WWG524473 C590006:C590009 JU590006:JU590009 TQ590006:TQ590009 ADM590006:ADM590009 ANI590006:ANI590009 AXE590006:AXE590009 BHA590006:BHA590009 BQW590006:BQW590009 CAS590006:CAS590009 CKO590006:CKO590009 CUK590006:CUK590009 DEG590006:DEG590009 DOC590006:DOC590009 DXY590006:DXY590009 EHU590006:EHU590009 ERQ590006:ERQ590009 FBM590006:FBM590009 FLI590006:FLI590009 FVE590006:FVE590009 GFA590006:GFA590009 GOW590006:GOW590009 GYS590006:GYS590009 HIO590006:HIO590009 HSK590006:HSK590009 ICG590006:ICG590009 IMC590006:IMC590009 IVY590006:IVY590009 JFU590006:JFU590009 JPQ590006:JPQ590009 JZM590006:JZM590009 KJI590006:KJI590009 KTE590006:KTE590009 LDA590006:LDA590009 LMW590006:LMW590009 LWS590006:LWS590009 MGO590006:MGO590009 MQK590006:MQK590009 NAG590006:NAG590009 NKC590006:NKC590009 NTY590006:NTY590009 ODU590006:ODU590009 ONQ590006:ONQ590009 OXM590006:OXM590009 PHI590006:PHI590009 PRE590006:PRE590009 QBA590006:QBA590009 QKW590006:QKW590009 QUS590006:QUS590009 REO590006:REO590009 ROK590006:ROK590009 RYG590006:RYG590009 SIC590006:SIC590009 SRY590006:SRY590009 TBU590006:TBU590009 TLQ590006:TLQ590009 TVM590006:TVM590009 UFI590006:UFI590009 UPE590006:UPE590009 UZA590006:UZA590009 VIW590006:VIW590009 VSS590006:VSS590009 WCO590006:WCO590009 WMK590006:WMK590009 WWG590006:WWG590009 C655542:C655545 JU655542:JU655545 TQ655542:TQ655545 ADM655542:ADM655545 ANI655542:ANI655545 AXE655542:AXE655545 BHA655542:BHA655545 BQW655542:BQW655545 CAS655542:CAS655545 CKO655542:CKO655545 CUK655542:CUK655545 DEG655542:DEG655545 DOC655542:DOC655545 DXY655542:DXY655545 EHU655542:EHU655545 ERQ655542:ERQ655545 FBM655542:FBM655545 FLI655542:FLI655545 FVE655542:FVE655545 GFA655542:GFA655545 GOW655542:GOW655545 GYS655542:GYS655545 HIO655542:HIO655545 HSK655542:HSK655545 ICG655542:ICG655545 IMC655542:IMC655545 IVY655542:IVY655545 JFU655542:JFU655545 JPQ655542:JPQ655545 JZM655542:JZM655545 KJI655542:KJI655545 KTE655542:KTE655545 LDA655542:LDA655545 LMW655542:LMW655545 LWS655542:LWS655545 MGO655542:MGO655545 MQK655542:MQK655545 NAG655542:NAG655545 NKC655542:NKC655545 NTY655542:NTY655545 ODU655542:ODU655545 ONQ655542:ONQ655545 OXM655542:OXM655545 PHI655542:PHI655545 PRE655542:PRE655545 QBA655542:QBA655545 QKW655542:QKW655545 QUS655542:QUS655545 REO655542:REO655545 ROK655542:ROK655545 RYG655542:RYG655545 SIC655542:SIC655545 SRY655542:SRY655545 TBU655542:TBU655545 TLQ655542:TLQ655545 TVM655542:TVM655545 UFI655542:UFI655545 UPE655542:UPE655545 UZA655542:UZA655545 VIW655542:VIW655545 VSS655542:VSS655545 WCO655542:WCO655545 WMK655542:WMK655545 WWG655542:WWG655545 C721078:C721081 JU721078:JU721081 TQ721078:TQ721081 ADM721078:ADM721081 ANI721078:ANI721081 AXE721078:AXE721081 BHA721078:BHA721081 BQW721078:BQW721081 CAS721078:CAS721081 CKO721078:CKO721081 CUK721078:CUK721081 DEG721078:DEG721081 DOC721078:DOC721081 DXY721078:DXY721081 EHU721078:EHU721081 ERQ721078:ERQ721081 FBM721078:FBM721081 FLI721078:FLI721081 FVE721078:FVE721081 GFA721078:GFA721081 GOW721078:GOW721081 GYS721078:GYS721081 HIO721078:HIO721081 HSK721078:HSK721081 ICG721078:ICG721081 IMC721078:IMC721081 IVY721078:IVY721081 JFU721078:JFU721081 JPQ721078:JPQ721081 JZM721078:JZM721081 KJI721078:KJI721081 KTE721078:KTE721081 LDA721078:LDA721081 LMW721078:LMW721081 LWS721078:LWS721081 MGO721078:MGO721081 MQK721078:MQK721081 NAG721078:NAG721081 NKC721078:NKC721081 NTY721078:NTY721081 ODU721078:ODU721081 ONQ721078:ONQ721081 OXM721078:OXM721081 PHI721078:PHI721081 PRE721078:PRE721081 QBA721078:QBA721081 QKW721078:QKW721081 QUS721078:QUS721081 REO721078:REO721081 ROK721078:ROK721081 RYG721078:RYG721081 SIC721078:SIC721081 SRY721078:SRY721081 TBU721078:TBU721081 TLQ721078:TLQ721081 TVM721078:TVM721081 UFI721078:UFI721081 UPE721078:UPE721081 UZA721078:UZA721081 VIW721078:VIW721081 VSS721078:VSS721081 WCO721078:WCO721081 WMK721078:WMK721081 WWG721078:WWG721081 C786614:C786617 JU786614:JU786617 TQ786614:TQ786617 ADM786614:ADM786617 ANI786614:ANI786617 AXE786614:AXE786617 BHA786614:BHA786617 BQW786614:BQW786617 CAS786614:CAS786617 CKO786614:CKO786617 CUK786614:CUK786617 DEG786614:DEG786617 DOC786614:DOC786617 DXY786614:DXY786617 EHU786614:EHU786617 ERQ786614:ERQ786617 FBM786614:FBM786617 FLI786614:FLI786617 FVE786614:FVE786617 GFA786614:GFA786617 GOW786614:GOW786617 GYS786614:GYS786617 HIO786614:HIO786617 HSK786614:HSK786617 ICG786614:ICG786617 IMC786614:IMC786617 IVY786614:IVY786617 JFU786614:JFU786617 JPQ786614:JPQ786617 JZM786614:JZM786617 KJI786614:KJI786617 KTE786614:KTE786617 LDA786614:LDA786617 LMW786614:LMW786617 LWS786614:LWS786617 MGO786614:MGO786617 MQK786614:MQK786617 NAG786614:NAG786617 NKC786614:NKC786617 NTY786614:NTY786617 ODU786614:ODU786617 ONQ786614:ONQ786617 OXM786614:OXM786617 PHI786614:PHI786617 PRE786614:PRE786617 QBA786614:QBA786617 QKW786614:QKW786617 QUS786614:QUS786617 REO786614:REO786617 ROK786614:ROK786617 RYG786614:RYG786617 SIC786614:SIC786617 SRY786614:SRY786617 TBU786614:TBU786617 TLQ786614:TLQ786617 TVM786614:TVM786617 UFI786614:UFI786617 UPE786614:UPE786617 UZA786614:UZA786617 VIW786614:VIW786617 VSS786614:VSS786617 WCO786614:WCO786617 WMK786614:WMK786617 WWG786614:WWG786617 C852150:C852153 JU852150:JU852153 TQ852150:TQ852153 ADM852150:ADM852153 ANI852150:ANI852153 AXE852150:AXE852153 BHA852150:BHA852153 BQW852150:BQW852153 CAS852150:CAS852153 CKO852150:CKO852153 CUK852150:CUK852153 DEG852150:DEG852153 DOC852150:DOC852153 DXY852150:DXY852153 EHU852150:EHU852153 ERQ852150:ERQ852153 FBM852150:FBM852153 FLI852150:FLI852153 FVE852150:FVE852153 GFA852150:GFA852153 GOW852150:GOW852153 GYS852150:GYS852153 HIO852150:HIO852153 HSK852150:HSK852153 ICG852150:ICG852153 IMC852150:IMC852153 IVY852150:IVY852153 JFU852150:JFU852153 JPQ852150:JPQ852153 JZM852150:JZM852153 KJI852150:KJI852153 KTE852150:KTE852153 LDA852150:LDA852153 LMW852150:LMW852153 LWS852150:LWS852153 MGO852150:MGO852153 MQK852150:MQK852153 NAG852150:NAG852153 NKC852150:NKC852153 NTY852150:NTY852153 ODU852150:ODU852153 ONQ852150:ONQ852153 OXM852150:OXM852153 PHI852150:PHI852153 PRE852150:PRE852153 QBA852150:QBA852153 QKW852150:QKW852153 QUS852150:QUS852153 REO852150:REO852153 ROK852150:ROK852153 RYG852150:RYG852153 SIC852150:SIC852153 SRY852150:SRY852153 TBU852150:TBU852153 TLQ852150:TLQ852153 TVM852150:TVM852153 UFI852150:UFI852153 UPE852150:UPE852153 UZA852150:UZA852153 VIW852150:VIW852153 VSS852150:VSS852153 WCO852150:WCO852153 WMK852150:WMK852153 WWG852150:WWG852153 C917686:C917689 JU917686:JU917689 TQ917686:TQ917689 ADM917686:ADM917689 ANI917686:ANI917689 AXE917686:AXE917689 BHA917686:BHA917689 BQW917686:BQW917689 CAS917686:CAS917689 CKO917686:CKO917689 CUK917686:CUK917689 DEG917686:DEG917689 DOC917686:DOC917689 DXY917686:DXY917689 EHU917686:EHU917689 ERQ917686:ERQ917689 FBM917686:FBM917689 FLI917686:FLI917689 FVE917686:FVE917689 GFA917686:GFA917689 GOW917686:GOW917689 GYS917686:GYS917689 HIO917686:HIO917689 HSK917686:HSK917689 ICG917686:ICG917689 IMC917686:IMC917689 IVY917686:IVY917689 JFU917686:JFU917689 JPQ917686:JPQ917689 JZM917686:JZM917689 KJI917686:KJI917689 KTE917686:KTE917689 LDA917686:LDA917689 LMW917686:LMW917689 LWS917686:LWS917689 MGO917686:MGO917689 MQK917686:MQK917689 NAG917686:NAG917689 NKC917686:NKC917689 NTY917686:NTY917689 ODU917686:ODU917689 ONQ917686:ONQ917689 OXM917686:OXM917689 PHI917686:PHI917689 PRE917686:PRE917689 QBA917686:QBA917689 QKW917686:QKW917689 QUS917686:QUS917689 REO917686:REO917689 ROK917686:ROK917689 RYG917686:RYG917689 SIC917686:SIC917689 SRY917686:SRY917689 TBU917686:TBU917689 TLQ917686:TLQ917689 TVM917686:TVM917689 UFI917686:UFI917689 UPE917686:UPE917689 UZA917686:UZA917689 VIW917686:VIW917689 VSS917686:VSS917689 WCO917686:WCO917689 WMK917686:WMK917689 WWG917686:WWG917689 C983222:C983225 JU983222:JU983225 TQ983222:TQ983225 ADM983222:ADM983225 ANI983222:ANI983225 AXE983222:AXE983225 BHA983222:BHA983225 BQW983222:BQW983225 CAS983222:CAS983225 CKO983222:CKO983225 CUK983222:CUK983225 DEG983222:DEG983225 DOC983222:DOC983225 DXY983222:DXY983225 EHU983222:EHU983225 ERQ983222:ERQ983225 FBM983222:FBM983225 FLI983222:FLI983225 FVE983222:FVE983225 GFA983222:GFA983225 GOW983222:GOW983225 GYS983222:GYS983225 HIO983222:HIO983225 HSK983222:HSK983225 ICG983222:ICG983225 IMC983222:IMC983225 IVY983222:IVY983225 JFU983222:JFU983225 JPQ983222:JPQ983225 JZM983222:JZM983225 KJI983222:KJI983225 KTE983222:KTE983225 LDA983222:LDA983225 LMW983222:LMW983225 LWS983222:LWS983225 MGO983222:MGO983225 MQK983222:MQK983225 NAG983222:NAG983225 NKC983222:NKC983225 NTY983222:NTY983225 ODU983222:ODU983225 ONQ983222:ONQ983225 OXM983222:OXM983225 PHI983222:PHI983225 PRE983222:PRE983225 QBA983222:QBA983225 QKW983222:QKW983225 QUS983222:QUS983225 REO983222:REO983225 ROK983222:ROK983225 RYG983222:RYG983225 SIC983222:SIC983225 SRY983222:SRY983225 TBU983222:TBU983225 TLQ983222:TLQ983225 TVM983222:TVM983225 UFI983222:UFI983225 UPE983222:UPE983225 UZA983222:UZA983225 VIW983222:VIW983225 VSS983222:VSS983225 WCO983222:WCO983225 WMK983222:WMK983225 WWG983222:WWG983225 KTE983160:KTE983165 C65723:C65727 JU65723:JU65727 TQ65723:TQ65727 ADM65723:ADM65727 ANI65723:ANI65727 AXE65723:AXE65727 BHA65723:BHA65727 BQW65723:BQW65727 CAS65723:CAS65727 CKO65723:CKO65727 CUK65723:CUK65727 DEG65723:DEG65727 DOC65723:DOC65727 DXY65723:DXY65727 EHU65723:EHU65727 ERQ65723:ERQ65727 FBM65723:FBM65727 FLI65723:FLI65727 FVE65723:FVE65727 GFA65723:GFA65727 GOW65723:GOW65727 GYS65723:GYS65727 HIO65723:HIO65727 HSK65723:HSK65727 ICG65723:ICG65727 IMC65723:IMC65727 IVY65723:IVY65727 JFU65723:JFU65727 JPQ65723:JPQ65727 JZM65723:JZM65727 KJI65723:KJI65727 KTE65723:KTE65727 LDA65723:LDA65727 LMW65723:LMW65727 LWS65723:LWS65727 MGO65723:MGO65727 MQK65723:MQK65727 NAG65723:NAG65727 NKC65723:NKC65727 NTY65723:NTY65727 ODU65723:ODU65727 ONQ65723:ONQ65727 OXM65723:OXM65727 PHI65723:PHI65727 PRE65723:PRE65727 QBA65723:QBA65727 QKW65723:QKW65727 QUS65723:QUS65727 REO65723:REO65727 ROK65723:ROK65727 RYG65723:RYG65727 SIC65723:SIC65727 SRY65723:SRY65727 TBU65723:TBU65727 TLQ65723:TLQ65727 TVM65723:TVM65727 UFI65723:UFI65727 UPE65723:UPE65727 UZA65723:UZA65727 VIW65723:VIW65727 VSS65723:VSS65727 WCO65723:WCO65727 WMK65723:WMK65727 WWG65723:WWG65727 C131259:C131263 JU131259:JU131263 TQ131259:TQ131263 ADM131259:ADM131263 ANI131259:ANI131263 AXE131259:AXE131263 BHA131259:BHA131263 BQW131259:BQW131263 CAS131259:CAS131263 CKO131259:CKO131263 CUK131259:CUK131263 DEG131259:DEG131263 DOC131259:DOC131263 DXY131259:DXY131263 EHU131259:EHU131263 ERQ131259:ERQ131263 FBM131259:FBM131263 FLI131259:FLI131263 FVE131259:FVE131263 GFA131259:GFA131263 GOW131259:GOW131263 GYS131259:GYS131263 HIO131259:HIO131263 HSK131259:HSK131263 ICG131259:ICG131263 IMC131259:IMC131263 IVY131259:IVY131263 JFU131259:JFU131263 JPQ131259:JPQ131263 JZM131259:JZM131263 KJI131259:KJI131263 KTE131259:KTE131263 LDA131259:LDA131263 LMW131259:LMW131263 LWS131259:LWS131263 MGO131259:MGO131263 MQK131259:MQK131263 NAG131259:NAG131263 NKC131259:NKC131263 NTY131259:NTY131263 ODU131259:ODU131263 ONQ131259:ONQ131263 OXM131259:OXM131263 PHI131259:PHI131263 PRE131259:PRE131263 QBA131259:QBA131263 QKW131259:QKW131263 QUS131259:QUS131263 REO131259:REO131263 ROK131259:ROK131263 RYG131259:RYG131263 SIC131259:SIC131263 SRY131259:SRY131263 TBU131259:TBU131263 TLQ131259:TLQ131263 TVM131259:TVM131263 UFI131259:UFI131263 UPE131259:UPE131263 UZA131259:UZA131263 VIW131259:VIW131263 VSS131259:VSS131263 WCO131259:WCO131263 WMK131259:WMK131263 WWG131259:WWG131263 C196795:C196799 JU196795:JU196799 TQ196795:TQ196799 ADM196795:ADM196799 ANI196795:ANI196799 AXE196795:AXE196799 BHA196795:BHA196799 BQW196795:BQW196799 CAS196795:CAS196799 CKO196795:CKO196799 CUK196795:CUK196799 DEG196795:DEG196799 DOC196795:DOC196799 DXY196795:DXY196799 EHU196795:EHU196799 ERQ196795:ERQ196799 FBM196795:FBM196799 FLI196795:FLI196799 FVE196795:FVE196799 GFA196795:GFA196799 GOW196795:GOW196799 GYS196795:GYS196799 HIO196795:HIO196799 HSK196795:HSK196799 ICG196795:ICG196799 IMC196795:IMC196799 IVY196795:IVY196799 JFU196795:JFU196799 JPQ196795:JPQ196799 JZM196795:JZM196799 KJI196795:KJI196799 KTE196795:KTE196799 LDA196795:LDA196799 LMW196795:LMW196799 LWS196795:LWS196799 MGO196795:MGO196799 MQK196795:MQK196799 NAG196795:NAG196799 NKC196795:NKC196799 NTY196795:NTY196799 ODU196795:ODU196799 ONQ196795:ONQ196799 OXM196795:OXM196799 PHI196795:PHI196799 PRE196795:PRE196799 QBA196795:QBA196799 QKW196795:QKW196799 QUS196795:QUS196799 REO196795:REO196799 ROK196795:ROK196799 RYG196795:RYG196799 SIC196795:SIC196799 SRY196795:SRY196799 TBU196795:TBU196799 TLQ196795:TLQ196799 TVM196795:TVM196799 UFI196795:UFI196799 UPE196795:UPE196799 UZA196795:UZA196799 VIW196795:VIW196799 VSS196795:VSS196799 WCO196795:WCO196799 WMK196795:WMK196799 WWG196795:WWG196799 C262331:C262335 JU262331:JU262335 TQ262331:TQ262335 ADM262331:ADM262335 ANI262331:ANI262335 AXE262331:AXE262335 BHA262331:BHA262335 BQW262331:BQW262335 CAS262331:CAS262335 CKO262331:CKO262335 CUK262331:CUK262335 DEG262331:DEG262335 DOC262331:DOC262335 DXY262331:DXY262335 EHU262331:EHU262335 ERQ262331:ERQ262335 FBM262331:FBM262335 FLI262331:FLI262335 FVE262331:FVE262335 GFA262331:GFA262335 GOW262331:GOW262335 GYS262331:GYS262335 HIO262331:HIO262335 HSK262331:HSK262335 ICG262331:ICG262335 IMC262331:IMC262335 IVY262331:IVY262335 JFU262331:JFU262335 JPQ262331:JPQ262335 JZM262331:JZM262335 KJI262331:KJI262335 KTE262331:KTE262335 LDA262331:LDA262335 LMW262331:LMW262335 LWS262331:LWS262335 MGO262331:MGO262335 MQK262331:MQK262335 NAG262331:NAG262335 NKC262331:NKC262335 NTY262331:NTY262335 ODU262331:ODU262335 ONQ262331:ONQ262335 OXM262331:OXM262335 PHI262331:PHI262335 PRE262331:PRE262335 QBA262331:QBA262335 QKW262331:QKW262335 QUS262331:QUS262335 REO262331:REO262335 ROK262331:ROK262335 RYG262331:RYG262335 SIC262331:SIC262335 SRY262331:SRY262335 TBU262331:TBU262335 TLQ262331:TLQ262335 TVM262331:TVM262335 UFI262331:UFI262335 UPE262331:UPE262335 UZA262331:UZA262335 VIW262331:VIW262335 VSS262331:VSS262335 WCO262331:WCO262335 WMK262331:WMK262335 WWG262331:WWG262335 C327867:C327871 JU327867:JU327871 TQ327867:TQ327871 ADM327867:ADM327871 ANI327867:ANI327871 AXE327867:AXE327871 BHA327867:BHA327871 BQW327867:BQW327871 CAS327867:CAS327871 CKO327867:CKO327871 CUK327867:CUK327871 DEG327867:DEG327871 DOC327867:DOC327871 DXY327867:DXY327871 EHU327867:EHU327871 ERQ327867:ERQ327871 FBM327867:FBM327871 FLI327867:FLI327871 FVE327867:FVE327871 GFA327867:GFA327871 GOW327867:GOW327871 GYS327867:GYS327871 HIO327867:HIO327871 HSK327867:HSK327871 ICG327867:ICG327871 IMC327867:IMC327871 IVY327867:IVY327871 JFU327867:JFU327871 JPQ327867:JPQ327871 JZM327867:JZM327871 KJI327867:KJI327871 KTE327867:KTE327871 LDA327867:LDA327871 LMW327867:LMW327871 LWS327867:LWS327871 MGO327867:MGO327871 MQK327867:MQK327871 NAG327867:NAG327871 NKC327867:NKC327871 NTY327867:NTY327871 ODU327867:ODU327871 ONQ327867:ONQ327871 OXM327867:OXM327871 PHI327867:PHI327871 PRE327867:PRE327871 QBA327867:QBA327871 QKW327867:QKW327871 QUS327867:QUS327871 REO327867:REO327871 ROK327867:ROK327871 RYG327867:RYG327871 SIC327867:SIC327871 SRY327867:SRY327871 TBU327867:TBU327871 TLQ327867:TLQ327871 TVM327867:TVM327871 UFI327867:UFI327871 UPE327867:UPE327871 UZA327867:UZA327871 VIW327867:VIW327871 VSS327867:VSS327871 WCO327867:WCO327871 WMK327867:WMK327871 WWG327867:WWG327871 C393403:C393407 JU393403:JU393407 TQ393403:TQ393407 ADM393403:ADM393407 ANI393403:ANI393407 AXE393403:AXE393407 BHA393403:BHA393407 BQW393403:BQW393407 CAS393403:CAS393407 CKO393403:CKO393407 CUK393403:CUK393407 DEG393403:DEG393407 DOC393403:DOC393407 DXY393403:DXY393407 EHU393403:EHU393407 ERQ393403:ERQ393407 FBM393403:FBM393407 FLI393403:FLI393407 FVE393403:FVE393407 GFA393403:GFA393407 GOW393403:GOW393407 GYS393403:GYS393407 HIO393403:HIO393407 HSK393403:HSK393407 ICG393403:ICG393407 IMC393403:IMC393407 IVY393403:IVY393407 JFU393403:JFU393407 JPQ393403:JPQ393407 JZM393403:JZM393407 KJI393403:KJI393407 KTE393403:KTE393407 LDA393403:LDA393407 LMW393403:LMW393407 LWS393403:LWS393407 MGO393403:MGO393407 MQK393403:MQK393407 NAG393403:NAG393407 NKC393403:NKC393407 NTY393403:NTY393407 ODU393403:ODU393407 ONQ393403:ONQ393407 OXM393403:OXM393407 PHI393403:PHI393407 PRE393403:PRE393407 QBA393403:QBA393407 QKW393403:QKW393407 QUS393403:QUS393407 REO393403:REO393407 ROK393403:ROK393407 RYG393403:RYG393407 SIC393403:SIC393407 SRY393403:SRY393407 TBU393403:TBU393407 TLQ393403:TLQ393407 TVM393403:TVM393407 UFI393403:UFI393407 UPE393403:UPE393407 UZA393403:UZA393407 VIW393403:VIW393407 VSS393403:VSS393407 WCO393403:WCO393407 WMK393403:WMK393407 WWG393403:WWG393407 C458939:C458943 JU458939:JU458943 TQ458939:TQ458943 ADM458939:ADM458943 ANI458939:ANI458943 AXE458939:AXE458943 BHA458939:BHA458943 BQW458939:BQW458943 CAS458939:CAS458943 CKO458939:CKO458943 CUK458939:CUK458943 DEG458939:DEG458943 DOC458939:DOC458943 DXY458939:DXY458943 EHU458939:EHU458943 ERQ458939:ERQ458943 FBM458939:FBM458943 FLI458939:FLI458943 FVE458939:FVE458943 GFA458939:GFA458943 GOW458939:GOW458943 GYS458939:GYS458943 HIO458939:HIO458943 HSK458939:HSK458943 ICG458939:ICG458943 IMC458939:IMC458943 IVY458939:IVY458943 JFU458939:JFU458943 JPQ458939:JPQ458943 JZM458939:JZM458943 KJI458939:KJI458943 KTE458939:KTE458943 LDA458939:LDA458943 LMW458939:LMW458943 LWS458939:LWS458943 MGO458939:MGO458943 MQK458939:MQK458943 NAG458939:NAG458943 NKC458939:NKC458943 NTY458939:NTY458943 ODU458939:ODU458943 ONQ458939:ONQ458943 OXM458939:OXM458943 PHI458939:PHI458943 PRE458939:PRE458943 QBA458939:QBA458943 QKW458939:QKW458943 QUS458939:QUS458943 REO458939:REO458943 ROK458939:ROK458943 RYG458939:RYG458943 SIC458939:SIC458943 SRY458939:SRY458943 TBU458939:TBU458943 TLQ458939:TLQ458943 TVM458939:TVM458943 UFI458939:UFI458943 UPE458939:UPE458943 UZA458939:UZA458943 VIW458939:VIW458943 VSS458939:VSS458943 WCO458939:WCO458943 WMK458939:WMK458943 WWG458939:WWG458943 C524475:C524479 JU524475:JU524479 TQ524475:TQ524479 ADM524475:ADM524479 ANI524475:ANI524479 AXE524475:AXE524479 BHA524475:BHA524479 BQW524475:BQW524479 CAS524475:CAS524479 CKO524475:CKO524479 CUK524475:CUK524479 DEG524475:DEG524479 DOC524475:DOC524479 DXY524475:DXY524479 EHU524475:EHU524479 ERQ524475:ERQ524479 FBM524475:FBM524479 FLI524475:FLI524479 FVE524475:FVE524479 GFA524475:GFA524479 GOW524475:GOW524479 GYS524475:GYS524479 HIO524475:HIO524479 HSK524475:HSK524479 ICG524475:ICG524479 IMC524475:IMC524479 IVY524475:IVY524479 JFU524475:JFU524479 JPQ524475:JPQ524479 JZM524475:JZM524479 KJI524475:KJI524479 KTE524475:KTE524479 LDA524475:LDA524479 LMW524475:LMW524479 LWS524475:LWS524479 MGO524475:MGO524479 MQK524475:MQK524479 NAG524475:NAG524479 NKC524475:NKC524479 NTY524475:NTY524479 ODU524475:ODU524479 ONQ524475:ONQ524479 OXM524475:OXM524479 PHI524475:PHI524479 PRE524475:PRE524479 QBA524475:QBA524479 QKW524475:QKW524479 QUS524475:QUS524479 REO524475:REO524479 ROK524475:ROK524479 RYG524475:RYG524479 SIC524475:SIC524479 SRY524475:SRY524479 TBU524475:TBU524479 TLQ524475:TLQ524479 TVM524475:TVM524479 UFI524475:UFI524479 UPE524475:UPE524479 UZA524475:UZA524479 VIW524475:VIW524479 VSS524475:VSS524479 WCO524475:WCO524479 WMK524475:WMK524479 WWG524475:WWG524479 C590011:C590015 JU590011:JU590015 TQ590011:TQ590015 ADM590011:ADM590015 ANI590011:ANI590015 AXE590011:AXE590015 BHA590011:BHA590015 BQW590011:BQW590015 CAS590011:CAS590015 CKO590011:CKO590015 CUK590011:CUK590015 DEG590011:DEG590015 DOC590011:DOC590015 DXY590011:DXY590015 EHU590011:EHU590015 ERQ590011:ERQ590015 FBM590011:FBM590015 FLI590011:FLI590015 FVE590011:FVE590015 GFA590011:GFA590015 GOW590011:GOW590015 GYS590011:GYS590015 HIO590011:HIO590015 HSK590011:HSK590015 ICG590011:ICG590015 IMC590011:IMC590015 IVY590011:IVY590015 JFU590011:JFU590015 JPQ590011:JPQ590015 JZM590011:JZM590015 KJI590011:KJI590015 KTE590011:KTE590015 LDA590011:LDA590015 LMW590011:LMW590015 LWS590011:LWS590015 MGO590011:MGO590015 MQK590011:MQK590015 NAG590011:NAG590015 NKC590011:NKC590015 NTY590011:NTY590015 ODU590011:ODU590015 ONQ590011:ONQ590015 OXM590011:OXM590015 PHI590011:PHI590015 PRE590011:PRE590015 QBA590011:QBA590015 QKW590011:QKW590015 QUS590011:QUS590015 REO590011:REO590015 ROK590011:ROK590015 RYG590011:RYG590015 SIC590011:SIC590015 SRY590011:SRY590015 TBU590011:TBU590015 TLQ590011:TLQ590015 TVM590011:TVM590015 UFI590011:UFI590015 UPE590011:UPE590015 UZA590011:UZA590015 VIW590011:VIW590015 VSS590011:VSS590015 WCO590011:WCO590015 WMK590011:WMK590015 WWG590011:WWG590015 C655547:C655551 JU655547:JU655551 TQ655547:TQ655551 ADM655547:ADM655551 ANI655547:ANI655551 AXE655547:AXE655551 BHA655547:BHA655551 BQW655547:BQW655551 CAS655547:CAS655551 CKO655547:CKO655551 CUK655547:CUK655551 DEG655547:DEG655551 DOC655547:DOC655551 DXY655547:DXY655551 EHU655547:EHU655551 ERQ655547:ERQ655551 FBM655547:FBM655551 FLI655547:FLI655551 FVE655547:FVE655551 GFA655547:GFA655551 GOW655547:GOW655551 GYS655547:GYS655551 HIO655547:HIO655551 HSK655547:HSK655551 ICG655547:ICG655551 IMC655547:IMC655551 IVY655547:IVY655551 JFU655547:JFU655551 JPQ655547:JPQ655551 JZM655547:JZM655551 KJI655547:KJI655551 KTE655547:KTE655551 LDA655547:LDA655551 LMW655547:LMW655551 LWS655547:LWS655551 MGO655547:MGO655551 MQK655547:MQK655551 NAG655547:NAG655551 NKC655547:NKC655551 NTY655547:NTY655551 ODU655547:ODU655551 ONQ655547:ONQ655551 OXM655547:OXM655551 PHI655547:PHI655551 PRE655547:PRE655551 QBA655547:QBA655551 QKW655547:QKW655551 QUS655547:QUS655551 REO655547:REO655551 ROK655547:ROK655551 RYG655547:RYG655551 SIC655547:SIC655551 SRY655547:SRY655551 TBU655547:TBU655551 TLQ655547:TLQ655551 TVM655547:TVM655551 UFI655547:UFI655551 UPE655547:UPE655551 UZA655547:UZA655551 VIW655547:VIW655551 VSS655547:VSS655551 WCO655547:WCO655551 WMK655547:WMK655551 WWG655547:WWG655551 C721083:C721087 JU721083:JU721087 TQ721083:TQ721087 ADM721083:ADM721087 ANI721083:ANI721087 AXE721083:AXE721087 BHA721083:BHA721087 BQW721083:BQW721087 CAS721083:CAS721087 CKO721083:CKO721087 CUK721083:CUK721087 DEG721083:DEG721087 DOC721083:DOC721087 DXY721083:DXY721087 EHU721083:EHU721087 ERQ721083:ERQ721087 FBM721083:FBM721087 FLI721083:FLI721087 FVE721083:FVE721087 GFA721083:GFA721087 GOW721083:GOW721087 GYS721083:GYS721087 HIO721083:HIO721087 HSK721083:HSK721087 ICG721083:ICG721087 IMC721083:IMC721087 IVY721083:IVY721087 JFU721083:JFU721087 JPQ721083:JPQ721087 JZM721083:JZM721087 KJI721083:KJI721087 KTE721083:KTE721087 LDA721083:LDA721087 LMW721083:LMW721087 LWS721083:LWS721087 MGO721083:MGO721087 MQK721083:MQK721087 NAG721083:NAG721087 NKC721083:NKC721087 NTY721083:NTY721087 ODU721083:ODU721087 ONQ721083:ONQ721087 OXM721083:OXM721087 PHI721083:PHI721087 PRE721083:PRE721087 QBA721083:QBA721087 QKW721083:QKW721087 QUS721083:QUS721087 REO721083:REO721087 ROK721083:ROK721087 RYG721083:RYG721087 SIC721083:SIC721087 SRY721083:SRY721087 TBU721083:TBU721087 TLQ721083:TLQ721087 TVM721083:TVM721087 UFI721083:UFI721087 UPE721083:UPE721087 UZA721083:UZA721087 VIW721083:VIW721087 VSS721083:VSS721087 WCO721083:WCO721087 WMK721083:WMK721087 WWG721083:WWG721087 C786619:C786623 JU786619:JU786623 TQ786619:TQ786623 ADM786619:ADM786623 ANI786619:ANI786623 AXE786619:AXE786623 BHA786619:BHA786623 BQW786619:BQW786623 CAS786619:CAS786623 CKO786619:CKO786623 CUK786619:CUK786623 DEG786619:DEG786623 DOC786619:DOC786623 DXY786619:DXY786623 EHU786619:EHU786623 ERQ786619:ERQ786623 FBM786619:FBM786623 FLI786619:FLI786623 FVE786619:FVE786623 GFA786619:GFA786623 GOW786619:GOW786623 GYS786619:GYS786623 HIO786619:HIO786623 HSK786619:HSK786623 ICG786619:ICG786623 IMC786619:IMC786623 IVY786619:IVY786623 JFU786619:JFU786623 JPQ786619:JPQ786623 JZM786619:JZM786623 KJI786619:KJI786623 KTE786619:KTE786623 LDA786619:LDA786623 LMW786619:LMW786623 LWS786619:LWS786623 MGO786619:MGO786623 MQK786619:MQK786623 NAG786619:NAG786623 NKC786619:NKC786623 NTY786619:NTY786623 ODU786619:ODU786623 ONQ786619:ONQ786623 OXM786619:OXM786623 PHI786619:PHI786623 PRE786619:PRE786623 QBA786619:QBA786623 QKW786619:QKW786623 QUS786619:QUS786623 REO786619:REO786623 ROK786619:ROK786623 RYG786619:RYG786623 SIC786619:SIC786623 SRY786619:SRY786623 TBU786619:TBU786623 TLQ786619:TLQ786623 TVM786619:TVM786623 UFI786619:UFI786623 UPE786619:UPE786623 UZA786619:UZA786623 VIW786619:VIW786623 VSS786619:VSS786623 WCO786619:WCO786623 WMK786619:WMK786623 WWG786619:WWG786623 C852155:C852159 JU852155:JU852159 TQ852155:TQ852159 ADM852155:ADM852159 ANI852155:ANI852159 AXE852155:AXE852159 BHA852155:BHA852159 BQW852155:BQW852159 CAS852155:CAS852159 CKO852155:CKO852159 CUK852155:CUK852159 DEG852155:DEG852159 DOC852155:DOC852159 DXY852155:DXY852159 EHU852155:EHU852159 ERQ852155:ERQ852159 FBM852155:FBM852159 FLI852155:FLI852159 FVE852155:FVE852159 GFA852155:GFA852159 GOW852155:GOW852159 GYS852155:GYS852159 HIO852155:HIO852159 HSK852155:HSK852159 ICG852155:ICG852159 IMC852155:IMC852159 IVY852155:IVY852159 JFU852155:JFU852159 JPQ852155:JPQ852159 JZM852155:JZM852159 KJI852155:KJI852159 KTE852155:KTE852159 LDA852155:LDA852159 LMW852155:LMW852159 LWS852155:LWS852159 MGO852155:MGO852159 MQK852155:MQK852159 NAG852155:NAG852159 NKC852155:NKC852159 NTY852155:NTY852159 ODU852155:ODU852159 ONQ852155:ONQ852159 OXM852155:OXM852159 PHI852155:PHI852159 PRE852155:PRE852159 QBA852155:QBA852159 QKW852155:QKW852159 QUS852155:QUS852159 REO852155:REO852159 ROK852155:ROK852159 RYG852155:RYG852159 SIC852155:SIC852159 SRY852155:SRY852159 TBU852155:TBU852159 TLQ852155:TLQ852159 TVM852155:TVM852159 UFI852155:UFI852159 UPE852155:UPE852159 UZA852155:UZA852159 VIW852155:VIW852159 VSS852155:VSS852159 WCO852155:WCO852159 WMK852155:WMK852159 WWG852155:WWG852159 C917691:C917695 JU917691:JU917695 TQ917691:TQ917695 ADM917691:ADM917695 ANI917691:ANI917695 AXE917691:AXE917695 BHA917691:BHA917695 BQW917691:BQW917695 CAS917691:CAS917695 CKO917691:CKO917695 CUK917691:CUK917695 DEG917691:DEG917695 DOC917691:DOC917695 DXY917691:DXY917695 EHU917691:EHU917695 ERQ917691:ERQ917695 FBM917691:FBM917695 FLI917691:FLI917695 FVE917691:FVE917695 GFA917691:GFA917695 GOW917691:GOW917695 GYS917691:GYS917695 HIO917691:HIO917695 HSK917691:HSK917695 ICG917691:ICG917695 IMC917691:IMC917695 IVY917691:IVY917695 JFU917691:JFU917695 JPQ917691:JPQ917695 JZM917691:JZM917695 KJI917691:KJI917695 KTE917691:KTE917695 LDA917691:LDA917695 LMW917691:LMW917695 LWS917691:LWS917695 MGO917691:MGO917695 MQK917691:MQK917695 NAG917691:NAG917695 NKC917691:NKC917695 NTY917691:NTY917695 ODU917691:ODU917695 ONQ917691:ONQ917695 OXM917691:OXM917695 PHI917691:PHI917695 PRE917691:PRE917695 QBA917691:QBA917695 QKW917691:QKW917695 QUS917691:QUS917695 REO917691:REO917695 ROK917691:ROK917695 RYG917691:RYG917695 SIC917691:SIC917695 SRY917691:SRY917695 TBU917691:TBU917695 TLQ917691:TLQ917695 TVM917691:TVM917695 UFI917691:UFI917695 UPE917691:UPE917695 UZA917691:UZA917695 VIW917691:VIW917695 VSS917691:VSS917695 WCO917691:WCO917695 WMK917691:WMK917695 WWG917691:WWG917695 C983227:C983231 JU983227:JU983231 TQ983227:TQ983231 ADM983227:ADM983231 ANI983227:ANI983231 AXE983227:AXE983231 BHA983227:BHA983231 BQW983227:BQW983231 CAS983227:CAS983231 CKO983227:CKO983231 CUK983227:CUK983231 DEG983227:DEG983231 DOC983227:DOC983231 DXY983227:DXY983231 EHU983227:EHU983231 ERQ983227:ERQ983231 FBM983227:FBM983231 FLI983227:FLI983231 FVE983227:FVE983231 GFA983227:GFA983231 GOW983227:GOW983231 GYS983227:GYS983231 HIO983227:HIO983231 HSK983227:HSK983231 ICG983227:ICG983231 IMC983227:IMC983231 IVY983227:IVY983231 JFU983227:JFU983231 JPQ983227:JPQ983231 JZM983227:JZM983231 KJI983227:KJI983231 KTE983227:KTE983231 LDA983227:LDA983231 LMW983227:LMW983231 LWS983227:LWS983231 MGO983227:MGO983231 MQK983227:MQK983231 NAG983227:NAG983231 NKC983227:NKC983231 NTY983227:NTY983231 ODU983227:ODU983231 ONQ983227:ONQ983231 OXM983227:OXM983231 PHI983227:PHI983231 PRE983227:PRE983231 QBA983227:QBA983231 QKW983227:QKW983231 QUS983227:QUS983231 REO983227:REO983231 ROK983227:ROK983231 RYG983227:RYG983231 SIC983227:SIC983231 SRY983227:SRY983231 TBU983227:TBU983231 TLQ983227:TLQ983231 TVM983227:TVM983231 UFI983227:UFI983231 UPE983227:UPE983231 UZA983227:UZA983231 VIW983227:VIW983231 VSS983227:VSS983231 WCO983227:WCO983231 WMK983227:WMK983231 WWG983227:WWG983231 SRY983160:SRY983165 C65862:C65865 JU65862:JU65865 TQ65862:TQ65865 ADM65862:ADM65865 ANI65862:ANI65865 AXE65862:AXE65865 BHA65862:BHA65865 BQW65862:BQW65865 CAS65862:CAS65865 CKO65862:CKO65865 CUK65862:CUK65865 DEG65862:DEG65865 DOC65862:DOC65865 DXY65862:DXY65865 EHU65862:EHU65865 ERQ65862:ERQ65865 FBM65862:FBM65865 FLI65862:FLI65865 FVE65862:FVE65865 GFA65862:GFA65865 GOW65862:GOW65865 GYS65862:GYS65865 HIO65862:HIO65865 HSK65862:HSK65865 ICG65862:ICG65865 IMC65862:IMC65865 IVY65862:IVY65865 JFU65862:JFU65865 JPQ65862:JPQ65865 JZM65862:JZM65865 KJI65862:KJI65865 KTE65862:KTE65865 LDA65862:LDA65865 LMW65862:LMW65865 LWS65862:LWS65865 MGO65862:MGO65865 MQK65862:MQK65865 NAG65862:NAG65865 NKC65862:NKC65865 NTY65862:NTY65865 ODU65862:ODU65865 ONQ65862:ONQ65865 OXM65862:OXM65865 PHI65862:PHI65865 PRE65862:PRE65865 QBA65862:QBA65865 QKW65862:QKW65865 QUS65862:QUS65865 REO65862:REO65865 ROK65862:ROK65865 RYG65862:RYG65865 SIC65862:SIC65865 SRY65862:SRY65865 TBU65862:TBU65865 TLQ65862:TLQ65865 TVM65862:TVM65865 UFI65862:UFI65865 UPE65862:UPE65865 UZA65862:UZA65865 VIW65862:VIW65865 VSS65862:VSS65865 WCO65862:WCO65865 WMK65862:WMK65865 WWG65862:WWG65865 C131398:C131401 JU131398:JU131401 TQ131398:TQ131401 ADM131398:ADM131401 ANI131398:ANI131401 AXE131398:AXE131401 BHA131398:BHA131401 BQW131398:BQW131401 CAS131398:CAS131401 CKO131398:CKO131401 CUK131398:CUK131401 DEG131398:DEG131401 DOC131398:DOC131401 DXY131398:DXY131401 EHU131398:EHU131401 ERQ131398:ERQ131401 FBM131398:FBM131401 FLI131398:FLI131401 FVE131398:FVE131401 GFA131398:GFA131401 GOW131398:GOW131401 GYS131398:GYS131401 HIO131398:HIO131401 HSK131398:HSK131401 ICG131398:ICG131401 IMC131398:IMC131401 IVY131398:IVY131401 JFU131398:JFU131401 JPQ131398:JPQ131401 JZM131398:JZM131401 KJI131398:KJI131401 KTE131398:KTE131401 LDA131398:LDA131401 LMW131398:LMW131401 LWS131398:LWS131401 MGO131398:MGO131401 MQK131398:MQK131401 NAG131398:NAG131401 NKC131398:NKC131401 NTY131398:NTY131401 ODU131398:ODU131401 ONQ131398:ONQ131401 OXM131398:OXM131401 PHI131398:PHI131401 PRE131398:PRE131401 QBA131398:QBA131401 QKW131398:QKW131401 QUS131398:QUS131401 REO131398:REO131401 ROK131398:ROK131401 RYG131398:RYG131401 SIC131398:SIC131401 SRY131398:SRY131401 TBU131398:TBU131401 TLQ131398:TLQ131401 TVM131398:TVM131401 UFI131398:UFI131401 UPE131398:UPE131401 UZA131398:UZA131401 VIW131398:VIW131401 VSS131398:VSS131401 WCO131398:WCO131401 WMK131398:WMK131401 WWG131398:WWG131401 C196934:C196937 JU196934:JU196937 TQ196934:TQ196937 ADM196934:ADM196937 ANI196934:ANI196937 AXE196934:AXE196937 BHA196934:BHA196937 BQW196934:BQW196937 CAS196934:CAS196937 CKO196934:CKO196937 CUK196934:CUK196937 DEG196934:DEG196937 DOC196934:DOC196937 DXY196934:DXY196937 EHU196934:EHU196937 ERQ196934:ERQ196937 FBM196934:FBM196937 FLI196934:FLI196937 FVE196934:FVE196937 GFA196934:GFA196937 GOW196934:GOW196937 GYS196934:GYS196937 HIO196934:HIO196937 HSK196934:HSK196937 ICG196934:ICG196937 IMC196934:IMC196937 IVY196934:IVY196937 JFU196934:JFU196937 JPQ196934:JPQ196937 JZM196934:JZM196937 KJI196934:KJI196937 KTE196934:KTE196937 LDA196934:LDA196937 LMW196934:LMW196937 LWS196934:LWS196937 MGO196934:MGO196937 MQK196934:MQK196937 NAG196934:NAG196937 NKC196934:NKC196937 NTY196934:NTY196937 ODU196934:ODU196937 ONQ196934:ONQ196937 OXM196934:OXM196937 PHI196934:PHI196937 PRE196934:PRE196937 QBA196934:QBA196937 QKW196934:QKW196937 QUS196934:QUS196937 REO196934:REO196937 ROK196934:ROK196937 RYG196934:RYG196937 SIC196934:SIC196937 SRY196934:SRY196937 TBU196934:TBU196937 TLQ196934:TLQ196937 TVM196934:TVM196937 UFI196934:UFI196937 UPE196934:UPE196937 UZA196934:UZA196937 VIW196934:VIW196937 VSS196934:VSS196937 WCO196934:WCO196937 WMK196934:WMK196937 WWG196934:WWG196937 C262470:C262473 JU262470:JU262473 TQ262470:TQ262473 ADM262470:ADM262473 ANI262470:ANI262473 AXE262470:AXE262473 BHA262470:BHA262473 BQW262470:BQW262473 CAS262470:CAS262473 CKO262470:CKO262473 CUK262470:CUK262473 DEG262470:DEG262473 DOC262470:DOC262473 DXY262470:DXY262473 EHU262470:EHU262473 ERQ262470:ERQ262473 FBM262470:FBM262473 FLI262470:FLI262473 FVE262470:FVE262473 GFA262470:GFA262473 GOW262470:GOW262473 GYS262470:GYS262473 HIO262470:HIO262473 HSK262470:HSK262473 ICG262470:ICG262473 IMC262470:IMC262473 IVY262470:IVY262473 JFU262470:JFU262473 JPQ262470:JPQ262473 JZM262470:JZM262473 KJI262470:KJI262473 KTE262470:KTE262473 LDA262470:LDA262473 LMW262470:LMW262473 LWS262470:LWS262473 MGO262470:MGO262473 MQK262470:MQK262473 NAG262470:NAG262473 NKC262470:NKC262473 NTY262470:NTY262473 ODU262470:ODU262473 ONQ262470:ONQ262473 OXM262470:OXM262473 PHI262470:PHI262473 PRE262470:PRE262473 QBA262470:QBA262473 QKW262470:QKW262473 QUS262470:QUS262473 REO262470:REO262473 ROK262470:ROK262473 RYG262470:RYG262473 SIC262470:SIC262473 SRY262470:SRY262473 TBU262470:TBU262473 TLQ262470:TLQ262473 TVM262470:TVM262473 UFI262470:UFI262473 UPE262470:UPE262473 UZA262470:UZA262473 VIW262470:VIW262473 VSS262470:VSS262473 WCO262470:WCO262473 WMK262470:WMK262473 WWG262470:WWG262473 C328006:C328009 JU328006:JU328009 TQ328006:TQ328009 ADM328006:ADM328009 ANI328006:ANI328009 AXE328006:AXE328009 BHA328006:BHA328009 BQW328006:BQW328009 CAS328006:CAS328009 CKO328006:CKO328009 CUK328006:CUK328009 DEG328006:DEG328009 DOC328006:DOC328009 DXY328006:DXY328009 EHU328006:EHU328009 ERQ328006:ERQ328009 FBM328006:FBM328009 FLI328006:FLI328009 FVE328006:FVE328009 GFA328006:GFA328009 GOW328006:GOW328009 GYS328006:GYS328009 HIO328006:HIO328009 HSK328006:HSK328009 ICG328006:ICG328009 IMC328006:IMC328009 IVY328006:IVY328009 JFU328006:JFU328009 JPQ328006:JPQ328009 JZM328006:JZM328009 KJI328006:KJI328009 KTE328006:KTE328009 LDA328006:LDA328009 LMW328006:LMW328009 LWS328006:LWS328009 MGO328006:MGO328009 MQK328006:MQK328009 NAG328006:NAG328009 NKC328006:NKC328009 NTY328006:NTY328009 ODU328006:ODU328009 ONQ328006:ONQ328009 OXM328006:OXM328009 PHI328006:PHI328009 PRE328006:PRE328009 QBA328006:QBA328009 QKW328006:QKW328009 QUS328006:QUS328009 REO328006:REO328009 ROK328006:ROK328009 RYG328006:RYG328009 SIC328006:SIC328009 SRY328006:SRY328009 TBU328006:TBU328009 TLQ328006:TLQ328009 TVM328006:TVM328009 UFI328006:UFI328009 UPE328006:UPE328009 UZA328006:UZA328009 VIW328006:VIW328009 VSS328006:VSS328009 WCO328006:WCO328009 WMK328006:WMK328009 WWG328006:WWG328009 C393542:C393545 JU393542:JU393545 TQ393542:TQ393545 ADM393542:ADM393545 ANI393542:ANI393545 AXE393542:AXE393545 BHA393542:BHA393545 BQW393542:BQW393545 CAS393542:CAS393545 CKO393542:CKO393545 CUK393542:CUK393545 DEG393542:DEG393545 DOC393542:DOC393545 DXY393542:DXY393545 EHU393542:EHU393545 ERQ393542:ERQ393545 FBM393542:FBM393545 FLI393542:FLI393545 FVE393542:FVE393545 GFA393542:GFA393545 GOW393542:GOW393545 GYS393542:GYS393545 HIO393542:HIO393545 HSK393542:HSK393545 ICG393542:ICG393545 IMC393542:IMC393545 IVY393542:IVY393545 JFU393542:JFU393545 JPQ393542:JPQ393545 JZM393542:JZM393545 KJI393542:KJI393545 KTE393542:KTE393545 LDA393542:LDA393545 LMW393542:LMW393545 LWS393542:LWS393545 MGO393542:MGO393545 MQK393542:MQK393545 NAG393542:NAG393545 NKC393542:NKC393545 NTY393542:NTY393545 ODU393542:ODU393545 ONQ393542:ONQ393545 OXM393542:OXM393545 PHI393542:PHI393545 PRE393542:PRE393545 QBA393542:QBA393545 QKW393542:QKW393545 QUS393542:QUS393545 REO393542:REO393545 ROK393542:ROK393545 RYG393542:RYG393545 SIC393542:SIC393545 SRY393542:SRY393545 TBU393542:TBU393545 TLQ393542:TLQ393545 TVM393542:TVM393545 UFI393542:UFI393545 UPE393542:UPE393545 UZA393542:UZA393545 VIW393542:VIW393545 VSS393542:VSS393545 WCO393542:WCO393545 WMK393542:WMK393545 WWG393542:WWG393545 C459078:C459081 JU459078:JU459081 TQ459078:TQ459081 ADM459078:ADM459081 ANI459078:ANI459081 AXE459078:AXE459081 BHA459078:BHA459081 BQW459078:BQW459081 CAS459078:CAS459081 CKO459078:CKO459081 CUK459078:CUK459081 DEG459078:DEG459081 DOC459078:DOC459081 DXY459078:DXY459081 EHU459078:EHU459081 ERQ459078:ERQ459081 FBM459078:FBM459081 FLI459078:FLI459081 FVE459078:FVE459081 GFA459078:GFA459081 GOW459078:GOW459081 GYS459078:GYS459081 HIO459078:HIO459081 HSK459078:HSK459081 ICG459078:ICG459081 IMC459078:IMC459081 IVY459078:IVY459081 JFU459078:JFU459081 JPQ459078:JPQ459081 JZM459078:JZM459081 KJI459078:KJI459081 KTE459078:KTE459081 LDA459078:LDA459081 LMW459078:LMW459081 LWS459078:LWS459081 MGO459078:MGO459081 MQK459078:MQK459081 NAG459078:NAG459081 NKC459078:NKC459081 NTY459078:NTY459081 ODU459078:ODU459081 ONQ459078:ONQ459081 OXM459078:OXM459081 PHI459078:PHI459081 PRE459078:PRE459081 QBA459078:QBA459081 QKW459078:QKW459081 QUS459078:QUS459081 REO459078:REO459081 ROK459078:ROK459081 RYG459078:RYG459081 SIC459078:SIC459081 SRY459078:SRY459081 TBU459078:TBU459081 TLQ459078:TLQ459081 TVM459078:TVM459081 UFI459078:UFI459081 UPE459078:UPE459081 UZA459078:UZA459081 VIW459078:VIW459081 VSS459078:VSS459081 WCO459078:WCO459081 WMK459078:WMK459081 WWG459078:WWG459081 C524614:C524617 JU524614:JU524617 TQ524614:TQ524617 ADM524614:ADM524617 ANI524614:ANI524617 AXE524614:AXE524617 BHA524614:BHA524617 BQW524614:BQW524617 CAS524614:CAS524617 CKO524614:CKO524617 CUK524614:CUK524617 DEG524614:DEG524617 DOC524614:DOC524617 DXY524614:DXY524617 EHU524614:EHU524617 ERQ524614:ERQ524617 FBM524614:FBM524617 FLI524614:FLI524617 FVE524614:FVE524617 GFA524614:GFA524617 GOW524614:GOW524617 GYS524614:GYS524617 HIO524614:HIO524617 HSK524614:HSK524617 ICG524614:ICG524617 IMC524614:IMC524617 IVY524614:IVY524617 JFU524614:JFU524617 JPQ524614:JPQ524617 JZM524614:JZM524617 KJI524614:KJI524617 KTE524614:KTE524617 LDA524614:LDA524617 LMW524614:LMW524617 LWS524614:LWS524617 MGO524614:MGO524617 MQK524614:MQK524617 NAG524614:NAG524617 NKC524614:NKC524617 NTY524614:NTY524617 ODU524614:ODU524617 ONQ524614:ONQ524617 OXM524614:OXM524617 PHI524614:PHI524617 PRE524614:PRE524617 QBA524614:QBA524617 QKW524614:QKW524617 QUS524614:QUS524617 REO524614:REO524617 ROK524614:ROK524617 RYG524614:RYG524617 SIC524614:SIC524617 SRY524614:SRY524617 TBU524614:TBU524617 TLQ524614:TLQ524617 TVM524614:TVM524617 UFI524614:UFI524617 UPE524614:UPE524617 UZA524614:UZA524617 VIW524614:VIW524617 VSS524614:VSS524617 WCO524614:WCO524617 WMK524614:WMK524617 WWG524614:WWG524617 C590150:C590153 JU590150:JU590153 TQ590150:TQ590153 ADM590150:ADM590153 ANI590150:ANI590153 AXE590150:AXE590153 BHA590150:BHA590153 BQW590150:BQW590153 CAS590150:CAS590153 CKO590150:CKO590153 CUK590150:CUK590153 DEG590150:DEG590153 DOC590150:DOC590153 DXY590150:DXY590153 EHU590150:EHU590153 ERQ590150:ERQ590153 FBM590150:FBM590153 FLI590150:FLI590153 FVE590150:FVE590153 GFA590150:GFA590153 GOW590150:GOW590153 GYS590150:GYS590153 HIO590150:HIO590153 HSK590150:HSK590153 ICG590150:ICG590153 IMC590150:IMC590153 IVY590150:IVY590153 JFU590150:JFU590153 JPQ590150:JPQ590153 JZM590150:JZM590153 KJI590150:KJI590153 KTE590150:KTE590153 LDA590150:LDA590153 LMW590150:LMW590153 LWS590150:LWS590153 MGO590150:MGO590153 MQK590150:MQK590153 NAG590150:NAG590153 NKC590150:NKC590153 NTY590150:NTY590153 ODU590150:ODU590153 ONQ590150:ONQ590153 OXM590150:OXM590153 PHI590150:PHI590153 PRE590150:PRE590153 QBA590150:QBA590153 QKW590150:QKW590153 QUS590150:QUS590153 REO590150:REO590153 ROK590150:ROK590153 RYG590150:RYG590153 SIC590150:SIC590153 SRY590150:SRY590153 TBU590150:TBU590153 TLQ590150:TLQ590153 TVM590150:TVM590153 UFI590150:UFI590153 UPE590150:UPE590153 UZA590150:UZA590153 VIW590150:VIW590153 VSS590150:VSS590153 WCO590150:WCO590153 WMK590150:WMK590153 WWG590150:WWG590153 C655686:C655689 JU655686:JU655689 TQ655686:TQ655689 ADM655686:ADM655689 ANI655686:ANI655689 AXE655686:AXE655689 BHA655686:BHA655689 BQW655686:BQW655689 CAS655686:CAS655689 CKO655686:CKO655689 CUK655686:CUK655689 DEG655686:DEG655689 DOC655686:DOC655689 DXY655686:DXY655689 EHU655686:EHU655689 ERQ655686:ERQ655689 FBM655686:FBM655689 FLI655686:FLI655689 FVE655686:FVE655689 GFA655686:GFA655689 GOW655686:GOW655689 GYS655686:GYS655689 HIO655686:HIO655689 HSK655686:HSK655689 ICG655686:ICG655689 IMC655686:IMC655689 IVY655686:IVY655689 JFU655686:JFU655689 JPQ655686:JPQ655689 JZM655686:JZM655689 KJI655686:KJI655689 KTE655686:KTE655689 LDA655686:LDA655689 LMW655686:LMW655689 LWS655686:LWS655689 MGO655686:MGO655689 MQK655686:MQK655689 NAG655686:NAG655689 NKC655686:NKC655689 NTY655686:NTY655689 ODU655686:ODU655689 ONQ655686:ONQ655689 OXM655686:OXM655689 PHI655686:PHI655689 PRE655686:PRE655689 QBA655686:QBA655689 QKW655686:QKW655689 QUS655686:QUS655689 REO655686:REO655689 ROK655686:ROK655689 RYG655686:RYG655689 SIC655686:SIC655689 SRY655686:SRY655689 TBU655686:TBU655689 TLQ655686:TLQ655689 TVM655686:TVM655689 UFI655686:UFI655689 UPE655686:UPE655689 UZA655686:UZA655689 VIW655686:VIW655689 VSS655686:VSS655689 WCO655686:WCO655689 WMK655686:WMK655689 WWG655686:WWG655689 C721222:C721225 JU721222:JU721225 TQ721222:TQ721225 ADM721222:ADM721225 ANI721222:ANI721225 AXE721222:AXE721225 BHA721222:BHA721225 BQW721222:BQW721225 CAS721222:CAS721225 CKO721222:CKO721225 CUK721222:CUK721225 DEG721222:DEG721225 DOC721222:DOC721225 DXY721222:DXY721225 EHU721222:EHU721225 ERQ721222:ERQ721225 FBM721222:FBM721225 FLI721222:FLI721225 FVE721222:FVE721225 GFA721222:GFA721225 GOW721222:GOW721225 GYS721222:GYS721225 HIO721222:HIO721225 HSK721222:HSK721225 ICG721222:ICG721225 IMC721222:IMC721225 IVY721222:IVY721225 JFU721222:JFU721225 JPQ721222:JPQ721225 JZM721222:JZM721225 KJI721222:KJI721225 KTE721222:KTE721225 LDA721222:LDA721225 LMW721222:LMW721225 LWS721222:LWS721225 MGO721222:MGO721225 MQK721222:MQK721225 NAG721222:NAG721225 NKC721222:NKC721225 NTY721222:NTY721225 ODU721222:ODU721225 ONQ721222:ONQ721225 OXM721222:OXM721225 PHI721222:PHI721225 PRE721222:PRE721225 QBA721222:QBA721225 QKW721222:QKW721225 QUS721222:QUS721225 REO721222:REO721225 ROK721222:ROK721225 RYG721222:RYG721225 SIC721222:SIC721225 SRY721222:SRY721225 TBU721222:TBU721225 TLQ721222:TLQ721225 TVM721222:TVM721225 UFI721222:UFI721225 UPE721222:UPE721225 UZA721222:UZA721225 VIW721222:VIW721225 VSS721222:VSS721225 WCO721222:WCO721225 WMK721222:WMK721225 WWG721222:WWG721225 C786758:C786761 JU786758:JU786761 TQ786758:TQ786761 ADM786758:ADM786761 ANI786758:ANI786761 AXE786758:AXE786761 BHA786758:BHA786761 BQW786758:BQW786761 CAS786758:CAS786761 CKO786758:CKO786761 CUK786758:CUK786761 DEG786758:DEG786761 DOC786758:DOC786761 DXY786758:DXY786761 EHU786758:EHU786761 ERQ786758:ERQ786761 FBM786758:FBM786761 FLI786758:FLI786761 FVE786758:FVE786761 GFA786758:GFA786761 GOW786758:GOW786761 GYS786758:GYS786761 HIO786758:HIO786761 HSK786758:HSK786761 ICG786758:ICG786761 IMC786758:IMC786761 IVY786758:IVY786761 JFU786758:JFU786761 JPQ786758:JPQ786761 JZM786758:JZM786761 KJI786758:KJI786761 KTE786758:KTE786761 LDA786758:LDA786761 LMW786758:LMW786761 LWS786758:LWS786761 MGO786758:MGO786761 MQK786758:MQK786761 NAG786758:NAG786761 NKC786758:NKC786761 NTY786758:NTY786761 ODU786758:ODU786761 ONQ786758:ONQ786761 OXM786758:OXM786761 PHI786758:PHI786761 PRE786758:PRE786761 QBA786758:QBA786761 QKW786758:QKW786761 QUS786758:QUS786761 REO786758:REO786761 ROK786758:ROK786761 RYG786758:RYG786761 SIC786758:SIC786761 SRY786758:SRY786761 TBU786758:TBU786761 TLQ786758:TLQ786761 TVM786758:TVM786761 UFI786758:UFI786761 UPE786758:UPE786761 UZA786758:UZA786761 VIW786758:VIW786761 VSS786758:VSS786761 WCO786758:WCO786761 WMK786758:WMK786761 WWG786758:WWG786761 C852294:C852297 JU852294:JU852297 TQ852294:TQ852297 ADM852294:ADM852297 ANI852294:ANI852297 AXE852294:AXE852297 BHA852294:BHA852297 BQW852294:BQW852297 CAS852294:CAS852297 CKO852294:CKO852297 CUK852294:CUK852297 DEG852294:DEG852297 DOC852294:DOC852297 DXY852294:DXY852297 EHU852294:EHU852297 ERQ852294:ERQ852297 FBM852294:FBM852297 FLI852294:FLI852297 FVE852294:FVE852297 GFA852294:GFA852297 GOW852294:GOW852297 GYS852294:GYS852297 HIO852294:HIO852297 HSK852294:HSK852297 ICG852294:ICG852297 IMC852294:IMC852297 IVY852294:IVY852297 JFU852294:JFU852297 JPQ852294:JPQ852297 JZM852294:JZM852297 KJI852294:KJI852297 KTE852294:KTE852297 LDA852294:LDA852297 LMW852294:LMW852297 LWS852294:LWS852297 MGO852294:MGO852297 MQK852294:MQK852297 NAG852294:NAG852297 NKC852294:NKC852297 NTY852294:NTY852297 ODU852294:ODU852297 ONQ852294:ONQ852297 OXM852294:OXM852297 PHI852294:PHI852297 PRE852294:PRE852297 QBA852294:QBA852297 QKW852294:QKW852297 QUS852294:QUS852297 REO852294:REO852297 ROK852294:ROK852297 RYG852294:RYG852297 SIC852294:SIC852297 SRY852294:SRY852297 TBU852294:TBU852297 TLQ852294:TLQ852297 TVM852294:TVM852297 UFI852294:UFI852297 UPE852294:UPE852297 UZA852294:UZA852297 VIW852294:VIW852297 VSS852294:VSS852297 WCO852294:WCO852297 WMK852294:WMK852297 WWG852294:WWG852297 C917830:C917833 JU917830:JU917833 TQ917830:TQ917833 ADM917830:ADM917833 ANI917830:ANI917833 AXE917830:AXE917833 BHA917830:BHA917833 BQW917830:BQW917833 CAS917830:CAS917833 CKO917830:CKO917833 CUK917830:CUK917833 DEG917830:DEG917833 DOC917830:DOC917833 DXY917830:DXY917833 EHU917830:EHU917833 ERQ917830:ERQ917833 FBM917830:FBM917833 FLI917830:FLI917833 FVE917830:FVE917833 GFA917830:GFA917833 GOW917830:GOW917833 GYS917830:GYS917833 HIO917830:HIO917833 HSK917830:HSK917833 ICG917830:ICG917833 IMC917830:IMC917833 IVY917830:IVY917833 JFU917830:JFU917833 JPQ917830:JPQ917833 JZM917830:JZM917833 KJI917830:KJI917833 KTE917830:KTE917833 LDA917830:LDA917833 LMW917830:LMW917833 LWS917830:LWS917833 MGO917830:MGO917833 MQK917830:MQK917833 NAG917830:NAG917833 NKC917830:NKC917833 NTY917830:NTY917833 ODU917830:ODU917833 ONQ917830:ONQ917833 OXM917830:OXM917833 PHI917830:PHI917833 PRE917830:PRE917833 QBA917830:QBA917833 QKW917830:QKW917833 QUS917830:QUS917833 REO917830:REO917833 ROK917830:ROK917833 RYG917830:RYG917833 SIC917830:SIC917833 SRY917830:SRY917833 TBU917830:TBU917833 TLQ917830:TLQ917833 TVM917830:TVM917833 UFI917830:UFI917833 UPE917830:UPE917833 UZA917830:UZA917833 VIW917830:VIW917833 VSS917830:VSS917833 WCO917830:WCO917833 WMK917830:WMK917833 WWG917830:WWG917833 C983366:C983369 JU983366:JU983369 TQ983366:TQ983369 ADM983366:ADM983369 ANI983366:ANI983369 AXE983366:AXE983369 BHA983366:BHA983369 BQW983366:BQW983369 CAS983366:CAS983369 CKO983366:CKO983369 CUK983366:CUK983369 DEG983366:DEG983369 DOC983366:DOC983369 DXY983366:DXY983369 EHU983366:EHU983369 ERQ983366:ERQ983369 FBM983366:FBM983369 FLI983366:FLI983369 FVE983366:FVE983369 GFA983366:GFA983369 GOW983366:GOW983369 GYS983366:GYS983369 HIO983366:HIO983369 HSK983366:HSK983369 ICG983366:ICG983369 IMC983366:IMC983369 IVY983366:IVY983369 JFU983366:JFU983369 JPQ983366:JPQ983369 JZM983366:JZM983369 KJI983366:KJI983369 KTE983366:KTE983369 LDA983366:LDA983369 LMW983366:LMW983369 LWS983366:LWS983369 MGO983366:MGO983369 MQK983366:MQK983369 NAG983366:NAG983369 NKC983366:NKC983369 NTY983366:NTY983369 ODU983366:ODU983369 ONQ983366:ONQ983369 OXM983366:OXM983369 PHI983366:PHI983369 PRE983366:PRE983369 QBA983366:QBA983369 QKW983366:QKW983369 QUS983366:QUS983369 REO983366:REO983369 ROK983366:ROK983369 RYG983366:RYG983369 SIC983366:SIC983369 SRY983366:SRY983369 TBU983366:TBU983369 TLQ983366:TLQ983369 TVM983366:TVM983369 UFI983366:UFI983369 UPE983366:UPE983369 UZA983366:UZA983369 VIW983366:VIW983369 VSS983366:VSS983369 WCO983366:WCO983369 WMK983366:WMK983369 WWG983366:WWG983369 TBU983160:TBU983165 JU344:JU353 TQ344:TQ353 ADM344:ADM353 ANI344:ANI353 AXE344:AXE353 BHA344:BHA353 BQW344:BQW353 CAS344:CAS353 CKO344:CKO353 CUK344:CUK353 DEG344:DEG353 DOC344:DOC353 DXY344:DXY353 EHU344:EHU353 ERQ344:ERQ353 FBM344:FBM353 FLI344:FLI353 FVE344:FVE353 GFA344:GFA353 GOW344:GOW353 GYS344:GYS353 HIO344:HIO353 HSK344:HSK353 ICG344:ICG353 IMC344:IMC353 IVY344:IVY353 JFU344:JFU353 JPQ344:JPQ353 JZM344:JZM353 KJI344:KJI353 KTE344:KTE353 LDA344:LDA353 LMW344:LMW353 LWS344:LWS353 MGO344:MGO353 MQK344:MQK353 NAG344:NAG353 NKC344:NKC353 NTY344:NTY353 ODU344:ODU353 ONQ344:ONQ353 OXM344:OXM353 PHI344:PHI353 PRE344:PRE353 QBA344:QBA353 QKW344:QKW353 QUS344:QUS353 REO344:REO353 ROK344:ROK353 RYG344:RYG353 SIC344:SIC353 SRY344:SRY353 TBU344:TBU353 TLQ344:TLQ353 TVM344:TVM353 UFI344:UFI353 UPE344:UPE353 UZA344:UZA353 VIW344:VIW353 VSS344:VSS353 WCO344:WCO353 WMK344:WMK353 WWG344:WWG353 C65867:C65870 JU65867:JU65870 TQ65867:TQ65870 ADM65867:ADM65870 ANI65867:ANI65870 AXE65867:AXE65870 BHA65867:BHA65870 BQW65867:BQW65870 CAS65867:CAS65870 CKO65867:CKO65870 CUK65867:CUK65870 DEG65867:DEG65870 DOC65867:DOC65870 DXY65867:DXY65870 EHU65867:EHU65870 ERQ65867:ERQ65870 FBM65867:FBM65870 FLI65867:FLI65870 FVE65867:FVE65870 GFA65867:GFA65870 GOW65867:GOW65870 GYS65867:GYS65870 HIO65867:HIO65870 HSK65867:HSK65870 ICG65867:ICG65870 IMC65867:IMC65870 IVY65867:IVY65870 JFU65867:JFU65870 JPQ65867:JPQ65870 JZM65867:JZM65870 KJI65867:KJI65870 KTE65867:KTE65870 LDA65867:LDA65870 LMW65867:LMW65870 LWS65867:LWS65870 MGO65867:MGO65870 MQK65867:MQK65870 NAG65867:NAG65870 NKC65867:NKC65870 NTY65867:NTY65870 ODU65867:ODU65870 ONQ65867:ONQ65870 OXM65867:OXM65870 PHI65867:PHI65870 PRE65867:PRE65870 QBA65867:QBA65870 QKW65867:QKW65870 QUS65867:QUS65870 REO65867:REO65870 ROK65867:ROK65870 RYG65867:RYG65870 SIC65867:SIC65870 SRY65867:SRY65870 TBU65867:TBU65870 TLQ65867:TLQ65870 TVM65867:TVM65870 UFI65867:UFI65870 UPE65867:UPE65870 UZA65867:UZA65870 VIW65867:VIW65870 VSS65867:VSS65870 WCO65867:WCO65870 WMK65867:WMK65870 WWG65867:WWG65870 C131403:C131406 JU131403:JU131406 TQ131403:TQ131406 ADM131403:ADM131406 ANI131403:ANI131406 AXE131403:AXE131406 BHA131403:BHA131406 BQW131403:BQW131406 CAS131403:CAS131406 CKO131403:CKO131406 CUK131403:CUK131406 DEG131403:DEG131406 DOC131403:DOC131406 DXY131403:DXY131406 EHU131403:EHU131406 ERQ131403:ERQ131406 FBM131403:FBM131406 FLI131403:FLI131406 FVE131403:FVE131406 GFA131403:GFA131406 GOW131403:GOW131406 GYS131403:GYS131406 HIO131403:HIO131406 HSK131403:HSK131406 ICG131403:ICG131406 IMC131403:IMC131406 IVY131403:IVY131406 JFU131403:JFU131406 JPQ131403:JPQ131406 JZM131403:JZM131406 KJI131403:KJI131406 KTE131403:KTE131406 LDA131403:LDA131406 LMW131403:LMW131406 LWS131403:LWS131406 MGO131403:MGO131406 MQK131403:MQK131406 NAG131403:NAG131406 NKC131403:NKC131406 NTY131403:NTY131406 ODU131403:ODU131406 ONQ131403:ONQ131406 OXM131403:OXM131406 PHI131403:PHI131406 PRE131403:PRE131406 QBA131403:QBA131406 QKW131403:QKW131406 QUS131403:QUS131406 REO131403:REO131406 ROK131403:ROK131406 RYG131403:RYG131406 SIC131403:SIC131406 SRY131403:SRY131406 TBU131403:TBU131406 TLQ131403:TLQ131406 TVM131403:TVM131406 UFI131403:UFI131406 UPE131403:UPE131406 UZA131403:UZA131406 VIW131403:VIW131406 VSS131403:VSS131406 WCO131403:WCO131406 WMK131403:WMK131406 WWG131403:WWG131406 C196939:C196942 JU196939:JU196942 TQ196939:TQ196942 ADM196939:ADM196942 ANI196939:ANI196942 AXE196939:AXE196942 BHA196939:BHA196942 BQW196939:BQW196942 CAS196939:CAS196942 CKO196939:CKO196942 CUK196939:CUK196942 DEG196939:DEG196942 DOC196939:DOC196942 DXY196939:DXY196942 EHU196939:EHU196942 ERQ196939:ERQ196942 FBM196939:FBM196942 FLI196939:FLI196942 FVE196939:FVE196942 GFA196939:GFA196942 GOW196939:GOW196942 GYS196939:GYS196942 HIO196939:HIO196942 HSK196939:HSK196942 ICG196939:ICG196942 IMC196939:IMC196942 IVY196939:IVY196942 JFU196939:JFU196942 JPQ196939:JPQ196942 JZM196939:JZM196942 KJI196939:KJI196942 KTE196939:KTE196942 LDA196939:LDA196942 LMW196939:LMW196942 LWS196939:LWS196942 MGO196939:MGO196942 MQK196939:MQK196942 NAG196939:NAG196942 NKC196939:NKC196942 NTY196939:NTY196942 ODU196939:ODU196942 ONQ196939:ONQ196942 OXM196939:OXM196942 PHI196939:PHI196942 PRE196939:PRE196942 QBA196939:QBA196942 QKW196939:QKW196942 QUS196939:QUS196942 REO196939:REO196942 ROK196939:ROK196942 RYG196939:RYG196942 SIC196939:SIC196942 SRY196939:SRY196942 TBU196939:TBU196942 TLQ196939:TLQ196942 TVM196939:TVM196942 UFI196939:UFI196942 UPE196939:UPE196942 UZA196939:UZA196942 VIW196939:VIW196942 VSS196939:VSS196942 WCO196939:WCO196942 WMK196939:WMK196942 WWG196939:WWG196942 C262475:C262478 JU262475:JU262478 TQ262475:TQ262478 ADM262475:ADM262478 ANI262475:ANI262478 AXE262475:AXE262478 BHA262475:BHA262478 BQW262475:BQW262478 CAS262475:CAS262478 CKO262475:CKO262478 CUK262475:CUK262478 DEG262475:DEG262478 DOC262475:DOC262478 DXY262475:DXY262478 EHU262475:EHU262478 ERQ262475:ERQ262478 FBM262475:FBM262478 FLI262475:FLI262478 FVE262475:FVE262478 GFA262475:GFA262478 GOW262475:GOW262478 GYS262475:GYS262478 HIO262475:HIO262478 HSK262475:HSK262478 ICG262475:ICG262478 IMC262475:IMC262478 IVY262475:IVY262478 JFU262475:JFU262478 JPQ262475:JPQ262478 JZM262475:JZM262478 KJI262475:KJI262478 KTE262475:KTE262478 LDA262475:LDA262478 LMW262475:LMW262478 LWS262475:LWS262478 MGO262475:MGO262478 MQK262475:MQK262478 NAG262475:NAG262478 NKC262475:NKC262478 NTY262475:NTY262478 ODU262475:ODU262478 ONQ262475:ONQ262478 OXM262475:OXM262478 PHI262475:PHI262478 PRE262475:PRE262478 QBA262475:QBA262478 QKW262475:QKW262478 QUS262475:QUS262478 REO262475:REO262478 ROK262475:ROK262478 RYG262475:RYG262478 SIC262475:SIC262478 SRY262475:SRY262478 TBU262475:TBU262478 TLQ262475:TLQ262478 TVM262475:TVM262478 UFI262475:UFI262478 UPE262475:UPE262478 UZA262475:UZA262478 VIW262475:VIW262478 VSS262475:VSS262478 WCO262475:WCO262478 WMK262475:WMK262478 WWG262475:WWG262478 C328011:C328014 JU328011:JU328014 TQ328011:TQ328014 ADM328011:ADM328014 ANI328011:ANI328014 AXE328011:AXE328014 BHA328011:BHA328014 BQW328011:BQW328014 CAS328011:CAS328014 CKO328011:CKO328014 CUK328011:CUK328014 DEG328011:DEG328014 DOC328011:DOC328014 DXY328011:DXY328014 EHU328011:EHU328014 ERQ328011:ERQ328014 FBM328011:FBM328014 FLI328011:FLI328014 FVE328011:FVE328014 GFA328011:GFA328014 GOW328011:GOW328014 GYS328011:GYS328014 HIO328011:HIO328014 HSK328011:HSK328014 ICG328011:ICG328014 IMC328011:IMC328014 IVY328011:IVY328014 JFU328011:JFU328014 JPQ328011:JPQ328014 JZM328011:JZM328014 KJI328011:KJI328014 KTE328011:KTE328014 LDA328011:LDA328014 LMW328011:LMW328014 LWS328011:LWS328014 MGO328011:MGO328014 MQK328011:MQK328014 NAG328011:NAG328014 NKC328011:NKC328014 NTY328011:NTY328014 ODU328011:ODU328014 ONQ328011:ONQ328014 OXM328011:OXM328014 PHI328011:PHI328014 PRE328011:PRE328014 QBA328011:QBA328014 QKW328011:QKW328014 QUS328011:QUS328014 REO328011:REO328014 ROK328011:ROK328014 RYG328011:RYG328014 SIC328011:SIC328014 SRY328011:SRY328014 TBU328011:TBU328014 TLQ328011:TLQ328014 TVM328011:TVM328014 UFI328011:UFI328014 UPE328011:UPE328014 UZA328011:UZA328014 VIW328011:VIW328014 VSS328011:VSS328014 WCO328011:WCO328014 WMK328011:WMK328014 WWG328011:WWG328014 C393547:C393550 JU393547:JU393550 TQ393547:TQ393550 ADM393547:ADM393550 ANI393547:ANI393550 AXE393547:AXE393550 BHA393547:BHA393550 BQW393547:BQW393550 CAS393547:CAS393550 CKO393547:CKO393550 CUK393547:CUK393550 DEG393547:DEG393550 DOC393547:DOC393550 DXY393547:DXY393550 EHU393547:EHU393550 ERQ393547:ERQ393550 FBM393547:FBM393550 FLI393547:FLI393550 FVE393547:FVE393550 GFA393547:GFA393550 GOW393547:GOW393550 GYS393547:GYS393550 HIO393547:HIO393550 HSK393547:HSK393550 ICG393547:ICG393550 IMC393547:IMC393550 IVY393547:IVY393550 JFU393547:JFU393550 JPQ393547:JPQ393550 JZM393547:JZM393550 KJI393547:KJI393550 KTE393547:KTE393550 LDA393547:LDA393550 LMW393547:LMW393550 LWS393547:LWS393550 MGO393547:MGO393550 MQK393547:MQK393550 NAG393547:NAG393550 NKC393547:NKC393550 NTY393547:NTY393550 ODU393547:ODU393550 ONQ393547:ONQ393550 OXM393547:OXM393550 PHI393547:PHI393550 PRE393547:PRE393550 QBA393547:QBA393550 QKW393547:QKW393550 QUS393547:QUS393550 REO393547:REO393550 ROK393547:ROK393550 RYG393547:RYG393550 SIC393547:SIC393550 SRY393547:SRY393550 TBU393547:TBU393550 TLQ393547:TLQ393550 TVM393547:TVM393550 UFI393547:UFI393550 UPE393547:UPE393550 UZA393547:UZA393550 VIW393547:VIW393550 VSS393547:VSS393550 WCO393547:WCO393550 WMK393547:WMK393550 WWG393547:WWG393550 C459083:C459086 JU459083:JU459086 TQ459083:TQ459086 ADM459083:ADM459086 ANI459083:ANI459086 AXE459083:AXE459086 BHA459083:BHA459086 BQW459083:BQW459086 CAS459083:CAS459086 CKO459083:CKO459086 CUK459083:CUK459086 DEG459083:DEG459086 DOC459083:DOC459086 DXY459083:DXY459086 EHU459083:EHU459086 ERQ459083:ERQ459086 FBM459083:FBM459086 FLI459083:FLI459086 FVE459083:FVE459086 GFA459083:GFA459086 GOW459083:GOW459086 GYS459083:GYS459086 HIO459083:HIO459086 HSK459083:HSK459086 ICG459083:ICG459086 IMC459083:IMC459086 IVY459083:IVY459086 JFU459083:JFU459086 JPQ459083:JPQ459086 JZM459083:JZM459086 KJI459083:KJI459086 KTE459083:KTE459086 LDA459083:LDA459086 LMW459083:LMW459086 LWS459083:LWS459086 MGO459083:MGO459086 MQK459083:MQK459086 NAG459083:NAG459086 NKC459083:NKC459086 NTY459083:NTY459086 ODU459083:ODU459086 ONQ459083:ONQ459086 OXM459083:OXM459086 PHI459083:PHI459086 PRE459083:PRE459086 QBA459083:QBA459086 QKW459083:QKW459086 QUS459083:QUS459086 REO459083:REO459086 ROK459083:ROK459086 RYG459083:RYG459086 SIC459083:SIC459086 SRY459083:SRY459086 TBU459083:TBU459086 TLQ459083:TLQ459086 TVM459083:TVM459086 UFI459083:UFI459086 UPE459083:UPE459086 UZA459083:UZA459086 VIW459083:VIW459086 VSS459083:VSS459086 WCO459083:WCO459086 WMK459083:WMK459086 WWG459083:WWG459086 C524619:C524622 JU524619:JU524622 TQ524619:TQ524622 ADM524619:ADM524622 ANI524619:ANI524622 AXE524619:AXE524622 BHA524619:BHA524622 BQW524619:BQW524622 CAS524619:CAS524622 CKO524619:CKO524622 CUK524619:CUK524622 DEG524619:DEG524622 DOC524619:DOC524622 DXY524619:DXY524622 EHU524619:EHU524622 ERQ524619:ERQ524622 FBM524619:FBM524622 FLI524619:FLI524622 FVE524619:FVE524622 GFA524619:GFA524622 GOW524619:GOW524622 GYS524619:GYS524622 HIO524619:HIO524622 HSK524619:HSK524622 ICG524619:ICG524622 IMC524619:IMC524622 IVY524619:IVY524622 JFU524619:JFU524622 JPQ524619:JPQ524622 JZM524619:JZM524622 KJI524619:KJI524622 KTE524619:KTE524622 LDA524619:LDA524622 LMW524619:LMW524622 LWS524619:LWS524622 MGO524619:MGO524622 MQK524619:MQK524622 NAG524619:NAG524622 NKC524619:NKC524622 NTY524619:NTY524622 ODU524619:ODU524622 ONQ524619:ONQ524622 OXM524619:OXM524622 PHI524619:PHI524622 PRE524619:PRE524622 QBA524619:QBA524622 QKW524619:QKW524622 QUS524619:QUS524622 REO524619:REO524622 ROK524619:ROK524622 RYG524619:RYG524622 SIC524619:SIC524622 SRY524619:SRY524622 TBU524619:TBU524622 TLQ524619:TLQ524622 TVM524619:TVM524622 UFI524619:UFI524622 UPE524619:UPE524622 UZA524619:UZA524622 VIW524619:VIW524622 VSS524619:VSS524622 WCO524619:WCO524622 WMK524619:WMK524622 WWG524619:WWG524622 C590155:C590158 JU590155:JU590158 TQ590155:TQ590158 ADM590155:ADM590158 ANI590155:ANI590158 AXE590155:AXE590158 BHA590155:BHA590158 BQW590155:BQW590158 CAS590155:CAS590158 CKO590155:CKO590158 CUK590155:CUK590158 DEG590155:DEG590158 DOC590155:DOC590158 DXY590155:DXY590158 EHU590155:EHU590158 ERQ590155:ERQ590158 FBM590155:FBM590158 FLI590155:FLI590158 FVE590155:FVE590158 GFA590155:GFA590158 GOW590155:GOW590158 GYS590155:GYS590158 HIO590155:HIO590158 HSK590155:HSK590158 ICG590155:ICG590158 IMC590155:IMC590158 IVY590155:IVY590158 JFU590155:JFU590158 JPQ590155:JPQ590158 JZM590155:JZM590158 KJI590155:KJI590158 KTE590155:KTE590158 LDA590155:LDA590158 LMW590155:LMW590158 LWS590155:LWS590158 MGO590155:MGO590158 MQK590155:MQK590158 NAG590155:NAG590158 NKC590155:NKC590158 NTY590155:NTY590158 ODU590155:ODU590158 ONQ590155:ONQ590158 OXM590155:OXM590158 PHI590155:PHI590158 PRE590155:PRE590158 QBA590155:QBA590158 QKW590155:QKW590158 QUS590155:QUS590158 REO590155:REO590158 ROK590155:ROK590158 RYG590155:RYG590158 SIC590155:SIC590158 SRY590155:SRY590158 TBU590155:TBU590158 TLQ590155:TLQ590158 TVM590155:TVM590158 UFI590155:UFI590158 UPE590155:UPE590158 UZA590155:UZA590158 VIW590155:VIW590158 VSS590155:VSS590158 WCO590155:WCO590158 WMK590155:WMK590158 WWG590155:WWG590158 C655691:C655694 JU655691:JU655694 TQ655691:TQ655694 ADM655691:ADM655694 ANI655691:ANI655694 AXE655691:AXE655694 BHA655691:BHA655694 BQW655691:BQW655694 CAS655691:CAS655694 CKO655691:CKO655694 CUK655691:CUK655694 DEG655691:DEG655694 DOC655691:DOC655694 DXY655691:DXY655694 EHU655691:EHU655694 ERQ655691:ERQ655694 FBM655691:FBM655694 FLI655691:FLI655694 FVE655691:FVE655694 GFA655691:GFA655694 GOW655691:GOW655694 GYS655691:GYS655694 HIO655691:HIO655694 HSK655691:HSK655694 ICG655691:ICG655694 IMC655691:IMC655694 IVY655691:IVY655694 JFU655691:JFU655694 JPQ655691:JPQ655694 JZM655691:JZM655694 KJI655691:KJI655694 KTE655691:KTE655694 LDA655691:LDA655694 LMW655691:LMW655694 LWS655691:LWS655694 MGO655691:MGO655694 MQK655691:MQK655694 NAG655691:NAG655694 NKC655691:NKC655694 NTY655691:NTY655694 ODU655691:ODU655694 ONQ655691:ONQ655694 OXM655691:OXM655694 PHI655691:PHI655694 PRE655691:PRE655694 QBA655691:QBA655694 QKW655691:QKW655694 QUS655691:QUS655694 REO655691:REO655694 ROK655691:ROK655694 RYG655691:RYG655694 SIC655691:SIC655694 SRY655691:SRY655694 TBU655691:TBU655694 TLQ655691:TLQ655694 TVM655691:TVM655694 UFI655691:UFI655694 UPE655691:UPE655694 UZA655691:UZA655694 VIW655691:VIW655694 VSS655691:VSS655694 WCO655691:WCO655694 WMK655691:WMK655694 WWG655691:WWG655694 C721227:C721230 JU721227:JU721230 TQ721227:TQ721230 ADM721227:ADM721230 ANI721227:ANI721230 AXE721227:AXE721230 BHA721227:BHA721230 BQW721227:BQW721230 CAS721227:CAS721230 CKO721227:CKO721230 CUK721227:CUK721230 DEG721227:DEG721230 DOC721227:DOC721230 DXY721227:DXY721230 EHU721227:EHU721230 ERQ721227:ERQ721230 FBM721227:FBM721230 FLI721227:FLI721230 FVE721227:FVE721230 GFA721227:GFA721230 GOW721227:GOW721230 GYS721227:GYS721230 HIO721227:HIO721230 HSK721227:HSK721230 ICG721227:ICG721230 IMC721227:IMC721230 IVY721227:IVY721230 JFU721227:JFU721230 JPQ721227:JPQ721230 JZM721227:JZM721230 KJI721227:KJI721230 KTE721227:KTE721230 LDA721227:LDA721230 LMW721227:LMW721230 LWS721227:LWS721230 MGO721227:MGO721230 MQK721227:MQK721230 NAG721227:NAG721230 NKC721227:NKC721230 NTY721227:NTY721230 ODU721227:ODU721230 ONQ721227:ONQ721230 OXM721227:OXM721230 PHI721227:PHI721230 PRE721227:PRE721230 QBA721227:QBA721230 QKW721227:QKW721230 QUS721227:QUS721230 REO721227:REO721230 ROK721227:ROK721230 RYG721227:RYG721230 SIC721227:SIC721230 SRY721227:SRY721230 TBU721227:TBU721230 TLQ721227:TLQ721230 TVM721227:TVM721230 UFI721227:UFI721230 UPE721227:UPE721230 UZA721227:UZA721230 VIW721227:VIW721230 VSS721227:VSS721230 WCO721227:WCO721230 WMK721227:WMK721230 WWG721227:WWG721230 C786763:C786766 JU786763:JU786766 TQ786763:TQ786766 ADM786763:ADM786766 ANI786763:ANI786766 AXE786763:AXE786766 BHA786763:BHA786766 BQW786763:BQW786766 CAS786763:CAS786766 CKO786763:CKO786766 CUK786763:CUK786766 DEG786763:DEG786766 DOC786763:DOC786766 DXY786763:DXY786766 EHU786763:EHU786766 ERQ786763:ERQ786766 FBM786763:FBM786766 FLI786763:FLI786766 FVE786763:FVE786766 GFA786763:GFA786766 GOW786763:GOW786766 GYS786763:GYS786766 HIO786763:HIO786766 HSK786763:HSK786766 ICG786763:ICG786766 IMC786763:IMC786766 IVY786763:IVY786766 JFU786763:JFU786766 JPQ786763:JPQ786766 JZM786763:JZM786766 KJI786763:KJI786766 KTE786763:KTE786766 LDA786763:LDA786766 LMW786763:LMW786766 LWS786763:LWS786766 MGO786763:MGO786766 MQK786763:MQK786766 NAG786763:NAG786766 NKC786763:NKC786766 NTY786763:NTY786766 ODU786763:ODU786766 ONQ786763:ONQ786766 OXM786763:OXM786766 PHI786763:PHI786766 PRE786763:PRE786766 QBA786763:QBA786766 QKW786763:QKW786766 QUS786763:QUS786766 REO786763:REO786766 ROK786763:ROK786766 RYG786763:RYG786766 SIC786763:SIC786766 SRY786763:SRY786766 TBU786763:TBU786766 TLQ786763:TLQ786766 TVM786763:TVM786766 UFI786763:UFI786766 UPE786763:UPE786766 UZA786763:UZA786766 VIW786763:VIW786766 VSS786763:VSS786766 WCO786763:WCO786766 WMK786763:WMK786766 WWG786763:WWG786766 C852299:C852302 JU852299:JU852302 TQ852299:TQ852302 ADM852299:ADM852302 ANI852299:ANI852302 AXE852299:AXE852302 BHA852299:BHA852302 BQW852299:BQW852302 CAS852299:CAS852302 CKO852299:CKO852302 CUK852299:CUK852302 DEG852299:DEG852302 DOC852299:DOC852302 DXY852299:DXY852302 EHU852299:EHU852302 ERQ852299:ERQ852302 FBM852299:FBM852302 FLI852299:FLI852302 FVE852299:FVE852302 GFA852299:GFA852302 GOW852299:GOW852302 GYS852299:GYS852302 HIO852299:HIO852302 HSK852299:HSK852302 ICG852299:ICG852302 IMC852299:IMC852302 IVY852299:IVY852302 JFU852299:JFU852302 JPQ852299:JPQ852302 JZM852299:JZM852302 KJI852299:KJI852302 KTE852299:KTE852302 LDA852299:LDA852302 LMW852299:LMW852302 LWS852299:LWS852302 MGO852299:MGO852302 MQK852299:MQK852302 NAG852299:NAG852302 NKC852299:NKC852302 NTY852299:NTY852302 ODU852299:ODU852302 ONQ852299:ONQ852302 OXM852299:OXM852302 PHI852299:PHI852302 PRE852299:PRE852302 QBA852299:QBA852302 QKW852299:QKW852302 QUS852299:QUS852302 REO852299:REO852302 ROK852299:ROK852302 RYG852299:RYG852302 SIC852299:SIC852302 SRY852299:SRY852302 TBU852299:TBU852302 TLQ852299:TLQ852302 TVM852299:TVM852302 UFI852299:UFI852302 UPE852299:UPE852302 UZA852299:UZA852302 VIW852299:VIW852302 VSS852299:VSS852302 WCO852299:WCO852302 WMK852299:WMK852302 WWG852299:WWG852302 C917835:C917838 JU917835:JU917838 TQ917835:TQ917838 ADM917835:ADM917838 ANI917835:ANI917838 AXE917835:AXE917838 BHA917835:BHA917838 BQW917835:BQW917838 CAS917835:CAS917838 CKO917835:CKO917838 CUK917835:CUK917838 DEG917835:DEG917838 DOC917835:DOC917838 DXY917835:DXY917838 EHU917835:EHU917838 ERQ917835:ERQ917838 FBM917835:FBM917838 FLI917835:FLI917838 FVE917835:FVE917838 GFA917835:GFA917838 GOW917835:GOW917838 GYS917835:GYS917838 HIO917835:HIO917838 HSK917835:HSK917838 ICG917835:ICG917838 IMC917835:IMC917838 IVY917835:IVY917838 JFU917835:JFU917838 JPQ917835:JPQ917838 JZM917835:JZM917838 KJI917835:KJI917838 KTE917835:KTE917838 LDA917835:LDA917838 LMW917835:LMW917838 LWS917835:LWS917838 MGO917835:MGO917838 MQK917835:MQK917838 NAG917835:NAG917838 NKC917835:NKC917838 NTY917835:NTY917838 ODU917835:ODU917838 ONQ917835:ONQ917838 OXM917835:OXM917838 PHI917835:PHI917838 PRE917835:PRE917838 QBA917835:QBA917838 QKW917835:QKW917838 QUS917835:QUS917838 REO917835:REO917838 ROK917835:ROK917838 RYG917835:RYG917838 SIC917835:SIC917838 SRY917835:SRY917838 TBU917835:TBU917838 TLQ917835:TLQ917838 TVM917835:TVM917838 UFI917835:UFI917838 UPE917835:UPE917838 UZA917835:UZA917838 VIW917835:VIW917838 VSS917835:VSS917838 WCO917835:WCO917838 WMK917835:WMK917838 WWG917835:WWG917838 C983371:C983374 JU983371:JU983374 TQ983371:TQ983374 ADM983371:ADM983374 ANI983371:ANI983374 AXE983371:AXE983374 BHA983371:BHA983374 BQW983371:BQW983374 CAS983371:CAS983374 CKO983371:CKO983374 CUK983371:CUK983374 DEG983371:DEG983374 DOC983371:DOC983374 DXY983371:DXY983374 EHU983371:EHU983374 ERQ983371:ERQ983374 FBM983371:FBM983374 FLI983371:FLI983374 FVE983371:FVE983374 GFA983371:GFA983374 GOW983371:GOW983374 GYS983371:GYS983374 HIO983371:HIO983374 HSK983371:HSK983374 ICG983371:ICG983374 IMC983371:IMC983374 IVY983371:IVY983374 JFU983371:JFU983374 JPQ983371:JPQ983374 JZM983371:JZM983374 KJI983371:KJI983374 KTE983371:KTE983374 LDA983371:LDA983374 LMW983371:LMW983374 LWS983371:LWS983374 MGO983371:MGO983374 MQK983371:MQK983374 NAG983371:NAG983374 NKC983371:NKC983374 NTY983371:NTY983374 ODU983371:ODU983374 ONQ983371:ONQ983374 OXM983371:OXM983374 PHI983371:PHI983374 PRE983371:PRE983374 QBA983371:QBA983374 QKW983371:QKW983374 QUS983371:QUS983374 REO983371:REO983374 ROK983371:ROK983374 RYG983371:RYG983374 SIC983371:SIC983374 SRY983371:SRY983374 TBU983371:TBU983374 TLQ983371:TLQ983374 TVM983371:TVM983374 UFI983371:UFI983374 UPE983371:UPE983374 UZA983371:UZA983374 VIW983371:VIW983374 VSS983371:VSS983374 WCO983371:WCO983374 WMK983371:WMK983374 WWG983371:WWG983374 QBA983160:QBA983165 JU314:JU317 TQ314:TQ317 ADM314:ADM317 ANI314:ANI317 AXE314:AXE317 BHA314:BHA317 BQW314:BQW317 CAS314:CAS317 CKO314:CKO317 CUK314:CUK317 DEG314:DEG317 DOC314:DOC317 DXY314:DXY317 EHU314:EHU317 ERQ314:ERQ317 FBM314:FBM317 FLI314:FLI317 FVE314:FVE317 GFA314:GFA317 GOW314:GOW317 GYS314:GYS317 HIO314:HIO317 HSK314:HSK317 ICG314:ICG317 IMC314:IMC317 IVY314:IVY317 JFU314:JFU317 JPQ314:JPQ317 JZM314:JZM317 KJI314:KJI317 KTE314:KTE317 LDA314:LDA317 LMW314:LMW317 LWS314:LWS317 MGO314:MGO317 MQK314:MQK317 NAG314:NAG317 NKC314:NKC317 NTY314:NTY317 ODU314:ODU317 ONQ314:ONQ317 OXM314:OXM317 PHI314:PHI317 PRE314:PRE317 QBA314:QBA317 QKW314:QKW317 QUS314:QUS317 REO314:REO317 ROK314:ROK317 RYG314:RYG317 SIC314:SIC317 SRY314:SRY317 TBU314:TBU317 TLQ314:TLQ317 TVM314:TVM317 UFI314:UFI317 UPE314:UPE317 UZA314:UZA317 VIW314:VIW317 VSS314:VSS317 WCO314:WCO317 WMK314:WMK317 WWG314:WWG317 C65819:C65822 JU65819:JU65822 TQ65819:TQ65822 ADM65819:ADM65822 ANI65819:ANI65822 AXE65819:AXE65822 BHA65819:BHA65822 BQW65819:BQW65822 CAS65819:CAS65822 CKO65819:CKO65822 CUK65819:CUK65822 DEG65819:DEG65822 DOC65819:DOC65822 DXY65819:DXY65822 EHU65819:EHU65822 ERQ65819:ERQ65822 FBM65819:FBM65822 FLI65819:FLI65822 FVE65819:FVE65822 GFA65819:GFA65822 GOW65819:GOW65822 GYS65819:GYS65822 HIO65819:HIO65822 HSK65819:HSK65822 ICG65819:ICG65822 IMC65819:IMC65822 IVY65819:IVY65822 JFU65819:JFU65822 JPQ65819:JPQ65822 JZM65819:JZM65822 KJI65819:KJI65822 KTE65819:KTE65822 LDA65819:LDA65822 LMW65819:LMW65822 LWS65819:LWS65822 MGO65819:MGO65822 MQK65819:MQK65822 NAG65819:NAG65822 NKC65819:NKC65822 NTY65819:NTY65822 ODU65819:ODU65822 ONQ65819:ONQ65822 OXM65819:OXM65822 PHI65819:PHI65822 PRE65819:PRE65822 QBA65819:QBA65822 QKW65819:QKW65822 QUS65819:QUS65822 REO65819:REO65822 ROK65819:ROK65822 RYG65819:RYG65822 SIC65819:SIC65822 SRY65819:SRY65822 TBU65819:TBU65822 TLQ65819:TLQ65822 TVM65819:TVM65822 UFI65819:UFI65822 UPE65819:UPE65822 UZA65819:UZA65822 VIW65819:VIW65822 VSS65819:VSS65822 WCO65819:WCO65822 WMK65819:WMK65822 WWG65819:WWG65822 C131355:C131358 JU131355:JU131358 TQ131355:TQ131358 ADM131355:ADM131358 ANI131355:ANI131358 AXE131355:AXE131358 BHA131355:BHA131358 BQW131355:BQW131358 CAS131355:CAS131358 CKO131355:CKO131358 CUK131355:CUK131358 DEG131355:DEG131358 DOC131355:DOC131358 DXY131355:DXY131358 EHU131355:EHU131358 ERQ131355:ERQ131358 FBM131355:FBM131358 FLI131355:FLI131358 FVE131355:FVE131358 GFA131355:GFA131358 GOW131355:GOW131358 GYS131355:GYS131358 HIO131355:HIO131358 HSK131355:HSK131358 ICG131355:ICG131358 IMC131355:IMC131358 IVY131355:IVY131358 JFU131355:JFU131358 JPQ131355:JPQ131358 JZM131355:JZM131358 KJI131355:KJI131358 KTE131355:KTE131358 LDA131355:LDA131358 LMW131355:LMW131358 LWS131355:LWS131358 MGO131355:MGO131358 MQK131355:MQK131358 NAG131355:NAG131358 NKC131355:NKC131358 NTY131355:NTY131358 ODU131355:ODU131358 ONQ131355:ONQ131358 OXM131355:OXM131358 PHI131355:PHI131358 PRE131355:PRE131358 QBA131355:QBA131358 QKW131355:QKW131358 QUS131355:QUS131358 REO131355:REO131358 ROK131355:ROK131358 RYG131355:RYG131358 SIC131355:SIC131358 SRY131355:SRY131358 TBU131355:TBU131358 TLQ131355:TLQ131358 TVM131355:TVM131358 UFI131355:UFI131358 UPE131355:UPE131358 UZA131355:UZA131358 VIW131355:VIW131358 VSS131355:VSS131358 WCO131355:WCO131358 WMK131355:WMK131358 WWG131355:WWG131358 C196891:C196894 JU196891:JU196894 TQ196891:TQ196894 ADM196891:ADM196894 ANI196891:ANI196894 AXE196891:AXE196894 BHA196891:BHA196894 BQW196891:BQW196894 CAS196891:CAS196894 CKO196891:CKO196894 CUK196891:CUK196894 DEG196891:DEG196894 DOC196891:DOC196894 DXY196891:DXY196894 EHU196891:EHU196894 ERQ196891:ERQ196894 FBM196891:FBM196894 FLI196891:FLI196894 FVE196891:FVE196894 GFA196891:GFA196894 GOW196891:GOW196894 GYS196891:GYS196894 HIO196891:HIO196894 HSK196891:HSK196894 ICG196891:ICG196894 IMC196891:IMC196894 IVY196891:IVY196894 JFU196891:JFU196894 JPQ196891:JPQ196894 JZM196891:JZM196894 KJI196891:KJI196894 KTE196891:KTE196894 LDA196891:LDA196894 LMW196891:LMW196894 LWS196891:LWS196894 MGO196891:MGO196894 MQK196891:MQK196894 NAG196891:NAG196894 NKC196891:NKC196894 NTY196891:NTY196894 ODU196891:ODU196894 ONQ196891:ONQ196894 OXM196891:OXM196894 PHI196891:PHI196894 PRE196891:PRE196894 QBA196891:QBA196894 QKW196891:QKW196894 QUS196891:QUS196894 REO196891:REO196894 ROK196891:ROK196894 RYG196891:RYG196894 SIC196891:SIC196894 SRY196891:SRY196894 TBU196891:TBU196894 TLQ196891:TLQ196894 TVM196891:TVM196894 UFI196891:UFI196894 UPE196891:UPE196894 UZA196891:UZA196894 VIW196891:VIW196894 VSS196891:VSS196894 WCO196891:WCO196894 WMK196891:WMK196894 WWG196891:WWG196894 C262427:C262430 JU262427:JU262430 TQ262427:TQ262430 ADM262427:ADM262430 ANI262427:ANI262430 AXE262427:AXE262430 BHA262427:BHA262430 BQW262427:BQW262430 CAS262427:CAS262430 CKO262427:CKO262430 CUK262427:CUK262430 DEG262427:DEG262430 DOC262427:DOC262430 DXY262427:DXY262430 EHU262427:EHU262430 ERQ262427:ERQ262430 FBM262427:FBM262430 FLI262427:FLI262430 FVE262427:FVE262430 GFA262427:GFA262430 GOW262427:GOW262430 GYS262427:GYS262430 HIO262427:HIO262430 HSK262427:HSK262430 ICG262427:ICG262430 IMC262427:IMC262430 IVY262427:IVY262430 JFU262427:JFU262430 JPQ262427:JPQ262430 JZM262427:JZM262430 KJI262427:KJI262430 KTE262427:KTE262430 LDA262427:LDA262430 LMW262427:LMW262430 LWS262427:LWS262430 MGO262427:MGO262430 MQK262427:MQK262430 NAG262427:NAG262430 NKC262427:NKC262430 NTY262427:NTY262430 ODU262427:ODU262430 ONQ262427:ONQ262430 OXM262427:OXM262430 PHI262427:PHI262430 PRE262427:PRE262430 QBA262427:QBA262430 QKW262427:QKW262430 QUS262427:QUS262430 REO262427:REO262430 ROK262427:ROK262430 RYG262427:RYG262430 SIC262427:SIC262430 SRY262427:SRY262430 TBU262427:TBU262430 TLQ262427:TLQ262430 TVM262427:TVM262430 UFI262427:UFI262430 UPE262427:UPE262430 UZA262427:UZA262430 VIW262427:VIW262430 VSS262427:VSS262430 WCO262427:WCO262430 WMK262427:WMK262430 WWG262427:WWG262430 C327963:C327966 JU327963:JU327966 TQ327963:TQ327966 ADM327963:ADM327966 ANI327963:ANI327966 AXE327963:AXE327966 BHA327963:BHA327966 BQW327963:BQW327966 CAS327963:CAS327966 CKO327963:CKO327966 CUK327963:CUK327966 DEG327963:DEG327966 DOC327963:DOC327966 DXY327963:DXY327966 EHU327963:EHU327966 ERQ327963:ERQ327966 FBM327963:FBM327966 FLI327963:FLI327966 FVE327963:FVE327966 GFA327963:GFA327966 GOW327963:GOW327966 GYS327963:GYS327966 HIO327963:HIO327966 HSK327963:HSK327966 ICG327963:ICG327966 IMC327963:IMC327966 IVY327963:IVY327966 JFU327963:JFU327966 JPQ327963:JPQ327966 JZM327963:JZM327966 KJI327963:KJI327966 KTE327963:KTE327966 LDA327963:LDA327966 LMW327963:LMW327966 LWS327963:LWS327966 MGO327963:MGO327966 MQK327963:MQK327966 NAG327963:NAG327966 NKC327963:NKC327966 NTY327963:NTY327966 ODU327963:ODU327966 ONQ327963:ONQ327966 OXM327963:OXM327966 PHI327963:PHI327966 PRE327963:PRE327966 QBA327963:QBA327966 QKW327963:QKW327966 QUS327963:QUS327966 REO327963:REO327966 ROK327963:ROK327966 RYG327963:RYG327966 SIC327963:SIC327966 SRY327963:SRY327966 TBU327963:TBU327966 TLQ327963:TLQ327966 TVM327963:TVM327966 UFI327963:UFI327966 UPE327963:UPE327966 UZA327963:UZA327966 VIW327963:VIW327966 VSS327963:VSS327966 WCO327963:WCO327966 WMK327963:WMK327966 WWG327963:WWG327966 C393499:C393502 JU393499:JU393502 TQ393499:TQ393502 ADM393499:ADM393502 ANI393499:ANI393502 AXE393499:AXE393502 BHA393499:BHA393502 BQW393499:BQW393502 CAS393499:CAS393502 CKO393499:CKO393502 CUK393499:CUK393502 DEG393499:DEG393502 DOC393499:DOC393502 DXY393499:DXY393502 EHU393499:EHU393502 ERQ393499:ERQ393502 FBM393499:FBM393502 FLI393499:FLI393502 FVE393499:FVE393502 GFA393499:GFA393502 GOW393499:GOW393502 GYS393499:GYS393502 HIO393499:HIO393502 HSK393499:HSK393502 ICG393499:ICG393502 IMC393499:IMC393502 IVY393499:IVY393502 JFU393499:JFU393502 JPQ393499:JPQ393502 JZM393499:JZM393502 KJI393499:KJI393502 KTE393499:KTE393502 LDA393499:LDA393502 LMW393499:LMW393502 LWS393499:LWS393502 MGO393499:MGO393502 MQK393499:MQK393502 NAG393499:NAG393502 NKC393499:NKC393502 NTY393499:NTY393502 ODU393499:ODU393502 ONQ393499:ONQ393502 OXM393499:OXM393502 PHI393499:PHI393502 PRE393499:PRE393502 QBA393499:QBA393502 QKW393499:QKW393502 QUS393499:QUS393502 REO393499:REO393502 ROK393499:ROK393502 RYG393499:RYG393502 SIC393499:SIC393502 SRY393499:SRY393502 TBU393499:TBU393502 TLQ393499:TLQ393502 TVM393499:TVM393502 UFI393499:UFI393502 UPE393499:UPE393502 UZA393499:UZA393502 VIW393499:VIW393502 VSS393499:VSS393502 WCO393499:WCO393502 WMK393499:WMK393502 WWG393499:WWG393502 C459035:C459038 JU459035:JU459038 TQ459035:TQ459038 ADM459035:ADM459038 ANI459035:ANI459038 AXE459035:AXE459038 BHA459035:BHA459038 BQW459035:BQW459038 CAS459035:CAS459038 CKO459035:CKO459038 CUK459035:CUK459038 DEG459035:DEG459038 DOC459035:DOC459038 DXY459035:DXY459038 EHU459035:EHU459038 ERQ459035:ERQ459038 FBM459035:FBM459038 FLI459035:FLI459038 FVE459035:FVE459038 GFA459035:GFA459038 GOW459035:GOW459038 GYS459035:GYS459038 HIO459035:HIO459038 HSK459035:HSK459038 ICG459035:ICG459038 IMC459035:IMC459038 IVY459035:IVY459038 JFU459035:JFU459038 JPQ459035:JPQ459038 JZM459035:JZM459038 KJI459035:KJI459038 KTE459035:KTE459038 LDA459035:LDA459038 LMW459035:LMW459038 LWS459035:LWS459038 MGO459035:MGO459038 MQK459035:MQK459038 NAG459035:NAG459038 NKC459035:NKC459038 NTY459035:NTY459038 ODU459035:ODU459038 ONQ459035:ONQ459038 OXM459035:OXM459038 PHI459035:PHI459038 PRE459035:PRE459038 QBA459035:QBA459038 QKW459035:QKW459038 QUS459035:QUS459038 REO459035:REO459038 ROK459035:ROK459038 RYG459035:RYG459038 SIC459035:SIC459038 SRY459035:SRY459038 TBU459035:TBU459038 TLQ459035:TLQ459038 TVM459035:TVM459038 UFI459035:UFI459038 UPE459035:UPE459038 UZA459035:UZA459038 VIW459035:VIW459038 VSS459035:VSS459038 WCO459035:WCO459038 WMK459035:WMK459038 WWG459035:WWG459038 C524571:C524574 JU524571:JU524574 TQ524571:TQ524574 ADM524571:ADM524574 ANI524571:ANI524574 AXE524571:AXE524574 BHA524571:BHA524574 BQW524571:BQW524574 CAS524571:CAS524574 CKO524571:CKO524574 CUK524571:CUK524574 DEG524571:DEG524574 DOC524571:DOC524574 DXY524571:DXY524574 EHU524571:EHU524574 ERQ524571:ERQ524574 FBM524571:FBM524574 FLI524571:FLI524574 FVE524571:FVE524574 GFA524571:GFA524574 GOW524571:GOW524574 GYS524571:GYS524574 HIO524571:HIO524574 HSK524571:HSK524574 ICG524571:ICG524574 IMC524571:IMC524574 IVY524571:IVY524574 JFU524571:JFU524574 JPQ524571:JPQ524574 JZM524571:JZM524574 KJI524571:KJI524574 KTE524571:KTE524574 LDA524571:LDA524574 LMW524571:LMW524574 LWS524571:LWS524574 MGO524571:MGO524574 MQK524571:MQK524574 NAG524571:NAG524574 NKC524571:NKC524574 NTY524571:NTY524574 ODU524571:ODU524574 ONQ524571:ONQ524574 OXM524571:OXM524574 PHI524571:PHI524574 PRE524571:PRE524574 QBA524571:QBA524574 QKW524571:QKW524574 QUS524571:QUS524574 REO524571:REO524574 ROK524571:ROK524574 RYG524571:RYG524574 SIC524571:SIC524574 SRY524571:SRY524574 TBU524571:TBU524574 TLQ524571:TLQ524574 TVM524571:TVM524574 UFI524571:UFI524574 UPE524571:UPE524574 UZA524571:UZA524574 VIW524571:VIW524574 VSS524571:VSS524574 WCO524571:WCO524574 WMK524571:WMK524574 WWG524571:WWG524574 C590107:C590110 JU590107:JU590110 TQ590107:TQ590110 ADM590107:ADM590110 ANI590107:ANI590110 AXE590107:AXE590110 BHA590107:BHA590110 BQW590107:BQW590110 CAS590107:CAS590110 CKO590107:CKO590110 CUK590107:CUK590110 DEG590107:DEG590110 DOC590107:DOC590110 DXY590107:DXY590110 EHU590107:EHU590110 ERQ590107:ERQ590110 FBM590107:FBM590110 FLI590107:FLI590110 FVE590107:FVE590110 GFA590107:GFA590110 GOW590107:GOW590110 GYS590107:GYS590110 HIO590107:HIO590110 HSK590107:HSK590110 ICG590107:ICG590110 IMC590107:IMC590110 IVY590107:IVY590110 JFU590107:JFU590110 JPQ590107:JPQ590110 JZM590107:JZM590110 KJI590107:KJI590110 KTE590107:KTE590110 LDA590107:LDA590110 LMW590107:LMW590110 LWS590107:LWS590110 MGO590107:MGO590110 MQK590107:MQK590110 NAG590107:NAG590110 NKC590107:NKC590110 NTY590107:NTY590110 ODU590107:ODU590110 ONQ590107:ONQ590110 OXM590107:OXM590110 PHI590107:PHI590110 PRE590107:PRE590110 QBA590107:QBA590110 QKW590107:QKW590110 QUS590107:QUS590110 REO590107:REO590110 ROK590107:ROK590110 RYG590107:RYG590110 SIC590107:SIC590110 SRY590107:SRY590110 TBU590107:TBU590110 TLQ590107:TLQ590110 TVM590107:TVM590110 UFI590107:UFI590110 UPE590107:UPE590110 UZA590107:UZA590110 VIW590107:VIW590110 VSS590107:VSS590110 WCO590107:WCO590110 WMK590107:WMK590110 WWG590107:WWG590110 C655643:C655646 JU655643:JU655646 TQ655643:TQ655646 ADM655643:ADM655646 ANI655643:ANI655646 AXE655643:AXE655646 BHA655643:BHA655646 BQW655643:BQW655646 CAS655643:CAS655646 CKO655643:CKO655646 CUK655643:CUK655646 DEG655643:DEG655646 DOC655643:DOC655646 DXY655643:DXY655646 EHU655643:EHU655646 ERQ655643:ERQ655646 FBM655643:FBM655646 FLI655643:FLI655646 FVE655643:FVE655646 GFA655643:GFA655646 GOW655643:GOW655646 GYS655643:GYS655646 HIO655643:HIO655646 HSK655643:HSK655646 ICG655643:ICG655646 IMC655643:IMC655646 IVY655643:IVY655646 JFU655643:JFU655646 JPQ655643:JPQ655646 JZM655643:JZM655646 KJI655643:KJI655646 KTE655643:KTE655646 LDA655643:LDA655646 LMW655643:LMW655646 LWS655643:LWS655646 MGO655643:MGO655646 MQK655643:MQK655646 NAG655643:NAG655646 NKC655643:NKC655646 NTY655643:NTY655646 ODU655643:ODU655646 ONQ655643:ONQ655646 OXM655643:OXM655646 PHI655643:PHI655646 PRE655643:PRE655646 QBA655643:QBA655646 QKW655643:QKW655646 QUS655643:QUS655646 REO655643:REO655646 ROK655643:ROK655646 RYG655643:RYG655646 SIC655643:SIC655646 SRY655643:SRY655646 TBU655643:TBU655646 TLQ655643:TLQ655646 TVM655643:TVM655646 UFI655643:UFI655646 UPE655643:UPE655646 UZA655643:UZA655646 VIW655643:VIW655646 VSS655643:VSS655646 WCO655643:WCO655646 WMK655643:WMK655646 WWG655643:WWG655646 C721179:C721182 JU721179:JU721182 TQ721179:TQ721182 ADM721179:ADM721182 ANI721179:ANI721182 AXE721179:AXE721182 BHA721179:BHA721182 BQW721179:BQW721182 CAS721179:CAS721182 CKO721179:CKO721182 CUK721179:CUK721182 DEG721179:DEG721182 DOC721179:DOC721182 DXY721179:DXY721182 EHU721179:EHU721182 ERQ721179:ERQ721182 FBM721179:FBM721182 FLI721179:FLI721182 FVE721179:FVE721182 GFA721179:GFA721182 GOW721179:GOW721182 GYS721179:GYS721182 HIO721179:HIO721182 HSK721179:HSK721182 ICG721179:ICG721182 IMC721179:IMC721182 IVY721179:IVY721182 JFU721179:JFU721182 JPQ721179:JPQ721182 JZM721179:JZM721182 KJI721179:KJI721182 KTE721179:KTE721182 LDA721179:LDA721182 LMW721179:LMW721182 LWS721179:LWS721182 MGO721179:MGO721182 MQK721179:MQK721182 NAG721179:NAG721182 NKC721179:NKC721182 NTY721179:NTY721182 ODU721179:ODU721182 ONQ721179:ONQ721182 OXM721179:OXM721182 PHI721179:PHI721182 PRE721179:PRE721182 QBA721179:QBA721182 QKW721179:QKW721182 QUS721179:QUS721182 REO721179:REO721182 ROK721179:ROK721182 RYG721179:RYG721182 SIC721179:SIC721182 SRY721179:SRY721182 TBU721179:TBU721182 TLQ721179:TLQ721182 TVM721179:TVM721182 UFI721179:UFI721182 UPE721179:UPE721182 UZA721179:UZA721182 VIW721179:VIW721182 VSS721179:VSS721182 WCO721179:WCO721182 WMK721179:WMK721182 WWG721179:WWG721182 C786715:C786718 JU786715:JU786718 TQ786715:TQ786718 ADM786715:ADM786718 ANI786715:ANI786718 AXE786715:AXE786718 BHA786715:BHA786718 BQW786715:BQW786718 CAS786715:CAS786718 CKO786715:CKO786718 CUK786715:CUK786718 DEG786715:DEG786718 DOC786715:DOC786718 DXY786715:DXY786718 EHU786715:EHU786718 ERQ786715:ERQ786718 FBM786715:FBM786718 FLI786715:FLI786718 FVE786715:FVE786718 GFA786715:GFA786718 GOW786715:GOW786718 GYS786715:GYS786718 HIO786715:HIO786718 HSK786715:HSK786718 ICG786715:ICG786718 IMC786715:IMC786718 IVY786715:IVY786718 JFU786715:JFU786718 JPQ786715:JPQ786718 JZM786715:JZM786718 KJI786715:KJI786718 KTE786715:KTE786718 LDA786715:LDA786718 LMW786715:LMW786718 LWS786715:LWS786718 MGO786715:MGO786718 MQK786715:MQK786718 NAG786715:NAG786718 NKC786715:NKC786718 NTY786715:NTY786718 ODU786715:ODU786718 ONQ786715:ONQ786718 OXM786715:OXM786718 PHI786715:PHI786718 PRE786715:PRE786718 QBA786715:QBA786718 QKW786715:QKW786718 QUS786715:QUS786718 REO786715:REO786718 ROK786715:ROK786718 RYG786715:RYG786718 SIC786715:SIC786718 SRY786715:SRY786718 TBU786715:TBU786718 TLQ786715:TLQ786718 TVM786715:TVM786718 UFI786715:UFI786718 UPE786715:UPE786718 UZA786715:UZA786718 VIW786715:VIW786718 VSS786715:VSS786718 WCO786715:WCO786718 WMK786715:WMK786718 WWG786715:WWG786718 C852251:C852254 JU852251:JU852254 TQ852251:TQ852254 ADM852251:ADM852254 ANI852251:ANI852254 AXE852251:AXE852254 BHA852251:BHA852254 BQW852251:BQW852254 CAS852251:CAS852254 CKO852251:CKO852254 CUK852251:CUK852254 DEG852251:DEG852254 DOC852251:DOC852254 DXY852251:DXY852254 EHU852251:EHU852254 ERQ852251:ERQ852254 FBM852251:FBM852254 FLI852251:FLI852254 FVE852251:FVE852254 GFA852251:GFA852254 GOW852251:GOW852254 GYS852251:GYS852254 HIO852251:HIO852254 HSK852251:HSK852254 ICG852251:ICG852254 IMC852251:IMC852254 IVY852251:IVY852254 JFU852251:JFU852254 JPQ852251:JPQ852254 JZM852251:JZM852254 KJI852251:KJI852254 KTE852251:KTE852254 LDA852251:LDA852254 LMW852251:LMW852254 LWS852251:LWS852254 MGO852251:MGO852254 MQK852251:MQK852254 NAG852251:NAG852254 NKC852251:NKC852254 NTY852251:NTY852254 ODU852251:ODU852254 ONQ852251:ONQ852254 OXM852251:OXM852254 PHI852251:PHI852254 PRE852251:PRE852254 QBA852251:QBA852254 QKW852251:QKW852254 QUS852251:QUS852254 REO852251:REO852254 ROK852251:ROK852254 RYG852251:RYG852254 SIC852251:SIC852254 SRY852251:SRY852254 TBU852251:TBU852254 TLQ852251:TLQ852254 TVM852251:TVM852254 UFI852251:UFI852254 UPE852251:UPE852254 UZA852251:UZA852254 VIW852251:VIW852254 VSS852251:VSS852254 WCO852251:WCO852254 WMK852251:WMK852254 WWG852251:WWG852254 C917787:C917790 JU917787:JU917790 TQ917787:TQ917790 ADM917787:ADM917790 ANI917787:ANI917790 AXE917787:AXE917790 BHA917787:BHA917790 BQW917787:BQW917790 CAS917787:CAS917790 CKO917787:CKO917790 CUK917787:CUK917790 DEG917787:DEG917790 DOC917787:DOC917790 DXY917787:DXY917790 EHU917787:EHU917790 ERQ917787:ERQ917790 FBM917787:FBM917790 FLI917787:FLI917790 FVE917787:FVE917790 GFA917787:GFA917790 GOW917787:GOW917790 GYS917787:GYS917790 HIO917787:HIO917790 HSK917787:HSK917790 ICG917787:ICG917790 IMC917787:IMC917790 IVY917787:IVY917790 JFU917787:JFU917790 JPQ917787:JPQ917790 JZM917787:JZM917790 KJI917787:KJI917790 KTE917787:KTE917790 LDA917787:LDA917790 LMW917787:LMW917790 LWS917787:LWS917790 MGO917787:MGO917790 MQK917787:MQK917790 NAG917787:NAG917790 NKC917787:NKC917790 NTY917787:NTY917790 ODU917787:ODU917790 ONQ917787:ONQ917790 OXM917787:OXM917790 PHI917787:PHI917790 PRE917787:PRE917790 QBA917787:QBA917790 QKW917787:QKW917790 QUS917787:QUS917790 REO917787:REO917790 ROK917787:ROK917790 RYG917787:RYG917790 SIC917787:SIC917790 SRY917787:SRY917790 TBU917787:TBU917790 TLQ917787:TLQ917790 TVM917787:TVM917790 UFI917787:UFI917790 UPE917787:UPE917790 UZA917787:UZA917790 VIW917787:VIW917790 VSS917787:VSS917790 WCO917787:WCO917790 WMK917787:WMK917790 WWG917787:WWG917790 C983323:C983326 JU983323:JU983326 TQ983323:TQ983326 ADM983323:ADM983326 ANI983323:ANI983326 AXE983323:AXE983326 BHA983323:BHA983326 BQW983323:BQW983326 CAS983323:CAS983326 CKO983323:CKO983326 CUK983323:CUK983326 DEG983323:DEG983326 DOC983323:DOC983326 DXY983323:DXY983326 EHU983323:EHU983326 ERQ983323:ERQ983326 FBM983323:FBM983326 FLI983323:FLI983326 FVE983323:FVE983326 GFA983323:GFA983326 GOW983323:GOW983326 GYS983323:GYS983326 HIO983323:HIO983326 HSK983323:HSK983326 ICG983323:ICG983326 IMC983323:IMC983326 IVY983323:IVY983326 JFU983323:JFU983326 JPQ983323:JPQ983326 JZM983323:JZM983326 KJI983323:KJI983326 KTE983323:KTE983326 LDA983323:LDA983326 LMW983323:LMW983326 LWS983323:LWS983326 MGO983323:MGO983326 MQK983323:MQK983326 NAG983323:NAG983326 NKC983323:NKC983326 NTY983323:NTY983326 ODU983323:ODU983326 ONQ983323:ONQ983326 OXM983323:OXM983326 PHI983323:PHI983326 PRE983323:PRE983326 QBA983323:QBA983326 QKW983323:QKW983326 QUS983323:QUS983326 REO983323:REO983326 ROK983323:ROK983326 RYG983323:RYG983326 SIC983323:SIC983326 SRY983323:SRY983326 TBU983323:TBU983326 TLQ983323:TLQ983326 TVM983323:TVM983326 UFI983323:UFI983326 UPE983323:UPE983326 UZA983323:UZA983326 VIW983323:VIW983326 VSS983323:VSS983326 WCO983323:WCO983326 WMK983323:WMK983326 WWG983323:WWG983326 NTY983160:NTY983165 C65773:C65779 JU65773:JU65779 TQ65773:TQ65779 ADM65773:ADM65779 ANI65773:ANI65779 AXE65773:AXE65779 BHA65773:BHA65779 BQW65773:BQW65779 CAS65773:CAS65779 CKO65773:CKO65779 CUK65773:CUK65779 DEG65773:DEG65779 DOC65773:DOC65779 DXY65773:DXY65779 EHU65773:EHU65779 ERQ65773:ERQ65779 FBM65773:FBM65779 FLI65773:FLI65779 FVE65773:FVE65779 GFA65773:GFA65779 GOW65773:GOW65779 GYS65773:GYS65779 HIO65773:HIO65779 HSK65773:HSK65779 ICG65773:ICG65779 IMC65773:IMC65779 IVY65773:IVY65779 JFU65773:JFU65779 JPQ65773:JPQ65779 JZM65773:JZM65779 KJI65773:KJI65779 KTE65773:KTE65779 LDA65773:LDA65779 LMW65773:LMW65779 LWS65773:LWS65779 MGO65773:MGO65779 MQK65773:MQK65779 NAG65773:NAG65779 NKC65773:NKC65779 NTY65773:NTY65779 ODU65773:ODU65779 ONQ65773:ONQ65779 OXM65773:OXM65779 PHI65773:PHI65779 PRE65773:PRE65779 QBA65773:QBA65779 QKW65773:QKW65779 QUS65773:QUS65779 REO65773:REO65779 ROK65773:ROK65779 RYG65773:RYG65779 SIC65773:SIC65779 SRY65773:SRY65779 TBU65773:TBU65779 TLQ65773:TLQ65779 TVM65773:TVM65779 UFI65773:UFI65779 UPE65773:UPE65779 UZA65773:UZA65779 VIW65773:VIW65779 VSS65773:VSS65779 WCO65773:WCO65779 WMK65773:WMK65779 WWG65773:WWG65779 C131309:C131315 JU131309:JU131315 TQ131309:TQ131315 ADM131309:ADM131315 ANI131309:ANI131315 AXE131309:AXE131315 BHA131309:BHA131315 BQW131309:BQW131315 CAS131309:CAS131315 CKO131309:CKO131315 CUK131309:CUK131315 DEG131309:DEG131315 DOC131309:DOC131315 DXY131309:DXY131315 EHU131309:EHU131315 ERQ131309:ERQ131315 FBM131309:FBM131315 FLI131309:FLI131315 FVE131309:FVE131315 GFA131309:GFA131315 GOW131309:GOW131315 GYS131309:GYS131315 HIO131309:HIO131315 HSK131309:HSK131315 ICG131309:ICG131315 IMC131309:IMC131315 IVY131309:IVY131315 JFU131309:JFU131315 JPQ131309:JPQ131315 JZM131309:JZM131315 KJI131309:KJI131315 KTE131309:KTE131315 LDA131309:LDA131315 LMW131309:LMW131315 LWS131309:LWS131315 MGO131309:MGO131315 MQK131309:MQK131315 NAG131309:NAG131315 NKC131309:NKC131315 NTY131309:NTY131315 ODU131309:ODU131315 ONQ131309:ONQ131315 OXM131309:OXM131315 PHI131309:PHI131315 PRE131309:PRE131315 QBA131309:QBA131315 QKW131309:QKW131315 QUS131309:QUS131315 REO131309:REO131315 ROK131309:ROK131315 RYG131309:RYG131315 SIC131309:SIC131315 SRY131309:SRY131315 TBU131309:TBU131315 TLQ131309:TLQ131315 TVM131309:TVM131315 UFI131309:UFI131315 UPE131309:UPE131315 UZA131309:UZA131315 VIW131309:VIW131315 VSS131309:VSS131315 WCO131309:WCO131315 WMK131309:WMK131315 WWG131309:WWG131315 C196845:C196851 JU196845:JU196851 TQ196845:TQ196851 ADM196845:ADM196851 ANI196845:ANI196851 AXE196845:AXE196851 BHA196845:BHA196851 BQW196845:BQW196851 CAS196845:CAS196851 CKO196845:CKO196851 CUK196845:CUK196851 DEG196845:DEG196851 DOC196845:DOC196851 DXY196845:DXY196851 EHU196845:EHU196851 ERQ196845:ERQ196851 FBM196845:FBM196851 FLI196845:FLI196851 FVE196845:FVE196851 GFA196845:GFA196851 GOW196845:GOW196851 GYS196845:GYS196851 HIO196845:HIO196851 HSK196845:HSK196851 ICG196845:ICG196851 IMC196845:IMC196851 IVY196845:IVY196851 JFU196845:JFU196851 JPQ196845:JPQ196851 JZM196845:JZM196851 KJI196845:KJI196851 KTE196845:KTE196851 LDA196845:LDA196851 LMW196845:LMW196851 LWS196845:LWS196851 MGO196845:MGO196851 MQK196845:MQK196851 NAG196845:NAG196851 NKC196845:NKC196851 NTY196845:NTY196851 ODU196845:ODU196851 ONQ196845:ONQ196851 OXM196845:OXM196851 PHI196845:PHI196851 PRE196845:PRE196851 QBA196845:QBA196851 QKW196845:QKW196851 QUS196845:QUS196851 REO196845:REO196851 ROK196845:ROK196851 RYG196845:RYG196851 SIC196845:SIC196851 SRY196845:SRY196851 TBU196845:TBU196851 TLQ196845:TLQ196851 TVM196845:TVM196851 UFI196845:UFI196851 UPE196845:UPE196851 UZA196845:UZA196851 VIW196845:VIW196851 VSS196845:VSS196851 WCO196845:WCO196851 WMK196845:WMK196851 WWG196845:WWG196851 C262381:C262387 JU262381:JU262387 TQ262381:TQ262387 ADM262381:ADM262387 ANI262381:ANI262387 AXE262381:AXE262387 BHA262381:BHA262387 BQW262381:BQW262387 CAS262381:CAS262387 CKO262381:CKO262387 CUK262381:CUK262387 DEG262381:DEG262387 DOC262381:DOC262387 DXY262381:DXY262387 EHU262381:EHU262387 ERQ262381:ERQ262387 FBM262381:FBM262387 FLI262381:FLI262387 FVE262381:FVE262387 GFA262381:GFA262387 GOW262381:GOW262387 GYS262381:GYS262387 HIO262381:HIO262387 HSK262381:HSK262387 ICG262381:ICG262387 IMC262381:IMC262387 IVY262381:IVY262387 JFU262381:JFU262387 JPQ262381:JPQ262387 JZM262381:JZM262387 KJI262381:KJI262387 KTE262381:KTE262387 LDA262381:LDA262387 LMW262381:LMW262387 LWS262381:LWS262387 MGO262381:MGO262387 MQK262381:MQK262387 NAG262381:NAG262387 NKC262381:NKC262387 NTY262381:NTY262387 ODU262381:ODU262387 ONQ262381:ONQ262387 OXM262381:OXM262387 PHI262381:PHI262387 PRE262381:PRE262387 QBA262381:QBA262387 QKW262381:QKW262387 QUS262381:QUS262387 REO262381:REO262387 ROK262381:ROK262387 RYG262381:RYG262387 SIC262381:SIC262387 SRY262381:SRY262387 TBU262381:TBU262387 TLQ262381:TLQ262387 TVM262381:TVM262387 UFI262381:UFI262387 UPE262381:UPE262387 UZA262381:UZA262387 VIW262381:VIW262387 VSS262381:VSS262387 WCO262381:WCO262387 WMK262381:WMK262387 WWG262381:WWG262387 C327917:C327923 JU327917:JU327923 TQ327917:TQ327923 ADM327917:ADM327923 ANI327917:ANI327923 AXE327917:AXE327923 BHA327917:BHA327923 BQW327917:BQW327923 CAS327917:CAS327923 CKO327917:CKO327923 CUK327917:CUK327923 DEG327917:DEG327923 DOC327917:DOC327923 DXY327917:DXY327923 EHU327917:EHU327923 ERQ327917:ERQ327923 FBM327917:FBM327923 FLI327917:FLI327923 FVE327917:FVE327923 GFA327917:GFA327923 GOW327917:GOW327923 GYS327917:GYS327923 HIO327917:HIO327923 HSK327917:HSK327923 ICG327917:ICG327923 IMC327917:IMC327923 IVY327917:IVY327923 JFU327917:JFU327923 JPQ327917:JPQ327923 JZM327917:JZM327923 KJI327917:KJI327923 KTE327917:KTE327923 LDA327917:LDA327923 LMW327917:LMW327923 LWS327917:LWS327923 MGO327917:MGO327923 MQK327917:MQK327923 NAG327917:NAG327923 NKC327917:NKC327923 NTY327917:NTY327923 ODU327917:ODU327923 ONQ327917:ONQ327923 OXM327917:OXM327923 PHI327917:PHI327923 PRE327917:PRE327923 QBA327917:QBA327923 QKW327917:QKW327923 QUS327917:QUS327923 REO327917:REO327923 ROK327917:ROK327923 RYG327917:RYG327923 SIC327917:SIC327923 SRY327917:SRY327923 TBU327917:TBU327923 TLQ327917:TLQ327923 TVM327917:TVM327923 UFI327917:UFI327923 UPE327917:UPE327923 UZA327917:UZA327923 VIW327917:VIW327923 VSS327917:VSS327923 WCO327917:WCO327923 WMK327917:WMK327923 WWG327917:WWG327923 C393453:C393459 JU393453:JU393459 TQ393453:TQ393459 ADM393453:ADM393459 ANI393453:ANI393459 AXE393453:AXE393459 BHA393453:BHA393459 BQW393453:BQW393459 CAS393453:CAS393459 CKO393453:CKO393459 CUK393453:CUK393459 DEG393453:DEG393459 DOC393453:DOC393459 DXY393453:DXY393459 EHU393453:EHU393459 ERQ393453:ERQ393459 FBM393453:FBM393459 FLI393453:FLI393459 FVE393453:FVE393459 GFA393453:GFA393459 GOW393453:GOW393459 GYS393453:GYS393459 HIO393453:HIO393459 HSK393453:HSK393459 ICG393453:ICG393459 IMC393453:IMC393459 IVY393453:IVY393459 JFU393453:JFU393459 JPQ393453:JPQ393459 JZM393453:JZM393459 KJI393453:KJI393459 KTE393453:KTE393459 LDA393453:LDA393459 LMW393453:LMW393459 LWS393453:LWS393459 MGO393453:MGO393459 MQK393453:MQK393459 NAG393453:NAG393459 NKC393453:NKC393459 NTY393453:NTY393459 ODU393453:ODU393459 ONQ393453:ONQ393459 OXM393453:OXM393459 PHI393453:PHI393459 PRE393453:PRE393459 QBA393453:QBA393459 QKW393453:QKW393459 QUS393453:QUS393459 REO393453:REO393459 ROK393453:ROK393459 RYG393453:RYG393459 SIC393453:SIC393459 SRY393453:SRY393459 TBU393453:TBU393459 TLQ393453:TLQ393459 TVM393453:TVM393459 UFI393453:UFI393459 UPE393453:UPE393459 UZA393453:UZA393459 VIW393453:VIW393459 VSS393453:VSS393459 WCO393453:WCO393459 WMK393453:WMK393459 WWG393453:WWG393459 C458989:C458995 JU458989:JU458995 TQ458989:TQ458995 ADM458989:ADM458995 ANI458989:ANI458995 AXE458989:AXE458995 BHA458989:BHA458995 BQW458989:BQW458995 CAS458989:CAS458995 CKO458989:CKO458995 CUK458989:CUK458995 DEG458989:DEG458995 DOC458989:DOC458995 DXY458989:DXY458995 EHU458989:EHU458995 ERQ458989:ERQ458995 FBM458989:FBM458995 FLI458989:FLI458995 FVE458989:FVE458995 GFA458989:GFA458995 GOW458989:GOW458995 GYS458989:GYS458995 HIO458989:HIO458995 HSK458989:HSK458995 ICG458989:ICG458995 IMC458989:IMC458995 IVY458989:IVY458995 JFU458989:JFU458995 JPQ458989:JPQ458995 JZM458989:JZM458995 KJI458989:KJI458995 KTE458989:KTE458995 LDA458989:LDA458995 LMW458989:LMW458995 LWS458989:LWS458995 MGO458989:MGO458995 MQK458989:MQK458995 NAG458989:NAG458995 NKC458989:NKC458995 NTY458989:NTY458995 ODU458989:ODU458995 ONQ458989:ONQ458995 OXM458989:OXM458995 PHI458989:PHI458995 PRE458989:PRE458995 QBA458989:QBA458995 QKW458989:QKW458995 QUS458989:QUS458995 REO458989:REO458995 ROK458989:ROK458995 RYG458989:RYG458995 SIC458989:SIC458995 SRY458989:SRY458995 TBU458989:TBU458995 TLQ458989:TLQ458995 TVM458989:TVM458995 UFI458989:UFI458995 UPE458989:UPE458995 UZA458989:UZA458995 VIW458989:VIW458995 VSS458989:VSS458995 WCO458989:WCO458995 WMK458989:WMK458995 WWG458989:WWG458995 C524525:C524531 JU524525:JU524531 TQ524525:TQ524531 ADM524525:ADM524531 ANI524525:ANI524531 AXE524525:AXE524531 BHA524525:BHA524531 BQW524525:BQW524531 CAS524525:CAS524531 CKO524525:CKO524531 CUK524525:CUK524531 DEG524525:DEG524531 DOC524525:DOC524531 DXY524525:DXY524531 EHU524525:EHU524531 ERQ524525:ERQ524531 FBM524525:FBM524531 FLI524525:FLI524531 FVE524525:FVE524531 GFA524525:GFA524531 GOW524525:GOW524531 GYS524525:GYS524531 HIO524525:HIO524531 HSK524525:HSK524531 ICG524525:ICG524531 IMC524525:IMC524531 IVY524525:IVY524531 JFU524525:JFU524531 JPQ524525:JPQ524531 JZM524525:JZM524531 KJI524525:KJI524531 KTE524525:KTE524531 LDA524525:LDA524531 LMW524525:LMW524531 LWS524525:LWS524531 MGO524525:MGO524531 MQK524525:MQK524531 NAG524525:NAG524531 NKC524525:NKC524531 NTY524525:NTY524531 ODU524525:ODU524531 ONQ524525:ONQ524531 OXM524525:OXM524531 PHI524525:PHI524531 PRE524525:PRE524531 QBA524525:QBA524531 QKW524525:QKW524531 QUS524525:QUS524531 REO524525:REO524531 ROK524525:ROK524531 RYG524525:RYG524531 SIC524525:SIC524531 SRY524525:SRY524531 TBU524525:TBU524531 TLQ524525:TLQ524531 TVM524525:TVM524531 UFI524525:UFI524531 UPE524525:UPE524531 UZA524525:UZA524531 VIW524525:VIW524531 VSS524525:VSS524531 WCO524525:WCO524531 WMK524525:WMK524531 WWG524525:WWG524531 C590061:C590067 JU590061:JU590067 TQ590061:TQ590067 ADM590061:ADM590067 ANI590061:ANI590067 AXE590061:AXE590067 BHA590061:BHA590067 BQW590061:BQW590067 CAS590061:CAS590067 CKO590061:CKO590067 CUK590061:CUK590067 DEG590061:DEG590067 DOC590061:DOC590067 DXY590061:DXY590067 EHU590061:EHU590067 ERQ590061:ERQ590067 FBM590061:FBM590067 FLI590061:FLI590067 FVE590061:FVE590067 GFA590061:GFA590067 GOW590061:GOW590067 GYS590061:GYS590067 HIO590061:HIO590067 HSK590061:HSK590067 ICG590061:ICG590067 IMC590061:IMC590067 IVY590061:IVY590067 JFU590061:JFU590067 JPQ590061:JPQ590067 JZM590061:JZM590067 KJI590061:KJI590067 KTE590061:KTE590067 LDA590061:LDA590067 LMW590061:LMW590067 LWS590061:LWS590067 MGO590061:MGO590067 MQK590061:MQK590067 NAG590061:NAG590067 NKC590061:NKC590067 NTY590061:NTY590067 ODU590061:ODU590067 ONQ590061:ONQ590067 OXM590061:OXM590067 PHI590061:PHI590067 PRE590061:PRE590067 QBA590061:QBA590067 QKW590061:QKW590067 QUS590061:QUS590067 REO590061:REO590067 ROK590061:ROK590067 RYG590061:RYG590067 SIC590061:SIC590067 SRY590061:SRY590067 TBU590061:TBU590067 TLQ590061:TLQ590067 TVM590061:TVM590067 UFI590061:UFI590067 UPE590061:UPE590067 UZA590061:UZA590067 VIW590061:VIW590067 VSS590061:VSS590067 WCO590061:WCO590067 WMK590061:WMK590067 WWG590061:WWG590067 C655597:C655603 JU655597:JU655603 TQ655597:TQ655603 ADM655597:ADM655603 ANI655597:ANI655603 AXE655597:AXE655603 BHA655597:BHA655603 BQW655597:BQW655603 CAS655597:CAS655603 CKO655597:CKO655603 CUK655597:CUK655603 DEG655597:DEG655603 DOC655597:DOC655603 DXY655597:DXY655603 EHU655597:EHU655603 ERQ655597:ERQ655603 FBM655597:FBM655603 FLI655597:FLI655603 FVE655597:FVE655603 GFA655597:GFA655603 GOW655597:GOW655603 GYS655597:GYS655603 HIO655597:HIO655603 HSK655597:HSK655603 ICG655597:ICG655603 IMC655597:IMC655603 IVY655597:IVY655603 JFU655597:JFU655603 JPQ655597:JPQ655603 JZM655597:JZM655603 KJI655597:KJI655603 KTE655597:KTE655603 LDA655597:LDA655603 LMW655597:LMW655603 LWS655597:LWS655603 MGO655597:MGO655603 MQK655597:MQK655603 NAG655597:NAG655603 NKC655597:NKC655603 NTY655597:NTY655603 ODU655597:ODU655603 ONQ655597:ONQ655603 OXM655597:OXM655603 PHI655597:PHI655603 PRE655597:PRE655603 QBA655597:QBA655603 QKW655597:QKW655603 QUS655597:QUS655603 REO655597:REO655603 ROK655597:ROK655603 RYG655597:RYG655603 SIC655597:SIC655603 SRY655597:SRY655603 TBU655597:TBU655603 TLQ655597:TLQ655603 TVM655597:TVM655603 UFI655597:UFI655603 UPE655597:UPE655603 UZA655597:UZA655603 VIW655597:VIW655603 VSS655597:VSS655603 WCO655597:WCO655603 WMK655597:WMK655603 WWG655597:WWG655603 C721133:C721139 JU721133:JU721139 TQ721133:TQ721139 ADM721133:ADM721139 ANI721133:ANI721139 AXE721133:AXE721139 BHA721133:BHA721139 BQW721133:BQW721139 CAS721133:CAS721139 CKO721133:CKO721139 CUK721133:CUK721139 DEG721133:DEG721139 DOC721133:DOC721139 DXY721133:DXY721139 EHU721133:EHU721139 ERQ721133:ERQ721139 FBM721133:FBM721139 FLI721133:FLI721139 FVE721133:FVE721139 GFA721133:GFA721139 GOW721133:GOW721139 GYS721133:GYS721139 HIO721133:HIO721139 HSK721133:HSK721139 ICG721133:ICG721139 IMC721133:IMC721139 IVY721133:IVY721139 JFU721133:JFU721139 JPQ721133:JPQ721139 JZM721133:JZM721139 KJI721133:KJI721139 KTE721133:KTE721139 LDA721133:LDA721139 LMW721133:LMW721139 LWS721133:LWS721139 MGO721133:MGO721139 MQK721133:MQK721139 NAG721133:NAG721139 NKC721133:NKC721139 NTY721133:NTY721139 ODU721133:ODU721139 ONQ721133:ONQ721139 OXM721133:OXM721139 PHI721133:PHI721139 PRE721133:PRE721139 QBA721133:QBA721139 QKW721133:QKW721139 QUS721133:QUS721139 REO721133:REO721139 ROK721133:ROK721139 RYG721133:RYG721139 SIC721133:SIC721139 SRY721133:SRY721139 TBU721133:TBU721139 TLQ721133:TLQ721139 TVM721133:TVM721139 UFI721133:UFI721139 UPE721133:UPE721139 UZA721133:UZA721139 VIW721133:VIW721139 VSS721133:VSS721139 WCO721133:WCO721139 WMK721133:WMK721139 WWG721133:WWG721139 C786669:C786675 JU786669:JU786675 TQ786669:TQ786675 ADM786669:ADM786675 ANI786669:ANI786675 AXE786669:AXE786675 BHA786669:BHA786675 BQW786669:BQW786675 CAS786669:CAS786675 CKO786669:CKO786675 CUK786669:CUK786675 DEG786669:DEG786675 DOC786669:DOC786675 DXY786669:DXY786675 EHU786669:EHU786675 ERQ786669:ERQ786675 FBM786669:FBM786675 FLI786669:FLI786675 FVE786669:FVE786675 GFA786669:GFA786675 GOW786669:GOW786675 GYS786669:GYS786675 HIO786669:HIO786675 HSK786669:HSK786675 ICG786669:ICG786675 IMC786669:IMC786675 IVY786669:IVY786675 JFU786669:JFU786675 JPQ786669:JPQ786675 JZM786669:JZM786675 KJI786669:KJI786675 KTE786669:KTE786675 LDA786669:LDA786675 LMW786669:LMW786675 LWS786669:LWS786675 MGO786669:MGO786675 MQK786669:MQK786675 NAG786669:NAG786675 NKC786669:NKC786675 NTY786669:NTY786675 ODU786669:ODU786675 ONQ786669:ONQ786675 OXM786669:OXM786675 PHI786669:PHI786675 PRE786669:PRE786675 QBA786669:QBA786675 QKW786669:QKW786675 QUS786669:QUS786675 REO786669:REO786675 ROK786669:ROK786675 RYG786669:RYG786675 SIC786669:SIC786675 SRY786669:SRY786675 TBU786669:TBU786675 TLQ786669:TLQ786675 TVM786669:TVM786675 UFI786669:UFI786675 UPE786669:UPE786675 UZA786669:UZA786675 VIW786669:VIW786675 VSS786669:VSS786675 WCO786669:WCO786675 WMK786669:WMK786675 WWG786669:WWG786675 C852205:C852211 JU852205:JU852211 TQ852205:TQ852211 ADM852205:ADM852211 ANI852205:ANI852211 AXE852205:AXE852211 BHA852205:BHA852211 BQW852205:BQW852211 CAS852205:CAS852211 CKO852205:CKO852211 CUK852205:CUK852211 DEG852205:DEG852211 DOC852205:DOC852211 DXY852205:DXY852211 EHU852205:EHU852211 ERQ852205:ERQ852211 FBM852205:FBM852211 FLI852205:FLI852211 FVE852205:FVE852211 GFA852205:GFA852211 GOW852205:GOW852211 GYS852205:GYS852211 HIO852205:HIO852211 HSK852205:HSK852211 ICG852205:ICG852211 IMC852205:IMC852211 IVY852205:IVY852211 JFU852205:JFU852211 JPQ852205:JPQ852211 JZM852205:JZM852211 KJI852205:KJI852211 KTE852205:KTE852211 LDA852205:LDA852211 LMW852205:LMW852211 LWS852205:LWS852211 MGO852205:MGO852211 MQK852205:MQK852211 NAG852205:NAG852211 NKC852205:NKC852211 NTY852205:NTY852211 ODU852205:ODU852211 ONQ852205:ONQ852211 OXM852205:OXM852211 PHI852205:PHI852211 PRE852205:PRE852211 QBA852205:QBA852211 QKW852205:QKW852211 QUS852205:QUS852211 REO852205:REO852211 ROK852205:ROK852211 RYG852205:RYG852211 SIC852205:SIC852211 SRY852205:SRY852211 TBU852205:TBU852211 TLQ852205:TLQ852211 TVM852205:TVM852211 UFI852205:UFI852211 UPE852205:UPE852211 UZA852205:UZA852211 VIW852205:VIW852211 VSS852205:VSS852211 WCO852205:WCO852211 WMK852205:WMK852211 WWG852205:WWG852211 C917741:C917747 JU917741:JU917747 TQ917741:TQ917747 ADM917741:ADM917747 ANI917741:ANI917747 AXE917741:AXE917747 BHA917741:BHA917747 BQW917741:BQW917747 CAS917741:CAS917747 CKO917741:CKO917747 CUK917741:CUK917747 DEG917741:DEG917747 DOC917741:DOC917747 DXY917741:DXY917747 EHU917741:EHU917747 ERQ917741:ERQ917747 FBM917741:FBM917747 FLI917741:FLI917747 FVE917741:FVE917747 GFA917741:GFA917747 GOW917741:GOW917747 GYS917741:GYS917747 HIO917741:HIO917747 HSK917741:HSK917747 ICG917741:ICG917747 IMC917741:IMC917747 IVY917741:IVY917747 JFU917741:JFU917747 JPQ917741:JPQ917747 JZM917741:JZM917747 KJI917741:KJI917747 KTE917741:KTE917747 LDA917741:LDA917747 LMW917741:LMW917747 LWS917741:LWS917747 MGO917741:MGO917747 MQK917741:MQK917747 NAG917741:NAG917747 NKC917741:NKC917747 NTY917741:NTY917747 ODU917741:ODU917747 ONQ917741:ONQ917747 OXM917741:OXM917747 PHI917741:PHI917747 PRE917741:PRE917747 QBA917741:QBA917747 QKW917741:QKW917747 QUS917741:QUS917747 REO917741:REO917747 ROK917741:ROK917747 RYG917741:RYG917747 SIC917741:SIC917747 SRY917741:SRY917747 TBU917741:TBU917747 TLQ917741:TLQ917747 TVM917741:TVM917747 UFI917741:UFI917747 UPE917741:UPE917747 UZA917741:UZA917747 VIW917741:VIW917747 VSS917741:VSS917747 WCO917741:WCO917747 WMK917741:WMK917747 WWG917741:WWG917747 C983277:C983283 JU983277:JU983283 TQ983277:TQ983283 ADM983277:ADM983283 ANI983277:ANI983283 AXE983277:AXE983283 BHA983277:BHA983283 BQW983277:BQW983283 CAS983277:CAS983283 CKO983277:CKO983283 CUK983277:CUK983283 DEG983277:DEG983283 DOC983277:DOC983283 DXY983277:DXY983283 EHU983277:EHU983283 ERQ983277:ERQ983283 FBM983277:FBM983283 FLI983277:FLI983283 FVE983277:FVE983283 GFA983277:GFA983283 GOW983277:GOW983283 GYS983277:GYS983283 HIO983277:HIO983283 HSK983277:HSK983283 ICG983277:ICG983283 IMC983277:IMC983283 IVY983277:IVY983283 JFU983277:JFU983283 JPQ983277:JPQ983283 JZM983277:JZM983283 KJI983277:KJI983283 KTE983277:KTE983283 LDA983277:LDA983283 LMW983277:LMW983283 LWS983277:LWS983283 MGO983277:MGO983283 MQK983277:MQK983283 NAG983277:NAG983283 NKC983277:NKC983283 NTY983277:NTY983283 ODU983277:ODU983283 ONQ983277:ONQ983283 OXM983277:OXM983283 PHI983277:PHI983283 PRE983277:PRE983283 QBA983277:QBA983283 QKW983277:QKW983283 QUS983277:QUS983283 REO983277:REO983283 ROK983277:ROK983283 RYG983277:RYG983283 SIC983277:SIC983283 SRY983277:SRY983283 TBU983277:TBU983283 TLQ983277:TLQ983283 TVM983277:TVM983283 UFI983277:UFI983283 UPE983277:UPE983283 UZA983277:UZA983283 VIW983277:VIW983283 VSS983277:VSS983283 WCO983277:WCO983283 WMK983277:WMK983283 WWG983277:WWG983283 MQK983160:MQK983165 C65749:C65756 JU65749:JU65756 TQ65749:TQ65756 ADM65749:ADM65756 ANI65749:ANI65756 AXE65749:AXE65756 BHA65749:BHA65756 BQW65749:BQW65756 CAS65749:CAS65756 CKO65749:CKO65756 CUK65749:CUK65756 DEG65749:DEG65756 DOC65749:DOC65756 DXY65749:DXY65756 EHU65749:EHU65756 ERQ65749:ERQ65756 FBM65749:FBM65756 FLI65749:FLI65756 FVE65749:FVE65756 GFA65749:GFA65756 GOW65749:GOW65756 GYS65749:GYS65756 HIO65749:HIO65756 HSK65749:HSK65756 ICG65749:ICG65756 IMC65749:IMC65756 IVY65749:IVY65756 JFU65749:JFU65756 JPQ65749:JPQ65756 JZM65749:JZM65756 KJI65749:KJI65756 KTE65749:KTE65756 LDA65749:LDA65756 LMW65749:LMW65756 LWS65749:LWS65756 MGO65749:MGO65756 MQK65749:MQK65756 NAG65749:NAG65756 NKC65749:NKC65756 NTY65749:NTY65756 ODU65749:ODU65756 ONQ65749:ONQ65756 OXM65749:OXM65756 PHI65749:PHI65756 PRE65749:PRE65756 QBA65749:QBA65756 QKW65749:QKW65756 QUS65749:QUS65756 REO65749:REO65756 ROK65749:ROK65756 RYG65749:RYG65756 SIC65749:SIC65756 SRY65749:SRY65756 TBU65749:TBU65756 TLQ65749:TLQ65756 TVM65749:TVM65756 UFI65749:UFI65756 UPE65749:UPE65756 UZA65749:UZA65756 VIW65749:VIW65756 VSS65749:VSS65756 WCO65749:WCO65756 WMK65749:WMK65756 WWG65749:WWG65756 C131285:C131292 JU131285:JU131292 TQ131285:TQ131292 ADM131285:ADM131292 ANI131285:ANI131292 AXE131285:AXE131292 BHA131285:BHA131292 BQW131285:BQW131292 CAS131285:CAS131292 CKO131285:CKO131292 CUK131285:CUK131292 DEG131285:DEG131292 DOC131285:DOC131292 DXY131285:DXY131292 EHU131285:EHU131292 ERQ131285:ERQ131292 FBM131285:FBM131292 FLI131285:FLI131292 FVE131285:FVE131292 GFA131285:GFA131292 GOW131285:GOW131292 GYS131285:GYS131292 HIO131285:HIO131292 HSK131285:HSK131292 ICG131285:ICG131292 IMC131285:IMC131292 IVY131285:IVY131292 JFU131285:JFU131292 JPQ131285:JPQ131292 JZM131285:JZM131292 KJI131285:KJI131292 KTE131285:KTE131292 LDA131285:LDA131292 LMW131285:LMW131292 LWS131285:LWS131292 MGO131285:MGO131292 MQK131285:MQK131292 NAG131285:NAG131292 NKC131285:NKC131292 NTY131285:NTY131292 ODU131285:ODU131292 ONQ131285:ONQ131292 OXM131285:OXM131292 PHI131285:PHI131292 PRE131285:PRE131292 QBA131285:QBA131292 QKW131285:QKW131292 QUS131285:QUS131292 REO131285:REO131292 ROK131285:ROK131292 RYG131285:RYG131292 SIC131285:SIC131292 SRY131285:SRY131292 TBU131285:TBU131292 TLQ131285:TLQ131292 TVM131285:TVM131292 UFI131285:UFI131292 UPE131285:UPE131292 UZA131285:UZA131292 VIW131285:VIW131292 VSS131285:VSS131292 WCO131285:WCO131292 WMK131285:WMK131292 WWG131285:WWG131292 C196821:C196828 JU196821:JU196828 TQ196821:TQ196828 ADM196821:ADM196828 ANI196821:ANI196828 AXE196821:AXE196828 BHA196821:BHA196828 BQW196821:BQW196828 CAS196821:CAS196828 CKO196821:CKO196828 CUK196821:CUK196828 DEG196821:DEG196828 DOC196821:DOC196828 DXY196821:DXY196828 EHU196821:EHU196828 ERQ196821:ERQ196828 FBM196821:FBM196828 FLI196821:FLI196828 FVE196821:FVE196828 GFA196821:GFA196828 GOW196821:GOW196828 GYS196821:GYS196828 HIO196821:HIO196828 HSK196821:HSK196828 ICG196821:ICG196828 IMC196821:IMC196828 IVY196821:IVY196828 JFU196821:JFU196828 JPQ196821:JPQ196828 JZM196821:JZM196828 KJI196821:KJI196828 KTE196821:KTE196828 LDA196821:LDA196828 LMW196821:LMW196828 LWS196821:LWS196828 MGO196821:MGO196828 MQK196821:MQK196828 NAG196821:NAG196828 NKC196821:NKC196828 NTY196821:NTY196828 ODU196821:ODU196828 ONQ196821:ONQ196828 OXM196821:OXM196828 PHI196821:PHI196828 PRE196821:PRE196828 QBA196821:QBA196828 QKW196821:QKW196828 QUS196821:QUS196828 REO196821:REO196828 ROK196821:ROK196828 RYG196821:RYG196828 SIC196821:SIC196828 SRY196821:SRY196828 TBU196821:TBU196828 TLQ196821:TLQ196828 TVM196821:TVM196828 UFI196821:UFI196828 UPE196821:UPE196828 UZA196821:UZA196828 VIW196821:VIW196828 VSS196821:VSS196828 WCO196821:WCO196828 WMK196821:WMK196828 WWG196821:WWG196828 C262357:C262364 JU262357:JU262364 TQ262357:TQ262364 ADM262357:ADM262364 ANI262357:ANI262364 AXE262357:AXE262364 BHA262357:BHA262364 BQW262357:BQW262364 CAS262357:CAS262364 CKO262357:CKO262364 CUK262357:CUK262364 DEG262357:DEG262364 DOC262357:DOC262364 DXY262357:DXY262364 EHU262357:EHU262364 ERQ262357:ERQ262364 FBM262357:FBM262364 FLI262357:FLI262364 FVE262357:FVE262364 GFA262357:GFA262364 GOW262357:GOW262364 GYS262357:GYS262364 HIO262357:HIO262364 HSK262357:HSK262364 ICG262357:ICG262364 IMC262357:IMC262364 IVY262357:IVY262364 JFU262357:JFU262364 JPQ262357:JPQ262364 JZM262357:JZM262364 KJI262357:KJI262364 KTE262357:KTE262364 LDA262357:LDA262364 LMW262357:LMW262364 LWS262357:LWS262364 MGO262357:MGO262364 MQK262357:MQK262364 NAG262357:NAG262364 NKC262357:NKC262364 NTY262357:NTY262364 ODU262357:ODU262364 ONQ262357:ONQ262364 OXM262357:OXM262364 PHI262357:PHI262364 PRE262357:PRE262364 QBA262357:QBA262364 QKW262357:QKW262364 QUS262357:QUS262364 REO262357:REO262364 ROK262357:ROK262364 RYG262357:RYG262364 SIC262357:SIC262364 SRY262357:SRY262364 TBU262357:TBU262364 TLQ262357:TLQ262364 TVM262357:TVM262364 UFI262357:UFI262364 UPE262357:UPE262364 UZA262357:UZA262364 VIW262357:VIW262364 VSS262357:VSS262364 WCO262357:WCO262364 WMK262357:WMK262364 WWG262357:WWG262364 C327893:C327900 JU327893:JU327900 TQ327893:TQ327900 ADM327893:ADM327900 ANI327893:ANI327900 AXE327893:AXE327900 BHA327893:BHA327900 BQW327893:BQW327900 CAS327893:CAS327900 CKO327893:CKO327900 CUK327893:CUK327900 DEG327893:DEG327900 DOC327893:DOC327900 DXY327893:DXY327900 EHU327893:EHU327900 ERQ327893:ERQ327900 FBM327893:FBM327900 FLI327893:FLI327900 FVE327893:FVE327900 GFA327893:GFA327900 GOW327893:GOW327900 GYS327893:GYS327900 HIO327893:HIO327900 HSK327893:HSK327900 ICG327893:ICG327900 IMC327893:IMC327900 IVY327893:IVY327900 JFU327893:JFU327900 JPQ327893:JPQ327900 JZM327893:JZM327900 KJI327893:KJI327900 KTE327893:KTE327900 LDA327893:LDA327900 LMW327893:LMW327900 LWS327893:LWS327900 MGO327893:MGO327900 MQK327893:MQK327900 NAG327893:NAG327900 NKC327893:NKC327900 NTY327893:NTY327900 ODU327893:ODU327900 ONQ327893:ONQ327900 OXM327893:OXM327900 PHI327893:PHI327900 PRE327893:PRE327900 QBA327893:QBA327900 QKW327893:QKW327900 QUS327893:QUS327900 REO327893:REO327900 ROK327893:ROK327900 RYG327893:RYG327900 SIC327893:SIC327900 SRY327893:SRY327900 TBU327893:TBU327900 TLQ327893:TLQ327900 TVM327893:TVM327900 UFI327893:UFI327900 UPE327893:UPE327900 UZA327893:UZA327900 VIW327893:VIW327900 VSS327893:VSS327900 WCO327893:WCO327900 WMK327893:WMK327900 WWG327893:WWG327900 C393429:C393436 JU393429:JU393436 TQ393429:TQ393436 ADM393429:ADM393436 ANI393429:ANI393436 AXE393429:AXE393436 BHA393429:BHA393436 BQW393429:BQW393436 CAS393429:CAS393436 CKO393429:CKO393436 CUK393429:CUK393436 DEG393429:DEG393436 DOC393429:DOC393436 DXY393429:DXY393436 EHU393429:EHU393436 ERQ393429:ERQ393436 FBM393429:FBM393436 FLI393429:FLI393436 FVE393429:FVE393436 GFA393429:GFA393436 GOW393429:GOW393436 GYS393429:GYS393436 HIO393429:HIO393436 HSK393429:HSK393436 ICG393429:ICG393436 IMC393429:IMC393436 IVY393429:IVY393436 JFU393429:JFU393436 JPQ393429:JPQ393436 JZM393429:JZM393436 KJI393429:KJI393436 KTE393429:KTE393436 LDA393429:LDA393436 LMW393429:LMW393436 LWS393429:LWS393436 MGO393429:MGO393436 MQK393429:MQK393436 NAG393429:NAG393436 NKC393429:NKC393436 NTY393429:NTY393436 ODU393429:ODU393436 ONQ393429:ONQ393436 OXM393429:OXM393436 PHI393429:PHI393436 PRE393429:PRE393436 QBA393429:QBA393436 QKW393429:QKW393436 QUS393429:QUS393436 REO393429:REO393436 ROK393429:ROK393436 RYG393429:RYG393436 SIC393429:SIC393436 SRY393429:SRY393436 TBU393429:TBU393436 TLQ393429:TLQ393436 TVM393429:TVM393436 UFI393429:UFI393436 UPE393429:UPE393436 UZA393429:UZA393436 VIW393429:VIW393436 VSS393429:VSS393436 WCO393429:WCO393436 WMK393429:WMK393436 WWG393429:WWG393436 C458965:C458972 JU458965:JU458972 TQ458965:TQ458972 ADM458965:ADM458972 ANI458965:ANI458972 AXE458965:AXE458972 BHA458965:BHA458972 BQW458965:BQW458972 CAS458965:CAS458972 CKO458965:CKO458972 CUK458965:CUK458972 DEG458965:DEG458972 DOC458965:DOC458972 DXY458965:DXY458972 EHU458965:EHU458972 ERQ458965:ERQ458972 FBM458965:FBM458972 FLI458965:FLI458972 FVE458965:FVE458972 GFA458965:GFA458972 GOW458965:GOW458972 GYS458965:GYS458972 HIO458965:HIO458972 HSK458965:HSK458972 ICG458965:ICG458972 IMC458965:IMC458972 IVY458965:IVY458972 JFU458965:JFU458972 JPQ458965:JPQ458972 JZM458965:JZM458972 KJI458965:KJI458972 KTE458965:KTE458972 LDA458965:LDA458972 LMW458965:LMW458972 LWS458965:LWS458972 MGO458965:MGO458972 MQK458965:MQK458972 NAG458965:NAG458972 NKC458965:NKC458972 NTY458965:NTY458972 ODU458965:ODU458972 ONQ458965:ONQ458972 OXM458965:OXM458972 PHI458965:PHI458972 PRE458965:PRE458972 QBA458965:QBA458972 QKW458965:QKW458972 QUS458965:QUS458972 REO458965:REO458972 ROK458965:ROK458972 RYG458965:RYG458972 SIC458965:SIC458972 SRY458965:SRY458972 TBU458965:TBU458972 TLQ458965:TLQ458972 TVM458965:TVM458972 UFI458965:UFI458972 UPE458965:UPE458972 UZA458965:UZA458972 VIW458965:VIW458972 VSS458965:VSS458972 WCO458965:WCO458972 WMK458965:WMK458972 WWG458965:WWG458972 C524501:C524508 JU524501:JU524508 TQ524501:TQ524508 ADM524501:ADM524508 ANI524501:ANI524508 AXE524501:AXE524508 BHA524501:BHA524508 BQW524501:BQW524508 CAS524501:CAS524508 CKO524501:CKO524508 CUK524501:CUK524508 DEG524501:DEG524508 DOC524501:DOC524508 DXY524501:DXY524508 EHU524501:EHU524508 ERQ524501:ERQ524508 FBM524501:FBM524508 FLI524501:FLI524508 FVE524501:FVE524508 GFA524501:GFA524508 GOW524501:GOW524508 GYS524501:GYS524508 HIO524501:HIO524508 HSK524501:HSK524508 ICG524501:ICG524508 IMC524501:IMC524508 IVY524501:IVY524508 JFU524501:JFU524508 JPQ524501:JPQ524508 JZM524501:JZM524508 KJI524501:KJI524508 KTE524501:KTE524508 LDA524501:LDA524508 LMW524501:LMW524508 LWS524501:LWS524508 MGO524501:MGO524508 MQK524501:MQK524508 NAG524501:NAG524508 NKC524501:NKC524508 NTY524501:NTY524508 ODU524501:ODU524508 ONQ524501:ONQ524508 OXM524501:OXM524508 PHI524501:PHI524508 PRE524501:PRE524508 QBA524501:QBA524508 QKW524501:QKW524508 QUS524501:QUS524508 REO524501:REO524508 ROK524501:ROK524508 RYG524501:RYG524508 SIC524501:SIC524508 SRY524501:SRY524508 TBU524501:TBU524508 TLQ524501:TLQ524508 TVM524501:TVM524508 UFI524501:UFI524508 UPE524501:UPE524508 UZA524501:UZA524508 VIW524501:VIW524508 VSS524501:VSS524508 WCO524501:WCO524508 WMK524501:WMK524508 WWG524501:WWG524508 C590037:C590044 JU590037:JU590044 TQ590037:TQ590044 ADM590037:ADM590044 ANI590037:ANI590044 AXE590037:AXE590044 BHA590037:BHA590044 BQW590037:BQW590044 CAS590037:CAS590044 CKO590037:CKO590044 CUK590037:CUK590044 DEG590037:DEG590044 DOC590037:DOC590044 DXY590037:DXY590044 EHU590037:EHU590044 ERQ590037:ERQ590044 FBM590037:FBM590044 FLI590037:FLI590044 FVE590037:FVE590044 GFA590037:GFA590044 GOW590037:GOW590044 GYS590037:GYS590044 HIO590037:HIO590044 HSK590037:HSK590044 ICG590037:ICG590044 IMC590037:IMC590044 IVY590037:IVY590044 JFU590037:JFU590044 JPQ590037:JPQ590044 JZM590037:JZM590044 KJI590037:KJI590044 KTE590037:KTE590044 LDA590037:LDA590044 LMW590037:LMW590044 LWS590037:LWS590044 MGO590037:MGO590044 MQK590037:MQK590044 NAG590037:NAG590044 NKC590037:NKC590044 NTY590037:NTY590044 ODU590037:ODU590044 ONQ590037:ONQ590044 OXM590037:OXM590044 PHI590037:PHI590044 PRE590037:PRE590044 QBA590037:QBA590044 QKW590037:QKW590044 QUS590037:QUS590044 REO590037:REO590044 ROK590037:ROK590044 RYG590037:RYG590044 SIC590037:SIC590044 SRY590037:SRY590044 TBU590037:TBU590044 TLQ590037:TLQ590044 TVM590037:TVM590044 UFI590037:UFI590044 UPE590037:UPE590044 UZA590037:UZA590044 VIW590037:VIW590044 VSS590037:VSS590044 WCO590037:WCO590044 WMK590037:WMK590044 WWG590037:WWG590044 C655573:C655580 JU655573:JU655580 TQ655573:TQ655580 ADM655573:ADM655580 ANI655573:ANI655580 AXE655573:AXE655580 BHA655573:BHA655580 BQW655573:BQW655580 CAS655573:CAS655580 CKO655573:CKO655580 CUK655573:CUK655580 DEG655573:DEG655580 DOC655573:DOC655580 DXY655573:DXY655580 EHU655573:EHU655580 ERQ655573:ERQ655580 FBM655573:FBM655580 FLI655573:FLI655580 FVE655573:FVE655580 GFA655573:GFA655580 GOW655573:GOW655580 GYS655573:GYS655580 HIO655573:HIO655580 HSK655573:HSK655580 ICG655573:ICG655580 IMC655573:IMC655580 IVY655573:IVY655580 JFU655573:JFU655580 JPQ655573:JPQ655580 JZM655573:JZM655580 KJI655573:KJI655580 KTE655573:KTE655580 LDA655573:LDA655580 LMW655573:LMW655580 LWS655573:LWS655580 MGO655573:MGO655580 MQK655573:MQK655580 NAG655573:NAG655580 NKC655573:NKC655580 NTY655573:NTY655580 ODU655573:ODU655580 ONQ655573:ONQ655580 OXM655573:OXM655580 PHI655573:PHI655580 PRE655573:PRE655580 QBA655573:QBA655580 QKW655573:QKW655580 QUS655573:QUS655580 REO655573:REO655580 ROK655573:ROK655580 RYG655573:RYG655580 SIC655573:SIC655580 SRY655573:SRY655580 TBU655573:TBU655580 TLQ655573:TLQ655580 TVM655573:TVM655580 UFI655573:UFI655580 UPE655573:UPE655580 UZA655573:UZA655580 VIW655573:VIW655580 VSS655573:VSS655580 WCO655573:WCO655580 WMK655573:WMK655580 WWG655573:WWG655580 C721109:C721116 JU721109:JU721116 TQ721109:TQ721116 ADM721109:ADM721116 ANI721109:ANI721116 AXE721109:AXE721116 BHA721109:BHA721116 BQW721109:BQW721116 CAS721109:CAS721116 CKO721109:CKO721116 CUK721109:CUK721116 DEG721109:DEG721116 DOC721109:DOC721116 DXY721109:DXY721116 EHU721109:EHU721116 ERQ721109:ERQ721116 FBM721109:FBM721116 FLI721109:FLI721116 FVE721109:FVE721116 GFA721109:GFA721116 GOW721109:GOW721116 GYS721109:GYS721116 HIO721109:HIO721116 HSK721109:HSK721116 ICG721109:ICG721116 IMC721109:IMC721116 IVY721109:IVY721116 JFU721109:JFU721116 JPQ721109:JPQ721116 JZM721109:JZM721116 KJI721109:KJI721116 KTE721109:KTE721116 LDA721109:LDA721116 LMW721109:LMW721116 LWS721109:LWS721116 MGO721109:MGO721116 MQK721109:MQK721116 NAG721109:NAG721116 NKC721109:NKC721116 NTY721109:NTY721116 ODU721109:ODU721116 ONQ721109:ONQ721116 OXM721109:OXM721116 PHI721109:PHI721116 PRE721109:PRE721116 QBA721109:QBA721116 QKW721109:QKW721116 QUS721109:QUS721116 REO721109:REO721116 ROK721109:ROK721116 RYG721109:RYG721116 SIC721109:SIC721116 SRY721109:SRY721116 TBU721109:TBU721116 TLQ721109:TLQ721116 TVM721109:TVM721116 UFI721109:UFI721116 UPE721109:UPE721116 UZA721109:UZA721116 VIW721109:VIW721116 VSS721109:VSS721116 WCO721109:WCO721116 WMK721109:WMK721116 WWG721109:WWG721116 C786645:C786652 JU786645:JU786652 TQ786645:TQ786652 ADM786645:ADM786652 ANI786645:ANI786652 AXE786645:AXE786652 BHA786645:BHA786652 BQW786645:BQW786652 CAS786645:CAS786652 CKO786645:CKO786652 CUK786645:CUK786652 DEG786645:DEG786652 DOC786645:DOC786652 DXY786645:DXY786652 EHU786645:EHU786652 ERQ786645:ERQ786652 FBM786645:FBM786652 FLI786645:FLI786652 FVE786645:FVE786652 GFA786645:GFA786652 GOW786645:GOW786652 GYS786645:GYS786652 HIO786645:HIO786652 HSK786645:HSK786652 ICG786645:ICG786652 IMC786645:IMC786652 IVY786645:IVY786652 JFU786645:JFU786652 JPQ786645:JPQ786652 JZM786645:JZM786652 KJI786645:KJI786652 KTE786645:KTE786652 LDA786645:LDA786652 LMW786645:LMW786652 LWS786645:LWS786652 MGO786645:MGO786652 MQK786645:MQK786652 NAG786645:NAG786652 NKC786645:NKC786652 NTY786645:NTY786652 ODU786645:ODU786652 ONQ786645:ONQ786652 OXM786645:OXM786652 PHI786645:PHI786652 PRE786645:PRE786652 QBA786645:QBA786652 QKW786645:QKW786652 QUS786645:QUS786652 REO786645:REO786652 ROK786645:ROK786652 RYG786645:RYG786652 SIC786645:SIC786652 SRY786645:SRY786652 TBU786645:TBU786652 TLQ786645:TLQ786652 TVM786645:TVM786652 UFI786645:UFI786652 UPE786645:UPE786652 UZA786645:UZA786652 VIW786645:VIW786652 VSS786645:VSS786652 WCO786645:WCO786652 WMK786645:WMK786652 WWG786645:WWG786652 C852181:C852188 JU852181:JU852188 TQ852181:TQ852188 ADM852181:ADM852188 ANI852181:ANI852188 AXE852181:AXE852188 BHA852181:BHA852188 BQW852181:BQW852188 CAS852181:CAS852188 CKO852181:CKO852188 CUK852181:CUK852188 DEG852181:DEG852188 DOC852181:DOC852188 DXY852181:DXY852188 EHU852181:EHU852188 ERQ852181:ERQ852188 FBM852181:FBM852188 FLI852181:FLI852188 FVE852181:FVE852188 GFA852181:GFA852188 GOW852181:GOW852188 GYS852181:GYS852188 HIO852181:HIO852188 HSK852181:HSK852188 ICG852181:ICG852188 IMC852181:IMC852188 IVY852181:IVY852188 JFU852181:JFU852188 JPQ852181:JPQ852188 JZM852181:JZM852188 KJI852181:KJI852188 KTE852181:KTE852188 LDA852181:LDA852188 LMW852181:LMW852188 LWS852181:LWS852188 MGO852181:MGO852188 MQK852181:MQK852188 NAG852181:NAG852188 NKC852181:NKC852188 NTY852181:NTY852188 ODU852181:ODU852188 ONQ852181:ONQ852188 OXM852181:OXM852188 PHI852181:PHI852188 PRE852181:PRE852188 QBA852181:QBA852188 QKW852181:QKW852188 QUS852181:QUS852188 REO852181:REO852188 ROK852181:ROK852188 RYG852181:RYG852188 SIC852181:SIC852188 SRY852181:SRY852188 TBU852181:TBU852188 TLQ852181:TLQ852188 TVM852181:TVM852188 UFI852181:UFI852188 UPE852181:UPE852188 UZA852181:UZA852188 VIW852181:VIW852188 VSS852181:VSS852188 WCO852181:WCO852188 WMK852181:WMK852188 WWG852181:WWG852188 C917717:C917724 JU917717:JU917724 TQ917717:TQ917724 ADM917717:ADM917724 ANI917717:ANI917724 AXE917717:AXE917724 BHA917717:BHA917724 BQW917717:BQW917724 CAS917717:CAS917724 CKO917717:CKO917724 CUK917717:CUK917724 DEG917717:DEG917724 DOC917717:DOC917724 DXY917717:DXY917724 EHU917717:EHU917724 ERQ917717:ERQ917724 FBM917717:FBM917724 FLI917717:FLI917724 FVE917717:FVE917724 GFA917717:GFA917724 GOW917717:GOW917724 GYS917717:GYS917724 HIO917717:HIO917724 HSK917717:HSK917724 ICG917717:ICG917724 IMC917717:IMC917724 IVY917717:IVY917724 JFU917717:JFU917724 JPQ917717:JPQ917724 JZM917717:JZM917724 KJI917717:KJI917724 KTE917717:KTE917724 LDA917717:LDA917724 LMW917717:LMW917724 LWS917717:LWS917724 MGO917717:MGO917724 MQK917717:MQK917724 NAG917717:NAG917724 NKC917717:NKC917724 NTY917717:NTY917724 ODU917717:ODU917724 ONQ917717:ONQ917724 OXM917717:OXM917724 PHI917717:PHI917724 PRE917717:PRE917724 QBA917717:QBA917724 QKW917717:QKW917724 QUS917717:QUS917724 REO917717:REO917724 ROK917717:ROK917724 RYG917717:RYG917724 SIC917717:SIC917724 SRY917717:SRY917724 TBU917717:TBU917724 TLQ917717:TLQ917724 TVM917717:TVM917724 UFI917717:UFI917724 UPE917717:UPE917724 UZA917717:UZA917724 VIW917717:VIW917724 VSS917717:VSS917724 WCO917717:WCO917724 WMK917717:WMK917724 WWG917717:WWG917724 C983253:C983260 JU983253:JU983260 TQ983253:TQ983260 ADM983253:ADM983260 ANI983253:ANI983260 AXE983253:AXE983260 BHA983253:BHA983260 BQW983253:BQW983260 CAS983253:CAS983260 CKO983253:CKO983260 CUK983253:CUK983260 DEG983253:DEG983260 DOC983253:DOC983260 DXY983253:DXY983260 EHU983253:EHU983260 ERQ983253:ERQ983260 FBM983253:FBM983260 FLI983253:FLI983260 FVE983253:FVE983260 GFA983253:GFA983260 GOW983253:GOW983260 GYS983253:GYS983260 HIO983253:HIO983260 HSK983253:HSK983260 ICG983253:ICG983260 IMC983253:IMC983260 IVY983253:IVY983260 JFU983253:JFU983260 JPQ983253:JPQ983260 JZM983253:JZM983260 KJI983253:KJI983260 KTE983253:KTE983260 LDA983253:LDA983260 LMW983253:LMW983260 LWS983253:LWS983260 MGO983253:MGO983260 MQK983253:MQK983260 NAG983253:NAG983260 NKC983253:NKC983260 NTY983253:NTY983260 ODU983253:ODU983260 ONQ983253:ONQ983260 OXM983253:OXM983260 PHI983253:PHI983260 PRE983253:PRE983260 QBA983253:QBA983260 QKW983253:QKW983260 QUS983253:QUS983260 REO983253:REO983260 ROK983253:ROK983260 RYG983253:RYG983260 SIC983253:SIC983260 SRY983253:SRY983260 TBU983253:TBU983260 TLQ983253:TLQ983260 TVM983253:TVM983260 UFI983253:UFI983260 UPE983253:UPE983260 UZA983253:UZA983260 VIW983253:VIW983260 VSS983253:VSS983260 WCO983253:WCO983260 WMK983253:WMK983260 WWG983253:WWG983260 JFU983160:JFU983165 C65698:C65704 JU65698:JU65704 TQ65698:TQ65704 ADM65698:ADM65704 ANI65698:ANI65704 AXE65698:AXE65704 BHA65698:BHA65704 BQW65698:BQW65704 CAS65698:CAS65704 CKO65698:CKO65704 CUK65698:CUK65704 DEG65698:DEG65704 DOC65698:DOC65704 DXY65698:DXY65704 EHU65698:EHU65704 ERQ65698:ERQ65704 FBM65698:FBM65704 FLI65698:FLI65704 FVE65698:FVE65704 GFA65698:GFA65704 GOW65698:GOW65704 GYS65698:GYS65704 HIO65698:HIO65704 HSK65698:HSK65704 ICG65698:ICG65704 IMC65698:IMC65704 IVY65698:IVY65704 JFU65698:JFU65704 JPQ65698:JPQ65704 JZM65698:JZM65704 KJI65698:KJI65704 KTE65698:KTE65704 LDA65698:LDA65704 LMW65698:LMW65704 LWS65698:LWS65704 MGO65698:MGO65704 MQK65698:MQK65704 NAG65698:NAG65704 NKC65698:NKC65704 NTY65698:NTY65704 ODU65698:ODU65704 ONQ65698:ONQ65704 OXM65698:OXM65704 PHI65698:PHI65704 PRE65698:PRE65704 QBA65698:QBA65704 QKW65698:QKW65704 QUS65698:QUS65704 REO65698:REO65704 ROK65698:ROK65704 RYG65698:RYG65704 SIC65698:SIC65704 SRY65698:SRY65704 TBU65698:TBU65704 TLQ65698:TLQ65704 TVM65698:TVM65704 UFI65698:UFI65704 UPE65698:UPE65704 UZA65698:UZA65704 VIW65698:VIW65704 VSS65698:VSS65704 WCO65698:WCO65704 WMK65698:WMK65704 WWG65698:WWG65704 C131234:C131240 JU131234:JU131240 TQ131234:TQ131240 ADM131234:ADM131240 ANI131234:ANI131240 AXE131234:AXE131240 BHA131234:BHA131240 BQW131234:BQW131240 CAS131234:CAS131240 CKO131234:CKO131240 CUK131234:CUK131240 DEG131234:DEG131240 DOC131234:DOC131240 DXY131234:DXY131240 EHU131234:EHU131240 ERQ131234:ERQ131240 FBM131234:FBM131240 FLI131234:FLI131240 FVE131234:FVE131240 GFA131234:GFA131240 GOW131234:GOW131240 GYS131234:GYS131240 HIO131234:HIO131240 HSK131234:HSK131240 ICG131234:ICG131240 IMC131234:IMC131240 IVY131234:IVY131240 JFU131234:JFU131240 JPQ131234:JPQ131240 JZM131234:JZM131240 KJI131234:KJI131240 KTE131234:KTE131240 LDA131234:LDA131240 LMW131234:LMW131240 LWS131234:LWS131240 MGO131234:MGO131240 MQK131234:MQK131240 NAG131234:NAG131240 NKC131234:NKC131240 NTY131234:NTY131240 ODU131234:ODU131240 ONQ131234:ONQ131240 OXM131234:OXM131240 PHI131234:PHI131240 PRE131234:PRE131240 QBA131234:QBA131240 QKW131234:QKW131240 QUS131234:QUS131240 REO131234:REO131240 ROK131234:ROK131240 RYG131234:RYG131240 SIC131234:SIC131240 SRY131234:SRY131240 TBU131234:TBU131240 TLQ131234:TLQ131240 TVM131234:TVM131240 UFI131234:UFI131240 UPE131234:UPE131240 UZA131234:UZA131240 VIW131234:VIW131240 VSS131234:VSS131240 WCO131234:WCO131240 WMK131234:WMK131240 WWG131234:WWG131240 C196770:C196776 JU196770:JU196776 TQ196770:TQ196776 ADM196770:ADM196776 ANI196770:ANI196776 AXE196770:AXE196776 BHA196770:BHA196776 BQW196770:BQW196776 CAS196770:CAS196776 CKO196770:CKO196776 CUK196770:CUK196776 DEG196770:DEG196776 DOC196770:DOC196776 DXY196770:DXY196776 EHU196770:EHU196776 ERQ196770:ERQ196776 FBM196770:FBM196776 FLI196770:FLI196776 FVE196770:FVE196776 GFA196770:GFA196776 GOW196770:GOW196776 GYS196770:GYS196776 HIO196770:HIO196776 HSK196770:HSK196776 ICG196770:ICG196776 IMC196770:IMC196776 IVY196770:IVY196776 JFU196770:JFU196776 JPQ196770:JPQ196776 JZM196770:JZM196776 KJI196770:KJI196776 KTE196770:KTE196776 LDA196770:LDA196776 LMW196770:LMW196776 LWS196770:LWS196776 MGO196770:MGO196776 MQK196770:MQK196776 NAG196770:NAG196776 NKC196770:NKC196776 NTY196770:NTY196776 ODU196770:ODU196776 ONQ196770:ONQ196776 OXM196770:OXM196776 PHI196770:PHI196776 PRE196770:PRE196776 QBA196770:QBA196776 QKW196770:QKW196776 QUS196770:QUS196776 REO196770:REO196776 ROK196770:ROK196776 RYG196770:RYG196776 SIC196770:SIC196776 SRY196770:SRY196776 TBU196770:TBU196776 TLQ196770:TLQ196776 TVM196770:TVM196776 UFI196770:UFI196776 UPE196770:UPE196776 UZA196770:UZA196776 VIW196770:VIW196776 VSS196770:VSS196776 WCO196770:WCO196776 WMK196770:WMK196776 WWG196770:WWG196776 C262306:C262312 JU262306:JU262312 TQ262306:TQ262312 ADM262306:ADM262312 ANI262306:ANI262312 AXE262306:AXE262312 BHA262306:BHA262312 BQW262306:BQW262312 CAS262306:CAS262312 CKO262306:CKO262312 CUK262306:CUK262312 DEG262306:DEG262312 DOC262306:DOC262312 DXY262306:DXY262312 EHU262306:EHU262312 ERQ262306:ERQ262312 FBM262306:FBM262312 FLI262306:FLI262312 FVE262306:FVE262312 GFA262306:GFA262312 GOW262306:GOW262312 GYS262306:GYS262312 HIO262306:HIO262312 HSK262306:HSK262312 ICG262306:ICG262312 IMC262306:IMC262312 IVY262306:IVY262312 JFU262306:JFU262312 JPQ262306:JPQ262312 JZM262306:JZM262312 KJI262306:KJI262312 KTE262306:KTE262312 LDA262306:LDA262312 LMW262306:LMW262312 LWS262306:LWS262312 MGO262306:MGO262312 MQK262306:MQK262312 NAG262306:NAG262312 NKC262306:NKC262312 NTY262306:NTY262312 ODU262306:ODU262312 ONQ262306:ONQ262312 OXM262306:OXM262312 PHI262306:PHI262312 PRE262306:PRE262312 QBA262306:QBA262312 QKW262306:QKW262312 QUS262306:QUS262312 REO262306:REO262312 ROK262306:ROK262312 RYG262306:RYG262312 SIC262306:SIC262312 SRY262306:SRY262312 TBU262306:TBU262312 TLQ262306:TLQ262312 TVM262306:TVM262312 UFI262306:UFI262312 UPE262306:UPE262312 UZA262306:UZA262312 VIW262306:VIW262312 VSS262306:VSS262312 WCO262306:WCO262312 WMK262306:WMK262312 WWG262306:WWG262312 C327842:C327848 JU327842:JU327848 TQ327842:TQ327848 ADM327842:ADM327848 ANI327842:ANI327848 AXE327842:AXE327848 BHA327842:BHA327848 BQW327842:BQW327848 CAS327842:CAS327848 CKO327842:CKO327848 CUK327842:CUK327848 DEG327842:DEG327848 DOC327842:DOC327848 DXY327842:DXY327848 EHU327842:EHU327848 ERQ327842:ERQ327848 FBM327842:FBM327848 FLI327842:FLI327848 FVE327842:FVE327848 GFA327842:GFA327848 GOW327842:GOW327848 GYS327842:GYS327848 HIO327842:HIO327848 HSK327842:HSK327848 ICG327842:ICG327848 IMC327842:IMC327848 IVY327842:IVY327848 JFU327842:JFU327848 JPQ327842:JPQ327848 JZM327842:JZM327848 KJI327842:KJI327848 KTE327842:KTE327848 LDA327842:LDA327848 LMW327842:LMW327848 LWS327842:LWS327848 MGO327842:MGO327848 MQK327842:MQK327848 NAG327842:NAG327848 NKC327842:NKC327848 NTY327842:NTY327848 ODU327842:ODU327848 ONQ327842:ONQ327848 OXM327842:OXM327848 PHI327842:PHI327848 PRE327842:PRE327848 QBA327842:QBA327848 QKW327842:QKW327848 QUS327842:QUS327848 REO327842:REO327848 ROK327842:ROK327848 RYG327842:RYG327848 SIC327842:SIC327848 SRY327842:SRY327848 TBU327842:TBU327848 TLQ327842:TLQ327848 TVM327842:TVM327848 UFI327842:UFI327848 UPE327842:UPE327848 UZA327842:UZA327848 VIW327842:VIW327848 VSS327842:VSS327848 WCO327842:WCO327848 WMK327842:WMK327848 WWG327842:WWG327848 C393378:C393384 JU393378:JU393384 TQ393378:TQ393384 ADM393378:ADM393384 ANI393378:ANI393384 AXE393378:AXE393384 BHA393378:BHA393384 BQW393378:BQW393384 CAS393378:CAS393384 CKO393378:CKO393384 CUK393378:CUK393384 DEG393378:DEG393384 DOC393378:DOC393384 DXY393378:DXY393384 EHU393378:EHU393384 ERQ393378:ERQ393384 FBM393378:FBM393384 FLI393378:FLI393384 FVE393378:FVE393384 GFA393378:GFA393384 GOW393378:GOW393384 GYS393378:GYS393384 HIO393378:HIO393384 HSK393378:HSK393384 ICG393378:ICG393384 IMC393378:IMC393384 IVY393378:IVY393384 JFU393378:JFU393384 JPQ393378:JPQ393384 JZM393378:JZM393384 KJI393378:KJI393384 KTE393378:KTE393384 LDA393378:LDA393384 LMW393378:LMW393384 LWS393378:LWS393384 MGO393378:MGO393384 MQK393378:MQK393384 NAG393378:NAG393384 NKC393378:NKC393384 NTY393378:NTY393384 ODU393378:ODU393384 ONQ393378:ONQ393384 OXM393378:OXM393384 PHI393378:PHI393384 PRE393378:PRE393384 QBA393378:QBA393384 QKW393378:QKW393384 QUS393378:QUS393384 REO393378:REO393384 ROK393378:ROK393384 RYG393378:RYG393384 SIC393378:SIC393384 SRY393378:SRY393384 TBU393378:TBU393384 TLQ393378:TLQ393384 TVM393378:TVM393384 UFI393378:UFI393384 UPE393378:UPE393384 UZA393378:UZA393384 VIW393378:VIW393384 VSS393378:VSS393384 WCO393378:WCO393384 WMK393378:WMK393384 WWG393378:WWG393384 C458914:C458920 JU458914:JU458920 TQ458914:TQ458920 ADM458914:ADM458920 ANI458914:ANI458920 AXE458914:AXE458920 BHA458914:BHA458920 BQW458914:BQW458920 CAS458914:CAS458920 CKO458914:CKO458920 CUK458914:CUK458920 DEG458914:DEG458920 DOC458914:DOC458920 DXY458914:DXY458920 EHU458914:EHU458920 ERQ458914:ERQ458920 FBM458914:FBM458920 FLI458914:FLI458920 FVE458914:FVE458920 GFA458914:GFA458920 GOW458914:GOW458920 GYS458914:GYS458920 HIO458914:HIO458920 HSK458914:HSK458920 ICG458914:ICG458920 IMC458914:IMC458920 IVY458914:IVY458920 JFU458914:JFU458920 JPQ458914:JPQ458920 JZM458914:JZM458920 KJI458914:KJI458920 KTE458914:KTE458920 LDA458914:LDA458920 LMW458914:LMW458920 LWS458914:LWS458920 MGO458914:MGO458920 MQK458914:MQK458920 NAG458914:NAG458920 NKC458914:NKC458920 NTY458914:NTY458920 ODU458914:ODU458920 ONQ458914:ONQ458920 OXM458914:OXM458920 PHI458914:PHI458920 PRE458914:PRE458920 QBA458914:QBA458920 QKW458914:QKW458920 QUS458914:QUS458920 REO458914:REO458920 ROK458914:ROK458920 RYG458914:RYG458920 SIC458914:SIC458920 SRY458914:SRY458920 TBU458914:TBU458920 TLQ458914:TLQ458920 TVM458914:TVM458920 UFI458914:UFI458920 UPE458914:UPE458920 UZA458914:UZA458920 VIW458914:VIW458920 VSS458914:VSS458920 WCO458914:WCO458920 WMK458914:WMK458920 WWG458914:WWG458920 C524450:C524456 JU524450:JU524456 TQ524450:TQ524456 ADM524450:ADM524456 ANI524450:ANI524456 AXE524450:AXE524456 BHA524450:BHA524456 BQW524450:BQW524456 CAS524450:CAS524456 CKO524450:CKO524456 CUK524450:CUK524456 DEG524450:DEG524456 DOC524450:DOC524456 DXY524450:DXY524456 EHU524450:EHU524456 ERQ524450:ERQ524456 FBM524450:FBM524456 FLI524450:FLI524456 FVE524450:FVE524456 GFA524450:GFA524456 GOW524450:GOW524456 GYS524450:GYS524456 HIO524450:HIO524456 HSK524450:HSK524456 ICG524450:ICG524456 IMC524450:IMC524456 IVY524450:IVY524456 JFU524450:JFU524456 JPQ524450:JPQ524456 JZM524450:JZM524456 KJI524450:KJI524456 KTE524450:KTE524456 LDA524450:LDA524456 LMW524450:LMW524456 LWS524450:LWS524456 MGO524450:MGO524456 MQK524450:MQK524456 NAG524450:NAG524456 NKC524450:NKC524456 NTY524450:NTY524456 ODU524450:ODU524456 ONQ524450:ONQ524456 OXM524450:OXM524456 PHI524450:PHI524456 PRE524450:PRE524456 QBA524450:QBA524456 QKW524450:QKW524456 QUS524450:QUS524456 REO524450:REO524456 ROK524450:ROK524456 RYG524450:RYG524456 SIC524450:SIC524456 SRY524450:SRY524456 TBU524450:TBU524456 TLQ524450:TLQ524456 TVM524450:TVM524456 UFI524450:UFI524456 UPE524450:UPE524456 UZA524450:UZA524456 VIW524450:VIW524456 VSS524450:VSS524456 WCO524450:WCO524456 WMK524450:WMK524456 WWG524450:WWG524456 C589986:C589992 JU589986:JU589992 TQ589986:TQ589992 ADM589986:ADM589992 ANI589986:ANI589992 AXE589986:AXE589992 BHA589986:BHA589992 BQW589986:BQW589992 CAS589986:CAS589992 CKO589986:CKO589992 CUK589986:CUK589992 DEG589986:DEG589992 DOC589986:DOC589992 DXY589986:DXY589992 EHU589986:EHU589992 ERQ589986:ERQ589992 FBM589986:FBM589992 FLI589986:FLI589992 FVE589986:FVE589992 GFA589986:GFA589992 GOW589986:GOW589992 GYS589986:GYS589992 HIO589986:HIO589992 HSK589986:HSK589992 ICG589986:ICG589992 IMC589986:IMC589992 IVY589986:IVY589992 JFU589986:JFU589992 JPQ589986:JPQ589992 JZM589986:JZM589992 KJI589986:KJI589992 KTE589986:KTE589992 LDA589986:LDA589992 LMW589986:LMW589992 LWS589986:LWS589992 MGO589986:MGO589992 MQK589986:MQK589992 NAG589986:NAG589992 NKC589986:NKC589992 NTY589986:NTY589992 ODU589986:ODU589992 ONQ589986:ONQ589992 OXM589986:OXM589992 PHI589986:PHI589992 PRE589986:PRE589992 QBA589986:QBA589992 QKW589986:QKW589992 QUS589986:QUS589992 REO589986:REO589992 ROK589986:ROK589992 RYG589986:RYG589992 SIC589986:SIC589992 SRY589986:SRY589992 TBU589986:TBU589992 TLQ589986:TLQ589992 TVM589986:TVM589992 UFI589986:UFI589992 UPE589986:UPE589992 UZA589986:UZA589992 VIW589986:VIW589992 VSS589986:VSS589992 WCO589986:WCO589992 WMK589986:WMK589992 WWG589986:WWG589992 C655522:C655528 JU655522:JU655528 TQ655522:TQ655528 ADM655522:ADM655528 ANI655522:ANI655528 AXE655522:AXE655528 BHA655522:BHA655528 BQW655522:BQW655528 CAS655522:CAS655528 CKO655522:CKO655528 CUK655522:CUK655528 DEG655522:DEG655528 DOC655522:DOC655528 DXY655522:DXY655528 EHU655522:EHU655528 ERQ655522:ERQ655528 FBM655522:FBM655528 FLI655522:FLI655528 FVE655522:FVE655528 GFA655522:GFA655528 GOW655522:GOW655528 GYS655522:GYS655528 HIO655522:HIO655528 HSK655522:HSK655528 ICG655522:ICG655528 IMC655522:IMC655528 IVY655522:IVY655528 JFU655522:JFU655528 JPQ655522:JPQ655528 JZM655522:JZM655528 KJI655522:KJI655528 KTE655522:KTE655528 LDA655522:LDA655528 LMW655522:LMW655528 LWS655522:LWS655528 MGO655522:MGO655528 MQK655522:MQK655528 NAG655522:NAG655528 NKC655522:NKC655528 NTY655522:NTY655528 ODU655522:ODU655528 ONQ655522:ONQ655528 OXM655522:OXM655528 PHI655522:PHI655528 PRE655522:PRE655528 QBA655522:QBA655528 QKW655522:QKW655528 QUS655522:QUS655528 REO655522:REO655528 ROK655522:ROK655528 RYG655522:RYG655528 SIC655522:SIC655528 SRY655522:SRY655528 TBU655522:TBU655528 TLQ655522:TLQ655528 TVM655522:TVM655528 UFI655522:UFI655528 UPE655522:UPE655528 UZA655522:UZA655528 VIW655522:VIW655528 VSS655522:VSS655528 WCO655522:WCO655528 WMK655522:WMK655528 WWG655522:WWG655528 C721058:C721064 JU721058:JU721064 TQ721058:TQ721064 ADM721058:ADM721064 ANI721058:ANI721064 AXE721058:AXE721064 BHA721058:BHA721064 BQW721058:BQW721064 CAS721058:CAS721064 CKO721058:CKO721064 CUK721058:CUK721064 DEG721058:DEG721064 DOC721058:DOC721064 DXY721058:DXY721064 EHU721058:EHU721064 ERQ721058:ERQ721064 FBM721058:FBM721064 FLI721058:FLI721064 FVE721058:FVE721064 GFA721058:GFA721064 GOW721058:GOW721064 GYS721058:GYS721064 HIO721058:HIO721064 HSK721058:HSK721064 ICG721058:ICG721064 IMC721058:IMC721064 IVY721058:IVY721064 JFU721058:JFU721064 JPQ721058:JPQ721064 JZM721058:JZM721064 KJI721058:KJI721064 KTE721058:KTE721064 LDA721058:LDA721064 LMW721058:LMW721064 LWS721058:LWS721064 MGO721058:MGO721064 MQK721058:MQK721064 NAG721058:NAG721064 NKC721058:NKC721064 NTY721058:NTY721064 ODU721058:ODU721064 ONQ721058:ONQ721064 OXM721058:OXM721064 PHI721058:PHI721064 PRE721058:PRE721064 QBA721058:QBA721064 QKW721058:QKW721064 QUS721058:QUS721064 REO721058:REO721064 ROK721058:ROK721064 RYG721058:RYG721064 SIC721058:SIC721064 SRY721058:SRY721064 TBU721058:TBU721064 TLQ721058:TLQ721064 TVM721058:TVM721064 UFI721058:UFI721064 UPE721058:UPE721064 UZA721058:UZA721064 VIW721058:VIW721064 VSS721058:VSS721064 WCO721058:WCO721064 WMK721058:WMK721064 WWG721058:WWG721064 C786594:C786600 JU786594:JU786600 TQ786594:TQ786600 ADM786594:ADM786600 ANI786594:ANI786600 AXE786594:AXE786600 BHA786594:BHA786600 BQW786594:BQW786600 CAS786594:CAS786600 CKO786594:CKO786600 CUK786594:CUK786600 DEG786594:DEG786600 DOC786594:DOC786600 DXY786594:DXY786600 EHU786594:EHU786600 ERQ786594:ERQ786600 FBM786594:FBM786600 FLI786594:FLI786600 FVE786594:FVE786600 GFA786594:GFA786600 GOW786594:GOW786600 GYS786594:GYS786600 HIO786594:HIO786600 HSK786594:HSK786600 ICG786594:ICG786600 IMC786594:IMC786600 IVY786594:IVY786600 JFU786594:JFU786600 JPQ786594:JPQ786600 JZM786594:JZM786600 KJI786594:KJI786600 KTE786594:KTE786600 LDA786594:LDA786600 LMW786594:LMW786600 LWS786594:LWS786600 MGO786594:MGO786600 MQK786594:MQK786600 NAG786594:NAG786600 NKC786594:NKC786600 NTY786594:NTY786600 ODU786594:ODU786600 ONQ786594:ONQ786600 OXM786594:OXM786600 PHI786594:PHI786600 PRE786594:PRE786600 QBA786594:QBA786600 QKW786594:QKW786600 QUS786594:QUS786600 REO786594:REO786600 ROK786594:ROK786600 RYG786594:RYG786600 SIC786594:SIC786600 SRY786594:SRY786600 TBU786594:TBU786600 TLQ786594:TLQ786600 TVM786594:TVM786600 UFI786594:UFI786600 UPE786594:UPE786600 UZA786594:UZA786600 VIW786594:VIW786600 VSS786594:VSS786600 WCO786594:WCO786600 WMK786594:WMK786600 WWG786594:WWG786600 C852130:C852136 JU852130:JU852136 TQ852130:TQ852136 ADM852130:ADM852136 ANI852130:ANI852136 AXE852130:AXE852136 BHA852130:BHA852136 BQW852130:BQW852136 CAS852130:CAS852136 CKO852130:CKO852136 CUK852130:CUK852136 DEG852130:DEG852136 DOC852130:DOC852136 DXY852130:DXY852136 EHU852130:EHU852136 ERQ852130:ERQ852136 FBM852130:FBM852136 FLI852130:FLI852136 FVE852130:FVE852136 GFA852130:GFA852136 GOW852130:GOW852136 GYS852130:GYS852136 HIO852130:HIO852136 HSK852130:HSK852136 ICG852130:ICG852136 IMC852130:IMC852136 IVY852130:IVY852136 JFU852130:JFU852136 JPQ852130:JPQ852136 JZM852130:JZM852136 KJI852130:KJI852136 KTE852130:KTE852136 LDA852130:LDA852136 LMW852130:LMW852136 LWS852130:LWS852136 MGO852130:MGO852136 MQK852130:MQK852136 NAG852130:NAG852136 NKC852130:NKC852136 NTY852130:NTY852136 ODU852130:ODU852136 ONQ852130:ONQ852136 OXM852130:OXM852136 PHI852130:PHI852136 PRE852130:PRE852136 QBA852130:QBA852136 QKW852130:QKW852136 QUS852130:QUS852136 REO852130:REO852136 ROK852130:ROK852136 RYG852130:RYG852136 SIC852130:SIC852136 SRY852130:SRY852136 TBU852130:TBU852136 TLQ852130:TLQ852136 TVM852130:TVM852136 UFI852130:UFI852136 UPE852130:UPE852136 UZA852130:UZA852136 VIW852130:VIW852136 VSS852130:VSS852136 WCO852130:WCO852136 WMK852130:WMK852136 WWG852130:WWG852136 C917666:C917672 JU917666:JU917672 TQ917666:TQ917672 ADM917666:ADM917672 ANI917666:ANI917672 AXE917666:AXE917672 BHA917666:BHA917672 BQW917666:BQW917672 CAS917666:CAS917672 CKO917666:CKO917672 CUK917666:CUK917672 DEG917666:DEG917672 DOC917666:DOC917672 DXY917666:DXY917672 EHU917666:EHU917672 ERQ917666:ERQ917672 FBM917666:FBM917672 FLI917666:FLI917672 FVE917666:FVE917672 GFA917666:GFA917672 GOW917666:GOW917672 GYS917666:GYS917672 HIO917666:HIO917672 HSK917666:HSK917672 ICG917666:ICG917672 IMC917666:IMC917672 IVY917666:IVY917672 JFU917666:JFU917672 JPQ917666:JPQ917672 JZM917666:JZM917672 KJI917666:KJI917672 KTE917666:KTE917672 LDA917666:LDA917672 LMW917666:LMW917672 LWS917666:LWS917672 MGO917666:MGO917672 MQK917666:MQK917672 NAG917666:NAG917672 NKC917666:NKC917672 NTY917666:NTY917672 ODU917666:ODU917672 ONQ917666:ONQ917672 OXM917666:OXM917672 PHI917666:PHI917672 PRE917666:PRE917672 QBA917666:QBA917672 QKW917666:QKW917672 QUS917666:QUS917672 REO917666:REO917672 ROK917666:ROK917672 RYG917666:RYG917672 SIC917666:SIC917672 SRY917666:SRY917672 TBU917666:TBU917672 TLQ917666:TLQ917672 TVM917666:TVM917672 UFI917666:UFI917672 UPE917666:UPE917672 UZA917666:UZA917672 VIW917666:VIW917672 VSS917666:VSS917672 WCO917666:WCO917672 WMK917666:WMK917672 WWG917666:WWG917672 C983202:C983208 JU983202:JU983208 TQ983202:TQ983208 ADM983202:ADM983208 ANI983202:ANI983208 AXE983202:AXE983208 BHA983202:BHA983208 BQW983202:BQW983208 CAS983202:CAS983208 CKO983202:CKO983208 CUK983202:CUK983208 DEG983202:DEG983208 DOC983202:DOC983208 DXY983202:DXY983208 EHU983202:EHU983208 ERQ983202:ERQ983208 FBM983202:FBM983208 FLI983202:FLI983208 FVE983202:FVE983208 GFA983202:GFA983208 GOW983202:GOW983208 GYS983202:GYS983208 HIO983202:HIO983208 HSK983202:HSK983208 ICG983202:ICG983208 IMC983202:IMC983208 IVY983202:IVY983208 JFU983202:JFU983208 JPQ983202:JPQ983208 JZM983202:JZM983208 KJI983202:KJI983208 KTE983202:KTE983208 LDA983202:LDA983208 LMW983202:LMW983208 LWS983202:LWS983208 MGO983202:MGO983208 MQK983202:MQK983208 NAG983202:NAG983208 NKC983202:NKC983208 NTY983202:NTY983208 ODU983202:ODU983208 ONQ983202:ONQ983208 OXM983202:OXM983208 PHI983202:PHI983208 PRE983202:PRE983208 QBA983202:QBA983208 QKW983202:QKW983208 QUS983202:QUS983208 REO983202:REO983208 ROK983202:ROK983208 RYG983202:RYG983208 SIC983202:SIC983208 SRY983202:SRY983208 TBU983202:TBU983208 TLQ983202:TLQ983208 TVM983202:TVM983208 UFI983202:UFI983208 UPE983202:UPE983208 UZA983202:UZA983208 VIW983202:VIW983208 VSS983202:VSS983208 WCO983202:WCO983208 WMK983202:WMK983208 WWG983202:WWG983208 LWS983160:LWS983165 C65739:C65742 JU65739:JU65742 TQ65739:TQ65742 ADM65739:ADM65742 ANI65739:ANI65742 AXE65739:AXE65742 BHA65739:BHA65742 BQW65739:BQW65742 CAS65739:CAS65742 CKO65739:CKO65742 CUK65739:CUK65742 DEG65739:DEG65742 DOC65739:DOC65742 DXY65739:DXY65742 EHU65739:EHU65742 ERQ65739:ERQ65742 FBM65739:FBM65742 FLI65739:FLI65742 FVE65739:FVE65742 GFA65739:GFA65742 GOW65739:GOW65742 GYS65739:GYS65742 HIO65739:HIO65742 HSK65739:HSK65742 ICG65739:ICG65742 IMC65739:IMC65742 IVY65739:IVY65742 JFU65739:JFU65742 JPQ65739:JPQ65742 JZM65739:JZM65742 KJI65739:KJI65742 KTE65739:KTE65742 LDA65739:LDA65742 LMW65739:LMW65742 LWS65739:LWS65742 MGO65739:MGO65742 MQK65739:MQK65742 NAG65739:NAG65742 NKC65739:NKC65742 NTY65739:NTY65742 ODU65739:ODU65742 ONQ65739:ONQ65742 OXM65739:OXM65742 PHI65739:PHI65742 PRE65739:PRE65742 QBA65739:QBA65742 QKW65739:QKW65742 QUS65739:QUS65742 REO65739:REO65742 ROK65739:ROK65742 RYG65739:RYG65742 SIC65739:SIC65742 SRY65739:SRY65742 TBU65739:TBU65742 TLQ65739:TLQ65742 TVM65739:TVM65742 UFI65739:UFI65742 UPE65739:UPE65742 UZA65739:UZA65742 VIW65739:VIW65742 VSS65739:VSS65742 WCO65739:WCO65742 WMK65739:WMK65742 WWG65739:WWG65742 C131275:C131278 JU131275:JU131278 TQ131275:TQ131278 ADM131275:ADM131278 ANI131275:ANI131278 AXE131275:AXE131278 BHA131275:BHA131278 BQW131275:BQW131278 CAS131275:CAS131278 CKO131275:CKO131278 CUK131275:CUK131278 DEG131275:DEG131278 DOC131275:DOC131278 DXY131275:DXY131278 EHU131275:EHU131278 ERQ131275:ERQ131278 FBM131275:FBM131278 FLI131275:FLI131278 FVE131275:FVE131278 GFA131275:GFA131278 GOW131275:GOW131278 GYS131275:GYS131278 HIO131275:HIO131278 HSK131275:HSK131278 ICG131275:ICG131278 IMC131275:IMC131278 IVY131275:IVY131278 JFU131275:JFU131278 JPQ131275:JPQ131278 JZM131275:JZM131278 KJI131275:KJI131278 KTE131275:KTE131278 LDA131275:LDA131278 LMW131275:LMW131278 LWS131275:LWS131278 MGO131275:MGO131278 MQK131275:MQK131278 NAG131275:NAG131278 NKC131275:NKC131278 NTY131275:NTY131278 ODU131275:ODU131278 ONQ131275:ONQ131278 OXM131275:OXM131278 PHI131275:PHI131278 PRE131275:PRE131278 QBA131275:QBA131278 QKW131275:QKW131278 QUS131275:QUS131278 REO131275:REO131278 ROK131275:ROK131278 RYG131275:RYG131278 SIC131275:SIC131278 SRY131275:SRY131278 TBU131275:TBU131278 TLQ131275:TLQ131278 TVM131275:TVM131278 UFI131275:UFI131278 UPE131275:UPE131278 UZA131275:UZA131278 VIW131275:VIW131278 VSS131275:VSS131278 WCO131275:WCO131278 WMK131275:WMK131278 WWG131275:WWG131278 C196811:C196814 JU196811:JU196814 TQ196811:TQ196814 ADM196811:ADM196814 ANI196811:ANI196814 AXE196811:AXE196814 BHA196811:BHA196814 BQW196811:BQW196814 CAS196811:CAS196814 CKO196811:CKO196814 CUK196811:CUK196814 DEG196811:DEG196814 DOC196811:DOC196814 DXY196811:DXY196814 EHU196811:EHU196814 ERQ196811:ERQ196814 FBM196811:FBM196814 FLI196811:FLI196814 FVE196811:FVE196814 GFA196811:GFA196814 GOW196811:GOW196814 GYS196811:GYS196814 HIO196811:HIO196814 HSK196811:HSK196814 ICG196811:ICG196814 IMC196811:IMC196814 IVY196811:IVY196814 JFU196811:JFU196814 JPQ196811:JPQ196814 JZM196811:JZM196814 KJI196811:KJI196814 KTE196811:KTE196814 LDA196811:LDA196814 LMW196811:LMW196814 LWS196811:LWS196814 MGO196811:MGO196814 MQK196811:MQK196814 NAG196811:NAG196814 NKC196811:NKC196814 NTY196811:NTY196814 ODU196811:ODU196814 ONQ196811:ONQ196814 OXM196811:OXM196814 PHI196811:PHI196814 PRE196811:PRE196814 QBA196811:QBA196814 QKW196811:QKW196814 QUS196811:QUS196814 REO196811:REO196814 ROK196811:ROK196814 RYG196811:RYG196814 SIC196811:SIC196814 SRY196811:SRY196814 TBU196811:TBU196814 TLQ196811:TLQ196814 TVM196811:TVM196814 UFI196811:UFI196814 UPE196811:UPE196814 UZA196811:UZA196814 VIW196811:VIW196814 VSS196811:VSS196814 WCO196811:WCO196814 WMK196811:WMK196814 WWG196811:WWG196814 C262347:C262350 JU262347:JU262350 TQ262347:TQ262350 ADM262347:ADM262350 ANI262347:ANI262350 AXE262347:AXE262350 BHA262347:BHA262350 BQW262347:BQW262350 CAS262347:CAS262350 CKO262347:CKO262350 CUK262347:CUK262350 DEG262347:DEG262350 DOC262347:DOC262350 DXY262347:DXY262350 EHU262347:EHU262350 ERQ262347:ERQ262350 FBM262347:FBM262350 FLI262347:FLI262350 FVE262347:FVE262350 GFA262347:GFA262350 GOW262347:GOW262350 GYS262347:GYS262350 HIO262347:HIO262350 HSK262347:HSK262350 ICG262347:ICG262350 IMC262347:IMC262350 IVY262347:IVY262350 JFU262347:JFU262350 JPQ262347:JPQ262350 JZM262347:JZM262350 KJI262347:KJI262350 KTE262347:KTE262350 LDA262347:LDA262350 LMW262347:LMW262350 LWS262347:LWS262350 MGO262347:MGO262350 MQK262347:MQK262350 NAG262347:NAG262350 NKC262347:NKC262350 NTY262347:NTY262350 ODU262347:ODU262350 ONQ262347:ONQ262350 OXM262347:OXM262350 PHI262347:PHI262350 PRE262347:PRE262350 QBA262347:QBA262350 QKW262347:QKW262350 QUS262347:QUS262350 REO262347:REO262350 ROK262347:ROK262350 RYG262347:RYG262350 SIC262347:SIC262350 SRY262347:SRY262350 TBU262347:TBU262350 TLQ262347:TLQ262350 TVM262347:TVM262350 UFI262347:UFI262350 UPE262347:UPE262350 UZA262347:UZA262350 VIW262347:VIW262350 VSS262347:VSS262350 WCO262347:WCO262350 WMK262347:WMK262350 WWG262347:WWG262350 C327883:C327886 JU327883:JU327886 TQ327883:TQ327886 ADM327883:ADM327886 ANI327883:ANI327886 AXE327883:AXE327886 BHA327883:BHA327886 BQW327883:BQW327886 CAS327883:CAS327886 CKO327883:CKO327886 CUK327883:CUK327886 DEG327883:DEG327886 DOC327883:DOC327886 DXY327883:DXY327886 EHU327883:EHU327886 ERQ327883:ERQ327886 FBM327883:FBM327886 FLI327883:FLI327886 FVE327883:FVE327886 GFA327883:GFA327886 GOW327883:GOW327886 GYS327883:GYS327886 HIO327883:HIO327886 HSK327883:HSK327886 ICG327883:ICG327886 IMC327883:IMC327886 IVY327883:IVY327886 JFU327883:JFU327886 JPQ327883:JPQ327886 JZM327883:JZM327886 KJI327883:KJI327886 KTE327883:KTE327886 LDA327883:LDA327886 LMW327883:LMW327886 LWS327883:LWS327886 MGO327883:MGO327886 MQK327883:MQK327886 NAG327883:NAG327886 NKC327883:NKC327886 NTY327883:NTY327886 ODU327883:ODU327886 ONQ327883:ONQ327886 OXM327883:OXM327886 PHI327883:PHI327886 PRE327883:PRE327886 QBA327883:QBA327886 QKW327883:QKW327886 QUS327883:QUS327886 REO327883:REO327886 ROK327883:ROK327886 RYG327883:RYG327886 SIC327883:SIC327886 SRY327883:SRY327886 TBU327883:TBU327886 TLQ327883:TLQ327886 TVM327883:TVM327886 UFI327883:UFI327886 UPE327883:UPE327886 UZA327883:UZA327886 VIW327883:VIW327886 VSS327883:VSS327886 WCO327883:WCO327886 WMK327883:WMK327886 WWG327883:WWG327886 C393419:C393422 JU393419:JU393422 TQ393419:TQ393422 ADM393419:ADM393422 ANI393419:ANI393422 AXE393419:AXE393422 BHA393419:BHA393422 BQW393419:BQW393422 CAS393419:CAS393422 CKO393419:CKO393422 CUK393419:CUK393422 DEG393419:DEG393422 DOC393419:DOC393422 DXY393419:DXY393422 EHU393419:EHU393422 ERQ393419:ERQ393422 FBM393419:FBM393422 FLI393419:FLI393422 FVE393419:FVE393422 GFA393419:GFA393422 GOW393419:GOW393422 GYS393419:GYS393422 HIO393419:HIO393422 HSK393419:HSK393422 ICG393419:ICG393422 IMC393419:IMC393422 IVY393419:IVY393422 JFU393419:JFU393422 JPQ393419:JPQ393422 JZM393419:JZM393422 KJI393419:KJI393422 KTE393419:KTE393422 LDA393419:LDA393422 LMW393419:LMW393422 LWS393419:LWS393422 MGO393419:MGO393422 MQK393419:MQK393422 NAG393419:NAG393422 NKC393419:NKC393422 NTY393419:NTY393422 ODU393419:ODU393422 ONQ393419:ONQ393422 OXM393419:OXM393422 PHI393419:PHI393422 PRE393419:PRE393422 QBA393419:QBA393422 QKW393419:QKW393422 QUS393419:QUS393422 REO393419:REO393422 ROK393419:ROK393422 RYG393419:RYG393422 SIC393419:SIC393422 SRY393419:SRY393422 TBU393419:TBU393422 TLQ393419:TLQ393422 TVM393419:TVM393422 UFI393419:UFI393422 UPE393419:UPE393422 UZA393419:UZA393422 VIW393419:VIW393422 VSS393419:VSS393422 WCO393419:WCO393422 WMK393419:WMK393422 WWG393419:WWG393422 C458955:C458958 JU458955:JU458958 TQ458955:TQ458958 ADM458955:ADM458958 ANI458955:ANI458958 AXE458955:AXE458958 BHA458955:BHA458958 BQW458955:BQW458958 CAS458955:CAS458958 CKO458955:CKO458958 CUK458955:CUK458958 DEG458955:DEG458958 DOC458955:DOC458958 DXY458955:DXY458958 EHU458955:EHU458958 ERQ458955:ERQ458958 FBM458955:FBM458958 FLI458955:FLI458958 FVE458955:FVE458958 GFA458955:GFA458958 GOW458955:GOW458958 GYS458955:GYS458958 HIO458955:HIO458958 HSK458955:HSK458958 ICG458955:ICG458958 IMC458955:IMC458958 IVY458955:IVY458958 JFU458955:JFU458958 JPQ458955:JPQ458958 JZM458955:JZM458958 KJI458955:KJI458958 KTE458955:KTE458958 LDA458955:LDA458958 LMW458955:LMW458958 LWS458955:LWS458958 MGO458955:MGO458958 MQK458955:MQK458958 NAG458955:NAG458958 NKC458955:NKC458958 NTY458955:NTY458958 ODU458955:ODU458958 ONQ458955:ONQ458958 OXM458955:OXM458958 PHI458955:PHI458958 PRE458955:PRE458958 QBA458955:QBA458958 QKW458955:QKW458958 QUS458955:QUS458958 REO458955:REO458958 ROK458955:ROK458958 RYG458955:RYG458958 SIC458955:SIC458958 SRY458955:SRY458958 TBU458955:TBU458958 TLQ458955:TLQ458958 TVM458955:TVM458958 UFI458955:UFI458958 UPE458955:UPE458958 UZA458955:UZA458958 VIW458955:VIW458958 VSS458955:VSS458958 WCO458955:WCO458958 WMK458955:WMK458958 WWG458955:WWG458958 C524491:C524494 JU524491:JU524494 TQ524491:TQ524494 ADM524491:ADM524494 ANI524491:ANI524494 AXE524491:AXE524494 BHA524491:BHA524494 BQW524491:BQW524494 CAS524491:CAS524494 CKO524491:CKO524494 CUK524491:CUK524494 DEG524491:DEG524494 DOC524491:DOC524494 DXY524491:DXY524494 EHU524491:EHU524494 ERQ524491:ERQ524494 FBM524491:FBM524494 FLI524491:FLI524494 FVE524491:FVE524494 GFA524491:GFA524494 GOW524491:GOW524494 GYS524491:GYS524494 HIO524491:HIO524494 HSK524491:HSK524494 ICG524491:ICG524494 IMC524491:IMC524494 IVY524491:IVY524494 JFU524491:JFU524494 JPQ524491:JPQ524494 JZM524491:JZM524494 KJI524491:KJI524494 KTE524491:KTE524494 LDA524491:LDA524494 LMW524491:LMW524494 LWS524491:LWS524494 MGO524491:MGO524494 MQK524491:MQK524494 NAG524491:NAG524494 NKC524491:NKC524494 NTY524491:NTY524494 ODU524491:ODU524494 ONQ524491:ONQ524494 OXM524491:OXM524494 PHI524491:PHI524494 PRE524491:PRE524494 QBA524491:QBA524494 QKW524491:QKW524494 QUS524491:QUS524494 REO524491:REO524494 ROK524491:ROK524494 RYG524491:RYG524494 SIC524491:SIC524494 SRY524491:SRY524494 TBU524491:TBU524494 TLQ524491:TLQ524494 TVM524491:TVM524494 UFI524491:UFI524494 UPE524491:UPE524494 UZA524491:UZA524494 VIW524491:VIW524494 VSS524491:VSS524494 WCO524491:WCO524494 WMK524491:WMK524494 WWG524491:WWG524494 C590027:C590030 JU590027:JU590030 TQ590027:TQ590030 ADM590027:ADM590030 ANI590027:ANI590030 AXE590027:AXE590030 BHA590027:BHA590030 BQW590027:BQW590030 CAS590027:CAS590030 CKO590027:CKO590030 CUK590027:CUK590030 DEG590027:DEG590030 DOC590027:DOC590030 DXY590027:DXY590030 EHU590027:EHU590030 ERQ590027:ERQ590030 FBM590027:FBM590030 FLI590027:FLI590030 FVE590027:FVE590030 GFA590027:GFA590030 GOW590027:GOW590030 GYS590027:GYS590030 HIO590027:HIO590030 HSK590027:HSK590030 ICG590027:ICG590030 IMC590027:IMC590030 IVY590027:IVY590030 JFU590027:JFU590030 JPQ590027:JPQ590030 JZM590027:JZM590030 KJI590027:KJI590030 KTE590027:KTE590030 LDA590027:LDA590030 LMW590027:LMW590030 LWS590027:LWS590030 MGO590027:MGO590030 MQK590027:MQK590030 NAG590027:NAG590030 NKC590027:NKC590030 NTY590027:NTY590030 ODU590027:ODU590030 ONQ590027:ONQ590030 OXM590027:OXM590030 PHI590027:PHI590030 PRE590027:PRE590030 QBA590027:QBA590030 QKW590027:QKW590030 QUS590027:QUS590030 REO590027:REO590030 ROK590027:ROK590030 RYG590027:RYG590030 SIC590027:SIC590030 SRY590027:SRY590030 TBU590027:TBU590030 TLQ590027:TLQ590030 TVM590027:TVM590030 UFI590027:UFI590030 UPE590027:UPE590030 UZA590027:UZA590030 VIW590027:VIW590030 VSS590027:VSS590030 WCO590027:WCO590030 WMK590027:WMK590030 WWG590027:WWG590030 C655563:C655566 JU655563:JU655566 TQ655563:TQ655566 ADM655563:ADM655566 ANI655563:ANI655566 AXE655563:AXE655566 BHA655563:BHA655566 BQW655563:BQW655566 CAS655563:CAS655566 CKO655563:CKO655566 CUK655563:CUK655566 DEG655563:DEG655566 DOC655563:DOC655566 DXY655563:DXY655566 EHU655563:EHU655566 ERQ655563:ERQ655566 FBM655563:FBM655566 FLI655563:FLI655566 FVE655563:FVE655566 GFA655563:GFA655566 GOW655563:GOW655566 GYS655563:GYS655566 HIO655563:HIO655566 HSK655563:HSK655566 ICG655563:ICG655566 IMC655563:IMC655566 IVY655563:IVY655566 JFU655563:JFU655566 JPQ655563:JPQ655566 JZM655563:JZM655566 KJI655563:KJI655566 KTE655563:KTE655566 LDA655563:LDA655566 LMW655563:LMW655566 LWS655563:LWS655566 MGO655563:MGO655566 MQK655563:MQK655566 NAG655563:NAG655566 NKC655563:NKC655566 NTY655563:NTY655566 ODU655563:ODU655566 ONQ655563:ONQ655566 OXM655563:OXM655566 PHI655563:PHI655566 PRE655563:PRE655566 QBA655563:QBA655566 QKW655563:QKW655566 QUS655563:QUS655566 REO655563:REO655566 ROK655563:ROK655566 RYG655563:RYG655566 SIC655563:SIC655566 SRY655563:SRY655566 TBU655563:TBU655566 TLQ655563:TLQ655566 TVM655563:TVM655566 UFI655563:UFI655566 UPE655563:UPE655566 UZA655563:UZA655566 VIW655563:VIW655566 VSS655563:VSS655566 WCO655563:WCO655566 WMK655563:WMK655566 WWG655563:WWG655566 C721099:C721102 JU721099:JU721102 TQ721099:TQ721102 ADM721099:ADM721102 ANI721099:ANI721102 AXE721099:AXE721102 BHA721099:BHA721102 BQW721099:BQW721102 CAS721099:CAS721102 CKO721099:CKO721102 CUK721099:CUK721102 DEG721099:DEG721102 DOC721099:DOC721102 DXY721099:DXY721102 EHU721099:EHU721102 ERQ721099:ERQ721102 FBM721099:FBM721102 FLI721099:FLI721102 FVE721099:FVE721102 GFA721099:GFA721102 GOW721099:GOW721102 GYS721099:GYS721102 HIO721099:HIO721102 HSK721099:HSK721102 ICG721099:ICG721102 IMC721099:IMC721102 IVY721099:IVY721102 JFU721099:JFU721102 JPQ721099:JPQ721102 JZM721099:JZM721102 KJI721099:KJI721102 KTE721099:KTE721102 LDA721099:LDA721102 LMW721099:LMW721102 LWS721099:LWS721102 MGO721099:MGO721102 MQK721099:MQK721102 NAG721099:NAG721102 NKC721099:NKC721102 NTY721099:NTY721102 ODU721099:ODU721102 ONQ721099:ONQ721102 OXM721099:OXM721102 PHI721099:PHI721102 PRE721099:PRE721102 QBA721099:QBA721102 QKW721099:QKW721102 QUS721099:QUS721102 REO721099:REO721102 ROK721099:ROK721102 RYG721099:RYG721102 SIC721099:SIC721102 SRY721099:SRY721102 TBU721099:TBU721102 TLQ721099:TLQ721102 TVM721099:TVM721102 UFI721099:UFI721102 UPE721099:UPE721102 UZA721099:UZA721102 VIW721099:VIW721102 VSS721099:VSS721102 WCO721099:WCO721102 WMK721099:WMK721102 WWG721099:WWG721102 C786635:C786638 JU786635:JU786638 TQ786635:TQ786638 ADM786635:ADM786638 ANI786635:ANI786638 AXE786635:AXE786638 BHA786635:BHA786638 BQW786635:BQW786638 CAS786635:CAS786638 CKO786635:CKO786638 CUK786635:CUK786638 DEG786635:DEG786638 DOC786635:DOC786638 DXY786635:DXY786638 EHU786635:EHU786638 ERQ786635:ERQ786638 FBM786635:FBM786638 FLI786635:FLI786638 FVE786635:FVE786638 GFA786635:GFA786638 GOW786635:GOW786638 GYS786635:GYS786638 HIO786635:HIO786638 HSK786635:HSK786638 ICG786635:ICG786638 IMC786635:IMC786638 IVY786635:IVY786638 JFU786635:JFU786638 JPQ786635:JPQ786638 JZM786635:JZM786638 KJI786635:KJI786638 KTE786635:KTE786638 LDA786635:LDA786638 LMW786635:LMW786638 LWS786635:LWS786638 MGO786635:MGO786638 MQK786635:MQK786638 NAG786635:NAG786638 NKC786635:NKC786638 NTY786635:NTY786638 ODU786635:ODU786638 ONQ786635:ONQ786638 OXM786635:OXM786638 PHI786635:PHI786638 PRE786635:PRE786638 QBA786635:QBA786638 QKW786635:QKW786638 QUS786635:QUS786638 REO786635:REO786638 ROK786635:ROK786638 RYG786635:RYG786638 SIC786635:SIC786638 SRY786635:SRY786638 TBU786635:TBU786638 TLQ786635:TLQ786638 TVM786635:TVM786638 UFI786635:UFI786638 UPE786635:UPE786638 UZA786635:UZA786638 VIW786635:VIW786638 VSS786635:VSS786638 WCO786635:WCO786638 WMK786635:WMK786638 WWG786635:WWG786638 C852171:C852174 JU852171:JU852174 TQ852171:TQ852174 ADM852171:ADM852174 ANI852171:ANI852174 AXE852171:AXE852174 BHA852171:BHA852174 BQW852171:BQW852174 CAS852171:CAS852174 CKO852171:CKO852174 CUK852171:CUK852174 DEG852171:DEG852174 DOC852171:DOC852174 DXY852171:DXY852174 EHU852171:EHU852174 ERQ852171:ERQ852174 FBM852171:FBM852174 FLI852171:FLI852174 FVE852171:FVE852174 GFA852171:GFA852174 GOW852171:GOW852174 GYS852171:GYS852174 HIO852171:HIO852174 HSK852171:HSK852174 ICG852171:ICG852174 IMC852171:IMC852174 IVY852171:IVY852174 JFU852171:JFU852174 JPQ852171:JPQ852174 JZM852171:JZM852174 KJI852171:KJI852174 KTE852171:KTE852174 LDA852171:LDA852174 LMW852171:LMW852174 LWS852171:LWS852174 MGO852171:MGO852174 MQK852171:MQK852174 NAG852171:NAG852174 NKC852171:NKC852174 NTY852171:NTY852174 ODU852171:ODU852174 ONQ852171:ONQ852174 OXM852171:OXM852174 PHI852171:PHI852174 PRE852171:PRE852174 QBA852171:QBA852174 QKW852171:QKW852174 QUS852171:QUS852174 REO852171:REO852174 ROK852171:ROK852174 RYG852171:RYG852174 SIC852171:SIC852174 SRY852171:SRY852174 TBU852171:TBU852174 TLQ852171:TLQ852174 TVM852171:TVM852174 UFI852171:UFI852174 UPE852171:UPE852174 UZA852171:UZA852174 VIW852171:VIW852174 VSS852171:VSS852174 WCO852171:WCO852174 WMK852171:WMK852174 WWG852171:WWG852174 C917707:C917710 JU917707:JU917710 TQ917707:TQ917710 ADM917707:ADM917710 ANI917707:ANI917710 AXE917707:AXE917710 BHA917707:BHA917710 BQW917707:BQW917710 CAS917707:CAS917710 CKO917707:CKO917710 CUK917707:CUK917710 DEG917707:DEG917710 DOC917707:DOC917710 DXY917707:DXY917710 EHU917707:EHU917710 ERQ917707:ERQ917710 FBM917707:FBM917710 FLI917707:FLI917710 FVE917707:FVE917710 GFA917707:GFA917710 GOW917707:GOW917710 GYS917707:GYS917710 HIO917707:HIO917710 HSK917707:HSK917710 ICG917707:ICG917710 IMC917707:IMC917710 IVY917707:IVY917710 JFU917707:JFU917710 JPQ917707:JPQ917710 JZM917707:JZM917710 KJI917707:KJI917710 KTE917707:KTE917710 LDA917707:LDA917710 LMW917707:LMW917710 LWS917707:LWS917710 MGO917707:MGO917710 MQK917707:MQK917710 NAG917707:NAG917710 NKC917707:NKC917710 NTY917707:NTY917710 ODU917707:ODU917710 ONQ917707:ONQ917710 OXM917707:OXM917710 PHI917707:PHI917710 PRE917707:PRE917710 QBA917707:QBA917710 QKW917707:QKW917710 QUS917707:QUS917710 REO917707:REO917710 ROK917707:ROK917710 RYG917707:RYG917710 SIC917707:SIC917710 SRY917707:SRY917710 TBU917707:TBU917710 TLQ917707:TLQ917710 TVM917707:TVM917710 UFI917707:UFI917710 UPE917707:UPE917710 UZA917707:UZA917710 VIW917707:VIW917710 VSS917707:VSS917710 WCO917707:WCO917710 WMK917707:WMK917710 WWG917707:WWG917710 C983243:C983246 JU983243:JU983246 TQ983243:TQ983246 ADM983243:ADM983246 ANI983243:ANI983246 AXE983243:AXE983246 BHA983243:BHA983246 BQW983243:BQW983246 CAS983243:CAS983246 CKO983243:CKO983246 CUK983243:CUK983246 DEG983243:DEG983246 DOC983243:DOC983246 DXY983243:DXY983246 EHU983243:EHU983246 ERQ983243:ERQ983246 FBM983243:FBM983246 FLI983243:FLI983246 FVE983243:FVE983246 GFA983243:GFA983246 GOW983243:GOW983246 GYS983243:GYS983246 HIO983243:HIO983246 HSK983243:HSK983246 ICG983243:ICG983246 IMC983243:IMC983246 IVY983243:IVY983246 JFU983243:JFU983246 JPQ983243:JPQ983246 JZM983243:JZM983246 KJI983243:KJI983246 KTE983243:KTE983246 LDA983243:LDA983246 LMW983243:LMW983246 LWS983243:LWS983246 MGO983243:MGO983246 MQK983243:MQK983246 NAG983243:NAG983246 NKC983243:NKC983246 NTY983243:NTY983246 ODU983243:ODU983246 ONQ983243:ONQ983246 OXM983243:OXM983246 PHI983243:PHI983246 PRE983243:PRE983246 QBA983243:QBA983246 QKW983243:QKW983246 QUS983243:QUS983246 REO983243:REO983246 ROK983243:ROK983246 RYG983243:RYG983246 SIC983243:SIC983246 SRY983243:SRY983246 TBU983243:TBU983246 TLQ983243:TLQ983246 TVM983243:TVM983246 UFI983243:UFI983246 UPE983243:UPE983246 UZA983243:UZA983246 VIW983243:VIW983246 VSS983243:VSS983246 WCO983243:WCO983246 WMK983243:WMK983246 WWG983243:WWG983246 HIO983160:HIO983165 JU51:JU60 TQ51:TQ60 ADM51:ADM60 ANI51:ANI60 AXE51:AXE60 BHA51:BHA60 BQW51:BQW60 CAS51:CAS60 CKO51:CKO60 CUK51:CUK60 DEG51:DEG60 DOC51:DOC60 DXY51:DXY60 EHU51:EHU60 ERQ51:ERQ60 FBM51:FBM60 FLI51:FLI60 FVE51:FVE60 GFA51:GFA60 GOW51:GOW60 GYS51:GYS60 HIO51:HIO60 HSK51:HSK60 ICG51:ICG60 IMC51:IMC60 IVY51:IVY60 JFU51:JFU60 JPQ51:JPQ60 JZM51:JZM60 KJI51:KJI60 KTE51:KTE60 LDA51:LDA60 LMW51:LMW60 LWS51:LWS60 MGO51:MGO60 MQK51:MQK60 NAG51:NAG60 NKC51:NKC60 NTY51:NTY60 ODU51:ODU60 ONQ51:ONQ60 OXM51:OXM60 PHI51:PHI60 PRE51:PRE60 QBA51:QBA60 QKW51:QKW60 QUS51:QUS60 REO51:REO60 ROK51:ROK60 RYG51:RYG60 SIC51:SIC60 SRY51:SRY60 TBU51:TBU60 TLQ51:TLQ60 TVM51:TVM60 UFI51:UFI60 UPE51:UPE60 UZA51:UZA60 VIW51:VIW60 VSS51:VSS60 WCO51:WCO60 WMK51:WMK60 WWG51:WWG60 C65668:C65671 JU65668:JU65671 TQ65668:TQ65671 ADM65668:ADM65671 ANI65668:ANI65671 AXE65668:AXE65671 BHA65668:BHA65671 BQW65668:BQW65671 CAS65668:CAS65671 CKO65668:CKO65671 CUK65668:CUK65671 DEG65668:DEG65671 DOC65668:DOC65671 DXY65668:DXY65671 EHU65668:EHU65671 ERQ65668:ERQ65671 FBM65668:FBM65671 FLI65668:FLI65671 FVE65668:FVE65671 GFA65668:GFA65671 GOW65668:GOW65671 GYS65668:GYS65671 HIO65668:HIO65671 HSK65668:HSK65671 ICG65668:ICG65671 IMC65668:IMC65671 IVY65668:IVY65671 JFU65668:JFU65671 JPQ65668:JPQ65671 JZM65668:JZM65671 KJI65668:KJI65671 KTE65668:KTE65671 LDA65668:LDA65671 LMW65668:LMW65671 LWS65668:LWS65671 MGO65668:MGO65671 MQK65668:MQK65671 NAG65668:NAG65671 NKC65668:NKC65671 NTY65668:NTY65671 ODU65668:ODU65671 ONQ65668:ONQ65671 OXM65668:OXM65671 PHI65668:PHI65671 PRE65668:PRE65671 QBA65668:QBA65671 QKW65668:QKW65671 QUS65668:QUS65671 REO65668:REO65671 ROK65668:ROK65671 RYG65668:RYG65671 SIC65668:SIC65671 SRY65668:SRY65671 TBU65668:TBU65671 TLQ65668:TLQ65671 TVM65668:TVM65671 UFI65668:UFI65671 UPE65668:UPE65671 UZA65668:UZA65671 VIW65668:VIW65671 VSS65668:VSS65671 WCO65668:WCO65671 WMK65668:WMK65671 WWG65668:WWG65671 C131204:C131207 JU131204:JU131207 TQ131204:TQ131207 ADM131204:ADM131207 ANI131204:ANI131207 AXE131204:AXE131207 BHA131204:BHA131207 BQW131204:BQW131207 CAS131204:CAS131207 CKO131204:CKO131207 CUK131204:CUK131207 DEG131204:DEG131207 DOC131204:DOC131207 DXY131204:DXY131207 EHU131204:EHU131207 ERQ131204:ERQ131207 FBM131204:FBM131207 FLI131204:FLI131207 FVE131204:FVE131207 GFA131204:GFA131207 GOW131204:GOW131207 GYS131204:GYS131207 HIO131204:HIO131207 HSK131204:HSK131207 ICG131204:ICG131207 IMC131204:IMC131207 IVY131204:IVY131207 JFU131204:JFU131207 JPQ131204:JPQ131207 JZM131204:JZM131207 KJI131204:KJI131207 KTE131204:KTE131207 LDA131204:LDA131207 LMW131204:LMW131207 LWS131204:LWS131207 MGO131204:MGO131207 MQK131204:MQK131207 NAG131204:NAG131207 NKC131204:NKC131207 NTY131204:NTY131207 ODU131204:ODU131207 ONQ131204:ONQ131207 OXM131204:OXM131207 PHI131204:PHI131207 PRE131204:PRE131207 QBA131204:QBA131207 QKW131204:QKW131207 QUS131204:QUS131207 REO131204:REO131207 ROK131204:ROK131207 RYG131204:RYG131207 SIC131204:SIC131207 SRY131204:SRY131207 TBU131204:TBU131207 TLQ131204:TLQ131207 TVM131204:TVM131207 UFI131204:UFI131207 UPE131204:UPE131207 UZA131204:UZA131207 VIW131204:VIW131207 VSS131204:VSS131207 WCO131204:WCO131207 WMK131204:WMK131207 WWG131204:WWG131207 C196740:C196743 JU196740:JU196743 TQ196740:TQ196743 ADM196740:ADM196743 ANI196740:ANI196743 AXE196740:AXE196743 BHA196740:BHA196743 BQW196740:BQW196743 CAS196740:CAS196743 CKO196740:CKO196743 CUK196740:CUK196743 DEG196740:DEG196743 DOC196740:DOC196743 DXY196740:DXY196743 EHU196740:EHU196743 ERQ196740:ERQ196743 FBM196740:FBM196743 FLI196740:FLI196743 FVE196740:FVE196743 GFA196740:GFA196743 GOW196740:GOW196743 GYS196740:GYS196743 HIO196740:HIO196743 HSK196740:HSK196743 ICG196740:ICG196743 IMC196740:IMC196743 IVY196740:IVY196743 JFU196740:JFU196743 JPQ196740:JPQ196743 JZM196740:JZM196743 KJI196740:KJI196743 KTE196740:KTE196743 LDA196740:LDA196743 LMW196740:LMW196743 LWS196740:LWS196743 MGO196740:MGO196743 MQK196740:MQK196743 NAG196740:NAG196743 NKC196740:NKC196743 NTY196740:NTY196743 ODU196740:ODU196743 ONQ196740:ONQ196743 OXM196740:OXM196743 PHI196740:PHI196743 PRE196740:PRE196743 QBA196740:QBA196743 QKW196740:QKW196743 QUS196740:QUS196743 REO196740:REO196743 ROK196740:ROK196743 RYG196740:RYG196743 SIC196740:SIC196743 SRY196740:SRY196743 TBU196740:TBU196743 TLQ196740:TLQ196743 TVM196740:TVM196743 UFI196740:UFI196743 UPE196740:UPE196743 UZA196740:UZA196743 VIW196740:VIW196743 VSS196740:VSS196743 WCO196740:WCO196743 WMK196740:WMK196743 WWG196740:WWG196743 C262276:C262279 JU262276:JU262279 TQ262276:TQ262279 ADM262276:ADM262279 ANI262276:ANI262279 AXE262276:AXE262279 BHA262276:BHA262279 BQW262276:BQW262279 CAS262276:CAS262279 CKO262276:CKO262279 CUK262276:CUK262279 DEG262276:DEG262279 DOC262276:DOC262279 DXY262276:DXY262279 EHU262276:EHU262279 ERQ262276:ERQ262279 FBM262276:FBM262279 FLI262276:FLI262279 FVE262276:FVE262279 GFA262276:GFA262279 GOW262276:GOW262279 GYS262276:GYS262279 HIO262276:HIO262279 HSK262276:HSK262279 ICG262276:ICG262279 IMC262276:IMC262279 IVY262276:IVY262279 JFU262276:JFU262279 JPQ262276:JPQ262279 JZM262276:JZM262279 KJI262276:KJI262279 KTE262276:KTE262279 LDA262276:LDA262279 LMW262276:LMW262279 LWS262276:LWS262279 MGO262276:MGO262279 MQK262276:MQK262279 NAG262276:NAG262279 NKC262276:NKC262279 NTY262276:NTY262279 ODU262276:ODU262279 ONQ262276:ONQ262279 OXM262276:OXM262279 PHI262276:PHI262279 PRE262276:PRE262279 QBA262276:QBA262279 QKW262276:QKW262279 QUS262276:QUS262279 REO262276:REO262279 ROK262276:ROK262279 RYG262276:RYG262279 SIC262276:SIC262279 SRY262276:SRY262279 TBU262276:TBU262279 TLQ262276:TLQ262279 TVM262276:TVM262279 UFI262276:UFI262279 UPE262276:UPE262279 UZA262276:UZA262279 VIW262276:VIW262279 VSS262276:VSS262279 WCO262276:WCO262279 WMK262276:WMK262279 WWG262276:WWG262279 C327812:C327815 JU327812:JU327815 TQ327812:TQ327815 ADM327812:ADM327815 ANI327812:ANI327815 AXE327812:AXE327815 BHA327812:BHA327815 BQW327812:BQW327815 CAS327812:CAS327815 CKO327812:CKO327815 CUK327812:CUK327815 DEG327812:DEG327815 DOC327812:DOC327815 DXY327812:DXY327815 EHU327812:EHU327815 ERQ327812:ERQ327815 FBM327812:FBM327815 FLI327812:FLI327815 FVE327812:FVE327815 GFA327812:GFA327815 GOW327812:GOW327815 GYS327812:GYS327815 HIO327812:HIO327815 HSK327812:HSK327815 ICG327812:ICG327815 IMC327812:IMC327815 IVY327812:IVY327815 JFU327812:JFU327815 JPQ327812:JPQ327815 JZM327812:JZM327815 KJI327812:KJI327815 KTE327812:KTE327815 LDA327812:LDA327815 LMW327812:LMW327815 LWS327812:LWS327815 MGO327812:MGO327815 MQK327812:MQK327815 NAG327812:NAG327815 NKC327812:NKC327815 NTY327812:NTY327815 ODU327812:ODU327815 ONQ327812:ONQ327815 OXM327812:OXM327815 PHI327812:PHI327815 PRE327812:PRE327815 QBA327812:QBA327815 QKW327812:QKW327815 QUS327812:QUS327815 REO327812:REO327815 ROK327812:ROK327815 RYG327812:RYG327815 SIC327812:SIC327815 SRY327812:SRY327815 TBU327812:TBU327815 TLQ327812:TLQ327815 TVM327812:TVM327815 UFI327812:UFI327815 UPE327812:UPE327815 UZA327812:UZA327815 VIW327812:VIW327815 VSS327812:VSS327815 WCO327812:WCO327815 WMK327812:WMK327815 WWG327812:WWG327815 C393348:C393351 JU393348:JU393351 TQ393348:TQ393351 ADM393348:ADM393351 ANI393348:ANI393351 AXE393348:AXE393351 BHA393348:BHA393351 BQW393348:BQW393351 CAS393348:CAS393351 CKO393348:CKO393351 CUK393348:CUK393351 DEG393348:DEG393351 DOC393348:DOC393351 DXY393348:DXY393351 EHU393348:EHU393351 ERQ393348:ERQ393351 FBM393348:FBM393351 FLI393348:FLI393351 FVE393348:FVE393351 GFA393348:GFA393351 GOW393348:GOW393351 GYS393348:GYS393351 HIO393348:HIO393351 HSK393348:HSK393351 ICG393348:ICG393351 IMC393348:IMC393351 IVY393348:IVY393351 JFU393348:JFU393351 JPQ393348:JPQ393351 JZM393348:JZM393351 KJI393348:KJI393351 KTE393348:KTE393351 LDA393348:LDA393351 LMW393348:LMW393351 LWS393348:LWS393351 MGO393348:MGO393351 MQK393348:MQK393351 NAG393348:NAG393351 NKC393348:NKC393351 NTY393348:NTY393351 ODU393348:ODU393351 ONQ393348:ONQ393351 OXM393348:OXM393351 PHI393348:PHI393351 PRE393348:PRE393351 QBA393348:QBA393351 QKW393348:QKW393351 QUS393348:QUS393351 REO393348:REO393351 ROK393348:ROK393351 RYG393348:RYG393351 SIC393348:SIC393351 SRY393348:SRY393351 TBU393348:TBU393351 TLQ393348:TLQ393351 TVM393348:TVM393351 UFI393348:UFI393351 UPE393348:UPE393351 UZA393348:UZA393351 VIW393348:VIW393351 VSS393348:VSS393351 WCO393348:WCO393351 WMK393348:WMK393351 WWG393348:WWG393351 C458884:C458887 JU458884:JU458887 TQ458884:TQ458887 ADM458884:ADM458887 ANI458884:ANI458887 AXE458884:AXE458887 BHA458884:BHA458887 BQW458884:BQW458887 CAS458884:CAS458887 CKO458884:CKO458887 CUK458884:CUK458887 DEG458884:DEG458887 DOC458884:DOC458887 DXY458884:DXY458887 EHU458884:EHU458887 ERQ458884:ERQ458887 FBM458884:FBM458887 FLI458884:FLI458887 FVE458884:FVE458887 GFA458884:GFA458887 GOW458884:GOW458887 GYS458884:GYS458887 HIO458884:HIO458887 HSK458884:HSK458887 ICG458884:ICG458887 IMC458884:IMC458887 IVY458884:IVY458887 JFU458884:JFU458887 JPQ458884:JPQ458887 JZM458884:JZM458887 KJI458884:KJI458887 KTE458884:KTE458887 LDA458884:LDA458887 LMW458884:LMW458887 LWS458884:LWS458887 MGO458884:MGO458887 MQK458884:MQK458887 NAG458884:NAG458887 NKC458884:NKC458887 NTY458884:NTY458887 ODU458884:ODU458887 ONQ458884:ONQ458887 OXM458884:OXM458887 PHI458884:PHI458887 PRE458884:PRE458887 QBA458884:QBA458887 QKW458884:QKW458887 QUS458884:QUS458887 REO458884:REO458887 ROK458884:ROK458887 RYG458884:RYG458887 SIC458884:SIC458887 SRY458884:SRY458887 TBU458884:TBU458887 TLQ458884:TLQ458887 TVM458884:TVM458887 UFI458884:UFI458887 UPE458884:UPE458887 UZA458884:UZA458887 VIW458884:VIW458887 VSS458884:VSS458887 WCO458884:WCO458887 WMK458884:WMK458887 WWG458884:WWG458887 C524420:C524423 JU524420:JU524423 TQ524420:TQ524423 ADM524420:ADM524423 ANI524420:ANI524423 AXE524420:AXE524423 BHA524420:BHA524423 BQW524420:BQW524423 CAS524420:CAS524423 CKO524420:CKO524423 CUK524420:CUK524423 DEG524420:DEG524423 DOC524420:DOC524423 DXY524420:DXY524423 EHU524420:EHU524423 ERQ524420:ERQ524423 FBM524420:FBM524423 FLI524420:FLI524423 FVE524420:FVE524423 GFA524420:GFA524423 GOW524420:GOW524423 GYS524420:GYS524423 HIO524420:HIO524423 HSK524420:HSK524423 ICG524420:ICG524423 IMC524420:IMC524423 IVY524420:IVY524423 JFU524420:JFU524423 JPQ524420:JPQ524423 JZM524420:JZM524423 KJI524420:KJI524423 KTE524420:KTE524423 LDA524420:LDA524423 LMW524420:LMW524423 LWS524420:LWS524423 MGO524420:MGO524423 MQK524420:MQK524423 NAG524420:NAG524423 NKC524420:NKC524423 NTY524420:NTY524423 ODU524420:ODU524423 ONQ524420:ONQ524423 OXM524420:OXM524423 PHI524420:PHI524423 PRE524420:PRE524423 QBA524420:QBA524423 QKW524420:QKW524423 QUS524420:QUS524423 REO524420:REO524423 ROK524420:ROK524423 RYG524420:RYG524423 SIC524420:SIC524423 SRY524420:SRY524423 TBU524420:TBU524423 TLQ524420:TLQ524423 TVM524420:TVM524423 UFI524420:UFI524423 UPE524420:UPE524423 UZA524420:UZA524423 VIW524420:VIW524423 VSS524420:VSS524423 WCO524420:WCO524423 WMK524420:WMK524423 WWG524420:WWG524423 C589956:C589959 JU589956:JU589959 TQ589956:TQ589959 ADM589956:ADM589959 ANI589956:ANI589959 AXE589956:AXE589959 BHA589956:BHA589959 BQW589956:BQW589959 CAS589956:CAS589959 CKO589956:CKO589959 CUK589956:CUK589959 DEG589956:DEG589959 DOC589956:DOC589959 DXY589956:DXY589959 EHU589956:EHU589959 ERQ589956:ERQ589959 FBM589956:FBM589959 FLI589956:FLI589959 FVE589956:FVE589959 GFA589956:GFA589959 GOW589956:GOW589959 GYS589956:GYS589959 HIO589956:HIO589959 HSK589956:HSK589959 ICG589956:ICG589959 IMC589956:IMC589959 IVY589956:IVY589959 JFU589956:JFU589959 JPQ589956:JPQ589959 JZM589956:JZM589959 KJI589956:KJI589959 KTE589956:KTE589959 LDA589956:LDA589959 LMW589956:LMW589959 LWS589956:LWS589959 MGO589956:MGO589959 MQK589956:MQK589959 NAG589956:NAG589959 NKC589956:NKC589959 NTY589956:NTY589959 ODU589956:ODU589959 ONQ589956:ONQ589959 OXM589956:OXM589959 PHI589956:PHI589959 PRE589956:PRE589959 QBA589956:QBA589959 QKW589956:QKW589959 QUS589956:QUS589959 REO589956:REO589959 ROK589956:ROK589959 RYG589956:RYG589959 SIC589956:SIC589959 SRY589956:SRY589959 TBU589956:TBU589959 TLQ589956:TLQ589959 TVM589956:TVM589959 UFI589956:UFI589959 UPE589956:UPE589959 UZA589956:UZA589959 VIW589956:VIW589959 VSS589956:VSS589959 WCO589956:WCO589959 WMK589956:WMK589959 WWG589956:WWG589959 C655492:C655495 JU655492:JU655495 TQ655492:TQ655495 ADM655492:ADM655495 ANI655492:ANI655495 AXE655492:AXE655495 BHA655492:BHA655495 BQW655492:BQW655495 CAS655492:CAS655495 CKO655492:CKO655495 CUK655492:CUK655495 DEG655492:DEG655495 DOC655492:DOC655495 DXY655492:DXY655495 EHU655492:EHU655495 ERQ655492:ERQ655495 FBM655492:FBM655495 FLI655492:FLI655495 FVE655492:FVE655495 GFA655492:GFA655495 GOW655492:GOW655495 GYS655492:GYS655495 HIO655492:HIO655495 HSK655492:HSK655495 ICG655492:ICG655495 IMC655492:IMC655495 IVY655492:IVY655495 JFU655492:JFU655495 JPQ655492:JPQ655495 JZM655492:JZM655495 KJI655492:KJI655495 KTE655492:KTE655495 LDA655492:LDA655495 LMW655492:LMW655495 LWS655492:LWS655495 MGO655492:MGO655495 MQK655492:MQK655495 NAG655492:NAG655495 NKC655492:NKC655495 NTY655492:NTY655495 ODU655492:ODU655495 ONQ655492:ONQ655495 OXM655492:OXM655495 PHI655492:PHI655495 PRE655492:PRE655495 QBA655492:QBA655495 QKW655492:QKW655495 QUS655492:QUS655495 REO655492:REO655495 ROK655492:ROK655495 RYG655492:RYG655495 SIC655492:SIC655495 SRY655492:SRY655495 TBU655492:TBU655495 TLQ655492:TLQ655495 TVM655492:TVM655495 UFI655492:UFI655495 UPE655492:UPE655495 UZA655492:UZA655495 VIW655492:VIW655495 VSS655492:VSS655495 WCO655492:WCO655495 WMK655492:WMK655495 WWG655492:WWG655495 C721028:C721031 JU721028:JU721031 TQ721028:TQ721031 ADM721028:ADM721031 ANI721028:ANI721031 AXE721028:AXE721031 BHA721028:BHA721031 BQW721028:BQW721031 CAS721028:CAS721031 CKO721028:CKO721031 CUK721028:CUK721031 DEG721028:DEG721031 DOC721028:DOC721031 DXY721028:DXY721031 EHU721028:EHU721031 ERQ721028:ERQ721031 FBM721028:FBM721031 FLI721028:FLI721031 FVE721028:FVE721031 GFA721028:GFA721031 GOW721028:GOW721031 GYS721028:GYS721031 HIO721028:HIO721031 HSK721028:HSK721031 ICG721028:ICG721031 IMC721028:IMC721031 IVY721028:IVY721031 JFU721028:JFU721031 JPQ721028:JPQ721031 JZM721028:JZM721031 KJI721028:KJI721031 KTE721028:KTE721031 LDA721028:LDA721031 LMW721028:LMW721031 LWS721028:LWS721031 MGO721028:MGO721031 MQK721028:MQK721031 NAG721028:NAG721031 NKC721028:NKC721031 NTY721028:NTY721031 ODU721028:ODU721031 ONQ721028:ONQ721031 OXM721028:OXM721031 PHI721028:PHI721031 PRE721028:PRE721031 QBA721028:QBA721031 QKW721028:QKW721031 QUS721028:QUS721031 REO721028:REO721031 ROK721028:ROK721031 RYG721028:RYG721031 SIC721028:SIC721031 SRY721028:SRY721031 TBU721028:TBU721031 TLQ721028:TLQ721031 TVM721028:TVM721031 UFI721028:UFI721031 UPE721028:UPE721031 UZA721028:UZA721031 VIW721028:VIW721031 VSS721028:VSS721031 WCO721028:WCO721031 WMK721028:WMK721031 WWG721028:WWG721031 C786564:C786567 JU786564:JU786567 TQ786564:TQ786567 ADM786564:ADM786567 ANI786564:ANI786567 AXE786564:AXE786567 BHA786564:BHA786567 BQW786564:BQW786567 CAS786564:CAS786567 CKO786564:CKO786567 CUK786564:CUK786567 DEG786564:DEG786567 DOC786564:DOC786567 DXY786564:DXY786567 EHU786564:EHU786567 ERQ786564:ERQ786567 FBM786564:FBM786567 FLI786564:FLI786567 FVE786564:FVE786567 GFA786564:GFA786567 GOW786564:GOW786567 GYS786564:GYS786567 HIO786564:HIO786567 HSK786564:HSK786567 ICG786564:ICG786567 IMC786564:IMC786567 IVY786564:IVY786567 JFU786564:JFU786567 JPQ786564:JPQ786567 JZM786564:JZM786567 KJI786564:KJI786567 KTE786564:KTE786567 LDA786564:LDA786567 LMW786564:LMW786567 LWS786564:LWS786567 MGO786564:MGO786567 MQK786564:MQK786567 NAG786564:NAG786567 NKC786564:NKC786567 NTY786564:NTY786567 ODU786564:ODU786567 ONQ786564:ONQ786567 OXM786564:OXM786567 PHI786564:PHI786567 PRE786564:PRE786567 QBA786564:QBA786567 QKW786564:QKW786567 QUS786564:QUS786567 REO786564:REO786567 ROK786564:ROK786567 RYG786564:RYG786567 SIC786564:SIC786567 SRY786564:SRY786567 TBU786564:TBU786567 TLQ786564:TLQ786567 TVM786564:TVM786567 UFI786564:UFI786567 UPE786564:UPE786567 UZA786564:UZA786567 VIW786564:VIW786567 VSS786564:VSS786567 WCO786564:WCO786567 WMK786564:WMK786567 WWG786564:WWG786567 C852100:C852103 JU852100:JU852103 TQ852100:TQ852103 ADM852100:ADM852103 ANI852100:ANI852103 AXE852100:AXE852103 BHA852100:BHA852103 BQW852100:BQW852103 CAS852100:CAS852103 CKO852100:CKO852103 CUK852100:CUK852103 DEG852100:DEG852103 DOC852100:DOC852103 DXY852100:DXY852103 EHU852100:EHU852103 ERQ852100:ERQ852103 FBM852100:FBM852103 FLI852100:FLI852103 FVE852100:FVE852103 GFA852100:GFA852103 GOW852100:GOW852103 GYS852100:GYS852103 HIO852100:HIO852103 HSK852100:HSK852103 ICG852100:ICG852103 IMC852100:IMC852103 IVY852100:IVY852103 JFU852100:JFU852103 JPQ852100:JPQ852103 JZM852100:JZM852103 KJI852100:KJI852103 KTE852100:KTE852103 LDA852100:LDA852103 LMW852100:LMW852103 LWS852100:LWS852103 MGO852100:MGO852103 MQK852100:MQK852103 NAG852100:NAG852103 NKC852100:NKC852103 NTY852100:NTY852103 ODU852100:ODU852103 ONQ852100:ONQ852103 OXM852100:OXM852103 PHI852100:PHI852103 PRE852100:PRE852103 QBA852100:QBA852103 QKW852100:QKW852103 QUS852100:QUS852103 REO852100:REO852103 ROK852100:ROK852103 RYG852100:RYG852103 SIC852100:SIC852103 SRY852100:SRY852103 TBU852100:TBU852103 TLQ852100:TLQ852103 TVM852100:TVM852103 UFI852100:UFI852103 UPE852100:UPE852103 UZA852100:UZA852103 VIW852100:VIW852103 VSS852100:VSS852103 WCO852100:WCO852103 WMK852100:WMK852103 WWG852100:WWG852103 C917636:C917639 JU917636:JU917639 TQ917636:TQ917639 ADM917636:ADM917639 ANI917636:ANI917639 AXE917636:AXE917639 BHA917636:BHA917639 BQW917636:BQW917639 CAS917636:CAS917639 CKO917636:CKO917639 CUK917636:CUK917639 DEG917636:DEG917639 DOC917636:DOC917639 DXY917636:DXY917639 EHU917636:EHU917639 ERQ917636:ERQ917639 FBM917636:FBM917639 FLI917636:FLI917639 FVE917636:FVE917639 GFA917636:GFA917639 GOW917636:GOW917639 GYS917636:GYS917639 HIO917636:HIO917639 HSK917636:HSK917639 ICG917636:ICG917639 IMC917636:IMC917639 IVY917636:IVY917639 JFU917636:JFU917639 JPQ917636:JPQ917639 JZM917636:JZM917639 KJI917636:KJI917639 KTE917636:KTE917639 LDA917636:LDA917639 LMW917636:LMW917639 LWS917636:LWS917639 MGO917636:MGO917639 MQK917636:MQK917639 NAG917636:NAG917639 NKC917636:NKC917639 NTY917636:NTY917639 ODU917636:ODU917639 ONQ917636:ONQ917639 OXM917636:OXM917639 PHI917636:PHI917639 PRE917636:PRE917639 QBA917636:QBA917639 QKW917636:QKW917639 QUS917636:QUS917639 REO917636:REO917639 ROK917636:ROK917639 RYG917636:RYG917639 SIC917636:SIC917639 SRY917636:SRY917639 TBU917636:TBU917639 TLQ917636:TLQ917639 TVM917636:TVM917639 UFI917636:UFI917639 UPE917636:UPE917639 UZA917636:UZA917639 VIW917636:VIW917639 VSS917636:VSS917639 WCO917636:WCO917639 WMK917636:WMK917639 WWG917636:WWG917639 C983172:C983175 JU983172:JU983175 TQ983172:TQ983175 ADM983172:ADM983175 ANI983172:ANI983175 AXE983172:AXE983175 BHA983172:BHA983175 BQW983172:BQW983175 CAS983172:CAS983175 CKO983172:CKO983175 CUK983172:CUK983175 DEG983172:DEG983175 DOC983172:DOC983175 DXY983172:DXY983175 EHU983172:EHU983175 ERQ983172:ERQ983175 FBM983172:FBM983175 FLI983172:FLI983175 FVE983172:FVE983175 GFA983172:GFA983175 GOW983172:GOW983175 GYS983172:GYS983175 HIO983172:HIO983175 HSK983172:HSK983175 ICG983172:ICG983175 IMC983172:IMC983175 IVY983172:IVY983175 JFU983172:JFU983175 JPQ983172:JPQ983175 JZM983172:JZM983175 KJI983172:KJI983175 KTE983172:KTE983175 LDA983172:LDA983175 LMW983172:LMW983175 LWS983172:LWS983175 MGO983172:MGO983175 MQK983172:MQK983175 NAG983172:NAG983175 NKC983172:NKC983175 NTY983172:NTY983175 ODU983172:ODU983175 ONQ983172:ONQ983175 OXM983172:OXM983175 PHI983172:PHI983175 PRE983172:PRE983175 QBA983172:QBA983175 QKW983172:QKW983175 QUS983172:QUS983175 REO983172:REO983175 ROK983172:ROK983175 RYG983172:RYG983175 SIC983172:SIC983175 SRY983172:SRY983175 TBU983172:TBU983175 TLQ983172:TLQ983175 TVM983172:TVM983175 UFI983172:UFI983175 UPE983172:UPE983175 UZA983172:UZA983175 VIW983172:VIW983175 VSS983172:VSS983175 WCO983172:WCO983175 WMK983172:WMK983175 WWG983172:WWG983175 ONQ983160:ONQ983165 JU271:JU276 TQ271:TQ276 ADM271:ADM276 ANI271:ANI276 AXE271:AXE276 BHA271:BHA276 BQW271:BQW276 CAS271:CAS276 CKO271:CKO276 CUK271:CUK276 DEG271:DEG276 DOC271:DOC276 DXY271:DXY276 EHU271:EHU276 ERQ271:ERQ276 FBM271:FBM276 FLI271:FLI276 FVE271:FVE276 GFA271:GFA276 GOW271:GOW276 GYS271:GYS276 HIO271:HIO276 HSK271:HSK276 ICG271:ICG276 IMC271:IMC276 IVY271:IVY276 JFU271:JFU276 JPQ271:JPQ276 JZM271:JZM276 KJI271:KJI276 KTE271:KTE276 LDA271:LDA276 LMW271:LMW276 LWS271:LWS276 MGO271:MGO276 MQK271:MQK276 NAG271:NAG276 NKC271:NKC276 NTY271:NTY276 ODU271:ODU276 ONQ271:ONQ276 OXM271:OXM276 PHI271:PHI276 PRE271:PRE276 QBA271:QBA276 QKW271:QKW276 QUS271:QUS276 REO271:REO276 ROK271:ROK276 RYG271:RYG276 SIC271:SIC276 SRY271:SRY276 TBU271:TBU276 TLQ271:TLQ276 TVM271:TVM276 UFI271:UFI276 UPE271:UPE276 UZA271:UZA276 VIW271:VIW276 VSS271:VSS276 WCO271:WCO276 WMK271:WMK276 WWG271:WWG276 C65796:C65799 JU65796:JU65799 TQ65796:TQ65799 ADM65796:ADM65799 ANI65796:ANI65799 AXE65796:AXE65799 BHA65796:BHA65799 BQW65796:BQW65799 CAS65796:CAS65799 CKO65796:CKO65799 CUK65796:CUK65799 DEG65796:DEG65799 DOC65796:DOC65799 DXY65796:DXY65799 EHU65796:EHU65799 ERQ65796:ERQ65799 FBM65796:FBM65799 FLI65796:FLI65799 FVE65796:FVE65799 GFA65796:GFA65799 GOW65796:GOW65799 GYS65796:GYS65799 HIO65796:HIO65799 HSK65796:HSK65799 ICG65796:ICG65799 IMC65796:IMC65799 IVY65796:IVY65799 JFU65796:JFU65799 JPQ65796:JPQ65799 JZM65796:JZM65799 KJI65796:KJI65799 KTE65796:KTE65799 LDA65796:LDA65799 LMW65796:LMW65799 LWS65796:LWS65799 MGO65796:MGO65799 MQK65796:MQK65799 NAG65796:NAG65799 NKC65796:NKC65799 NTY65796:NTY65799 ODU65796:ODU65799 ONQ65796:ONQ65799 OXM65796:OXM65799 PHI65796:PHI65799 PRE65796:PRE65799 QBA65796:QBA65799 QKW65796:QKW65799 QUS65796:QUS65799 REO65796:REO65799 ROK65796:ROK65799 RYG65796:RYG65799 SIC65796:SIC65799 SRY65796:SRY65799 TBU65796:TBU65799 TLQ65796:TLQ65799 TVM65796:TVM65799 UFI65796:UFI65799 UPE65796:UPE65799 UZA65796:UZA65799 VIW65796:VIW65799 VSS65796:VSS65799 WCO65796:WCO65799 WMK65796:WMK65799 WWG65796:WWG65799 C131332:C131335 JU131332:JU131335 TQ131332:TQ131335 ADM131332:ADM131335 ANI131332:ANI131335 AXE131332:AXE131335 BHA131332:BHA131335 BQW131332:BQW131335 CAS131332:CAS131335 CKO131332:CKO131335 CUK131332:CUK131335 DEG131332:DEG131335 DOC131332:DOC131335 DXY131332:DXY131335 EHU131332:EHU131335 ERQ131332:ERQ131335 FBM131332:FBM131335 FLI131332:FLI131335 FVE131332:FVE131335 GFA131332:GFA131335 GOW131332:GOW131335 GYS131332:GYS131335 HIO131332:HIO131335 HSK131332:HSK131335 ICG131332:ICG131335 IMC131332:IMC131335 IVY131332:IVY131335 JFU131332:JFU131335 JPQ131332:JPQ131335 JZM131332:JZM131335 KJI131332:KJI131335 KTE131332:KTE131335 LDA131332:LDA131335 LMW131332:LMW131335 LWS131332:LWS131335 MGO131332:MGO131335 MQK131332:MQK131335 NAG131332:NAG131335 NKC131332:NKC131335 NTY131332:NTY131335 ODU131332:ODU131335 ONQ131332:ONQ131335 OXM131332:OXM131335 PHI131332:PHI131335 PRE131332:PRE131335 QBA131332:QBA131335 QKW131332:QKW131335 QUS131332:QUS131335 REO131332:REO131335 ROK131332:ROK131335 RYG131332:RYG131335 SIC131332:SIC131335 SRY131332:SRY131335 TBU131332:TBU131335 TLQ131332:TLQ131335 TVM131332:TVM131335 UFI131332:UFI131335 UPE131332:UPE131335 UZA131332:UZA131335 VIW131332:VIW131335 VSS131332:VSS131335 WCO131332:WCO131335 WMK131332:WMK131335 WWG131332:WWG131335 C196868:C196871 JU196868:JU196871 TQ196868:TQ196871 ADM196868:ADM196871 ANI196868:ANI196871 AXE196868:AXE196871 BHA196868:BHA196871 BQW196868:BQW196871 CAS196868:CAS196871 CKO196868:CKO196871 CUK196868:CUK196871 DEG196868:DEG196871 DOC196868:DOC196871 DXY196868:DXY196871 EHU196868:EHU196871 ERQ196868:ERQ196871 FBM196868:FBM196871 FLI196868:FLI196871 FVE196868:FVE196871 GFA196868:GFA196871 GOW196868:GOW196871 GYS196868:GYS196871 HIO196868:HIO196871 HSK196868:HSK196871 ICG196868:ICG196871 IMC196868:IMC196871 IVY196868:IVY196871 JFU196868:JFU196871 JPQ196868:JPQ196871 JZM196868:JZM196871 KJI196868:KJI196871 KTE196868:KTE196871 LDA196868:LDA196871 LMW196868:LMW196871 LWS196868:LWS196871 MGO196868:MGO196871 MQK196868:MQK196871 NAG196868:NAG196871 NKC196868:NKC196871 NTY196868:NTY196871 ODU196868:ODU196871 ONQ196868:ONQ196871 OXM196868:OXM196871 PHI196868:PHI196871 PRE196868:PRE196871 QBA196868:QBA196871 QKW196868:QKW196871 QUS196868:QUS196871 REO196868:REO196871 ROK196868:ROK196871 RYG196868:RYG196871 SIC196868:SIC196871 SRY196868:SRY196871 TBU196868:TBU196871 TLQ196868:TLQ196871 TVM196868:TVM196871 UFI196868:UFI196871 UPE196868:UPE196871 UZA196868:UZA196871 VIW196868:VIW196871 VSS196868:VSS196871 WCO196868:WCO196871 WMK196868:WMK196871 WWG196868:WWG196871 C262404:C262407 JU262404:JU262407 TQ262404:TQ262407 ADM262404:ADM262407 ANI262404:ANI262407 AXE262404:AXE262407 BHA262404:BHA262407 BQW262404:BQW262407 CAS262404:CAS262407 CKO262404:CKO262407 CUK262404:CUK262407 DEG262404:DEG262407 DOC262404:DOC262407 DXY262404:DXY262407 EHU262404:EHU262407 ERQ262404:ERQ262407 FBM262404:FBM262407 FLI262404:FLI262407 FVE262404:FVE262407 GFA262404:GFA262407 GOW262404:GOW262407 GYS262404:GYS262407 HIO262404:HIO262407 HSK262404:HSK262407 ICG262404:ICG262407 IMC262404:IMC262407 IVY262404:IVY262407 JFU262404:JFU262407 JPQ262404:JPQ262407 JZM262404:JZM262407 KJI262404:KJI262407 KTE262404:KTE262407 LDA262404:LDA262407 LMW262404:LMW262407 LWS262404:LWS262407 MGO262404:MGO262407 MQK262404:MQK262407 NAG262404:NAG262407 NKC262404:NKC262407 NTY262404:NTY262407 ODU262404:ODU262407 ONQ262404:ONQ262407 OXM262404:OXM262407 PHI262404:PHI262407 PRE262404:PRE262407 QBA262404:QBA262407 QKW262404:QKW262407 QUS262404:QUS262407 REO262404:REO262407 ROK262404:ROK262407 RYG262404:RYG262407 SIC262404:SIC262407 SRY262404:SRY262407 TBU262404:TBU262407 TLQ262404:TLQ262407 TVM262404:TVM262407 UFI262404:UFI262407 UPE262404:UPE262407 UZA262404:UZA262407 VIW262404:VIW262407 VSS262404:VSS262407 WCO262404:WCO262407 WMK262404:WMK262407 WWG262404:WWG262407 C327940:C327943 JU327940:JU327943 TQ327940:TQ327943 ADM327940:ADM327943 ANI327940:ANI327943 AXE327940:AXE327943 BHA327940:BHA327943 BQW327940:BQW327943 CAS327940:CAS327943 CKO327940:CKO327943 CUK327940:CUK327943 DEG327940:DEG327943 DOC327940:DOC327943 DXY327940:DXY327943 EHU327940:EHU327943 ERQ327940:ERQ327943 FBM327940:FBM327943 FLI327940:FLI327943 FVE327940:FVE327943 GFA327940:GFA327943 GOW327940:GOW327943 GYS327940:GYS327943 HIO327940:HIO327943 HSK327940:HSK327943 ICG327940:ICG327943 IMC327940:IMC327943 IVY327940:IVY327943 JFU327940:JFU327943 JPQ327940:JPQ327943 JZM327940:JZM327943 KJI327940:KJI327943 KTE327940:KTE327943 LDA327940:LDA327943 LMW327940:LMW327943 LWS327940:LWS327943 MGO327940:MGO327943 MQK327940:MQK327943 NAG327940:NAG327943 NKC327940:NKC327943 NTY327940:NTY327943 ODU327940:ODU327943 ONQ327940:ONQ327943 OXM327940:OXM327943 PHI327940:PHI327943 PRE327940:PRE327943 QBA327940:QBA327943 QKW327940:QKW327943 QUS327940:QUS327943 REO327940:REO327943 ROK327940:ROK327943 RYG327940:RYG327943 SIC327940:SIC327943 SRY327940:SRY327943 TBU327940:TBU327943 TLQ327940:TLQ327943 TVM327940:TVM327943 UFI327940:UFI327943 UPE327940:UPE327943 UZA327940:UZA327943 VIW327940:VIW327943 VSS327940:VSS327943 WCO327940:WCO327943 WMK327940:WMK327943 WWG327940:WWG327943 C393476:C393479 JU393476:JU393479 TQ393476:TQ393479 ADM393476:ADM393479 ANI393476:ANI393479 AXE393476:AXE393479 BHA393476:BHA393479 BQW393476:BQW393479 CAS393476:CAS393479 CKO393476:CKO393479 CUK393476:CUK393479 DEG393476:DEG393479 DOC393476:DOC393479 DXY393476:DXY393479 EHU393476:EHU393479 ERQ393476:ERQ393479 FBM393476:FBM393479 FLI393476:FLI393479 FVE393476:FVE393479 GFA393476:GFA393479 GOW393476:GOW393479 GYS393476:GYS393479 HIO393476:HIO393479 HSK393476:HSK393479 ICG393476:ICG393479 IMC393476:IMC393479 IVY393476:IVY393479 JFU393476:JFU393479 JPQ393476:JPQ393479 JZM393476:JZM393479 KJI393476:KJI393479 KTE393476:KTE393479 LDA393476:LDA393479 LMW393476:LMW393479 LWS393476:LWS393479 MGO393476:MGO393479 MQK393476:MQK393479 NAG393476:NAG393479 NKC393476:NKC393479 NTY393476:NTY393479 ODU393476:ODU393479 ONQ393476:ONQ393479 OXM393476:OXM393479 PHI393476:PHI393479 PRE393476:PRE393479 QBA393476:QBA393479 QKW393476:QKW393479 QUS393476:QUS393479 REO393476:REO393479 ROK393476:ROK393479 RYG393476:RYG393479 SIC393476:SIC393479 SRY393476:SRY393479 TBU393476:TBU393479 TLQ393476:TLQ393479 TVM393476:TVM393479 UFI393476:UFI393479 UPE393476:UPE393479 UZA393476:UZA393479 VIW393476:VIW393479 VSS393476:VSS393479 WCO393476:WCO393479 WMK393476:WMK393479 WWG393476:WWG393479 C459012:C459015 JU459012:JU459015 TQ459012:TQ459015 ADM459012:ADM459015 ANI459012:ANI459015 AXE459012:AXE459015 BHA459012:BHA459015 BQW459012:BQW459015 CAS459012:CAS459015 CKO459012:CKO459015 CUK459012:CUK459015 DEG459012:DEG459015 DOC459012:DOC459015 DXY459012:DXY459015 EHU459012:EHU459015 ERQ459012:ERQ459015 FBM459012:FBM459015 FLI459012:FLI459015 FVE459012:FVE459015 GFA459012:GFA459015 GOW459012:GOW459015 GYS459012:GYS459015 HIO459012:HIO459015 HSK459012:HSK459015 ICG459012:ICG459015 IMC459012:IMC459015 IVY459012:IVY459015 JFU459012:JFU459015 JPQ459012:JPQ459015 JZM459012:JZM459015 KJI459012:KJI459015 KTE459012:KTE459015 LDA459012:LDA459015 LMW459012:LMW459015 LWS459012:LWS459015 MGO459012:MGO459015 MQK459012:MQK459015 NAG459012:NAG459015 NKC459012:NKC459015 NTY459012:NTY459015 ODU459012:ODU459015 ONQ459012:ONQ459015 OXM459012:OXM459015 PHI459012:PHI459015 PRE459012:PRE459015 QBA459012:QBA459015 QKW459012:QKW459015 QUS459012:QUS459015 REO459012:REO459015 ROK459012:ROK459015 RYG459012:RYG459015 SIC459012:SIC459015 SRY459012:SRY459015 TBU459012:TBU459015 TLQ459012:TLQ459015 TVM459012:TVM459015 UFI459012:UFI459015 UPE459012:UPE459015 UZA459012:UZA459015 VIW459012:VIW459015 VSS459012:VSS459015 WCO459012:WCO459015 WMK459012:WMK459015 WWG459012:WWG459015 C524548:C524551 JU524548:JU524551 TQ524548:TQ524551 ADM524548:ADM524551 ANI524548:ANI524551 AXE524548:AXE524551 BHA524548:BHA524551 BQW524548:BQW524551 CAS524548:CAS524551 CKO524548:CKO524551 CUK524548:CUK524551 DEG524548:DEG524551 DOC524548:DOC524551 DXY524548:DXY524551 EHU524548:EHU524551 ERQ524548:ERQ524551 FBM524548:FBM524551 FLI524548:FLI524551 FVE524548:FVE524551 GFA524548:GFA524551 GOW524548:GOW524551 GYS524548:GYS524551 HIO524548:HIO524551 HSK524548:HSK524551 ICG524548:ICG524551 IMC524548:IMC524551 IVY524548:IVY524551 JFU524548:JFU524551 JPQ524548:JPQ524551 JZM524548:JZM524551 KJI524548:KJI524551 KTE524548:KTE524551 LDA524548:LDA524551 LMW524548:LMW524551 LWS524548:LWS524551 MGO524548:MGO524551 MQK524548:MQK524551 NAG524548:NAG524551 NKC524548:NKC524551 NTY524548:NTY524551 ODU524548:ODU524551 ONQ524548:ONQ524551 OXM524548:OXM524551 PHI524548:PHI524551 PRE524548:PRE524551 QBA524548:QBA524551 QKW524548:QKW524551 QUS524548:QUS524551 REO524548:REO524551 ROK524548:ROK524551 RYG524548:RYG524551 SIC524548:SIC524551 SRY524548:SRY524551 TBU524548:TBU524551 TLQ524548:TLQ524551 TVM524548:TVM524551 UFI524548:UFI524551 UPE524548:UPE524551 UZA524548:UZA524551 VIW524548:VIW524551 VSS524548:VSS524551 WCO524548:WCO524551 WMK524548:WMK524551 WWG524548:WWG524551 C590084:C590087 JU590084:JU590087 TQ590084:TQ590087 ADM590084:ADM590087 ANI590084:ANI590087 AXE590084:AXE590087 BHA590084:BHA590087 BQW590084:BQW590087 CAS590084:CAS590087 CKO590084:CKO590087 CUK590084:CUK590087 DEG590084:DEG590087 DOC590084:DOC590087 DXY590084:DXY590087 EHU590084:EHU590087 ERQ590084:ERQ590087 FBM590084:FBM590087 FLI590084:FLI590087 FVE590084:FVE590087 GFA590084:GFA590087 GOW590084:GOW590087 GYS590084:GYS590087 HIO590084:HIO590087 HSK590084:HSK590087 ICG590084:ICG590087 IMC590084:IMC590087 IVY590084:IVY590087 JFU590084:JFU590087 JPQ590084:JPQ590087 JZM590084:JZM590087 KJI590084:KJI590087 KTE590084:KTE590087 LDA590084:LDA590087 LMW590084:LMW590087 LWS590084:LWS590087 MGO590084:MGO590087 MQK590084:MQK590087 NAG590084:NAG590087 NKC590084:NKC590087 NTY590084:NTY590087 ODU590084:ODU590087 ONQ590084:ONQ590087 OXM590084:OXM590087 PHI590084:PHI590087 PRE590084:PRE590087 QBA590084:QBA590087 QKW590084:QKW590087 QUS590084:QUS590087 REO590084:REO590087 ROK590084:ROK590087 RYG590084:RYG590087 SIC590084:SIC590087 SRY590084:SRY590087 TBU590084:TBU590087 TLQ590084:TLQ590087 TVM590084:TVM590087 UFI590084:UFI590087 UPE590084:UPE590087 UZA590084:UZA590087 VIW590084:VIW590087 VSS590084:VSS590087 WCO590084:WCO590087 WMK590084:WMK590087 WWG590084:WWG590087 C655620:C655623 JU655620:JU655623 TQ655620:TQ655623 ADM655620:ADM655623 ANI655620:ANI655623 AXE655620:AXE655623 BHA655620:BHA655623 BQW655620:BQW655623 CAS655620:CAS655623 CKO655620:CKO655623 CUK655620:CUK655623 DEG655620:DEG655623 DOC655620:DOC655623 DXY655620:DXY655623 EHU655620:EHU655623 ERQ655620:ERQ655623 FBM655620:FBM655623 FLI655620:FLI655623 FVE655620:FVE655623 GFA655620:GFA655623 GOW655620:GOW655623 GYS655620:GYS655623 HIO655620:HIO655623 HSK655620:HSK655623 ICG655620:ICG655623 IMC655620:IMC655623 IVY655620:IVY655623 JFU655620:JFU655623 JPQ655620:JPQ655623 JZM655620:JZM655623 KJI655620:KJI655623 KTE655620:KTE655623 LDA655620:LDA655623 LMW655620:LMW655623 LWS655620:LWS655623 MGO655620:MGO655623 MQK655620:MQK655623 NAG655620:NAG655623 NKC655620:NKC655623 NTY655620:NTY655623 ODU655620:ODU655623 ONQ655620:ONQ655623 OXM655620:OXM655623 PHI655620:PHI655623 PRE655620:PRE655623 QBA655620:QBA655623 QKW655620:QKW655623 QUS655620:QUS655623 REO655620:REO655623 ROK655620:ROK655623 RYG655620:RYG655623 SIC655620:SIC655623 SRY655620:SRY655623 TBU655620:TBU655623 TLQ655620:TLQ655623 TVM655620:TVM655623 UFI655620:UFI655623 UPE655620:UPE655623 UZA655620:UZA655623 VIW655620:VIW655623 VSS655620:VSS655623 WCO655620:WCO655623 WMK655620:WMK655623 WWG655620:WWG655623 C721156:C721159 JU721156:JU721159 TQ721156:TQ721159 ADM721156:ADM721159 ANI721156:ANI721159 AXE721156:AXE721159 BHA721156:BHA721159 BQW721156:BQW721159 CAS721156:CAS721159 CKO721156:CKO721159 CUK721156:CUK721159 DEG721156:DEG721159 DOC721156:DOC721159 DXY721156:DXY721159 EHU721156:EHU721159 ERQ721156:ERQ721159 FBM721156:FBM721159 FLI721156:FLI721159 FVE721156:FVE721159 GFA721156:GFA721159 GOW721156:GOW721159 GYS721156:GYS721159 HIO721156:HIO721159 HSK721156:HSK721159 ICG721156:ICG721159 IMC721156:IMC721159 IVY721156:IVY721159 JFU721156:JFU721159 JPQ721156:JPQ721159 JZM721156:JZM721159 KJI721156:KJI721159 KTE721156:KTE721159 LDA721156:LDA721159 LMW721156:LMW721159 LWS721156:LWS721159 MGO721156:MGO721159 MQK721156:MQK721159 NAG721156:NAG721159 NKC721156:NKC721159 NTY721156:NTY721159 ODU721156:ODU721159 ONQ721156:ONQ721159 OXM721156:OXM721159 PHI721156:PHI721159 PRE721156:PRE721159 QBA721156:QBA721159 QKW721156:QKW721159 QUS721156:QUS721159 REO721156:REO721159 ROK721156:ROK721159 RYG721156:RYG721159 SIC721156:SIC721159 SRY721156:SRY721159 TBU721156:TBU721159 TLQ721156:TLQ721159 TVM721156:TVM721159 UFI721156:UFI721159 UPE721156:UPE721159 UZA721156:UZA721159 VIW721156:VIW721159 VSS721156:VSS721159 WCO721156:WCO721159 WMK721156:WMK721159 WWG721156:WWG721159 C786692:C786695 JU786692:JU786695 TQ786692:TQ786695 ADM786692:ADM786695 ANI786692:ANI786695 AXE786692:AXE786695 BHA786692:BHA786695 BQW786692:BQW786695 CAS786692:CAS786695 CKO786692:CKO786695 CUK786692:CUK786695 DEG786692:DEG786695 DOC786692:DOC786695 DXY786692:DXY786695 EHU786692:EHU786695 ERQ786692:ERQ786695 FBM786692:FBM786695 FLI786692:FLI786695 FVE786692:FVE786695 GFA786692:GFA786695 GOW786692:GOW786695 GYS786692:GYS786695 HIO786692:HIO786695 HSK786692:HSK786695 ICG786692:ICG786695 IMC786692:IMC786695 IVY786692:IVY786695 JFU786692:JFU786695 JPQ786692:JPQ786695 JZM786692:JZM786695 KJI786692:KJI786695 KTE786692:KTE786695 LDA786692:LDA786695 LMW786692:LMW786695 LWS786692:LWS786695 MGO786692:MGO786695 MQK786692:MQK786695 NAG786692:NAG786695 NKC786692:NKC786695 NTY786692:NTY786695 ODU786692:ODU786695 ONQ786692:ONQ786695 OXM786692:OXM786695 PHI786692:PHI786695 PRE786692:PRE786695 QBA786692:QBA786695 QKW786692:QKW786695 QUS786692:QUS786695 REO786692:REO786695 ROK786692:ROK786695 RYG786692:RYG786695 SIC786692:SIC786695 SRY786692:SRY786695 TBU786692:TBU786695 TLQ786692:TLQ786695 TVM786692:TVM786695 UFI786692:UFI786695 UPE786692:UPE786695 UZA786692:UZA786695 VIW786692:VIW786695 VSS786692:VSS786695 WCO786692:WCO786695 WMK786692:WMK786695 WWG786692:WWG786695 C852228:C852231 JU852228:JU852231 TQ852228:TQ852231 ADM852228:ADM852231 ANI852228:ANI852231 AXE852228:AXE852231 BHA852228:BHA852231 BQW852228:BQW852231 CAS852228:CAS852231 CKO852228:CKO852231 CUK852228:CUK852231 DEG852228:DEG852231 DOC852228:DOC852231 DXY852228:DXY852231 EHU852228:EHU852231 ERQ852228:ERQ852231 FBM852228:FBM852231 FLI852228:FLI852231 FVE852228:FVE852231 GFA852228:GFA852231 GOW852228:GOW852231 GYS852228:GYS852231 HIO852228:HIO852231 HSK852228:HSK852231 ICG852228:ICG852231 IMC852228:IMC852231 IVY852228:IVY852231 JFU852228:JFU852231 JPQ852228:JPQ852231 JZM852228:JZM852231 KJI852228:KJI852231 KTE852228:KTE852231 LDA852228:LDA852231 LMW852228:LMW852231 LWS852228:LWS852231 MGO852228:MGO852231 MQK852228:MQK852231 NAG852228:NAG852231 NKC852228:NKC852231 NTY852228:NTY852231 ODU852228:ODU852231 ONQ852228:ONQ852231 OXM852228:OXM852231 PHI852228:PHI852231 PRE852228:PRE852231 QBA852228:QBA852231 QKW852228:QKW852231 QUS852228:QUS852231 REO852228:REO852231 ROK852228:ROK852231 RYG852228:RYG852231 SIC852228:SIC852231 SRY852228:SRY852231 TBU852228:TBU852231 TLQ852228:TLQ852231 TVM852228:TVM852231 UFI852228:UFI852231 UPE852228:UPE852231 UZA852228:UZA852231 VIW852228:VIW852231 VSS852228:VSS852231 WCO852228:WCO852231 WMK852228:WMK852231 WWG852228:WWG852231 C917764:C917767 JU917764:JU917767 TQ917764:TQ917767 ADM917764:ADM917767 ANI917764:ANI917767 AXE917764:AXE917767 BHA917764:BHA917767 BQW917764:BQW917767 CAS917764:CAS917767 CKO917764:CKO917767 CUK917764:CUK917767 DEG917764:DEG917767 DOC917764:DOC917767 DXY917764:DXY917767 EHU917764:EHU917767 ERQ917764:ERQ917767 FBM917764:FBM917767 FLI917764:FLI917767 FVE917764:FVE917767 GFA917764:GFA917767 GOW917764:GOW917767 GYS917764:GYS917767 HIO917764:HIO917767 HSK917764:HSK917767 ICG917764:ICG917767 IMC917764:IMC917767 IVY917764:IVY917767 JFU917764:JFU917767 JPQ917764:JPQ917767 JZM917764:JZM917767 KJI917764:KJI917767 KTE917764:KTE917767 LDA917764:LDA917767 LMW917764:LMW917767 LWS917764:LWS917767 MGO917764:MGO917767 MQK917764:MQK917767 NAG917764:NAG917767 NKC917764:NKC917767 NTY917764:NTY917767 ODU917764:ODU917767 ONQ917764:ONQ917767 OXM917764:OXM917767 PHI917764:PHI917767 PRE917764:PRE917767 QBA917764:QBA917767 QKW917764:QKW917767 QUS917764:QUS917767 REO917764:REO917767 ROK917764:ROK917767 RYG917764:RYG917767 SIC917764:SIC917767 SRY917764:SRY917767 TBU917764:TBU917767 TLQ917764:TLQ917767 TVM917764:TVM917767 UFI917764:UFI917767 UPE917764:UPE917767 UZA917764:UZA917767 VIW917764:VIW917767 VSS917764:VSS917767 WCO917764:WCO917767 WMK917764:WMK917767 WWG917764:WWG917767 C983300:C983303 JU983300:JU983303 TQ983300:TQ983303 ADM983300:ADM983303 ANI983300:ANI983303 AXE983300:AXE983303 BHA983300:BHA983303 BQW983300:BQW983303 CAS983300:CAS983303 CKO983300:CKO983303 CUK983300:CUK983303 DEG983300:DEG983303 DOC983300:DOC983303 DXY983300:DXY983303 EHU983300:EHU983303 ERQ983300:ERQ983303 FBM983300:FBM983303 FLI983300:FLI983303 FVE983300:FVE983303 GFA983300:GFA983303 GOW983300:GOW983303 GYS983300:GYS983303 HIO983300:HIO983303 HSK983300:HSK983303 ICG983300:ICG983303 IMC983300:IMC983303 IVY983300:IVY983303 JFU983300:JFU983303 JPQ983300:JPQ983303 JZM983300:JZM983303 KJI983300:KJI983303 KTE983300:KTE983303 LDA983300:LDA983303 LMW983300:LMW983303 LWS983300:LWS983303 MGO983300:MGO983303 MQK983300:MQK983303 NAG983300:NAG983303 NKC983300:NKC983303 NTY983300:NTY983303 ODU983300:ODU983303 ONQ983300:ONQ983303 OXM983300:OXM983303 PHI983300:PHI983303 PRE983300:PRE983303 QBA983300:QBA983303 QKW983300:QKW983303 QUS983300:QUS983303 REO983300:REO983303 ROK983300:ROK983303 RYG983300:RYG983303 SIC983300:SIC983303 SRY983300:SRY983303 TBU983300:TBU983303 TLQ983300:TLQ983303 TVM983300:TVM983303 UFI983300:UFI983303 UPE983300:UPE983303 UZA983300:UZA983303 VIW983300:VIW983303 VSS983300:VSS983303 WCO983300:WCO983303 WMK983300:WMK983303 WWG983300:WWG983303 TVM983160:TVM983165 JU360:JU363 TQ360:TQ363 ADM360:ADM363 ANI360:ANI363 AXE360:AXE363 BHA360:BHA363 BQW360:BQW363 CAS360:CAS363 CKO360:CKO363 CUK360:CUK363 DEG360:DEG363 DOC360:DOC363 DXY360:DXY363 EHU360:EHU363 ERQ360:ERQ363 FBM360:FBM363 FLI360:FLI363 FVE360:FVE363 GFA360:GFA363 GOW360:GOW363 GYS360:GYS363 HIO360:HIO363 HSK360:HSK363 ICG360:ICG363 IMC360:IMC363 IVY360:IVY363 JFU360:JFU363 JPQ360:JPQ363 JZM360:JZM363 KJI360:KJI363 KTE360:KTE363 LDA360:LDA363 LMW360:LMW363 LWS360:LWS363 MGO360:MGO363 MQK360:MQK363 NAG360:NAG363 NKC360:NKC363 NTY360:NTY363 ODU360:ODU363 ONQ360:ONQ363 OXM360:OXM363 PHI360:PHI363 PRE360:PRE363 QBA360:QBA363 QKW360:QKW363 QUS360:QUS363 REO360:REO363 ROK360:ROK363 RYG360:RYG363 SIC360:SIC363 SRY360:SRY363 TBU360:TBU363 TLQ360:TLQ363 TVM360:TVM363 UFI360:UFI363 UPE360:UPE363 UZA360:UZA363 VIW360:VIW363 VSS360:VSS363 WCO360:WCO363 WMK360:WMK363 WWG360:WWG363 C65877:C65880 JU65877:JU65880 TQ65877:TQ65880 ADM65877:ADM65880 ANI65877:ANI65880 AXE65877:AXE65880 BHA65877:BHA65880 BQW65877:BQW65880 CAS65877:CAS65880 CKO65877:CKO65880 CUK65877:CUK65880 DEG65877:DEG65880 DOC65877:DOC65880 DXY65877:DXY65880 EHU65877:EHU65880 ERQ65877:ERQ65880 FBM65877:FBM65880 FLI65877:FLI65880 FVE65877:FVE65880 GFA65877:GFA65880 GOW65877:GOW65880 GYS65877:GYS65880 HIO65877:HIO65880 HSK65877:HSK65880 ICG65877:ICG65880 IMC65877:IMC65880 IVY65877:IVY65880 JFU65877:JFU65880 JPQ65877:JPQ65880 JZM65877:JZM65880 KJI65877:KJI65880 KTE65877:KTE65880 LDA65877:LDA65880 LMW65877:LMW65880 LWS65877:LWS65880 MGO65877:MGO65880 MQK65877:MQK65880 NAG65877:NAG65880 NKC65877:NKC65880 NTY65877:NTY65880 ODU65877:ODU65880 ONQ65877:ONQ65880 OXM65877:OXM65880 PHI65877:PHI65880 PRE65877:PRE65880 QBA65877:QBA65880 QKW65877:QKW65880 QUS65877:QUS65880 REO65877:REO65880 ROK65877:ROK65880 RYG65877:RYG65880 SIC65877:SIC65880 SRY65877:SRY65880 TBU65877:TBU65880 TLQ65877:TLQ65880 TVM65877:TVM65880 UFI65877:UFI65880 UPE65877:UPE65880 UZA65877:UZA65880 VIW65877:VIW65880 VSS65877:VSS65880 WCO65877:WCO65880 WMK65877:WMK65880 WWG65877:WWG65880 C131413:C131416 JU131413:JU131416 TQ131413:TQ131416 ADM131413:ADM131416 ANI131413:ANI131416 AXE131413:AXE131416 BHA131413:BHA131416 BQW131413:BQW131416 CAS131413:CAS131416 CKO131413:CKO131416 CUK131413:CUK131416 DEG131413:DEG131416 DOC131413:DOC131416 DXY131413:DXY131416 EHU131413:EHU131416 ERQ131413:ERQ131416 FBM131413:FBM131416 FLI131413:FLI131416 FVE131413:FVE131416 GFA131413:GFA131416 GOW131413:GOW131416 GYS131413:GYS131416 HIO131413:HIO131416 HSK131413:HSK131416 ICG131413:ICG131416 IMC131413:IMC131416 IVY131413:IVY131416 JFU131413:JFU131416 JPQ131413:JPQ131416 JZM131413:JZM131416 KJI131413:KJI131416 KTE131413:KTE131416 LDA131413:LDA131416 LMW131413:LMW131416 LWS131413:LWS131416 MGO131413:MGO131416 MQK131413:MQK131416 NAG131413:NAG131416 NKC131413:NKC131416 NTY131413:NTY131416 ODU131413:ODU131416 ONQ131413:ONQ131416 OXM131413:OXM131416 PHI131413:PHI131416 PRE131413:PRE131416 QBA131413:QBA131416 QKW131413:QKW131416 QUS131413:QUS131416 REO131413:REO131416 ROK131413:ROK131416 RYG131413:RYG131416 SIC131413:SIC131416 SRY131413:SRY131416 TBU131413:TBU131416 TLQ131413:TLQ131416 TVM131413:TVM131416 UFI131413:UFI131416 UPE131413:UPE131416 UZA131413:UZA131416 VIW131413:VIW131416 VSS131413:VSS131416 WCO131413:WCO131416 WMK131413:WMK131416 WWG131413:WWG131416 C196949:C196952 JU196949:JU196952 TQ196949:TQ196952 ADM196949:ADM196952 ANI196949:ANI196952 AXE196949:AXE196952 BHA196949:BHA196952 BQW196949:BQW196952 CAS196949:CAS196952 CKO196949:CKO196952 CUK196949:CUK196952 DEG196949:DEG196952 DOC196949:DOC196952 DXY196949:DXY196952 EHU196949:EHU196952 ERQ196949:ERQ196952 FBM196949:FBM196952 FLI196949:FLI196952 FVE196949:FVE196952 GFA196949:GFA196952 GOW196949:GOW196952 GYS196949:GYS196952 HIO196949:HIO196952 HSK196949:HSK196952 ICG196949:ICG196952 IMC196949:IMC196952 IVY196949:IVY196952 JFU196949:JFU196952 JPQ196949:JPQ196952 JZM196949:JZM196952 KJI196949:KJI196952 KTE196949:KTE196952 LDA196949:LDA196952 LMW196949:LMW196952 LWS196949:LWS196952 MGO196949:MGO196952 MQK196949:MQK196952 NAG196949:NAG196952 NKC196949:NKC196952 NTY196949:NTY196952 ODU196949:ODU196952 ONQ196949:ONQ196952 OXM196949:OXM196952 PHI196949:PHI196952 PRE196949:PRE196952 QBA196949:QBA196952 QKW196949:QKW196952 QUS196949:QUS196952 REO196949:REO196952 ROK196949:ROK196952 RYG196949:RYG196952 SIC196949:SIC196952 SRY196949:SRY196952 TBU196949:TBU196952 TLQ196949:TLQ196952 TVM196949:TVM196952 UFI196949:UFI196952 UPE196949:UPE196952 UZA196949:UZA196952 VIW196949:VIW196952 VSS196949:VSS196952 WCO196949:WCO196952 WMK196949:WMK196952 WWG196949:WWG196952 C262485:C262488 JU262485:JU262488 TQ262485:TQ262488 ADM262485:ADM262488 ANI262485:ANI262488 AXE262485:AXE262488 BHA262485:BHA262488 BQW262485:BQW262488 CAS262485:CAS262488 CKO262485:CKO262488 CUK262485:CUK262488 DEG262485:DEG262488 DOC262485:DOC262488 DXY262485:DXY262488 EHU262485:EHU262488 ERQ262485:ERQ262488 FBM262485:FBM262488 FLI262485:FLI262488 FVE262485:FVE262488 GFA262485:GFA262488 GOW262485:GOW262488 GYS262485:GYS262488 HIO262485:HIO262488 HSK262485:HSK262488 ICG262485:ICG262488 IMC262485:IMC262488 IVY262485:IVY262488 JFU262485:JFU262488 JPQ262485:JPQ262488 JZM262485:JZM262488 KJI262485:KJI262488 KTE262485:KTE262488 LDA262485:LDA262488 LMW262485:LMW262488 LWS262485:LWS262488 MGO262485:MGO262488 MQK262485:MQK262488 NAG262485:NAG262488 NKC262485:NKC262488 NTY262485:NTY262488 ODU262485:ODU262488 ONQ262485:ONQ262488 OXM262485:OXM262488 PHI262485:PHI262488 PRE262485:PRE262488 QBA262485:QBA262488 QKW262485:QKW262488 QUS262485:QUS262488 REO262485:REO262488 ROK262485:ROK262488 RYG262485:RYG262488 SIC262485:SIC262488 SRY262485:SRY262488 TBU262485:TBU262488 TLQ262485:TLQ262488 TVM262485:TVM262488 UFI262485:UFI262488 UPE262485:UPE262488 UZA262485:UZA262488 VIW262485:VIW262488 VSS262485:VSS262488 WCO262485:WCO262488 WMK262485:WMK262488 WWG262485:WWG262488 C328021:C328024 JU328021:JU328024 TQ328021:TQ328024 ADM328021:ADM328024 ANI328021:ANI328024 AXE328021:AXE328024 BHA328021:BHA328024 BQW328021:BQW328024 CAS328021:CAS328024 CKO328021:CKO328024 CUK328021:CUK328024 DEG328021:DEG328024 DOC328021:DOC328024 DXY328021:DXY328024 EHU328021:EHU328024 ERQ328021:ERQ328024 FBM328021:FBM328024 FLI328021:FLI328024 FVE328021:FVE328024 GFA328021:GFA328024 GOW328021:GOW328024 GYS328021:GYS328024 HIO328021:HIO328024 HSK328021:HSK328024 ICG328021:ICG328024 IMC328021:IMC328024 IVY328021:IVY328024 JFU328021:JFU328024 JPQ328021:JPQ328024 JZM328021:JZM328024 KJI328021:KJI328024 KTE328021:KTE328024 LDA328021:LDA328024 LMW328021:LMW328024 LWS328021:LWS328024 MGO328021:MGO328024 MQK328021:MQK328024 NAG328021:NAG328024 NKC328021:NKC328024 NTY328021:NTY328024 ODU328021:ODU328024 ONQ328021:ONQ328024 OXM328021:OXM328024 PHI328021:PHI328024 PRE328021:PRE328024 QBA328021:QBA328024 QKW328021:QKW328024 QUS328021:QUS328024 REO328021:REO328024 ROK328021:ROK328024 RYG328021:RYG328024 SIC328021:SIC328024 SRY328021:SRY328024 TBU328021:TBU328024 TLQ328021:TLQ328024 TVM328021:TVM328024 UFI328021:UFI328024 UPE328021:UPE328024 UZA328021:UZA328024 VIW328021:VIW328024 VSS328021:VSS328024 WCO328021:WCO328024 WMK328021:WMK328024 WWG328021:WWG328024 C393557:C393560 JU393557:JU393560 TQ393557:TQ393560 ADM393557:ADM393560 ANI393557:ANI393560 AXE393557:AXE393560 BHA393557:BHA393560 BQW393557:BQW393560 CAS393557:CAS393560 CKO393557:CKO393560 CUK393557:CUK393560 DEG393557:DEG393560 DOC393557:DOC393560 DXY393557:DXY393560 EHU393557:EHU393560 ERQ393557:ERQ393560 FBM393557:FBM393560 FLI393557:FLI393560 FVE393557:FVE393560 GFA393557:GFA393560 GOW393557:GOW393560 GYS393557:GYS393560 HIO393557:HIO393560 HSK393557:HSK393560 ICG393557:ICG393560 IMC393557:IMC393560 IVY393557:IVY393560 JFU393557:JFU393560 JPQ393557:JPQ393560 JZM393557:JZM393560 KJI393557:KJI393560 KTE393557:KTE393560 LDA393557:LDA393560 LMW393557:LMW393560 LWS393557:LWS393560 MGO393557:MGO393560 MQK393557:MQK393560 NAG393557:NAG393560 NKC393557:NKC393560 NTY393557:NTY393560 ODU393557:ODU393560 ONQ393557:ONQ393560 OXM393557:OXM393560 PHI393557:PHI393560 PRE393557:PRE393560 QBA393557:QBA393560 QKW393557:QKW393560 QUS393557:QUS393560 REO393557:REO393560 ROK393557:ROK393560 RYG393557:RYG393560 SIC393557:SIC393560 SRY393557:SRY393560 TBU393557:TBU393560 TLQ393557:TLQ393560 TVM393557:TVM393560 UFI393557:UFI393560 UPE393557:UPE393560 UZA393557:UZA393560 VIW393557:VIW393560 VSS393557:VSS393560 WCO393557:WCO393560 WMK393557:WMK393560 WWG393557:WWG393560 C459093:C459096 JU459093:JU459096 TQ459093:TQ459096 ADM459093:ADM459096 ANI459093:ANI459096 AXE459093:AXE459096 BHA459093:BHA459096 BQW459093:BQW459096 CAS459093:CAS459096 CKO459093:CKO459096 CUK459093:CUK459096 DEG459093:DEG459096 DOC459093:DOC459096 DXY459093:DXY459096 EHU459093:EHU459096 ERQ459093:ERQ459096 FBM459093:FBM459096 FLI459093:FLI459096 FVE459093:FVE459096 GFA459093:GFA459096 GOW459093:GOW459096 GYS459093:GYS459096 HIO459093:HIO459096 HSK459093:HSK459096 ICG459093:ICG459096 IMC459093:IMC459096 IVY459093:IVY459096 JFU459093:JFU459096 JPQ459093:JPQ459096 JZM459093:JZM459096 KJI459093:KJI459096 KTE459093:KTE459096 LDA459093:LDA459096 LMW459093:LMW459096 LWS459093:LWS459096 MGO459093:MGO459096 MQK459093:MQK459096 NAG459093:NAG459096 NKC459093:NKC459096 NTY459093:NTY459096 ODU459093:ODU459096 ONQ459093:ONQ459096 OXM459093:OXM459096 PHI459093:PHI459096 PRE459093:PRE459096 QBA459093:QBA459096 QKW459093:QKW459096 QUS459093:QUS459096 REO459093:REO459096 ROK459093:ROK459096 RYG459093:RYG459096 SIC459093:SIC459096 SRY459093:SRY459096 TBU459093:TBU459096 TLQ459093:TLQ459096 TVM459093:TVM459096 UFI459093:UFI459096 UPE459093:UPE459096 UZA459093:UZA459096 VIW459093:VIW459096 VSS459093:VSS459096 WCO459093:WCO459096 WMK459093:WMK459096 WWG459093:WWG459096 C524629:C524632 JU524629:JU524632 TQ524629:TQ524632 ADM524629:ADM524632 ANI524629:ANI524632 AXE524629:AXE524632 BHA524629:BHA524632 BQW524629:BQW524632 CAS524629:CAS524632 CKO524629:CKO524632 CUK524629:CUK524632 DEG524629:DEG524632 DOC524629:DOC524632 DXY524629:DXY524632 EHU524629:EHU524632 ERQ524629:ERQ524632 FBM524629:FBM524632 FLI524629:FLI524632 FVE524629:FVE524632 GFA524629:GFA524632 GOW524629:GOW524632 GYS524629:GYS524632 HIO524629:HIO524632 HSK524629:HSK524632 ICG524629:ICG524632 IMC524629:IMC524632 IVY524629:IVY524632 JFU524629:JFU524632 JPQ524629:JPQ524632 JZM524629:JZM524632 KJI524629:KJI524632 KTE524629:KTE524632 LDA524629:LDA524632 LMW524629:LMW524632 LWS524629:LWS524632 MGO524629:MGO524632 MQK524629:MQK524632 NAG524629:NAG524632 NKC524629:NKC524632 NTY524629:NTY524632 ODU524629:ODU524632 ONQ524629:ONQ524632 OXM524629:OXM524632 PHI524629:PHI524632 PRE524629:PRE524632 QBA524629:QBA524632 QKW524629:QKW524632 QUS524629:QUS524632 REO524629:REO524632 ROK524629:ROK524632 RYG524629:RYG524632 SIC524629:SIC524632 SRY524629:SRY524632 TBU524629:TBU524632 TLQ524629:TLQ524632 TVM524629:TVM524632 UFI524629:UFI524632 UPE524629:UPE524632 UZA524629:UZA524632 VIW524629:VIW524632 VSS524629:VSS524632 WCO524629:WCO524632 WMK524629:WMK524632 WWG524629:WWG524632 C590165:C590168 JU590165:JU590168 TQ590165:TQ590168 ADM590165:ADM590168 ANI590165:ANI590168 AXE590165:AXE590168 BHA590165:BHA590168 BQW590165:BQW590168 CAS590165:CAS590168 CKO590165:CKO590168 CUK590165:CUK590168 DEG590165:DEG590168 DOC590165:DOC590168 DXY590165:DXY590168 EHU590165:EHU590168 ERQ590165:ERQ590168 FBM590165:FBM590168 FLI590165:FLI590168 FVE590165:FVE590168 GFA590165:GFA590168 GOW590165:GOW590168 GYS590165:GYS590168 HIO590165:HIO590168 HSK590165:HSK590168 ICG590165:ICG590168 IMC590165:IMC590168 IVY590165:IVY590168 JFU590165:JFU590168 JPQ590165:JPQ590168 JZM590165:JZM590168 KJI590165:KJI590168 KTE590165:KTE590168 LDA590165:LDA590168 LMW590165:LMW590168 LWS590165:LWS590168 MGO590165:MGO590168 MQK590165:MQK590168 NAG590165:NAG590168 NKC590165:NKC590168 NTY590165:NTY590168 ODU590165:ODU590168 ONQ590165:ONQ590168 OXM590165:OXM590168 PHI590165:PHI590168 PRE590165:PRE590168 QBA590165:QBA590168 QKW590165:QKW590168 QUS590165:QUS590168 REO590165:REO590168 ROK590165:ROK590168 RYG590165:RYG590168 SIC590165:SIC590168 SRY590165:SRY590168 TBU590165:TBU590168 TLQ590165:TLQ590168 TVM590165:TVM590168 UFI590165:UFI590168 UPE590165:UPE590168 UZA590165:UZA590168 VIW590165:VIW590168 VSS590165:VSS590168 WCO590165:WCO590168 WMK590165:WMK590168 WWG590165:WWG590168 C655701:C655704 JU655701:JU655704 TQ655701:TQ655704 ADM655701:ADM655704 ANI655701:ANI655704 AXE655701:AXE655704 BHA655701:BHA655704 BQW655701:BQW655704 CAS655701:CAS655704 CKO655701:CKO655704 CUK655701:CUK655704 DEG655701:DEG655704 DOC655701:DOC655704 DXY655701:DXY655704 EHU655701:EHU655704 ERQ655701:ERQ655704 FBM655701:FBM655704 FLI655701:FLI655704 FVE655701:FVE655704 GFA655701:GFA655704 GOW655701:GOW655704 GYS655701:GYS655704 HIO655701:HIO655704 HSK655701:HSK655704 ICG655701:ICG655704 IMC655701:IMC655704 IVY655701:IVY655704 JFU655701:JFU655704 JPQ655701:JPQ655704 JZM655701:JZM655704 KJI655701:KJI655704 KTE655701:KTE655704 LDA655701:LDA655704 LMW655701:LMW655704 LWS655701:LWS655704 MGO655701:MGO655704 MQK655701:MQK655704 NAG655701:NAG655704 NKC655701:NKC655704 NTY655701:NTY655704 ODU655701:ODU655704 ONQ655701:ONQ655704 OXM655701:OXM655704 PHI655701:PHI655704 PRE655701:PRE655704 QBA655701:QBA655704 QKW655701:QKW655704 QUS655701:QUS655704 REO655701:REO655704 ROK655701:ROK655704 RYG655701:RYG655704 SIC655701:SIC655704 SRY655701:SRY655704 TBU655701:TBU655704 TLQ655701:TLQ655704 TVM655701:TVM655704 UFI655701:UFI655704 UPE655701:UPE655704 UZA655701:UZA655704 VIW655701:VIW655704 VSS655701:VSS655704 WCO655701:WCO655704 WMK655701:WMK655704 WWG655701:WWG655704 C721237:C721240 JU721237:JU721240 TQ721237:TQ721240 ADM721237:ADM721240 ANI721237:ANI721240 AXE721237:AXE721240 BHA721237:BHA721240 BQW721237:BQW721240 CAS721237:CAS721240 CKO721237:CKO721240 CUK721237:CUK721240 DEG721237:DEG721240 DOC721237:DOC721240 DXY721237:DXY721240 EHU721237:EHU721240 ERQ721237:ERQ721240 FBM721237:FBM721240 FLI721237:FLI721240 FVE721237:FVE721240 GFA721237:GFA721240 GOW721237:GOW721240 GYS721237:GYS721240 HIO721237:HIO721240 HSK721237:HSK721240 ICG721237:ICG721240 IMC721237:IMC721240 IVY721237:IVY721240 JFU721237:JFU721240 JPQ721237:JPQ721240 JZM721237:JZM721240 KJI721237:KJI721240 KTE721237:KTE721240 LDA721237:LDA721240 LMW721237:LMW721240 LWS721237:LWS721240 MGO721237:MGO721240 MQK721237:MQK721240 NAG721237:NAG721240 NKC721237:NKC721240 NTY721237:NTY721240 ODU721237:ODU721240 ONQ721237:ONQ721240 OXM721237:OXM721240 PHI721237:PHI721240 PRE721237:PRE721240 QBA721237:QBA721240 QKW721237:QKW721240 QUS721237:QUS721240 REO721237:REO721240 ROK721237:ROK721240 RYG721237:RYG721240 SIC721237:SIC721240 SRY721237:SRY721240 TBU721237:TBU721240 TLQ721237:TLQ721240 TVM721237:TVM721240 UFI721237:UFI721240 UPE721237:UPE721240 UZA721237:UZA721240 VIW721237:VIW721240 VSS721237:VSS721240 WCO721237:WCO721240 WMK721237:WMK721240 WWG721237:WWG721240 C786773:C786776 JU786773:JU786776 TQ786773:TQ786776 ADM786773:ADM786776 ANI786773:ANI786776 AXE786773:AXE786776 BHA786773:BHA786776 BQW786773:BQW786776 CAS786773:CAS786776 CKO786773:CKO786776 CUK786773:CUK786776 DEG786773:DEG786776 DOC786773:DOC786776 DXY786773:DXY786776 EHU786773:EHU786776 ERQ786773:ERQ786776 FBM786773:FBM786776 FLI786773:FLI786776 FVE786773:FVE786776 GFA786773:GFA786776 GOW786773:GOW786776 GYS786773:GYS786776 HIO786773:HIO786776 HSK786773:HSK786776 ICG786773:ICG786776 IMC786773:IMC786776 IVY786773:IVY786776 JFU786773:JFU786776 JPQ786773:JPQ786776 JZM786773:JZM786776 KJI786773:KJI786776 KTE786773:KTE786776 LDA786773:LDA786776 LMW786773:LMW786776 LWS786773:LWS786776 MGO786773:MGO786776 MQK786773:MQK786776 NAG786773:NAG786776 NKC786773:NKC786776 NTY786773:NTY786776 ODU786773:ODU786776 ONQ786773:ONQ786776 OXM786773:OXM786776 PHI786773:PHI786776 PRE786773:PRE786776 QBA786773:QBA786776 QKW786773:QKW786776 QUS786773:QUS786776 REO786773:REO786776 ROK786773:ROK786776 RYG786773:RYG786776 SIC786773:SIC786776 SRY786773:SRY786776 TBU786773:TBU786776 TLQ786773:TLQ786776 TVM786773:TVM786776 UFI786773:UFI786776 UPE786773:UPE786776 UZA786773:UZA786776 VIW786773:VIW786776 VSS786773:VSS786776 WCO786773:WCO786776 WMK786773:WMK786776 WWG786773:WWG786776 C852309:C852312 JU852309:JU852312 TQ852309:TQ852312 ADM852309:ADM852312 ANI852309:ANI852312 AXE852309:AXE852312 BHA852309:BHA852312 BQW852309:BQW852312 CAS852309:CAS852312 CKO852309:CKO852312 CUK852309:CUK852312 DEG852309:DEG852312 DOC852309:DOC852312 DXY852309:DXY852312 EHU852309:EHU852312 ERQ852309:ERQ852312 FBM852309:FBM852312 FLI852309:FLI852312 FVE852309:FVE852312 GFA852309:GFA852312 GOW852309:GOW852312 GYS852309:GYS852312 HIO852309:HIO852312 HSK852309:HSK852312 ICG852309:ICG852312 IMC852309:IMC852312 IVY852309:IVY852312 JFU852309:JFU852312 JPQ852309:JPQ852312 JZM852309:JZM852312 KJI852309:KJI852312 KTE852309:KTE852312 LDA852309:LDA852312 LMW852309:LMW852312 LWS852309:LWS852312 MGO852309:MGO852312 MQK852309:MQK852312 NAG852309:NAG852312 NKC852309:NKC852312 NTY852309:NTY852312 ODU852309:ODU852312 ONQ852309:ONQ852312 OXM852309:OXM852312 PHI852309:PHI852312 PRE852309:PRE852312 QBA852309:QBA852312 QKW852309:QKW852312 QUS852309:QUS852312 REO852309:REO852312 ROK852309:ROK852312 RYG852309:RYG852312 SIC852309:SIC852312 SRY852309:SRY852312 TBU852309:TBU852312 TLQ852309:TLQ852312 TVM852309:TVM852312 UFI852309:UFI852312 UPE852309:UPE852312 UZA852309:UZA852312 VIW852309:VIW852312 VSS852309:VSS852312 WCO852309:WCO852312 WMK852309:WMK852312 WWG852309:WWG852312 C917845:C917848 JU917845:JU917848 TQ917845:TQ917848 ADM917845:ADM917848 ANI917845:ANI917848 AXE917845:AXE917848 BHA917845:BHA917848 BQW917845:BQW917848 CAS917845:CAS917848 CKO917845:CKO917848 CUK917845:CUK917848 DEG917845:DEG917848 DOC917845:DOC917848 DXY917845:DXY917848 EHU917845:EHU917848 ERQ917845:ERQ917848 FBM917845:FBM917848 FLI917845:FLI917848 FVE917845:FVE917848 GFA917845:GFA917848 GOW917845:GOW917848 GYS917845:GYS917848 HIO917845:HIO917848 HSK917845:HSK917848 ICG917845:ICG917848 IMC917845:IMC917848 IVY917845:IVY917848 JFU917845:JFU917848 JPQ917845:JPQ917848 JZM917845:JZM917848 KJI917845:KJI917848 KTE917845:KTE917848 LDA917845:LDA917848 LMW917845:LMW917848 LWS917845:LWS917848 MGO917845:MGO917848 MQK917845:MQK917848 NAG917845:NAG917848 NKC917845:NKC917848 NTY917845:NTY917848 ODU917845:ODU917848 ONQ917845:ONQ917848 OXM917845:OXM917848 PHI917845:PHI917848 PRE917845:PRE917848 QBA917845:QBA917848 QKW917845:QKW917848 QUS917845:QUS917848 REO917845:REO917848 ROK917845:ROK917848 RYG917845:RYG917848 SIC917845:SIC917848 SRY917845:SRY917848 TBU917845:TBU917848 TLQ917845:TLQ917848 TVM917845:TVM917848 UFI917845:UFI917848 UPE917845:UPE917848 UZA917845:UZA917848 VIW917845:VIW917848 VSS917845:VSS917848 WCO917845:WCO917848 WMK917845:WMK917848 WWG917845:WWG917848 C983381:C983384 JU983381:JU983384 TQ983381:TQ983384 ADM983381:ADM983384 ANI983381:ANI983384 AXE983381:AXE983384 BHA983381:BHA983384 BQW983381:BQW983384 CAS983381:CAS983384 CKO983381:CKO983384 CUK983381:CUK983384 DEG983381:DEG983384 DOC983381:DOC983384 DXY983381:DXY983384 EHU983381:EHU983384 ERQ983381:ERQ983384 FBM983381:FBM983384 FLI983381:FLI983384 FVE983381:FVE983384 GFA983381:GFA983384 GOW983381:GOW983384 GYS983381:GYS983384 HIO983381:HIO983384 HSK983381:HSK983384 ICG983381:ICG983384 IMC983381:IMC983384 IVY983381:IVY983384 JFU983381:JFU983384 JPQ983381:JPQ983384 JZM983381:JZM983384 KJI983381:KJI983384 KTE983381:KTE983384 LDA983381:LDA983384 LMW983381:LMW983384 LWS983381:LWS983384 MGO983381:MGO983384 MQK983381:MQK983384 NAG983381:NAG983384 NKC983381:NKC983384 NTY983381:NTY983384 ODU983381:ODU983384 ONQ983381:ONQ983384 OXM983381:OXM983384 PHI983381:PHI983384 PRE983381:PRE983384 QBA983381:QBA983384 QKW983381:QKW983384 QUS983381:QUS983384 REO983381:REO983384 ROK983381:ROK983384 RYG983381:RYG983384 SIC983381:SIC983384 SRY983381:SRY983384 TBU983381:TBU983384 TLQ983381:TLQ983384 TVM983381:TVM983384 UFI983381:UFI983384 UPE983381:UPE983384 UZA983381:UZA983384 VIW983381:VIW983384 VSS983381:VSS983384 WCO983381:WCO983384 WMK983381:WMK983384 WWG983381:WWG983384 ODU983160:ODU983165 JU261:JU269 TQ261:TQ269 ADM261:ADM269 ANI261:ANI269 AXE261:AXE269 BHA261:BHA269 BQW261:BQW269 CAS261:CAS269 CKO261:CKO269 CUK261:CUK269 DEG261:DEG269 DOC261:DOC269 DXY261:DXY269 EHU261:EHU269 ERQ261:ERQ269 FBM261:FBM269 FLI261:FLI269 FVE261:FVE269 GFA261:GFA269 GOW261:GOW269 GYS261:GYS269 HIO261:HIO269 HSK261:HSK269 ICG261:ICG269 IMC261:IMC269 IVY261:IVY269 JFU261:JFU269 JPQ261:JPQ269 JZM261:JZM269 KJI261:KJI269 KTE261:KTE269 LDA261:LDA269 LMW261:LMW269 LWS261:LWS269 MGO261:MGO269 MQK261:MQK269 NAG261:NAG269 NKC261:NKC269 NTY261:NTY269 ODU261:ODU269 ONQ261:ONQ269 OXM261:OXM269 PHI261:PHI269 PRE261:PRE269 QBA261:QBA269 QKW261:QKW269 QUS261:QUS269 REO261:REO269 ROK261:ROK269 RYG261:RYG269 SIC261:SIC269 SRY261:SRY269 TBU261:TBU269 TLQ261:TLQ269 TVM261:TVM269 UFI261:UFI269 UPE261:UPE269 UZA261:UZA269 VIW261:VIW269 VSS261:VSS269 WCO261:WCO269 WMK261:WMK269 WWG261:WWG269 C65786:C65794 JU65786:JU65794 TQ65786:TQ65794 ADM65786:ADM65794 ANI65786:ANI65794 AXE65786:AXE65794 BHA65786:BHA65794 BQW65786:BQW65794 CAS65786:CAS65794 CKO65786:CKO65794 CUK65786:CUK65794 DEG65786:DEG65794 DOC65786:DOC65794 DXY65786:DXY65794 EHU65786:EHU65794 ERQ65786:ERQ65794 FBM65786:FBM65794 FLI65786:FLI65794 FVE65786:FVE65794 GFA65786:GFA65794 GOW65786:GOW65794 GYS65786:GYS65794 HIO65786:HIO65794 HSK65786:HSK65794 ICG65786:ICG65794 IMC65786:IMC65794 IVY65786:IVY65794 JFU65786:JFU65794 JPQ65786:JPQ65794 JZM65786:JZM65794 KJI65786:KJI65794 KTE65786:KTE65794 LDA65786:LDA65794 LMW65786:LMW65794 LWS65786:LWS65794 MGO65786:MGO65794 MQK65786:MQK65794 NAG65786:NAG65794 NKC65786:NKC65794 NTY65786:NTY65794 ODU65786:ODU65794 ONQ65786:ONQ65794 OXM65786:OXM65794 PHI65786:PHI65794 PRE65786:PRE65794 QBA65786:QBA65794 QKW65786:QKW65794 QUS65786:QUS65794 REO65786:REO65794 ROK65786:ROK65794 RYG65786:RYG65794 SIC65786:SIC65794 SRY65786:SRY65794 TBU65786:TBU65794 TLQ65786:TLQ65794 TVM65786:TVM65794 UFI65786:UFI65794 UPE65786:UPE65794 UZA65786:UZA65794 VIW65786:VIW65794 VSS65786:VSS65794 WCO65786:WCO65794 WMK65786:WMK65794 WWG65786:WWG65794 C131322:C131330 JU131322:JU131330 TQ131322:TQ131330 ADM131322:ADM131330 ANI131322:ANI131330 AXE131322:AXE131330 BHA131322:BHA131330 BQW131322:BQW131330 CAS131322:CAS131330 CKO131322:CKO131330 CUK131322:CUK131330 DEG131322:DEG131330 DOC131322:DOC131330 DXY131322:DXY131330 EHU131322:EHU131330 ERQ131322:ERQ131330 FBM131322:FBM131330 FLI131322:FLI131330 FVE131322:FVE131330 GFA131322:GFA131330 GOW131322:GOW131330 GYS131322:GYS131330 HIO131322:HIO131330 HSK131322:HSK131330 ICG131322:ICG131330 IMC131322:IMC131330 IVY131322:IVY131330 JFU131322:JFU131330 JPQ131322:JPQ131330 JZM131322:JZM131330 KJI131322:KJI131330 KTE131322:KTE131330 LDA131322:LDA131330 LMW131322:LMW131330 LWS131322:LWS131330 MGO131322:MGO131330 MQK131322:MQK131330 NAG131322:NAG131330 NKC131322:NKC131330 NTY131322:NTY131330 ODU131322:ODU131330 ONQ131322:ONQ131330 OXM131322:OXM131330 PHI131322:PHI131330 PRE131322:PRE131330 QBA131322:QBA131330 QKW131322:QKW131330 QUS131322:QUS131330 REO131322:REO131330 ROK131322:ROK131330 RYG131322:RYG131330 SIC131322:SIC131330 SRY131322:SRY131330 TBU131322:TBU131330 TLQ131322:TLQ131330 TVM131322:TVM131330 UFI131322:UFI131330 UPE131322:UPE131330 UZA131322:UZA131330 VIW131322:VIW131330 VSS131322:VSS131330 WCO131322:WCO131330 WMK131322:WMK131330 WWG131322:WWG131330 C196858:C196866 JU196858:JU196866 TQ196858:TQ196866 ADM196858:ADM196866 ANI196858:ANI196866 AXE196858:AXE196866 BHA196858:BHA196866 BQW196858:BQW196866 CAS196858:CAS196866 CKO196858:CKO196866 CUK196858:CUK196866 DEG196858:DEG196866 DOC196858:DOC196866 DXY196858:DXY196866 EHU196858:EHU196866 ERQ196858:ERQ196866 FBM196858:FBM196866 FLI196858:FLI196866 FVE196858:FVE196866 GFA196858:GFA196866 GOW196858:GOW196866 GYS196858:GYS196866 HIO196858:HIO196866 HSK196858:HSK196866 ICG196858:ICG196866 IMC196858:IMC196866 IVY196858:IVY196866 JFU196858:JFU196866 JPQ196858:JPQ196866 JZM196858:JZM196866 KJI196858:KJI196866 KTE196858:KTE196866 LDA196858:LDA196866 LMW196858:LMW196866 LWS196858:LWS196866 MGO196858:MGO196866 MQK196858:MQK196866 NAG196858:NAG196866 NKC196858:NKC196866 NTY196858:NTY196866 ODU196858:ODU196866 ONQ196858:ONQ196866 OXM196858:OXM196866 PHI196858:PHI196866 PRE196858:PRE196866 QBA196858:QBA196866 QKW196858:QKW196866 QUS196858:QUS196866 REO196858:REO196866 ROK196858:ROK196866 RYG196858:RYG196866 SIC196858:SIC196866 SRY196858:SRY196866 TBU196858:TBU196866 TLQ196858:TLQ196866 TVM196858:TVM196866 UFI196858:UFI196866 UPE196858:UPE196866 UZA196858:UZA196866 VIW196858:VIW196866 VSS196858:VSS196866 WCO196858:WCO196866 WMK196858:WMK196866 WWG196858:WWG196866 C262394:C262402 JU262394:JU262402 TQ262394:TQ262402 ADM262394:ADM262402 ANI262394:ANI262402 AXE262394:AXE262402 BHA262394:BHA262402 BQW262394:BQW262402 CAS262394:CAS262402 CKO262394:CKO262402 CUK262394:CUK262402 DEG262394:DEG262402 DOC262394:DOC262402 DXY262394:DXY262402 EHU262394:EHU262402 ERQ262394:ERQ262402 FBM262394:FBM262402 FLI262394:FLI262402 FVE262394:FVE262402 GFA262394:GFA262402 GOW262394:GOW262402 GYS262394:GYS262402 HIO262394:HIO262402 HSK262394:HSK262402 ICG262394:ICG262402 IMC262394:IMC262402 IVY262394:IVY262402 JFU262394:JFU262402 JPQ262394:JPQ262402 JZM262394:JZM262402 KJI262394:KJI262402 KTE262394:KTE262402 LDA262394:LDA262402 LMW262394:LMW262402 LWS262394:LWS262402 MGO262394:MGO262402 MQK262394:MQK262402 NAG262394:NAG262402 NKC262394:NKC262402 NTY262394:NTY262402 ODU262394:ODU262402 ONQ262394:ONQ262402 OXM262394:OXM262402 PHI262394:PHI262402 PRE262394:PRE262402 QBA262394:QBA262402 QKW262394:QKW262402 QUS262394:QUS262402 REO262394:REO262402 ROK262394:ROK262402 RYG262394:RYG262402 SIC262394:SIC262402 SRY262394:SRY262402 TBU262394:TBU262402 TLQ262394:TLQ262402 TVM262394:TVM262402 UFI262394:UFI262402 UPE262394:UPE262402 UZA262394:UZA262402 VIW262394:VIW262402 VSS262394:VSS262402 WCO262394:WCO262402 WMK262394:WMK262402 WWG262394:WWG262402 C327930:C327938 JU327930:JU327938 TQ327930:TQ327938 ADM327930:ADM327938 ANI327930:ANI327938 AXE327930:AXE327938 BHA327930:BHA327938 BQW327930:BQW327938 CAS327930:CAS327938 CKO327930:CKO327938 CUK327930:CUK327938 DEG327930:DEG327938 DOC327930:DOC327938 DXY327930:DXY327938 EHU327930:EHU327938 ERQ327930:ERQ327938 FBM327930:FBM327938 FLI327930:FLI327938 FVE327930:FVE327938 GFA327930:GFA327938 GOW327930:GOW327938 GYS327930:GYS327938 HIO327930:HIO327938 HSK327930:HSK327938 ICG327930:ICG327938 IMC327930:IMC327938 IVY327930:IVY327938 JFU327930:JFU327938 JPQ327930:JPQ327938 JZM327930:JZM327938 KJI327930:KJI327938 KTE327930:KTE327938 LDA327930:LDA327938 LMW327930:LMW327938 LWS327930:LWS327938 MGO327930:MGO327938 MQK327930:MQK327938 NAG327930:NAG327938 NKC327930:NKC327938 NTY327930:NTY327938 ODU327930:ODU327938 ONQ327930:ONQ327938 OXM327930:OXM327938 PHI327930:PHI327938 PRE327930:PRE327938 QBA327930:QBA327938 QKW327930:QKW327938 QUS327930:QUS327938 REO327930:REO327938 ROK327930:ROK327938 RYG327930:RYG327938 SIC327930:SIC327938 SRY327930:SRY327938 TBU327930:TBU327938 TLQ327930:TLQ327938 TVM327930:TVM327938 UFI327930:UFI327938 UPE327930:UPE327938 UZA327930:UZA327938 VIW327930:VIW327938 VSS327930:VSS327938 WCO327930:WCO327938 WMK327930:WMK327938 WWG327930:WWG327938 C393466:C393474 JU393466:JU393474 TQ393466:TQ393474 ADM393466:ADM393474 ANI393466:ANI393474 AXE393466:AXE393474 BHA393466:BHA393474 BQW393466:BQW393474 CAS393466:CAS393474 CKO393466:CKO393474 CUK393466:CUK393474 DEG393466:DEG393474 DOC393466:DOC393474 DXY393466:DXY393474 EHU393466:EHU393474 ERQ393466:ERQ393474 FBM393466:FBM393474 FLI393466:FLI393474 FVE393466:FVE393474 GFA393466:GFA393474 GOW393466:GOW393474 GYS393466:GYS393474 HIO393466:HIO393474 HSK393466:HSK393474 ICG393466:ICG393474 IMC393466:IMC393474 IVY393466:IVY393474 JFU393466:JFU393474 JPQ393466:JPQ393474 JZM393466:JZM393474 KJI393466:KJI393474 KTE393466:KTE393474 LDA393466:LDA393474 LMW393466:LMW393474 LWS393466:LWS393474 MGO393466:MGO393474 MQK393466:MQK393474 NAG393466:NAG393474 NKC393466:NKC393474 NTY393466:NTY393474 ODU393466:ODU393474 ONQ393466:ONQ393474 OXM393466:OXM393474 PHI393466:PHI393474 PRE393466:PRE393474 QBA393466:QBA393474 QKW393466:QKW393474 QUS393466:QUS393474 REO393466:REO393474 ROK393466:ROK393474 RYG393466:RYG393474 SIC393466:SIC393474 SRY393466:SRY393474 TBU393466:TBU393474 TLQ393466:TLQ393474 TVM393466:TVM393474 UFI393466:UFI393474 UPE393466:UPE393474 UZA393466:UZA393474 VIW393466:VIW393474 VSS393466:VSS393474 WCO393466:WCO393474 WMK393466:WMK393474 WWG393466:WWG393474 C459002:C459010 JU459002:JU459010 TQ459002:TQ459010 ADM459002:ADM459010 ANI459002:ANI459010 AXE459002:AXE459010 BHA459002:BHA459010 BQW459002:BQW459010 CAS459002:CAS459010 CKO459002:CKO459010 CUK459002:CUK459010 DEG459002:DEG459010 DOC459002:DOC459010 DXY459002:DXY459010 EHU459002:EHU459010 ERQ459002:ERQ459010 FBM459002:FBM459010 FLI459002:FLI459010 FVE459002:FVE459010 GFA459002:GFA459010 GOW459002:GOW459010 GYS459002:GYS459010 HIO459002:HIO459010 HSK459002:HSK459010 ICG459002:ICG459010 IMC459002:IMC459010 IVY459002:IVY459010 JFU459002:JFU459010 JPQ459002:JPQ459010 JZM459002:JZM459010 KJI459002:KJI459010 KTE459002:KTE459010 LDA459002:LDA459010 LMW459002:LMW459010 LWS459002:LWS459010 MGO459002:MGO459010 MQK459002:MQK459010 NAG459002:NAG459010 NKC459002:NKC459010 NTY459002:NTY459010 ODU459002:ODU459010 ONQ459002:ONQ459010 OXM459002:OXM459010 PHI459002:PHI459010 PRE459002:PRE459010 QBA459002:QBA459010 QKW459002:QKW459010 QUS459002:QUS459010 REO459002:REO459010 ROK459002:ROK459010 RYG459002:RYG459010 SIC459002:SIC459010 SRY459002:SRY459010 TBU459002:TBU459010 TLQ459002:TLQ459010 TVM459002:TVM459010 UFI459002:UFI459010 UPE459002:UPE459010 UZA459002:UZA459010 VIW459002:VIW459010 VSS459002:VSS459010 WCO459002:WCO459010 WMK459002:WMK459010 WWG459002:WWG459010 C524538:C524546 JU524538:JU524546 TQ524538:TQ524546 ADM524538:ADM524546 ANI524538:ANI524546 AXE524538:AXE524546 BHA524538:BHA524546 BQW524538:BQW524546 CAS524538:CAS524546 CKO524538:CKO524546 CUK524538:CUK524546 DEG524538:DEG524546 DOC524538:DOC524546 DXY524538:DXY524546 EHU524538:EHU524546 ERQ524538:ERQ524546 FBM524538:FBM524546 FLI524538:FLI524546 FVE524538:FVE524546 GFA524538:GFA524546 GOW524538:GOW524546 GYS524538:GYS524546 HIO524538:HIO524546 HSK524538:HSK524546 ICG524538:ICG524546 IMC524538:IMC524546 IVY524538:IVY524546 JFU524538:JFU524546 JPQ524538:JPQ524546 JZM524538:JZM524546 KJI524538:KJI524546 KTE524538:KTE524546 LDA524538:LDA524546 LMW524538:LMW524546 LWS524538:LWS524546 MGO524538:MGO524546 MQK524538:MQK524546 NAG524538:NAG524546 NKC524538:NKC524546 NTY524538:NTY524546 ODU524538:ODU524546 ONQ524538:ONQ524546 OXM524538:OXM524546 PHI524538:PHI524546 PRE524538:PRE524546 QBA524538:QBA524546 QKW524538:QKW524546 QUS524538:QUS524546 REO524538:REO524546 ROK524538:ROK524546 RYG524538:RYG524546 SIC524538:SIC524546 SRY524538:SRY524546 TBU524538:TBU524546 TLQ524538:TLQ524546 TVM524538:TVM524546 UFI524538:UFI524546 UPE524538:UPE524546 UZA524538:UZA524546 VIW524538:VIW524546 VSS524538:VSS524546 WCO524538:WCO524546 WMK524538:WMK524546 WWG524538:WWG524546 C590074:C590082 JU590074:JU590082 TQ590074:TQ590082 ADM590074:ADM590082 ANI590074:ANI590082 AXE590074:AXE590082 BHA590074:BHA590082 BQW590074:BQW590082 CAS590074:CAS590082 CKO590074:CKO590082 CUK590074:CUK590082 DEG590074:DEG590082 DOC590074:DOC590082 DXY590074:DXY590082 EHU590074:EHU590082 ERQ590074:ERQ590082 FBM590074:FBM590082 FLI590074:FLI590082 FVE590074:FVE590082 GFA590074:GFA590082 GOW590074:GOW590082 GYS590074:GYS590082 HIO590074:HIO590082 HSK590074:HSK590082 ICG590074:ICG590082 IMC590074:IMC590082 IVY590074:IVY590082 JFU590074:JFU590082 JPQ590074:JPQ590082 JZM590074:JZM590082 KJI590074:KJI590082 KTE590074:KTE590082 LDA590074:LDA590082 LMW590074:LMW590082 LWS590074:LWS590082 MGO590074:MGO590082 MQK590074:MQK590082 NAG590074:NAG590082 NKC590074:NKC590082 NTY590074:NTY590082 ODU590074:ODU590082 ONQ590074:ONQ590082 OXM590074:OXM590082 PHI590074:PHI590082 PRE590074:PRE590082 QBA590074:QBA590082 QKW590074:QKW590082 QUS590074:QUS590082 REO590074:REO590082 ROK590074:ROK590082 RYG590074:RYG590082 SIC590074:SIC590082 SRY590074:SRY590082 TBU590074:TBU590082 TLQ590074:TLQ590082 TVM590074:TVM590082 UFI590074:UFI590082 UPE590074:UPE590082 UZA590074:UZA590082 VIW590074:VIW590082 VSS590074:VSS590082 WCO590074:WCO590082 WMK590074:WMK590082 WWG590074:WWG590082 C655610:C655618 JU655610:JU655618 TQ655610:TQ655618 ADM655610:ADM655618 ANI655610:ANI655618 AXE655610:AXE655618 BHA655610:BHA655618 BQW655610:BQW655618 CAS655610:CAS655618 CKO655610:CKO655618 CUK655610:CUK655618 DEG655610:DEG655618 DOC655610:DOC655618 DXY655610:DXY655618 EHU655610:EHU655618 ERQ655610:ERQ655618 FBM655610:FBM655618 FLI655610:FLI655618 FVE655610:FVE655618 GFA655610:GFA655618 GOW655610:GOW655618 GYS655610:GYS655618 HIO655610:HIO655618 HSK655610:HSK655618 ICG655610:ICG655618 IMC655610:IMC655618 IVY655610:IVY655618 JFU655610:JFU655618 JPQ655610:JPQ655618 JZM655610:JZM655618 KJI655610:KJI655618 KTE655610:KTE655618 LDA655610:LDA655618 LMW655610:LMW655618 LWS655610:LWS655618 MGO655610:MGO655618 MQK655610:MQK655618 NAG655610:NAG655618 NKC655610:NKC655618 NTY655610:NTY655618 ODU655610:ODU655618 ONQ655610:ONQ655618 OXM655610:OXM655618 PHI655610:PHI655618 PRE655610:PRE655618 QBA655610:QBA655618 QKW655610:QKW655618 QUS655610:QUS655618 REO655610:REO655618 ROK655610:ROK655618 RYG655610:RYG655618 SIC655610:SIC655618 SRY655610:SRY655618 TBU655610:TBU655618 TLQ655610:TLQ655618 TVM655610:TVM655618 UFI655610:UFI655618 UPE655610:UPE655618 UZA655610:UZA655618 VIW655610:VIW655618 VSS655610:VSS655618 WCO655610:WCO655618 WMK655610:WMK655618 WWG655610:WWG655618 C721146:C721154 JU721146:JU721154 TQ721146:TQ721154 ADM721146:ADM721154 ANI721146:ANI721154 AXE721146:AXE721154 BHA721146:BHA721154 BQW721146:BQW721154 CAS721146:CAS721154 CKO721146:CKO721154 CUK721146:CUK721154 DEG721146:DEG721154 DOC721146:DOC721154 DXY721146:DXY721154 EHU721146:EHU721154 ERQ721146:ERQ721154 FBM721146:FBM721154 FLI721146:FLI721154 FVE721146:FVE721154 GFA721146:GFA721154 GOW721146:GOW721154 GYS721146:GYS721154 HIO721146:HIO721154 HSK721146:HSK721154 ICG721146:ICG721154 IMC721146:IMC721154 IVY721146:IVY721154 JFU721146:JFU721154 JPQ721146:JPQ721154 JZM721146:JZM721154 KJI721146:KJI721154 KTE721146:KTE721154 LDA721146:LDA721154 LMW721146:LMW721154 LWS721146:LWS721154 MGO721146:MGO721154 MQK721146:MQK721154 NAG721146:NAG721154 NKC721146:NKC721154 NTY721146:NTY721154 ODU721146:ODU721154 ONQ721146:ONQ721154 OXM721146:OXM721154 PHI721146:PHI721154 PRE721146:PRE721154 QBA721146:QBA721154 QKW721146:QKW721154 QUS721146:QUS721154 REO721146:REO721154 ROK721146:ROK721154 RYG721146:RYG721154 SIC721146:SIC721154 SRY721146:SRY721154 TBU721146:TBU721154 TLQ721146:TLQ721154 TVM721146:TVM721154 UFI721146:UFI721154 UPE721146:UPE721154 UZA721146:UZA721154 VIW721146:VIW721154 VSS721146:VSS721154 WCO721146:WCO721154 WMK721146:WMK721154 WWG721146:WWG721154 C786682:C786690 JU786682:JU786690 TQ786682:TQ786690 ADM786682:ADM786690 ANI786682:ANI786690 AXE786682:AXE786690 BHA786682:BHA786690 BQW786682:BQW786690 CAS786682:CAS786690 CKO786682:CKO786690 CUK786682:CUK786690 DEG786682:DEG786690 DOC786682:DOC786690 DXY786682:DXY786690 EHU786682:EHU786690 ERQ786682:ERQ786690 FBM786682:FBM786690 FLI786682:FLI786690 FVE786682:FVE786690 GFA786682:GFA786690 GOW786682:GOW786690 GYS786682:GYS786690 HIO786682:HIO786690 HSK786682:HSK786690 ICG786682:ICG786690 IMC786682:IMC786690 IVY786682:IVY786690 JFU786682:JFU786690 JPQ786682:JPQ786690 JZM786682:JZM786690 KJI786682:KJI786690 KTE786682:KTE786690 LDA786682:LDA786690 LMW786682:LMW786690 LWS786682:LWS786690 MGO786682:MGO786690 MQK786682:MQK786690 NAG786682:NAG786690 NKC786682:NKC786690 NTY786682:NTY786690 ODU786682:ODU786690 ONQ786682:ONQ786690 OXM786682:OXM786690 PHI786682:PHI786690 PRE786682:PRE786690 QBA786682:QBA786690 QKW786682:QKW786690 QUS786682:QUS786690 REO786682:REO786690 ROK786682:ROK786690 RYG786682:RYG786690 SIC786682:SIC786690 SRY786682:SRY786690 TBU786682:TBU786690 TLQ786682:TLQ786690 TVM786682:TVM786690 UFI786682:UFI786690 UPE786682:UPE786690 UZA786682:UZA786690 VIW786682:VIW786690 VSS786682:VSS786690 WCO786682:WCO786690 WMK786682:WMK786690 WWG786682:WWG786690 C852218:C852226 JU852218:JU852226 TQ852218:TQ852226 ADM852218:ADM852226 ANI852218:ANI852226 AXE852218:AXE852226 BHA852218:BHA852226 BQW852218:BQW852226 CAS852218:CAS852226 CKO852218:CKO852226 CUK852218:CUK852226 DEG852218:DEG852226 DOC852218:DOC852226 DXY852218:DXY852226 EHU852218:EHU852226 ERQ852218:ERQ852226 FBM852218:FBM852226 FLI852218:FLI852226 FVE852218:FVE852226 GFA852218:GFA852226 GOW852218:GOW852226 GYS852218:GYS852226 HIO852218:HIO852226 HSK852218:HSK852226 ICG852218:ICG852226 IMC852218:IMC852226 IVY852218:IVY852226 JFU852218:JFU852226 JPQ852218:JPQ852226 JZM852218:JZM852226 KJI852218:KJI852226 KTE852218:KTE852226 LDA852218:LDA852226 LMW852218:LMW852226 LWS852218:LWS852226 MGO852218:MGO852226 MQK852218:MQK852226 NAG852218:NAG852226 NKC852218:NKC852226 NTY852218:NTY852226 ODU852218:ODU852226 ONQ852218:ONQ852226 OXM852218:OXM852226 PHI852218:PHI852226 PRE852218:PRE852226 QBA852218:QBA852226 QKW852218:QKW852226 QUS852218:QUS852226 REO852218:REO852226 ROK852218:ROK852226 RYG852218:RYG852226 SIC852218:SIC852226 SRY852218:SRY852226 TBU852218:TBU852226 TLQ852218:TLQ852226 TVM852218:TVM852226 UFI852218:UFI852226 UPE852218:UPE852226 UZA852218:UZA852226 VIW852218:VIW852226 VSS852218:VSS852226 WCO852218:WCO852226 WMK852218:WMK852226 WWG852218:WWG852226 C917754:C917762 JU917754:JU917762 TQ917754:TQ917762 ADM917754:ADM917762 ANI917754:ANI917762 AXE917754:AXE917762 BHA917754:BHA917762 BQW917754:BQW917762 CAS917754:CAS917762 CKO917754:CKO917762 CUK917754:CUK917762 DEG917754:DEG917762 DOC917754:DOC917762 DXY917754:DXY917762 EHU917754:EHU917762 ERQ917754:ERQ917762 FBM917754:FBM917762 FLI917754:FLI917762 FVE917754:FVE917762 GFA917754:GFA917762 GOW917754:GOW917762 GYS917754:GYS917762 HIO917754:HIO917762 HSK917754:HSK917762 ICG917754:ICG917762 IMC917754:IMC917762 IVY917754:IVY917762 JFU917754:JFU917762 JPQ917754:JPQ917762 JZM917754:JZM917762 KJI917754:KJI917762 KTE917754:KTE917762 LDA917754:LDA917762 LMW917754:LMW917762 LWS917754:LWS917762 MGO917754:MGO917762 MQK917754:MQK917762 NAG917754:NAG917762 NKC917754:NKC917762 NTY917754:NTY917762 ODU917754:ODU917762 ONQ917754:ONQ917762 OXM917754:OXM917762 PHI917754:PHI917762 PRE917754:PRE917762 QBA917754:QBA917762 QKW917754:QKW917762 QUS917754:QUS917762 REO917754:REO917762 ROK917754:ROK917762 RYG917754:RYG917762 SIC917754:SIC917762 SRY917754:SRY917762 TBU917754:TBU917762 TLQ917754:TLQ917762 TVM917754:TVM917762 UFI917754:UFI917762 UPE917754:UPE917762 UZA917754:UZA917762 VIW917754:VIW917762 VSS917754:VSS917762 WCO917754:WCO917762 WMK917754:WMK917762 WWG917754:WWG917762 C983290:C983298 JU983290:JU983298 TQ983290:TQ983298 ADM983290:ADM983298 ANI983290:ANI983298 AXE983290:AXE983298 BHA983290:BHA983298 BQW983290:BQW983298 CAS983290:CAS983298 CKO983290:CKO983298 CUK983290:CUK983298 DEG983290:DEG983298 DOC983290:DOC983298 DXY983290:DXY983298 EHU983290:EHU983298 ERQ983290:ERQ983298 FBM983290:FBM983298 FLI983290:FLI983298 FVE983290:FVE983298 GFA983290:GFA983298 GOW983290:GOW983298 GYS983290:GYS983298 HIO983290:HIO983298 HSK983290:HSK983298 ICG983290:ICG983298 IMC983290:IMC983298 IVY983290:IVY983298 JFU983290:JFU983298 JPQ983290:JPQ983298 JZM983290:JZM983298 KJI983290:KJI983298 KTE983290:KTE983298 LDA983290:LDA983298 LMW983290:LMW983298 LWS983290:LWS983298 MGO983290:MGO983298 MQK983290:MQK983298 NAG983290:NAG983298 NKC983290:NKC983298 NTY983290:NTY983298 ODU983290:ODU983298 ONQ983290:ONQ983298 OXM983290:OXM983298 PHI983290:PHI983298 PRE983290:PRE983298 QBA983290:QBA983298 QKW983290:QKW983298 QUS983290:QUS983298 REO983290:REO983298 ROK983290:ROK983298 RYG983290:RYG983298 SIC983290:SIC983298 SRY983290:SRY983298 TBU983290:TBU983298 TLQ983290:TLQ983298 TVM983290:TVM983298 UFI983290:UFI983298 UPE983290:UPE983298 UZA983290:UZA983298 VIW983290:VIW983298 VSS983290:VSS983298 WCO983290:WCO983298 WMK983290:WMK983298 WWG983290:WWG983298 GYS983160:GYS983165 JU40:JU49 TQ40:TQ49 ADM40:ADM49 ANI40:ANI49 AXE40:AXE49 BHA40:BHA49 BQW40:BQW49 CAS40:CAS49 CKO40:CKO49 CUK40:CUK49 DEG40:DEG49 DOC40:DOC49 DXY40:DXY49 EHU40:EHU49 ERQ40:ERQ49 FBM40:FBM49 FLI40:FLI49 FVE40:FVE49 GFA40:GFA49 GOW40:GOW49 GYS40:GYS49 HIO40:HIO49 HSK40:HSK49 ICG40:ICG49 IMC40:IMC49 IVY40:IVY49 JFU40:JFU49 JPQ40:JPQ49 JZM40:JZM49 KJI40:KJI49 KTE40:KTE49 LDA40:LDA49 LMW40:LMW49 LWS40:LWS49 MGO40:MGO49 MQK40:MQK49 NAG40:NAG49 NKC40:NKC49 NTY40:NTY49 ODU40:ODU49 ONQ40:ONQ49 OXM40:OXM49 PHI40:PHI49 PRE40:PRE49 QBA40:QBA49 QKW40:QKW49 QUS40:QUS49 REO40:REO49 ROK40:ROK49 RYG40:RYG49 SIC40:SIC49 SRY40:SRY49 TBU40:TBU49 TLQ40:TLQ49 TVM40:TVM49 UFI40:UFI49 UPE40:UPE49 UZA40:UZA49 VIW40:VIW49 VSS40:VSS49 WCO40:WCO49 WMK40:WMK49 WWG40:WWG49 C65663:C65666 JU65663:JU65666 TQ65663:TQ65666 ADM65663:ADM65666 ANI65663:ANI65666 AXE65663:AXE65666 BHA65663:BHA65666 BQW65663:BQW65666 CAS65663:CAS65666 CKO65663:CKO65666 CUK65663:CUK65666 DEG65663:DEG65666 DOC65663:DOC65666 DXY65663:DXY65666 EHU65663:EHU65666 ERQ65663:ERQ65666 FBM65663:FBM65666 FLI65663:FLI65666 FVE65663:FVE65666 GFA65663:GFA65666 GOW65663:GOW65666 GYS65663:GYS65666 HIO65663:HIO65666 HSK65663:HSK65666 ICG65663:ICG65666 IMC65663:IMC65666 IVY65663:IVY65666 JFU65663:JFU65666 JPQ65663:JPQ65666 JZM65663:JZM65666 KJI65663:KJI65666 KTE65663:KTE65666 LDA65663:LDA65666 LMW65663:LMW65666 LWS65663:LWS65666 MGO65663:MGO65666 MQK65663:MQK65666 NAG65663:NAG65666 NKC65663:NKC65666 NTY65663:NTY65666 ODU65663:ODU65666 ONQ65663:ONQ65666 OXM65663:OXM65666 PHI65663:PHI65666 PRE65663:PRE65666 QBA65663:QBA65666 QKW65663:QKW65666 QUS65663:QUS65666 REO65663:REO65666 ROK65663:ROK65666 RYG65663:RYG65666 SIC65663:SIC65666 SRY65663:SRY65666 TBU65663:TBU65666 TLQ65663:TLQ65666 TVM65663:TVM65666 UFI65663:UFI65666 UPE65663:UPE65666 UZA65663:UZA65666 VIW65663:VIW65666 VSS65663:VSS65666 WCO65663:WCO65666 WMK65663:WMK65666 WWG65663:WWG65666 C131199:C131202 JU131199:JU131202 TQ131199:TQ131202 ADM131199:ADM131202 ANI131199:ANI131202 AXE131199:AXE131202 BHA131199:BHA131202 BQW131199:BQW131202 CAS131199:CAS131202 CKO131199:CKO131202 CUK131199:CUK131202 DEG131199:DEG131202 DOC131199:DOC131202 DXY131199:DXY131202 EHU131199:EHU131202 ERQ131199:ERQ131202 FBM131199:FBM131202 FLI131199:FLI131202 FVE131199:FVE131202 GFA131199:GFA131202 GOW131199:GOW131202 GYS131199:GYS131202 HIO131199:HIO131202 HSK131199:HSK131202 ICG131199:ICG131202 IMC131199:IMC131202 IVY131199:IVY131202 JFU131199:JFU131202 JPQ131199:JPQ131202 JZM131199:JZM131202 KJI131199:KJI131202 KTE131199:KTE131202 LDA131199:LDA131202 LMW131199:LMW131202 LWS131199:LWS131202 MGO131199:MGO131202 MQK131199:MQK131202 NAG131199:NAG131202 NKC131199:NKC131202 NTY131199:NTY131202 ODU131199:ODU131202 ONQ131199:ONQ131202 OXM131199:OXM131202 PHI131199:PHI131202 PRE131199:PRE131202 QBA131199:QBA131202 QKW131199:QKW131202 QUS131199:QUS131202 REO131199:REO131202 ROK131199:ROK131202 RYG131199:RYG131202 SIC131199:SIC131202 SRY131199:SRY131202 TBU131199:TBU131202 TLQ131199:TLQ131202 TVM131199:TVM131202 UFI131199:UFI131202 UPE131199:UPE131202 UZA131199:UZA131202 VIW131199:VIW131202 VSS131199:VSS131202 WCO131199:WCO131202 WMK131199:WMK131202 WWG131199:WWG131202 C196735:C196738 JU196735:JU196738 TQ196735:TQ196738 ADM196735:ADM196738 ANI196735:ANI196738 AXE196735:AXE196738 BHA196735:BHA196738 BQW196735:BQW196738 CAS196735:CAS196738 CKO196735:CKO196738 CUK196735:CUK196738 DEG196735:DEG196738 DOC196735:DOC196738 DXY196735:DXY196738 EHU196735:EHU196738 ERQ196735:ERQ196738 FBM196735:FBM196738 FLI196735:FLI196738 FVE196735:FVE196738 GFA196735:GFA196738 GOW196735:GOW196738 GYS196735:GYS196738 HIO196735:HIO196738 HSK196735:HSK196738 ICG196735:ICG196738 IMC196735:IMC196738 IVY196735:IVY196738 JFU196735:JFU196738 JPQ196735:JPQ196738 JZM196735:JZM196738 KJI196735:KJI196738 KTE196735:KTE196738 LDA196735:LDA196738 LMW196735:LMW196738 LWS196735:LWS196738 MGO196735:MGO196738 MQK196735:MQK196738 NAG196735:NAG196738 NKC196735:NKC196738 NTY196735:NTY196738 ODU196735:ODU196738 ONQ196735:ONQ196738 OXM196735:OXM196738 PHI196735:PHI196738 PRE196735:PRE196738 QBA196735:QBA196738 QKW196735:QKW196738 QUS196735:QUS196738 REO196735:REO196738 ROK196735:ROK196738 RYG196735:RYG196738 SIC196735:SIC196738 SRY196735:SRY196738 TBU196735:TBU196738 TLQ196735:TLQ196738 TVM196735:TVM196738 UFI196735:UFI196738 UPE196735:UPE196738 UZA196735:UZA196738 VIW196735:VIW196738 VSS196735:VSS196738 WCO196735:WCO196738 WMK196735:WMK196738 WWG196735:WWG196738 C262271:C262274 JU262271:JU262274 TQ262271:TQ262274 ADM262271:ADM262274 ANI262271:ANI262274 AXE262271:AXE262274 BHA262271:BHA262274 BQW262271:BQW262274 CAS262271:CAS262274 CKO262271:CKO262274 CUK262271:CUK262274 DEG262271:DEG262274 DOC262271:DOC262274 DXY262271:DXY262274 EHU262271:EHU262274 ERQ262271:ERQ262274 FBM262271:FBM262274 FLI262271:FLI262274 FVE262271:FVE262274 GFA262271:GFA262274 GOW262271:GOW262274 GYS262271:GYS262274 HIO262271:HIO262274 HSK262271:HSK262274 ICG262271:ICG262274 IMC262271:IMC262274 IVY262271:IVY262274 JFU262271:JFU262274 JPQ262271:JPQ262274 JZM262271:JZM262274 KJI262271:KJI262274 KTE262271:KTE262274 LDA262271:LDA262274 LMW262271:LMW262274 LWS262271:LWS262274 MGO262271:MGO262274 MQK262271:MQK262274 NAG262271:NAG262274 NKC262271:NKC262274 NTY262271:NTY262274 ODU262271:ODU262274 ONQ262271:ONQ262274 OXM262271:OXM262274 PHI262271:PHI262274 PRE262271:PRE262274 QBA262271:QBA262274 QKW262271:QKW262274 QUS262271:QUS262274 REO262271:REO262274 ROK262271:ROK262274 RYG262271:RYG262274 SIC262271:SIC262274 SRY262271:SRY262274 TBU262271:TBU262274 TLQ262271:TLQ262274 TVM262271:TVM262274 UFI262271:UFI262274 UPE262271:UPE262274 UZA262271:UZA262274 VIW262271:VIW262274 VSS262271:VSS262274 WCO262271:WCO262274 WMK262271:WMK262274 WWG262271:WWG262274 C327807:C327810 JU327807:JU327810 TQ327807:TQ327810 ADM327807:ADM327810 ANI327807:ANI327810 AXE327807:AXE327810 BHA327807:BHA327810 BQW327807:BQW327810 CAS327807:CAS327810 CKO327807:CKO327810 CUK327807:CUK327810 DEG327807:DEG327810 DOC327807:DOC327810 DXY327807:DXY327810 EHU327807:EHU327810 ERQ327807:ERQ327810 FBM327807:FBM327810 FLI327807:FLI327810 FVE327807:FVE327810 GFA327807:GFA327810 GOW327807:GOW327810 GYS327807:GYS327810 HIO327807:HIO327810 HSK327807:HSK327810 ICG327807:ICG327810 IMC327807:IMC327810 IVY327807:IVY327810 JFU327807:JFU327810 JPQ327807:JPQ327810 JZM327807:JZM327810 KJI327807:KJI327810 KTE327807:KTE327810 LDA327807:LDA327810 LMW327807:LMW327810 LWS327807:LWS327810 MGO327807:MGO327810 MQK327807:MQK327810 NAG327807:NAG327810 NKC327807:NKC327810 NTY327807:NTY327810 ODU327807:ODU327810 ONQ327807:ONQ327810 OXM327807:OXM327810 PHI327807:PHI327810 PRE327807:PRE327810 QBA327807:QBA327810 QKW327807:QKW327810 QUS327807:QUS327810 REO327807:REO327810 ROK327807:ROK327810 RYG327807:RYG327810 SIC327807:SIC327810 SRY327807:SRY327810 TBU327807:TBU327810 TLQ327807:TLQ327810 TVM327807:TVM327810 UFI327807:UFI327810 UPE327807:UPE327810 UZA327807:UZA327810 VIW327807:VIW327810 VSS327807:VSS327810 WCO327807:WCO327810 WMK327807:WMK327810 WWG327807:WWG327810 C393343:C393346 JU393343:JU393346 TQ393343:TQ393346 ADM393343:ADM393346 ANI393343:ANI393346 AXE393343:AXE393346 BHA393343:BHA393346 BQW393343:BQW393346 CAS393343:CAS393346 CKO393343:CKO393346 CUK393343:CUK393346 DEG393343:DEG393346 DOC393343:DOC393346 DXY393343:DXY393346 EHU393343:EHU393346 ERQ393343:ERQ393346 FBM393343:FBM393346 FLI393343:FLI393346 FVE393343:FVE393346 GFA393343:GFA393346 GOW393343:GOW393346 GYS393343:GYS393346 HIO393343:HIO393346 HSK393343:HSK393346 ICG393343:ICG393346 IMC393343:IMC393346 IVY393343:IVY393346 JFU393343:JFU393346 JPQ393343:JPQ393346 JZM393343:JZM393346 KJI393343:KJI393346 KTE393343:KTE393346 LDA393343:LDA393346 LMW393343:LMW393346 LWS393343:LWS393346 MGO393343:MGO393346 MQK393343:MQK393346 NAG393343:NAG393346 NKC393343:NKC393346 NTY393343:NTY393346 ODU393343:ODU393346 ONQ393343:ONQ393346 OXM393343:OXM393346 PHI393343:PHI393346 PRE393343:PRE393346 QBA393343:QBA393346 QKW393343:QKW393346 QUS393343:QUS393346 REO393343:REO393346 ROK393343:ROK393346 RYG393343:RYG393346 SIC393343:SIC393346 SRY393343:SRY393346 TBU393343:TBU393346 TLQ393343:TLQ393346 TVM393343:TVM393346 UFI393343:UFI393346 UPE393343:UPE393346 UZA393343:UZA393346 VIW393343:VIW393346 VSS393343:VSS393346 WCO393343:WCO393346 WMK393343:WMK393346 WWG393343:WWG393346 C458879:C458882 JU458879:JU458882 TQ458879:TQ458882 ADM458879:ADM458882 ANI458879:ANI458882 AXE458879:AXE458882 BHA458879:BHA458882 BQW458879:BQW458882 CAS458879:CAS458882 CKO458879:CKO458882 CUK458879:CUK458882 DEG458879:DEG458882 DOC458879:DOC458882 DXY458879:DXY458882 EHU458879:EHU458882 ERQ458879:ERQ458882 FBM458879:FBM458882 FLI458879:FLI458882 FVE458879:FVE458882 GFA458879:GFA458882 GOW458879:GOW458882 GYS458879:GYS458882 HIO458879:HIO458882 HSK458879:HSK458882 ICG458879:ICG458882 IMC458879:IMC458882 IVY458879:IVY458882 JFU458879:JFU458882 JPQ458879:JPQ458882 JZM458879:JZM458882 KJI458879:KJI458882 KTE458879:KTE458882 LDA458879:LDA458882 LMW458879:LMW458882 LWS458879:LWS458882 MGO458879:MGO458882 MQK458879:MQK458882 NAG458879:NAG458882 NKC458879:NKC458882 NTY458879:NTY458882 ODU458879:ODU458882 ONQ458879:ONQ458882 OXM458879:OXM458882 PHI458879:PHI458882 PRE458879:PRE458882 QBA458879:QBA458882 QKW458879:QKW458882 QUS458879:QUS458882 REO458879:REO458882 ROK458879:ROK458882 RYG458879:RYG458882 SIC458879:SIC458882 SRY458879:SRY458882 TBU458879:TBU458882 TLQ458879:TLQ458882 TVM458879:TVM458882 UFI458879:UFI458882 UPE458879:UPE458882 UZA458879:UZA458882 VIW458879:VIW458882 VSS458879:VSS458882 WCO458879:WCO458882 WMK458879:WMK458882 WWG458879:WWG458882 C524415:C524418 JU524415:JU524418 TQ524415:TQ524418 ADM524415:ADM524418 ANI524415:ANI524418 AXE524415:AXE524418 BHA524415:BHA524418 BQW524415:BQW524418 CAS524415:CAS524418 CKO524415:CKO524418 CUK524415:CUK524418 DEG524415:DEG524418 DOC524415:DOC524418 DXY524415:DXY524418 EHU524415:EHU524418 ERQ524415:ERQ524418 FBM524415:FBM524418 FLI524415:FLI524418 FVE524415:FVE524418 GFA524415:GFA524418 GOW524415:GOW524418 GYS524415:GYS524418 HIO524415:HIO524418 HSK524415:HSK524418 ICG524415:ICG524418 IMC524415:IMC524418 IVY524415:IVY524418 JFU524415:JFU524418 JPQ524415:JPQ524418 JZM524415:JZM524418 KJI524415:KJI524418 KTE524415:KTE524418 LDA524415:LDA524418 LMW524415:LMW524418 LWS524415:LWS524418 MGO524415:MGO524418 MQK524415:MQK524418 NAG524415:NAG524418 NKC524415:NKC524418 NTY524415:NTY524418 ODU524415:ODU524418 ONQ524415:ONQ524418 OXM524415:OXM524418 PHI524415:PHI524418 PRE524415:PRE524418 QBA524415:QBA524418 QKW524415:QKW524418 QUS524415:QUS524418 REO524415:REO524418 ROK524415:ROK524418 RYG524415:RYG524418 SIC524415:SIC524418 SRY524415:SRY524418 TBU524415:TBU524418 TLQ524415:TLQ524418 TVM524415:TVM524418 UFI524415:UFI524418 UPE524415:UPE524418 UZA524415:UZA524418 VIW524415:VIW524418 VSS524415:VSS524418 WCO524415:WCO524418 WMK524415:WMK524418 WWG524415:WWG524418 C589951:C589954 JU589951:JU589954 TQ589951:TQ589954 ADM589951:ADM589954 ANI589951:ANI589954 AXE589951:AXE589954 BHA589951:BHA589954 BQW589951:BQW589954 CAS589951:CAS589954 CKO589951:CKO589954 CUK589951:CUK589954 DEG589951:DEG589954 DOC589951:DOC589954 DXY589951:DXY589954 EHU589951:EHU589954 ERQ589951:ERQ589954 FBM589951:FBM589954 FLI589951:FLI589954 FVE589951:FVE589954 GFA589951:GFA589954 GOW589951:GOW589954 GYS589951:GYS589954 HIO589951:HIO589954 HSK589951:HSK589954 ICG589951:ICG589954 IMC589951:IMC589954 IVY589951:IVY589954 JFU589951:JFU589954 JPQ589951:JPQ589954 JZM589951:JZM589954 KJI589951:KJI589954 KTE589951:KTE589954 LDA589951:LDA589954 LMW589951:LMW589954 LWS589951:LWS589954 MGO589951:MGO589954 MQK589951:MQK589954 NAG589951:NAG589954 NKC589951:NKC589954 NTY589951:NTY589954 ODU589951:ODU589954 ONQ589951:ONQ589954 OXM589951:OXM589954 PHI589951:PHI589954 PRE589951:PRE589954 QBA589951:QBA589954 QKW589951:QKW589954 QUS589951:QUS589954 REO589951:REO589954 ROK589951:ROK589954 RYG589951:RYG589954 SIC589951:SIC589954 SRY589951:SRY589954 TBU589951:TBU589954 TLQ589951:TLQ589954 TVM589951:TVM589954 UFI589951:UFI589954 UPE589951:UPE589954 UZA589951:UZA589954 VIW589951:VIW589954 VSS589951:VSS589954 WCO589951:WCO589954 WMK589951:WMK589954 WWG589951:WWG589954 C655487:C655490 JU655487:JU655490 TQ655487:TQ655490 ADM655487:ADM655490 ANI655487:ANI655490 AXE655487:AXE655490 BHA655487:BHA655490 BQW655487:BQW655490 CAS655487:CAS655490 CKO655487:CKO655490 CUK655487:CUK655490 DEG655487:DEG655490 DOC655487:DOC655490 DXY655487:DXY655490 EHU655487:EHU655490 ERQ655487:ERQ655490 FBM655487:FBM655490 FLI655487:FLI655490 FVE655487:FVE655490 GFA655487:GFA655490 GOW655487:GOW655490 GYS655487:GYS655490 HIO655487:HIO655490 HSK655487:HSK655490 ICG655487:ICG655490 IMC655487:IMC655490 IVY655487:IVY655490 JFU655487:JFU655490 JPQ655487:JPQ655490 JZM655487:JZM655490 KJI655487:KJI655490 KTE655487:KTE655490 LDA655487:LDA655490 LMW655487:LMW655490 LWS655487:LWS655490 MGO655487:MGO655490 MQK655487:MQK655490 NAG655487:NAG655490 NKC655487:NKC655490 NTY655487:NTY655490 ODU655487:ODU655490 ONQ655487:ONQ655490 OXM655487:OXM655490 PHI655487:PHI655490 PRE655487:PRE655490 QBA655487:QBA655490 QKW655487:QKW655490 QUS655487:QUS655490 REO655487:REO655490 ROK655487:ROK655490 RYG655487:RYG655490 SIC655487:SIC655490 SRY655487:SRY655490 TBU655487:TBU655490 TLQ655487:TLQ655490 TVM655487:TVM655490 UFI655487:UFI655490 UPE655487:UPE655490 UZA655487:UZA655490 VIW655487:VIW655490 VSS655487:VSS655490 WCO655487:WCO655490 WMK655487:WMK655490 WWG655487:WWG655490 C721023:C721026 JU721023:JU721026 TQ721023:TQ721026 ADM721023:ADM721026 ANI721023:ANI721026 AXE721023:AXE721026 BHA721023:BHA721026 BQW721023:BQW721026 CAS721023:CAS721026 CKO721023:CKO721026 CUK721023:CUK721026 DEG721023:DEG721026 DOC721023:DOC721026 DXY721023:DXY721026 EHU721023:EHU721026 ERQ721023:ERQ721026 FBM721023:FBM721026 FLI721023:FLI721026 FVE721023:FVE721026 GFA721023:GFA721026 GOW721023:GOW721026 GYS721023:GYS721026 HIO721023:HIO721026 HSK721023:HSK721026 ICG721023:ICG721026 IMC721023:IMC721026 IVY721023:IVY721026 JFU721023:JFU721026 JPQ721023:JPQ721026 JZM721023:JZM721026 KJI721023:KJI721026 KTE721023:KTE721026 LDA721023:LDA721026 LMW721023:LMW721026 LWS721023:LWS721026 MGO721023:MGO721026 MQK721023:MQK721026 NAG721023:NAG721026 NKC721023:NKC721026 NTY721023:NTY721026 ODU721023:ODU721026 ONQ721023:ONQ721026 OXM721023:OXM721026 PHI721023:PHI721026 PRE721023:PRE721026 QBA721023:QBA721026 QKW721023:QKW721026 QUS721023:QUS721026 REO721023:REO721026 ROK721023:ROK721026 RYG721023:RYG721026 SIC721023:SIC721026 SRY721023:SRY721026 TBU721023:TBU721026 TLQ721023:TLQ721026 TVM721023:TVM721026 UFI721023:UFI721026 UPE721023:UPE721026 UZA721023:UZA721026 VIW721023:VIW721026 VSS721023:VSS721026 WCO721023:WCO721026 WMK721023:WMK721026 WWG721023:WWG721026 C786559:C786562 JU786559:JU786562 TQ786559:TQ786562 ADM786559:ADM786562 ANI786559:ANI786562 AXE786559:AXE786562 BHA786559:BHA786562 BQW786559:BQW786562 CAS786559:CAS786562 CKO786559:CKO786562 CUK786559:CUK786562 DEG786559:DEG786562 DOC786559:DOC786562 DXY786559:DXY786562 EHU786559:EHU786562 ERQ786559:ERQ786562 FBM786559:FBM786562 FLI786559:FLI786562 FVE786559:FVE786562 GFA786559:GFA786562 GOW786559:GOW786562 GYS786559:GYS786562 HIO786559:HIO786562 HSK786559:HSK786562 ICG786559:ICG786562 IMC786559:IMC786562 IVY786559:IVY786562 JFU786559:JFU786562 JPQ786559:JPQ786562 JZM786559:JZM786562 KJI786559:KJI786562 KTE786559:KTE786562 LDA786559:LDA786562 LMW786559:LMW786562 LWS786559:LWS786562 MGO786559:MGO786562 MQK786559:MQK786562 NAG786559:NAG786562 NKC786559:NKC786562 NTY786559:NTY786562 ODU786559:ODU786562 ONQ786559:ONQ786562 OXM786559:OXM786562 PHI786559:PHI786562 PRE786559:PRE786562 QBA786559:QBA786562 QKW786559:QKW786562 QUS786559:QUS786562 REO786559:REO786562 ROK786559:ROK786562 RYG786559:RYG786562 SIC786559:SIC786562 SRY786559:SRY786562 TBU786559:TBU786562 TLQ786559:TLQ786562 TVM786559:TVM786562 UFI786559:UFI786562 UPE786559:UPE786562 UZA786559:UZA786562 VIW786559:VIW786562 VSS786559:VSS786562 WCO786559:WCO786562 WMK786559:WMK786562 WWG786559:WWG786562 C852095:C852098 JU852095:JU852098 TQ852095:TQ852098 ADM852095:ADM852098 ANI852095:ANI852098 AXE852095:AXE852098 BHA852095:BHA852098 BQW852095:BQW852098 CAS852095:CAS852098 CKO852095:CKO852098 CUK852095:CUK852098 DEG852095:DEG852098 DOC852095:DOC852098 DXY852095:DXY852098 EHU852095:EHU852098 ERQ852095:ERQ852098 FBM852095:FBM852098 FLI852095:FLI852098 FVE852095:FVE852098 GFA852095:GFA852098 GOW852095:GOW852098 GYS852095:GYS852098 HIO852095:HIO852098 HSK852095:HSK852098 ICG852095:ICG852098 IMC852095:IMC852098 IVY852095:IVY852098 JFU852095:JFU852098 JPQ852095:JPQ852098 JZM852095:JZM852098 KJI852095:KJI852098 KTE852095:KTE852098 LDA852095:LDA852098 LMW852095:LMW852098 LWS852095:LWS852098 MGO852095:MGO852098 MQK852095:MQK852098 NAG852095:NAG852098 NKC852095:NKC852098 NTY852095:NTY852098 ODU852095:ODU852098 ONQ852095:ONQ852098 OXM852095:OXM852098 PHI852095:PHI852098 PRE852095:PRE852098 QBA852095:QBA852098 QKW852095:QKW852098 QUS852095:QUS852098 REO852095:REO852098 ROK852095:ROK852098 RYG852095:RYG852098 SIC852095:SIC852098 SRY852095:SRY852098 TBU852095:TBU852098 TLQ852095:TLQ852098 TVM852095:TVM852098 UFI852095:UFI852098 UPE852095:UPE852098 UZA852095:UZA852098 VIW852095:VIW852098 VSS852095:VSS852098 WCO852095:WCO852098 WMK852095:WMK852098 WWG852095:WWG852098 C917631:C917634 JU917631:JU917634 TQ917631:TQ917634 ADM917631:ADM917634 ANI917631:ANI917634 AXE917631:AXE917634 BHA917631:BHA917634 BQW917631:BQW917634 CAS917631:CAS917634 CKO917631:CKO917634 CUK917631:CUK917634 DEG917631:DEG917634 DOC917631:DOC917634 DXY917631:DXY917634 EHU917631:EHU917634 ERQ917631:ERQ917634 FBM917631:FBM917634 FLI917631:FLI917634 FVE917631:FVE917634 GFA917631:GFA917634 GOW917631:GOW917634 GYS917631:GYS917634 HIO917631:HIO917634 HSK917631:HSK917634 ICG917631:ICG917634 IMC917631:IMC917634 IVY917631:IVY917634 JFU917631:JFU917634 JPQ917631:JPQ917634 JZM917631:JZM917634 KJI917631:KJI917634 KTE917631:KTE917634 LDA917631:LDA917634 LMW917631:LMW917634 LWS917631:LWS917634 MGO917631:MGO917634 MQK917631:MQK917634 NAG917631:NAG917634 NKC917631:NKC917634 NTY917631:NTY917634 ODU917631:ODU917634 ONQ917631:ONQ917634 OXM917631:OXM917634 PHI917631:PHI917634 PRE917631:PRE917634 QBA917631:QBA917634 QKW917631:QKW917634 QUS917631:QUS917634 REO917631:REO917634 ROK917631:ROK917634 RYG917631:RYG917634 SIC917631:SIC917634 SRY917631:SRY917634 TBU917631:TBU917634 TLQ917631:TLQ917634 TVM917631:TVM917634 UFI917631:UFI917634 UPE917631:UPE917634 UZA917631:UZA917634 VIW917631:VIW917634 VSS917631:VSS917634 WCO917631:WCO917634 WMK917631:WMK917634 WWG917631:WWG917634 C983167:C983170 JU983167:JU983170 TQ983167:TQ983170 ADM983167:ADM983170 ANI983167:ANI983170 AXE983167:AXE983170 BHA983167:BHA983170 BQW983167:BQW983170 CAS983167:CAS983170 CKO983167:CKO983170 CUK983167:CUK983170 DEG983167:DEG983170 DOC983167:DOC983170 DXY983167:DXY983170 EHU983167:EHU983170 ERQ983167:ERQ983170 FBM983167:FBM983170 FLI983167:FLI983170 FVE983167:FVE983170 GFA983167:GFA983170 GOW983167:GOW983170 GYS983167:GYS983170 HIO983167:HIO983170 HSK983167:HSK983170 ICG983167:ICG983170 IMC983167:IMC983170 IVY983167:IVY983170 JFU983167:JFU983170 JPQ983167:JPQ983170 JZM983167:JZM983170 KJI983167:KJI983170 KTE983167:KTE983170 LDA983167:LDA983170 LMW983167:LMW983170 LWS983167:LWS983170 MGO983167:MGO983170 MQK983167:MQK983170 NAG983167:NAG983170 NKC983167:NKC983170 NTY983167:NTY983170 ODU983167:ODU983170 ONQ983167:ONQ983170 OXM983167:OXM983170 PHI983167:PHI983170 PRE983167:PRE983170 QBA983167:QBA983170 QKW983167:QKW983170 QUS983167:QUS983170 REO983167:REO983170 ROK983167:ROK983170 RYG983167:RYG983170 SIC983167:SIC983170 SRY983167:SRY983170 TBU983167:TBU983170 TLQ983167:TLQ983170 TVM983167:TVM983170 UFI983167:UFI983170 UPE983167:UPE983170 UZA983167:UZA983170 VIW983167:VIW983170 VSS983167:VSS983170 WCO983167:WCO983170 WMK983167:WMK983170 WWG983167:WWG983170 WCO983160:WCO983165 C65907:C65910 JU65907:JU65910 TQ65907:TQ65910 ADM65907:ADM65910 ANI65907:ANI65910 AXE65907:AXE65910 BHA65907:BHA65910 BQW65907:BQW65910 CAS65907:CAS65910 CKO65907:CKO65910 CUK65907:CUK65910 DEG65907:DEG65910 DOC65907:DOC65910 DXY65907:DXY65910 EHU65907:EHU65910 ERQ65907:ERQ65910 FBM65907:FBM65910 FLI65907:FLI65910 FVE65907:FVE65910 GFA65907:GFA65910 GOW65907:GOW65910 GYS65907:GYS65910 HIO65907:HIO65910 HSK65907:HSK65910 ICG65907:ICG65910 IMC65907:IMC65910 IVY65907:IVY65910 JFU65907:JFU65910 JPQ65907:JPQ65910 JZM65907:JZM65910 KJI65907:KJI65910 KTE65907:KTE65910 LDA65907:LDA65910 LMW65907:LMW65910 LWS65907:LWS65910 MGO65907:MGO65910 MQK65907:MQK65910 NAG65907:NAG65910 NKC65907:NKC65910 NTY65907:NTY65910 ODU65907:ODU65910 ONQ65907:ONQ65910 OXM65907:OXM65910 PHI65907:PHI65910 PRE65907:PRE65910 QBA65907:QBA65910 QKW65907:QKW65910 QUS65907:QUS65910 REO65907:REO65910 ROK65907:ROK65910 RYG65907:RYG65910 SIC65907:SIC65910 SRY65907:SRY65910 TBU65907:TBU65910 TLQ65907:TLQ65910 TVM65907:TVM65910 UFI65907:UFI65910 UPE65907:UPE65910 UZA65907:UZA65910 VIW65907:VIW65910 VSS65907:VSS65910 WCO65907:WCO65910 WMK65907:WMK65910 WWG65907:WWG65910 C131443:C131446 JU131443:JU131446 TQ131443:TQ131446 ADM131443:ADM131446 ANI131443:ANI131446 AXE131443:AXE131446 BHA131443:BHA131446 BQW131443:BQW131446 CAS131443:CAS131446 CKO131443:CKO131446 CUK131443:CUK131446 DEG131443:DEG131446 DOC131443:DOC131446 DXY131443:DXY131446 EHU131443:EHU131446 ERQ131443:ERQ131446 FBM131443:FBM131446 FLI131443:FLI131446 FVE131443:FVE131446 GFA131443:GFA131446 GOW131443:GOW131446 GYS131443:GYS131446 HIO131443:HIO131446 HSK131443:HSK131446 ICG131443:ICG131446 IMC131443:IMC131446 IVY131443:IVY131446 JFU131443:JFU131446 JPQ131443:JPQ131446 JZM131443:JZM131446 KJI131443:KJI131446 KTE131443:KTE131446 LDA131443:LDA131446 LMW131443:LMW131446 LWS131443:LWS131446 MGO131443:MGO131446 MQK131443:MQK131446 NAG131443:NAG131446 NKC131443:NKC131446 NTY131443:NTY131446 ODU131443:ODU131446 ONQ131443:ONQ131446 OXM131443:OXM131446 PHI131443:PHI131446 PRE131443:PRE131446 QBA131443:QBA131446 QKW131443:QKW131446 QUS131443:QUS131446 REO131443:REO131446 ROK131443:ROK131446 RYG131443:RYG131446 SIC131443:SIC131446 SRY131443:SRY131446 TBU131443:TBU131446 TLQ131443:TLQ131446 TVM131443:TVM131446 UFI131443:UFI131446 UPE131443:UPE131446 UZA131443:UZA131446 VIW131443:VIW131446 VSS131443:VSS131446 WCO131443:WCO131446 WMK131443:WMK131446 WWG131443:WWG131446 C196979:C196982 JU196979:JU196982 TQ196979:TQ196982 ADM196979:ADM196982 ANI196979:ANI196982 AXE196979:AXE196982 BHA196979:BHA196982 BQW196979:BQW196982 CAS196979:CAS196982 CKO196979:CKO196982 CUK196979:CUK196982 DEG196979:DEG196982 DOC196979:DOC196982 DXY196979:DXY196982 EHU196979:EHU196982 ERQ196979:ERQ196982 FBM196979:FBM196982 FLI196979:FLI196982 FVE196979:FVE196982 GFA196979:GFA196982 GOW196979:GOW196982 GYS196979:GYS196982 HIO196979:HIO196982 HSK196979:HSK196982 ICG196979:ICG196982 IMC196979:IMC196982 IVY196979:IVY196982 JFU196979:JFU196982 JPQ196979:JPQ196982 JZM196979:JZM196982 KJI196979:KJI196982 KTE196979:KTE196982 LDA196979:LDA196982 LMW196979:LMW196982 LWS196979:LWS196982 MGO196979:MGO196982 MQK196979:MQK196982 NAG196979:NAG196982 NKC196979:NKC196982 NTY196979:NTY196982 ODU196979:ODU196982 ONQ196979:ONQ196982 OXM196979:OXM196982 PHI196979:PHI196982 PRE196979:PRE196982 QBA196979:QBA196982 QKW196979:QKW196982 QUS196979:QUS196982 REO196979:REO196982 ROK196979:ROK196982 RYG196979:RYG196982 SIC196979:SIC196982 SRY196979:SRY196982 TBU196979:TBU196982 TLQ196979:TLQ196982 TVM196979:TVM196982 UFI196979:UFI196982 UPE196979:UPE196982 UZA196979:UZA196982 VIW196979:VIW196982 VSS196979:VSS196982 WCO196979:WCO196982 WMK196979:WMK196982 WWG196979:WWG196982 C262515:C262518 JU262515:JU262518 TQ262515:TQ262518 ADM262515:ADM262518 ANI262515:ANI262518 AXE262515:AXE262518 BHA262515:BHA262518 BQW262515:BQW262518 CAS262515:CAS262518 CKO262515:CKO262518 CUK262515:CUK262518 DEG262515:DEG262518 DOC262515:DOC262518 DXY262515:DXY262518 EHU262515:EHU262518 ERQ262515:ERQ262518 FBM262515:FBM262518 FLI262515:FLI262518 FVE262515:FVE262518 GFA262515:GFA262518 GOW262515:GOW262518 GYS262515:GYS262518 HIO262515:HIO262518 HSK262515:HSK262518 ICG262515:ICG262518 IMC262515:IMC262518 IVY262515:IVY262518 JFU262515:JFU262518 JPQ262515:JPQ262518 JZM262515:JZM262518 KJI262515:KJI262518 KTE262515:KTE262518 LDA262515:LDA262518 LMW262515:LMW262518 LWS262515:LWS262518 MGO262515:MGO262518 MQK262515:MQK262518 NAG262515:NAG262518 NKC262515:NKC262518 NTY262515:NTY262518 ODU262515:ODU262518 ONQ262515:ONQ262518 OXM262515:OXM262518 PHI262515:PHI262518 PRE262515:PRE262518 QBA262515:QBA262518 QKW262515:QKW262518 QUS262515:QUS262518 REO262515:REO262518 ROK262515:ROK262518 RYG262515:RYG262518 SIC262515:SIC262518 SRY262515:SRY262518 TBU262515:TBU262518 TLQ262515:TLQ262518 TVM262515:TVM262518 UFI262515:UFI262518 UPE262515:UPE262518 UZA262515:UZA262518 VIW262515:VIW262518 VSS262515:VSS262518 WCO262515:WCO262518 WMK262515:WMK262518 WWG262515:WWG262518 C328051:C328054 JU328051:JU328054 TQ328051:TQ328054 ADM328051:ADM328054 ANI328051:ANI328054 AXE328051:AXE328054 BHA328051:BHA328054 BQW328051:BQW328054 CAS328051:CAS328054 CKO328051:CKO328054 CUK328051:CUK328054 DEG328051:DEG328054 DOC328051:DOC328054 DXY328051:DXY328054 EHU328051:EHU328054 ERQ328051:ERQ328054 FBM328051:FBM328054 FLI328051:FLI328054 FVE328051:FVE328054 GFA328051:GFA328054 GOW328051:GOW328054 GYS328051:GYS328054 HIO328051:HIO328054 HSK328051:HSK328054 ICG328051:ICG328054 IMC328051:IMC328054 IVY328051:IVY328054 JFU328051:JFU328054 JPQ328051:JPQ328054 JZM328051:JZM328054 KJI328051:KJI328054 KTE328051:KTE328054 LDA328051:LDA328054 LMW328051:LMW328054 LWS328051:LWS328054 MGO328051:MGO328054 MQK328051:MQK328054 NAG328051:NAG328054 NKC328051:NKC328054 NTY328051:NTY328054 ODU328051:ODU328054 ONQ328051:ONQ328054 OXM328051:OXM328054 PHI328051:PHI328054 PRE328051:PRE328054 QBA328051:QBA328054 QKW328051:QKW328054 QUS328051:QUS328054 REO328051:REO328054 ROK328051:ROK328054 RYG328051:RYG328054 SIC328051:SIC328054 SRY328051:SRY328054 TBU328051:TBU328054 TLQ328051:TLQ328054 TVM328051:TVM328054 UFI328051:UFI328054 UPE328051:UPE328054 UZA328051:UZA328054 VIW328051:VIW328054 VSS328051:VSS328054 WCO328051:WCO328054 WMK328051:WMK328054 WWG328051:WWG328054 C393587:C393590 JU393587:JU393590 TQ393587:TQ393590 ADM393587:ADM393590 ANI393587:ANI393590 AXE393587:AXE393590 BHA393587:BHA393590 BQW393587:BQW393590 CAS393587:CAS393590 CKO393587:CKO393590 CUK393587:CUK393590 DEG393587:DEG393590 DOC393587:DOC393590 DXY393587:DXY393590 EHU393587:EHU393590 ERQ393587:ERQ393590 FBM393587:FBM393590 FLI393587:FLI393590 FVE393587:FVE393590 GFA393587:GFA393590 GOW393587:GOW393590 GYS393587:GYS393590 HIO393587:HIO393590 HSK393587:HSK393590 ICG393587:ICG393590 IMC393587:IMC393590 IVY393587:IVY393590 JFU393587:JFU393590 JPQ393587:JPQ393590 JZM393587:JZM393590 KJI393587:KJI393590 KTE393587:KTE393590 LDA393587:LDA393590 LMW393587:LMW393590 LWS393587:LWS393590 MGO393587:MGO393590 MQK393587:MQK393590 NAG393587:NAG393590 NKC393587:NKC393590 NTY393587:NTY393590 ODU393587:ODU393590 ONQ393587:ONQ393590 OXM393587:OXM393590 PHI393587:PHI393590 PRE393587:PRE393590 QBA393587:QBA393590 QKW393587:QKW393590 QUS393587:QUS393590 REO393587:REO393590 ROK393587:ROK393590 RYG393587:RYG393590 SIC393587:SIC393590 SRY393587:SRY393590 TBU393587:TBU393590 TLQ393587:TLQ393590 TVM393587:TVM393590 UFI393587:UFI393590 UPE393587:UPE393590 UZA393587:UZA393590 VIW393587:VIW393590 VSS393587:VSS393590 WCO393587:WCO393590 WMK393587:WMK393590 WWG393587:WWG393590 C459123:C459126 JU459123:JU459126 TQ459123:TQ459126 ADM459123:ADM459126 ANI459123:ANI459126 AXE459123:AXE459126 BHA459123:BHA459126 BQW459123:BQW459126 CAS459123:CAS459126 CKO459123:CKO459126 CUK459123:CUK459126 DEG459123:DEG459126 DOC459123:DOC459126 DXY459123:DXY459126 EHU459123:EHU459126 ERQ459123:ERQ459126 FBM459123:FBM459126 FLI459123:FLI459126 FVE459123:FVE459126 GFA459123:GFA459126 GOW459123:GOW459126 GYS459123:GYS459126 HIO459123:HIO459126 HSK459123:HSK459126 ICG459123:ICG459126 IMC459123:IMC459126 IVY459123:IVY459126 JFU459123:JFU459126 JPQ459123:JPQ459126 JZM459123:JZM459126 KJI459123:KJI459126 KTE459123:KTE459126 LDA459123:LDA459126 LMW459123:LMW459126 LWS459123:LWS459126 MGO459123:MGO459126 MQK459123:MQK459126 NAG459123:NAG459126 NKC459123:NKC459126 NTY459123:NTY459126 ODU459123:ODU459126 ONQ459123:ONQ459126 OXM459123:OXM459126 PHI459123:PHI459126 PRE459123:PRE459126 QBA459123:QBA459126 QKW459123:QKW459126 QUS459123:QUS459126 REO459123:REO459126 ROK459123:ROK459126 RYG459123:RYG459126 SIC459123:SIC459126 SRY459123:SRY459126 TBU459123:TBU459126 TLQ459123:TLQ459126 TVM459123:TVM459126 UFI459123:UFI459126 UPE459123:UPE459126 UZA459123:UZA459126 VIW459123:VIW459126 VSS459123:VSS459126 WCO459123:WCO459126 WMK459123:WMK459126 WWG459123:WWG459126 C524659:C524662 JU524659:JU524662 TQ524659:TQ524662 ADM524659:ADM524662 ANI524659:ANI524662 AXE524659:AXE524662 BHA524659:BHA524662 BQW524659:BQW524662 CAS524659:CAS524662 CKO524659:CKO524662 CUK524659:CUK524662 DEG524659:DEG524662 DOC524659:DOC524662 DXY524659:DXY524662 EHU524659:EHU524662 ERQ524659:ERQ524662 FBM524659:FBM524662 FLI524659:FLI524662 FVE524659:FVE524662 GFA524659:GFA524662 GOW524659:GOW524662 GYS524659:GYS524662 HIO524659:HIO524662 HSK524659:HSK524662 ICG524659:ICG524662 IMC524659:IMC524662 IVY524659:IVY524662 JFU524659:JFU524662 JPQ524659:JPQ524662 JZM524659:JZM524662 KJI524659:KJI524662 KTE524659:KTE524662 LDA524659:LDA524662 LMW524659:LMW524662 LWS524659:LWS524662 MGO524659:MGO524662 MQK524659:MQK524662 NAG524659:NAG524662 NKC524659:NKC524662 NTY524659:NTY524662 ODU524659:ODU524662 ONQ524659:ONQ524662 OXM524659:OXM524662 PHI524659:PHI524662 PRE524659:PRE524662 QBA524659:QBA524662 QKW524659:QKW524662 QUS524659:QUS524662 REO524659:REO524662 ROK524659:ROK524662 RYG524659:RYG524662 SIC524659:SIC524662 SRY524659:SRY524662 TBU524659:TBU524662 TLQ524659:TLQ524662 TVM524659:TVM524662 UFI524659:UFI524662 UPE524659:UPE524662 UZA524659:UZA524662 VIW524659:VIW524662 VSS524659:VSS524662 WCO524659:WCO524662 WMK524659:WMK524662 WWG524659:WWG524662 C590195:C590198 JU590195:JU590198 TQ590195:TQ590198 ADM590195:ADM590198 ANI590195:ANI590198 AXE590195:AXE590198 BHA590195:BHA590198 BQW590195:BQW590198 CAS590195:CAS590198 CKO590195:CKO590198 CUK590195:CUK590198 DEG590195:DEG590198 DOC590195:DOC590198 DXY590195:DXY590198 EHU590195:EHU590198 ERQ590195:ERQ590198 FBM590195:FBM590198 FLI590195:FLI590198 FVE590195:FVE590198 GFA590195:GFA590198 GOW590195:GOW590198 GYS590195:GYS590198 HIO590195:HIO590198 HSK590195:HSK590198 ICG590195:ICG590198 IMC590195:IMC590198 IVY590195:IVY590198 JFU590195:JFU590198 JPQ590195:JPQ590198 JZM590195:JZM590198 KJI590195:KJI590198 KTE590195:KTE590198 LDA590195:LDA590198 LMW590195:LMW590198 LWS590195:LWS590198 MGO590195:MGO590198 MQK590195:MQK590198 NAG590195:NAG590198 NKC590195:NKC590198 NTY590195:NTY590198 ODU590195:ODU590198 ONQ590195:ONQ590198 OXM590195:OXM590198 PHI590195:PHI590198 PRE590195:PRE590198 QBA590195:QBA590198 QKW590195:QKW590198 QUS590195:QUS590198 REO590195:REO590198 ROK590195:ROK590198 RYG590195:RYG590198 SIC590195:SIC590198 SRY590195:SRY590198 TBU590195:TBU590198 TLQ590195:TLQ590198 TVM590195:TVM590198 UFI590195:UFI590198 UPE590195:UPE590198 UZA590195:UZA590198 VIW590195:VIW590198 VSS590195:VSS590198 WCO590195:WCO590198 WMK590195:WMK590198 WWG590195:WWG590198 C655731:C655734 JU655731:JU655734 TQ655731:TQ655734 ADM655731:ADM655734 ANI655731:ANI655734 AXE655731:AXE655734 BHA655731:BHA655734 BQW655731:BQW655734 CAS655731:CAS655734 CKO655731:CKO655734 CUK655731:CUK655734 DEG655731:DEG655734 DOC655731:DOC655734 DXY655731:DXY655734 EHU655731:EHU655734 ERQ655731:ERQ655734 FBM655731:FBM655734 FLI655731:FLI655734 FVE655731:FVE655734 GFA655731:GFA655734 GOW655731:GOW655734 GYS655731:GYS655734 HIO655731:HIO655734 HSK655731:HSK655734 ICG655731:ICG655734 IMC655731:IMC655734 IVY655731:IVY655734 JFU655731:JFU655734 JPQ655731:JPQ655734 JZM655731:JZM655734 KJI655731:KJI655734 KTE655731:KTE655734 LDA655731:LDA655734 LMW655731:LMW655734 LWS655731:LWS655734 MGO655731:MGO655734 MQK655731:MQK655734 NAG655731:NAG655734 NKC655731:NKC655734 NTY655731:NTY655734 ODU655731:ODU655734 ONQ655731:ONQ655734 OXM655731:OXM655734 PHI655731:PHI655734 PRE655731:PRE655734 QBA655731:QBA655734 QKW655731:QKW655734 QUS655731:QUS655734 REO655731:REO655734 ROK655731:ROK655734 RYG655731:RYG655734 SIC655731:SIC655734 SRY655731:SRY655734 TBU655731:TBU655734 TLQ655731:TLQ655734 TVM655731:TVM655734 UFI655731:UFI655734 UPE655731:UPE655734 UZA655731:UZA655734 VIW655731:VIW655734 VSS655731:VSS655734 WCO655731:WCO655734 WMK655731:WMK655734 WWG655731:WWG655734 C721267:C721270 JU721267:JU721270 TQ721267:TQ721270 ADM721267:ADM721270 ANI721267:ANI721270 AXE721267:AXE721270 BHA721267:BHA721270 BQW721267:BQW721270 CAS721267:CAS721270 CKO721267:CKO721270 CUK721267:CUK721270 DEG721267:DEG721270 DOC721267:DOC721270 DXY721267:DXY721270 EHU721267:EHU721270 ERQ721267:ERQ721270 FBM721267:FBM721270 FLI721267:FLI721270 FVE721267:FVE721270 GFA721267:GFA721270 GOW721267:GOW721270 GYS721267:GYS721270 HIO721267:HIO721270 HSK721267:HSK721270 ICG721267:ICG721270 IMC721267:IMC721270 IVY721267:IVY721270 JFU721267:JFU721270 JPQ721267:JPQ721270 JZM721267:JZM721270 KJI721267:KJI721270 KTE721267:KTE721270 LDA721267:LDA721270 LMW721267:LMW721270 LWS721267:LWS721270 MGO721267:MGO721270 MQK721267:MQK721270 NAG721267:NAG721270 NKC721267:NKC721270 NTY721267:NTY721270 ODU721267:ODU721270 ONQ721267:ONQ721270 OXM721267:OXM721270 PHI721267:PHI721270 PRE721267:PRE721270 QBA721267:QBA721270 QKW721267:QKW721270 QUS721267:QUS721270 REO721267:REO721270 ROK721267:ROK721270 RYG721267:RYG721270 SIC721267:SIC721270 SRY721267:SRY721270 TBU721267:TBU721270 TLQ721267:TLQ721270 TVM721267:TVM721270 UFI721267:UFI721270 UPE721267:UPE721270 UZA721267:UZA721270 VIW721267:VIW721270 VSS721267:VSS721270 WCO721267:WCO721270 WMK721267:WMK721270 WWG721267:WWG721270 C786803:C786806 JU786803:JU786806 TQ786803:TQ786806 ADM786803:ADM786806 ANI786803:ANI786806 AXE786803:AXE786806 BHA786803:BHA786806 BQW786803:BQW786806 CAS786803:CAS786806 CKO786803:CKO786806 CUK786803:CUK786806 DEG786803:DEG786806 DOC786803:DOC786806 DXY786803:DXY786806 EHU786803:EHU786806 ERQ786803:ERQ786806 FBM786803:FBM786806 FLI786803:FLI786806 FVE786803:FVE786806 GFA786803:GFA786806 GOW786803:GOW786806 GYS786803:GYS786806 HIO786803:HIO786806 HSK786803:HSK786806 ICG786803:ICG786806 IMC786803:IMC786806 IVY786803:IVY786806 JFU786803:JFU786806 JPQ786803:JPQ786806 JZM786803:JZM786806 KJI786803:KJI786806 KTE786803:KTE786806 LDA786803:LDA786806 LMW786803:LMW786806 LWS786803:LWS786806 MGO786803:MGO786806 MQK786803:MQK786806 NAG786803:NAG786806 NKC786803:NKC786806 NTY786803:NTY786806 ODU786803:ODU786806 ONQ786803:ONQ786806 OXM786803:OXM786806 PHI786803:PHI786806 PRE786803:PRE786806 QBA786803:QBA786806 QKW786803:QKW786806 QUS786803:QUS786806 REO786803:REO786806 ROK786803:ROK786806 RYG786803:RYG786806 SIC786803:SIC786806 SRY786803:SRY786806 TBU786803:TBU786806 TLQ786803:TLQ786806 TVM786803:TVM786806 UFI786803:UFI786806 UPE786803:UPE786806 UZA786803:UZA786806 VIW786803:VIW786806 VSS786803:VSS786806 WCO786803:WCO786806 WMK786803:WMK786806 WWG786803:WWG786806 C852339:C852342 JU852339:JU852342 TQ852339:TQ852342 ADM852339:ADM852342 ANI852339:ANI852342 AXE852339:AXE852342 BHA852339:BHA852342 BQW852339:BQW852342 CAS852339:CAS852342 CKO852339:CKO852342 CUK852339:CUK852342 DEG852339:DEG852342 DOC852339:DOC852342 DXY852339:DXY852342 EHU852339:EHU852342 ERQ852339:ERQ852342 FBM852339:FBM852342 FLI852339:FLI852342 FVE852339:FVE852342 GFA852339:GFA852342 GOW852339:GOW852342 GYS852339:GYS852342 HIO852339:HIO852342 HSK852339:HSK852342 ICG852339:ICG852342 IMC852339:IMC852342 IVY852339:IVY852342 JFU852339:JFU852342 JPQ852339:JPQ852342 JZM852339:JZM852342 KJI852339:KJI852342 KTE852339:KTE852342 LDA852339:LDA852342 LMW852339:LMW852342 LWS852339:LWS852342 MGO852339:MGO852342 MQK852339:MQK852342 NAG852339:NAG852342 NKC852339:NKC852342 NTY852339:NTY852342 ODU852339:ODU852342 ONQ852339:ONQ852342 OXM852339:OXM852342 PHI852339:PHI852342 PRE852339:PRE852342 QBA852339:QBA852342 QKW852339:QKW852342 QUS852339:QUS852342 REO852339:REO852342 ROK852339:ROK852342 RYG852339:RYG852342 SIC852339:SIC852342 SRY852339:SRY852342 TBU852339:TBU852342 TLQ852339:TLQ852342 TVM852339:TVM852342 UFI852339:UFI852342 UPE852339:UPE852342 UZA852339:UZA852342 VIW852339:VIW852342 VSS852339:VSS852342 WCO852339:WCO852342 WMK852339:WMK852342 WWG852339:WWG852342 C917875:C917878 JU917875:JU917878 TQ917875:TQ917878 ADM917875:ADM917878 ANI917875:ANI917878 AXE917875:AXE917878 BHA917875:BHA917878 BQW917875:BQW917878 CAS917875:CAS917878 CKO917875:CKO917878 CUK917875:CUK917878 DEG917875:DEG917878 DOC917875:DOC917878 DXY917875:DXY917878 EHU917875:EHU917878 ERQ917875:ERQ917878 FBM917875:FBM917878 FLI917875:FLI917878 FVE917875:FVE917878 GFA917875:GFA917878 GOW917875:GOW917878 GYS917875:GYS917878 HIO917875:HIO917878 HSK917875:HSK917878 ICG917875:ICG917878 IMC917875:IMC917878 IVY917875:IVY917878 JFU917875:JFU917878 JPQ917875:JPQ917878 JZM917875:JZM917878 KJI917875:KJI917878 KTE917875:KTE917878 LDA917875:LDA917878 LMW917875:LMW917878 LWS917875:LWS917878 MGO917875:MGO917878 MQK917875:MQK917878 NAG917875:NAG917878 NKC917875:NKC917878 NTY917875:NTY917878 ODU917875:ODU917878 ONQ917875:ONQ917878 OXM917875:OXM917878 PHI917875:PHI917878 PRE917875:PRE917878 QBA917875:QBA917878 QKW917875:QKW917878 QUS917875:QUS917878 REO917875:REO917878 ROK917875:ROK917878 RYG917875:RYG917878 SIC917875:SIC917878 SRY917875:SRY917878 TBU917875:TBU917878 TLQ917875:TLQ917878 TVM917875:TVM917878 UFI917875:UFI917878 UPE917875:UPE917878 UZA917875:UZA917878 VIW917875:VIW917878 VSS917875:VSS917878 WCO917875:WCO917878 WMK917875:WMK917878 WWG917875:WWG917878 C983411:C983414 JU983411:JU983414 TQ983411:TQ983414 ADM983411:ADM983414 ANI983411:ANI983414 AXE983411:AXE983414 BHA983411:BHA983414 BQW983411:BQW983414 CAS983411:CAS983414 CKO983411:CKO983414 CUK983411:CUK983414 DEG983411:DEG983414 DOC983411:DOC983414 DXY983411:DXY983414 EHU983411:EHU983414 ERQ983411:ERQ983414 FBM983411:FBM983414 FLI983411:FLI983414 FVE983411:FVE983414 GFA983411:GFA983414 GOW983411:GOW983414 GYS983411:GYS983414 HIO983411:HIO983414 HSK983411:HSK983414 ICG983411:ICG983414 IMC983411:IMC983414 IVY983411:IVY983414 JFU983411:JFU983414 JPQ983411:JPQ983414 JZM983411:JZM983414 KJI983411:KJI983414 KTE983411:KTE983414 LDA983411:LDA983414 LMW983411:LMW983414 LWS983411:LWS983414 MGO983411:MGO983414 MQK983411:MQK983414 NAG983411:NAG983414 NKC983411:NKC983414 NTY983411:NTY983414 ODU983411:ODU983414 ONQ983411:ONQ983414 OXM983411:OXM983414 PHI983411:PHI983414 PRE983411:PRE983414 QBA983411:QBA983414 QKW983411:QKW983414 QUS983411:QUS983414 REO983411:REO983414 ROK983411:ROK983414 RYG983411:RYG983414 SIC983411:SIC983414 SRY983411:SRY983414 TBU983411:TBU983414 TLQ983411:TLQ983414 TVM983411:TVM983414 UFI983411:UFI983414 UPE983411:UPE983414 UZA983411:UZA983414 VIW983411:VIW983414 VSS983411:VSS983414 WCO983411:WCO983414 WMK983411:WMK983414 WWG983411:WWG983414 JZM983160:JZM983165 JU111:JU117 TQ111:TQ117 ADM111:ADM117 ANI111:ANI117 AXE111:AXE117 BHA111:BHA117 BQW111:BQW117 CAS111:CAS117 CKO111:CKO117 CUK111:CUK117 DEG111:DEG117 DOC111:DOC117 DXY111:DXY117 EHU111:EHU117 ERQ111:ERQ117 FBM111:FBM117 FLI111:FLI117 FVE111:FVE117 GFA111:GFA117 GOW111:GOW117 GYS111:GYS117 HIO111:HIO117 HSK111:HSK117 ICG111:ICG117 IMC111:IMC117 IVY111:IVY117 JFU111:JFU117 JPQ111:JPQ117 JZM111:JZM117 KJI111:KJI117 KTE111:KTE117 LDA111:LDA117 LMW111:LMW117 LWS111:LWS117 MGO111:MGO117 MQK111:MQK117 NAG111:NAG117 NKC111:NKC117 NTY111:NTY117 ODU111:ODU117 ONQ111:ONQ117 OXM111:OXM117 PHI111:PHI117 PRE111:PRE117 QBA111:QBA117 QKW111:QKW117 QUS111:QUS117 REO111:REO117 ROK111:ROK117 RYG111:RYG117 SIC111:SIC117 SRY111:SRY117 TBU111:TBU117 TLQ111:TLQ117 TVM111:TVM117 UFI111:UFI117 UPE111:UPE117 UZA111:UZA117 VIW111:VIW117 VSS111:VSS117 WCO111:WCO117 WMK111:WMK117 WWG111:WWG117 C65712:C65716 JU65712:JU65716 TQ65712:TQ65716 ADM65712:ADM65716 ANI65712:ANI65716 AXE65712:AXE65716 BHA65712:BHA65716 BQW65712:BQW65716 CAS65712:CAS65716 CKO65712:CKO65716 CUK65712:CUK65716 DEG65712:DEG65716 DOC65712:DOC65716 DXY65712:DXY65716 EHU65712:EHU65716 ERQ65712:ERQ65716 FBM65712:FBM65716 FLI65712:FLI65716 FVE65712:FVE65716 GFA65712:GFA65716 GOW65712:GOW65716 GYS65712:GYS65716 HIO65712:HIO65716 HSK65712:HSK65716 ICG65712:ICG65716 IMC65712:IMC65716 IVY65712:IVY65716 JFU65712:JFU65716 JPQ65712:JPQ65716 JZM65712:JZM65716 KJI65712:KJI65716 KTE65712:KTE65716 LDA65712:LDA65716 LMW65712:LMW65716 LWS65712:LWS65716 MGO65712:MGO65716 MQK65712:MQK65716 NAG65712:NAG65716 NKC65712:NKC65716 NTY65712:NTY65716 ODU65712:ODU65716 ONQ65712:ONQ65716 OXM65712:OXM65716 PHI65712:PHI65716 PRE65712:PRE65716 QBA65712:QBA65716 QKW65712:QKW65716 QUS65712:QUS65716 REO65712:REO65716 ROK65712:ROK65716 RYG65712:RYG65716 SIC65712:SIC65716 SRY65712:SRY65716 TBU65712:TBU65716 TLQ65712:TLQ65716 TVM65712:TVM65716 UFI65712:UFI65716 UPE65712:UPE65716 UZA65712:UZA65716 VIW65712:VIW65716 VSS65712:VSS65716 WCO65712:WCO65716 WMK65712:WMK65716 WWG65712:WWG65716 C131248:C131252 JU131248:JU131252 TQ131248:TQ131252 ADM131248:ADM131252 ANI131248:ANI131252 AXE131248:AXE131252 BHA131248:BHA131252 BQW131248:BQW131252 CAS131248:CAS131252 CKO131248:CKO131252 CUK131248:CUK131252 DEG131248:DEG131252 DOC131248:DOC131252 DXY131248:DXY131252 EHU131248:EHU131252 ERQ131248:ERQ131252 FBM131248:FBM131252 FLI131248:FLI131252 FVE131248:FVE131252 GFA131248:GFA131252 GOW131248:GOW131252 GYS131248:GYS131252 HIO131248:HIO131252 HSK131248:HSK131252 ICG131248:ICG131252 IMC131248:IMC131252 IVY131248:IVY131252 JFU131248:JFU131252 JPQ131248:JPQ131252 JZM131248:JZM131252 KJI131248:KJI131252 KTE131248:KTE131252 LDA131248:LDA131252 LMW131248:LMW131252 LWS131248:LWS131252 MGO131248:MGO131252 MQK131248:MQK131252 NAG131248:NAG131252 NKC131248:NKC131252 NTY131248:NTY131252 ODU131248:ODU131252 ONQ131248:ONQ131252 OXM131248:OXM131252 PHI131248:PHI131252 PRE131248:PRE131252 QBA131248:QBA131252 QKW131248:QKW131252 QUS131248:QUS131252 REO131248:REO131252 ROK131248:ROK131252 RYG131248:RYG131252 SIC131248:SIC131252 SRY131248:SRY131252 TBU131248:TBU131252 TLQ131248:TLQ131252 TVM131248:TVM131252 UFI131248:UFI131252 UPE131248:UPE131252 UZA131248:UZA131252 VIW131248:VIW131252 VSS131248:VSS131252 WCO131248:WCO131252 WMK131248:WMK131252 WWG131248:WWG131252 C196784:C196788 JU196784:JU196788 TQ196784:TQ196788 ADM196784:ADM196788 ANI196784:ANI196788 AXE196784:AXE196788 BHA196784:BHA196788 BQW196784:BQW196788 CAS196784:CAS196788 CKO196784:CKO196788 CUK196784:CUK196788 DEG196784:DEG196788 DOC196784:DOC196788 DXY196784:DXY196788 EHU196784:EHU196788 ERQ196784:ERQ196788 FBM196784:FBM196788 FLI196784:FLI196788 FVE196784:FVE196788 GFA196784:GFA196788 GOW196784:GOW196788 GYS196784:GYS196788 HIO196784:HIO196788 HSK196784:HSK196788 ICG196784:ICG196788 IMC196784:IMC196788 IVY196784:IVY196788 JFU196784:JFU196788 JPQ196784:JPQ196788 JZM196784:JZM196788 KJI196784:KJI196788 KTE196784:KTE196788 LDA196784:LDA196788 LMW196784:LMW196788 LWS196784:LWS196788 MGO196784:MGO196788 MQK196784:MQK196788 NAG196784:NAG196788 NKC196784:NKC196788 NTY196784:NTY196788 ODU196784:ODU196788 ONQ196784:ONQ196788 OXM196784:OXM196788 PHI196784:PHI196788 PRE196784:PRE196788 QBA196784:QBA196788 QKW196784:QKW196788 QUS196784:QUS196788 REO196784:REO196788 ROK196784:ROK196788 RYG196784:RYG196788 SIC196784:SIC196788 SRY196784:SRY196788 TBU196784:TBU196788 TLQ196784:TLQ196788 TVM196784:TVM196788 UFI196784:UFI196788 UPE196784:UPE196788 UZA196784:UZA196788 VIW196784:VIW196788 VSS196784:VSS196788 WCO196784:WCO196788 WMK196784:WMK196788 WWG196784:WWG196788 C262320:C262324 JU262320:JU262324 TQ262320:TQ262324 ADM262320:ADM262324 ANI262320:ANI262324 AXE262320:AXE262324 BHA262320:BHA262324 BQW262320:BQW262324 CAS262320:CAS262324 CKO262320:CKO262324 CUK262320:CUK262324 DEG262320:DEG262324 DOC262320:DOC262324 DXY262320:DXY262324 EHU262320:EHU262324 ERQ262320:ERQ262324 FBM262320:FBM262324 FLI262320:FLI262324 FVE262320:FVE262324 GFA262320:GFA262324 GOW262320:GOW262324 GYS262320:GYS262324 HIO262320:HIO262324 HSK262320:HSK262324 ICG262320:ICG262324 IMC262320:IMC262324 IVY262320:IVY262324 JFU262320:JFU262324 JPQ262320:JPQ262324 JZM262320:JZM262324 KJI262320:KJI262324 KTE262320:KTE262324 LDA262320:LDA262324 LMW262320:LMW262324 LWS262320:LWS262324 MGO262320:MGO262324 MQK262320:MQK262324 NAG262320:NAG262324 NKC262320:NKC262324 NTY262320:NTY262324 ODU262320:ODU262324 ONQ262320:ONQ262324 OXM262320:OXM262324 PHI262320:PHI262324 PRE262320:PRE262324 QBA262320:QBA262324 QKW262320:QKW262324 QUS262320:QUS262324 REO262320:REO262324 ROK262320:ROK262324 RYG262320:RYG262324 SIC262320:SIC262324 SRY262320:SRY262324 TBU262320:TBU262324 TLQ262320:TLQ262324 TVM262320:TVM262324 UFI262320:UFI262324 UPE262320:UPE262324 UZA262320:UZA262324 VIW262320:VIW262324 VSS262320:VSS262324 WCO262320:WCO262324 WMK262320:WMK262324 WWG262320:WWG262324 C327856:C327860 JU327856:JU327860 TQ327856:TQ327860 ADM327856:ADM327860 ANI327856:ANI327860 AXE327856:AXE327860 BHA327856:BHA327860 BQW327856:BQW327860 CAS327856:CAS327860 CKO327856:CKO327860 CUK327856:CUK327860 DEG327856:DEG327860 DOC327856:DOC327860 DXY327856:DXY327860 EHU327856:EHU327860 ERQ327856:ERQ327860 FBM327856:FBM327860 FLI327856:FLI327860 FVE327856:FVE327860 GFA327856:GFA327860 GOW327856:GOW327860 GYS327856:GYS327860 HIO327856:HIO327860 HSK327856:HSK327860 ICG327856:ICG327860 IMC327856:IMC327860 IVY327856:IVY327860 JFU327856:JFU327860 JPQ327856:JPQ327860 JZM327856:JZM327860 KJI327856:KJI327860 KTE327856:KTE327860 LDA327856:LDA327860 LMW327856:LMW327860 LWS327856:LWS327860 MGO327856:MGO327860 MQK327856:MQK327860 NAG327856:NAG327860 NKC327856:NKC327860 NTY327856:NTY327860 ODU327856:ODU327860 ONQ327856:ONQ327860 OXM327856:OXM327860 PHI327856:PHI327860 PRE327856:PRE327860 QBA327856:QBA327860 QKW327856:QKW327860 QUS327856:QUS327860 REO327856:REO327860 ROK327856:ROK327860 RYG327856:RYG327860 SIC327856:SIC327860 SRY327856:SRY327860 TBU327856:TBU327860 TLQ327856:TLQ327860 TVM327856:TVM327860 UFI327856:UFI327860 UPE327856:UPE327860 UZA327856:UZA327860 VIW327856:VIW327860 VSS327856:VSS327860 WCO327856:WCO327860 WMK327856:WMK327860 WWG327856:WWG327860 C393392:C393396 JU393392:JU393396 TQ393392:TQ393396 ADM393392:ADM393396 ANI393392:ANI393396 AXE393392:AXE393396 BHA393392:BHA393396 BQW393392:BQW393396 CAS393392:CAS393396 CKO393392:CKO393396 CUK393392:CUK393396 DEG393392:DEG393396 DOC393392:DOC393396 DXY393392:DXY393396 EHU393392:EHU393396 ERQ393392:ERQ393396 FBM393392:FBM393396 FLI393392:FLI393396 FVE393392:FVE393396 GFA393392:GFA393396 GOW393392:GOW393396 GYS393392:GYS393396 HIO393392:HIO393396 HSK393392:HSK393396 ICG393392:ICG393396 IMC393392:IMC393396 IVY393392:IVY393396 JFU393392:JFU393396 JPQ393392:JPQ393396 JZM393392:JZM393396 KJI393392:KJI393396 KTE393392:KTE393396 LDA393392:LDA393396 LMW393392:LMW393396 LWS393392:LWS393396 MGO393392:MGO393396 MQK393392:MQK393396 NAG393392:NAG393396 NKC393392:NKC393396 NTY393392:NTY393396 ODU393392:ODU393396 ONQ393392:ONQ393396 OXM393392:OXM393396 PHI393392:PHI393396 PRE393392:PRE393396 QBA393392:QBA393396 QKW393392:QKW393396 QUS393392:QUS393396 REO393392:REO393396 ROK393392:ROK393396 RYG393392:RYG393396 SIC393392:SIC393396 SRY393392:SRY393396 TBU393392:TBU393396 TLQ393392:TLQ393396 TVM393392:TVM393396 UFI393392:UFI393396 UPE393392:UPE393396 UZA393392:UZA393396 VIW393392:VIW393396 VSS393392:VSS393396 WCO393392:WCO393396 WMK393392:WMK393396 WWG393392:WWG393396 C458928:C458932 JU458928:JU458932 TQ458928:TQ458932 ADM458928:ADM458932 ANI458928:ANI458932 AXE458928:AXE458932 BHA458928:BHA458932 BQW458928:BQW458932 CAS458928:CAS458932 CKO458928:CKO458932 CUK458928:CUK458932 DEG458928:DEG458932 DOC458928:DOC458932 DXY458928:DXY458932 EHU458928:EHU458932 ERQ458928:ERQ458932 FBM458928:FBM458932 FLI458928:FLI458932 FVE458928:FVE458932 GFA458928:GFA458932 GOW458928:GOW458932 GYS458928:GYS458932 HIO458928:HIO458932 HSK458928:HSK458932 ICG458928:ICG458932 IMC458928:IMC458932 IVY458928:IVY458932 JFU458928:JFU458932 JPQ458928:JPQ458932 JZM458928:JZM458932 KJI458928:KJI458932 KTE458928:KTE458932 LDA458928:LDA458932 LMW458928:LMW458932 LWS458928:LWS458932 MGO458928:MGO458932 MQK458928:MQK458932 NAG458928:NAG458932 NKC458928:NKC458932 NTY458928:NTY458932 ODU458928:ODU458932 ONQ458928:ONQ458932 OXM458928:OXM458932 PHI458928:PHI458932 PRE458928:PRE458932 QBA458928:QBA458932 QKW458928:QKW458932 QUS458928:QUS458932 REO458928:REO458932 ROK458928:ROK458932 RYG458928:RYG458932 SIC458928:SIC458932 SRY458928:SRY458932 TBU458928:TBU458932 TLQ458928:TLQ458932 TVM458928:TVM458932 UFI458928:UFI458932 UPE458928:UPE458932 UZA458928:UZA458932 VIW458928:VIW458932 VSS458928:VSS458932 WCO458928:WCO458932 WMK458928:WMK458932 WWG458928:WWG458932 C524464:C524468 JU524464:JU524468 TQ524464:TQ524468 ADM524464:ADM524468 ANI524464:ANI524468 AXE524464:AXE524468 BHA524464:BHA524468 BQW524464:BQW524468 CAS524464:CAS524468 CKO524464:CKO524468 CUK524464:CUK524468 DEG524464:DEG524468 DOC524464:DOC524468 DXY524464:DXY524468 EHU524464:EHU524468 ERQ524464:ERQ524468 FBM524464:FBM524468 FLI524464:FLI524468 FVE524464:FVE524468 GFA524464:GFA524468 GOW524464:GOW524468 GYS524464:GYS524468 HIO524464:HIO524468 HSK524464:HSK524468 ICG524464:ICG524468 IMC524464:IMC524468 IVY524464:IVY524468 JFU524464:JFU524468 JPQ524464:JPQ524468 JZM524464:JZM524468 KJI524464:KJI524468 KTE524464:KTE524468 LDA524464:LDA524468 LMW524464:LMW524468 LWS524464:LWS524468 MGO524464:MGO524468 MQK524464:MQK524468 NAG524464:NAG524468 NKC524464:NKC524468 NTY524464:NTY524468 ODU524464:ODU524468 ONQ524464:ONQ524468 OXM524464:OXM524468 PHI524464:PHI524468 PRE524464:PRE524468 QBA524464:QBA524468 QKW524464:QKW524468 QUS524464:QUS524468 REO524464:REO524468 ROK524464:ROK524468 RYG524464:RYG524468 SIC524464:SIC524468 SRY524464:SRY524468 TBU524464:TBU524468 TLQ524464:TLQ524468 TVM524464:TVM524468 UFI524464:UFI524468 UPE524464:UPE524468 UZA524464:UZA524468 VIW524464:VIW524468 VSS524464:VSS524468 WCO524464:WCO524468 WMK524464:WMK524468 WWG524464:WWG524468 C590000:C590004 JU590000:JU590004 TQ590000:TQ590004 ADM590000:ADM590004 ANI590000:ANI590004 AXE590000:AXE590004 BHA590000:BHA590004 BQW590000:BQW590004 CAS590000:CAS590004 CKO590000:CKO590004 CUK590000:CUK590004 DEG590000:DEG590004 DOC590000:DOC590004 DXY590000:DXY590004 EHU590000:EHU590004 ERQ590000:ERQ590004 FBM590000:FBM590004 FLI590000:FLI590004 FVE590000:FVE590004 GFA590000:GFA590004 GOW590000:GOW590004 GYS590000:GYS590004 HIO590000:HIO590004 HSK590000:HSK590004 ICG590000:ICG590004 IMC590000:IMC590004 IVY590000:IVY590004 JFU590000:JFU590004 JPQ590000:JPQ590004 JZM590000:JZM590004 KJI590000:KJI590004 KTE590000:KTE590004 LDA590000:LDA590004 LMW590000:LMW590004 LWS590000:LWS590004 MGO590000:MGO590004 MQK590000:MQK590004 NAG590000:NAG590004 NKC590000:NKC590004 NTY590000:NTY590004 ODU590000:ODU590004 ONQ590000:ONQ590004 OXM590000:OXM590004 PHI590000:PHI590004 PRE590000:PRE590004 QBA590000:QBA590004 QKW590000:QKW590004 QUS590000:QUS590004 REO590000:REO590004 ROK590000:ROK590004 RYG590000:RYG590004 SIC590000:SIC590004 SRY590000:SRY590004 TBU590000:TBU590004 TLQ590000:TLQ590004 TVM590000:TVM590004 UFI590000:UFI590004 UPE590000:UPE590004 UZA590000:UZA590004 VIW590000:VIW590004 VSS590000:VSS590004 WCO590000:WCO590004 WMK590000:WMK590004 WWG590000:WWG590004 C655536:C655540 JU655536:JU655540 TQ655536:TQ655540 ADM655536:ADM655540 ANI655536:ANI655540 AXE655536:AXE655540 BHA655536:BHA655540 BQW655536:BQW655540 CAS655536:CAS655540 CKO655536:CKO655540 CUK655536:CUK655540 DEG655536:DEG655540 DOC655536:DOC655540 DXY655536:DXY655540 EHU655536:EHU655540 ERQ655536:ERQ655540 FBM655536:FBM655540 FLI655536:FLI655540 FVE655536:FVE655540 GFA655536:GFA655540 GOW655536:GOW655540 GYS655536:GYS655540 HIO655536:HIO655540 HSK655536:HSK655540 ICG655536:ICG655540 IMC655536:IMC655540 IVY655536:IVY655540 JFU655536:JFU655540 JPQ655536:JPQ655540 JZM655536:JZM655540 KJI655536:KJI655540 KTE655536:KTE655540 LDA655536:LDA655540 LMW655536:LMW655540 LWS655536:LWS655540 MGO655536:MGO655540 MQK655536:MQK655540 NAG655536:NAG655540 NKC655536:NKC655540 NTY655536:NTY655540 ODU655536:ODU655540 ONQ655536:ONQ655540 OXM655536:OXM655540 PHI655536:PHI655540 PRE655536:PRE655540 QBA655536:QBA655540 QKW655536:QKW655540 QUS655536:QUS655540 REO655536:REO655540 ROK655536:ROK655540 RYG655536:RYG655540 SIC655536:SIC655540 SRY655536:SRY655540 TBU655536:TBU655540 TLQ655536:TLQ655540 TVM655536:TVM655540 UFI655536:UFI655540 UPE655536:UPE655540 UZA655536:UZA655540 VIW655536:VIW655540 VSS655536:VSS655540 WCO655536:WCO655540 WMK655536:WMK655540 WWG655536:WWG655540 C721072:C721076 JU721072:JU721076 TQ721072:TQ721076 ADM721072:ADM721076 ANI721072:ANI721076 AXE721072:AXE721076 BHA721072:BHA721076 BQW721072:BQW721076 CAS721072:CAS721076 CKO721072:CKO721076 CUK721072:CUK721076 DEG721072:DEG721076 DOC721072:DOC721076 DXY721072:DXY721076 EHU721072:EHU721076 ERQ721072:ERQ721076 FBM721072:FBM721076 FLI721072:FLI721076 FVE721072:FVE721076 GFA721072:GFA721076 GOW721072:GOW721076 GYS721072:GYS721076 HIO721072:HIO721076 HSK721072:HSK721076 ICG721072:ICG721076 IMC721072:IMC721076 IVY721072:IVY721076 JFU721072:JFU721076 JPQ721072:JPQ721076 JZM721072:JZM721076 KJI721072:KJI721076 KTE721072:KTE721076 LDA721072:LDA721076 LMW721072:LMW721076 LWS721072:LWS721076 MGO721072:MGO721076 MQK721072:MQK721076 NAG721072:NAG721076 NKC721072:NKC721076 NTY721072:NTY721076 ODU721072:ODU721076 ONQ721072:ONQ721076 OXM721072:OXM721076 PHI721072:PHI721076 PRE721072:PRE721076 QBA721072:QBA721076 QKW721072:QKW721076 QUS721072:QUS721076 REO721072:REO721076 ROK721072:ROK721076 RYG721072:RYG721076 SIC721072:SIC721076 SRY721072:SRY721076 TBU721072:TBU721076 TLQ721072:TLQ721076 TVM721072:TVM721076 UFI721072:UFI721076 UPE721072:UPE721076 UZA721072:UZA721076 VIW721072:VIW721076 VSS721072:VSS721076 WCO721072:WCO721076 WMK721072:WMK721076 WWG721072:WWG721076 C786608:C786612 JU786608:JU786612 TQ786608:TQ786612 ADM786608:ADM786612 ANI786608:ANI786612 AXE786608:AXE786612 BHA786608:BHA786612 BQW786608:BQW786612 CAS786608:CAS786612 CKO786608:CKO786612 CUK786608:CUK786612 DEG786608:DEG786612 DOC786608:DOC786612 DXY786608:DXY786612 EHU786608:EHU786612 ERQ786608:ERQ786612 FBM786608:FBM786612 FLI786608:FLI786612 FVE786608:FVE786612 GFA786608:GFA786612 GOW786608:GOW786612 GYS786608:GYS786612 HIO786608:HIO786612 HSK786608:HSK786612 ICG786608:ICG786612 IMC786608:IMC786612 IVY786608:IVY786612 JFU786608:JFU786612 JPQ786608:JPQ786612 JZM786608:JZM786612 KJI786608:KJI786612 KTE786608:KTE786612 LDA786608:LDA786612 LMW786608:LMW786612 LWS786608:LWS786612 MGO786608:MGO786612 MQK786608:MQK786612 NAG786608:NAG786612 NKC786608:NKC786612 NTY786608:NTY786612 ODU786608:ODU786612 ONQ786608:ONQ786612 OXM786608:OXM786612 PHI786608:PHI786612 PRE786608:PRE786612 QBA786608:QBA786612 QKW786608:QKW786612 QUS786608:QUS786612 REO786608:REO786612 ROK786608:ROK786612 RYG786608:RYG786612 SIC786608:SIC786612 SRY786608:SRY786612 TBU786608:TBU786612 TLQ786608:TLQ786612 TVM786608:TVM786612 UFI786608:UFI786612 UPE786608:UPE786612 UZA786608:UZA786612 VIW786608:VIW786612 VSS786608:VSS786612 WCO786608:WCO786612 WMK786608:WMK786612 WWG786608:WWG786612 C852144:C852148 JU852144:JU852148 TQ852144:TQ852148 ADM852144:ADM852148 ANI852144:ANI852148 AXE852144:AXE852148 BHA852144:BHA852148 BQW852144:BQW852148 CAS852144:CAS852148 CKO852144:CKO852148 CUK852144:CUK852148 DEG852144:DEG852148 DOC852144:DOC852148 DXY852144:DXY852148 EHU852144:EHU852148 ERQ852144:ERQ852148 FBM852144:FBM852148 FLI852144:FLI852148 FVE852144:FVE852148 GFA852144:GFA852148 GOW852144:GOW852148 GYS852144:GYS852148 HIO852144:HIO852148 HSK852144:HSK852148 ICG852144:ICG852148 IMC852144:IMC852148 IVY852144:IVY852148 JFU852144:JFU852148 JPQ852144:JPQ852148 JZM852144:JZM852148 KJI852144:KJI852148 KTE852144:KTE852148 LDA852144:LDA852148 LMW852144:LMW852148 LWS852144:LWS852148 MGO852144:MGO852148 MQK852144:MQK852148 NAG852144:NAG852148 NKC852144:NKC852148 NTY852144:NTY852148 ODU852144:ODU852148 ONQ852144:ONQ852148 OXM852144:OXM852148 PHI852144:PHI852148 PRE852144:PRE852148 QBA852144:QBA852148 QKW852144:QKW852148 QUS852144:QUS852148 REO852144:REO852148 ROK852144:ROK852148 RYG852144:RYG852148 SIC852144:SIC852148 SRY852144:SRY852148 TBU852144:TBU852148 TLQ852144:TLQ852148 TVM852144:TVM852148 UFI852144:UFI852148 UPE852144:UPE852148 UZA852144:UZA852148 VIW852144:VIW852148 VSS852144:VSS852148 WCO852144:WCO852148 WMK852144:WMK852148 WWG852144:WWG852148 C917680:C917684 JU917680:JU917684 TQ917680:TQ917684 ADM917680:ADM917684 ANI917680:ANI917684 AXE917680:AXE917684 BHA917680:BHA917684 BQW917680:BQW917684 CAS917680:CAS917684 CKO917680:CKO917684 CUK917680:CUK917684 DEG917680:DEG917684 DOC917680:DOC917684 DXY917680:DXY917684 EHU917680:EHU917684 ERQ917680:ERQ917684 FBM917680:FBM917684 FLI917680:FLI917684 FVE917680:FVE917684 GFA917680:GFA917684 GOW917680:GOW917684 GYS917680:GYS917684 HIO917680:HIO917684 HSK917680:HSK917684 ICG917680:ICG917684 IMC917680:IMC917684 IVY917680:IVY917684 JFU917680:JFU917684 JPQ917680:JPQ917684 JZM917680:JZM917684 KJI917680:KJI917684 KTE917680:KTE917684 LDA917680:LDA917684 LMW917680:LMW917684 LWS917680:LWS917684 MGO917680:MGO917684 MQK917680:MQK917684 NAG917680:NAG917684 NKC917680:NKC917684 NTY917680:NTY917684 ODU917680:ODU917684 ONQ917680:ONQ917684 OXM917680:OXM917684 PHI917680:PHI917684 PRE917680:PRE917684 QBA917680:QBA917684 QKW917680:QKW917684 QUS917680:QUS917684 REO917680:REO917684 ROK917680:ROK917684 RYG917680:RYG917684 SIC917680:SIC917684 SRY917680:SRY917684 TBU917680:TBU917684 TLQ917680:TLQ917684 TVM917680:TVM917684 UFI917680:UFI917684 UPE917680:UPE917684 UZA917680:UZA917684 VIW917680:VIW917684 VSS917680:VSS917684 WCO917680:WCO917684 WMK917680:WMK917684 WWG917680:WWG917684 C983216:C983220 JU983216:JU983220 TQ983216:TQ983220 ADM983216:ADM983220 ANI983216:ANI983220 AXE983216:AXE983220 BHA983216:BHA983220 BQW983216:BQW983220 CAS983216:CAS983220 CKO983216:CKO983220 CUK983216:CUK983220 DEG983216:DEG983220 DOC983216:DOC983220 DXY983216:DXY983220 EHU983216:EHU983220 ERQ983216:ERQ983220 FBM983216:FBM983220 FLI983216:FLI983220 FVE983216:FVE983220 GFA983216:GFA983220 GOW983216:GOW983220 GYS983216:GYS983220 HIO983216:HIO983220 HSK983216:HSK983220 ICG983216:ICG983220 IMC983216:IMC983220 IVY983216:IVY983220 JFU983216:JFU983220 JPQ983216:JPQ983220 JZM983216:JZM983220 KJI983216:KJI983220 KTE983216:KTE983220 LDA983216:LDA983220 LMW983216:LMW983220 LWS983216:LWS983220 MGO983216:MGO983220 MQK983216:MQK983220 NAG983216:NAG983220 NKC983216:NKC983220 NTY983216:NTY983220 ODU983216:ODU983220 ONQ983216:ONQ983220 OXM983216:OXM983220 PHI983216:PHI983220 PRE983216:PRE983220 QBA983216:QBA983220 QKW983216:QKW983220 QUS983216:QUS983220 REO983216:REO983220 ROK983216:ROK983220 RYG983216:RYG983220 SIC983216:SIC983220 SRY983216:SRY983220 TBU983216:TBU983220 TLQ983216:TLQ983220 TVM983216:TVM983220 UFI983216:UFI983220 UPE983216:UPE983220 UZA983216:UZA983220 VIW983216:VIW983220 VSS983216:VSS983220 WCO983216:WCO983220 WMK983216:WMK983220 WWG983216:WWG983220 LDA983160:LDA983165 C65729:C65732 JU65729:JU65732 TQ65729:TQ65732 ADM65729:ADM65732 ANI65729:ANI65732 AXE65729:AXE65732 BHA65729:BHA65732 BQW65729:BQW65732 CAS65729:CAS65732 CKO65729:CKO65732 CUK65729:CUK65732 DEG65729:DEG65732 DOC65729:DOC65732 DXY65729:DXY65732 EHU65729:EHU65732 ERQ65729:ERQ65732 FBM65729:FBM65732 FLI65729:FLI65732 FVE65729:FVE65732 GFA65729:GFA65732 GOW65729:GOW65732 GYS65729:GYS65732 HIO65729:HIO65732 HSK65729:HSK65732 ICG65729:ICG65732 IMC65729:IMC65732 IVY65729:IVY65732 JFU65729:JFU65732 JPQ65729:JPQ65732 JZM65729:JZM65732 KJI65729:KJI65732 KTE65729:KTE65732 LDA65729:LDA65732 LMW65729:LMW65732 LWS65729:LWS65732 MGO65729:MGO65732 MQK65729:MQK65732 NAG65729:NAG65732 NKC65729:NKC65732 NTY65729:NTY65732 ODU65729:ODU65732 ONQ65729:ONQ65732 OXM65729:OXM65732 PHI65729:PHI65732 PRE65729:PRE65732 QBA65729:QBA65732 QKW65729:QKW65732 QUS65729:QUS65732 REO65729:REO65732 ROK65729:ROK65732 RYG65729:RYG65732 SIC65729:SIC65732 SRY65729:SRY65732 TBU65729:TBU65732 TLQ65729:TLQ65732 TVM65729:TVM65732 UFI65729:UFI65732 UPE65729:UPE65732 UZA65729:UZA65732 VIW65729:VIW65732 VSS65729:VSS65732 WCO65729:WCO65732 WMK65729:WMK65732 WWG65729:WWG65732 C131265:C131268 JU131265:JU131268 TQ131265:TQ131268 ADM131265:ADM131268 ANI131265:ANI131268 AXE131265:AXE131268 BHA131265:BHA131268 BQW131265:BQW131268 CAS131265:CAS131268 CKO131265:CKO131268 CUK131265:CUK131268 DEG131265:DEG131268 DOC131265:DOC131268 DXY131265:DXY131268 EHU131265:EHU131268 ERQ131265:ERQ131268 FBM131265:FBM131268 FLI131265:FLI131268 FVE131265:FVE131268 GFA131265:GFA131268 GOW131265:GOW131268 GYS131265:GYS131268 HIO131265:HIO131268 HSK131265:HSK131268 ICG131265:ICG131268 IMC131265:IMC131268 IVY131265:IVY131268 JFU131265:JFU131268 JPQ131265:JPQ131268 JZM131265:JZM131268 KJI131265:KJI131268 KTE131265:KTE131268 LDA131265:LDA131268 LMW131265:LMW131268 LWS131265:LWS131268 MGO131265:MGO131268 MQK131265:MQK131268 NAG131265:NAG131268 NKC131265:NKC131268 NTY131265:NTY131268 ODU131265:ODU131268 ONQ131265:ONQ131268 OXM131265:OXM131268 PHI131265:PHI131268 PRE131265:PRE131268 QBA131265:QBA131268 QKW131265:QKW131268 QUS131265:QUS131268 REO131265:REO131268 ROK131265:ROK131268 RYG131265:RYG131268 SIC131265:SIC131268 SRY131265:SRY131268 TBU131265:TBU131268 TLQ131265:TLQ131268 TVM131265:TVM131268 UFI131265:UFI131268 UPE131265:UPE131268 UZA131265:UZA131268 VIW131265:VIW131268 VSS131265:VSS131268 WCO131265:WCO131268 WMK131265:WMK131268 WWG131265:WWG131268 C196801:C196804 JU196801:JU196804 TQ196801:TQ196804 ADM196801:ADM196804 ANI196801:ANI196804 AXE196801:AXE196804 BHA196801:BHA196804 BQW196801:BQW196804 CAS196801:CAS196804 CKO196801:CKO196804 CUK196801:CUK196804 DEG196801:DEG196804 DOC196801:DOC196804 DXY196801:DXY196804 EHU196801:EHU196804 ERQ196801:ERQ196804 FBM196801:FBM196804 FLI196801:FLI196804 FVE196801:FVE196804 GFA196801:GFA196804 GOW196801:GOW196804 GYS196801:GYS196804 HIO196801:HIO196804 HSK196801:HSK196804 ICG196801:ICG196804 IMC196801:IMC196804 IVY196801:IVY196804 JFU196801:JFU196804 JPQ196801:JPQ196804 JZM196801:JZM196804 KJI196801:KJI196804 KTE196801:KTE196804 LDA196801:LDA196804 LMW196801:LMW196804 LWS196801:LWS196804 MGO196801:MGO196804 MQK196801:MQK196804 NAG196801:NAG196804 NKC196801:NKC196804 NTY196801:NTY196804 ODU196801:ODU196804 ONQ196801:ONQ196804 OXM196801:OXM196804 PHI196801:PHI196804 PRE196801:PRE196804 QBA196801:QBA196804 QKW196801:QKW196804 QUS196801:QUS196804 REO196801:REO196804 ROK196801:ROK196804 RYG196801:RYG196804 SIC196801:SIC196804 SRY196801:SRY196804 TBU196801:TBU196804 TLQ196801:TLQ196804 TVM196801:TVM196804 UFI196801:UFI196804 UPE196801:UPE196804 UZA196801:UZA196804 VIW196801:VIW196804 VSS196801:VSS196804 WCO196801:WCO196804 WMK196801:WMK196804 WWG196801:WWG196804 C262337:C262340 JU262337:JU262340 TQ262337:TQ262340 ADM262337:ADM262340 ANI262337:ANI262340 AXE262337:AXE262340 BHA262337:BHA262340 BQW262337:BQW262340 CAS262337:CAS262340 CKO262337:CKO262340 CUK262337:CUK262340 DEG262337:DEG262340 DOC262337:DOC262340 DXY262337:DXY262340 EHU262337:EHU262340 ERQ262337:ERQ262340 FBM262337:FBM262340 FLI262337:FLI262340 FVE262337:FVE262340 GFA262337:GFA262340 GOW262337:GOW262340 GYS262337:GYS262340 HIO262337:HIO262340 HSK262337:HSK262340 ICG262337:ICG262340 IMC262337:IMC262340 IVY262337:IVY262340 JFU262337:JFU262340 JPQ262337:JPQ262340 JZM262337:JZM262340 KJI262337:KJI262340 KTE262337:KTE262340 LDA262337:LDA262340 LMW262337:LMW262340 LWS262337:LWS262340 MGO262337:MGO262340 MQK262337:MQK262340 NAG262337:NAG262340 NKC262337:NKC262340 NTY262337:NTY262340 ODU262337:ODU262340 ONQ262337:ONQ262340 OXM262337:OXM262340 PHI262337:PHI262340 PRE262337:PRE262340 QBA262337:QBA262340 QKW262337:QKW262340 QUS262337:QUS262340 REO262337:REO262340 ROK262337:ROK262340 RYG262337:RYG262340 SIC262337:SIC262340 SRY262337:SRY262340 TBU262337:TBU262340 TLQ262337:TLQ262340 TVM262337:TVM262340 UFI262337:UFI262340 UPE262337:UPE262340 UZA262337:UZA262340 VIW262337:VIW262340 VSS262337:VSS262340 WCO262337:WCO262340 WMK262337:WMK262340 WWG262337:WWG262340 C327873:C327876 JU327873:JU327876 TQ327873:TQ327876 ADM327873:ADM327876 ANI327873:ANI327876 AXE327873:AXE327876 BHA327873:BHA327876 BQW327873:BQW327876 CAS327873:CAS327876 CKO327873:CKO327876 CUK327873:CUK327876 DEG327873:DEG327876 DOC327873:DOC327876 DXY327873:DXY327876 EHU327873:EHU327876 ERQ327873:ERQ327876 FBM327873:FBM327876 FLI327873:FLI327876 FVE327873:FVE327876 GFA327873:GFA327876 GOW327873:GOW327876 GYS327873:GYS327876 HIO327873:HIO327876 HSK327873:HSK327876 ICG327873:ICG327876 IMC327873:IMC327876 IVY327873:IVY327876 JFU327873:JFU327876 JPQ327873:JPQ327876 JZM327873:JZM327876 KJI327873:KJI327876 KTE327873:KTE327876 LDA327873:LDA327876 LMW327873:LMW327876 LWS327873:LWS327876 MGO327873:MGO327876 MQK327873:MQK327876 NAG327873:NAG327876 NKC327873:NKC327876 NTY327873:NTY327876 ODU327873:ODU327876 ONQ327873:ONQ327876 OXM327873:OXM327876 PHI327873:PHI327876 PRE327873:PRE327876 QBA327873:QBA327876 QKW327873:QKW327876 QUS327873:QUS327876 REO327873:REO327876 ROK327873:ROK327876 RYG327873:RYG327876 SIC327873:SIC327876 SRY327873:SRY327876 TBU327873:TBU327876 TLQ327873:TLQ327876 TVM327873:TVM327876 UFI327873:UFI327876 UPE327873:UPE327876 UZA327873:UZA327876 VIW327873:VIW327876 VSS327873:VSS327876 WCO327873:WCO327876 WMK327873:WMK327876 WWG327873:WWG327876 C393409:C393412 JU393409:JU393412 TQ393409:TQ393412 ADM393409:ADM393412 ANI393409:ANI393412 AXE393409:AXE393412 BHA393409:BHA393412 BQW393409:BQW393412 CAS393409:CAS393412 CKO393409:CKO393412 CUK393409:CUK393412 DEG393409:DEG393412 DOC393409:DOC393412 DXY393409:DXY393412 EHU393409:EHU393412 ERQ393409:ERQ393412 FBM393409:FBM393412 FLI393409:FLI393412 FVE393409:FVE393412 GFA393409:GFA393412 GOW393409:GOW393412 GYS393409:GYS393412 HIO393409:HIO393412 HSK393409:HSK393412 ICG393409:ICG393412 IMC393409:IMC393412 IVY393409:IVY393412 JFU393409:JFU393412 JPQ393409:JPQ393412 JZM393409:JZM393412 KJI393409:KJI393412 KTE393409:KTE393412 LDA393409:LDA393412 LMW393409:LMW393412 LWS393409:LWS393412 MGO393409:MGO393412 MQK393409:MQK393412 NAG393409:NAG393412 NKC393409:NKC393412 NTY393409:NTY393412 ODU393409:ODU393412 ONQ393409:ONQ393412 OXM393409:OXM393412 PHI393409:PHI393412 PRE393409:PRE393412 QBA393409:QBA393412 QKW393409:QKW393412 QUS393409:QUS393412 REO393409:REO393412 ROK393409:ROK393412 RYG393409:RYG393412 SIC393409:SIC393412 SRY393409:SRY393412 TBU393409:TBU393412 TLQ393409:TLQ393412 TVM393409:TVM393412 UFI393409:UFI393412 UPE393409:UPE393412 UZA393409:UZA393412 VIW393409:VIW393412 VSS393409:VSS393412 WCO393409:WCO393412 WMK393409:WMK393412 WWG393409:WWG393412 C458945:C458948 JU458945:JU458948 TQ458945:TQ458948 ADM458945:ADM458948 ANI458945:ANI458948 AXE458945:AXE458948 BHA458945:BHA458948 BQW458945:BQW458948 CAS458945:CAS458948 CKO458945:CKO458948 CUK458945:CUK458948 DEG458945:DEG458948 DOC458945:DOC458948 DXY458945:DXY458948 EHU458945:EHU458948 ERQ458945:ERQ458948 FBM458945:FBM458948 FLI458945:FLI458948 FVE458945:FVE458948 GFA458945:GFA458948 GOW458945:GOW458948 GYS458945:GYS458948 HIO458945:HIO458948 HSK458945:HSK458948 ICG458945:ICG458948 IMC458945:IMC458948 IVY458945:IVY458948 JFU458945:JFU458948 JPQ458945:JPQ458948 JZM458945:JZM458948 KJI458945:KJI458948 KTE458945:KTE458948 LDA458945:LDA458948 LMW458945:LMW458948 LWS458945:LWS458948 MGO458945:MGO458948 MQK458945:MQK458948 NAG458945:NAG458948 NKC458945:NKC458948 NTY458945:NTY458948 ODU458945:ODU458948 ONQ458945:ONQ458948 OXM458945:OXM458948 PHI458945:PHI458948 PRE458945:PRE458948 QBA458945:QBA458948 QKW458945:QKW458948 QUS458945:QUS458948 REO458945:REO458948 ROK458945:ROK458948 RYG458945:RYG458948 SIC458945:SIC458948 SRY458945:SRY458948 TBU458945:TBU458948 TLQ458945:TLQ458948 TVM458945:TVM458948 UFI458945:UFI458948 UPE458945:UPE458948 UZA458945:UZA458948 VIW458945:VIW458948 VSS458945:VSS458948 WCO458945:WCO458948 WMK458945:WMK458948 WWG458945:WWG458948 C524481:C524484 JU524481:JU524484 TQ524481:TQ524484 ADM524481:ADM524484 ANI524481:ANI524484 AXE524481:AXE524484 BHA524481:BHA524484 BQW524481:BQW524484 CAS524481:CAS524484 CKO524481:CKO524484 CUK524481:CUK524484 DEG524481:DEG524484 DOC524481:DOC524484 DXY524481:DXY524484 EHU524481:EHU524484 ERQ524481:ERQ524484 FBM524481:FBM524484 FLI524481:FLI524484 FVE524481:FVE524484 GFA524481:GFA524484 GOW524481:GOW524484 GYS524481:GYS524484 HIO524481:HIO524484 HSK524481:HSK524484 ICG524481:ICG524484 IMC524481:IMC524484 IVY524481:IVY524484 JFU524481:JFU524484 JPQ524481:JPQ524484 JZM524481:JZM524484 KJI524481:KJI524484 KTE524481:KTE524484 LDA524481:LDA524484 LMW524481:LMW524484 LWS524481:LWS524484 MGO524481:MGO524484 MQK524481:MQK524484 NAG524481:NAG524484 NKC524481:NKC524484 NTY524481:NTY524484 ODU524481:ODU524484 ONQ524481:ONQ524484 OXM524481:OXM524484 PHI524481:PHI524484 PRE524481:PRE524484 QBA524481:QBA524484 QKW524481:QKW524484 QUS524481:QUS524484 REO524481:REO524484 ROK524481:ROK524484 RYG524481:RYG524484 SIC524481:SIC524484 SRY524481:SRY524484 TBU524481:TBU524484 TLQ524481:TLQ524484 TVM524481:TVM524484 UFI524481:UFI524484 UPE524481:UPE524484 UZA524481:UZA524484 VIW524481:VIW524484 VSS524481:VSS524484 WCO524481:WCO524484 WMK524481:WMK524484 WWG524481:WWG524484 C590017:C590020 JU590017:JU590020 TQ590017:TQ590020 ADM590017:ADM590020 ANI590017:ANI590020 AXE590017:AXE590020 BHA590017:BHA590020 BQW590017:BQW590020 CAS590017:CAS590020 CKO590017:CKO590020 CUK590017:CUK590020 DEG590017:DEG590020 DOC590017:DOC590020 DXY590017:DXY590020 EHU590017:EHU590020 ERQ590017:ERQ590020 FBM590017:FBM590020 FLI590017:FLI590020 FVE590017:FVE590020 GFA590017:GFA590020 GOW590017:GOW590020 GYS590017:GYS590020 HIO590017:HIO590020 HSK590017:HSK590020 ICG590017:ICG590020 IMC590017:IMC590020 IVY590017:IVY590020 JFU590017:JFU590020 JPQ590017:JPQ590020 JZM590017:JZM590020 KJI590017:KJI590020 KTE590017:KTE590020 LDA590017:LDA590020 LMW590017:LMW590020 LWS590017:LWS590020 MGO590017:MGO590020 MQK590017:MQK590020 NAG590017:NAG590020 NKC590017:NKC590020 NTY590017:NTY590020 ODU590017:ODU590020 ONQ590017:ONQ590020 OXM590017:OXM590020 PHI590017:PHI590020 PRE590017:PRE590020 QBA590017:QBA590020 QKW590017:QKW590020 QUS590017:QUS590020 REO590017:REO590020 ROK590017:ROK590020 RYG590017:RYG590020 SIC590017:SIC590020 SRY590017:SRY590020 TBU590017:TBU590020 TLQ590017:TLQ590020 TVM590017:TVM590020 UFI590017:UFI590020 UPE590017:UPE590020 UZA590017:UZA590020 VIW590017:VIW590020 VSS590017:VSS590020 WCO590017:WCO590020 WMK590017:WMK590020 WWG590017:WWG590020 C655553:C655556 JU655553:JU655556 TQ655553:TQ655556 ADM655553:ADM655556 ANI655553:ANI655556 AXE655553:AXE655556 BHA655553:BHA655556 BQW655553:BQW655556 CAS655553:CAS655556 CKO655553:CKO655556 CUK655553:CUK655556 DEG655553:DEG655556 DOC655553:DOC655556 DXY655553:DXY655556 EHU655553:EHU655556 ERQ655553:ERQ655556 FBM655553:FBM655556 FLI655553:FLI655556 FVE655553:FVE655556 GFA655553:GFA655556 GOW655553:GOW655556 GYS655553:GYS655556 HIO655553:HIO655556 HSK655553:HSK655556 ICG655553:ICG655556 IMC655553:IMC655556 IVY655553:IVY655556 JFU655553:JFU655556 JPQ655553:JPQ655556 JZM655553:JZM655556 KJI655553:KJI655556 KTE655553:KTE655556 LDA655553:LDA655556 LMW655553:LMW655556 LWS655553:LWS655556 MGO655553:MGO655556 MQK655553:MQK655556 NAG655553:NAG655556 NKC655553:NKC655556 NTY655553:NTY655556 ODU655553:ODU655556 ONQ655553:ONQ655556 OXM655553:OXM655556 PHI655553:PHI655556 PRE655553:PRE655556 QBA655553:QBA655556 QKW655553:QKW655556 QUS655553:QUS655556 REO655553:REO655556 ROK655553:ROK655556 RYG655553:RYG655556 SIC655553:SIC655556 SRY655553:SRY655556 TBU655553:TBU655556 TLQ655553:TLQ655556 TVM655553:TVM655556 UFI655553:UFI655556 UPE655553:UPE655556 UZA655553:UZA655556 VIW655553:VIW655556 VSS655553:VSS655556 WCO655553:WCO655556 WMK655553:WMK655556 WWG655553:WWG655556 C721089:C721092 JU721089:JU721092 TQ721089:TQ721092 ADM721089:ADM721092 ANI721089:ANI721092 AXE721089:AXE721092 BHA721089:BHA721092 BQW721089:BQW721092 CAS721089:CAS721092 CKO721089:CKO721092 CUK721089:CUK721092 DEG721089:DEG721092 DOC721089:DOC721092 DXY721089:DXY721092 EHU721089:EHU721092 ERQ721089:ERQ721092 FBM721089:FBM721092 FLI721089:FLI721092 FVE721089:FVE721092 GFA721089:GFA721092 GOW721089:GOW721092 GYS721089:GYS721092 HIO721089:HIO721092 HSK721089:HSK721092 ICG721089:ICG721092 IMC721089:IMC721092 IVY721089:IVY721092 JFU721089:JFU721092 JPQ721089:JPQ721092 JZM721089:JZM721092 KJI721089:KJI721092 KTE721089:KTE721092 LDA721089:LDA721092 LMW721089:LMW721092 LWS721089:LWS721092 MGO721089:MGO721092 MQK721089:MQK721092 NAG721089:NAG721092 NKC721089:NKC721092 NTY721089:NTY721092 ODU721089:ODU721092 ONQ721089:ONQ721092 OXM721089:OXM721092 PHI721089:PHI721092 PRE721089:PRE721092 QBA721089:QBA721092 QKW721089:QKW721092 QUS721089:QUS721092 REO721089:REO721092 ROK721089:ROK721092 RYG721089:RYG721092 SIC721089:SIC721092 SRY721089:SRY721092 TBU721089:TBU721092 TLQ721089:TLQ721092 TVM721089:TVM721092 UFI721089:UFI721092 UPE721089:UPE721092 UZA721089:UZA721092 VIW721089:VIW721092 VSS721089:VSS721092 WCO721089:WCO721092 WMK721089:WMK721092 WWG721089:WWG721092 C786625:C786628 JU786625:JU786628 TQ786625:TQ786628 ADM786625:ADM786628 ANI786625:ANI786628 AXE786625:AXE786628 BHA786625:BHA786628 BQW786625:BQW786628 CAS786625:CAS786628 CKO786625:CKO786628 CUK786625:CUK786628 DEG786625:DEG786628 DOC786625:DOC786628 DXY786625:DXY786628 EHU786625:EHU786628 ERQ786625:ERQ786628 FBM786625:FBM786628 FLI786625:FLI786628 FVE786625:FVE786628 GFA786625:GFA786628 GOW786625:GOW786628 GYS786625:GYS786628 HIO786625:HIO786628 HSK786625:HSK786628 ICG786625:ICG786628 IMC786625:IMC786628 IVY786625:IVY786628 JFU786625:JFU786628 JPQ786625:JPQ786628 JZM786625:JZM786628 KJI786625:KJI786628 KTE786625:KTE786628 LDA786625:LDA786628 LMW786625:LMW786628 LWS786625:LWS786628 MGO786625:MGO786628 MQK786625:MQK786628 NAG786625:NAG786628 NKC786625:NKC786628 NTY786625:NTY786628 ODU786625:ODU786628 ONQ786625:ONQ786628 OXM786625:OXM786628 PHI786625:PHI786628 PRE786625:PRE786628 QBA786625:QBA786628 QKW786625:QKW786628 QUS786625:QUS786628 REO786625:REO786628 ROK786625:ROK786628 RYG786625:RYG786628 SIC786625:SIC786628 SRY786625:SRY786628 TBU786625:TBU786628 TLQ786625:TLQ786628 TVM786625:TVM786628 UFI786625:UFI786628 UPE786625:UPE786628 UZA786625:UZA786628 VIW786625:VIW786628 VSS786625:VSS786628 WCO786625:WCO786628 WMK786625:WMK786628 WWG786625:WWG786628 C852161:C852164 JU852161:JU852164 TQ852161:TQ852164 ADM852161:ADM852164 ANI852161:ANI852164 AXE852161:AXE852164 BHA852161:BHA852164 BQW852161:BQW852164 CAS852161:CAS852164 CKO852161:CKO852164 CUK852161:CUK852164 DEG852161:DEG852164 DOC852161:DOC852164 DXY852161:DXY852164 EHU852161:EHU852164 ERQ852161:ERQ852164 FBM852161:FBM852164 FLI852161:FLI852164 FVE852161:FVE852164 GFA852161:GFA852164 GOW852161:GOW852164 GYS852161:GYS852164 HIO852161:HIO852164 HSK852161:HSK852164 ICG852161:ICG852164 IMC852161:IMC852164 IVY852161:IVY852164 JFU852161:JFU852164 JPQ852161:JPQ852164 JZM852161:JZM852164 KJI852161:KJI852164 KTE852161:KTE852164 LDA852161:LDA852164 LMW852161:LMW852164 LWS852161:LWS852164 MGO852161:MGO852164 MQK852161:MQK852164 NAG852161:NAG852164 NKC852161:NKC852164 NTY852161:NTY852164 ODU852161:ODU852164 ONQ852161:ONQ852164 OXM852161:OXM852164 PHI852161:PHI852164 PRE852161:PRE852164 QBA852161:QBA852164 QKW852161:QKW852164 QUS852161:QUS852164 REO852161:REO852164 ROK852161:ROK852164 RYG852161:RYG852164 SIC852161:SIC852164 SRY852161:SRY852164 TBU852161:TBU852164 TLQ852161:TLQ852164 TVM852161:TVM852164 UFI852161:UFI852164 UPE852161:UPE852164 UZA852161:UZA852164 VIW852161:VIW852164 VSS852161:VSS852164 WCO852161:WCO852164 WMK852161:WMK852164 WWG852161:WWG852164 C917697:C917700 JU917697:JU917700 TQ917697:TQ917700 ADM917697:ADM917700 ANI917697:ANI917700 AXE917697:AXE917700 BHA917697:BHA917700 BQW917697:BQW917700 CAS917697:CAS917700 CKO917697:CKO917700 CUK917697:CUK917700 DEG917697:DEG917700 DOC917697:DOC917700 DXY917697:DXY917700 EHU917697:EHU917700 ERQ917697:ERQ917700 FBM917697:FBM917700 FLI917697:FLI917700 FVE917697:FVE917700 GFA917697:GFA917700 GOW917697:GOW917700 GYS917697:GYS917700 HIO917697:HIO917700 HSK917697:HSK917700 ICG917697:ICG917700 IMC917697:IMC917700 IVY917697:IVY917700 JFU917697:JFU917700 JPQ917697:JPQ917700 JZM917697:JZM917700 KJI917697:KJI917700 KTE917697:KTE917700 LDA917697:LDA917700 LMW917697:LMW917700 LWS917697:LWS917700 MGO917697:MGO917700 MQK917697:MQK917700 NAG917697:NAG917700 NKC917697:NKC917700 NTY917697:NTY917700 ODU917697:ODU917700 ONQ917697:ONQ917700 OXM917697:OXM917700 PHI917697:PHI917700 PRE917697:PRE917700 QBA917697:QBA917700 QKW917697:QKW917700 QUS917697:QUS917700 REO917697:REO917700 ROK917697:ROK917700 RYG917697:RYG917700 SIC917697:SIC917700 SRY917697:SRY917700 TBU917697:TBU917700 TLQ917697:TLQ917700 TVM917697:TVM917700 UFI917697:UFI917700 UPE917697:UPE917700 UZA917697:UZA917700 VIW917697:VIW917700 VSS917697:VSS917700 WCO917697:WCO917700 WMK917697:WMK917700 WWG917697:WWG917700 C983233:C983236 JU983233:JU983236 TQ983233:TQ983236 ADM983233:ADM983236 ANI983233:ANI983236 AXE983233:AXE983236 BHA983233:BHA983236 BQW983233:BQW983236 CAS983233:CAS983236 CKO983233:CKO983236 CUK983233:CUK983236 DEG983233:DEG983236 DOC983233:DOC983236 DXY983233:DXY983236 EHU983233:EHU983236 ERQ983233:ERQ983236 FBM983233:FBM983236 FLI983233:FLI983236 FVE983233:FVE983236 GFA983233:GFA983236 GOW983233:GOW983236 GYS983233:GYS983236 HIO983233:HIO983236 HSK983233:HSK983236 ICG983233:ICG983236 IMC983233:IMC983236 IVY983233:IVY983236 JFU983233:JFU983236 JPQ983233:JPQ983236 JZM983233:JZM983236 KJI983233:KJI983236 KTE983233:KTE983236 LDA983233:LDA983236 LMW983233:LMW983236 LWS983233:LWS983236 MGO983233:MGO983236 MQK983233:MQK983236 NAG983233:NAG983236 NKC983233:NKC983236 NTY983233:NTY983236 ODU983233:ODU983236 ONQ983233:ONQ983236 OXM983233:OXM983236 PHI983233:PHI983236 PRE983233:PRE983236 QBA983233:QBA983236 QKW983233:QKW983236 QUS983233:QUS983236 REO983233:REO983236 ROK983233:ROK983236 RYG983233:RYG983236 SIC983233:SIC983236 SRY983233:SRY983236 TBU983233:TBU983236 TLQ983233:TLQ983236 TVM983233:TVM983236 UFI983233:UFI983236 UPE983233:UPE983236 UZA983233:UZA983236 VIW983233:VIW983236 VSS983233:VSS983236 WCO983233:WCO983236 WMK983233:WMK983236 WWG983233:WWG983236 TLQ983160:TLQ983165 JU355:JU358 TQ355:TQ358 ADM355:ADM358 ANI355:ANI358 AXE355:AXE358 BHA355:BHA358 BQW355:BQW358 CAS355:CAS358 CKO355:CKO358 CUK355:CUK358 DEG355:DEG358 DOC355:DOC358 DXY355:DXY358 EHU355:EHU358 ERQ355:ERQ358 FBM355:FBM358 FLI355:FLI358 FVE355:FVE358 GFA355:GFA358 GOW355:GOW358 GYS355:GYS358 HIO355:HIO358 HSK355:HSK358 ICG355:ICG358 IMC355:IMC358 IVY355:IVY358 JFU355:JFU358 JPQ355:JPQ358 JZM355:JZM358 KJI355:KJI358 KTE355:KTE358 LDA355:LDA358 LMW355:LMW358 LWS355:LWS358 MGO355:MGO358 MQK355:MQK358 NAG355:NAG358 NKC355:NKC358 NTY355:NTY358 ODU355:ODU358 ONQ355:ONQ358 OXM355:OXM358 PHI355:PHI358 PRE355:PRE358 QBA355:QBA358 QKW355:QKW358 QUS355:QUS358 REO355:REO358 ROK355:ROK358 RYG355:RYG358 SIC355:SIC358 SRY355:SRY358 TBU355:TBU358 TLQ355:TLQ358 TVM355:TVM358 UFI355:UFI358 UPE355:UPE358 UZA355:UZA358 VIW355:VIW358 VSS355:VSS358 WCO355:WCO358 WMK355:WMK358 WWG355:WWG358 C65872:C65875 JU65872:JU65875 TQ65872:TQ65875 ADM65872:ADM65875 ANI65872:ANI65875 AXE65872:AXE65875 BHA65872:BHA65875 BQW65872:BQW65875 CAS65872:CAS65875 CKO65872:CKO65875 CUK65872:CUK65875 DEG65872:DEG65875 DOC65872:DOC65875 DXY65872:DXY65875 EHU65872:EHU65875 ERQ65872:ERQ65875 FBM65872:FBM65875 FLI65872:FLI65875 FVE65872:FVE65875 GFA65872:GFA65875 GOW65872:GOW65875 GYS65872:GYS65875 HIO65872:HIO65875 HSK65872:HSK65875 ICG65872:ICG65875 IMC65872:IMC65875 IVY65872:IVY65875 JFU65872:JFU65875 JPQ65872:JPQ65875 JZM65872:JZM65875 KJI65872:KJI65875 KTE65872:KTE65875 LDA65872:LDA65875 LMW65872:LMW65875 LWS65872:LWS65875 MGO65872:MGO65875 MQK65872:MQK65875 NAG65872:NAG65875 NKC65872:NKC65875 NTY65872:NTY65875 ODU65872:ODU65875 ONQ65872:ONQ65875 OXM65872:OXM65875 PHI65872:PHI65875 PRE65872:PRE65875 QBA65872:QBA65875 QKW65872:QKW65875 QUS65872:QUS65875 REO65872:REO65875 ROK65872:ROK65875 RYG65872:RYG65875 SIC65872:SIC65875 SRY65872:SRY65875 TBU65872:TBU65875 TLQ65872:TLQ65875 TVM65872:TVM65875 UFI65872:UFI65875 UPE65872:UPE65875 UZA65872:UZA65875 VIW65872:VIW65875 VSS65872:VSS65875 WCO65872:WCO65875 WMK65872:WMK65875 WWG65872:WWG65875 C131408:C131411 JU131408:JU131411 TQ131408:TQ131411 ADM131408:ADM131411 ANI131408:ANI131411 AXE131408:AXE131411 BHA131408:BHA131411 BQW131408:BQW131411 CAS131408:CAS131411 CKO131408:CKO131411 CUK131408:CUK131411 DEG131408:DEG131411 DOC131408:DOC131411 DXY131408:DXY131411 EHU131408:EHU131411 ERQ131408:ERQ131411 FBM131408:FBM131411 FLI131408:FLI131411 FVE131408:FVE131411 GFA131408:GFA131411 GOW131408:GOW131411 GYS131408:GYS131411 HIO131408:HIO131411 HSK131408:HSK131411 ICG131408:ICG131411 IMC131408:IMC131411 IVY131408:IVY131411 JFU131408:JFU131411 JPQ131408:JPQ131411 JZM131408:JZM131411 KJI131408:KJI131411 KTE131408:KTE131411 LDA131408:LDA131411 LMW131408:LMW131411 LWS131408:LWS131411 MGO131408:MGO131411 MQK131408:MQK131411 NAG131408:NAG131411 NKC131408:NKC131411 NTY131408:NTY131411 ODU131408:ODU131411 ONQ131408:ONQ131411 OXM131408:OXM131411 PHI131408:PHI131411 PRE131408:PRE131411 QBA131408:QBA131411 QKW131408:QKW131411 QUS131408:QUS131411 REO131408:REO131411 ROK131408:ROK131411 RYG131408:RYG131411 SIC131408:SIC131411 SRY131408:SRY131411 TBU131408:TBU131411 TLQ131408:TLQ131411 TVM131408:TVM131411 UFI131408:UFI131411 UPE131408:UPE131411 UZA131408:UZA131411 VIW131408:VIW131411 VSS131408:VSS131411 WCO131408:WCO131411 WMK131408:WMK131411 WWG131408:WWG131411 C196944:C196947 JU196944:JU196947 TQ196944:TQ196947 ADM196944:ADM196947 ANI196944:ANI196947 AXE196944:AXE196947 BHA196944:BHA196947 BQW196944:BQW196947 CAS196944:CAS196947 CKO196944:CKO196947 CUK196944:CUK196947 DEG196944:DEG196947 DOC196944:DOC196947 DXY196944:DXY196947 EHU196944:EHU196947 ERQ196944:ERQ196947 FBM196944:FBM196947 FLI196944:FLI196947 FVE196944:FVE196947 GFA196944:GFA196947 GOW196944:GOW196947 GYS196944:GYS196947 HIO196944:HIO196947 HSK196944:HSK196947 ICG196944:ICG196947 IMC196944:IMC196947 IVY196944:IVY196947 JFU196944:JFU196947 JPQ196944:JPQ196947 JZM196944:JZM196947 KJI196944:KJI196947 KTE196944:KTE196947 LDA196944:LDA196947 LMW196944:LMW196947 LWS196944:LWS196947 MGO196944:MGO196947 MQK196944:MQK196947 NAG196944:NAG196947 NKC196944:NKC196947 NTY196944:NTY196947 ODU196944:ODU196947 ONQ196944:ONQ196947 OXM196944:OXM196947 PHI196944:PHI196947 PRE196944:PRE196947 QBA196944:QBA196947 QKW196944:QKW196947 QUS196944:QUS196947 REO196944:REO196947 ROK196944:ROK196947 RYG196944:RYG196947 SIC196944:SIC196947 SRY196944:SRY196947 TBU196944:TBU196947 TLQ196944:TLQ196947 TVM196944:TVM196947 UFI196944:UFI196947 UPE196944:UPE196947 UZA196944:UZA196947 VIW196944:VIW196947 VSS196944:VSS196947 WCO196944:WCO196947 WMK196944:WMK196947 WWG196944:WWG196947 C262480:C262483 JU262480:JU262483 TQ262480:TQ262483 ADM262480:ADM262483 ANI262480:ANI262483 AXE262480:AXE262483 BHA262480:BHA262483 BQW262480:BQW262483 CAS262480:CAS262483 CKO262480:CKO262483 CUK262480:CUK262483 DEG262480:DEG262483 DOC262480:DOC262483 DXY262480:DXY262483 EHU262480:EHU262483 ERQ262480:ERQ262483 FBM262480:FBM262483 FLI262480:FLI262483 FVE262480:FVE262483 GFA262480:GFA262483 GOW262480:GOW262483 GYS262480:GYS262483 HIO262480:HIO262483 HSK262480:HSK262483 ICG262480:ICG262483 IMC262480:IMC262483 IVY262480:IVY262483 JFU262480:JFU262483 JPQ262480:JPQ262483 JZM262480:JZM262483 KJI262480:KJI262483 KTE262480:KTE262483 LDA262480:LDA262483 LMW262480:LMW262483 LWS262480:LWS262483 MGO262480:MGO262483 MQK262480:MQK262483 NAG262480:NAG262483 NKC262480:NKC262483 NTY262480:NTY262483 ODU262480:ODU262483 ONQ262480:ONQ262483 OXM262480:OXM262483 PHI262480:PHI262483 PRE262480:PRE262483 QBA262480:QBA262483 QKW262480:QKW262483 QUS262480:QUS262483 REO262480:REO262483 ROK262480:ROK262483 RYG262480:RYG262483 SIC262480:SIC262483 SRY262480:SRY262483 TBU262480:TBU262483 TLQ262480:TLQ262483 TVM262480:TVM262483 UFI262480:UFI262483 UPE262480:UPE262483 UZA262480:UZA262483 VIW262480:VIW262483 VSS262480:VSS262483 WCO262480:WCO262483 WMK262480:WMK262483 WWG262480:WWG262483 C328016:C328019 JU328016:JU328019 TQ328016:TQ328019 ADM328016:ADM328019 ANI328016:ANI328019 AXE328016:AXE328019 BHA328016:BHA328019 BQW328016:BQW328019 CAS328016:CAS328019 CKO328016:CKO328019 CUK328016:CUK328019 DEG328016:DEG328019 DOC328016:DOC328019 DXY328016:DXY328019 EHU328016:EHU328019 ERQ328016:ERQ328019 FBM328016:FBM328019 FLI328016:FLI328019 FVE328016:FVE328019 GFA328016:GFA328019 GOW328016:GOW328019 GYS328016:GYS328019 HIO328016:HIO328019 HSK328016:HSK328019 ICG328016:ICG328019 IMC328016:IMC328019 IVY328016:IVY328019 JFU328016:JFU328019 JPQ328016:JPQ328019 JZM328016:JZM328019 KJI328016:KJI328019 KTE328016:KTE328019 LDA328016:LDA328019 LMW328016:LMW328019 LWS328016:LWS328019 MGO328016:MGO328019 MQK328016:MQK328019 NAG328016:NAG328019 NKC328016:NKC328019 NTY328016:NTY328019 ODU328016:ODU328019 ONQ328016:ONQ328019 OXM328016:OXM328019 PHI328016:PHI328019 PRE328016:PRE328019 QBA328016:QBA328019 QKW328016:QKW328019 QUS328016:QUS328019 REO328016:REO328019 ROK328016:ROK328019 RYG328016:RYG328019 SIC328016:SIC328019 SRY328016:SRY328019 TBU328016:TBU328019 TLQ328016:TLQ328019 TVM328016:TVM328019 UFI328016:UFI328019 UPE328016:UPE328019 UZA328016:UZA328019 VIW328016:VIW328019 VSS328016:VSS328019 WCO328016:WCO328019 WMK328016:WMK328019 WWG328016:WWG328019 C393552:C393555 JU393552:JU393555 TQ393552:TQ393555 ADM393552:ADM393555 ANI393552:ANI393555 AXE393552:AXE393555 BHA393552:BHA393555 BQW393552:BQW393555 CAS393552:CAS393555 CKO393552:CKO393555 CUK393552:CUK393555 DEG393552:DEG393555 DOC393552:DOC393555 DXY393552:DXY393555 EHU393552:EHU393555 ERQ393552:ERQ393555 FBM393552:FBM393555 FLI393552:FLI393555 FVE393552:FVE393555 GFA393552:GFA393555 GOW393552:GOW393555 GYS393552:GYS393555 HIO393552:HIO393555 HSK393552:HSK393555 ICG393552:ICG393555 IMC393552:IMC393555 IVY393552:IVY393555 JFU393552:JFU393555 JPQ393552:JPQ393555 JZM393552:JZM393555 KJI393552:KJI393555 KTE393552:KTE393555 LDA393552:LDA393555 LMW393552:LMW393555 LWS393552:LWS393555 MGO393552:MGO393555 MQK393552:MQK393555 NAG393552:NAG393555 NKC393552:NKC393555 NTY393552:NTY393555 ODU393552:ODU393555 ONQ393552:ONQ393555 OXM393552:OXM393555 PHI393552:PHI393555 PRE393552:PRE393555 QBA393552:QBA393555 QKW393552:QKW393555 QUS393552:QUS393555 REO393552:REO393555 ROK393552:ROK393555 RYG393552:RYG393555 SIC393552:SIC393555 SRY393552:SRY393555 TBU393552:TBU393555 TLQ393552:TLQ393555 TVM393552:TVM393555 UFI393552:UFI393555 UPE393552:UPE393555 UZA393552:UZA393555 VIW393552:VIW393555 VSS393552:VSS393555 WCO393552:WCO393555 WMK393552:WMK393555 WWG393552:WWG393555 C459088:C459091 JU459088:JU459091 TQ459088:TQ459091 ADM459088:ADM459091 ANI459088:ANI459091 AXE459088:AXE459091 BHA459088:BHA459091 BQW459088:BQW459091 CAS459088:CAS459091 CKO459088:CKO459091 CUK459088:CUK459091 DEG459088:DEG459091 DOC459088:DOC459091 DXY459088:DXY459091 EHU459088:EHU459091 ERQ459088:ERQ459091 FBM459088:FBM459091 FLI459088:FLI459091 FVE459088:FVE459091 GFA459088:GFA459091 GOW459088:GOW459091 GYS459088:GYS459091 HIO459088:HIO459091 HSK459088:HSK459091 ICG459088:ICG459091 IMC459088:IMC459091 IVY459088:IVY459091 JFU459088:JFU459091 JPQ459088:JPQ459091 JZM459088:JZM459091 KJI459088:KJI459091 KTE459088:KTE459091 LDA459088:LDA459091 LMW459088:LMW459091 LWS459088:LWS459091 MGO459088:MGO459091 MQK459088:MQK459091 NAG459088:NAG459091 NKC459088:NKC459091 NTY459088:NTY459091 ODU459088:ODU459091 ONQ459088:ONQ459091 OXM459088:OXM459091 PHI459088:PHI459091 PRE459088:PRE459091 QBA459088:QBA459091 QKW459088:QKW459091 QUS459088:QUS459091 REO459088:REO459091 ROK459088:ROK459091 RYG459088:RYG459091 SIC459088:SIC459091 SRY459088:SRY459091 TBU459088:TBU459091 TLQ459088:TLQ459091 TVM459088:TVM459091 UFI459088:UFI459091 UPE459088:UPE459091 UZA459088:UZA459091 VIW459088:VIW459091 VSS459088:VSS459091 WCO459088:WCO459091 WMK459088:WMK459091 WWG459088:WWG459091 C524624:C524627 JU524624:JU524627 TQ524624:TQ524627 ADM524624:ADM524627 ANI524624:ANI524627 AXE524624:AXE524627 BHA524624:BHA524627 BQW524624:BQW524627 CAS524624:CAS524627 CKO524624:CKO524627 CUK524624:CUK524627 DEG524624:DEG524627 DOC524624:DOC524627 DXY524624:DXY524627 EHU524624:EHU524627 ERQ524624:ERQ524627 FBM524624:FBM524627 FLI524624:FLI524627 FVE524624:FVE524627 GFA524624:GFA524627 GOW524624:GOW524627 GYS524624:GYS524627 HIO524624:HIO524627 HSK524624:HSK524627 ICG524624:ICG524627 IMC524624:IMC524627 IVY524624:IVY524627 JFU524624:JFU524627 JPQ524624:JPQ524627 JZM524624:JZM524627 KJI524624:KJI524627 KTE524624:KTE524627 LDA524624:LDA524627 LMW524624:LMW524627 LWS524624:LWS524627 MGO524624:MGO524627 MQK524624:MQK524627 NAG524624:NAG524627 NKC524624:NKC524627 NTY524624:NTY524627 ODU524624:ODU524627 ONQ524624:ONQ524627 OXM524624:OXM524627 PHI524624:PHI524627 PRE524624:PRE524627 QBA524624:QBA524627 QKW524624:QKW524627 QUS524624:QUS524627 REO524624:REO524627 ROK524624:ROK524627 RYG524624:RYG524627 SIC524624:SIC524627 SRY524624:SRY524627 TBU524624:TBU524627 TLQ524624:TLQ524627 TVM524624:TVM524627 UFI524624:UFI524627 UPE524624:UPE524627 UZA524624:UZA524627 VIW524624:VIW524627 VSS524624:VSS524627 WCO524624:WCO524627 WMK524624:WMK524627 WWG524624:WWG524627 C590160:C590163 JU590160:JU590163 TQ590160:TQ590163 ADM590160:ADM590163 ANI590160:ANI590163 AXE590160:AXE590163 BHA590160:BHA590163 BQW590160:BQW590163 CAS590160:CAS590163 CKO590160:CKO590163 CUK590160:CUK590163 DEG590160:DEG590163 DOC590160:DOC590163 DXY590160:DXY590163 EHU590160:EHU590163 ERQ590160:ERQ590163 FBM590160:FBM590163 FLI590160:FLI590163 FVE590160:FVE590163 GFA590160:GFA590163 GOW590160:GOW590163 GYS590160:GYS590163 HIO590160:HIO590163 HSK590160:HSK590163 ICG590160:ICG590163 IMC590160:IMC590163 IVY590160:IVY590163 JFU590160:JFU590163 JPQ590160:JPQ590163 JZM590160:JZM590163 KJI590160:KJI590163 KTE590160:KTE590163 LDA590160:LDA590163 LMW590160:LMW590163 LWS590160:LWS590163 MGO590160:MGO590163 MQK590160:MQK590163 NAG590160:NAG590163 NKC590160:NKC590163 NTY590160:NTY590163 ODU590160:ODU590163 ONQ590160:ONQ590163 OXM590160:OXM590163 PHI590160:PHI590163 PRE590160:PRE590163 QBA590160:QBA590163 QKW590160:QKW590163 QUS590160:QUS590163 REO590160:REO590163 ROK590160:ROK590163 RYG590160:RYG590163 SIC590160:SIC590163 SRY590160:SRY590163 TBU590160:TBU590163 TLQ590160:TLQ590163 TVM590160:TVM590163 UFI590160:UFI590163 UPE590160:UPE590163 UZA590160:UZA590163 VIW590160:VIW590163 VSS590160:VSS590163 WCO590160:WCO590163 WMK590160:WMK590163 WWG590160:WWG590163 C655696:C655699 JU655696:JU655699 TQ655696:TQ655699 ADM655696:ADM655699 ANI655696:ANI655699 AXE655696:AXE655699 BHA655696:BHA655699 BQW655696:BQW655699 CAS655696:CAS655699 CKO655696:CKO655699 CUK655696:CUK655699 DEG655696:DEG655699 DOC655696:DOC655699 DXY655696:DXY655699 EHU655696:EHU655699 ERQ655696:ERQ655699 FBM655696:FBM655699 FLI655696:FLI655699 FVE655696:FVE655699 GFA655696:GFA655699 GOW655696:GOW655699 GYS655696:GYS655699 HIO655696:HIO655699 HSK655696:HSK655699 ICG655696:ICG655699 IMC655696:IMC655699 IVY655696:IVY655699 JFU655696:JFU655699 JPQ655696:JPQ655699 JZM655696:JZM655699 KJI655696:KJI655699 KTE655696:KTE655699 LDA655696:LDA655699 LMW655696:LMW655699 LWS655696:LWS655699 MGO655696:MGO655699 MQK655696:MQK655699 NAG655696:NAG655699 NKC655696:NKC655699 NTY655696:NTY655699 ODU655696:ODU655699 ONQ655696:ONQ655699 OXM655696:OXM655699 PHI655696:PHI655699 PRE655696:PRE655699 QBA655696:QBA655699 QKW655696:QKW655699 QUS655696:QUS655699 REO655696:REO655699 ROK655696:ROK655699 RYG655696:RYG655699 SIC655696:SIC655699 SRY655696:SRY655699 TBU655696:TBU655699 TLQ655696:TLQ655699 TVM655696:TVM655699 UFI655696:UFI655699 UPE655696:UPE655699 UZA655696:UZA655699 VIW655696:VIW655699 VSS655696:VSS655699 WCO655696:WCO655699 WMK655696:WMK655699 WWG655696:WWG655699 C721232:C721235 JU721232:JU721235 TQ721232:TQ721235 ADM721232:ADM721235 ANI721232:ANI721235 AXE721232:AXE721235 BHA721232:BHA721235 BQW721232:BQW721235 CAS721232:CAS721235 CKO721232:CKO721235 CUK721232:CUK721235 DEG721232:DEG721235 DOC721232:DOC721235 DXY721232:DXY721235 EHU721232:EHU721235 ERQ721232:ERQ721235 FBM721232:FBM721235 FLI721232:FLI721235 FVE721232:FVE721235 GFA721232:GFA721235 GOW721232:GOW721235 GYS721232:GYS721235 HIO721232:HIO721235 HSK721232:HSK721235 ICG721232:ICG721235 IMC721232:IMC721235 IVY721232:IVY721235 JFU721232:JFU721235 JPQ721232:JPQ721235 JZM721232:JZM721235 KJI721232:KJI721235 KTE721232:KTE721235 LDA721232:LDA721235 LMW721232:LMW721235 LWS721232:LWS721235 MGO721232:MGO721235 MQK721232:MQK721235 NAG721232:NAG721235 NKC721232:NKC721235 NTY721232:NTY721235 ODU721232:ODU721235 ONQ721232:ONQ721235 OXM721232:OXM721235 PHI721232:PHI721235 PRE721232:PRE721235 QBA721232:QBA721235 QKW721232:QKW721235 QUS721232:QUS721235 REO721232:REO721235 ROK721232:ROK721235 RYG721232:RYG721235 SIC721232:SIC721235 SRY721232:SRY721235 TBU721232:TBU721235 TLQ721232:TLQ721235 TVM721232:TVM721235 UFI721232:UFI721235 UPE721232:UPE721235 UZA721232:UZA721235 VIW721232:VIW721235 VSS721232:VSS721235 WCO721232:WCO721235 WMK721232:WMK721235 WWG721232:WWG721235 C786768:C786771 JU786768:JU786771 TQ786768:TQ786771 ADM786768:ADM786771 ANI786768:ANI786771 AXE786768:AXE786771 BHA786768:BHA786771 BQW786768:BQW786771 CAS786768:CAS786771 CKO786768:CKO786771 CUK786768:CUK786771 DEG786768:DEG786771 DOC786768:DOC786771 DXY786768:DXY786771 EHU786768:EHU786771 ERQ786768:ERQ786771 FBM786768:FBM786771 FLI786768:FLI786771 FVE786768:FVE786771 GFA786768:GFA786771 GOW786768:GOW786771 GYS786768:GYS786771 HIO786768:HIO786771 HSK786768:HSK786771 ICG786768:ICG786771 IMC786768:IMC786771 IVY786768:IVY786771 JFU786768:JFU786771 JPQ786768:JPQ786771 JZM786768:JZM786771 KJI786768:KJI786771 KTE786768:KTE786771 LDA786768:LDA786771 LMW786768:LMW786771 LWS786768:LWS786771 MGO786768:MGO786771 MQK786768:MQK786771 NAG786768:NAG786771 NKC786768:NKC786771 NTY786768:NTY786771 ODU786768:ODU786771 ONQ786768:ONQ786771 OXM786768:OXM786771 PHI786768:PHI786771 PRE786768:PRE786771 QBA786768:QBA786771 QKW786768:QKW786771 QUS786768:QUS786771 REO786768:REO786771 ROK786768:ROK786771 RYG786768:RYG786771 SIC786768:SIC786771 SRY786768:SRY786771 TBU786768:TBU786771 TLQ786768:TLQ786771 TVM786768:TVM786771 UFI786768:UFI786771 UPE786768:UPE786771 UZA786768:UZA786771 VIW786768:VIW786771 VSS786768:VSS786771 WCO786768:WCO786771 WMK786768:WMK786771 WWG786768:WWG786771 C852304:C852307 JU852304:JU852307 TQ852304:TQ852307 ADM852304:ADM852307 ANI852304:ANI852307 AXE852304:AXE852307 BHA852304:BHA852307 BQW852304:BQW852307 CAS852304:CAS852307 CKO852304:CKO852307 CUK852304:CUK852307 DEG852304:DEG852307 DOC852304:DOC852307 DXY852304:DXY852307 EHU852304:EHU852307 ERQ852304:ERQ852307 FBM852304:FBM852307 FLI852304:FLI852307 FVE852304:FVE852307 GFA852304:GFA852307 GOW852304:GOW852307 GYS852304:GYS852307 HIO852304:HIO852307 HSK852304:HSK852307 ICG852304:ICG852307 IMC852304:IMC852307 IVY852304:IVY852307 JFU852304:JFU852307 JPQ852304:JPQ852307 JZM852304:JZM852307 KJI852304:KJI852307 KTE852304:KTE852307 LDA852304:LDA852307 LMW852304:LMW852307 LWS852304:LWS852307 MGO852304:MGO852307 MQK852304:MQK852307 NAG852304:NAG852307 NKC852304:NKC852307 NTY852304:NTY852307 ODU852304:ODU852307 ONQ852304:ONQ852307 OXM852304:OXM852307 PHI852304:PHI852307 PRE852304:PRE852307 QBA852304:QBA852307 QKW852304:QKW852307 QUS852304:QUS852307 REO852304:REO852307 ROK852304:ROK852307 RYG852304:RYG852307 SIC852304:SIC852307 SRY852304:SRY852307 TBU852304:TBU852307 TLQ852304:TLQ852307 TVM852304:TVM852307 UFI852304:UFI852307 UPE852304:UPE852307 UZA852304:UZA852307 VIW852304:VIW852307 VSS852304:VSS852307 WCO852304:WCO852307 WMK852304:WMK852307 WWG852304:WWG852307 C917840:C917843 JU917840:JU917843 TQ917840:TQ917843 ADM917840:ADM917843 ANI917840:ANI917843 AXE917840:AXE917843 BHA917840:BHA917843 BQW917840:BQW917843 CAS917840:CAS917843 CKO917840:CKO917843 CUK917840:CUK917843 DEG917840:DEG917843 DOC917840:DOC917843 DXY917840:DXY917843 EHU917840:EHU917843 ERQ917840:ERQ917843 FBM917840:FBM917843 FLI917840:FLI917843 FVE917840:FVE917843 GFA917840:GFA917843 GOW917840:GOW917843 GYS917840:GYS917843 HIO917840:HIO917843 HSK917840:HSK917843 ICG917840:ICG917843 IMC917840:IMC917843 IVY917840:IVY917843 JFU917840:JFU917843 JPQ917840:JPQ917843 JZM917840:JZM917843 KJI917840:KJI917843 KTE917840:KTE917843 LDA917840:LDA917843 LMW917840:LMW917843 LWS917840:LWS917843 MGO917840:MGO917843 MQK917840:MQK917843 NAG917840:NAG917843 NKC917840:NKC917843 NTY917840:NTY917843 ODU917840:ODU917843 ONQ917840:ONQ917843 OXM917840:OXM917843 PHI917840:PHI917843 PRE917840:PRE917843 QBA917840:QBA917843 QKW917840:QKW917843 QUS917840:QUS917843 REO917840:REO917843 ROK917840:ROK917843 RYG917840:RYG917843 SIC917840:SIC917843 SRY917840:SRY917843 TBU917840:TBU917843 TLQ917840:TLQ917843 TVM917840:TVM917843 UFI917840:UFI917843 UPE917840:UPE917843 UZA917840:UZA917843 VIW917840:VIW917843 VSS917840:VSS917843 WCO917840:WCO917843 WMK917840:WMK917843 WWG917840:WWG917843 C983376:C983379 JU983376:JU983379 TQ983376:TQ983379 ADM983376:ADM983379 ANI983376:ANI983379 AXE983376:AXE983379 BHA983376:BHA983379 BQW983376:BQW983379 CAS983376:CAS983379 CKO983376:CKO983379 CUK983376:CUK983379 DEG983376:DEG983379 DOC983376:DOC983379 DXY983376:DXY983379 EHU983376:EHU983379 ERQ983376:ERQ983379 FBM983376:FBM983379 FLI983376:FLI983379 FVE983376:FVE983379 GFA983376:GFA983379 GOW983376:GOW983379 GYS983376:GYS983379 HIO983376:HIO983379 HSK983376:HSK983379 ICG983376:ICG983379 IMC983376:IMC983379 IVY983376:IVY983379 JFU983376:JFU983379 JPQ983376:JPQ983379 JZM983376:JZM983379 KJI983376:KJI983379 KTE983376:KTE983379 LDA983376:LDA983379 LMW983376:LMW983379 LWS983376:LWS983379 MGO983376:MGO983379 MQK983376:MQK983379 NAG983376:NAG983379 NKC983376:NKC983379 NTY983376:NTY983379 ODU983376:ODU983379 ONQ983376:ONQ983379 OXM983376:OXM983379 PHI983376:PHI983379 PRE983376:PRE983379 QBA983376:QBA983379 QKW983376:QKW983379 QUS983376:QUS983379 REO983376:REO983379 ROK983376:ROK983379 RYG983376:RYG983379 SIC983376:SIC983379 SRY983376:SRY983379 TBU983376:TBU983379 TLQ983376:TLQ983379 TVM983376:TVM983379 UFI983376:UFI983379 UPE983376:UPE983379 UZA983376:UZA983379 VIW983376:VIW983379 VSS983376:VSS983379 WCO983376:WCO983379 WMK983376:WMK983379 WWG983376:WWG983379 HSK983160:HSK983165 JU62:JU68 TQ62:TQ68 ADM62:ADM68 ANI62:ANI68 AXE62:AXE68 BHA62:BHA68 BQW62:BQW68 CAS62:CAS68 CKO62:CKO68 CUK62:CUK68 DEG62:DEG68 DOC62:DOC68 DXY62:DXY68 EHU62:EHU68 ERQ62:ERQ68 FBM62:FBM68 FLI62:FLI68 FVE62:FVE68 GFA62:GFA68 GOW62:GOW68 GYS62:GYS68 HIO62:HIO68 HSK62:HSK68 ICG62:ICG68 IMC62:IMC68 IVY62:IVY68 JFU62:JFU68 JPQ62:JPQ68 JZM62:JZM68 KJI62:KJI68 KTE62:KTE68 LDA62:LDA68 LMW62:LMW68 LWS62:LWS68 MGO62:MGO68 MQK62:MQK68 NAG62:NAG68 NKC62:NKC68 NTY62:NTY68 ODU62:ODU68 ONQ62:ONQ68 OXM62:OXM68 PHI62:PHI68 PRE62:PRE68 QBA62:QBA68 QKW62:QKW68 QUS62:QUS68 REO62:REO68 ROK62:ROK68 RYG62:RYG68 SIC62:SIC68 SRY62:SRY68 TBU62:TBU68 TLQ62:TLQ68 TVM62:TVM68 UFI62:UFI68 UPE62:UPE68 UZA62:UZA68 VIW62:VIW68 VSS62:VSS68 WCO62:WCO68 WMK62:WMK68 WWG62:WWG68 C65673:C65677 JU65673:JU65677 TQ65673:TQ65677 ADM65673:ADM65677 ANI65673:ANI65677 AXE65673:AXE65677 BHA65673:BHA65677 BQW65673:BQW65677 CAS65673:CAS65677 CKO65673:CKO65677 CUK65673:CUK65677 DEG65673:DEG65677 DOC65673:DOC65677 DXY65673:DXY65677 EHU65673:EHU65677 ERQ65673:ERQ65677 FBM65673:FBM65677 FLI65673:FLI65677 FVE65673:FVE65677 GFA65673:GFA65677 GOW65673:GOW65677 GYS65673:GYS65677 HIO65673:HIO65677 HSK65673:HSK65677 ICG65673:ICG65677 IMC65673:IMC65677 IVY65673:IVY65677 JFU65673:JFU65677 JPQ65673:JPQ65677 JZM65673:JZM65677 KJI65673:KJI65677 KTE65673:KTE65677 LDA65673:LDA65677 LMW65673:LMW65677 LWS65673:LWS65677 MGO65673:MGO65677 MQK65673:MQK65677 NAG65673:NAG65677 NKC65673:NKC65677 NTY65673:NTY65677 ODU65673:ODU65677 ONQ65673:ONQ65677 OXM65673:OXM65677 PHI65673:PHI65677 PRE65673:PRE65677 QBA65673:QBA65677 QKW65673:QKW65677 QUS65673:QUS65677 REO65673:REO65677 ROK65673:ROK65677 RYG65673:RYG65677 SIC65673:SIC65677 SRY65673:SRY65677 TBU65673:TBU65677 TLQ65673:TLQ65677 TVM65673:TVM65677 UFI65673:UFI65677 UPE65673:UPE65677 UZA65673:UZA65677 VIW65673:VIW65677 VSS65673:VSS65677 WCO65673:WCO65677 WMK65673:WMK65677 WWG65673:WWG65677 C131209:C131213 JU131209:JU131213 TQ131209:TQ131213 ADM131209:ADM131213 ANI131209:ANI131213 AXE131209:AXE131213 BHA131209:BHA131213 BQW131209:BQW131213 CAS131209:CAS131213 CKO131209:CKO131213 CUK131209:CUK131213 DEG131209:DEG131213 DOC131209:DOC131213 DXY131209:DXY131213 EHU131209:EHU131213 ERQ131209:ERQ131213 FBM131209:FBM131213 FLI131209:FLI131213 FVE131209:FVE131213 GFA131209:GFA131213 GOW131209:GOW131213 GYS131209:GYS131213 HIO131209:HIO131213 HSK131209:HSK131213 ICG131209:ICG131213 IMC131209:IMC131213 IVY131209:IVY131213 JFU131209:JFU131213 JPQ131209:JPQ131213 JZM131209:JZM131213 KJI131209:KJI131213 KTE131209:KTE131213 LDA131209:LDA131213 LMW131209:LMW131213 LWS131209:LWS131213 MGO131209:MGO131213 MQK131209:MQK131213 NAG131209:NAG131213 NKC131209:NKC131213 NTY131209:NTY131213 ODU131209:ODU131213 ONQ131209:ONQ131213 OXM131209:OXM131213 PHI131209:PHI131213 PRE131209:PRE131213 QBA131209:QBA131213 QKW131209:QKW131213 QUS131209:QUS131213 REO131209:REO131213 ROK131209:ROK131213 RYG131209:RYG131213 SIC131209:SIC131213 SRY131209:SRY131213 TBU131209:TBU131213 TLQ131209:TLQ131213 TVM131209:TVM131213 UFI131209:UFI131213 UPE131209:UPE131213 UZA131209:UZA131213 VIW131209:VIW131213 VSS131209:VSS131213 WCO131209:WCO131213 WMK131209:WMK131213 WWG131209:WWG131213 C196745:C196749 JU196745:JU196749 TQ196745:TQ196749 ADM196745:ADM196749 ANI196745:ANI196749 AXE196745:AXE196749 BHA196745:BHA196749 BQW196745:BQW196749 CAS196745:CAS196749 CKO196745:CKO196749 CUK196745:CUK196749 DEG196745:DEG196749 DOC196745:DOC196749 DXY196745:DXY196749 EHU196745:EHU196749 ERQ196745:ERQ196749 FBM196745:FBM196749 FLI196745:FLI196749 FVE196745:FVE196749 GFA196745:GFA196749 GOW196745:GOW196749 GYS196745:GYS196749 HIO196745:HIO196749 HSK196745:HSK196749 ICG196745:ICG196749 IMC196745:IMC196749 IVY196745:IVY196749 JFU196745:JFU196749 JPQ196745:JPQ196749 JZM196745:JZM196749 KJI196745:KJI196749 KTE196745:KTE196749 LDA196745:LDA196749 LMW196745:LMW196749 LWS196745:LWS196749 MGO196745:MGO196749 MQK196745:MQK196749 NAG196745:NAG196749 NKC196745:NKC196749 NTY196745:NTY196749 ODU196745:ODU196749 ONQ196745:ONQ196749 OXM196745:OXM196749 PHI196745:PHI196749 PRE196745:PRE196749 QBA196745:QBA196749 QKW196745:QKW196749 QUS196745:QUS196749 REO196745:REO196749 ROK196745:ROK196749 RYG196745:RYG196749 SIC196745:SIC196749 SRY196745:SRY196749 TBU196745:TBU196749 TLQ196745:TLQ196749 TVM196745:TVM196749 UFI196745:UFI196749 UPE196745:UPE196749 UZA196745:UZA196749 VIW196745:VIW196749 VSS196745:VSS196749 WCO196745:WCO196749 WMK196745:WMK196749 WWG196745:WWG196749 C262281:C262285 JU262281:JU262285 TQ262281:TQ262285 ADM262281:ADM262285 ANI262281:ANI262285 AXE262281:AXE262285 BHA262281:BHA262285 BQW262281:BQW262285 CAS262281:CAS262285 CKO262281:CKO262285 CUK262281:CUK262285 DEG262281:DEG262285 DOC262281:DOC262285 DXY262281:DXY262285 EHU262281:EHU262285 ERQ262281:ERQ262285 FBM262281:FBM262285 FLI262281:FLI262285 FVE262281:FVE262285 GFA262281:GFA262285 GOW262281:GOW262285 GYS262281:GYS262285 HIO262281:HIO262285 HSK262281:HSK262285 ICG262281:ICG262285 IMC262281:IMC262285 IVY262281:IVY262285 JFU262281:JFU262285 JPQ262281:JPQ262285 JZM262281:JZM262285 KJI262281:KJI262285 KTE262281:KTE262285 LDA262281:LDA262285 LMW262281:LMW262285 LWS262281:LWS262285 MGO262281:MGO262285 MQK262281:MQK262285 NAG262281:NAG262285 NKC262281:NKC262285 NTY262281:NTY262285 ODU262281:ODU262285 ONQ262281:ONQ262285 OXM262281:OXM262285 PHI262281:PHI262285 PRE262281:PRE262285 QBA262281:QBA262285 QKW262281:QKW262285 QUS262281:QUS262285 REO262281:REO262285 ROK262281:ROK262285 RYG262281:RYG262285 SIC262281:SIC262285 SRY262281:SRY262285 TBU262281:TBU262285 TLQ262281:TLQ262285 TVM262281:TVM262285 UFI262281:UFI262285 UPE262281:UPE262285 UZA262281:UZA262285 VIW262281:VIW262285 VSS262281:VSS262285 WCO262281:WCO262285 WMK262281:WMK262285 WWG262281:WWG262285 C327817:C327821 JU327817:JU327821 TQ327817:TQ327821 ADM327817:ADM327821 ANI327817:ANI327821 AXE327817:AXE327821 BHA327817:BHA327821 BQW327817:BQW327821 CAS327817:CAS327821 CKO327817:CKO327821 CUK327817:CUK327821 DEG327817:DEG327821 DOC327817:DOC327821 DXY327817:DXY327821 EHU327817:EHU327821 ERQ327817:ERQ327821 FBM327817:FBM327821 FLI327817:FLI327821 FVE327817:FVE327821 GFA327817:GFA327821 GOW327817:GOW327821 GYS327817:GYS327821 HIO327817:HIO327821 HSK327817:HSK327821 ICG327817:ICG327821 IMC327817:IMC327821 IVY327817:IVY327821 JFU327817:JFU327821 JPQ327817:JPQ327821 JZM327817:JZM327821 KJI327817:KJI327821 KTE327817:KTE327821 LDA327817:LDA327821 LMW327817:LMW327821 LWS327817:LWS327821 MGO327817:MGO327821 MQK327817:MQK327821 NAG327817:NAG327821 NKC327817:NKC327821 NTY327817:NTY327821 ODU327817:ODU327821 ONQ327817:ONQ327821 OXM327817:OXM327821 PHI327817:PHI327821 PRE327817:PRE327821 QBA327817:QBA327821 QKW327817:QKW327821 QUS327817:QUS327821 REO327817:REO327821 ROK327817:ROK327821 RYG327817:RYG327821 SIC327817:SIC327821 SRY327817:SRY327821 TBU327817:TBU327821 TLQ327817:TLQ327821 TVM327817:TVM327821 UFI327817:UFI327821 UPE327817:UPE327821 UZA327817:UZA327821 VIW327817:VIW327821 VSS327817:VSS327821 WCO327817:WCO327821 WMK327817:WMK327821 WWG327817:WWG327821 C393353:C393357 JU393353:JU393357 TQ393353:TQ393357 ADM393353:ADM393357 ANI393353:ANI393357 AXE393353:AXE393357 BHA393353:BHA393357 BQW393353:BQW393357 CAS393353:CAS393357 CKO393353:CKO393357 CUK393353:CUK393357 DEG393353:DEG393357 DOC393353:DOC393357 DXY393353:DXY393357 EHU393353:EHU393357 ERQ393353:ERQ393357 FBM393353:FBM393357 FLI393353:FLI393357 FVE393353:FVE393357 GFA393353:GFA393357 GOW393353:GOW393357 GYS393353:GYS393357 HIO393353:HIO393357 HSK393353:HSK393357 ICG393353:ICG393357 IMC393353:IMC393357 IVY393353:IVY393357 JFU393353:JFU393357 JPQ393353:JPQ393357 JZM393353:JZM393357 KJI393353:KJI393357 KTE393353:KTE393357 LDA393353:LDA393357 LMW393353:LMW393357 LWS393353:LWS393357 MGO393353:MGO393357 MQK393353:MQK393357 NAG393353:NAG393357 NKC393353:NKC393357 NTY393353:NTY393357 ODU393353:ODU393357 ONQ393353:ONQ393357 OXM393353:OXM393357 PHI393353:PHI393357 PRE393353:PRE393357 QBA393353:QBA393357 QKW393353:QKW393357 QUS393353:QUS393357 REO393353:REO393357 ROK393353:ROK393357 RYG393353:RYG393357 SIC393353:SIC393357 SRY393353:SRY393357 TBU393353:TBU393357 TLQ393353:TLQ393357 TVM393353:TVM393357 UFI393353:UFI393357 UPE393353:UPE393357 UZA393353:UZA393357 VIW393353:VIW393357 VSS393353:VSS393357 WCO393353:WCO393357 WMK393353:WMK393357 WWG393353:WWG393357 C458889:C458893 JU458889:JU458893 TQ458889:TQ458893 ADM458889:ADM458893 ANI458889:ANI458893 AXE458889:AXE458893 BHA458889:BHA458893 BQW458889:BQW458893 CAS458889:CAS458893 CKO458889:CKO458893 CUK458889:CUK458893 DEG458889:DEG458893 DOC458889:DOC458893 DXY458889:DXY458893 EHU458889:EHU458893 ERQ458889:ERQ458893 FBM458889:FBM458893 FLI458889:FLI458893 FVE458889:FVE458893 GFA458889:GFA458893 GOW458889:GOW458893 GYS458889:GYS458893 HIO458889:HIO458893 HSK458889:HSK458893 ICG458889:ICG458893 IMC458889:IMC458893 IVY458889:IVY458893 JFU458889:JFU458893 JPQ458889:JPQ458893 JZM458889:JZM458893 KJI458889:KJI458893 KTE458889:KTE458893 LDA458889:LDA458893 LMW458889:LMW458893 LWS458889:LWS458893 MGO458889:MGO458893 MQK458889:MQK458893 NAG458889:NAG458893 NKC458889:NKC458893 NTY458889:NTY458893 ODU458889:ODU458893 ONQ458889:ONQ458893 OXM458889:OXM458893 PHI458889:PHI458893 PRE458889:PRE458893 QBA458889:QBA458893 QKW458889:QKW458893 QUS458889:QUS458893 REO458889:REO458893 ROK458889:ROK458893 RYG458889:RYG458893 SIC458889:SIC458893 SRY458889:SRY458893 TBU458889:TBU458893 TLQ458889:TLQ458893 TVM458889:TVM458893 UFI458889:UFI458893 UPE458889:UPE458893 UZA458889:UZA458893 VIW458889:VIW458893 VSS458889:VSS458893 WCO458889:WCO458893 WMK458889:WMK458893 WWG458889:WWG458893 C524425:C524429 JU524425:JU524429 TQ524425:TQ524429 ADM524425:ADM524429 ANI524425:ANI524429 AXE524425:AXE524429 BHA524425:BHA524429 BQW524425:BQW524429 CAS524425:CAS524429 CKO524425:CKO524429 CUK524425:CUK524429 DEG524425:DEG524429 DOC524425:DOC524429 DXY524425:DXY524429 EHU524425:EHU524429 ERQ524425:ERQ524429 FBM524425:FBM524429 FLI524425:FLI524429 FVE524425:FVE524429 GFA524425:GFA524429 GOW524425:GOW524429 GYS524425:GYS524429 HIO524425:HIO524429 HSK524425:HSK524429 ICG524425:ICG524429 IMC524425:IMC524429 IVY524425:IVY524429 JFU524425:JFU524429 JPQ524425:JPQ524429 JZM524425:JZM524429 KJI524425:KJI524429 KTE524425:KTE524429 LDA524425:LDA524429 LMW524425:LMW524429 LWS524425:LWS524429 MGO524425:MGO524429 MQK524425:MQK524429 NAG524425:NAG524429 NKC524425:NKC524429 NTY524425:NTY524429 ODU524425:ODU524429 ONQ524425:ONQ524429 OXM524425:OXM524429 PHI524425:PHI524429 PRE524425:PRE524429 QBA524425:QBA524429 QKW524425:QKW524429 QUS524425:QUS524429 REO524425:REO524429 ROK524425:ROK524429 RYG524425:RYG524429 SIC524425:SIC524429 SRY524425:SRY524429 TBU524425:TBU524429 TLQ524425:TLQ524429 TVM524425:TVM524429 UFI524425:UFI524429 UPE524425:UPE524429 UZA524425:UZA524429 VIW524425:VIW524429 VSS524425:VSS524429 WCO524425:WCO524429 WMK524425:WMK524429 WWG524425:WWG524429 C589961:C589965 JU589961:JU589965 TQ589961:TQ589965 ADM589961:ADM589965 ANI589961:ANI589965 AXE589961:AXE589965 BHA589961:BHA589965 BQW589961:BQW589965 CAS589961:CAS589965 CKO589961:CKO589965 CUK589961:CUK589965 DEG589961:DEG589965 DOC589961:DOC589965 DXY589961:DXY589965 EHU589961:EHU589965 ERQ589961:ERQ589965 FBM589961:FBM589965 FLI589961:FLI589965 FVE589961:FVE589965 GFA589961:GFA589965 GOW589961:GOW589965 GYS589961:GYS589965 HIO589961:HIO589965 HSK589961:HSK589965 ICG589961:ICG589965 IMC589961:IMC589965 IVY589961:IVY589965 JFU589961:JFU589965 JPQ589961:JPQ589965 JZM589961:JZM589965 KJI589961:KJI589965 KTE589961:KTE589965 LDA589961:LDA589965 LMW589961:LMW589965 LWS589961:LWS589965 MGO589961:MGO589965 MQK589961:MQK589965 NAG589961:NAG589965 NKC589961:NKC589965 NTY589961:NTY589965 ODU589961:ODU589965 ONQ589961:ONQ589965 OXM589961:OXM589965 PHI589961:PHI589965 PRE589961:PRE589965 QBA589961:QBA589965 QKW589961:QKW589965 QUS589961:QUS589965 REO589961:REO589965 ROK589961:ROK589965 RYG589961:RYG589965 SIC589961:SIC589965 SRY589961:SRY589965 TBU589961:TBU589965 TLQ589961:TLQ589965 TVM589961:TVM589965 UFI589961:UFI589965 UPE589961:UPE589965 UZA589961:UZA589965 VIW589961:VIW589965 VSS589961:VSS589965 WCO589961:WCO589965 WMK589961:WMK589965 WWG589961:WWG589965 C655497:C655501 JU655497:JU655501 TQ655497:TQ655501 ADM655497:ADM655501 ANI655497:ANI655501 AXE655497:AXE655501 BHA655497:BHA655501 BQW655497:BQW655501 CAS655497:CAS655501 CKO655497:CKO655501 CUK655497:CUK655501 DEG655497:DEG655501 DOC655497:DOC655501 DXY655497:DXY655501 EHU655497:EHU655501 ERQ655497:ERQ655501 FBM655497:FBM655501 FLI655497:FLI655501 FVE655497:FVE655501 GFA655497:GFA655501 GOW655497:GOW655501 GYS655497:GYS655501 HIO655497:HIO655501 HSK655497:HSK655501 ICG655497:ICG655501 IMC655497:IMC655501 IVY655497:IVY655501 JFU655497:JFU655501 JPQ655497:JPQ655501 JZM655497:JZM655501 KJI655497:KJI655501 KTE655497:KTE655501 LDA655497:LDA655501 LMW655497:LMW655501 LWS655497:LWS655501 MGO655497:MGO655501 MQK655497:MQK655501 NAG655497:NAG655501 NKC655497:NKC655501 NTY655497:NTY655501 ODU655497:ODU655501 ONQ655497:ONQ655501 OXM655497:OXM655501 PHI655497:PHI655501 PRE655497:PRE655501 QBA655497:QBA655501 QKW655497:QKW655501 QUS655497:QUS655501 REO655497:REO655501 ROK655497:ROK655501 RYG655497:RYG655501 SIC655497:SIC655501 SRY655497:SRY655501 TBU655497:TBU655501 TLQ655497:TLQ655501 TVM655497:TVM655501 UFI655497:UFI655501 UPE655497:UPE655501 UZA655497:UZA655501 VIW655497:VIW655501 VSS655497:VSS655501 WCO655497:WCO655501 WMK655497:WMK655501 WWG655497:WWG655501 C721033:C721037 JU721033:JU721037 TQ721033:TQ721037 ADM721033:ADM721037 ANI721033:ANI721037 AXE721033:AXE721037 BHA721033:BHA721037 BQW721033:BQW721037 CAS721033:CAS721037 CKO721033:CKO721037 CUK721033:CUK721037 DEG721033:DEG721037 DOC721033:DOC721037 DXY721033:DXY721037 EHU721033:EHU721037 ERQ721033:ERQ721037 FBM721033:FBM721037 FLI721033:FLI721037 FVE721033:FVE721037 GFA721033:GFA721037 GOW721033:GOW721037 GYS721033:GYS721037 HIO721033:HIO721037 HSK721033:HSK721037 ICG721033:ICG721037 IMC721033:IMC721037 IVY721033:IVY721037 JFU721033:JFU721037 JPQ721033:JPQ721037 JZM721033:JZM721037 KJI721033:KJI721037 KTE721033:KTE721037 LDA721033:LDA721037 LMW721033:LMW721037 LWS721033:LWS721037 MGO721033:MGO721037 MQK721033:MQK721037 NAG721033:NAG721037 NKC721033:NKC721037 NTY721033:NTY721037 ODU721033:ODU721037 ONQ721033:ONQ721037 OXM721033:OXM721037 PHI721033:PHI721037 PRE721033:PRE721037 QBA721033:QBA721037 QKW721033:QKW721037 QUS721033:QUS721037 REO721033:REO721037 ROK721033:ROK721037 RYG721033:RYG721037 SIC721033:SIC721037 SRY721033:SRY721037 TBU721033:TBU721037 TLQ721033:TLQ721037 TVM721033:TVM721037 UFI721033:UFI721037 UPE721033:UPE721037 UZA721033:UZA721037 VIW721033:VIW721037 VSS721033:VSS721037 WCO721033:WCO721037 WMK721033:WMK721037 WWG721033:WWG721037 C786569:C786573 JU786569:JU786573 TQ786569:TQ786573 ADM786569:ADM786573 ANI786569:ANI786573 AXE786569:AXE786573 BHA786569:BHA786573 BQW786569:BQW786573 CAS786569:CAS786573 CKO786569:CKO786573 CUK786569:CUK786573 DEG786569:DEG786573 DOC786569:DOC786573 DXY786569:DXY786573 EHU786569:EHU786573 ERQ786569:ERQ786573 FBM786569:FBM786573 FLI786569:FLI786573 FVE786569:FVE786573 GFA786569:GFA786573 GOW786569:GOW786573 GYS786569:GYS786573 HIO786569:HIO786573 HSK786569:HSK786573 ICG786569:ICG786573 IMC786569:IMC786573 IVY786569:IVY786573 JFU786569:JFU786573 JPQ786569:JPQ786573 JZM786569:JZM786573 KJI786569:KJI786573 KTE786569:KTE786573 LDA786569:LDA786573 LMW786569:LMW786573 LWS786569:LWS786573 MGO786569:MGO786573 MQK786569:MQK786573 NAG786569:NAG786573 NKC786569:NKC786573 NTY786569:NTY786573 ODU786569:ODU786573 ONQ786569:ONQ786573 OXM786569:OXM786573 PHI786569:PHI786573 PRE786569:PRE786573 QBA786569:QBA786573 QKW786569:QKW786573 QUS786569:QUS786573 REO786569:REO786573 ROK786569:ROK786573 RYG786569:RYG786573 SIC786569:SIC786573 SRY786569:SRY786573 TBU786569:TBU786573 TLQ786569:TLQ786573 TVM786569:TVM786573 UFI786569:UFI786573 UPE786569:UPE786573 UZA786569:UZA786573 VIW786569:VIW786573 VSS786569:VSS786573 WCO786569:WCO786573 WMK786569:WMK786573 WWG786569:WWG786573 C852105:C852109 JU852105:JU852109 TQ852105:TQ852109 ADM852105:ADM852109 ANI852105:ANI852109 AXE852105:AXE852109 BHA852105:BHA852109 BQW852105:BQW852109 CAS852105:CAS852109 CKO852105:CKO852109 CUK852105:CUK852109 DEG852105:DEG852109 DOC852105:DOC852109 DXY852105:DXY852109 EHU852105:EHU852109 ERQ852105:ERQ852109 FBM852105:FBM852109 FLI852105:FLI852109 FVE852105:FVE852109 GFA852105:GFA852109 GOW852105:GOW852109 GYS852105:GYS852109 HIO852105:HIO852109 HSK852105:HSK852109 ICG852105:ICG852109 IMC852105:IMC852109 IVY852105:IVY852109 JFU852105:JFU852109 JPQ852105:JPQ852109 JZM852105:JZM852109 KJI852105:KJI852109 KTE852105:KTE852109 LDA852105:LDA852109 LMW852105:LMW852109 LWS852105:LWS852109 MGO852105:MGO852109 MQK852105:MQK852109 NAG852105:NAG852109 NKC852105:NKC852109 NTY852105:NTY852109 ODU852105:ODU852109 ONQ852105:ONQ852109 OXM852105:OXM852109 PHI852105:PHI852109 PRE852105:PRE852109 QBA852105:QBA852109 QKW852105:QKW852109 QUS852105:QUS852109 REO852105:REO852109 ROK852105:ROK852109 RYG852105:RYG852109 SIC852105:SIC852109 SRY852105:SRY852109 TBU852105:TBU852109 TLQ852105:TLQ852109 TVM852105:TVM852109 UFI852105:UFI852109 UPE852105:UPE852109 UZA852105:UZA852109 VIW852105:VIW852109 VSS852105:VSS852109 WCO852105:WCO852109 WMK852105:WMK852109 WWG852105:WWG852109 C917641:C917645 JU917641:JU917645 TQ917641:TQ917645 ADM917641:ADM917645 ANI917641:ANI917645 AXE917641:AXE917645 BHA917641:BHA917645 BQW917641:BQW917645 CAS917641:CAS917645 CKO917641:CKO917645 CUK917641:CUK917645 DEG917641:DEG917645 DOC917641:DOC917645 DXY917641:DXY917645 EHU917641:EHU917645 ERQ917641:ERQ917645 FBM917641:FBM917645 FLI917641:FLI917645 FVE917641:FVE917645 GFA917641:GFA917645 GOW917641:GOW917645 GYS917641:GYS917645 HIO917641:HIO917645 HSK917641:HSK917645 ICG917641:ICG917645 IMC917641:IMC917645 IVY917641:IVY917645 JFU917641:JFU917645 JPQ917641:JPQ917645 JZM917641:JZM917645 KJI917641:KJI917645 KTE917641:KTE917645 LDA917641:LDA917645 LMW917641:LMW917645 LWS917641:LWS917645 MGO917641:MGO917645 MQK917641:MQK917645 NAG917641:NAG917645 NKC917641:NKC917645 NTY917641:NTY917645 ODU917641:ODU917645 ONQ917641:ONQ917645 OXM917641:OXM917645 PHI917641:PHI917645 PRE917641:PRE917645 QBA917641:QBA917645 QKW917641:QKW917645 QUS917641:QUS917645 REO917641:REO917645 ROK917641:ROK917645 RYG917641:RYG917645 SIC917641:SIC917645 SRY917641:SRY917645 TBU917641:TBU917645 TLQ917641:TLQ917645 TVM917641:TVM917645 UFI917641:UFI917645 UPE917641:UPE917645 UZA917641:UZA917645 VIW917641:VIW917645 VSS917641:VSS917645 WCO917641:WCO917645 WMK917641:WMK917645 WWG917641:WWG917645 C983177:C983181 JU983177:JU983181 TQ983177:TQ983181 ADM983177:ADM983181 ANI983177:ANI983181 AXE983177:AXE983181 BHA983177:BHA983181 BQW983177:BQW983181 CAS983177:CAS983181 CKO983177:CKO983181 CUK983177:CUK983181 DEG983177:DEG983181 DOC983177:DOC983181 DXY983177:DXY983181 EHU983177:EHU983181 ERQ983177:ERQ983181 FBM983177:FBM983181 FLI983177:FLI983181 FVE983177:FVE983181 GFA983177:GFA983181 GOW983177:GOW983181 GYS983177:GYS983181 HIO983177:HIO983181 HSK983177:HSK983181 ICG983177:ICG983181 IMC983177:IMC983181 IVY983177:IVY983181 JFU983177:JFU983181 JPQ983177:JPQ983181 JZM983177:JZM983181 KJI983177:KJI983181 KTE983177:KTE983181 LDA983177:LDA983181 LMW983177:LMW983181 LWS983177:LWS983181 MGO983177:MGO983181 MQK983177:MQK983181 NAG983177:NAG983181 NKC983177:NKC983181 NTY983177:NTY983181 ODU983177:ODU983181 ONQ983177:ONQ983181 OXM983177:OXM983181 PHI983177:PHI983181 PRE983177:PRE983181 QBA983177:QBA983181 QKW983177:QKW983181 QUS983177:QUS983181 REO983177:REO983181 ROK983177:ROK983181 RYG983177:RYG983181 SIC983177:SIC983181 SRY983177:SRY983181 TBU983177:TBU983181 TLQ983177:TLQ983181 TVM983177:TVM983181 UFI983177:UFI983181 UPE983177:UPE983181 UZA983177:UZA983181 VIW983177:VIW983181 VSS983177:VSS983181 WCO983177:WCO983181 WMK983177:WMK983181 WWG983177:WWG983181 UZA983160:UZA983165 JU375:JU378 TQ375:TQ378 ADM375:ADM378 ANI375:ANI378 AXE375:AXE378 BHA375:BHA378 BQW375:BQW378 CAS375:CAS378 CKO375:CKO378 CUK375:CUK378 DEG375:DEG378 DOC375:DOC378 DXY375:DXY378 EHU375:EHU378 ERQ375:ERQ378 FBM375:FBM378 FLI375:FLI378 FVE375:FVE378 GFA375:GFA378 GOW375:GOW378 GYS375:GYS378 HIO375:HIO378 HSK375:HSK378 ICG375:ICG378 IMC375:IMC378 IVY375:IVY378 JFU375:JFU378 JPQ375:JPQ378 JZM375:JZM378 KJI375:KJI378 KTE375:KTE378 LDA375:LDA378 LMW375:LMW378 LWS375:LWS378 MGO375:MGO378 MQK375:MQK378 NAG375:NAG378 NKC375:NKC378 NTY375:NTY378 ODU375:ODU378 ONQ375:ONQ378 OXM375:OXM378 PHI375:PHI378 PRE375:PRE378 QBA375:QBA378 QKW375:QKW378 QUS375:QUS378 REO375:REO378 ROK375:ROK378 RYG375:RYG378 SIC375:SIC378 SRY375:SRY378 TBU375:TBU378 TLQ375:TLQ378 TVM375:TVM378 UFI375:UFI378 UPE375:UPE378 UZA375:UZA378 VIW375:VIW378 VSS375:VSS378 WCO375:WCO378 WMK375:WMK378 WWG375:WWG378 C65892:C65895 JU65892:JU65895 TQ65892:TQ65895 ADM65892:ADM65895 ANI65892:ANI65895 AXE65892:AXE65895 BHA65892:BHA65895 BQW65892:BQW65895 CAS65892:CAS65895 CKO65892:CKO65895 CUK65892:CUK65895 DEG65892:DEG65895 DOC65892:DOC65895 DXY65892:DXY65895 EHU65892:EHU65895 ERQ65892:ERQ65895 FBM65892:FBM65895 FLI65892:FLI65895 FVE65892:FVE65895 GFA65892:GFA65895 GOW65892:GOW65895 GYS65892:GYS65895 HIO65892:HIO65895 HSK65892:HSK65895 ICG65892:ICG65895 IMC65892:IMC65895 IVY65892:IVY65895 JFU65892:JFU65895 JPQ65892:JPQ65895 JZM65892:JZM65895 KJI65892:KJI65895 KTE65892:KTE65895 LDA65892:LDA65895 LMW65892:LMW65895 LWS65892:LWS65895 MGO65892:MGO65895 MQK65892:MQK65895 NAG65892:NAG65895 NKC65892:NKC65895 NTY65892:NTY65895 ODU65892:ODU65895 ONQ65892:ONQ65895 OXM65892:OXM65895 PHI65892:PHI65895 PRE65892:PRE65895 QBA65892:QBA65895 QKW65892:QKW65895 QUS65892:QUS65895 REO65892:REO65895 ROK65892:ROK65895 RYG65892:RYG65895 SIC65892:SIC65895 SRY65892:SRY65895 TBU65892:TBU65895 TLQ65892:TLQ65895 TVM65892:TVM65895 UFI65892:UFI65895 UPE65892:UPE65895 UZA65892:UZA65895 VIW65892:VIW65895 VSS65892:VSS65895 WCO65892:WCO65895 WMK65892:WMK65895 WWG65892:WWG65895 C131428:C131431 JU131428:JU131431 TQ131428:TQ131431 ADM131428:ADM131431 ANI131428:ANI131431 AXE131428:AXE131431 BHA131428:BHA131431 BQW131428:BQW131431 CAS131428:CAS131431 CKO131428:CKO131431 CUK131428:CUK131431 DEG131428:DEG131431 DOC131428:DOC131431 DXY131428:DXY131431 EHU131428:EHU131431 ERQ131428:ERQ131431 FBM131428:FBM131431 FLI131428:FLI131431 FVE131428:FVE131431 GFA131428:GFA131431 GOW131428:GOW131431 GYS131428:GYS131431 HIO131428:HIO131431 HSK131428:HSK131431 ICG131428:ICG131431 IMC131428:IMC131431 IVY131428:IVY131431 JFU131428:JFU131431 JPQ131428:JPQ131431 JZM131428:JZM131431 KJI131428:KJI131431 KTE131428:KTE131431 LDA131428:LDA131431 LMW131428:LMW131431 LWS131428:LWS131431 MGO131428:MGO131431 MQK131428:MQK131431 NAG131428:NAG131431 NKC131428:NKC131431 NTY131428:NTY131431 ODU131428:ODU131431 ONQ131428:ONQ131431 OXM131428:OXM131431 PHI131428:PHI131431 PRE131428:PRE131431 QBA131428:QBA131431 QKW131428:QKW131431 QUS131428:QUS131431 REO131428:REO131431 ROK131428:ROK131431 RYG131428:RYG131431 SIC131428:SIC131431 SRY131428:SRY131431 TBU131428:TBU131431 TLQ131428:TLQ131431 TVM131428:TVM131431 UFI131428:UFI131431 UPE131428:UPE131431 UZA131428:UZA131431 VIW131428:VIW131431 VSS131428:VSS131431 WCO131428:WCO131431 WMK131428:WMK131431 WWG131428:WWG131431 C196964:C196967 JU196964:JU196967 TQ196964:TQ196967 ADM196964:ADM196967 ANI196964:ANI196967 AXE196964:AXE196967 BHA196964:BHA196967 BQW196964:BQW196967 CAS196964:CAS196967 CKO196964:CKO196967 CUK196964:CUK196967 DEG196964:DEG196967 DOC196964:DOC196967 DXY196964:DXY196967 EHU196964:EHU196967 ERQ196964:ERQ196967 FBM196964:FBM196967 FLI196964:FLI196967 FVE196964:FVE196967 GFA196964:GFA196967 GOW196964:GOW196967 GYS196964:GYS196967 HIO196964:HIO196967 HSK196964:HSK196967 ICG196964:ICG196967 IMC196964:IMC196967 IVY196964:IVY196967 JFU196964:JFU196967 JPQ196964:JPQ196967 JZM196964:JZM196967 KJI196964:KJI196967 KTE196964:KTE196967 LDA196964:LDA196967 LMW196964:LMW196967 LWS196964:LWS196967 MGO196964:MGO196967 MQK196964:MQK196967 NAG196964:NAG196967 NKC196964:NKC196967 NTY196964:NTY196967 ODU196964:ODU196967 ONQ196964:ONQ196967 OXM196964:OXM196967 PHI196964:PHI196967 PRE196964:PRE196967 QBA196964:QBA196967 QKW196964:QKW196967 QUS196964:QUS196967 REO196964:REO196967 ROK196964:ROK196967 RYG196964:RYG196967 SIC196964:SIC196967 SRY196964:SRY196967 TBU196964:TBU196967 TLQ196964:TLQ196967 TVM196964:TVM196967 UFI196964:UFI196967 UPE196964:UPE196967 UZA196964:UZA196967 VIW196964:VIW196967 VSS196964:VSS196967 WCO196964:WCO196967 WMK196964:WMK196967 WWG196964:WWG196967 C262500:C262503 JU262500:JU262503 TQ262500:TQ262503 ADM262500:ADM262503 ANI262500:ANI262503 AXE262500:AXE262503 BHA262500:BHA262503 BQW262500:BQW262503 CAS262500:CAS262503 CKO262500:CKO262503 CUK262500:CUK262503 DEG262500:DEG262503 DOC262500:DOC262503 DXY262500:DXY262503 EHU262500:EHU262503 ERQ262500:ERQ262503 FBM262500:FBM262503 FLI262500:FLI262503 FVE262500:FVE262503 GFA262500:GFA262503 GOW262500:GOW262503 GYS262500:GYS262503 HIO262500:HIO262503 HSK262500:HSK262503 ICG262500:ICG262503 IMC262500:IMC262503 IVY262500:IVY262503 JFU262500:JFU262503 JPQ262500:JPQ262503 JZM262500:JZM262503 KJI262500:KJI262503 KTE262500:KTE262503 LDA262500:LDA262503 LMW262500:LMW262503 LWS262500:LWS262503 MGO262500:MGO262503 MQK262500:MQK262503 NAG262500:NAG262503 NKC262500:NKC262503 NTY262500:NTY262503 ODU262500:ODU262503 ONQ262500:ONQ262503 OXM262500:OXM262503 PHI262500:PHI262503 PRE262500:PRE262503 QBA262500:QBA262503 QKW262500:QKW262503 QUS262500:QUS262503 REO262500:REO262503 ROK262500:ROK262503 RYG262500:RYG262503 SIC262500:SIC262503 SRY262500:SRY262503 TBU262500:TBU262503 TLQ262500:TLQ262503 TVM262500:TVM262503 UFI262500:UFI262503 UPE262500:UPE262503 UZA262500:UZA262503 VIW262500:VIW262503 VSS262500:VSS262503 WCO262500:WCO262503 WMK262500:WMK262503 WWG262500:WWG262503 C328036:C328039 JU328036:JU328039 TQ328036:TQ328039 ADM328036:ADM328039 ANI328036:ANI328039 AXE328036:AXE328039 BHA328036:BHA328039 BQW328036:BQW328039 CAS328036:CAS328039 CKO328036:CKO328039 CUK328036:CUK328039 DEG328036:DEG328039 DOC328036:DOC328039 DXY328036:DXY328039 EHU328036:EHU328039 ERQ328036:ERQ328039 FBM328036:FBM328039 FLI328036:FLI328039 FVE328036:FVE328039 GFA328036:GFA328039 GOW328036:GOW328039 GYS328036:GYS328039 HIO328036:HIO328039 HSK328036:HSK328039 ICG328036:ICG328039 IMC328036:IMC328039 IVY328036:IVY328039 JFU328036:JFU328039 JPQ328036:JPQ328039 JZM328036:JZM328039 KJI328036:KJI328039 KTE328036:KTE328039 LDA328036:LDA328039 LMW328036:LMW328039 LWS328036:LWS328039 MGO328036:MGO328039 MQK328036:MQK328039 NAG328036:NAG328039 NKC328036:NKC328039 NTY328036:NTY328039 ODU328036:ODU328039 ONQ328036:ONQ328039 OXM328036:OXM328039 PHI328036:PHI328039 PRE328036:PRE328039 QBA328036:QBA328039 QKW328036:QKW328039 QUS328036:QUS328039 REO328036:REO328039 ROK328036:ROK328039 RYG328036:RYG328039 SIC328036:SIC328039 SRY328036:SRY328039 TBU328036:TBU328039 TLQ328036:TLQ328039 TVM328036:TVM328039 UFI328036:UFI328039 UPE328036:UPE328039 UZA328036:UZA328039 VIW328036:VIW328039 VSS328036:VSS328039 WCO328036:WCO328039 WMK328036:WMK328039 WWG328036:WWG328039 C393572:C393575 JU393572:JU393575 TQ393572:TQ393575 ADM393572:ADM393575 ANI393572:ANI393575 AXE393572:AXE393575 BHA393572:BHA393575 BQW393572:BQW393575 CAS393572:CAS393575 CKO393572:CKO393575 CUK393572:CUK393575 DEG393572:DEG393575 DOC393572:DOC393575 DXY393572:DXY393575 EHU393572:EHU393575 ERQ393572:ERQ393575 FBM393572:FBM393575 FLI393572:FLI393575 FVE393572:FVE393575 GFA393572:GFA393575 GOW393572:GOW393575 GYS393572:GYS393575 HIO393572:HIO393575 HSK393572:HSK393575 ICG393572:ICG393575 IMC393572:IMC393575 IVY393572:IVY393575 JFU393572:JFU393575 JPQ393572:JPQ393575 JZM393572:JZM393575 KJI393572:KJI393575 KTE393572:KTE393575 LDA393572:LDA393575 LMW393572:LMW393575 LWS393572:LWS393575 MGO393572:MGO393575 MQK393572:MQK393575 NAG393572:NAG393575 NKC393572:NKC393575 NTY393572:NTY393575 ODU393572:ODU393575 ONQ393572:ONQ393575 OXM393572:OXM393575 PHI393572:PHI393575 PRE393572:PRE393575 QBA393572:QBA393575 QKW393572:QKW393575 QUS393572:QUS393575 REO393572:REO393575 ROK393572:ROK393575 RYG393572:RYG393575 SIC393572:SIC393575 SRY393572:SRY393575 TBU393572:TBU393575 TLQ393572:TLQ393575 TVM393572:TVM393575 UFI393572:UFI393575 UPE393572:UPE393575 UZA393572:UZA393575 VIW393572:VIW393575 VSS393572:VSS393575 WCO393572:WCO393575 WMK393572:WMK393575 WWG393572:WWG393575 C459108:C459111 JU459108:JU459111 TQ459108:TQ459111 ADM459108:ADM459111 ANI459108:ANI459111 AXE459108:AXE459111 BHA459108:BHA459111 BQW459108:BQW459111 CAS459108:CAS459111 CKO459108:CKO459111 CUK459108:CUK459111 DEG459108:DEG459111 DOC459108:DOC459111 DXY459108:DXY459111 EHU459108:EHU459111 ERQ459108:ERQ459111 FBM459108:FBM459111 FLI459108:FLI459111 FVE459108:FVE459111 GFA459108:GFA459111 GOW459108:GOW459111 GYS459108:GYS459111 HIO459108:HIO459111 HSK459108:HSK459111 ICG459108:ICG459111 IMC459108:IMC459111 IVY459108:IVY459111 JFU459108:JFU459111 JPQ459108:JPQ459111 JZM459108:JZM459111 KJI459108:KJI459111 KTE459108:KTE459111 LDA459108:LDA459111 LMW459108:LMW459111 LWS459108:LWS459111 MGO459108:MGO459111 MQK459108:MQK459111 NAG459108:NAG459111 NKC459108:NKC459111 NTY459108:NTY459111 ODU459108:ODU459111 ONQ459108:ONQ459111 OXM459108:OXM459111 PHI459108:PHI459111 PRE459108:PRE459111 QBA459108:QBA459111 QKW459108:QKW459111 QUS459108:QUS459111 REO459108:REO459111 ROK459108:ROK459111 RYG459108:RYG459111 SIC459108:SIC459111 SRY459108:SRY459111 TBU459108:TBU459111 TLQ459108:TLQ459111 TVM459108:TVM459111 UFI459108:UFI459111 UPE459108:UPE459111 UZA459108:UZA459111 VIW459108:VIW459111 VSS459108:VSS459111 WCO459108:WCO459111 WMK459108:WMK459111 WWG459108:WWG459111 C524644:C524647 JU524644:JU524647 TQ524644:TQ524647 ADM524644:ADM524647 ANI524644:ANI524647 AXE524644:AXE524647 BHA524644:BHA524647 BQW524644:BQW524647 CAS524644:CAS524647 CKO524644:CKO524647 CUK524644:CUK524647 DEG524644:DEG524647 DOC524644:DOC524647 DXY524644:DXY524647 EHU524644:EHU524647 ERQ524644:ERQ524647 FBM524644:FBM524647 FLI524644:FLI524647 FVE524644:FVE524647 GFA524644:GFA524647 GOW524644:GOW524647 GYS524644:GYS524647 HIO524644:HIO524647 HSK524644:HSK524647 ICG524644:ICG524647 IMC524644:IMC524647 IVY524644:IVY524647 JFU524644:JFU524647 JPQ524644:JPQ524647 JZM524644:JZM524647 KJI524644:KJI524647 KTE524644:KTE524647 LDA524644:LDA524647 LMW524644:LMW524647 LWS524644:LWS524647 MGO524644:MGO524647 MQK524644:MQK524647 NAG524644:NAG524647 NKC524644:NKC524647 NTY524644:NTY524647 ODU524644:ODU524647 ONQ524644:ONQ524647 OXM524644:OXM524647 PHI524644:PHI524647 PRE524644:PRE524647 QBA524644:QBA524647 QKW524644:QKW524647 QUS524644:QUS524647 REO524644:REO524647 ROK524644:ROK524647 RYG524644:RYG524647 SIC524644:SIC524647 SRY524644:SRY524647 TBU524644:TBU524647 TLQ524644:TLQ524647 TVM524644:TVM524647 UFI524644:UFI524647 UPE524644:UPE524647 UZA524644:UZA524647 VIW524644:VIW524647 VSS524644:VSS524647 WCO524644:WCO524647 WMK524644:WMK524647 WWG524644:WWG524647 C590180:C590183 JU590180:JU590183 TQ590180:TQ590183 ADM590180:ADM590183 ANI590180:ANI590183 AXE590180:AXE590183 BHA590180:BHA590183 BQW590180:BQW590183 CAS590180:CAS590183 CKO590180:CKO590183 CUK590180:CUK590183 DEG590180:DEG590183 DOC590180:DOC590183 DXY590180:DXY590183 EHU590180:EHU590183 ERQ590180:ERQ590183 FBM590180:FBM590183 FLI590180:FLI590183 FVE590180:FVE590183 GFA590180:GFA590183 GOW590180:GOW590183 GYS590180:GYS590183 HIO590180:HIO590183 HSK590180:HSK590183 ICG590180:ICG590183 IMC590180:IMC590183 IVY590180:IVY590183 JFU590180:JFU590183 JPQ590180:JPQ590183 JZM590180:JZM590183 KJI590180:KJI590183 KTE590180:KTE590183 LDA590180:LDA590183 LMW590180:LMW590183 LWS590180:LWS590183 MGO590180:MGO590183 MQK590180:MQK590183 NAG590180:NAG590183 NKC590180:NKC590183 NTY590180:NTY590183 ODU590180:ODU590183 ONQ590180:ONQ590183 OXM590180:OXM590183 PHI590180:PHI590183 PRE590180:PRE590183 QBA590180:QBA590183 QKW590180:QKW590183 QUS590180:QUS590183 REO590180:REO590183 ROK590180:ROK590183 RYG590180:RYG590183 SIC590180:SIC590183 SRY590180:SRY590183 TBU590180:TBU590183 TLQ590180:TLQ590183 TVM590180:TVM590183 UFI590180:UFI590183 UPE590180:UPE590183 UZA590180:UZA590183 VIW590180:VIW590183 VSS590180:VSS590183 WCO590180:WCO590183 WMK590180:WMK590183 WWG590180:WWG590183 C655716:C655719 JU655716:JU655719 TQ655716:TQ655719 ADM655716:ADM655719 ANI655716:ANI655719 AXE655716:AXE655719 BHA655716:BHA655719 BQW655716:BQW655719 CAS655716:CAS655719 CKO655716:CKO655719 CUK655716:CUK655719 DEG655716:DEG655719 DOC655716:DOC655719 DXY655716:DXY655719 EHU655716:EHU655719 ERQ655716:ERQ655719 FBM655716:FBM655719 FLI655716:FLI655719 FVE655716:FVE655719 GFA655716:GFA655719 GOW655716:GOW655719 GYS655716:GYS655719 HIO655716:HIO655719 HSK655716:HSK655719 ICG655716:ICG655719 IMC655716:IMC655719 IVY655716:IVY655719 JFU655716:JFU655719 JPQ655716:JPQ655719 JZM655716:JZM655719 KJI655716:KJI655719 KTE655716:KTE655719 LDA655716:LDA655719 LMW655716:LMW655719 LWS655716:LWS655719 MGO655716:MGO655719 MQK655716:MQK655719 NAG655716:NAG655719 NKC655716:NKC655719 NTY655716:NTY655719 ODU655716:ODU655719 ONQ655716:ONQ655719 OXM655716:OXM655719 PHI655716:PHI655719 PRE655716:PRE655719 QBA655716:QBA655719 QKW655716:QKW655719 QUS655716:QUS655719 REO655716:REO655719 ROK655716:ROK655719 RYG655716:RYG655719 SIC655716:SIC655719 SRY655716:SRY655719 TBU655716:TBU655719 TLQ655716:TLQ655719 TVM655716:TVM655719 UFI655716:UFI655719 UPE655716:UPE655719 UZA655716:UZA655719 VIW655716:VIW655719 VSS655716:VSS655719 WCO655716:WCO655719 WMK655716:WMK655719 WWG655716:WWG655719 C721252:C721255 JU721252:JU721255 TQ721252:TQ721255 ADM721252:ADM721255 ANI721252:ANI721255 AXE721252:AXE721255 BHA721252:BHA721255 BQW721252:BQW721255 CAS721252:CAS721255 CKO721252:CKO721255 CUK721252:CUK721255 DEG721252:DEG721255 DOC721252:DOC721255 DXY721252:DXY721255 EHU721252:EHU721255 ERQ721252:ERQ721255 FBM721252:FBM721255 FLI721252:FLI721255 FVE721252:FVE721255 GFA721252:GFA721255 GOW721252:GOW721255 GYS721252:GYS721255 HIO721252:HIO721255 HSK721252:HSK721255 ICG721252:ICG721255 IMC721252:IMC721255 IVY721252:IVY721255 JFU721252:JFU721255 JPQ721252:JPQ721255 JZM721252:JZM721255 KJI721252:KJI721255 KTE721252:KTE721255 LDA721252:LDA721255 LMW721252:LMW721255 LWS721252:LWS721255 MGO721252:MGO721255 MQK721252:MQK721255 NAG721252:NAG721255 NKC721252:NKC721255 NTY721252:NTY721255 ODU721252:ODU721255 ONQ721252:ONQ721255 OXM721252:OXM721255 PHI721252:PHI721255 PRE721252:PRE721255 QBA721252:QBA721255 QKW721252:QKW721255 QUS721252:QUS721255 REO721252:REO721255 ROK721252:ROK721255 RYG721252:RYG721255 SIC721252:SIC721255 SRY721252:SRY721255 TBU721252:TBU721255 TLQ721252:TLQ721255 TVM721252:TVM721255 UFI721252:UFI721255 UPE721252:UPE721255 UZA721252:UZA721255 VIW721252:VIW721255 VSS721252:VSS721255 WCO721252:WCO721255 WMK721252:WMK721255 WWG721252:WWG721255 C786788:C786791 JU786788:JU786791 TQ786788:TQ786791 ADM786788:ADM786791 ANI786788:ANI786791 AXE786788:AXE786791 BHA786788:BHA786791 BQW786788:BQW786791 CAS786788:CAS786791 CKO786788:CKO786791 CUK786788:CUK786791 DEG786788:DEG786791 DOC786788:DOC786791 DXY786788:DXY786791 EHU786788:EHU786791 ERQ786788:ERQ786791 FBM786788:FBM786791 FLI786788:FLI786791 FVE786788:FVE786791 GFA786788:GFA786791 GOW786788:GOW786791 GYS786788:GYS786791 HIO786788:HIO786791 HSK786788:HSK786791 ICG786788:ICG786791 IMC786788:IMC786791 IVY786788:IVY786791 JFU786788:JFU786791 JPQ786788:JPQ786791 JZM786788:JZM786791 KJI786788:KJI786791 KTE786788:KTE786791 LDA786788:LDA786791 LMW786788:LMW786791 LWS786788:LWS786791 MGO786788:MGO786791 MQK786788:MQK786791 NAG786788:NAG786791 NKC786788:NKC786791 NTY786788:NTY786791 ODU786788:ODU786791 ONQ786788:ONQ786791 OXM786788:OXM786791 PHI786788:PHI786791 PRE786788:PRE786791 QBA786788:QBA786791 QKW786788:QKW786791 QUS786788:QUS786791 REO786788:REO786791 ROK786788:ROK786791 RYG786788:RYG786791 SIC786788:SIC786791 SRY786788:SRY786791 TBU786788:TBU786791 TLQ786788:TLQ786791 TVM786788:TVM786791 UFI786788:UFI786791 UPE786788:UPE786791 UZA786788:UZA786791 VIW786788:VIW786791 VSS786788:VSS786791 WCO786788:WCO786791 WMK786788:WMK786791 WWG786788:WWG786791 C852324:C852327 JU852324:JU852327 TQ852324:TQ852327 ADM852324:ADM852327 ANI852324:ANI852327 AXE852324:AXE852327 BHA852324:BHA852327 BQW852324:BQW852327 CAS852324:CAS852327 CKO852324:CKO852327 CUK852324:CUK852327 DEG852324:DEG852327 DOC852324:DOC852327 DXY852324:DXY852327 EHU852324:EHU852327 ERQ852324:ERQ852327 FBM852324:FBM852327 FLI852324:FLI852327 FVE852324:FVE852327 GFA852324:GFA852327 GOW852324:GOW852327 GYS852324:GYS852327 HIO852324:HIO852327 HSK852324:HSK852327 ICG852324:ICG852327 IMC852324:IMC852327 IVY852324:IVY852327 JFU852324:JFU852327 JPQ852324:JPQ852327 JZM852324:JZM852327 KJI852324:KJI852327 KTE852324:KTE852327 LDA852324:LDA852327 LMW852324:LMW852327 LWS852324:LWS852327 MGO852324:MGO852327 MQK852324:MQK852327 NAG852324:NAG852327 NKC852324:NKC852327 NTY852324:NTY852327 ODU852324:ODU852327 ONQ852324:ONQ852327 OXM852324:OXM852327 PHI852324:PHI852327 PRE852324:PRE852327 QBA852324:QBA852327 QKW852324:QKW852327 QUS852324:QUS852327 REO852324:REO852327 ROK852324:ROK852327 RYG852324:RYG852327 SIC852324:SIC852327 SRY852324:SRY852327 TBU852324:TBU852327 TLQ852324:TLQ852327 TVM852324:TVM852327 UFI852324:UFI852327 UPE852324:UPE852327 UZA852324:UZA852327 VIW852324:VIW852327 VSS852324:VSS852327 WCO852324:WCO852327 WMK852324:WMK852327 WWG852324:WWG852327 C917860:C917863 JU917860:JU917863 TQ917860:TQ917863 ADM917860:ADM917863 ANI917860:ANI917863 AXE917860:AXE917863 BHA917860:BHA917863 BQW917860:BQW917863 CAS917860:CAS917863 CKO917860:CKO917863 CUK917860:CUK917863 DEG917860:DEG917863 DOC917860:DOC917863 DXY917860:DXY917863 EHU917860:EHU917863 ERQ917860:ERQ917863 FBM917860:FBM917863 FLI917860:FLI917863 FVE917860:FVE917863 GFA917860:GFA917863 GOW917860:GOW917863 GYS917860:GYS917863 HIO917860:HIO917863 HSK917860:HSK917863 ICG917860:ICG917863 IMC917860:IMC917863 IVY917860:IVY917863 JFU917860:JFU917863 JPQ917860:JPQ917863 JZM917860:JZM917863 KJI917860:KJI917863 KTE917860:KTE917863 LDA917860:LDA917863 LMW917860:LMW917863 LWS917860:LWS917863 MGO917860:MGO917863 MQK917860:MQK917863 NAG917860:NAG917863 NKC917860:NKC917863 NTY917860:NTY917863 ODU917860:ODU917863 ONQ917860:ONQ917863 OXM917860:OXM917863 PHI917860:PHI917863 PRE917860:PRE917863 QBA917860:QBA917863 QKW917860:QKW917863 QUS917860:QUS917863 REO917860:REO917863 ROK917860:ROK917863 RYG917860:RYG917863 SIC917860:SIC917863 SRY917860:SRY917863 TBU917860:TBU917863 TLQ917860:TLQ917863 TVM917860:TVM917863 UFI917860:UFI917863 UPE917860:UPE917863 UZA917860:UZA917863 VIW917860:VIW917863 VSS917860:VSS917863 WCO917860:WCO917863 WMK917860:WMK917863 WWG917860:WWG917863 C983396:C983399 JU983396:JU983399 TQ983396:TQ983399 ADM983396:ADM983399 ANI983396:ANI983399 AXE983396:AXE983399 BHA983396:BHA983399 BQW983396:BQW983399 CAS983396:CAS983399 CKO983396:CKO983399 CUK983396:CUK983399 DEG983396:DEG983399 DOC983396:DOC983399 DXY983396:DXY983399 EHU983396:EHU983399 ERQ983396:ERQ983399 FBM983396:FBM983399 FLI983396:FLI983399 FVE983396:FVE983399 GFA983396:GFA983399 GOW983396:GOW983399 GYS983396:GYS983399 HIO983396:HIO983399 HSK983396:HSK983399 ICG983396:ICG983399 IMC983396:IMC983399 IVY983396:IVY983399 JFU983396:JFU983399 JPQ983396:JPQ983399 JZM983396:JZM983399 KJI983396:KJI983399 KTE983396:KTE983399 LDA983396:LDA983399 LMW983396:LMW983399 LWS983396:LWS983399 MGO983396:MGO983399 MQK983396:MQK983399 NAG983396:NAG983399 NKC983396:NKC983399 NTY983396:NTY983399 ODU983396:ODU983399 ONQ983396:ONQ983399 OXM983396:OXM983399 PHI983396:PHI983399 PRE983396:PRE983399 QBA983396:QBA983399 QKW983396:QKW983399 QUS983396:QUS983399 REO983396:REO983399 ROK983396:ROK983399 RYG983396:RYG983399 SIC983396:SIC983399 SRY983396:SRY983399 TBU983396:TBU983399 TLQ983396:TLQ983399 TVM983396:TVM983399 UFI983396:UFI983399 UPE983396:UPE983399 UZA983396:UZA983399 VIW983396:VIW983399 VSS983396:VSS983399 WCO983396:WCO983399 WMK983396:WMK983399 WWG983396:WWG983399 RYG983160:RYG983165 JU339:JU342 TQ339:TQ342 ADM339:ADM342 ANI339:ANI342 AXE339:AXE342 BHA339:BHA342 BQW339:BQW342 CAS339:CAS342 CKO339:CKO342 CUK339:CUK342 DEG339:DEG342 DOC339:DOC342 DXY339:DXY342 EHU339:EHU342 ERQ339:ERQ342 FBM339:FBM342 FLI339:FLI342 FVE339:FVE342 GFA339:GFA342 GOW339:GOW342 GYS339:GYS342 HIO339:HIO342 HSK339:HSK342 ICG339:ICG342 IMC339:IMC342 IVY339:IVY342 JFU339:JFU342 JPQ339:JPQ342 JZM339:JZM342 KJI339:KJI342 KTE339:KTE342 LDA339:LDA342 LMW339:LMW342 LWS339:LWS342 MGO339:MGO342 MQK339:MQK342 NAG339:NAG342 NKC339:NKC342 NTY339:NTY342 ODU339:ODU342 ONQ339:ONQ342 OXM339:OXM342 PHI339:PHI342 PRE339:PRE342 QBA339:QBA342 QKW339:QKW342 QUS339:QUS342 REO339:REO342 ROK339:ROK342 RYG339:RYG342 SIC339:SIC342 SRY339:SRY342 TBU339:TBU342 TLQ339:TLQ342 TVM339:TVM342 UFI339:UFI342 UPE339:UPE342 UZA339:UZA342 VIW339:VIW342 VSS339:VSS342 WCO339:WCO342 WMK339:WMK342 WWG339:WWG342 C65849:C65852 JU65849:JU65852 TQ65849:TQ65852 ADM65849:ADM65852 ANI65849:ANI65852 AXE65849:AXE65852 BHA65849:BHA65852 BQW65849:BQW65852 CAS65849:CAS65852 CKO65849:CKO65852 CUK65849:CUK65852 DEG65849:DEG65852 DOC65849:DOC65852 DXY65849:DXY65852 EHU65849:EHU65852 ERQ65849:ERQ65852 FBM65849:FBM65852 FLI65849:FLI65852 FVE65849:FVE65852 GFA65849:GFA65852 GOW65849:GOW65852 GYS65849:GYS65852 HIO65849:HIO65852 HSK65849:HSK65852 ICG65849:ICG65852 IMC65849:IMC65852 IVY65849:IVY65852 JFU65849:JFU65852 JPQ65849:JPQ65852 JZM65849:JZM65852 KJI65849:KJI65852 KTE65849:KTE65852 LDA65849:LDA65852 LMW65849:LMW65852 LWS65849:LWS65852 MGO65849:MGO65852 MQK65849:MQK65852 NAG65849:NAG65852 NKC65849:NKC65852 NTY65849:NTY65852 ODU65849:ODU65852 ONQ65849:ONQ65852 OXM65849:OXM65852 PHI65849:PHI65852 PRE65849:PRE65852 QBA65849:QBA65852 QKW65849:QKW65852 QUS65849:QUS65852 REO65849:REO65852 ROK65849:ROK65852 RYG65849:RYG65852 SIC65849:SIC65852 SRY65849:SRY65852 TBU65849:TBU65852 TLQ65849:TLQ65852 TVM65849:TVM65852 UFI65849:UFI65852 UPE65849:UPE65852 UZA65849:UZA65852 VIW65849:VIW65852 VSS65849:VSS65852 WCO65849:WCO65852 WMK65849:WMK65852 WWG65849:WWG65852 C131385:C131388 JU131385:JU131388 TQ131385:TQ131388 ADM131385:ADM131388 ANI131385:ANI131388 AXE131385:AXE131388 BHA131385:BHA131388 BQW131385:BQW131388 CAS131385:CAS131388 CKO131385:CKO131388 CUK131385:CUK131388 DEG131385:DEG131388 DOC131385:DOC131388 DXY131385:DXY131388 EHU131385:EHU131388 ERQ131385:ERQ131388 FBM131385:FBM131388 FLI131385:FLI131388 FVE131385:FVE131388 GFA131385:GFA131388 GOW131385:GOW131388 GYS131385:GYS131388 HIO131385:HIO131388 HSK131385:HSK131388 ICG131385:ICG131388 IMC131385:IMC131388 IVY131385:IVY131388 JFU131385:JFU131388 JPQ131385:JPQ131388 JZM131385:JZM131388 KJI131385:KJI131388 KTE131385:KTE131388 LDA131385:LDA131388 LMW131385:LMW131388 LWS131385:LWS131388 MGO131385:MGO131388 MQK131385:MQK131388 NAG131385:NAG131388 NKC131385:NKC131388 NTY131385:NTY131388 ODU131385:ODU131388 ONQ131385:ONQ131388 OXM131385:OXM131388 PHI131385:PHI131388 PRE131385:PRE131388 QBA131385:QBA131388 QKW131385:QKW131388 QUS131385:QUS131388 REO131385:REO131388 ROK131385:ROK131388 RYG131385:RYG131388 SIC131385:SIC131388 SRY131385:SRY131388 TBU131385:TBU131388 TLQ131385:TLQ131388 TVM131385:TVM131388 UFI131385:UFI131388 UPE131385:UPE131388 UZA131385:UZA131388 VIW131385:VIW131388 VSS131385:VSS131388 WCO131385:WCO131388 WMK131385:WMK131388 WWG131385:WWG131388 C196921:C196924 JU196921:JU196924 TQ196921:TQ196924 ADM196921:ADM196924 ANI196921:ANI196924 AXE196921:AXE196924 BHA196921:BHA196924 BQW196921:BQW196924 CAS196921:CAS196924 CKO196921:CKO196924 CUK196921:CUK196924 DEG196921:DEG196924 DOC196921:DOC196924 DXY196921:DXY196924 EHU196921:EHU196924 ERQ196921:ERQ196924 FBM196921:FBM196924 FLI196921:FLI196924 FVE196921:FVE196924 GFA196921:GFA196924 GOW196921:GOW196924 GYS196921:GYS196924 HIO196921:HIO196924 HSK196921:HSK196924 ICG196921:ICG196924 IMC196921:IMC196924 IVY196921:IVY196924 JFU196921:JFU196924 JPQ196921:JPQ196924 JZM196921:JZM196924 KJI196921:KJI196924 KTE196921:KTE196924 LDA196921:LDA196924 LMW196921:LMW196924 LWS196921:LWS196924 MGO196921:MGO196924 MQK196921:MQK196924 NAG196921:NAG196924 NKC196921:NKC196924 NTY196921:NTY196924 ODU196921:ODU196924 ONQ196921:ONQ196924 OXM196921:OXM196924 PHI196921:PHI196924 PRE196921:PRE196924 QBA196921:QBA196924 QKW196921:QKW196924 QUS196921:QUS196924 REO196921:REO196924 ROK196921:ROK196924 RYG196921:RYG196924 SIC196921:SIC196924 SRY196921:SRY196924 TBU196921:TBU196924 TLQ196921:TLQ196924 TVM196921:TVM196924 UFI196921:UFI196924 UPE196921:UPE196924 UZA196921:UZA196924 VIW196921:VIW196924 VSS196921:VSS196924 WCO196921:WCO196924 WMK196921:WMK196924 WWG196921:WWG196924 C262457:C262460 JU262457:JU262460 TQ262457:TQ262460 ADM262457:ADM262460 ANI262457:ANI262460 AXE262457:AXE262460 BHA262457:BHA262460 BQW262457:BQW262460 CAS262457:CAS262460 CKO262457:CKO262460 CUK262457:CUK262460 DEG262457:DEG262460 DOC262457:DOC262460 DXY262457:DXY262460 EHU262457:EHU262460 ERQ262457:ERQ262460 FBM262457:FBM262460 FLI262457:FLI262460 FVE262457:FVE262460 GFA262457:GFA262460 GOW262457:GOW262460 GYS262457:GYS262460 HIO262457:HIO262460 HSK262457:HSK262460 ICG262457:ICG262460 IMC262457:IMC262460 IVY262457:IVY262460 JFU262457:JFU262460 JPQ262457:JPQ262460 JZM262457:JZM262460 KJI262457:KJI262460 KTE262457:KTE262460 LDA262457:LDA262460 LMW262457:LMW262460 LWS262457:LWS262460 MGO262457:MGO262460 MQK262457:MQK262460 NAG262457:NAG262460 NKC262457:NKC262460 NTY262457:NTY262460 ODU262457:ODU262460 ONQ262457:ONQ262460 OXM262457:OXM262460 PHI262457:PHI262460 PRE262457:PRE262460 QBA262457:QBA262460 QKW262457:QKW262460 QUS262457:QUS262460 REO262457:REO262460 ROK262457:ROK262460 RYG262457:RYG262460 SIC262457:SIC262460 SRY262457:SRY262460 TBU262457:TBU262460 TLQ262457:TLQ262460 TVM262457:TVM262460 UFI262457:UFI262460 UPE262457:UPE262460 UZA262457:UZA262460 VIW262457:VIW262460 VSS262457:VSS262460 WCO262457:WCO262460 WMK262457:WMK262460 WWG262457:WWG262460 C327993:C327996 JU327993:JU327996 TQ327993:TQ327996 ADM327993:ADM327996 ANI327993:ANI327996 AXE327993:AXE327996 BHA327993:BHA327996 BQW327993:BQW327996 CAS327993:CAS327996 CKO327993:CKO327996 CUK327993:CUK327996 DEG327993:DEG327996 DOC327993:DOC327996 DXY327993:DXY327996 EHU327993:EHU327996 ERQ327993:ERQ327996 FBM327993:FBM327996 FLI327993:FLI327996 FVE327993:FVE327996 GFA327993:GFA327996 GOW327993:GOW327996 GYS327993:GYS327996 HIO327993:HIO327996 HSK327993:HSK327996 ICG327993:ICG327996 IMC327993:IMC327996 IVY327993:IVY327996 JFU327993:JFU327996 JPQ327993:JPQ327996 JZM327993:JZM327996 KJI327993:KJI327996 KTE327993:KTE327996 LDA327993:LDA327996 LMW327993:LMW327996 LWS327993:LWS327996 MGO327993:MGO327996 MQK327993:MQK327996 NAG327993:NAG327996 NKC327993:NKC327996 NTY327993:NTY327996 ODU327993:ODU327996 ONQ327993:ONQ327996 OXM327993:OXM327996 PHI327993:PHI327996 PRE327993:PRE327996 QBA327993:QBA327996 QKW327993:QKW327996 QUS327993:QUS327996 REO327993:REO327996 ROK327993:ROK327996 RYG327993:RYG327996 SIC327993:SIC327996 SRY327993:SRY327996 TBU327993:TBU327996 TLQ327993:TLQ327996 TVM327993:TVM327996 UFI327993:UFI327996 UPE327993:UPE327996 UZA327993:UZA327996 VIW327993:VIW327996 VSS327993:VSS327996 WCO327993:WCO327996 WMK327993:WMK327996 WWG327993:WWG327996 C393529:C393532 JU393529:JU393532 TQ393529:TQ393532 ADM393529:ADM393532 ANI393529:ANI393532 AXE393529:AXE393532 BHA393529:BHA393532 BQW393529:BQW393532 CAS393529:CAS393532 CKO393529:CKO393532 CUK393529:CUK393532 DEG393529:DEG393532 DOC393529:DOC393532 DXY393529:DXY393532 EHU393529:EHU393532 ERQ393529:ERQ393532 FBM393529:FBM393532 FLI393529:FLI393532 FVE393529:FVE393532 GFA393529:GFA393532 GOW393529:GOW393532 GYS393529:GYS393532 HIO393529:HIO393532 HSK393529:HSK393532 ICG393529:ICG393532 IMC393529:IMC393532 IVY393529:IVY393532 JFU393529:JFU393532 JPQ393529:JPQ393532 JZM393529:JZM393532 KJI393529:KJI393532 KTE393529:KTE393532 LDA393529:LDA393532 LMW393529:LMW393532 LWS393529:LWS393532 MGO393529:MGO393532 MQK393529:MQK393532 NAG393529:NAG393532 NKC393529:NKC393532 NTY393529:NTY393532 ODU393529:ODU393532 ONQ393529:ONQ393532 OXM393529:OXM393532 PHI393529:PHI393532 PRE393529:PRE393532 QBA393529:QBA393532 QKW393529:QKW393532 QUS393529:QUS393532 REO393529:REO393532 ROK393529:ROK393532 RYG393529:RYG393532 SIC393529:SIC393532 SRY393529:SRY393532 TBU393529:TBU393532 TLQ393529:TLQ393532 TVM393529:TVM393532 UFI393529:UFI393532 UPE393529:UPE393532 UZA393529:UZA393532 VIW393529:VIW393532 VSS393529:VSS393532 WCO393529:WCO393532 WMK393529:WMK393532 WWG393529:WWG393532 C459065:C459068 JU459065:JU459068 TQ459065:TQ459068 ADM459065:ADM459068 ANI459065:ANI459068 AXE459065:AXE459068 BHA459065:BHA459068 BQW459065:BQW459068 CAS459065:CAS459068 CKO459065:CKO459068 CUK459065:CUK459068 DEG459065:DEG459068 DOC459065:DOC459068 DXY459065:DXY459068 EHU459065:EHU459068 ERQ459065:ERQ459068 FBM459065:FBM459068 FLI459065:FLI459068 FVE459065:FVE459068 GFA459065:GFA459068 GOW459065:GOW459068 GYS459065:GYS459068 HIO459065:HIO459068 HSK459065:HSK459068 ICG459065:ICG459068 IMC459065:IMC459068 IVY459065:IVY459068 JFU459065:JFU459068 JPQ459065:JPQ459068 JZM459065:JZM459068 KJI459065:KJI459068 KTE459065:KTE459068 LDA459065:LDA459068 LMW459065:LMW459068 LWS459065:LWS459068 MGO459065:MGO459068 MQK459065:MQK459068 NAG459065:NAG459068 NKC459065:NKC459068 NTY459065:NTY459068 ODU459065:ODU459068 ONQ459065:ONQ459068 OXM459065:OXM459068 PHI459065:PHI459068 PRE459065:PRE459068 QBA459065:QBA459068 QKW459065:QKW459068 QUS459065:QUS459068 REO459065:REO459068 ROK459065:ROK459068 RYG459065:RYG459068 SIC459065:SIC459068 SRY459065:SRY459068 TBU459065:TBU459068 TLQ459065:TLQ459068 TVM459065:TVM459068 UFI459065:UFI459068 UPE459065:UPE459068 UZA459065:UZA459068 VIW459065:VIW459068 VSS459065:VSS459068 WCO459065:WCO459068 WMK459065:WMK459068 WWG459065:WWG459068 C524601:C524604 JU524601:JU524604 TQ524601:TQ524604 ADM524601:ADM524604 ANI524601:ANI524604 AXE524601:AXE524604 BHA524601:BHA524604 BQW524601:BQW524604 CAS524601:CAS524604 CKO524601:CKO524604 CUK524601:CUK524604 DEG524601:DEG524604 DOC524601:DOC524604 DXY524601:DXY524604 EHU524601:EHU524604 ERQ524601:ERQ524604 FBM524601:FBM524604 FLI524601:FLI524604 FVE524601:FVE524604 GFA524601:GFA524604 GOW524601:GOW524604 GYS524601:GYS524604 HIO524601:HIO524604 HSK524601:HSK524604 ICG524601:ICG524604 IMC524601:IMC524604 IVY524601:IVY524604 JFU524601:JFU524604 JPQ524601:JPQ524604 JZM524601:JZM524604 KJI524601:KJI524604 KTE524601:KTE524604 LDA524601:LDA524604 LMW524601:LMW524604 LWS524601:LWS524604 MGO524601:MGO524604 MQK524601:MQK524604 NAG524601:NAG524604 NKC524601:NKC524604 NTY524601:NTY524604 ODU524601:ODU524604 ONQ524601:ONQ524604 OXM524601:OXM524604 PHI524601:PHI524604 PRE524601:PRE524604 QBA524601:QBA524604 QKW524601:QKW524604 QUS524601:QUS524604 REO524601:REO524604 ROK524601:ROK524604 RYG524601:RYG524604 SIC524601:SIC524604 SRY524601:SRY524604 TBU524601:TBU524604 TLQ524601:TLQ524604 TVM524601:TVM524604 UFI524601:UFI524604 UPE524601:UPE524604 UZA524601:UZA524604 VIW524601:VIW524604 VSS524601:VSS524604 WCO524601:WCO524604 WMK524601:WMK524604 WWG524601:WWG524604 C590137:C590140 JU590137:JU590140 TQ590137:TQ590140 ADM590137:ADM590140 ANI590137:ANI590140 AXE590137:AXE590140 BHA590137:BHA590140 BQW590137:BQW590140 CAS590137:CAS590140 CKO590137:CKO590140 CUK590137:CUK590140 DEG590137:DEG590140 DOC590137:DOC590140 DXY590137:DXY590140 EHU590137:EHU590140 ERQ590137:ERQ590140 FBM590137:FBM590140 FLI590137:FLI590140 FVE590137:FVE590140 GFA590137:GFA590140 GOW590137:GOW590140 GYS590137:GYS590140 HIO590137:HIO590140 HSK590137:HSK590140 ICG590137:ICG590140 IMC590137:IMC590140 IVY590137:IVY590140 JFU590137:JFU590140 JPQ590137:JPQ590140 JZM590137:JZM590140 KJI590137:KJI590140 KTE590137:KTE590140 LDA590137:LDA590140 LMW590137:LMW590140 LWS590137:LWS590140 MGO590137:MGO590140 MQK590137:MQK590140 NAG590137:NAG590140 NKC590137:NKC590140 NTY590137:NTY590140 ODU590137:ODU590140 ONQ590137:ONQ590140 OXM590137:OXM590140 PHI590137:PHI590140 PRE590137:PRE590140 QBA590137:QBA590140 QKW590137:QKW590140 QUS590137:QUS590140 REO590137:REO590140 ROK590137:ROK590140 RYG590137:RYG590140 SIC590137:SIC590140 SRY590137:SRY590140 TBU590137:TBU590140 TLQ590137:TLQ590140 TVM590137:TVM590140 UFI590137:UFI590140 UPE590137:UPE590140 UZA590137:UZA590140 VIW590137:VIW590140 VSS590137:VSS590140 WCO590137:WCO590140 WMK590137:WMK590140 WWG590137:WWG590140 C655673:C655676 JU655673:JU655676 TQ655673:TQ655676 ADM655673:ADM655676 ANI655673:ANI655676 AXE655673:AXE655676 BHA655673:BHA655676 BQW655673:BQW655676 CAS655673:CAS655676 CKO655673:CKO655676 CUK655673:CUK655676 DEG655673:DEG655676 DOC655673:DOC655676 DXY655673:DXY655676 EHU655673:EHU655676 ERQ655673:ERQ655676 FBM655673:FBM655676 FLI655673:FLI655676 FVE655673:FVE655676 GFA655673:GFA655676 GOW655673:GOW655676 GYS655673:GYS655676 HIO655673:HIO655676 HSK655673:HSK655676 ICG655673:ICG655676 IMC655673:IMC655676 IVY655673:IVY655676 JFU655673:JFU655676 JPQ655673:JPQ655676 JZM655673:JZM655676 KJI655673:KJI655676 KTE655673:KTE655676 LDA655673:LDA655676 LMW655673:LMW655676 LWS655673:LWS655676 MGO655673:MGO655676 MQK655673:MQK655676 NAG655673:NAG655676 NKC655673:NKC655676 NTY655673:NTY655676 ODU655673:ODU655676 ONQ655673:ONQ655676 OXM655673:OXM655676 PHI655673:PHI655676 PRE655673:PRE655676 QBA655673:QBA655676 QKW655673:QKW655676 QUS655673:QUS655676 REO655673:REO655676 ROK655673:ROK655676 RYG655673:RYG655676 SIC655673:SIC655676 SRY655673:SRY655676 TBU655673:TBU655676 TLQ655673:TLQ655676 TVM655673:TVM655676 UFI655673:UFI655676 UPE655673:UPE655676 UZA655673:UZA655676 VIW655673:VIW655676 VSS655673:VSS655676 WCO655673:WCO655676 WMK655673:WMK655676 WWG655673:WWG655676 C721209:C721212 JU721209:JU721212 TQ721209:TQ721212 ADM721209:ADM721212 ANI721209:ANI721212 AXE721209:AXE721212 BHA721209:BHA721212 BQW721209:BQW721212 CAS721209:CAS721212 CKO721209:CKO721212 CUK721209:CUK721212 DEG721209:DEG721212 DOC721209:DOC721212 DXY721209:DXY721212 EHU721209:EHU721212 ERQ721209:ERQ721212 FBM721209:FBM721212 FLI721209:FLI721212 FVE721209:FVE721212 GFA721209:GFA721212 GOW721209:GOW721212 GYS721209:GYS721212 HIO721209:HIO721212 HSK721209:HSK721212 ICG721209:ICG721212 IMC721209:IMC721212 IVY721209:IVY721212 JFU721209:JFU721212 JPQ721209:JPQ721212 JZM721209:JZM721212 KJI721209:KJI721212 KTE721209:KTE721212 LDA721209:LDA721212 LMW721209:LMW721212 LWS721209:LWS721212 MGO721209:MGO721212 MQK721209:MQK721212 NAG721209:NAG721212 NKC721209:NKC721212 NTY721209:NTY721212 ODU721209:ODU721212 ONQ721209:ONQ721212 OXM721209:OXM721212 PHI721209:PHI721212 PRE721209:PRE721212 QBA721209:QBA721212 QKW721209:QKW721212 QUS721209:QUS721212 REO721209:REO721212 ROK721209:ROK721212 RYG721209:RYG721212 SIC721209:SIC721212 SRY721209:SRY721212 TBU721209:TBU721212 TLQ721209:TLQ721212 TVM721209:TVM721212 UFI721209:UFI721212 UPE721209:UPE721212 UZA721209:UZA721212 VIW721209:VIW721212 VSS721209:VSS721212 WCO721209:WCO721212 WMK721209:WMK721212 WWG721209:WWG721212 C786745:C786748 JU786745:JU786748 TQ786745:TQ786748 ADM786745:ADM786748 ANI786745:ANI786748 AXE786745:AXE786748 BHA786745:BHA786748 BQW786745:BQW786748 CAS786745:CAS786748 CKO786745:CKO786748 CUK786745:CUK786748 DEG786745:DEG786748 DOC786745:DOC786748 DXY786745:DXY786748 EHU786745:EHU786748 ERQ786745:ERQ786748 FBM786745:FBM786748 FLI786745:FLI786748 FVE786745:FVE786748 GFA786745:GFA786748 GOW786745:GOW786748 GYS786745:GYS786748 HIO786745:HIO786748 HSK786745:HSK786748 ICG786745:ICG786748 IMC786745:IMC786748 IVY786745:IVY786748 JFU786745:JFU786748 JPQ786745:JPQ786748 JZM786745:JZM786748 KJI786745:KJI786748 KTE786745:KTE786748 LDA786745:LDA786748 LMW786745:LMW786748 LWS786745:LWS786748 MGO786745:MGO786748 MQK786745:MQK786748 NAG786745:NAG786748 NKC786745:NKC786748 NTY786745:NTY786748 ODU786745:ODU786748 ONQ786745:ONQ786748 OXM786745:OXM786748 PHI786745:PHI786748 PRE786745:PRE786748 QBA786745:QBA786748 QKW786745:QKW786748 QUS786745:QUS786748 REO786745:REO786748 ROK786745:ROK786748 RYG786745:RYG786748 SIC786745:SIC786748 SRY786745:SRY786748 TBU786745:TBU786748 TLQ786745:TLQ786748 TVM786745:TVM786748 UFI786745:UFI786748 UPE786745:UPE786748 UZA786745:UZA786748 VIW786745:VIW786748 VSS786745:VSS786748 WCO786745:WCO786748 WMK786745:WMK786748 WWG786745:WWG786748 C852281:C852284 JU852281:JU852284 TQ852281:TQ852284 ADM852281:ADM852284 ANI852281:ANI852284 AXE852281:AXE852284 BHA852281:BHA852284 BQW852281:BQW852284 CAS852281:CAS852284 CKO852281:CKO852284 CUK852281:CUK852284 DEG852281:DEG852284 DOC852281:DOC852284 DXY852281:DXY852284 EHU852281:EHU852284 ERQ852281:ERQ852284 FBM852281:FBM852284 FLI852281:FLI852284 FVE852281:FVE852284 GFA852281:GFA852284 GOW852281:GOW852284 GYS852281:GYS852284 HIO852281:HIO852284 HSK852281:HSK852284 ICG852281:ICG852284 IMC852281:IMC852284 IVY852281:IVY852284 JFU852281:JFU852284 JPQ852281:JPQ852284 JZM852281:JZM852284 KJI852281:KJI852284 KTE852281:KTE852284 LDA852281:LDA852284 LMW852281:LMW852284 LWS852281:LWS852284 MGO852281:MGO852284 MQK852281:MQK852284 NAG852281:NAG852284 NKC852281:NKC852284 NTY852281:NTY852284 ODU852281:ODU852284 ONQ852281:ONQ852284 OXM852281:OXM852284 PHI852281:PHI852284 PRE852281:PRE852284 QBA852281:QBA852284 QKW852281:QKW852284 QUS852281:QUS852284 REO852281:REO852284 ROK852281:ROK852284 RYG852281:RYG852284 SIC852281:SIC852284 SRY852281:SRY852284 TBU852281:TBU852284 TLQ852281:TLQ852284 TVM852281:TVM852284 UFI852281:UFI852284 UPE852281:UPE852284 UZA852281:UZA852284 VIW852281:VIW852284 VSS852281:VSS852284 WCO852281:WCO852284 WMK852281:WMK852284 WWG852281:WWG852284 C917817:C917820 JU917817:JU917820 TQ917817:TQ917820 ADM917817:ADM917820 ANI917817:ANI917820 AXE917817:AXE917820 BHA917817:BHA917820 BQW917817:BQW917820 CAS917817:CAS917820 CKO917817:CKO917820 CUK917817:CUK917820 DEG917817:DEG917820 DOC917817:DOC917820 DXY917817:DXY917820 EHU917817:EHU917820 ERQ917817:ERQ917820 FBM917817:FBM917820 FLI917817:FLI917820 FVE917817:FVE917820 GFA917817:GFA917820 GOW917817:GOW917820 GYS917817:GYS917820 HIO917817:HIO917820 HSK917817:HSK917820 ICG917817:ICG917820 IMC917817:IMC917820 IVY917817:IVY917820 JFU917817:JFU917820 JPQ917817:JPQ917820 JZM917817:JZM917820 KJI917817:KJI917820 KTE917817:KTE917820 LDA917817:LDA917820 LMW917817:LMW917820 LWS917817:LWS917820 MGO917817:MGO917820 MQK917817:MQK917820 NAG917817:NAG917820 NKC917817:NKC917820 NTY917817:NTY917820 ODU917817:ODU917820 ONQ917817:ONQ917820 OXM917817:OXM917820 PHI917817:PHI917820 PRE917817:PRE917820 QBA917817:QBA917820 QKW917817:QKW917820 QUS917817:QUS917820 REO917817:REO917820 ROK917817:ROK917820 RYG917817:RYG917820 SIC917817:SIC917820 SRY917817:SRY917820 TBU917817:TBU917820 TLQ917817:TLQ917820 TVM917817:TVM917820 UFI917817:UFI917820 UPE917817:UPE917820 UZA917817:UZA917820 VIW917817:VIW917820 VSS917817:VSS917820 WCO917817:WCO917820 WMK917817:WMK917820 WWG917817:WWG917820 C983353:C983356 JU983353:JU983356 TQ983353:TQ983356 ADM983353:ADM983356 ANI983353:ANI983356 AXE983353:AXE983356 BHA983353:BHA983356 BQW983353:BQW983356 CAS983353:CAS983356 CKO983353:CKO983356 CUK983353:CUK983356 DEG983353:DEG983356 DOC983353:DOC983356 DXY983353:DXY983356 EHU983353:EHU983356 ERQ983353:ERQ983356 FBM983353:FBM983356 FLI983353:FLI983356 FVE983353:FVE983356 GFA983353:GFA983356 GOW983353:GOW983356 GYS983353:GYS983356 HIO983353:HIO983356 HSK983353:HSK983356 ICG983353:ICG983356 IMC983353:IMC983356 IVY983353:IVY983356 JFU983353:JFU983356 JPQ983353:JPQ983356 JZM983353:JZM983356 KJI983353:KJI983356 KTE983353:KTE983356 LDA983353:LDA983356 LMW983353:LMW983356 LWS983353:LWS983356 MGO983353:MGO983356 MQK983353:MQK983356 NAG983353:NAG983356 NKC983353:NKC983356 NTY983353:NTY983356 ODU983353:ODU983356 ONQ983353:ONQ983356 OXM983353:OXM983356 PHI983353:PHI983356 PRE983353:PRE983356 QBA983353:QBA983356 QKW983353:QKW983356 QUS983353:QUS983356 REO983353:REO983356 ROK983353:ROK983356 RYG983353:RYG983356 SIC983353:SIC983356 SRY983353:SRY983356 TBU983353:TBU983356 TLQ983353:TLQ983356 TVM983353:TVM983356 UFI983353:UFI983356 UPE983353:UPE983356 UZA983353:UZA983356 VIW983353:VIW983356 VSS983353:VSS983356 WCO983353:WCO983356 WMK983353:WMK983356 WWG983353:WWG983356 OXM983160:OXM983165 JU285:JU291 TQ285:TQ291 ADM285:ADM291 ANI285:ANI291 AXE285:AXE291 BHA285:BHA291 BQW285:BQW291 CAS285:CAS291 CKO285:CKO291 CUK285:CUK291 DEG285:DEG291 DOC285:DOC291 DXY285:DXY291 EHU285:EHU291 ERQ285:ERQ291 FBM285:FBM291 FLI285:FLI291 FVE285:FVE291 GFA285:GFA291 GOW285:GOW291 GYS285:GYS291 HIO285:HIO291 HSK285:HSK291 ICG285:ICG291 IMC285:IMC291 IVY285:IVY291 JFU285:JFU291 JPQ285:JPQ291 JZM285:JZM291 KJI285:KJI291 KTE285:KTE291 LDA285:LDA291 LMW285:LMW291 LWS285:LWS291 MGO285:MGO291 MQK285:MQK291 NAG285:NAG291 NKC285:NKC291 NTY285:NTY291 ODU285:ODU291 ONQ285:ONQ291 OXM285:OXM291 PHI285:PHI291 PRE285:PRE291 QBA285:QBA291 QKW285:QKW291 QUS285:QUS291 REO285:REO291 ROK285:ROK291 RYG285:RYG291 SIC285:SIC291 SRY285:SRY291 TBU285:TBU291 TLQ285:TLQ291 TVM285:TVM291 UFI285:UFI291 UPE285:UPE291 UZA285:UZA291 VIW285:VIW291 VSS285:VSS291 WCO285:WCO291 WMK285:WMK291 WWG285:WWG291 C65801:C65807 JU65801:JU65807 TQ65801:TQ65807 ADM65801:ADM65807 ANI65801:ANI65807 AXE65801:AXE65807 BHA65801:BHA65807 BQW65801:BQW65807 CAS65801:CAS65807 CKO65801:CKO65807 CUK65801:CUK65807 DEG65801:DEG65807 DOC65801:DOC65807 DXY65801:DXY65807 EHU65801:EHU65807 ERQ65801:ERQ65807 FBM65801:FBM65807 FLI65801:FLI65807 FVE65801:FVE65807 GFA65801:GFA65807 GOW65801:GOW65807 GYS65801:GYS65807 HIO65801:HIO65807 HSK65801:HSK65807 ICG65801:ICG65807 IMC65801:IMC65807 IVY65801:IVY65807 JFU65801:JFU65807 JPQ65801:JPQ65807 JZM65801:JZM65807 KJI65801:KJI65807 KTE65801:KTE65807 LDA65801:LDA65807 LMW65801:LMW65807 LWS65801:LWS65807 MGO65801:MGO65807 MQK65801:MQK65807 NAG65801:NAG65807 NKC65801:NKC65807 NTY65801:NTY65807 ODU65801:ODU65807 ONQ65801:ONQ65807 OXM65801:OXM65807 PHI65801:PHI65807 PRE65801:PRE65807 QBA65801:QBA65807 QKW65801:QKW65807 QUS65801:QUS65807 REO65801:REO65807 ROK65801:ROK65807 RYG65801:RYG65807 SIC65801:SIC65807 SRY65801:SRY65807 TBU65801:TBU65807 TLQ65801:TLQ65807 TVM65801:TVM65807 UFI65801:UFI65807 UPE65801:UPE65807 UZA65801:UZA65807 VIW65801:VIW65807 VSS65801:VSS65807 WCO65801:WCO65807 WMK65801:WMK65807 WWG65801:WWG65807 C131337:C131343 JU131337:JU131343 TQ131337:TQ131343 ADM131337:ADM131343 ANI131337:ANI131343 AXE131337:AXE131343 BHA131337:BHA131343 BQW131337:BQW131343 CAS131337:CAS131343 CKO131337:CKO131343 CUK131337:CUK131343 DEG131337:DEG131343 DOC131337:DOC131343 DXY131337:DXY131343 EHU131337:EHU131343 ERQ131337:ERQ131343 FBM131337:FBM131343 FLI131337:FLI131343 FVE131337:FVE131343 GFA131337:GFA131343 GOW131337:GOW131343 GYS131337:GYS131343 HIO131337:HIO131343 HSK131337:HSK131343 ICG131337:ICG131343 IMC131337:IMC131343 IVY131337:IVY131343 JFU131337:JFU131343 JPQ131337:JPQ131343 JZM131337:JZM131343 KJI131337:KJI131343 KTE131337:KTE131343 LDA131337:LDA131343 LMW131337:LMW131343 LWS131337:LWS131343 MGO131337:MGO131343 MQK131337:MQK131343 NAG131337:NAG131343 NKC131337:NKC131343 NTY131337:NTY131343 ODU131337:ODU131343 ONQ131337:ONQ131343 OXM131337:OXM131343 PHI131337:PHI131343 PRE131337:PRE131343 QBA131337:QBA131343 QKW131337:QKW131343 QUS131337:QUS131343 REO131337:REO131343 ROK131337:ROK131343 RYG131337:RYG131343 SIC131337:SIC131343 SRY131337:SRY131343 TBU131337:TBU131343 TLQ131337:TLQ131343 TVM131337:TVM131343 UFI131337:UFI131343 UPE131337:UPE131343 UZA131337:UZA131343 VIW131337:VIW131343 VSS131337:VSS131343 WCO131337:WCO131343 WMK131337:WMK131343 WWG131337:WWG131343 C196873:C196879 JU196873:JU196879 TQ196873:TQ196879 ADM196873:ADM196879 ANI196873:ANI196879 AXE196873:AXE196879 BHA196873:BHA196879 BQW196873:BQW196879 CAS196873:CAS196879 CKO196873:CKO196879 CUK196873:CUK196879 DEG196873:DEG196879 DOC196873:DOC196879 DXY196873:DXY196879 EHU196873:EHU196879 ERQ196873:ERQ196879 FBM196873:FBM196879 FLI196873:FLI196879 FVE196873:FVE196879 GFA196873:GFA196879 GOW196873:GOW196879 GYS196873:GYS196879 HIO196873:HIO196879 HSK196873:HSK196879 ICG196873:ICG196879 IMC196873:IMC196879 IVY196873:IVY196879 JFU196873:JFU196879 JPQ196873:JPQ196879 JZM196873:JZM196879 KJI196873:KJI196879 KTE196873:KTE196879 LDA196873:LDA196879 LMW196873:LMW196879 LWS196873:LWS196879 MGO196873:MGO196879 MQK196873:MQK196879 NAG196873:NAG196879 NKC196873:NKC196879 NTY196873:NTY196879 ODU196873:ODU196879 ONQ196873:ONQ196879 OXM196873:OXM196879 PHI196873:PHI196879 PRE196873:PRE196879 QBA196873:QBA196879 QKW196873:QKW196879 QUS196873:QUS196879 REO196873:REO196879 ROK196873:ROK196879 RYG196873:RYG196879 SIC196873:SIC196879 SRY196873:SRY196879 TBU196873:TBU196879 TLQ196873:TLQ196879 TVM196873:TVM196879 UFI196873:UFI196879 UPE196873:UPE196879 UZA196873:UZA196879 VIW196873:VIW196879 VSS196873:VSS196879 WCO196873:WCO196879 WMK196873:WMK196879 WWG196873:WWG196879 C262409:C262415 JU262409:JU262415 TQ262409:TQ262415 ADM262409:ADM262415 ANI262409:ANI262415 AXE262409:AXE262415 BHA262409:BHA262415 BQW262409:BQW262415 CAS262409:CAS262415 CKO262409:CKO262415 CUK262409:CUK262415 DEG262409:DEG262415 DOC262409:DOC262415 DXY262409:DXY262415 EHU262409:EHU262415 ERQ262409:ERQ262415 FBM262409:FBM262415 FLI262409:FLI262415 FVE262409:FVE262415 GFA262409:GFA262415 GOW262409:GOW262415 GYS262409:GYS262415 HIO262409:HIO262415 HSK262409:HSK262415 ICG262409:ICG262415 IMC262409:IMC262415 IVY262409:IVY262415 JFU262409:JFU262415 JPQ262409:JPQ262415 JZM262409:JZM262415 KJI262409:KJI262415 KTE262409:KTE262415 LDA262409:LDA262415 LMW262409:LMW262415 LWS262409:LWS262415 MGO262409:MGO262415 MQK262409:MQK262415 NAG262409:NAG262415 NKC262409:NKC262415 NTY262409:NTY262415 ODU262409:ODU262415 ONQ262409:ONQ262415 OXM262409:OXM262415 PHI262409:PHI262415 PRE262409:PRE262415 QBA262409:QBA262415 QKW262409:QKW262415 QUS262409:QUS262415 REO262409:REO262415 ROK262409:ROK262415 RYG262409:RYG262415 SIC262409:SIC262415 SRY262409:SRY262415 TBU262409:TBU262415 TLQ262409:TLQ262415 TVM262409:TVM262415 UFI262409:UFI262415 UPE262409:UPE262415 UZA262409:UZA262415 VIW262409:VIW262415 VSS262409:VSS262415 WCO262409:WCO262415 WMK262409:WMK262415 WWG262409:WWG262415 C327945:C327951 JU327945:JU327951 TQ327945:TQ327951 ADM327945:ADM327951 ANI327945:ANI327951 AXE327945:AXE327951 BHA327945:BHA327951 BQW327945:BQW327951 CAS327945:CAS327951 CKO327945:CKO327951 CUK327945:CUK327951 DEG327945:DEG327951 DOC327945:DOC327951 DXY327945:DXY327951 EHU327945:EHU327951 ERQ327945:ERQ327951 FBM327945:FBM327951 FLI327945:FLI327951 FVE327945:FVE327951 GFA327945:GFA327951 GOW327945:GOW327951 GYS327945:GYS327951 HIO327945:HIO327951 HSK327945:HSK327951 ICG327945:ICG327951 IMC327945:IMC327951 IVY327945:IVY327951 JFU327945:JFU327951 JPQ327945:JPQ327951 JZM327945:JZM327951 KJI327945:KJI327951 KTE327945:KTE327951 LDA327945:LDA327951 LMW327945:LMW327951 LWS327945:LWS327951 MGO327945:MGO327951 MQK327945:MQK327951 NAG327945:NAG327951 NKC327945:NKC327951 NTY327945:NTY327951 ODU327945:ODU327951 ONQ327945:ONQ327951 OXM327945:OXM327951 PHI327945:PHI327951 PRE327945:PRE327951 QBA327945:QBA327951 QKW327945:QKW327951 QUS327945:QUS327951 REO327945:REO327951 ROK327945:ROK327951 RYG327945:RYG327951 SIC327945:SIC327951 SRY327945:SRY327951 TBU327945:TBU327951 TLQ327945:TLQ327951 TVM327945:TVM327951 UFI327945:UFI327951 UPE327945:UPE327951 UZA327945:UZA327951 VIW327945:VIW327951 VSS327945:VSS327951 WCO327945:WCO327951 WMK327945:WMK327951 WWG327945:WWG327951 C393481:C393487 JU393481:JU393487 TQ393481:TQ393487 ADM393481:ADM393487 ANI393481:ANI393487 AXE393481:AXE393487 BHA393481:BHA393487 BQW393481:BQW393487 CAS393481:CAS393487 CKO393481:CKO393487 CUK393481:CUK393487 DEG393481:DEG393487 DOC393481:DOC393487 DXY393481:DXY393487 EHU393481:EHU393487 ERQ393481:ERQ393487 FBM393481:FBM393487 FLI393481:FLI393487 FVE393481:FVE393487 GFA393481:GFA393487 GOW393481:GOW393487 GYS393481:GYS393487 HIO393481:HIO393487 HSK393481:HSK393487 ICG393481:ICG393487 IMC393481:IMC393487 IVY393481:IVY393487 JFU393481:JFU393487 JPQ393481:JPQ393487 JZM393481:JZM393487 KJI393481:KJI393487 KTE393481:KTE393487 LDA393481:LDA393487 LMW393481:LMW393487 LWS393481:LWS393487 MGO393481:MGO393487 MQK393481:MQK393487 NAG393481:NAG393487 NKC393481:NKC393487 NTY393481:NTY393487 ODU393481:ODU393487 ONQ393481:ONQ393487 OXM393481:OXM393487 PHI393481:PHI393487 PRE393481:PRE393487 QBA393481:QBA393487 QKW393481:QKW393487 QUS393481:QUS393487 REO393481:REO393487 ROK393481:ROK393487 RYG393481:RYG393487 SIC393481:SIC393487 SRY393481:SRY393487 TBU393481:TBU393487 TLQ393481:TLQ393487 TVM393481:TVM393487 UFI393481:UFI393487 UPE393481:UPE393487 UZA393481:UZA393487 VIW393481:VIW393487 VSS393481:VSS393487 WCO393481:WCO393487 WMK393481:WMK393487 WWG393481:WWG393487 C459017:C459023 JU459017:JU459023 TQ459017:TQ459023 ADM459017:ADM459023 ANI459017:ANI459023 AXE459017:AXE459023 BHA459017:BHA459023 BQW459017:BQW459023 CAS459017:CAS459023 CKO459017:CKO459023 CUK459017:CUK459023 DEG459017:DEG459023 DOC459017:DOC459023 DXY459017:DXY459023 EHU459017:EHU459023 ERQ459017:ERQ459023 FBM459017:FBM459023 FLI459017:FLI459023 FVE459017:FVE459023 GFA459017:GFA459023 GOW459017:GOW459023 GYS459017:GYS459023 HIO459017:HIO459023 HSK459017:HSK459023 ICG459017:ICG459023 IMC459017:IMC459023 IVY459017:IVY459023 JFU459017:JFU459023 JPQ459017:JPQ459023 JZM459017:JZM459023 KJI459017:KJI459023 KTE459017:KTE459023 LDA459017:LDA459023 LMW459017:LMW459023 LWS459017:LWS459023 MGO459017:MGO459023 MQK459017:MQK459023 NAG459017:NAG459023 NKC459017:NKC459023 NTY459017:NTY459023 ODU459017:ODU459023 ONQ459017:ONQ459023 OXM459017:OXM459023 PHI459017:PHI459023 PRE459017:PRE459023 QBA459017:QBA459023 QKW459017:QKW459023 QUS459017:QUS459023 REO459017:REO459023 ROK459017:ROK459023 RYG459017:RYG459023 SIC459017:SIC459023 SRY459017:SRY459023 TBU459017:TBU459023 TLQ459017:TLQ459023 TVM459017:TVM459023 UFI459017:UFI459023 UPE459017:UPE459023 UZA459017:UZA459023 VIW459017:VIW459023 VSS459017:VSS459023 WCO459017:WCO459023 WMK459017:WMK459023 WWG459017:WWG459023 C524553:C524559 JU524553:JU524559 TQ524553:TQ524559 ADM524553:ADM524559 ANI524553:ANI524559 AXE524553:AXE524559 BHA524553:BHA524559 BQW524553:BQW524559 CAS524553:CAS524559 CKO524553:CKO524559 CUK524553:CUK524559 DEG524553:DEG524559 DOC524553:DOC524559 DXY524553:DXY524559 EHU524553:EHU524559 ERQ524553:ERQ524559 FBM524553:FBM524559 FLI524553:FLI524559 FVE524553:FVE524559 GFA524553:GFA524559 GOW524553:GOW524559 GYS524553:GYS524559 HIO524553:HIO524559 HSK524553:HSK524559 ICG524553:ICG524559 IMC524553:IMC524559 IVY524553:IVY524559 JFU524553:JFU524559 JPQ524553:JPQ524559 JZM524553:JZM524559 KJI524553:KJI524559 KTE524553:KTE524559 LDA524553:LDA524559 LMW524553:LMW524559 LWS524553:LWS524559 MGO524553:MGO524559 MQK524553:MQK524559 NAG524553:NAG524559 NKC524553:NKC524559 NTY524553:NTY524559 ODU524553:ODU524559 ONQ524553:ONQ524559 OXM524553:OXM524559 PHI524553:PHI524559 PRE524553:PRE524559 QBA524553:QBA524559 QKW524553:QKW524559 QUS524553:QUS524559 REO524553:REO524559 ROK524553:ROK524559 RYG524553:RYG524559 SIC524553:SIC524559 SRY524553:SRY524559 TBU524553:TBU524559 TLQ524553:TLQ524559 TVM524553:TVM524559 UFI524553:UFI524559 UPE524553:UPE524559 UZA524553:UZA524559 VIW524553:VIW524559 VSS524553:VSS524559 WCO524553:WCO524559 WMK524553:WMK524559 WWG524553:WWG524559 C590089:C590095 JU590089:JU590095 TQ590089:TQ590095 ADM590089:ADM590095 ANI590089:ANI590095 AXE590089:AXE590095 BHA590089:BHA590095 BQW590089:BQW590095 CAS590089:CAS590095 CKO590089:CKO590095 CUK590089:CUK590095 DEG590089:DEG590095 DOC590089:DOC590095 DXY590089:DXY590095 EHU590089:EHU590095 ERQ590089:ERQ590095 FBM590089:FBM590095 FLI590089:FLI590095 FVE590089:FVE590095 GFA590089:GFA590095 GOW590089:GOW590095 GYS590089:GYS590095 HIO590089:HIO590095 HSK590089:HSK590095 ICG590089:ICG590095 IMC590089:IMC590095 IVY590089:IVY590095 JFU590089:JFU590095 JPQ590089:JPQ590095 JZM590089:JZM590095 KJI590089:KJI590095 KTE590089:KTE590095 LDA590089:LDA590095 LMW590089:LMW590095 LWS590089:LWS590095 MGO590089:MGO590095 MQK590089:MQK590095 NAG590089:NAG590095 NKC590089:NKC590095 NTY590089:NTY590095 ODU590089:ODU590095 ONQ590089:ONQ590095 OXM590089:OXM590095 PHI590089:PHI590095 PRE590089:PRE590095 QBA590089:QBA590095 QKW590089:QKW590095 QUS590089:QUS590095 REO590089:REO590095 ROK590089:ROK590095 RYG590089:RYG590095 SIC590089:SIC590095 SRY590089:SRY590095 TBU590089:TBU590095 TLQ590089:TLQ590095 TVM590089:TVM590095 UFI590089:UFI590095 UPE590089:UPE590095 UZA590089:UZA590095 VIW590089:VIW590095 VSS590089:VSS590095 WCO590089:WCO590095 WMK590089:WMK590095 WWG590089:WWG590095 C655625:C655631 JU655625:JU655631 TQ655625:TQ655631 ADM655625:ADM655631 ANI655625:ANI655631 AXE655625:AXE655631 BHA655625:BHA655631 BQW655625:BQW655631 CAS655625:CAS655631 CKO655625:CKO655631 CUK655625:CUK655631 DEG655625:DEG655631 DOC655625:DOC655631 DXY655625:DXY655631 EHU655625:EHU655631 ERQ655625:ERQ655631 FBM655625:FBM655631 FLI655625:FLI655631 FVE655625:FVE655631 GFA655625:GFA655631 GOW655625:GOW655631 GYS655625:GYS655631 HIO655625:HIO655631 HSK655625:HSK655631 ICG655625:ICG655631 IMC655625:IMC655631 IVY655625:IVY655631 JFU655625:JFU655631 JPQ655625:JPQ655631 JZM655625:JZM655631 KJI655625:KJI655631 KTE655625:KTE655631 LDA655625:LDA655631 LMW655625:LMW655631 LWS655625:LWS655631 MGO655625:MGO655631 MQK655625:MQK655631 NAG655625:NAG655631 NKC655625:NKC655631 NTY655625:NTY655631 ODU655625:ODU655631 ONQ655625:ONQ655631 OXM655625:OXM655631 PHI655625:PHI655631 PRE655625:PRE655631 QBA655625:QBA655631 QKW655625:QKW655631 QUS655625:QUS655631 REO655625:REO655631 ROK655625:ROK655631 RYG655625:RYG655631 SIC655625:SIC655631 SRY655625:SRY655631 TBU655625:TBU655631 TLQ655625:TLQ655631 TVM655625:TVM655631 UFI655625:UFI655631 UPE655625:UPE655631 UZA655625:UZA655631 VIW655625:VIW655631 VSS655625:VSS655631 WCO655625:WCO655631 WMK655625:WMK655631 WWG655625:WWG655631 C721161:C721167 JU721161:JU721167 TQ721161:TQ721167 ADM721161:ADM721167 ANI721161:ANI721167 AXE721161:AXE721167 BHA721161:BHA721167 BQW721161:BQW721167 CAS721161:CAS721167 CKO721161:CKO721167 CUK721161:CUK721167 DEG721161:DEG721167 DOC721161:DOC721167 DXY721161:DXY721167 EHU721161:EHU721167 ERQ721161:ERQ721167 FBM721161:FBM721167 FLI721161:FLI721167 FVE721161:FVE721167 GFA721161:GFA721167 GOW721161:GOW721167 GYS721161:GYS721167 HIO721161:HIO721167 HSK721161:HSK721167 ICG721161:ICG721167 IMC721161:IMC721167 IVY721161:IVY721167 JFU721161:JFU721167 JPQ721161:JPQ721167 JZM721161:JZM721167 KJI721161:KJI721167 KTE721161:KTE721167 LDA721161:LDA721167 LMW721161:LMW721167 LWS721161:LWS721167 MGO721161:MGO721167 MQK721161:MQK721167 NAG721161:NAG721167 NKC721161:NKC721167 NTY721161:NTY721167 ODU721161:ODU721167 ONQ721161:ONQ721167 OXM721161:OXM721167 PHI721161:PHI721167 PRE721161:PRE721167 QBA721161:QBA721167 QKW721161:QKW721167 QUS721161:QUS721167 REO721161:REO721167 ROK721161:ROK721167 RYG721161:RYG721167 SIC721161:SIC721167 SRY721161:SRY721167 TBU721161:TBU721167 TLQ721161:TLQ721167 TVM721161:TVM721167 UFI721161:UFI721167 UPE721161:UPE721167 UZA721161:UZA721167 VIW721161:VIW721167 VSS721161:VSS721167 WCO721161:WCO721167 WMK721161:WMK721167 WWG721161:WWG721167 C786697:C786703 JU786697:JU786703 TQ786697:TQ786703 ADM786697:ADM786703 ANI786697:ANI786703 AXE786697:AXE786703 BHA786697:BHA786703 BQW786697:BQW786703 CAS786697:CAS786703 CKO786697:CKO786703 CUK786697:CUK786703 DEG786697:DEG786703 DOC786697:DOC786703 DXY786697:DXY786703 EHU786697:EHU786703 ERQ786697:ERQ786703 FBM786697:FBM786703 FLI786697:FLI786703 FVE786697:FVE786703 GFA786697:GFA786703 GOW786697:GOW786703 GYS786697:GYS786703 HIO786697:HIO786703 HSK786697:HSK786703 ICG786697:ICG786703 IMC786697:IMC786703 IVY786697:IVY786703 JFU786697:JFU786703 JPQ786697:JPQ786703 JZM786697:JZM786703 KJI786697:KJI786703 KTE786697:KTE786703 LDA786697:LDA786703 LMW786697:LMW786703 LWS786697:LWS786703 MGO786697:MGO786703 MQK786697:MQK786703 NAG786697:NAG786703 NKC786697:NKC786703 NTY786697:NTY786703 ODU786697:ODU786703 ONQ786697:ONQ786703 OXM786697:OXM786703 PHI786697:PHI786703 PRE786697:PRE786703 QBA786697:QBA786703 QKW786697:QKW786703 QUS786697:QUS786703 REO786697:REO786703 ROK786697:ROK786703 RYG786697:RYG786703 SIC786697:SIC786703 SRY786697:SRY786703 TBU786697:TBU786703 TLQ786697:TLQ786703 TVM786697:TVM786703 UFI786697:UFI786703 UPE786697:UPE786703 UZA786697:UZA786703 VIW786697:VIW786703 VSS786697:VSS786703 WCO786697:WCO786703 WMK786697:WMK786703 WWG786697:WWG786703 C852233:C852239 JU852233:JU852239 TQ852233:TQ852239 ADM852233:ADM852239 ANI852233:ANI852239 AXE852233:AXE852239 BHA852233:BHA852239 BQW852233:BQW852239 CAS852233:CAS852239 CKO852233:CKO852239 CUK852233:CUK852239 DEG852233:DEG852239 DOC852233:DOC852239 DXY852233:DXY852239 EHU852233:EHU852239 ERQ852233:ERQ852239 FBM852233:FBM852239 FLI852233:FLI852239 FVE852233:FVE852239 GFA852233:GFA852239 GOW852233:GOW852239 GYS852233:GYS852239 HIO852233:HIO852239 HSK852233:HSK852239 ICG852233:ICG852239 IMC852233:IMC852239 IVY852233:IVY852239 JFU852233:JFU852239 JPQ852233:JPQ852239 JZM852233:JZM852239 KJI852233:KJI852239 KTE852233:KTE852239 LDA852233:LDA852239 LMW852233:LMW852239 LWS852233:LWS852239 MGO852233:MGO852239 MQK852233:MQK852239 NAG852233:NAG852239 NKC852233:NKC852239 NTY852233:NTY852239 ODU852233:ODU852239 ONQ852233:ONQ852239 OXM852233:OXM852239 PHI852233:PHI852239 PRE852233:PRE852239 QBA852233:QBA852239 QKW852233:QKW852239 QUS852233:QUS852239 REO852233:REO852239 ROK852233:ROK852239 RYG852233:RYG852239 SIC852233:SIC852239 SRY852233:SRY852239 TBU852233:TBU852239 TLQ852233:TLQ852239 TVM852233:TVM852239 UFI852233:UFI852239 UPE852233:UPE852239 UZA852233:UZA852239 VIW852233:VIW852239 VSS852233:VSS852239 WCO852233:WCO852239 WMK852233:WMK852239 WWG852233:WWG852239 C917769:C917775 JU917769:JU917775 TQ917769:TQ917775 ADM917769:ADM917775 ANI917769:ANI917775 AXE917769:AXE917775 BHA917769:BHA917775 BQW917769:BQW917775 CAS917769:CAS917775 CKO917769:CKO917775 CUK917769:CUK917775 DEG917769:DEG917775 DOC917769:DOC917775 DXY917769:DXY917775 EHU917769:EHU917775 ERQ917769:ERQ917775 FBM917769:FBM917775 FLI917769:FLI917775 FVE917769:FVE917775 GFA917769:GFA917775 GOW917769:GOW917775 GYS917769:GYS917775 HIO917769:HIO917775 HSK917769:HSK917775 ICG917769:ICG917775 IMC917769:IMC917775 IVY917769:IVY917775 JFU917769:JFU917775 JPQ917769:JPQ917775 JZM917769:JZM917775 KJI917769:KJI917775 KTE917769:KTE917775 LDA917769:LDA917775 LMW917769:LMW917775 LWS917769:LWS917775 MGO917769:MGO917775 MQK917769:MQK917775 NAG917769:NAG917775 NKC917769:NKC917775 NTY917769:NTY917775 ODU917769:ODU917775 ONQ917769:ONQ917775 OXM917769:OXM917775 PHI917769:PHI917775 PRE917769:PRE917775 QBA917769:QBA917775 QKW917769:QKW917775 QUS917769:QUS917775 REO917769:REO917775 ROK917769:ROK917775 RYG917769:RYG917775 SIC917769:SIC917775 SRY917769:SRY917775 TBU917769:TBU917775 TLQ917769:TLQ917775 TVM917769:TVM917775 UFI917769:UFI917775 UPE917769:UPE917775 UZA917769:UZA917775 VIW917769:VIW917775 VSS917769:VSS917775 WCO917769:WCO917775 WMK917769:WMK917775 WWG917769:WWG917775 C983305:C983311 JU983305:JU983311 TQ983305:TQ983311 ADM983305:ADM983311 ANI983305:ANI983311 AXE983305:AXE983311 BHA983305:BHA983311 BQW983305:BQW983311 CAS983305:CAS983311 CKO983305:CKO983311 CUK983305:CUK983311 DEG983305:DEG983311 DOC983305:DOC983311 DXY983305:DXY983311 EHU983305:EHU983311 ERQ983305:ERQ983311 FBM983305:FBM983311 FLI983305:FLI983311 FVE983305:FVE983311 GFA983305:GFA983311 GOW983305:GOW983311 GYS983305:GYS983311 HIO983305:HIO983311 HSK983305:HSK983311 ICG983305:ICG983311 IMC983305:IMC983311 IVY983305:IVY983311 JFU983305:JFU983311 JPQ983305:JPQ983311 JZM983305:JZM983311 KJI983305:KJI983311 KTE983305:KTE983311 LDA983305:LDA983311 LMW983305:LMW983311 LWS983305:LWS983311 MGO983305:MGO983311 MQK983305:MQK983311 NAG983305:NAG983311 NKC983305:NKC983311 NTY983305:NTY983311 ODU983305:ODU983311 ONQ983305:ONQ983311 OXM983305:OXM983311 PHI983305:PHI983311 PRE983305:PRE983311 QBA983305:QBA983311 QKW983305:QKW983311 QUS983305:QUS983311 REO983305:REO983311 ROK983305:ROK983311 RYG983305:RYG983311 SIC983305:SIC983311 SRY983305:SRY983311 TBU983305:TBU983311 TLQ983305:TLQ983311 TVM983305:TVM983311 UFI983305:UFI983311 UPE983305:UPE983311 UZA983305:UZA983311 VIW983305:VIW983311 VSS983305:VSS983311 WCO983305:WCO983311 WMK983305:WMK983311 WWG983305:WWG983311 WMK983160:WMK983165 C65912:C65915 JU65912:JU65915 TQ65912:TQ65915 ADM65912:ADM65915 ANI65912:ANI65915 AXE65912:AXE65915 BHA65912:BHA65915 BQW65912:BQW65915 CAS65912:CAS65915 CKO65912:CKO65915 CUK65912:CUK65915 DEG65912:DEG65915 DOC65912:DOC65915 DXY65912:DXY65915 EHU65912:EHU65915 ERQ65912:ERQ65915 FBM65912:FBM65915 FLI65912:FLI65915 FVE65912:FVE65915 GFA65912:GFA65915 GOW65912:GOW65915 GYS65912:GYS65915 HIO65912:HIO65915 HSK65912:HSK65915 ICG65912:ICG65915 IMC65912:IMC65915 IVY65912:IVY65915 JFU65912:JFU65915 JPQ65912:JPQ65915 JZM65912:JZM65915 KJI65912:KJI65915 KTE65912:KTE65915 LDA65912:LDA65915 LMW65912:LMW65915 LWS65912:LWS65915 MGO65912:MGO65915 MQK65912:MQK65915 NAG65912:NAG65915 NKC65912:NKC65915 NTY65912:NTY65915 ODU65912:ODU65915 ONQ65912:ONQ65915 OXM65912:OXM65915 PHI65912:PHI65915 PRE65912:PRE65915 QBA65912:QBA65915 QKW65912:QKW65915 QUS65912:QUS65915 REO65912:REO65915 ROK65912:ROK65915 RYG65912:RYG65915 SIC65912:SIC65915 SRY65912:SRY65915 TBU65912:TBU65915 TLQ65912:TLQ65915 TVM65912:TVM65915 UFI65912:UFI65915 UPE65912:UPE65915 UZA65912:UZA65915 VIW65912:VIW65915 VSS65912:VSS65915 WCO65912:WCO65915 WMK65912:WMK65915 WWG65912:WWG65915 C131448:C131451 JU131448:JU131451 TQ131448:TQ131451 ADM131448:ADM131451 ANI131448:ANI131451 AXE131448:AXE131451 BHA131448:BHA131451 BQW131448:BQW131451 CAS131448:CAS131451 CKO131448:CKO131451 CUK131448:CUK131451 DEG131448:DEG131451 DOC131448:DOC131451 DXY131448:DXY131451 EHU131448:EHU131451 ERQ131448:ERQ131451 FBM131448:FBM131451 FLI131448:FLI131451 FVE131448:FVE131451 GFA131448:GFA131451 GOW131448:GOW131451 GYS131448:GYS131451 HIO131448:HIO131451 HSK131448:HSK131451 ICG131448:ICG131451 IMC131448:IMC131451 IVY131448:IVY131451 JFU131448:JFU131451 JPQ131448:JPQ131451 JZM131448:JZM131451 KJI131448:KJI131451 KTE131448:KTE131451 LDA131448:LDA131451 LMW131448:LMW131451 LWS131448:LWS131451 MGO131448:MGO131451 MQK131448:MQK131451 NAG131448:NAG131451 NKC131448:NKC131451 NTY131448:NTY131451 ODU131448:ODU131451 ONQ131448:ONQ131451 OXM131448:OXM131451 PHI131448:PHI131451 PRE131448:PRE131451 QBA131448:QBA131451 QKW131448:QKW131451 QUS131448:QUS131451 REO131448:REO131451 ROK131448:ROK131451 RYG131448:RYG131451 SIC131448:SIC131451 SRY131448:SRY131451 TBU131448:TBU131451 TLQ131448:TLQ131451 TVM131448:TVM131451 UFI131448:UFI131451 UPE131448:UPE131451 UZA131448:UZA131451 VIW131448:VIW131451 VSS131448:VSS131451 WCO131448:WCO131451 WMK131448:WMK131451 WWG131448:WWG131451 C196984:C196987 JU196984:JU196987 TQ196984:TQ196987 ADM196984:ADM196987 ANI196984:ANI196987 AXE196984:AXE196987 BHA196984:BHA196987 BQW196984:BQW196987 CAS196984:CAS196987 CKO196984:CKO196987 CUK196984:CUK196987 DEG196984:DEG196987 DOC196984:DOC196987 DXY196984:DXY196987 EHU196984:EHU196987 ERQ196984:ERQ196987 FBM196984:FBM196987 FLI196984:FLI196987 FVE196984:FVE196987 GFA196984:GFA196987 GOW196984:GOW196987 GYS196984:GYS196987 HIO196984:HIO196987 HSK196984:HSK196987 ICG196984:ICG196987 IMC196984:IMC196987 IVY196984:IVY196987 JFU196984:JFU196987 JPQ196984:JPQ196987 JZM196984:JZM196987 KJI196984:KJI196987 KTE196984:KTE196987 LDA196984:LDA196987 LMW196984:LMW196987 LWS196984:LWS196987 MGO196984:MGO196987 MQK196984:MQK196987 NAG196984:NAG196987 NKC196984:NKC196987 NTY196984:NTY196987 ODU196984:ODU196987 ONQ196984:ONQ196987 OXM196984:OXM196987 PHI196984:PHI196987 PRE196984:PRE196987 QBA196984:QBA196987 QKW196984:QKW196987 QUS196984:QUS196987 REO196984:REO196987 ROK196984:ROK196987 RYG196984:RYG196987 SIC196984:SIC196987 SRY196984:SRY196987 TBU196984:TBU196987 TLQ196984:TLQ196987 TVM196984:TVM196987 UFI196984:UFI196987 UPE196984:UPE196987 UZA196984:UZA196987 VIW196984:VIW196987 VSS196984:VSS196987 WCO196984:WCO196987 WMK196984:WMK196987 WWG196984:WWG196987 C262520:C262523 JU262520:JU262523 TQ262520:TQ262523 ADM262520:ADM262523 ANI262520:ANI262523 AXE262520:AXE262523 BHA262520:BHA262523 BQW262520:BQW262523 CAS262520:CAS262523 CKO262520:CKO262523 CUK262520:CUK262523 DEG262520:DEG262523 DOC262520:DOC262523 DXY262520:DXY262523 EHU262520:EHU262523 ERQ262520:ERQ262523 FBM262520:FBM262523 FLI262520:FLI262523 FVE262520:FVE262523 GFA262520:GFA262523 GOW262520:GOW262523 GYS262520:GYS262523 HIO262520:HIO262523 HSK262520:HSK262523 ICG262520:ICG262523 IMC262520:IMC262523 IVY262520:IVY262523 JFU262520:JFU262523 JPQ262520:JPQ262523 JZM262520:JZM262523 KJI262520:KJI262523 KTE262520:KTE262523 LDA262520:LDA262523 LMW262520:LMW262523 LWS262520:LWS262523 MGO262520:MGO262523 MQK262520:MQK262523 NAG262520:NAG262523 NKC262520:NKC262523 NTY262520:NTY262523 ODU262520:ODU262523 ONQ262520:ONQ262523 OXM262520:OXM262523 PHI262520:PHI262523 PRE262520:PRE262523 QBA262520:QBA262523 QKW262520:QKW262523 QUS262520:QUS262523 REO262520:REO262523 ROK262520:ROK262523 RYG262520:RYG262523 SIC262520:SIC262523 SRY262520:SRY262523 TBU262520:TBU262523 TLQ262520:TLQ262523 TVM262520:TVM262523 UFI262520:UFI262523 UPE262520:UPE262523 UZA262520:UZA262523 VIW262520:VIW262523 VSS262520:VSS262523 WCO262520:WCO262523 WMK262520:WMK262523 WWG262520:WWG262523 C328056:C328059 JU328056:JU328059 TQ328056:TQ328059 ADM328056:ADM328059 ANI328056:ANI328059 AXE328056:AXE328059 BHA328056:BHA328059 BQW328056:BQW328059 CAS328056:CAS328059 CKO328056:CKO328059 CUK328056:CUK328059 DEG328056:DEG328059 DOC328056:DOC328059 DXY328056:DXY328059 EHU328056:EHU328059 ERQ328056:ERQ328059 FBM328056:FBM328059 FLI328056:FLI328059 FVE328056:FVE328059 GFA328056:GFA328059 GOW328056:GOW328059 GYS328056:GYS328059 HIO328056:HIO328059 HSK328056:HSK328059 ICG328056:ICG328059 IMC328056:IMC328059 IVY328056:IVY328059 JFU328056:JFU328059 JPQ328056:JPQ328059 JZM328056:JZM328059 KJI328056:KJI328059 KTE328056:KTE328059 LDA328056:LDA328059 LMW328056:LMW328059 LWS328056:LWS328059 MGO328056:MGO328059 MQK328056:MQK328059 NAG328056:NAG328059 NKC328056:NKC328059 NTY328056:NTY328059 ODU328056:ODU328059 ONQ328056:ONQ328059 OXM328056:OXM328059 PHI328056:PHI328059 PRE328056:PRE328059 QBA328056:QBA328059 QKW328056:QKW328059 QUS328056:QUS328059 REO328056:REO328059 ROK328056:ROK328059 RYG328056:RYG328059 SIC328056:SIC328059 SRY328056:SRY328059 TBU328056:TBU328059 TLQ328056:TLQ328059 TVM328056:TVM328059 UFI328056:UFI328059 UPE328056:UPE328059 UZA328056:UZA328059 VIW328056:VIW328059 VSS328056:VSS328059 WCO328056:WCO328059 WMK328056:WMK328059 WWG328056:WWG328059 C393592:C393595 JU393592:JU393595 TQ393592:TQ393595 ADM393592:ADM393595 ANI393592:ANI393595 AXE393592:AXE393595 BHA393592:BHA393595 BQW393592:BQW393595 CAS393592:CAS393595 CKO393592:CKO393595 CUK393592:CUK393595 DEG393592:DEG393595 DOC393592:DOC393595 DXY393592:DXY393595 EHU393592:EHU393595 ERQ393592:ERQ393595 FBM393592:FBM393595 FLI393592:FLI393595 FVE393592:FVE393595 GFA393592:GFA393595 GOW393592:GOW393595 GYS393592:GYS393595 HIO393592:HIO393595 HSK393592:HSK393595 ICG393592:ICG393595 IMC393592:IMC393595 IVY393592:IVY393595 JFU393592:JFU393595 JPQ393592:JPQ393595 JZM393592:JZM393595 KJI393592:KJI393595 KTE393592:KTE393595 LDA393592:LDA393595 LMW393592:LMW393595 LWS393592:LWS393595 MGO393592:MGO393595 MQK393592:MQK393595 NAG393592:NAG393595 NKC393592:NKC393595 NTY393592:NTY393595 ODU393592:ODU393595 ONQ393592:ONQ393595 OXM393592:OXM393595 PHI393592:PHI393595 PRE393592:PRE393595 QBA393592:QBA393595 QKW393592:QKW393595 QUS393592:QUS393595 REO393592:REO393595 ROK393592:ROK393595 RYG393592:RYG393595 SIC393592:SIC393595 SRY393592:SRY393595 TBU393592:TBU393595 TLQ393592:TLQ393595 TVM393592:TVM393595 UFI393592:UFI393595 UPE393592:UPE393595 UZA393592:UZA393595 VIW393592:VIW393595 VSS393592:VSS393595 WCO393592:WCO393595 WMK393592:WMK393595 WWG393592:WWG393595 C459128:C459131 JU459128:JU459131 TQ459128:TQ459131 ADM459128:ADM459131 ANI459128:ANI459131 AXE459128:AXE459131 BHA459128:BHA459131 BQW459128:BQW459131 CAS459128:CAS459131 CKO459128:CKO459131 CUK459128:CUK459131 DEG459128:DEG459131 DOC459128:DOC459131 DXY459128:DXY459131 EHU459128:EHU459131 ERQ459128:ERQ459131 FBM459128:FBM459131 FLI459128:FLI459131 FVE459128:FVE459131 GFA459128:GFA459131 GOW459128:GOW459131 GYS459128:GYS459131 HIO459128:HIO459131 HSK459128:HSK459131 ICG459128:ICG459131 IMC459128:IMC459131 IVY459128:IVY459131 JFU459128:JFU459131 JPQ459128:JPQ459131 JZM459128:JZM459131 KJI459128:KJI459131 KTE459128:KTE459131 LDA459128:LDA459131 LMW459128:LMW459131 LWS459128:LWS459131 MGO459128:MGO459131 MQK459128:MQK459131 NAG459128:NAG459131 NKC459128:NKC459131 NTY459128:NTY459131 ODU459128:ODU459131 ONQ459128:ONQ459131 OXM459128:OXM459131 PHI459128:PHI459131 PRE459128:PRE459131 QBA459128:QBA459131 QKW459128:QKW459131 QUS459128:QUS459131 REO459128:REO459131 ROK459128:ROK459131 RYG459128:RYG459131 SIC459128:SIC459131 SRY459128:SRY459131 TBU459128:TBU459131 TLQ459128:TLQ459131 TVM459128:TVM459131 UFI459128:UFI459131 UPE459128:UPE459131 UZA459128:UZA459131 VIW459128:VIW459131 VSS459128:VSS459131 WCO459128:WCO459131 WMK459128:WMK459131 WWG459128:WWG459131 C524664:C524667 JU524664:JU524667 TQ524664:TQ524667 ADM524664:ADM524667 ANI524664:ANI524667 AXE524664:AXE524667 BHA524664:BHA524667 BQW524664:BQW524667 CAS524664:CAS524667 CKO524664:CKO524667 CUK524664:CUK524667 DEG524664:DEG524667 DOC524664:DOC524667 DXY524664:DXY524667 EHU524664:EHU524667 ERQ524664:ERQ524667 FBM524664:FBM524667 FLI524664:FLI524667 FVE524664:FVE524667 GFA524664:GFA524667 GOW524664:GOW524667 GYS524664:GYS524667 HIO524664:HIO524667 HSK524664:HSK524667 ICG524664:ICG524667 IMC524664:IMC524667 IVY524664:IVY524667 JFU524664:JFU524667 JPQ524664:JPQ524667 JZM524664:JZM524667 KJI524664:KJI524667 KTE524664:KTE524667 LDA524664:LDA524667 LMW524664:LMW524667 LWS524664:LWS524667 MGO524664:MGO524667 MQK524664:MQK524667 NAG524664:NAG524667 NKC524664:NKC524667 NTY524664:NTY524667 ODU524664:ODU524667 ONQ524664:ONQ524667 OXM524664:OXM524667 PHI524664:PHI524667 PRE524664:PRE524667 QBA524664:QBA524667 QKW524664:QKW524667 QUS524664:QUS524667 REO524664:REO524667 ROK524664:ROK524667 RYG524664:RYG524667 SIC524664:SIC524667 SRY524664:SRY524667 TBU524664:TBU524667 TLQ524664:TLQ524667 TVM524664:TVM524667 UFI524664:UFI524667 UPE524664:UPE524667 UZA524664:UZA524667 VIW524664:VIW524667 VSS524664:VSS524667 WCO524664:WCO524667 WMK524664:WMK524667 WWG524664:WWG524667 C590200:C590203 JU590200:JU590203 TQ590200:TQ590203 ADM590200:ADM590203 ANI590200:ANI590203 AXE590200:AXE590203 BHA590200:BHA590203 BQW590200:BQW590203 CAS590200:CAS590203 CKO590200:CKO590203 CUK590200:CUK590203 DEG590200:DEG590203 DOC590200:DOC590203 DXY590200:DXY590203 EHU590200:EHU590203 ERQ590200:ERQ590203 FBM590200:FBM590203 FLI590200:FLI590203 FVE590200:FVE590203 GFA590200:GFA590203 GOW590200:GOW590203 GYS590200:GYS590203 HIO590200:HIO590203 HSK590200:HSK590203 ICG590200:ICG590203 IMC590200:IMC590203 IVY590200:IVY590203 JFU590200:JFU590203 JPQ590200:JPQ590203 JZM590200:JZM590203 KJI590200:KJI590203 KTE590200:KTE590203 LDA590200:LDA590203 LMW590200:LMW590203 LWS590200:LWS590203 MGO590200:MGO590203 MQK590200:MQK590203 NAG590200:NAG590203 NKC590200:NKC590203 NTY590200:NTY590203 ODU590200:ODU590203 ONQ590200:ONQ590203 OXM590200:OXM590203 PHI590200:PHI590203 PRE590200:PRE590203 QBA590200:QBA590203 QKW590200:QKW590203 QUS590200:QUS590203 REO590200:REO590203 ROK590200:ROK590203 RYG590200:RYG590203 SIC590200:SIC590203 SRY590200:SRY590203 TBU590200:TBU590203 TLQ590200:TLQ590203 TVM590200:TVM590203 UFI590200:UFI590203 UPE590200:UPE590203 UZA590200:UZA590203 VIW590200:VIW590203 VSS590200:VSS590203 WCO590200:WCO590203 WMK590200:WMK590203 WWG590200:WWG590203 C655736:C655739 JU655736:JU655739 TQ655736:TQ655739 ADM655736:ADM655739 ANI655736:ANI655739 AXE655736:AXE655739 BHA655736:BHA655739 BQW655736:BQW655739 CAS655736:CAS655739 CKO655736:CKO655739 CUK655736:CUK655739 DEG655736:DEG655739 DOC655736:DOC655739 DXY655736:DXY655739 EHU655736:EHU655739 ERQ655736:ERQ655739 FBM655736:FBM655739 FLI655736:FLI655739 FVE655736:FVE655739 GFA655736:GFA655739 GOW655736:GOW655739 GYS655736:GYS655739 HIO655736:HIO655739 HSK655736:HSK655739 ICG655736:ICG655739 IMC655736:IMC655739 IVY655736:IVY655739 JFU655736:JFU655739 JPQ655736:JPQ655739 JZM655736:JZM655739 KJI655736:KJI655739 KTE655736:KTE655739 LDA655736:LDA655739 LMW655736:LMW655739 LWS655736:LWS655739 MGO655736:MGO655739 MQK655736:MQK655739 NAG655736:NAG655739 NKC655736:NKC655739 NTY655736:NTY655739 ODU655736:ODU655739 ONQ655736:ONQ655739 OXM655736:OXM655739 PHI655736:PHI655739 PRE655736:PRE655739 QBA655736:QBA655739 QKW655736:QKW655739 QUS655736:QUS655739 REO655736:REO655739 ROK655736:ROK655739 RYG655736:RYG655739 SIC655736:SIC655739 SRY655736:SRY655739 TBU655736:TBU655739 TLQ655736:TLQ655739 TVM655736:TVM655739 UFI655736:UFI655739 UPE655736:UPE655739 UZA655736:UZA655739 VIW655736:VIW655739 VSS655736:VSS655739 WCO655736:WCO655739 WMK655736:WMK655739 WWG655736:WWG655739 C721272:C721275 JU721272:JU721275 TQ721272:TQ721275 ADM721272:ADM721275 ANI721272:ANI721275 AXE721272:AXE721275 BHA721272:BHA721275 BQW721272:BQW721275 CAS721272:CAS721275 CKO721272:CKO721275 CUK721272:CUK721275 DEG721272:DEG721275 DOC721272:DOC721275 DXY721272:DXY721275 EHU721272:EHU721275 ERQ721272:ERQ721275 FBM721272:FBM721275 FLI721272:FLI721275 FVE721272:FVE721275 GFA721272:GFA721275 GOW721272:GOW721275 GYS721272:GYS721275 HIO721272:HIO721275 HSK721272:HSK721275 ICG721272:ICG721275 IMC721272:IMC721275 IVY721272:IVY721275 JFU721272:JFU721275 JPQ721272:JPQ721275 JZM721272:JZM721275 KJI721272:KJI721275 KTE721272:KTE721275 LDA721272:LDA721275 LMW721272:LMW721275 LWS721272:LWS721275 MGO721272:MGO721275 MQK721272:MQK721275 NAG721272:NAG721275 NKC721272:NKC721275 NTY721272:NTY721275 ODU721272:ODU721275 ONQ721272:ONQ721275 OXM721272:OXM721275 PHI721272:PHI721275 PRE721272:PRE721275 QBA721272:QBA721275 QKW721272:QKW721275 QUS721272:QUS721275 REO721272:REO721275 ROK721272:ROK721275 RYG721272:RYG721275 SIC721272:SIC721275 SRY721272:SRY721275 TBU721272:TBU721275 TLQ721272:TLQ721275 TVM721272:TVM721275 UFI721272:UFI721275 UPE721272:UPE721275 UZA721272:UZA721275 VIW721272:VIW721275 VSS721272:VSS721275 WCO721272:WCO721275 WMK721272:WMK721275 WWG721272:WWG721275 C786808:C786811 JU786808:JU786811 TQ786808:TQ786811 ADM786808:ADM786811 ANI786808:ANI786811 AXE786808:AXE786811 BHA786808:BHA786811 BQW786808:BQW786811 CAS786808:CAS786811 CKO786808:CKO786811 CUK786808:CUK786811 DEG786808:DEG786811 DOC786808:DOC786811 DXY786808:DXY786811 EHU786808:EHU786811 ERQ786808:ERQ786811 FBM786808:FBM786811 FLI786808:FLI786811 FVE786808:FVE786811 GFA786808:GFA786811 GOW786808:GOW786811 GYS786808:GYS786811 HIO786808:HIO786811 HSK786808:HSK786811 ICG786808:ICG786811 IMC786808:IMC786811 IVY786808:IVY786811 JFU786808:JFU786811 JPQ786808:JPQ786811 JZM786808:JZM786811 KJI786808:KJI786811 KTE786808:KTE786811 LDA786808:LDA786811 LMW786808:LMW786811 LWS786808:LWS786811 MGO786808:MGO786811 MQK786808:MQK786811 NAG786808:NAG786811 NKC786808:NKC786811 NTY786808:NTY786811 ODU786808:ODU786811 ONQ786808:ONQ786811 OXM786808:OXM786811 PHI786808:PHI786811 PRE786808:PRE786811 QBA786808:QBA786811 QKW786808:QKW786811 QUS786808:QUS786811 REO786808:REO786811 ROK786808:ROK786811 RYG786808:RYG786811 SIC786808:SIC786811 SRY786808:SRY786811 TBU786808:TBU786811 TLQ786808:TLQ786811 TVM786808:TVM786811 UFI786808:UFI786811 UPE786808:UPE786811 UZA786808:UZA786811 VIW786808:VIW786811 VSS786808:VSS786811 WCO786808:WCO786811 WMK786808:WMK786811 WWG786808:WWG786811 C852344:C852347 JU852344:JU852347 TQ852344:TQ852347 ADM852344:ADM852347 ANI852344:ANI852347 AXE852344:AXE852347 BHA852344:BHA852347 BQW852344:BQW852347 CAS852344:CAS852347 CKO852344:CKO852347 CUK852344:CUK852347 DEG852344:DEG852347 DOC852344:DOC852347 DXY852344:DXY852347 EHU852344:EHU852347 ERQ852344:ERQ852347 FBM852344:FBM852347 FLI852344:FLI852347 FVE852344:FVE852347 GFA852344:GFA852347 GOW852344:GOW852347 GYS852344:GYS852347 HIO852344:HIO852347 HSK852344:HSK852347 ICG852344:ICG852347 IMC852344:IMC852347 IVY852344:IVY852347 JFU852344:JFU852347 JPQ852344:JPQ852347 JZM852344:JZM852347 KJI852344:KJI852347 KTE852344:KTE852347 LDA852344:LDA852347 LMW852344:LMW852347 LWS852344:LWS852347 MGO852344:MGO852347 MQK852344:MQK852347 NAG852344:NAG852347 NKC852344:NKC852347 NTY852344:NTY852347 ODU852344:ODU852347 ONQ852344:ONQ852347 OXM852344:OXM852347 PHI852344:PHI852347 PRE852344:PRE852347 QBA852344:QBA852347 QKW852344:QKW852347 QUS852344:QUS852347 REO852344:REO852347 ROK852344:ROK852347 RYG852344:RYG852347 SIC852344:SIC852347 SRY852344:SRY852347 TBU852344:TBU852347 TLQ852344:TLQ852347 TVM852344:TVM852347 UFI852344:UFI852347 UPE852344:UPE852347 UZA852344:UZA852347 VIW852344:VIW852347 VSS852344:VSS852347 WCO852344:WCO852347 WMK852344:WMK852347 WWG852344:WWG852347 C917880:C917883 JU917880:JU917883 TQ917880:TQ917883 ADM917880:ADM917883 ANI917880:ANI917883 AXE917880:AXE917883 BHA917880:BHA917883 BQW917880:BQW917883 CAS917880:CAS917883 CKO917880:CKO917883 CUK917880:CUK917883 DEG917880:DEG917883 DOC917880:DOC917883 DXY917880:DXY917883 EHU917880:EHU917883 ERQ917880:ERQ917883 FBM917880:FBM917883 FLI917880:FLI917883 FVE917880:FVE917883 GFA917880:GFA917883 GOW917880:GOW917883 GYS917880:GYS917883 HIO917880:HIO917883 HSK917880:HSK917883 ICG917880:ICG917883 IMC917880:IMC917883 IVY917880:IVY917883 JFU917880:JFU917883 JPQ917880:JPQ917883 JZM917880:JZM917883 KJI917880:KJI917883 KTE917880:KTE917883 LDA917880:LDA917883 LMW917880:LMW917883 LWS917880:LWS917883 MGO917880:MGO917883 MQK917880:MQK917883 NAG917880:NAG917883 NKC917880:NKC917883 NTY917880:NTY917883 ODU917880:ODU917883 ONQ917880:ONQ917883 OXM917880:OXM917883 PHI917880:PHI917883 PRE917880:PRE917883 QBA917880:QBA917883 QKW917880:QKW917883 QUS917880:QUS917883 REO917880:REO917883 ROK917880:ROK917883 RYG917880:RYG917883 SIC917880:SIC917883 SRY917880:SRY917883 TBU917880:TBU917883 TLQ917880:TLQ917883 TVM917880:TVM917883 UFI917880:UFI917883 UPE917880:UPE917883 UZA917880:UZA917883 VIW917880:VIW917883 VSS917880:VSS917883 WCO917880:WCO917883 WMK917880:WMK917883 WWG917880:WWG917883 C983416:C983419 JU983416:JU983419 TQ983416:TQ983419 ADM983416:ADM983419 ANI983416:ANI983419 AXE983416:AXE983419 BHA983416:BHA983419 BQW983416:BQW983419 CAS983416:CAS983419 CKO983416:CKO983419 CUK983416:CUK983419 DEG983416:DEG983419 DOC983416:DOC983419 DXY983416:DXY983419 EHU983416:EHU983419 ERQ983416:ERQ983419 FBM983416:FBM983419 FLI983416:FLI983419 FVE983416:FVE983419 GFA983416:GFA983419 GOW983416:GOW983419 GYS983416:GYS983419 HIO983416:HIO983419 HSK983416:HSK983419 ICG983416:ICG983419 IMC983416:IMC983419 IVY983416:IVY983419 JFU983416:JFU983419 JPQ983416:JPQ983419 JZM983416:JZM983419 KJI983416:KJI983419 KTE983416:KTE983419 LDA983416:LDA983419 LMW983416:LMW983419 LWS983416:LWS983419 MGO983416:MGO983419 MQK983416:MQK983419 NAG983416:NAG983419 NKC983416:NKC983419 NTY983416:NTY983419 ODU983416:ODU983419 ONQ983416:ONQ983419 OXM983416:OXM983419 PHI983416:PHI983419 PRE983416:PRE983419 QBA983416:QBA983419 QKW983416:QKW983419 QUS983416:QUS983419 REO983416:REO983419 ROK983416:ROK983419 RYG983416:RYG983419 SIC983416:SIC983419 SRY983416:SRY983419 TBU983416:TBU983419 TLQ983416:TLQ983419 TVM983416:TVM983419 UFI983416:UFI983419 UPE983416:UPE983419 UZA983416:UZA983419 VIW983416:VIW983419 VSS983416:VSS983419 WCO983416:WCO983419 WMK983416:WMK983419 WWG983416:WWG983419 VSS983160:VSS983165 C65902:C65905 JU65902:JU65905 TQ65902:TQ65905 ADM65902:ADM65905 ANI65902:ANI65905 AXE65902:AXE65905 BHA65902:BHA65905 BQW65902:BQW65905 CAS65902:CAS65905 CKO65902:CKO65905 CUK65902:CUK65905 DEG65902:DEG65905 DOC65902:DOC65905 DXY65902:DXY65905 EHU65902:EHU65905 ERQ65902:ERQ65905 FBM65902:FBM65905 FLI65902:FLI65905 FVE65902:FVE65905 GFA65902:GFA65905 GOW65902:GOW65905 GYS65902:GYS65905 HIO65902:HIO65905 HSK65902:HSK65905 ICG65902:ICG65905 IMC65902:IMC65905 IVY65902:IVY65905 JFU65902:JFU65905 JPQ65902:JPQ65905 JZM65902:JZM65905 KJI65902:KJI65905 KTE65902:KTE65905 LDA65902:LDA65905 LMW65902:LMW65905 LWS65902:LWS65905 MGO65902:MGO65905 MQK65902:MQK65905 NAG65902:NAG65905 NKC65902:NKC65905 NTY65902:NTY65905 ODU65902:ODU65905 ONQ65902:ONQ65905 OXM65902:OXM65905 PHI65902:PHI65905 PRE65902:PRE65905 QBA65902:QBA65905 QKW65902:QKW65905 QUS65902:QUS65905 REO65902:REO65905 ROK65902:ROK65905 RYG65902:RYG65905 SIC65902:SIC65905 SRY65902:SRY65905 TBU65902:TBU65905 TLQ65902:TLQ65905 TVM65902:TVM65905 UFI65902:UFI65905 UPE65902:UPE65905 UZA65902:UZA65905 VIW65902:VIW65905 VSS65902:VSS65905 WCO65902:WCO65905 WMK65902:WMK65905 WWG65902:WWG65905 C131438:C131441 JU131438:JU131441 TQ131438:TQ131441 ADM131438:ADM131441 ANI131438:ANI131441 AXE131438:AXE131441 BHA131438:BHA131441 BQW131438:BQW131441 CAS131438:CAS131441 CKO131438:CKO131441 CUK131438:CUK131441 DEG131438:DEG131441 DOC131438:DOC131441 DXY131438:DXY131441 EHU131438:EHU131441 ERQ131438:ERQ131441 FBM131438:FBM131441 FLI131438:FLI131441 FVE131438:FVE131441 GFA131438:GFA131441 GOW131438:GOW131441 GYS131438:GYS131441 HIO131438:HIO131441 HSK131438:HSK131441 ICG131438:ICG131441 IMC131438:IMC131441 IVY131438:IVY131441 JFU131438:JFU131441 JPQ131438:JPQ131441 JZM131438:JZM131441 KJI131438:KJI131441 KTE131438:KTE131441 LDA131438:LDA131441 LMW131438:LMW131441 LWS131438:LWS131441 MGO131438:MGO131441 MQK131438:MQK131441 NAG131438:NAG131441 NKC131438:NKC131441 NTY131438:NTY131441 ODU131438:ODU131441 ONQ131438:ONQ131441 OXM131438:OXM131441 PHI131438:PHI131441 PRE131438:PRE131441 QBA131438:QBA131441 QKW131438:QKW131441 QUS131438:QUS131441 REO131438:REO131441 ROK131438:ROK131441 RYG131438:RYG131441 SIC131438:SIC131441 SRY131438:SRY131441 TBU131438:TBU131441 TLQ131438:TLQ131441 TVM131438:TVM131441 UFI131438:UFI131441 UPE131438:UPE131441 UZA131438:UZA131441 VIW131438:VIW131441 VSS131438:VSS131441 WCO131438:WCO131441 WMK131438:WMK131441 WWG131438:WWG131441 C196974:C196977 JU196974:JU196977 TQ196974:TQ196977 ADM196974:ADM196977 ANI196974:ANI196977 AXE196974:AXE196977 BHA196974:BHA196977 BQW196974:BQW196977 CAS196974:CAS196977 CKO196974:CKO196977 CUK196974:CUK196977 DEG196974:DEG196977 DOC196974:DOC196977 DXY196974:DXY196977 EHU196974:EHU196977 ERQ196974:ERQ196977 FBM196974:FBM196977 FLI196974:FLI196977 FVE196974:FVE196977 GFA196974:GFA196977 GOW196974:GOW196977 GYS196974:GYS196977 HIO196974:HIO196977 HSK196974:HSK196977 ICG196974:ICG196977 IMC196974:IMC196977 IVY196974:IVY196977 JFU196974:JFU196977 JPQ196974:JPQ196977 JZM196974:JZM196977 KJI196974:KJI196977 KTE196974:KTE196977 LDA196974:LDA196977 LMW196974:LMW196977 LWS196974:LWS196977 MGO196974:MGO196977 MQK196974:MQK196977 NAG196974:NAG196977 NKC196974:NKC196977 NTY196974:NTY196977 ODU196974:ODU196977 ONQ196974:ONQ196977 OXM196974:OXM196977 PHI196974:PHI196977 PRE196974:PRE196977 QBA196974:QBA196977 QKW196974:QKW196977 QUS196974:QUS196977 REO196974:REO196977 ROK196974:ROK196977 RYG196974:RYG196977 SIC196974:SIC196977 SRY196974:SRY196977 TBU196974:TBU196977 TLQ196974:TLQ196977 TVM196974:TVM196977 UFI196974:UFI196977 UPE196974:UPE196977 UZA196974:UZA196977 VIW196974:VIW196977 VSS196974:VSS196977 WCO196974:WCO196977 WMK196974:WMK196977 WWG196974:WWG196977 C262510:C262513 JU262510:JU262513 TQ262510:TQ262513 ADM262510:ADM262513 ANI262510:ANI262513 AXE262510:AXE262513 BHA262510:BHA262513 BQW262510:BQW262513 CAS262510:CAS262513 CKO262510:CKO262513 CUK262510:CUK262513 DEG262510:DEG262513 DOC262510:DOC262513 DXY262510:DXY262513 EHU262510:EHU262513 ERQ262510:ERQ262513 FBM262510:FBM262513 FLI262510:FLI262513 FVE262510:FVE262513 GFA262510:GFA262513 GOW262510:GOW262513 GYS262510:GYS262513 HIO262510:HIO262513 HSK262510:HSK262513 ICG262510:ICG262513 IMC262510:IMC262513 IVY262510:IVY262513 JFU262510:JFU262513 JPQ262510:JPQ262513 JZM262510:JZM262513 KJI262510:KJI262513 KTE262510:KTE262513 LDA262510:LDA262513 LMW262510:LMW262513 LWS262510:LWS262513 MGO262510:MGO262513 MQK262510:MQK262513 NAG262510:NAG262513 NKC262510:NKC262513 NTY262510:NTY262513 ODU262510:ODU262513 ONQ262510:ONQ262513 OXM262510:OXM262513 PHI262510:PHI262513 PRE262510:PRE262513 QBA262510:QBA262513 QKW262510:QKW262513 QUS262510:QUS262513 REO262510:REO262513 ROK262510:ROK262513 RYG262510:RYG262513 SIC262510:SIC262513 SRY262510:SRY262513 TBU262510:TBU262513 TLQ262510:TLQ262513 TVM262510:TVM262513 UFI262510:UFI262513 UPE262510:UPE262513 UZA262510:UZA262513 VIW262510:VIW262513 VSS262510:VSS262513 WCO262510:WCO262513 WMK262510:WMK262513 WWG262510:WWG262513 C328046:C328049 JU328046:JU328049 TQ328046:TQ328049 ADM328046:ADM328049 ANI328046:ANI328049 AXE328046:AXE328049 BHA328046:BHA328049 BQW328046:BQW328049 CAS328046:CAS328049 CKO328046:CKO328049 CUK328046:CUK328049 DEG328046:DEG328049 DOC328046:DOC328049 DXY328046:DXY328049 EHU328046:EHU328049 ERQ328046:ERQ328049 FBM328046:FBM328049 FLI328046:FLI328049 FVE328046:FVE328049 GFA328046:GFA328049 GOW328046:GOW328049 GYS328046:GYS328049 HIO328046:HIO328049 HSK328046:HSK328049 ICG328046:ICG328049 IMC328046:IMC328049 IVY328046:IVY328049 JFU328046:JFU328049 JPQ328046:JPQ328049 JZM328046:JZM328049 KJI328046:KJI328049 KTE328046:KTE328049 LDA328046:LDA328049 LMW328046:LMW328049 LWS328046:LWS328049 MGO328046:MGO328049 MQK328046:MQK328049 NAG328046:NAG328049 NKC328046:NKC328049 NTY328046:NTY328049 ODU328046:ODU328049 ONQ328046:ONQ328049 OXM328046:OXM328049 PHI328046:PHI328049 PRE328046:PRE328049 QBA328046:QBA328049 QKW328046:QKW328049 QUS328046:QUS328049 REO328046:REO328049 ROK328046:ROK328049 RYG328046:RYG328049 SIC328046:SIC328049 SRY328046:SRY328049 TBU328046:TBU328049 TLQ328046:TLQ328049 TVM328046:TVM328049 UFI328046:UFI328049 UPE328046:UPE328049 UZA328046:UZA328049 VIW328046:VIW328049 VSS328046:VSS328049 WCO328046:WCO328049 WMK328046:WMK328049 WWG328046:WWG328049 C393582:C393585 JU393582:JU393585 TQ393582:TQ393585 ADM393582:ADM393585 ANI393582:ANI393585 AXE393582:AXE393585 BHA393582:BHA393585 BQW393582:BQW393585 CAS393582:CAS393585 CKO393582:CKO393585 CUK393582:CUK393585 DEG393582:DEG393585 DOC393582:DOC393585 DXY393582:DXY393585 EHU393582:EHU393585 ERQ393582:ERQ393585 FBM393582:FBM393585 FLI393582:FLI393585 FVE393582:FVE393585 GFA393582:GFA393585 GOW393582:GOW393585 GYS393582:GYS393585 HIO393582:HIO393585 HSK393582:HSK393585 ICG393582:ICG393585 IMC393582:IMC393585 IVY393582:IVY393585 JFU393582:JFU393585 JPQ393582:JPQ393585 JZM393582:JZM393585 KJI393582:KJI393585 KTE393582:KTE393585 LDA393582:LDA393585 LMW393582:LMW393585 LWS393582:LWS393585 MGO393582:MGO393585 MQK393582:MQK393585 NAG393582:NAG393585 NKC393582:NKC393585 NTY393582:NTY393585 ODU393582:ODU393585 ONQ393582:ONQ393585 OXM393582:OXM393585 PHI393582:PHI393585 PRE393582:PRE393585 QBA393582:QBA393585 QKW393582:QKW393585 QUS393582:QUS393585 REO393582:REO393585 ROK393582:ROK393585 RYG393582:RYG393585 SIC393582:SIC393585 SRY393582:SRY393585 TBU393582:TBU393585 TLQ393582:TLQ393585 TVM393582:TVM393585 UFI393582:UFI393585 UPE393582:UPE393585 UZA393582:UZA393585 VIW393582:VIW393585 VSS393582:VSS393585 WCO393582:WCO393585 WMK393582:WMK393585 WWG393582:WWG393585 C459118:C459121 JU459118:JU459121 TQ459118:TQ459121 ADM459118:ADM459121 ANI459118:ANI459121 AXE459118:AXE459121 BHA459118:BHA459121 BQW459118:BQW459121 CAS459118:CAS459121 CKO459118:CKO459121 CUK459118:CUK459121 DEG459118:DEG459121 DOC459118:DOC459121 DXY459118:DXY459121 EHU459118:EHU459121 ERQ459118:ERQ459121 FBM459118:FBM459121 FLI459118:FLI459121 FVE459118:FVE459121 GFA459118:GFA459121 GOW459118:GOW459121 GYS459118:GYS459121 HIO459118:HIO459121 HSK459118:HSK459121 ICG459118:ICG459121 IMC459118:IMC459121 IVY459118:IVY459121 JFU459118:JFU459121 JPQ459118:JPQ459121 JZM459118:JZM459121 KJI459118:KJI459121 KTE459118:KTE459121 LDA459118:LDA459121 LMW459118:LMW459121 LWS459118:LWS459121 MGO459118:MGO459121 MQK459118:MQK459121 NAG459118:NAG459121 NKC459118:NKC459121 NTY459118:NTY459121 ODU459118:ODU459121 ONQ459118:ONQ459121 OXM459118:OXM459121 PHI459118:PHI459121 PRE459118:PRE459121 QBA459118:QBA459121 QKW459118:QKW459121 QUS459118:QUS459121 REO459118:REO459121 ROK459118:ROK459121 RYG459118:RYG459121 SIC459118:SIC459121 SRY459118:SRY459121 TBU459118:TBU459121 TLQ459118:TLQ459121 TVM459118:TVM459121 UFI459118:UFI459121 UPE459118:UPE459121 UZA459118:UZA459121 VIW459118:VIW459121 VSS459118:VSS459121 WCO459118:WCO459121 WMK459118:WMK459121 WWG459118:WWG459121 C524654:C524657 JU524654:JU524657 TQ524654:TQ524657 ADM524654:ADM524657 ANI524654:ANI524657 AXE524654:AXE524657 BHA524654:BHA524657 BQW524654:BQW524657 CAS524654:CAS524657 CKO524654:CKO524657 CUK524654:CUK524657 DEG524654:DEG524657 DOC524654:DOC524657 DXY524654:DXY524657 EHU524654:EHU524657 ERQ524654:ERQ524657 FBM524654:FBM524657 FLI524654:FLI524657 FVE524654:FVE524657 GFA524654:GFA524657 GOW524654:GOW524657 GYS524654:GYS524657 HIO524654:HIO524657 HSK524654:HSK524657 ICG524654:ICG524657 IMC524654:IMC524657 IVY524654:IVY524657 JFU524654:JFU524657 JPQ524654:JPQ524657 JZM524654:JZM524657 KJI524654:KJI524657 KTE524654:KTE524657 LDA524654:LDA524657 LMW524654:LMW524657 LWS524654:LWS524657 MGO524654:MGO524657 MQK524654:MQK524657 NAG524654:NAG524657 NKC524654:NKC524657 NTY524654:NTY524657 ODU524654:ODU524657 ONQ524654:ONQ524657 OXM524654:OXM524657 PHI524654:PHI524657 PRE524654:PRE524657 QBA524654:QBA524657 QKW524654:QKW524657 QUS524654:QUS524657 REO524654:REO524657 ROK524654:ROK524657 RYG524654:RYG524657 SIC524654:SIC524657 SRY524654:SRY524657 TBU524654:TBU524657 TLQ524654:TLQ524657 TVM524654:TVM524657 UFI524654:UFI524657 UPE524654:UPE524657 UZA524654:UZA524657 VIW524654:VIW524657 VSS524654:VSS524657 WCO524654:WCO524657 WMK524654:WMK524657 WWG524654:WWG524657 C590190:C590193 JU590190:JU590193 TQ590190:TQ590193 ADM590190:ADM590193 ANI590190:ANI590193 AXE590190:AXE590193 BHA590190:BHA590193 BQW590190:BQW590193 CAS590190:CAS590193 CKO590190:CKO590193 CUK590190:CUK590193 DEG590190:DEG590193 DOC590190:DOC590193 DXY590190:DXY590193 EHU590190:EHU590193 ERQ590190:ERQ590193 FBM590190:FBM590193 FLI590190:FLI590193 FVE590190:FVE590193 GFA590190:GFA590193 GOW590190:GOW590193 GYS590190:GYS590193 HIO590190:HIO590193 HSK590190:HSK590193 ICG590190:ICG590193 IMC590190:IMC590193 IVY590190:IVY590193 JFU590190:JFU590193 JPQ590190:JPQ590193 JZM590190:JZM590193 KJI590190:KJI590193 KTE590190:KTE590193 LDA590190:LDA590193 LMW590190:LMW590193 LWS590190:LWS590193 MGO590190:MGO590193 MQK590190:MQK590193 NAG590190:NAG590193 NKC590190:NKC590193 NTY590190:NTY590193 ODU590190:ODU590193 ONQ590190:ONQ590193 OXM590190:OXM590193 PHI590190:PHI590193 PRE590190:PRE590193 QBA590190:QBA590193 QKW590190:QKW590193 QUS590190:QUS590193 REO590190:REO590193 ROK590190:ROK590193 RYG590190:RYG590193 SIC590190:SIC590193 SRY590190:SRY590193 TBU590190:TBU590193 TLQ590190:TLQ590193 TVM590190:TVM590193 UFI590190:UFI590193 UPE590190:UPE590193 UZA590190:UZA590193 VIW590190:VIW590193 VSS590190:VSS590193 WCO590190:WCO590193 WMK590190:WMK590193 WWG590190:WWG590193 C655726:C655729 JU655726:JU655729 TQ655726:TQ655729 ADM655726:ADM655729 ANI655726:ANI655729 AXE655726:AXE655729 BHA655726:BHA655729 BQW655726:BQW655729 CAS655726:CAS655729 CKO655726:CKO655729 CUK655726:CUK655729 DEG655726:DEG655729 DOC655726:DOC655729 DXY655726:DXY655729 EHU655726:EHU655729 ERQ655726:ERQ655729 FBM655726:FBM655729 FLI655726:FLI655729 FVE655726:FVE655729 GFA655726:GFA655729 GOW655726:GOW655729 GYS655726:GYS655729 HIO655726:HIO655729 HSK655726:HSK655729 ICG655726:ICG655729 IMC655726:IMC655729 IVY655726:IVY655729 JFU655726:JFU655729 JPQ655726:JPQ655729 JZM655726:JZM655729 KJI655726:KJI655729 KTE655726:KTE655729 LDA655726:LDA655729 LMW655726:LMW655729 LWS655726:LWS655729 MGO655726:MGO655729 MQK655726:MQK655729 NAG655726:NAG655729 NKC655726:NKC655729 NTY655726:NTY655729 ODU655726:ODU655729 ONQ655726:ONQ655729 OXM655726:OXM655729 PHI655726:PHI655729 PRE655726:PRE655729 QBA655726:QBA655729 QKW655726:QKW655729 QUS655726:QUS655729 REO655726:REO655729 ROK655726:ROK655729 RYG655726:RYG655729 SIC655726:SIC655729 SRY655726:SRY655729 TBU655726:TBU655729 TLQ655726:TLQ655729 TVM655726:TVM655729 UFI655726:UFI655729 UPE655726:UPE655729 UZA655726:UZA655729 VIW655726:VIW655729 VSS655726:VSS655729 WCO655726:WCO655729 WMK655726:WMK655729 WWG655726:WWG655729 C721262:C721265 JU721262:JU721265 TQ721262:TQ721265 ADM721262:ADM721265 ANI721262:ANI721265 AXE721262:AXE721265 BHA721262:BHA721265 BQW721262:BQW721265 CAS721262:CAS721265 CKO721262:CKO721265 CUK721262:CUK721265 DEG721262:DEG721265 DOC721262:DOC721265 DXY721262:DXY721265 EHU721262:EHU721265 ERQ721262:ERQ721265 FBM721262:FBM721265 FLI721262:FLI721265 FVE721262:FVE721265 GFA721262:GFA721265 GOW721262:GOW721265 GYS721262:GYS721265 HIO721262:HIO721265 HSK721262:HSK721265 ICG721262:ICG721265 IMC721262:IMC721265 IVY721262:IVY721265 JFU721262:JFU721265 JPQ721262:JPQ721265 JZM721262:JZM721265 KJI721262:KJI721265 KTE721262:KTE721265 LDA721262:LDA721265 LMW721262:LMW721265 LWS721262:LWS721265 MGO721262:MGO721265 MQK721262:MQK721265 NAG721262:NAG721265 NKC721262:NKC721265 NTY721262:NTY721265 ODU721262:ODU721265 ONQ721262:ONQ721265 OXM721262:OXM721265 PHI721262:PHI721265 PRE721262:PRE721265 QBA721262:QBA721265 QKW721262:QKW721265 QUS721262:QUS721265 REO721262:REO721265 ROK721262:ROK721265 RYG721262:RYG721265 SIC721262:SIC721265 SRY721262:SRY721265 TBU721262:TBU721265 TLQ721262:TLQ721265 TVM721262:TVM721265 UFI721262:UFI721265 UPE721262:UPE721265 UZA721262:UZA721265 VIW721262:VIW721265 VSS721262:VSS721265 WCO721262:WCO721265 WMK721262:WMK721265 WWG721262:WWG721265 C786798:C786801 JU786798:JU786801 TQ786798:TQ786801 ADM786798:ADM786801 ANI786798:ANI786801 AXE786798:AXE786801 BHA786798:BHA786801 BQW786798:BQW786801 CAS786798:CAS786801 CKO786798:CKO786801 CUK786798:CUK786801 DEG786798:DEG786801 DOC786798:DOC786801 DXY786798:DXY786801 EHU786798:EHU786801 ERQ786798:ERQ786801 FBM786798:FBM786801 FLI786798:FLI786801 FVE786798:FVE786801 GFA786798:GFA786801 GOW786798:GOW786801 GYS786798:GYS786801 HIO786798:HIO786801 HSK786798:HSK786801 ICG786798:ICG786801 IMC786798:IMC786801 IVY786798:IVY786801 JFU786798:JFU786801 JPQ786798:JPQ786801 JZM786798:JZM786801 KJI786798:KJI786801 KTE786798:KTE786801 LDA786798:LDA786801 LMW786798:LMW786801 LWS786798:LWS786801 MGO786798:MGO786801 MQK786798:MQK786801 NAG786798:NAG786801 NKC786798:NKC786801 NTY786798:NTY786801 ODU786798:ODU786801 ONQ786798:ONQ786801 OXM786798:OXM786801 PHI786798:PHI786801 PRE786798:PRE786801 QBA786798:QBA786801 QKW786798:QKW786801 QUS786798:QUS786801 REO786798:REO786801 ROK786798:ROK786801 RYG786798:RYG786801 SIC786798:SIC786801 SRY786798:SRY786801 TBU786798:TBU786801 TLQ786798:TLQ786801 TVM786798:TVM786801 UFI786798:UFI786801 UPE786798:UPE786801 UZA786798:UZA786801 VIW786798:VIW786801 VSS786798:VSS786801 WCO786798:WCO786801 WMK786798:WMK786801 WWG786798:WWG786801 C852334:C852337 JU852334:JU852337 TQ852334:TQ852337 ADM852334:ADM852337 ANI852334:ANI852337 AXE852334:AXE852337 BHA852334:BHA852337 BQW852334:BQW852337 CAS852334:CAS852337 CKO852334:CKO852337 CUK852334:CUK852337 DEG852334:DEG852337 DOC852334:DOC852337 DXY852334:DXY852337 EHU852334:EHU852337 ERQ852334:ERQ852337 FBM852334:FBM852337 FLI852334:FLI852337 FVE852334:FVE852337 GFA852334:GFA852337 GOW852334:GOW852337 GYS852334:GYS852337 HIO852334:HIO852337 HSK852334:HSK852337 ICG852334:ICG852337 IMC852334:IMC852337 IVY852334:IVY852337 JFU852334:JFU852337 JPQ852334:JPQ852337 JZM852334:JZM852337 KJI852334:KJI852337 KTE852334:KTE852337 LDA852334:LDA852337 LMW852334:LMW852337 LWS852334:LWS852337 MGO852334:MGO852337 MQK852334:MQK852337 NAG852334:NAG852337 NKC852334:NKC852337 NTY852334:NTY852337 ODU852334:ODU852337 ONQ852334:ONQ852337 OXM852334:OXM852337 PHI852334:PHI852337 PRE852334:PRE852337 QBA852334:QBA852337 QKW852334:QKW852337 QUS852334:QUS852337 REO852334:REO852337 ROK852334:ROK852337 RYG852334:RYG852337 SIC852334:SIC852337 SRY852334:SRY852337 TBU852334:TBU852337 TLQ852334:TLQ852337 TVM852334:TVM852337 UFI852334:UFI852337 UPE852334:UPE852337 UZA852334:UZA852337 VIW852334:VIW852337 VSS852334:VSS852337 WCO852334:WCO852337 WMK852334:WMK852337 WWG852334:WWG852337 C917870:C917873 JU917870:JU917873 TQ917870:TQ917873 ADM917870:ADM917873 ANI917870:ANI917873 AXE917870:AXE917873 BHA917870:BHA917873 BQW917870:BQW917873 CAS917870:CAS917873 CKO917870:CKO917873 CUK917870:CUK917873 DEG917870:DEG917873 DOC917870:DOC917873 DXY917870:DXY917873 EHU917870:EHU917873 ERQ917870:ERQ917873 FBM917870:FBM917873 FLI917870:FLI917873 FVE917870:FVE917873 GFA917870:GFA917873 GOW917870:GOW917873 GYS917870:GYS917873 HIO917870:HIO917873 HSK917870:HSK917873 ICG917870:ICG917873 IMC917870:IMC917873 IVY917870:IVY917873 JFU917870:JFU917873 JPQ917870:JPQ917873 JZM917870:JZM917873 KJI917870:KJI917873 KTE917870:KTE917873 LDA917870:LDA917873 LMW917870:LMW917873 LWS917870:LWS917873 MGO917870:MGO917873 MQK917870:MQK917873 NAG917870:NAG917873 NKC917870:NKC917873 NTY917870:NTY917873 ODU917870:ODU917873 ONQ917870:ONQ917873 OXM917870:OXM917873 PHI917870:PHI917873 PRE917870:PRE917873 QBA917870:QBA917873 QKW917870:QKW917873 QUS917870:QUS917873 REO917870:REO917873 ROK917870:ROK917873 RYG917870:RYG917873 SIC917870:SIC917873 SRY917870:SRY917873 TBU917870:TBU917873 TLQ917870:TLQ917873 TVM917870:TVM917873 UFI917870:UFI917873 UPE917870:UPE917873 UZA917870:UZA917873 VIW917870:VIW917873 VSS917870:VSS917873 WCO917870:WCO917873 WMK917870:WMK917873 WWG917870:WWG917873 C983406:C983409 JU983406:JU983409 TQ983406:TQ983409 ADM983406:ADM983409 ANI983406:ANI983409 AXE983406:AXE983409 BHA983406:BHA983409 BQW983406:BQW983409 CAS983406:CAS983409 CKO983406:CKO983409 CUK983406:CUK983409 DEG983406:DEG983409 DOC983406:DOC983409 DXY983406:DXY983409 EHU983406:EHU983409 ERQ983406:ERQ983409 FBM983406:FBM983409 FLI983406:FLI983409 FVE983406:FVE983409 GFA983406:GFA983409 GOW983406:GOW983409 GYS983406:GYS983409 HIO983406:HIO983409 HSK983406:HSK983409 ICG983406:ICG983409 IMC983406:IMC983409 IVY983406:IVY983409 JFU983406:JFU983409 JPQ983406:JPQ983409 JZM983406:JZM983409 KJI983406:KJI983409 KTE983406:KTE983409 LDA983406:LDA983409 LMW983406:LMW983409 LWS983406:LWS983409 MGO983406:MGO983409 MQK983406:MQK983409 NAG983406:NAG983409 NKC983406:NKC983409 NTY983406:NTY983409 ODU983406:ODU983409 ONQ983406:ONQ983409 OXM983406:OXM983409 PHI983406:PHI983409 PRE983406:PRE983409 QBA983406:QBA983409 QKW983406:QKW983409 QUS983406:QUS983409 REO983406:REO983409 ROK983406:ROK983409 RYG983406:RYG983409 SIC983406:SIC983409 SRY983406:SRY983409 TBU983406:TBU983409 TLQ983406:TLQ983409 TVM983406:TVM983409 UFI983406:UFI983409 UPE983406:UPE983409 UZA983406:UZA983409 VIW983406:VIW983409 VSS983406:VSS983409 WCO983406:WCO983409 WMK983406:WMK983409 WWG983406:WWG983409 VIW983160:VIW983165 JU380:JU383 TQ380:TQ383 ADM380:ADM383 ANI380:ANI383 AXE380:AXE383 BHA380:BHA383 BQW380:BQW383 CAS380:CAS383 CKO380:CKO383 CUK380:CUK383 DEG380:DEG383 DOC380:DOC383 DXY380:DXY383 EHU380:EHU383 ERQ380:ERQ383 FBM380:FBM383 FLI380:FLI383 FVE380:FVE383 GFA380:GFA383 GOW380:GOW383 GYS380:GYS383 HIO380:HIO383 HSK380:HSK383 ICG380:ICG383 IMC380:IMC383 IVY380:IVY383 JFU380:JFU383 JPQ380:JPQ383 JZM380:JZM383 KJI380:KJI383 KTE380:KTE383 LDA380:LDA383 LMW380:LMW383 LWS380:LWS383 MGO380:MGO383 MQK380:MQK383 NAG380:NAG383 NKC380:NKC383 NTY380:NTY383 ODU380:ODU383 ONQ380:ONQ383 OXM380:OXM383 PHI380:PHI383 PRE380:PRE383 QBA380:QBA383 QKW380:QKW383 QUS380:QUS383 REO380:REO383 ROK380:ROK383 RYG380:RYG383 SIC380:SIC383 SRY380:SRY383 TBU380:TBU383 TLQ380:TLQ383 TVM380:TVM383 UFI380:UFI383 UPE380:UPE383 UZA380:UZA383 VIW380:VIW383 VSS380:VSS383 WCO380:WCO383 WMK380:WMK383 WWG380:WWG383 C65897:C65900 JU65897:JU65900 TQ65897:TQ65900 ADM65897:ADM65900 ANI65897:ANI65900 AXE65897:AXE65900 BHA65897:BHA65900 BQW65897:BQW65900 CAS65897:CAS65900 CKO65897:CKO65900 CUK65897:CUK65900 DEG65897:DEG65900 DOC65897:DOC65900 DXY65897:DXY65900 EHU65897:EHU65900 ERQ65897:ERQ65900 FBM65897:FBM65900 FLI65897:FLI65900 FVE65897:FVE65900 GFA65897:GFA65900 GOW65897:GOW65900 GYS65897:GYS65900 HIO65897:HIO65900 HSK65897:HSK65900 ICG65897:ICG65900 IMC65897:IMC65900 IVY65897:IVY65900 JFU65897:JFU65900 JPQ65897:JPQ65900 JZM65897:JZM65900 KJI65897:KJI65900 KTE65897:KTE65900 LDA65897:LDA65900 LMW65897:LMW65900 LWS65897:LWS65900 MGO65897:MGO65900 MQK65897:MQK65900 NAG65897:NAG65900 NKC65897:NKC65900 NTY65897:NTY65900 ODU65897:ODU65900 ONQ65897:ONQ65900 OXM65897:OXM65900 PHI65897:PHI65900 PRE65897:PRE65900 QBA65897:QBA65900 QKW65897:QKW65900 QUS65897:QUS65900 REO65897:REO65900 ROK65897:ROK65900 RYG65897:RYG65900 SIC65897:SIC65900 SRY65897:SRY65900 TBU65897:TBU65900 TLQ65897:TLQ65900 TVM65897:TVM65900 UFI65897:UFI65900 UPE65897:UPE65900 UZA65897:UZA65900 VIW65897:VIW65900 VSS65897:VSS65900 WCO65897:WCO65900 WMK65897:WMK65900 WWG65897:WWG65900 C131433:C131436 JU131433:JU131436 TQ131433:TQ131436 ADM131433:ADM131436 ANI131433:ANI131436 AXE131433:AXE131436 BHA131433:BHA131436 BQW131433:BQW131436 CAS131433:CAS131436 CKO131433:CKO131436 CUK131433:CUK131436 DEG131433:DEG131436 DOC131433:DOC131436 DXY131433:DXY131436 EHU131433:EHU131436 ERQ131433:ERQ131436 FBM131433:FBM131436 FLI131433:FLI131436 FVE131433:FVE131436 GFA131433:GFA131436 GOW131433:GOW131436 GYS131433:GYS131436 HIO131433:HIO131436 HSK131433:HSK131436 ICG131433:ICG131436 IMC131433:IMC131436 IVY131433:IVY131436 JFU131433:JFU131436 JPQ131433:JPQ131436 JZM131433:JZM131436 KJI131433:KJI131436 KTE131433:KTE131436 LDA131433:LDA131436 LMW131433:LMW131436 LWS131433:LWS131436 MGO131433:MGO131436 MQK131433:MQK131436 NAG131433:NAG131436 NKC131433:NKC131436 NTY131433:NTY131436 ODU131433:ODU131436 ONQ131433:ONQ131436 OXM131433:OXM131436 PHI131433:PHI131436 PRE131433:PRE131436 QBA131433:QBA131436 QKW131433:QKW131436 QUS131433:QUS131436 REO131433:REO131436 ROK131433:ROK131436 RYG131433:RYG131436 SIC131433:SIC131436 SRY131433:SRY131436 TBU131433:TBU131436 TLQ131433:TLQ131436 TVM131433:TVM131436 UFI131433:UFI131436 UPE131433:UPE131436 UZA131433:UZA131436 VIW131433:VIW131436 VSS131433:VSS131436 WCO131433:WCO131436 WMK131433:WMK131436 WWG131433:WWG131436 C196969:C196972 JU196969:JU196972 TQ196969:TQ196972 ADM196969:ADM196972 ANI196969:ANI196972 AXE196969:AXE196972 BHA196969:BHA196972 BQW196969:BQW196972 CAS196969:CAS196972 CKO196969:CKO196972 CUK196969:CUK196972 DEG196969:DEG196972 DOC196969:DOC196972 DXY196969:DXY196972 EHU196969:EHU196972 ERQ196969:ERQ196972 FBM196969:FBM196972 FLI196969:FLI196972 FVE196969:FVE196972 GFA196969:GFA196972 GOW196969:GOW196972 GYS196969:GYS196972 HIO196969:HIO196972 HSK196969:HSK196972 ICG196969:ICG196972 IMC196969:IMC196972 IVY196969:IVY196972 JFU196969:JFU196972 JPQ196969:JPQ196972 JZM196969:JZM196972 KJI196969:KJI196972 KTE196969:KTE196972 LDA196969:LDA196972 LMW196969:LMW196972 LWS196969:LWS196972 MGO196969:MGO196972 MQK196969:MQK196972 NAG196969:NAG196972 NKC196969:NKC196972 NTY196969:NTY196972 ODU196969:ODU196972 ONQ196969:ONQ196972 OXM196969:OXM196972 PHI196969:PHI196972 PRE196969:PRE196972 QBA196969:QBA196972 QKW196969:QKW196972 QUS196969:QUS196972 REO196969:REO196972 ROK196969:ROK196972 RYG196969:RYG196972 SIC196969:SIC196972 SRY196969:SRY196972 TBU196969:TBU196972 TLQ196969:TLQ196972 TVM196969:TVM196972 UFI196969:UFI196972 UPE196969:UPE196972 UZA196969:UZA196972 VIW196969:VIW196972 VSS196969:VSS196972 WCO196969:WCO196972 WMK196969:WMK196972 WWG196969:WWG196972 C262505:C262508 JU262505:JU262508 TQ262505:TQ262508 ADM262505:ADM262508 ANI262505:ANI262508 AXE262505:AXE262508 BHA262505:BHA262508 BQW262505:BQW262508 CAS262505:CAS262508 CKO262505:CKO262508 CUK262505:CUK262508 DEG262505:DEG262508 DOC262505:DOC262508 DXY262505:DXY262508 EHU262505:EHU262508 ERQ262505:ERQ262508 FBM262505:FBM262508 FLI262505:FLI262508 FVE262505:FVE262508 GFA262505:GFA262508 GOW262505:GOW262508 GYS262505:GYS262508 HIO262505:HIO262508 HSK262505:HSK262508 ICG262505:ICG262508 IMC262505:IMC262508 IVY262505:IVY262508 JFU262505:JFU262508 JPQ262505:JPQ262508 JZM262505:JZM262508 KJI262505:KJI262508 KTE262505:KTE262508 LDA262505:LDA262508 LMW262505:LMW262508 LWS262505:LWS262508 MGO262505:MGO262508 MQK262505:MQK262508 NAG262505:NAG262508 NKC262505:NKC262508 NTY262505:NTY262508 ODU262505:ODU262508 ONQ262505:ONQ262508 OXM262505:OXM262508 PHI262505:PHI262508 PRE262505:PRE262508 QBA262505:QBA262508 QKW262505:QKW262508 QUS262505:QUS262508 REO262505:REO262508 ROK262505:ROK262508 RYG262505:RYG262508 SIC262505:SIC262508 SRY262505:SRY262508 TBU262505:TBU262508 TLQ262505:TLQ262508 TVM262505:TVM262508 UFI262505:UFI262508 UPE262505:UPE262508 UZA262505:UZA262508 VIW262505:VIW262508 VSS262505:VSS262508 WCO262505:WCO262508 WMK262505:WMK262508 WWG262505:WWG262508 C328041:C328044 JU328041:JU328044 TQ328041:TQ328044 ADM328041:ADM328044 ANI328041:ANI328044 AXE328041:AXE328044 BHA328041:BHA328044 BQW328041:BQW328044 CAS328041:CAS328044 CKO328041:CKO328044 CUK328041:CUK328044 DEG328041:DEG328044 DOC328041:DOC328044 DXY328041:DXY328044 EHU328041:EHU328044 ERQ328041:ERQ328044 FBM328041:FBM328044 FLI328041:FLI328044 FVE328041:FVE328044 GFA328041:GFA328044 GOW328041:GOW328044 GYS328041:GYS328044 HIO328041:HIO328044 HSK328041:HSK328044 ICG328041:ICG328044 IMC328041:IMC328044 IVY328041:IVY328044 JFU328041:JFU328044 JPQ328041:JPQ328044 JZM328041:JZM328044 KJI328041:KJI328044 KTE328041:KTE328044 LDA328041:LDA328044 LMW328041:LMW328044 LWS328041:LWS328044 MGO328041:MGO328044 MQK328041:MQK328044 NAG328041:NAG328044 NKC328041:NKC328044 NTY328041:NTY328044 ODU328041:ODU328044 ONQ328041:ONQ328044 OXM328041:OXM328044 PHI328041:PHI328044 PRE328041:PRE328044 QBA328041:QBA328044 QKW328041:QKW328044 QUS328041:QUS328044 REO328041:REO328044 ROK328041:ROK328044 RYG328041:RYG328044 SIC328041:SIC328044 SRY328041:SRY328044 TBU328041:TBU328044 TLQ328041:TLQ328044 TVM328041:TVM328044 UFI328041:UFI328044 UPE328041:UPE328044 UZA328041:UZA328044 VIW328041:VIW328044 VSS328041:VSS328044 WCO328041:WCO328044 WMK328041:WMK328044 WWG328041:WWG328044 C393577:C393580 JU393577:JU393580 TQ393577:TQ393580 ADM393577:ADM393580 ANI393577:ANI393580 AXE393577:AXE393580 BHA393577:BHA393580 BQW393577:BQW393580 CAS393577:CAS393580 CKO393577:CKO393580 CUK393577:CUK393580 DEG393577:DEG393580 DOC393577:DOC393580 DXY393577:DXY393580 EHU393577:EHU393580 ERQ393577:ERQ393580 FBM393577:FBM393580 FLI393577:FLI393580 FVE393577:FVE393580 GFA393577:GFA393580 GOW393577:GOW393580 GYS393577:GYS393580 HIO393577:HIO393580 HSK393577:HSK393580 ICG393577:ICG393580 IMC393577:IMC393580 IVY393577:IVY393580 JFU393577:JFU393580 JPQ393577:JPQ393580 JZM393577:JZM393580 KJI393577:KJI393580 KTE393577:KTE393580 LDA393577:LDA393580 LMW393577:LMW393580 LWS393577:LWS393580 MGO393577:MGO393580 MQK393577:MQK393580 NAG393577:NAG393580 NKC393577:NKC393580 NTY393577:NTY393580 ODU393577:ODU393580 ONQ393577:ONQ393580 OXM393577:OXM393580 PHI393577:PHI393580 PRE393577:PRE393580 QBA393577:QBA393580 QKW393577:QKW393580 QUS393577:QUS393580 REO393577:REO393580 ROK393577:ROK393580 RYG393577:RYG393580 SIC393577:SIC393580 SRY393577:SRY393580 TBU393577:TBU393580 TLQ393577:TLQ393580 TVM393577:TVM393580 UFI393577:UFI393580 UPE393577:UPE393580 UZA393577:UZA393580 VIW393577:VIW393580 VSS393577:VSS393580 WCO393577:WCO393580 WMK393577:WMK393580 WWG393577:WWG393580 C459113:C459116 JU459113:JU459116 TQ459113:TQ459116 ADM459113:ADM459116 ANI459113:ANI459116 AXE459113:AXE459116 BHA459113:BHA459116 BQW459113:BQW459116 CAS459113:CAS459116 CKO459113:CKO459116 CUK459113:CUK459116 DEG459113:DEG459116 DOC459113:DOC459116 DXY459113:DXY459116 EHU459113:EHU459116 ERQ459113:ERQ459116 FBM459113:FBM459116 FLI459113:FLI459116 FVE459113:FVE459116 GFA459113:GFA459116 GOW459113:GOW459116 GYS459113:GYS459116 HIO459113:HIO459116 HSK459113:HSK459116 ICG459113:ICG459116 IMC459113:IMC459116 IVY459113:IVY459116 JFU459113:JFU459116 JPQ459113:JPQ459116 JZM459113:JZM459116 KJI459113:KJI459116 KTE459113:KTE459116 LDA459113:LDA459116 LMW459113:LMW459116 LWS459113:LWS459116 MGO459113:MGO459116 MQK459113:MQK459116 NAG459113:NAG459116 NKC459113:NKC459116 NTY459113:NTY459116 ODU459113:ODU459116 ONQ459113:ONQ459116 OXM459113:OXM459116 PHI459113:PHI459116 PRE459113:PRE459116 QBA459113:QBA459116 QKW459113:QKW459116 QUS459113:QUS459116 REO459113:REO459116 ROK459113:ROK459116 RYG459113:RYG459116 SIC459113:SIC459116 SRY459113:SRY459116 TBU459113:TBU459116 TLQ459113:TLQ459116 TVM459113:TVM459116 UFI459113:UFI459116 UPE459113:UPE459116 UZA459113:UZA459116 VIW459113:VIW459116 VSS459113:VSS459116 WCO459113:WCO459116 WMK459113:WMK459116 WWG459113:WWG459116 C524649:C524652 JU524649:JU524652 TQ524649:TQ524652 ADM524649:ADM524652 ANI524649:ANI524652 AXE524649:AXE524652 BHA524649:BHA524652 BQW524649:BQW524652 CAS524649:CAS524652 CKO524649:CKO524652 CUK524649:CUK524652 DEG524649:DEG524652 DOC524649:DOC524652 DXY524649:DXY524652 EHU524649:EHU524652 ERQ524649:ERQ524652 FBM524649:FBM524652 FLI524649:FLI524652 FVE524649:FVE524652 GFA524649:GFA524652 GOW524649:GOW524652 GYS524649:GYS524652 HIO524649:HIO524652 HSK524649:HSK524652 ICG524649:ICG524652 IMC524649:IMC524652 IVY524649:IVY524652 JFU524649:JFU524652 JPQ524649:JPQ524652 JZM524649:JZM524652 KJI524649:KJI524652 KTE524649:KTE524652 LDA524649:LDA524652 LMW524649:LMW524652 LWS524649:LWS524652 MGO524649:MGO524652 MQK524649:MQK524652 NAG524649:NAG524652 NKC524649:NKC524652 NTY524649:NTY524652 ODU524649:ODU524652 ONQ524649:ONQ524652 OXM524649:OXM524652 PHI524649:PHI524652 PRE524649:PRE524652 QBA524649:QBA524652 QKW524649:QKW524652 QUS524649:QUS524652 REO524649:REO524652 ROK524649:ROK524652 RYG524649:RYG524652 SIC524649:SIC524652 SRY524649:SRY524652 TBU524649:TBU524652 TLQ524649:TLQ524652 TVM524649:TVM524652 UFI524649:UFI524652 UPE524649:UPE524652 UZA524649:UZA524652 VIW524649:VIW524652 VSS524649:VSS524652 WCO524649:WCO524652 WMK524649:WMK524652 WWG524649:WWG524652 C590185:C590188 JU590185:JU590188 TQ590185:TQ590188 ADM590185:ADM590188 ANI590185:ANI590188 AXE590185:AXE590188 BHA590185:BHA590188 BQW590185:BQW590188 CAS590185:CAS590188 CKO590185:CKO590188 CUK590185:CUK590188 DEG590185:DEG590188 DOC590185:DOC590188 DXY590185:DXY590188 EHU590185:EHU590188 ERQ590185:ERQ590188 FBM590185:FBM590188 FLI590185:FLI590188 FVE590185:FVE590188 GFA590185:GFA590188 GOW590185:GOW590188 GYS590185:GYS590188 HIO590185:HIO590188 HSK590185:HSK590188 ICG590185:ICG590188 IMC590185:IMC590188 IVY590185:IVY590188 JFU590185:JFU590188 JPQ590185:JPQ590188 JZM590185:JZM590188 KJI590185:KJI590188 KTE590185:KTE590188 LDA590185:LDA590188 LMW590185:LMW590188 LWS590185:LWS590188 MGO590185:MGO590188 MQK590185:MQK590188 NAG590185:NAG590188 NKC590185:NKC590188 NTY590185:NTY590188 ODU590185:ODU590188 ONQ590185:ONQ590188 OXM590185:OXM590188 PHI590185:PHI590188 PRE590185:PRE590188 QBA590185:QBA590188 QKW590185:QKW590188 QUS590185:QUS590188 REO590185:REO590188 ROK590185:ROK590188 RYG590185:RYG590188 SIC590185:SIC590188 SRY590185:SRY590188 TBU590185:TBU590188 TLQ590185:TLQ590188 TVM590185:TVM590188 UFI590185:UFI590188 UPE590185:UPE590188 UZA590185:UZA590188 VIW590185:VIW590188 VSS590185:VSS590188 WCO590185:WCO590188 WMK590185:WMK590188 WWG590185:WWG590188 C655721:C655724 JU655721:JU655724 TQ655721:TQ655724 ADM655721:ADM655724 ANI655721:ANI655724 AXE655721:AXE655724 BHA655721:BHA655724 BQW655721:BQW655724 CAS655721:CAS655724 CKO655721:CKO655724 CUK655721:CUK655724 DEG655721:DEG655724 DOC655721:DOC655724 DXY655721:DXY655724 EHU655721:EHU655724 ERQ655721:ERQ655724 FBM655721:FBM655724 FLI655721:FLI655724 FVE655721:FVE655724 GFA655721:GFA655724 GOW655721:GOW655724 GYS655721:GYS655724 HIO655721:HIO655724 HSK655721:HSK655724 ICG655721:ICG655724 IMC655721:IMC655724 IVY655721:IVY655724 JFU655721:JFU655724 JPQ655721:JPQ655724 JZM655721:JZM655724 KJI655721:KJI655724 KTE655721:KTE655724 LDA655721:LDA655724 LMW655721:LMW655724 LWS655721:LWS655724 MGO655721:MGO655724 MQK655721:MQK655724 NAG655721:NAG655724 NKC655721:NKC655724 NTY655721:NTY655724 ODU655721:ODU655724 ONQ655721:ONQ655724 OXM655721:OXM655724 PHI655721:PHI655724 PRE655721:PRE655724 QBA655721:QBA655724 QKW655721:QKW655724 QUS655721:QUS655724 REO655721:REO655724 ROK655721:ROK655724 RYG655721:RYG655724 SIC655721:SIC655724 SRY655721:SRY655724 TBU655721:TBU655724 TLQ655721:TLQ655724 TVM655721:TVM655724 UFI655721:UFI655724 UPE655721:UPE655724 UZA655721:UZA655724 VIW655721:VIW655724 VSS655721:VSS655724 WCO655721:WCO655724 WMK655721:WMK655724 WWG655721:WWG655724 C721257:C721260 JU721257:JU721260 TQ721257:TQ721260 ADM721257:ADM721260 ANI721257:ANI721260 AXE721257:AXE721260 BHA721257:BHA721260 BQW721257:BQW721260 CAS721257:CAS721260 CKO721257:CKO721260 CUK721257:CUK721260 DEG721257:DEG721260 DOC721257:DOC721260 DXY721257:DXY721260 EHU721257:EHU721260 ERQ721257:ERQ721260 FBM721257:FBM721260 FLI721257:FLI721260 FVE721257:FVE721260 GFA721257:GFA721260 GOW721257:GOW721260 GYS721257:GYS721260 HIO721257:HIO721260 HSK721257:HSK721260 ICG721257:ICG721260 IMC721257:IMC721260 IVY721257:IVY721260 JFU721257:JFU721260 JPQ721257:JPQ721260 JZM721257:JZM721260 KJI721257:KJI721260 KTE721257:KTE721260 LDA721257:LDA721260 LMW721257:LMW721260 LWS721257:LWS721260 MGO721257:MGO721260 MQK721257:MQK721260 NAG721257:NAG721260 NKC721257:NKC721260 NTY721257:NTY721260 ODU721257:ODU721260 ONQ721257:ONQ721260 OXM721257:OXM721260 PHI721257:PHI721260 PRE721257:PRE721260 QBA721257:QBA721260 QKW721257:QKW721260 QUS721257:QUS721260 REO721257:REO721260 ROK721257:ROK721260 RYG721257:RYG721260 SIC721257:SIC721260 SRY721257:SRY721260 TBU721257:TBU721260 TLQ721257:TLQ721260 TVM721257:TVM721260 UFI721257:UFI721260 UPE721257:UPE721260 UZA721257:UZA721260 VIW721257:VIW721260 VSS721257:VSS721260 WCO721257:WCO721260 WMK721257:WMK721260 WWG721257:WWG721260 C786793:C786796 JU786793:JU786796 TQ786793:TQ786796 ADM786793:ADM786796 ANI786793:ANI786796 AXE786793:AXE786796 BHA786793:BHA786796 BQW786793:BQW786796 CAS786793:CAS786796 CKO786793:CKO786796 CUK786793:CUK786796 DEG786793:DEG786796 DOC786793:DOC786796 DXY786793:DXY786796 EHU786793:EHU786796 ERQ786793:ERQ786796 FBM786793:FBM786796 FLI786793:FLI786796 FVE786793:FVE786796 GFA786793:GFA786796 GOW786793:GOW786796 GYS786793:GYS786796 HIO786793:HIO786796 HSK786793:HSK786796 ICG786793:ICG786796 IMC786793:IMC786796 IVY786793:IVY786796 JFU786793:JFU786796 JPQ786793:JPQ786796 JZM786793:JZM786796 KJI786793:KJI786796 KTE786793:KTE786796 LDA786793:LDA786796 LMW786793:LMW786796 LWS786793:LWS786796 MGO786793:MGO786796 MQK786793:MQK786796 NAG786793:NAG786796 NKC786793:NKC786796 NTY786793:NTY786796 ODU786793:ODU786796 ONQ786793:ONQ786796 OXM786793:OXM786796 PHI786793:PHI786796 PRE786793:PRE786796 QBA786793:QBA786796 QKW786793:QKW786796 QUS786793:QUS786796 REO786793:REO786796 ROK786793:ROK786796 RYG786793:RYG786796 SIC786793:SIC786796 SRY786793:SRY786796 TBU786793:TBU786796 TLQ786793:TLQ786796 TVM786793:TVM786796 UFI786793:UFI786796 UPE786793:UPE786796 UZA786793:UZA786796 VIW786793:VIW786796 VSS786793:VSS786796 WCO786793:WCO786796 WMK786793:WMK786796 WWG786793:WWG786796 C852329:C852332 JU852329:JU852332 TQ852329:TQ852332 ADM852329:ADM852332 ANI852329:ANI852332 AXE852329:AXE852332 BHA852329:BHA852332 BQW852329:BQW852332 CAS852329:CAS852332 CKO852329:CKO852332 CUK852329:CUK852332 DEG852329:DEG852332 DOC852329:DOC852332 DXY852329:DXY852332 EHU852329:EHU852332 ERQ852329:ERQ852332 FBM852329:FBM852332 FLI852329:FLI852332 FVE852329:FVE852332 GFA852329:GFA852332 GOW852329:GOW852332 GYS852329:GYS852332 HIO852329:HIO852332 HSK852329:HSK852332 ICG852329:ICG852332 IMC852329:IMC852332 IVY852329:IVY852332 JFU852329:JFU852332 JPQ852329:JPQ852332 JZM852329:JZM852332 KJI852329:KJI852332 KTE852329:KTE852332 LDA852329:LDA852332 LMW852329:LMW852332 LWS852329:LWS852332 MGO852329:MGO852332 MQK852329:MQK852332 NAG852329:NAG852332 NKC852329:NKC852332 NTY852329:NTY852332 ODU852329:ODU852332 ONQ852329:ONQ852332 OXM852329:OXM852332 PHI852329:PHI852332 PRE852329:PRE852332 QBA852329:QBA852332 QKW852329:QKW852332 QUS852329:QUS852332 REO852329:REO852332 ROK852329:ROK852332 RYG852329:RYG852332 SIC852329:SIC852332 SRY852329:SRY852332 TBU852329:TBU852332 TLQ852329:TLQ852332 TVM852329:TVM852332 UFI852329:UFI852332 UPE852329:UPE852332 UZA852329:UZA852332 VIW852329:VIW852332 VSS852329:VSS852332 WCO852329:WCO852332 WMK852329:WMK852332 WWG852329:WWG852332 C917865:C917868 JU917865:JU917868 TQ917865:TQ917868 ADM917865:ADM917868 ANI917865:ANI917868 AXE917865:AXE917868 BHA917865:BHA917868 BQW917865:BQW917868 CAS917865:CAS917868 CKO917865:CKO917868 CUK917865:CUK917868 DEG917865:DEG917868 DOC917865:DOC917868 DXY917865:DXY917868 EHU917865:EHU917868 ERQ917865:ERQ917868 FBM917865:FBM917868 FLI917865:FLI917868 FVE917865:FVE917868 GFA917865:GFA917868 GOW917865:GOW917868 GYS917865:GYS917868 HIO917865:HIO917868 HSK917865:HSK917868 ICG917865:ICG917868 IMC917865:IMC917868 IVY917865:IVY917868 JFU917865:JFU917868 JPQ917865:JPQ917868 JZM917865:JZM917868 KJI917865:KJI917868 KTE917865:KTE917868 LDA917865:LDA917868 LMW917865:LMW917868 LWS917865:LWS917868 MGO917865:MGO917868 MQK917865:MQK917868 NAG917865:NAG917868 NKC917865:NKC917868 NTY917865:NTY917868 ODU917865:ODU917868 ONQ917865:ONQ917868 OXM917865:OXM917868 PHI917865:PHI917868 PRE917865:PRE917868 QBA917865:QBA917868 QKW917865:QKW917868 QUS917865:QUS917868 REO917865:REO917868 ROK917865:ROK917868 RYG917865:RYG917868 SIC917865:SIC917868 SRY917865:SRY917868 TBU917865:TBU917868 TLQ917865:TLQ917868 TVM917865:TVM917868 UFI917865:UFI917868 UPE917865:UPE917868 UZA917865:UZA917868 VIW917865:VIW917868 VSS917865:VSS917868 WCO917865:WCO917868 WMK917865:WMK917868 WWG917865:WWG917868 C983401:C983404 JU983401:JU983404 TQ983401:TQ983404 ADM983401:ADM983404 ANI983401:ANI983404 AXE983401:AXE983404 BHA983401:BHA983404 BQW983401:BQW983404 CAS983401:CAS983404 CKO983401:CKO983404 CUK983401:CUK983404 DEG983401:DEG983404 DOC983401:DOC983404 DXY983401:DXY983404 EHU983401:EHU983404 ERQ983401:ERQ983404 FBM983401:FBM983404 FLI983401:FLI983404 FVE983401:FVE983404 GFA983401:GFA983404 GOW983401:GOW983404 GYS983401:GYS983404 HIO983401:HIO983404 HSK983401:HSK983404 ICG983401:ICG983404 IMC983401:IMC983404 IVY983401:IVY983404 JFU983401:JFU983404 JPQ983401:JPQ983404 JZM983401:JZM983404 KJI983401:KJI983404 KTE983401:KTE983404 LDA983401:LDA983404 LMW983401:LMW983404 LWS983401:LWS983404 MGO983401:MGO983404 MQK983401:MQK983404 NAG983401:NAG983404 NKC983401:NKC983404 NTY983401:NTY983404 ODU983401:ODU983404 ONQ983401:ONQ983404 OXM983401:OXM983404 PHI983401:PHI983404 PRE983401:PRE983404 QBA983401:QBA983404 QKW983401:QKW983404 QUS983401:QUS983404 REO983401:REO983404 ROK983401:ROK983404 RYG983401:RYG983404 SIC983401:SIC983404 SRY983401:SRY983404 TBU983401:TBU983404 TLQ983401:TLQ983404 TVM983401:TVM983404 UFI983401:UFI983404 UPE983401:UPE983404 UZA983401:UZA983404 VIW983401:VIW983404 VSS983401:VSS983404 WCO983401:WCO983404 WMK983401:WMK983404 WWG983401:WWG983404 WWG983160:WWG983165 C65656:C65661 JU65656:JU65661 TQ65656:TQ65661 ADM65656:ADM65661 ANI65656:ANI65661 AXE65656:AXE65661 BHA65656:BHA65661 BQW65656:BQW65661 CAS65656:CAS65661 CKO65656:CKO65661 CUK65656:CUK65661 DEG65656:DEG65661 DOC65656:DOC65661 DXY65656:DXY65661 EHU65656:EHU65661 ERQ65656:ERQ65661 FBM65656:FBM65661 FLI65656:FLI65661 FVE65656:FVE65661 GFA65656:GFA65661 GOW65656:GOW65661 GYS65656:GYS65661 HIO65656:HIO65661 HSK65656:HSK65661 ICG65656:ICG65661 IMC65656:IMC65661 IVY65656:IVY65661 JFU65656:JFU65661 JPQ65656:JPQ65661 JZM65656:JZM65661 KJI65656:KJI65661 KTE65656:KTE65661 LDA65656:LDA65661 LMW65656:LMW65661 LWS65656:LWS65661 MGO65656:MGO65661 MQK65656:MQK65661 NAG65656:NAG65661 NKC65656:NKC65661 NTY65656:NTY65661 ODU65656:ODU65661 ONQ65656:ONQ65661 OXM65656:OXM65661 PHI65656:PHI65661 PRE65656:PRE65661 QBA65656:QBA65661 QKW65656:QKW65661 QUS65656:QUS65661 REO65656:REO65661 ROK65656:ROK65661 RYG65656:RYG65661 SIC65656:SIC65661 SRY65656:SRY65661 TBU65656:TBU65661 TLQ65656:TLQ65661 TVM65656:TVM65661 UFI65656:UFI65661 UPE65656:UPE65661 UZA65656:UZA65661 VIW65656:VIW65661 VSS65656:VSS65661 WCO65656:WCO65661 WMK65656:WMK65661 WWG65656:WWG65661 C131192:C131197 JU131192:JU131197 TQ131192:TQ131197 ADM131192:ADM131197 ANI131192:ANI131197 AXE131192:AXE131197 BHA131192:BHA131197 BQW131192:BQW131197 CAS131192:CAS131197 CKO131192:CKO131197 CUK131192:CUK131197 DEG131192:DEG131197 DOC131192:DOC131197 DXY131192:DXY131197 EHU131192:EHU131197 ERQ131192:ERQ131197 FBM131192:FBM131197 FLI131192:FLI131197 FVE131192:FVE131197 GFA131192:GFA131197 GOW131192:GOW131197 GYS131192:GYS131197 HIO131192:HIO131197 HSK131192:HSK131197 ICG131192:ICG131197 IMC131192:IMC131197 IVY131192:IVY131197 JFU131192:JFU131197 JPQ131192:JPQ131197 JZM131192:JZM131197 KJI131192:KJI131197 KTE131192:KTE131197 LDA131192:LDA131197 LMW131192:LMW131197 LWS131192:LWS131197 MGO131192:MGO131197 MQK131192:MQK131197 NAG131192:NAG131197 NKC131192:NKC131197 NTY131192:NTY131197 ODU131192:ODU131197 ONQ131192:ONQ131197 OXM131192:OXM131197 PHI131192:PHI131197 PRE131192:PRE131197 QBA131192:QBA131197 QKW131192:QKW131197 QUS131192:QUS131197 REO131192:REO131197 ROK131192:ROK131197 RYG131192:RYG131197 SIC131192:SIC131197 SRY131192:SRY131197 TBU131192:TBU131197 TLQ131192:TLQ131197 TVM131192:TVM131197 UFI131192:UFI131197 UPE131192:UPE131197 UZA131192:UZA131197 VIW131192:VIW131197 VSS131192:VSS131197 WCO131192:WCO131197 WMK131192:WMK131197 WWG131192:WWG131197 C196728:C196733 JU196728:JU196733 TQ196728:TQ196733 ADM196728:ADM196733 ANI196728:ANI196733 AXE196728:AXE196733 BHA196728:BHA196733 BQW196728:BQW196733 CAS196728:CAS196733 CKO196728:CKO196733 CUK196728:CUK196733 DEG196728:DEG196733 DOC196728:DOC196733 DXY196728:DXY196733 EHU196728:EHU196733 ERQ196728:ERQ196733 FBM196728:FBM196733 FLI196728:FLI196733 FVE196728:FVE196733 GFA196728:GFA196733 GOW196728:GOW196733 GYS196728:GYS196733 HIO196728:HIO196733 HSK196728:HSK196733 ICG196728:ICG196733 IMC196728:IMC196733 IVY196728:IVY196733 JFU196728:JFU196733 JPQ196728:JPQ196733 JZM196728:JZM196733 KJI196728:KJI196733 KTE196728:KTE196733 LDA196728:LDA196733 LMW196728:LMW196733 LWS196728:LWS196733 MGO196728:MGO196733 MQK196728:MQK196733 NAG196728:NAG196733 NKC196728:NKC196733 NTY196728:NTY196733 ODU196728:ODU196733 ONQ196728:ONQ196733 OXM196728:OXM196733 PHI196728:PHI196733 PRE196728:PRE196733 QBA196728:QBA196733 QKW196728:QKW196733 QUS196728:QUS196733 REO196728:REO196733 ROK196728:ROK196733 RYG196728:RYG196733 SIC196728:SIC196733 SRY196728:SRY196733 TBU196728:TBU196733 TLQ196728:TLQ196733 TVM196728:TVM196733 UFI196728:UFI196733 UPE196728:UPE196733 UZA196728:UZA196733 VIW196728:VIW196733 VSS196728:VSS196733 WCO196728:WCO196733 WMK196728:WMK196733 WWG196728:WWG196733 C262264:C262269 JU262264:JU262269 TQ262264:TQ262269 ADM262264:ADM262269 ANI262264:ANI262269 AXE262264:AXE262269 BHA262264:BHA262269 BQW262264:BQW262269 CAS262264:CAS262269 CKO262264:CKO262269 CUK262264:CUK262269 DEG262264:DEG262269 DOC262264:DOC262269 DXY262264:DXY262269 EHU262264:EHU262269 ERQ262264:ERQ262269 FBM262264:FBM262269 FLI262264:FLI262269 FVE262264:FVE262269 GFA262264:GFA262269 GOW262264:GOW262269 GYS262264:GYS262269 HIO262264:HIO262269 HSK262264:HSK262269 ICG262264:ICG262269 IMC262264:IMC262269 IVY262264:IVY262269 JFU262264:JFU262269 JPQ262264:JPQ262269 JZM262264:JZM262269 KJI262264:KJI262269 KTE262264:KTE262269 LDA262264:LDA262269 LMW262264:LMW262269 LWS262264:LWS262269 MGO262264:MGO262269 MQK262264:MQK262269 NAG262264:NAG262269 NKC262264:NKC262269 NTY262264:NTY262269 ODU262264:ODU262269 ONQ262264:ONQ262269 OXM262264:OXM262269 PHI262264:PHI262269 PRE262264:PRE262269 QBA262264:QBA262269 QKW262264:QKW262269 QUS262264:QUS262269 REO262264:REO262269 ROK262264:ROK262269 RYG262264:RYG262269 SIC262264:SIC262269 SRY262264:SRY262269 TBU262264:TBU262269 TLQ262264:TLQ262269 TVM262264:TVM262269 UFI262264:UFI262269 UPE262264:UPE262269 UZA262264:UZA262269 VIW262264:VIW262269 VSS262264:VSS262269 WCO262264:WCO262269 WMK262264:WMK262269 WWG262264:WWG262269 C327800:C327805 JU327800:JU327805 TQ327800:TQ327805 ADM327800:ADM327805 ANI327800:ANI327805 AXE327800:AXE327805 BHA327800:BHA327805 BQW327800:BQW327805 CAS327800:CAS327805 CKO327800:CKO327805 CUK327800:CUK327805 DEG327800:DEG327805 DOC327800:DOC327805 DXY327800:DXY327805 EHU327800:EHU327805 ERQ327800:ERQ327805 FBM327800:FBM327805 FLI327800:FLI327805 FVE327800:FVE327805 GFA327800:GFA327805 GOW327800:GOW327805 GYS327800:GYS327805 HIO327800:HIO327805 HSK327800:HSK327805 ICG327800:ICG327805 IMC327800:IMC327805 IVY327800:IVY327805 JFU327800:JFU327805 JPQ327800:JPQ327805 JZM327800:JZM327805 KJI327800:KJI327805 KTE327800:KTE327805 LDA327800:LDA327805 LMW327800:LMW327805 LWS327800:LWS327805 MGO327800:MGO327805 MQK327800:MQK327805 NAG327800:NAG327805 NKC327800:NKC327805 NTY327800:NTY327805 ODU327800:ODU327805 ONQ327800:ONQ327805 OXM327800:OXM327805 PHI327800:PHI327805 PRE327800:PRE327805 QBA327800:QBA327805 QKW327800:QKW327805 QUS327800:QUS327805 REO327800:REO327805 ROK327800:ROK327805 RYG327800:RYG327805 SIC327800:SIC327805 SRY327800:SRY327805 TBU327800:TBU327805 TLQ327800:TLQ327805 TVM327800:TVM327805 UFI327800:UFI327805 UPE327800:UPE327805 UZA327800:UZA327805 VIW327800:VIW327805 VSS327800:VSS327805 WCO327800:WCO327805 WMK327800:WMK327805 WWG327800:WWG327805 C393336:C393341 JU393336:JU393341 TQ393336:TQ393341 ADM393336:ADM393341 ANI393336:ANI393341 AXE393336:AXE393341 BHA393336:BHA393341 BQW393336:BQW393341 CAS393336:CAS393341 CKO393336:CKO393341 CUK393336:CUK393341 DEG393336:DEG393341 DOC393336:DOC393341 DXY393336:DXY393341 EHU393336:EHU393341 ERQ393336:ERQ393341 FBM393336:FBM393341 FLI393336:FLI393341 FVE393336:FVE393341 GFA393336:GFA393341 GOW393336:GOW393341 GYS393336:GYS393341 HIO393336:HIO393341 HSK393336:HSK393341 ICG393336:ICG393341 IMC393336:IMC393341 IVY393336:IVY393341 JFU393336:JFU393341 JPQ393336:JPQ393341 JZM393336:JZM393341 KJI393336:KJI393341 KTE393336:KTE393341 LDA393336:LDA393341 LMW393336:LMW393341 LWS393336:LWS393341 MGO393336:MGO393341 MQK393336:MQK393341 NAG393336:NAG393341 NKC393336:NKC393341 NTY393336:NTY393341 ODU393336:ODU393341 ONQ393336:ONQ393341 OXM393336:OXM393341 PHI393336:PHI393341 PRE393336:PRE393341 QBA393336:QBA393341 QKW393336:QKW393341 QUS393336:QUS393341 REO393336:REO393341 ROK393336:ROK393341 RYG393336:RYG393341 SIC393336:SIC393341 SRY393336:SRY393341 TBU393336:TBU393341 TLQ393336:TLQ393341 TVM393336:TVM393341 UFI393336:UFI393341 UPE393336:UPE393341 UZA393336:UZA393341 VIW393336:VIW393341 VSS393336:VSS393341 WCO393336:WCO393341 WMK393336:WMK393341 WWG393336:WWG393341 C458872:C458877 JU458872:JU458877 TQ458872:TQ458877 ADM458872:ADM458877 ANI458872:ANI458877 AXE458872:AXE458877 BHA458872:BHA458877 BQW458872:BQW458877 CAS458872:CAS458877 CKO458872:CKO458877 CUK458872:CUK458877 DEG458872:DEG458877 DOC458872:DOC458877 DXY458872:DXY458877 EHU458872:EHU458877 ERQ458872:ERQ458877 FBM458872:FBM458877 FLI458872:FLI458877 FVE458872:FVE458877 GFA458872:GFA458877 GOW458872:GOW458877 GYS458872:GYS458877 HIO458872:HIO458877 HSK458872:HSK458877 ICG458872:ICG458877 IMC458872:IMC458877 IVY458872:IVY458877 JFU458872:JFU458877 JPQ458872:JPQ458877 JZM458872:JZM458877 KJI458872:KJI458877 KTE458872:KTE458877 LDA458872:LDA458877 LMW458872:LMW458877 LWS458872:LWS458877 MGO458872:MGO458877 MQK458872:MQK458877 NAG458872:NAG458877 NKC458872:NKC458877 NTY458872:NTY458877 ODU458872:ODU458877 ONQ458872:ONQ458877 OXM458872:OXM458877 PHI458872:PHI458877 PRE458872:PRE458877 QBA458872:QBA458877 QKW458872:QKW458877 QUS458872:QUS458877 REO458872:REO458877 ROK458872:ROK458877 RYG458872:RYG458877 SIC458872:SIC458877 SRY458872:SRY458877 TBU458872:TBU458877 TLQ458872:TLQ458877 TVM458872:TVM458877 UFI458872:UFI458877 UPE458872:UPE458877 UZA458872:UZA458877 VIW458872:VIW458877 VSS458872:VSS458877 WCO458872:WCO458877 WMK458872:WMK458877 WWG458872:WWG458877 C524408:C524413 JU524408:JU524413 TQ524408:TQ524413 ADM524408:ADM524413 ANI524408:ANI524413 AXE524408:AXE524413 BHA524408:BHA524413 BQW524408:BQW524413 CAS524408:CAS524413 CKO524408:CKO524413 CUK524408:CUK524413 DEG524408:DEG524413 DOC524408:DOC524413 DXY524408:DXY524413 EHU524408:EHU524413 ERQ524408:ERQ524413 FBM524408:FBM524413 FLI524408:FLI524413 FVE524408:FVE524413 GFA524408:GFA524413 GOW524408:GOW524413 GYS524408:GYS524413 HIO524408:HIO524413 HSK524408:HSK524413 ICG524408:ICG524413 IMC524408:IMC524413 IVY524408:IVY524413 JFU524408:JFU524413 JPQ524408:JPQ524413 JZM524408:JZM524413 KJI524408:KJI524413 KTE524408:KTE524413 LDA524408:LDA524413 LMW524408:LMW524413 LWS524408:LWS524413 MGO524408:MGO524413 MQK524408:MQK524413 NAG524408:NAG524413 NKC524408:NKC524413 NTY524408:NTY524413 ODU524408:ODU524413 ONQ524408:ONQ524413 OXM524408:OXM524413 PHI524408:PHI524413 PRE524408:PRE524413 QBA524408:QBA524413 QKW524408:QKW524413 QUS524408:QUS524413 REO524408:REO524413 ROK524408:ROK524413 RYG524408:RYG524413 SIC524408:SIC524413 SRY524408:SRY524413 TBU524408:TBU524413 TLQ524408:TLQ524413 TVM524408:TVM524413 UFI524408:UFI524413 UPE524408:UPE524413 UZA524408:UZA524413 VIW524408:VIW524413 VSS524408:VSS524413 WCO524408:WCO524413 WMK524408:WMK524413 WWG524408:WWG524413 C589944:C589949 JU589944:JU589949 TQ589944:TQ589949 ADM589944:ADM589949 ANI589944:ANI589949 AXE589944:AXE589949 BHA589944:BHA589949 BQW589944:BQW589949 CAS589944:CAS589949 CKO589944:CKO589949 CUK589944:CUK589949 DEG589944:DEG589949 DOC589944:DOC589949 DXY589944:DXY589949 EHU589944:EHU589949 ERQ589944:ERQ589949 FBM589944:FBM589949 FLI589944:FLI589949 FVE589944:FVE589949 GFA589944:GFA589949 GOW589944:GOW589949 GYS589944:GYS589949 HIO589944:HIO589949 HSK589944:HSK589949 ICG589944:ICG589949 IMC589944:IMC589949 IVY589944:IVY589949 JFU589944:JFU589949 JPQ589944:JPQ589949 JZM589944:JZM589949 KJI589944:KJI589949 KTE589944:KTE589949 LDA589944:LDA589949 LMW589944:LMW589949 LWS589944:LWS589949 MGO589944:MGO589949 MQK589944:MQK589949 NAG589944:NAG589949 NKC589944:NKC589949 NTY589944:NTY589949 ODU589944:ODU589949 ONQ589944:ONQ589949 OXM589944:OXM589949 PHI589944:PHI589949 PRE589944:PRE589949 QBA589944:QBA589949 QKW589944:QKW589949 QUS589944:QUS589949 REO589944:REO589949 ROK589944:ROK589949 RYG589944:RYG589949 SIC589944:SIC589949 SRY589944:SRY589949 TBU589944:TBU589949 TLQ589944:TLQ589949 TVM589944:TVM589949 UFI589944:UFI589949 UPE589944:UPE589949 UZA589944:UZA589949 VIW589944:VIW589949 VSS589944:VSS589949 WCO589944:WCO589949 WMK589944:WMK589949 WWG589944:WWG589949 C655480:C655485 JU655480:JU655485 TQ655480:TQ655485 ADM655480:ADM655485 ANI655480:ANI655485 AXE655480:AXE655485 BHA655480:BHA655485 BQW655480:BQW655485 CAS655480:CAS655485 CKO655480:CKO655485 CUK655480:CUK655485 DEG655480:DEG655485 DOC655480:DOC655485 DXY655480:DXY655485 EHU655480:EHU655485 ERQ655480:ERQ655485 FBM655480:FBM655485 FLI655480:FLI655485 FVE655480:FVE655485 GFA655480:GFA655485 GOW655480:GOW655485 GYS655480:GYS655485 HIO655480:HIO655485 HSK655480:HSK655485 ICG655480:ICG655485 IMC655480:IMC655485 IVY655480:IVY655485 JFU655480:JFU655485 JPQ655480:JPQ655485 JZM655480:JZM655485 KJI655480:KJI655485 KTE655480:KTE655485 LDA655480:LDA655485 LMW655480:LMW655485 LWS655480:LWS655485 MGO655480:MGO655485 MQK655480:MQK655485 NAG655480:NAG655485 NKC655480:NKC655485 NTY655480:NTY655485 ODU655480:ODU655485 ONQ655480:ONQ655485 OXM655480:OXM655485 PHI655480:PHI655485 PRE655480:PRE655485 QBA655480:QBA655485 QKW655480:QKW655485 QUS655480:QUS655485 REO655480:REO655485 ROK655480:ROK655485 RYG655480:RYG655485 SIC655480:SIC655485 SRY655480:SRY655485 TBU655480:TBU655485 TLQ655480:TLQ655485 TVM655480:TVM655485 UFI655480:UFI655485 UPE655480:UPE655485 UZA655480:UZA655485 VIW655480:VIW655485 VSS655480:VSS655485 WCO655480:WCO655485 WMK655480:WMK655485 WWG655480:WWG655485 C721016:C721021 JU721016:JU721021 TQ721016:TQ721021 ADM721016:ADM721021 ANI721016:ANI721021 AXE721016:AXE721021 BHA721016:BHA721021 BQW721016:BQW721021 CAS721016:CAS721021 CKO721016:CKO721021 CUK721016:CUK721021 DEG721016:DEG721021 DOC721016:DOC721021 DXY721016:DXY721021 EHU721016:EHU721021 ERQ721016:ERQ721021 FBM721016:FBM721021 FLI721016:FLI721021 FVE721016:FVE721021 GFA721016:GFA721021 GOW721016:GOW721021 GYS721016:GYS721021 HIO721016:HIO721021 HSK721016:HSK721021 ICG721016:ICG721021 IMC721016:IMC721021 IVY721016:IVY721021 JFU721016:JFU721021 JPQ721016:JPQ721021 JZM721016:JZM721021 KJI721016:KJI721021 KTE721016:KTE721021 LDA721016:LDA721021 LMW721016:LMW721021 LWS721016:LWS721021 MGO721016:MGO721021 MQK721016:MQK721021 NAG721016:NAG721021 NKC721016:NKC721021 NTY721016:NTY721021 ODU721016:ODU721021 ONQ721016:ONQ721021 OXM721016:OXM721021 PHI721016:PHI721021 PRE721016:PRE721021 QBA721016:QBA721021 QKW721016:QKW721021 QUS721016:QUS721021 REO721016:REO721021 ROK721016:ROK721021 RYG721016:RYG721021 SIC721016:SIC721021 SRY721016:SRY721021 TBU721016:TBU721021 TLQ721016:TLQ721021 TVM721016:TVM721021 UFI721016:UFI721021 UPE721016:UPE721021 UZA721016:UZA721021 VIW721016:VIW721021 VSS721016:VSS721021 WCO721016:WCO721021 WMK721016:WMK721021 WWG721016:WWG721021 C786552:C786557 JU786552:JU786557 TQ786552:TQ786557 ADM786552:ADM786557 ANI786552:ANI786557 AXE786552:AXE786557 BHA786552:BHA786557 BQW786552:BQW786557 CAS786552:CAS786557 CKO786552:CKO786557 CUK786552:CUK786557 DEG786552:DEG786557 DOC786552:DOC786557 DXY786552:DXY786557 EHU786552:EHU786557 ERQ786552:ERQ786557 FBM786552:FBM786557 FLI786552:FLI786557 FVE786552:FVE786557 GFA786552:GFA786557 GOW786552:GOW786557 GYS786552:GYS786557 HIO786552:HIO786557 HSK786552:HSK786557 ICG786552:ICG786557 IMC786552:IMC786557 IVY786552:IVY786557 JFU786552:JFU786557 JPQ786552:JPQ786557 JZM786552:JZM786557 KJI786552:KJI786557 KTE786552:KTE786557 LDA786552:LDA786557 LMW786552:LMW786557 LWS786552:LWS786557 MGO786552:MGO786557 MQK786552:MQK786557 NAG786552:NAG786557 NKC786552:NKC786557 NTY786552:NTY786557 ODU786552:ODU786557 ONQ786552:ONQ786557 OXM786552:OXM786557 PHI786552:PHI786557 PRE786552:PRE786557 QBA786552:QBA786557 QKW786552:QKW786557 QUS786552:QUS786557 REO786552:REO786557 ROK786552:ROK786557 RYG786552:RYG786557 SIC786552:SIC786557 SRY786552:SRY786557 TBU786552:TBU786557 TLQ786552:TLQ786557 TVM786552:TVM786557 UFI786552:UFI786557 UPE786552:UPE786557 UZA786552:UZA786557 VIW786552:VIW786557 VSS786552:VSS786557 WCO786552:WCO786557 WMK786552:WMK786557 WWG786552:WWG786557 C852088:C852093 JU852088:JU852093 TQ852088:TQ852093 ADM852088:ADM852093 ANI852088:ANI852093 AXE852088:AXE852093 BHA852088:BHA852093 BQW852088:BQW852093 CAS852088:CAS852093 CKO852088:CKO852093 CUK852088:CUK852093 DEG852088:DEG852093 DOC852088:DOC852093 DXY852088:DXY852093 EHU852088:EHU852093 ERQ852088:ERQ852093 FBM852088:FBM852093 FLI852088:FLI852093 FVE852088:FVE852093 GFA852088:GFA852093 GOW852088:GOW852093 GYS852088:GYS852093 HIO852088:HIO852093 HSK852088:HSK852093 ICG852088:ICG852093 IMC852088:IMC852093 IVY852088:IVY852093 JFU852088:JFU852093 JPQ852088:JPQ852093 JZM852088:JZM852093 KJI852088:KJI852093 KTE852088:KTE852093 LDA852088:LDA852093 LMW852088:LMW852093 LWS852088:LWS852093 MGO852088:MGO852093 MQK852088:MQK852093 NAG852088:NAG852093 NKC852088:NKC852093 NTY852088:NTY852093 ODU852088:ODU852093 ONQ852088:ONQ852093 OXM852088:OXM852093 PHI852088:PHI852093 PRE852088:PRE852093 QBA852088:QBA852093 QKW852088:QKW852093 QUS852088:QUS852093 REO852088:REO852093 ROK852088:ROK852093 RYG852088:RYG852093 SIC852088:SIC852093 SRY852088:SRY852093 TBU852088:TBU852093 TLQ852088:TLQ852093 TVM852088:TVM852093 UFI852088:UFI852093 UPE852088:UPE852093 UZA852088:UZA852093 VIW852088:VIW852093 VSS852088:VSS852093 WCO852088:WCO852093 WMK852088:WMK852093 WWG852088:WWG852093 C917624:C917629 JU917624:JU917629 TQ917624:TQ917629 ADM917624:ADM917629 ANI917624:ANI917629 AXE917624:AXE917629 BHA917624:BHA917629 BQW917624:BQW917629 CAS917624:CAS917629 CKO917624:CKO917629 CUK917624:CUK917629 DEG917624:DEG917629 DOC917624:DOC917629 DXY917624:DXY917629 EHU917624:EHU917629 ERQ917624:ERQ917629 FBM917624:FBM917629 FLI917624:FLI917629 FVE917624:FVE917629 GFA917624:GFA917629 GOW917624:GOW917629 GYS917624:GYS917629 HIO917624:HIO917629 HSK917624:HSK917629 ICG917624:ICG917629 IMC917624:IMC917629 IVY917624:IVY917629 JFU917624:JFU917629 JPQ917624:JPQ917629 JZM917624:JZM917629 KJI917624:KJI917629 KTE917624:KTE917629 LDA917624:LDA917629 LMW917624:LMW917629 LWS917624:LWS917629 MGO917624:MGO917629 MQK917624:MQK917629 NAG917624:NAG917629 NKC917624:NKC917629 NTY917624:NTY917629 ODU917624:ODU917629 ONQ917624:ONQ917629 OXM917624:OXM917629 PHI917624:PHI917629 PRE917624:PRE917629 QBA917624:QBA917629 QKW917624:QKW917629 QUS917624:QUS917629 REO917624:REO917629 ROK917624:ROK917629 RYG917624:RYG917629 SIC917624:SIC917629 SRY917624:SRY917629 TBU917624:TBU917629 TLQ917624:TLQ917629 TVM917624:TVM917629 UFI917624:UFI917629 UPE917624:UPE917629 UZA917624:UZA917629 VIW917624:VIW917629 VSS917624:VSS917629 WCO917624:WCO917629 WMK917624:WMK917629 WWG917624:WWG917629 C983160:C983165 JU983160:JU983165 TQ983160:TQ983165 ADM983160:ADM983165 ANI983160:ANI983165 AXE983160:AXE983165 BHA983160:BHA983165 BQW983160:BQW983165 CAS983160:CAS983165 CKO983160:CKO983165 CUK983160:CUK983165 DEG983160:DEG983165 DOC983160:DOC983165 DXY983160:DXY983165 EHU983160:EHU983165 ERQ983160:ERQ983165 FBM983160:FBM983165 FLI983160:FLI983165 FVE983160:FVE983165 GFA983160:GFA983165 WWG70:WWG76 WMK70:WMK76 WCO70:WCO76 VSS70:VSS76 VIW70:VIW76 UZA70:UZA76 UPE70:UPE76 UFI70:UFI76 TVM70:TVM76 TLQ70:TLQ76 TBU70:TBU76 SRY70:SRY76 SIC70:SIC76 RYG70:RYG76 ROK70:ROK76 REO70:REO76 QUS70:QUS76 QKW70:QKW76 QBA70:QBA76 PRE70:PRE76 PHI70:PHI76 OXM70:OXM76 ONQ70:ONQ76 ODU70:ODU76 NTY70:NTY76 NKC70:NKC76 NAG70:NAG76 MQK70:MQK76 MGO70:MGO76 LWS70:LWS76 LMW70:LMW76 LDA70:LDA76 KTE70:KTE76 KJI70:KJI76 JZM70:JZM76 JPQ70:JPQ76 JFU70:JFU76 IVY70:IVY76 IMC70:IMC76 ICG70:ICG76 HSK70:HSK76 HIO70:HIO76 GYS70:GYS76 GOW70:GOW76 GFA70:GFA76 FVE70:FVE76 FLI70:FLI76 FBM70:FBM76 ERQ70:ERQ76 EHU70:EHU76 DXY70:DXY76 DOC70:DOC76 DEG70:DEG76 CUK70:CUK76 CKO70:CKO76 CAS70:CAS76 BQW70:BQW76 BHA70:BHA76 AXE70:AXE76 ANI70:ANI76 ADM70:ADM76 TQ70:TQ76 JU70:JU76 WWG96:WWG101 WMK96:WMK101 WCO96:WCO101 VSS96:VSS101 VIW96:VIW101 UZA96:UZA101 UPE96:UPE101 UFI96:UFI101 TVM96:TVM101 TLQ96:TLQ101 TBU96:TBU101 SRY96:SRY101 SIC96:SIC101 RYG96:RYG101 ROK96:ROK101 REO96:REO101 QUS96:QUS101 QKW96:QKW101 QBA96:QBA101 PRE96:PRE101 PHI96:PHI101 OXM96:OXM101 ONQ96:ONQ101 ODU96:ODU101 NTY96:NTY101 NKC96:NKC101 NAG96:NAG101 MQK96:MQK101 MGO96:MGO101 LWS96:LWS101 LMW96:LMW101 LDA96:LDA101 KTE96:KTE101 KJI96:KJI101 JZM96:JZM101 JPQ96:JPQ101 JFU96:JFU101 IVY96:IVY101 IMC96:IMC101 ICG96:ICG101 HSK96:HSK101 HIO96:HIO101 GYS96:GYS101 GOW96:GOW101 GFA96:GFA101 FVE96:FVE101 FLI96:FLI101 FBM96:FBM101 ERQ96:ERQ101 EHU96:EHU101 DXY96:DXY101 DOC96:DOC101 DEG96:DEG101 CUK96:CUK101 CKO96:CKO101 CAS96:CAS101 BQW96:BQW101 BHA96:BHA101 AXE96:AXE101 ANI96:ANI101 ADM96:ADM101 TQ96:TQ101 JU96:JU101 WWG245:WWG250 WMK245:WMK250 WCO245:WCO250 VSS245:VSS250 VIW245:VIW250 UZA245:UZA250 UPE245:UPE250 UFI245:UFI250 TVM245:TVM250 TLQ245:TLQ250 TBU245:TBU250 SRY245:SRY250 SIC245:SIC250 RYG245:RYG250 ROK245:ROK250 REO245:REO250 QUS245:QUS250 QKW245:QKW250 QBA245:QBA250 PRE245:PRE250 PHI245:PHI250 OXM245:OXM250 ONQ245:ONQ250 ODU245:ODU250 NTY245:NTY250 NKC245:NKC250 NAG245:NAG250 MQK245:MQK250 MGO245:MGO250 LWS245:LWS250 LMW245:LMW250 LDA245:LDA250 KTE245:KTE250 KJI245:KJI250 JZM245:JZM250 JPQ245:JPQ250 JFU245:JFU250 IVY245:IVY250 IMC245:IMC250 ICG245:ICG250 HSK245:HSK250 HIO245:HIO250 GYS245:GYS250 GOW245:GOW250 GFA245:GFA250 FVE245:FVE250 FLI245:FLI250 FBM245:FBM250 ERQ245:ERQ250 EHU245:EHU250 DXY245:DXY250 DOC245:DOC250 DEG245:DEG250 CUK245:CUK250 CKO245:CKO250 CAS245:CAS250 BQW245:BQW250 BHA245:BHA250 AXE245:AXE250 ANI245:ANI250 ADM245:ADM250 TQ245:TQ250 JU245:JU250 WWG319:WWG323 WMK319:WMK323 WCO319:WCO323 VSS319:VSS323 VIW319:VIW323 UZA319:UZA323 UPE319:UPE323 UFI319:UFI323 TVM319:TVM323 TLQ319:TLQ323 TBU319:TBU323 SRY319:SRY323 SIC319:SIC323 RYG319:RYG323 ROK319:ROK323 REO319:REO323 QUS319:QUS323 QKW319:QKW323 QBA319:QBA323 PRE319:PRE323 PHI319:PHI323 OXM319:OXM323 ONQ319:ONQ323 ODU319:ODU323 NTY319:NTY323 NKC319:NKC323 NAG319:NAG323 MQK319:MQK323 MGO319:MGO323 LWS319:LWS323 LMW319:LMW323 LDA319:LDA323 KTE319:KTE323 KJI319:KJI323 JZM319:JZM323 JPQ319:JPQ323 JFU319:JFU323 IVY319:IVY323 IMC319:IMC323 ICG319:ICG323 HSK319:HSK323 HIO319:HIO323 GYS319:GYS323 GOW319:GOW323 GFA319:GFA323 FVE319:FVE323 FLI319:FLI323 FBM319:FBM323 ERQ319:ERQ323 EHU319:EHU323 DXY319:DXY323 DOC319:DOC323 DEG319:DEG323 CUK319:CUK323 CKO319:CKO323 CAS319:CAS323 BQW319:BQW323 BHA319:BHA323 AXE319:AXE323 ANI319:ANI323 ADM319:ADM323 TQ319:TQ323 JU319:JU323 WWG129:WWG135 WMK129:WMK135 WCO129:WCO135 VSS129:VSS135 VIW129:VIW135 UZA129:UZA135 UPE129:UPE135 UFI129:UFI135 TVM129:TVM135 TLQ129:TLQ135 TBU129:TBU135 SRY129:SRY135 SIC129:SIC135 RYG129:RYG135 ROK129:ROK135 REO129:REO135 QUS129:QUS135 QKW129:QKW135 QBA129:QBA135 PRE129:PRE135 PHI129:PHI135 OXM129:OXM135 ONQ129:ONQ135 ODU129:ODU135 NTY129:NTY135 NKC129:NKC135 NAG129:NAG135 MQK129:MQK135 MGO129:MGO135 LWS129:LWS135 LMW129:LMW135 LDA129:LDA135 KTE129:KTE135 KJI129:KJI135 JZM129:JZM135 JPQ129:JPQ135 JFU129:JFU135 IVY129:IVY135 IMC129:IMC135 ICG129:ICG135 HSK129:HSK135 HIO129:HIO135 GYS129:GYS135 GOW129:GOW135 GFA129:GFA135 FVE129:FVE135 FLI129:FLI135 FBM129:FBM135 ERQ129:ERQ135 EHU129:EHU135 DXY129:DXY135 DOC129:DOC135 DEG129:DEG135 CUK129:CUK135 CKO129:CKO135 CAS129:CAS135 BQW129:BQW135 BHA129:BHA135 AXE129:AXE135 ANI129:ANI135 ADM129:ADM135 TQ129:TQ135 JU129:JU135 WWG137:WWG143 WMK137:WMK143 WCO137:WCO143 VSS137:VSS143 VIW137:VIW143 UZA137:UZA143 UPE137:UPE143 UFI137:UFI143 TVM137:TVM143 TLQ137:TLQ143 TBU137:TBU143 SRY137:SRY143 SIC137:SIC143 RYG137:RYG143 ROK137:ROK143 REO137:REO143 QUS137:QUS143 QKW137:QKW143 QBA137:QBA143 PRE137:PRE143 PHI137:PHI143 OXM137:OXM143 ONQ137:ONQ143 ODU137:ODU143 NTY137:NTY143 NKC137:NKC143 NAG137:NAG143 MQK137:MQK143 MGO137:MGO143 LWS137:LWS143 LMW137:LMW143 LDA137:LDA143 KTE137:KTE143 KJI137:KJI143 JZM137:JZM143 JPQ137:JPQ143 JFU137:JFU143 IVY137:IVY143 IMC137:IMC143 ICG137:ICG143 HSK137:HSK143 HIO137:HIO143 GYS137:GYS143 GOW137:GOW143 GFA137:GFA143 FVE137:FVE143 FLI137:FLI143 FBM137:FBM143 ERQ137:ERQ143 EHU137:EHU143 DXY137:DXY143 DOC137:DOC143 DEG137:DEG143 CUK137:CUK143 CKO137:CKO143 CAS137:CAS143 BQW137:BQW143 BHA137:BHA143 AXE137:AXE143 ANI137:ANI143 ADM137:ADM143 TQ137:TQ143 JU137:JU143 WWG145:WWG151 WMK145:WMK151 WCO145:WCO151 VSS145:VSS151 VIW145:VIW151 UZA145:UZA151 UPE145:UPE151 UFI145:UFI151 TVM145:TVM151 TLQ145:TLQ151 TBU145:TBU151 SRY145:SRY151 SIC145:SIC151 RYG145:RYG151 ROK145:ROK151 REO145:REO151 QUS145:QUS151 QKW145:QKW151 QBA145:QBA151 PRE145:PRE151 PHI145:PHI151 OXM145:OXM151 ONQ145:ONQ151 ODU145:ODU151 NTY145:NTY151 NKC145:NKC151 NAG145:NAG151 MQK145:MQK151 MGO145:MGO151 LWS145:LWS151 LMW145:LMW151 LDA145:LDA151 KTE145:KTE151 KJI145:KJI151 JZM145:JZM151 JPQ145:JPQ151 JFU145:JFU151 IVY145:IVY151 IMC145:IMC151 ICG145:ICG151 HSK145:HSK151 HIO145:HIO151 GYS145:GYS151 GOW145:GOW151 GFA145:GFA151 FVE145:FVE151 FLI145:FLI151 FBM145:FBM151 ERQ145:ERQ151 EHU145:EHU151 DXY145:DXY151 DOC145:DOC151 DEG145:DEG151 CUK145:CUK151 CKO145:CKO151 CAS145:CAS151 BQW145:BQW151 BHA145:BHA151 AXE145:AXE151 ANI145:ANI151 ADM145:ADM151 TQ145:TQ151 JU145:JU151 JU169:JU182 TQ169:TQ182 ADM169:ADM182 ANI169:ANI182 AXE169:AXE182 BHA169:BHA182 BQW169:BQW182 CAS169:CAS182 CKO169:CKO182 CUK169:CUK182 DEG169:DEG182 DOC169:DOC182 DXY169:DXY182 EHU169:EHU182 ERQ169:ERQ182 FBM169:FBM182 FLI169:FLI182 FVE169:FVE182 GFA169:GFA182 GOW169:GOW182 GYS169:GYS182 HIO169:HIO182 HSK169:HSK182 ICG169:ICG182 IMC169:IMC182 IVY169:IVY182 JFU169:JFU182 JPQ169:JPQ182 JZM169:JZM182 KJI169:KJI182 KTE169:KTE182 LDA169:LDA182 LMW169:LMW182 LWS169:LWS182 MGO169:MGO182 MQK169:MQK182 NAG169:NAG182 NKC169:NKC182 NTY169:NTY182 ODU169:ODU182 ONQ169:ONQ182 OXM169:OXM182 PHI169:PHI182 PRE169:PRE182 QBA169:QBA182 QKW169:QKW182 QUS169:QUS182 REO169:REO182 ROK169:ROK182 RYG169:RYG182 SIC169:SIC182 SRY169:SRY182 TBU169:TBU182 TLQ169:TLQ182 TVM169:TVM182 UFI169:UFI182 UPE169:UPE182 UZA169:UZA182 VIW169:VIW182 VSS169:VSS182 WCO169:WCO182 WMK169:WMK182 WWG169:WWG182 JU184:JU197 TQ184:TQ197 ADM184:ADM197 ANI184:ANI197 AXE184:AXE197 BHA184:BHA197 BQW184:BQW197 CAS184:CAS197 CKO184:CKO197 CUK184:CUK197 DEG184:DEG197 DOC184:DOC197 DXY184:DXY197 EHU184:EHU197 ERQ184:ERQ197 FBM184:FBM197 FLI184:FLI197 FVE184:FVE197 GFA184:GFA197 GOW184:GOW197 GYS184:GYS197 HIO184:HIO197 HSK184:HSK197 ICG184:ICG197 IMC184:IMC197 IVY184:IVY197 JFU184:JFU197 JPQ184:JPQ197 JZM184:JZM197 KJI184:KJI197 KTE184:KTE197 LDA184:LDA197 LMW184:LMW197 LWS184:LWS197 MGO184:MGO197 MQK184:MQK197 NAG184:NAG197 NKC184:NKC197 NTY184:NTY197 ODU184:ODU197 ONQ184:ONQ197 OXM184:OXM197 PHI184:PHI197 PRE184:PRE197 QBA184:QBA197 QKW184:QKW197 QUS184:QUS197 REO184:REO197 ROK184:ROK197 RYG184:RYG197 SIC184:SIC197 SRY184:SRY197 TBU184:TBU197 TLQ184:TLQ197 TVM184:TVM197 UFI184:UFI197 UPE184:UPE197 UZA184:UZA197 VIW184:VIW197 VSS184:VSS197 WCO184:WCO197 WMK184:WMK197 WWG184:WWG197 WWG161:WWG167 WMK161:WMK167 WCO161:WCO167 VSS161:VSS167 VIW161:VIW167 UZA161:UZA167 UPE161:UPE167 UFI161:UFI167 TVM161:TVM167 TLQ161:TLQ167 TBU161:TBU167 SRY161:SRY167 SIC161:SIC167 RYG161:RYG167 ROK161:ROK167 REO161:REO167 QUS161:QUS167 QKW161:QKW167 QBA161:QBA167 PRE161:PRE167 PHI161:PHI167 OXM161:OXM167 ONQ161:ONQ167 ODU161:ODU167 NTY161:NTY167 NKC161:NKC167 NAG161:NAG167 MQK161:MQK167 MGO161:MGO167 LWS161:LWS167 LMW161:LMW167 LDA161:LDA167 KTE161:KTE167 KJI161:KJI167 JZM161:JZM167 JPQ161:JPQ167 JFU161:JFU167 IVY161:IVY167 IMC161:IMC167 ICG161:ICG167 HSK161:HSK167 HIO161:HIO167 GYS161:GYS167 GOW161:GOW167 GFA161:GFA167 FVE161:FVE167 FLI161:FLI167 FBM161:FBM167 ERQ161:ERQ167 EHU161:EHU167 DXY161:DXY167 DOC161:DOC167 DEG161:DEG167 CUK161:CUK167 CKO161:CKO167 CAS161:CAS167 BQW161:BQW167 BHA161:BHA167 AXE161:AXE167 ANI161:ANI167 ADM161:ADM167 TQ161:TQ167 JU161:JU167 WWG213:WWG218 WMK213:WMK218 WCO213:WCO218 VSS213:VSS218 VIW213:VIW218 UZA213:UZA218 UPE213:UPE218 UFI213:UFI218 TVM213:TVM218 TLQ213:TLQ218 TBU213:TBU218 SRY213:SRY218 SIC213:SIC218 RYG213:RYG218 ROK213:ROK218 REO213:REO218 QUS213:QUS218 QKW213:QKW218 QBA213:QBA218 PRE213:PRE218 PHI213:PHI218 OXM213:OXM218 ONQ213:ONQ218 ODU213:ODU218 NTY213:NTY218 NKC213:NKC218 NAG213:NAG218 MQK213:MQK218 MGO213:MGO218 LWS213:LWS218 LMW213:LMW218 LDA213:LDA218 KTE213:KTE218 KJI213:KJI218 JZM213:JZM218 JPQ213:JPQ218 JFU213:JFU218 IVY213:IVY218 IMC213:IMC218 ICG213:ICG218 HSK213:HSK218 HIO213:HIO218 GYS213:GYS218 GOW213:GOW218 GFA213:GFA218 FVE213:FVE218 FLI213:FLI218 FBM213:FBM218 ERQ213:ERQ218 EHU213:EHU218 DXY213:DXY218 DOC213:DOC218 DEG213:DEG218 CUK213:CUK218 CKO213:CKO218 CAS213:CAS218 BQW213:BQW218 BHA213:BHA218 AXE213:AXE218 ANI213:ANI218 ADM213:ADM218 TQ213:TQ218 JU213:JU218 WWG206:WWG211 WMK206:WMK211 WCO206:WCO211 VSS206:VSS211 VIW206:VIW211 UZA206:UZA211 UPE206:UPE211 UFI206:UFI211 TVM206:TVM211 TLQ206:TLQ211 TBU206:TBU211 SRY206:SRY211 SIC206:SIC211 RYG206:RYG211 ROK206:ROK211 REO206:REO211 QUS206:QUS211 QKW206:QKW211 QBA206:QBA211 PRE206:PRE211 PHI206:PHI211 OXM206:OXM211 ONQ206:ONQ211 ODU206:ODU211 NTY206:NTY211 NKC206:NKC211 NAG206:NAG211 MQK206:MQK211 MGO206:MGO211 LWS206:LWS211 LMW206:LMW211 LDA206:LDA211 KTE206:KTE211 KJI206:KJI211 JZM206:JZM211 JPQ206:JPQ211 JFU206:JFU211 IVY206:IVY211 IMC206:IMC211 ICG206:ICG211 HSK206:HSK211 HIO206:HIO211 GYS206:GYS211 GOW206:GOW211 GFA206:GFA211 FVE206:FVE211 FLI206:FLI211 FBM206:FBM211 ERQ206:ERQ211 EHU206:EHU211 DXY206:DXY211 DOC206:DOC211 DEG206:DEG211 CUK206:CUK211 CKO206:CKO211 CAS206:CAS211 BQW206:BQW211 BHA206:BHA211 AXE206:AXE211 ANI206:ANI211 ADM206:ADM211 TQ206:TQ211 JU206:JU211 WWG199:WWG204 WMK199:WMK204 WCO199:WCO204 VSS199:VSS204 VIW199:VIW204 UZA199:UZA204 UPE199:UPE204 UFI199:UFI204 TVM199:TVM204 TLQ199:TLQ204 TBU199:TBU204 SRY199:SRY204 SIC199:SIC204 RYG199:RYG204 ROK199:ROK204 REO199:REO204 QUS199:QUS204 QKW199:QKW204 QBA199:QBA204 PRE199:PRE204 PHI199:PHI204 OXM199:OXM204 ONQ199:ONQ204 ODU199:ODU204 NTY199:NTY204 NKC199:NKC204 NAG199:NAG204 MQK199:MQK204 MGO199:MGO204 LWS199:LWS204 LMW199:LMW204 LDA199:LDA204 KTE199:KTE204 KJI199:KJI204 JZM199:JZM204 JPQ199:JPQ204 JFU199:JFU204 IVY199:IVY204 IMC199:IMC204 ICG199:ICG204 HSK199:HSK204 HIO199:HIO204 GYS199:GYS204 GOW199:GOW204 GFA199:GFA204 FVE199:FVE204 FLI199:FLI204 FBM199:FBM204 ERQ199:ERQ204 EHU199:EHU204 DXY199:DXY204 DOC199:DOC204 DEG199:DEG204 CUK199:CUK204 CKO199:CKO204 CAS199:CAS204 BQW199:BQW204 BHA199:BHA204 AXE199:AXE204 ANI199:ANI204 ADM199:ADM204 TQ199:TQ204 JU199:JU204 WWG153:WWG159 WMK153:WMK159 WCO153:WCO159 VSS153:VSS159 VIW153:VIW159 UZA153:UZA159 UPE153:UPE159 UFI153:UFI159 TVM153:TVM159 TLQ153:TLQ159 TBU153:TBU159 SRY153:SRY159 SIC153:SIC159 RYG153:RYG159 ROK153:ROK159 REO153:REO159 QUS153:QUS159 QKW153:QKW159 QBA153:QBA159 PRE153:PRE159 PHI153:PHI159 OXM153:OXM159 ONQ153:ONQ159 ODU153:ODU159 NTY153:NTY159 NKC153:NKC159 NAG153:NAG159 MQK153:MQK159 MGO153:MGO159 LWS153:LWS159 LMW153:LMW159 LDA153:LDA159 KTE153:KTE159 KJI153:KJI159 JZM153:JZM159 JPQ153:JPQ159 JFU153:JFU159 IVY153:IVY159 IMC153:IMC159 ICG153:ICG159 HSK153:HSK159 HIO153:HIO159 GYS153:GYS159 GOW153:GOW159 GFA153:GFA159 FVE153:FVE159 FLI153:FLI159 FBM153:FBM159 ERQ153:ERQ159 EHU153:EHU159 DXY153:DXY159 DOC153:DOC159 DEG153:DEG159 CUK153:CUK159 CKO153:CKO159 CAS153:CAS159 BQW153:BQW159 BHA153:BHA159 AXE153:AXE159 ANI153:ANI159 ADM153:ADM159 TQ153:TQ159 JU153:JU159 WWG227:WWG232 WMK227:WMK232 WCO227:WCO232 VSS227:VSS232 VIW227:VIW232 UZA227:UZA232 UPE227:UPE232 UFI227:UFI232 TVM227:TVM232 TLQ227:TLQ232 TBU227:TBU232 SRY227:SRY232 SIC227:SIC232 RYG227:RYG232 ROK227:ROK232 REO227:REO232 QUS227:QUS232 QKW227:QKW232 QBA227:QBA232 PRE227:PRE232 PHI227:PHI232 OXM227:OXM232 ONQ227:ONQ232 ODU227:ODU232 NTY227:NTY232 NKC227:NKC232 NAG227:NAG232 MQK227:MQK232 MGO227:MGO232 LWS227:LWS232 LMW227:LMW232 LDA227:LDA232 KTE227:KTE232 KJI227:KJI232 JZM227:JZM232 JPQ227:JPQ232 JFU227:JFU232 IVY227:IVY232 IMC227:IMC232 ICG227:ICG232 HSK227:HSK232 HIO227:HIO232 GYS227:GYS232 GOW227:GOW232 GFA227:GFA232 FVE227:FVE232 FLI227:FLI232 FBM227:FBM232 ERQ227:ERQ232 EHU227:EHU232 DXY227:DXY232 DOC227:DOC232 DEG227:DEG232 CUK227:CUK232 CKO227:CKO232 CAS227:CAS232 BQW227:BQW232 BHA227:BHA232 AXE227:AXE232 ANI227:ANI232 ADM227:ADM232 TQ227:TQ232 JU227:JU232 WWG220:WWG225 WMK220:WMK225 WCO220:WCO225 VSS220:VSS225 VIW220:VIW225 UZA220:UZA225 UPE220:UPE225 UFI220:UFI225 TVM220:TVM225 TLQ220:TLQ225 TBU220:TBU225 SRY220:SRY225 SIC220:SIC225 RYG220:RYG225 ROK220:ROK225 REO220:REO225 QUS220:QUS225 QKW220:QKW225 QBA220:QBA225 PRE220:PRE225 PHI220:PHI225 OXM220:OXM225 ONQ220:ONQ225 ODU220:ODU225 NTY220:NTY225 NKC220:NKC225 NAG220:NAG225 MQK220:MQK225 MGO220:MGO225 LWS220:LWS225 LMW220:LMW225 LDA220:LDA225 KTE220:KTE225 KJI220:KJI225 JZM220:JZM225 JPQ220:JPQ225 JFU220:JFU225 IVY220:IVY225 IMC220:IMC225 ICG220:ICG225 HSK220:HSK225 HIO220:HIO225 GYS220:GYS225 GOW220:GOW225 GFA220:GFA225 FVE220:FVE225 FLI220:FLI225 FBM220:FBM225 ERQ220:ERQ225 EHU220:EHU225 DXY220:DXY225 DOC220:DOC225 DEG220:DEG225 CUK220:CUK225 CKO220:CKO225 CAS220:CAS225 BQW220:BQW225 BHA220:BHA225 AXE220:AXE225 ANI220:ANI225 ADM220:ADM225 TQ220:TQ225 JU220:JU225 JU234:JU243 TQ234:TQ243 ADM234:ADM243 ANI234:ANI243 AXE234:AXE243 BHA234:BHA243 BQW234:BQW243 CAS234:CAS243 CKO234:CKO243 CUK234:CUK243 DEG234:DEG243 DOC234:DOC243 DXY234:DXY243 EHU234:EHU243 ERQ234:ERQ243 FBM234:FBM243 FLI234:FLI243 FVE234:FVE243 GFA234:GFA243 GOW234:GOW243 GYS234:GYS243 HIO234:HIO243 HSK234:HSK243 ICG234:ICG243 IMC234:IMC243 IVY234:IVY243 JFU234:JFU243 JPQ234:JPQ243 JZM234:JZM243 KJI234:KJI243 KTE234:KTE243 LDA234:LDA243 LMW234:LMW243 LWS234:LWS243 MGO234:MGO243 MQK234:MQK243 NAG234:NAG243 NKC234:NKC243 NTY234:NTY243 ODU234:ODU243 ONQ234:ONQ243 OXM234:OXM243 PHI234:PHI243 PRE234:PRE243 QBA234:QBA243 QKW234:QKW243 QUS234:QUS243 REO234:REO243 ROK234:ROK243 RYG234:RYG243 SIC234:SIC243 SRY234:SRY243 TBU234:TBU243 TLQ234:TLQ243 TVM234:TVM243 UFI234:UFI243 UPE234:UPE243 UZA234:UZA243 VIW234:VIW243 VSS234:VSS243 WCO234:WCO243 WMK234:WMK243 WWG234:WWG243 JU18:JU21 TQ18:TQ21 ADM18:ADM21 ANI18:ANI21 AXE18:AXE21 BHA18:BHA21 BQW18:BQW21 CAS18:CAS21 CKO18:CKO21 CUK18:CUK21 DEG18:DEG21 DOC18:DOC21 DXY18:DXY21 EHU18:EHU21 ERQ18:ERQ21 FBM18:FBM21 FLI18:FLI21 FVE18:FVE21 GFA18:GFA21 GOW18:GOW21 GYS18:GYS21 HIO18:HIO21 HSK18:HSK21 ICG18:ICG21 IMC18:IMC21 IVY18:IVY21 JFU18:JFU21 JPQ18:JPQ21 JZM18:JZM21 KJI18:KJI21 KTE18:KTE21 LDA18:LDA21 LMW18:LMW21 LWS18:LWS21 MGO18:MGO21 MQK18:MQK21 NAG18:NAG21 NKC18:NKC21 NTY18:NTY21 ODU18:ODU21 ONQ18:ONQ21 OXM18:OXM21 PHI18:PHI21 PRE18:PRE21 QBA18:QBA21 QKW18:QKW21 QUS18:QUS21 REO18:REO21 ROK18:ROK21 RYG18:RYG21 SIC18:SIC21 SRY18:SRY21 TBU18:TBU21 TLQ18:TLQ21 TVM18:TVM21 UFI18:UFI21 UPE18:UPE21 UZA18:UZA21 VIW18:VIW21 VSS18:VSS21 WCO18:WCO21 WMK18:WMK21 WWG18:WWG21 JU278:JU283 TQ278:TQ283 ADM278:ADM283 ANI278:ANI283 AXE278:AXE283 BHA278:BHA283 BQW278:BQW283 CAS278:CAS283 CKO278:CKO283 CUK278:CUK283 DEG278:DEG283 DOC278:DOC283 DXY278:DXY283 EHU278:EHU283 ERQ278:ERQ283 FBM278:FBM283 FLI278:FLI283 FVE278:FVE283 GFA278:GFA283 GOW278:GOW283 GYS278:GYS283 HIO278:HIO283 HSK278:HSK283 ICG278:ICG283 IMC278:IMC283 IVY278:IVY283 JFU278:JFU283 JPQ278:JPQ283 JZM278:JZM283 KJI278:KJI283 KTE278:KTE283 LDA278:LDA283 LMW278:LMW283 LWS278:LWS283 MGO278:MGO283 MQK278:MQK283 NAG278:NAG283 NKC278:NKC283 NTY278:NTY283 ODU278:ODU283 ONQ278:ONQ283 OXM278:OXM283 PHI278:PHI283 PRE278:PRE283 QBA278:QBA283 QKW278:QKW283 QUS278:QUS283 REO278:REO283 ROK278:ROK283 RYG278:RYG283 SIC278:SIC283 SRY278:SRY283 TBU278:TBU283 TLQ278:TLQ283 TVM278:TVM283 UFI278:UFI283 UPE278:UPE283 UZA278:UZA283 VIW278:VIW283 VSS278:VSS283 WCO278:WCO283 WMK278:WMK283 WWG278:WWG283 JU293:JU299 TQ293:TQ299 ADM293:ADM299 ANI293:ANI299 AXE293:AXE299 BHA293:BHA299 BQW293:BQW299 CAS293:CAS299 CKO293:CKO299 CUK293:CUK299 DEG293:DEG299 DOC293:DOC299 DXY293:DXY299 EHU293:EHU299 ERQ293:ERQ299 FBM293:FBM299 FLI293:FLI299 FVE293:FVE299 GFA293:GFA299 GOW293:GOW299 GYS293:GYS299 HIO293:HIO299 HSK293:HSK299 ICG293:ICG299 IMC293:IMC299 IVY293:IVY299 JFU293:JFU299 JPQ293:JPQ299 JZM293:JZM299 KJI293:KJI299 KTE293:KTE299 LDA293:LDA299 LMW293:LMW299 LWS293:LWS299 MGO293:MGO299 MQK293:MQK299 NAG293:NAG299 NKC293:NKC299 NTY293:NTY299 ODU293:ODU299 ONQ293:ONQ299 OXM293:OXM299 PHI293:PHI299 PRE293:PRE299 QBA293:QBA299 QKW293:QKW299 QUS293:QUS299 REO293:REO299 ROK293:ROK299 RYG293:RYG299 SIC293:SIC299 SRY293:SRY299 TBU293:TBU299 TLQ293:TLQ299 TVM293:TVM299 UFI293:UFI299 UPE293:UPE299 UZA293:UZA299 VIW293:VIW299 VSS293:VSS299 WCO293:WCO299 WMK293:WMK299 WWG293:WWG299 JU301:JU307 TQ301:TQ307 ADM301:ADM307 ANI301:ANI307 AXE301:AXE307 BHA301:BHA307 BQW301:BQW307 CAS301:CAS307 CKO301:CKO307 CUK301:CUK307 DEG301:DEG307 DOC301:DOC307 DXY301:DXY307 EHU301:EHU307 ERQ301:ERQ307 FBM301:FBM307 FLI301:FLI307 FVE301:FVE307 GFA301:GFA307 GOW301:GOW307 GYS301:GYS307 HIO301:HIO307 HSK301:HSK307 ICG301:ICG307 IMC301:IMC307 IVY301:IVY307 JFU301:JFU307 JPQ301:JPQ307 JZM301:JZM307 KJI301:KJI307 KTE301:KTE307 LDA301:LDA307 LMW301:LMW307 LWS301:LWS307 MGO301:MGO307 MQK301:MQK307 NAG301:NAG307 NKC301:NKC307 NTY301:NTY307 ODU301:ODU307 ONQ301:ONQ307 OXM301:OXM307 PHI301:PHI307 PRE301:PRE307 QBA301:QBA307 QKW301:QKW307 QUS301:QUS307 REO301:REO307 ROK301:ROK307 RYG301:RYG307 SIC301:SIC307 SRY301:SRY307 TBU301:TBU307 TLQ301:TLQ307 TVM301:TVM307 UFI301:UFI307 UPE301:UPE307 UZA301:UZA307 VIW301:VIW307 VSS301:VSS307 WCO301:WCO307 WMK301:WMK307 WWG23:WWG29 WMK23:WMK29 WCO23:WCO29 VSS23:VSS29 VIW23:VIW29 UZA23:UZA29 UPE23:UPE29 UFI23:UFI29 TVM23:TVM29 TLQ23:TLQ29 TBU23:TBU29 SRY23:SRY29 SIC23:SIC29 RYG23:RYG29 ROK23:ROK29 REO23:REO29 QUS23:QUS29 QKW23:QKW29 QBA23:QBA29 PRE23:PRE29 PHI23:PHI29 OXM23:OXM29 ONQ23:ONQ29 ODU23:ODU29 NTY23:NTY29 NKC23:NKC29 NAG23:NAG29 MQK23:MQK29 MGO23:MGO29 LWS23:LWS29 LMW23:LMW29 LDA23:LDA29 KTE23:KTE29 KJI23:KJI29 JZM23:JZM29 JPQ23:JPQ29 JFU23:JFU29 IVY23:IVY29 IMC23:IMC29 ICG23:ICG29 HSK23:HSK29 HIO23:HIO29 GYS23:GYS29 GOW23:GOW29 GFA23:GFA29 FVE23:FVE29 FLI23:FLI29 FBM23:FBM29 ERQ23:ERQ29 EHU23:EHU29 DXY23:DXY29 DOC23:DOC29 DEG23:DEG29 CUK23:CUK29 CKO23:CKO29 CAS23:CAS29 BQW23:BQW29 BHA23:BHA29 AXE23:AXE29 ANI23:ANI29 ADM23:ADM29 TQ23:TQ29 JU23:JU29 WWG31:WWG38 WMK31:WMK38 WCO31:WCO38 VSS31:VSS38 VIW31:VIW38 UZA31:UZA38 UPE31:UPE38 UFI31:UFI38 TVM31:TVM38 TLQ31:TLQ38 TBU31:TBU38 SRY31:SRY38 SIC31:SIC38 RYG31:RYG38 ROK31:ROK38 REO31:REO38 QUS31:QUS38 QKW31:QKW38 QBA31:QBA38 PRE31:PRE38 PHI31:PHI38 OXM31:OXM38 ONQ31:ONQ38 ODU31:ODU38 NTY31:NTY38 NKC31:NKC38 NAG31:NAG38 MQK31:MQK38 MGO31:MGO38 LWS31:LWS38 LMW31:LMW38 LDA31:LDA38 KTE31:KTE38 KJI31:KJI38 JZM31:JZM38 JPQ31:JPQ38 JFU31:JFU38 IVY31:IVY38 IMC31:IMC38 ICG31:ICG38 HSK31:HSK38 HIO31:HIO38 GYS31:GYS38 GOW31:GOW38 GFA31:GFA38 FVE31:FVE38 FLI31:FLI38 FBM31:FBM38 ERQ31:ERQ38 EHU31:EHU38 DXY31:DXY38 DOC31:DOC38 DEG31:DEG38 CUK31:CUK38 CKO31:CKO38 CAS31:CAS38 BQW31:BQW38 BHA31:BHA38 AXE31:AXE38 ANI31:ANI38 ADM31:ADM38 TQ31:TQ38 JU31:JU38</xm:sqref>
        </x14:dataValidation>
        <x14:dataValidation type="list" allowBlank="1" showInputMessage="1" showErrorMessage="1" xr:uid="{00000000-0002-0000-0100-000003000000}">
          <x14:formula1>
            <xm:f>ETAPA</xm:f>
          </x14:formula1>
          <xm:sqref>FVG983154:FVG983156 E65739:E65741 JW65739:JW65741 TS65739:TS65741 ADO65739:ADO65741 ANK65739:ANK65741 AXG65739:AXG65741 BHC65739:BHC65741 BQY65739:BQY65741 CAU65739:CAU65741 CKQ65739:CKQ65741 CUM65739:CUM65741 DEI65739:DEI65741 DOE65739:DOE65741 DYA65739:DYA65741 EHW65739:EHW65741 ERS65739:ERS65741 FBO65739:FBO65741 FLK65739:FLK65741 FVG65739:FVG65741 GFC65739:GFC65741 GOY65739:GOY65741 GYU65739:GYU65741 HIQ65739:HIQ65741 HSM65739:HSM65741 ICI65739:ICI65741 IME65739:IME65741 IWA65739:IWA65741 JFW65739:JFW65741 JPS65739:JPS65741 JZO65739:JZO65741 KJK65739:KJK65741 KTG65739:KTG65741 LDC65739:LDC65741 LMY65739:LMY65741 LWU65739:LWU65741 MGQ65739:MGQ65741 MQM65739:MQM65741 NAI65739:NAI65741 NKE65739:NKE65741 NUA65739:NUA65741 ODW65739:ODW65741 ONS65739:ONS65741 OXO65739:OXO65741 PHK65739:PHK65741 PRG65739:PRG65741 QBC65739:QBC65741 QKY65739:QKY65741 QUU65739:QUU65741 REQ65739:REQ65741 ROM65739:ROM65741 RYI65739:RYI65741 SIE65739:SIE65741 SSA65739:SSA65741 TBW65739:TBW65741 TLS65739:TLS65741 TVO65739:TVO65741 UFK65739:UFK65741 UPG65739:UPG65741 UZC65739:UZC65741 VIY65739:VIY65741 VSU65739:VSU65741 WCQ65739:WCQ65741 WMM65739:WMM65741 WWI65739:WWI65741 E131275:E131277 JW131275:JW131277 TS131275:TS131277 ADO131275:ADO131277 ANK131275:ANK131277 AXG131275:AXG131277 BHC131275:BHC131277 BQY131275:BQY131277 CAU131275:CAU131277 CKQ131275:CKQ131277 CUM131275:CUM131277 DEI131275:DEI131277 DOE131275:DOE131277 DYA131275:DYA131277 EHW131275:EHW131277 ERS131275:ERS131277 FBO131275:FBO131277 FLK131275:FLK131277 FVG131275:FVG131277 GFC131275:GFC131277 GOY131275:GOY131277 GYU131275:GYU131277 HIQ131275:HIQ131277 HSM131275:HSM131277 ICI131275:ICI131277 IME131275:IME131277 IWA131275:IWA131277 JFW131275:JFW131277 JPS131275:JPS131277 JZO131275:JZO131277 KJK131275:KJK131277 KTG131275:KTG131277 LDC131275:LDC131277 LMY131275:LMY131277 LWU131275:LWU131277 MGQ131275:MGQ131277 MQM131275:MQM131277 NAI131275:NAI131277 NKE131275:NKE131277 NUA131275:NUA131277 ODW131275:ODW131277 ONS131275:ONS131277 OXO131275:OXO131277 PHK131275:PHK131277 PRG131275:PRG131277 QBC131275:QBC131277 QKY131275:QKY131277 QUU131275:QUU131277 REQ131275:REQ131277 ROM131275:ROM131277 RYI131275:RYI131277 SIE131275:SIE131277 SSA131275:SSA131277 TBW131275:TBW131277 TLS131275:TLS131277 TVO131275:TVO131277 UFK131275:UFK131277 UPG131275:UPG131277 UZC131275:UZC131277 VIY131275:VIY131277 VSU131275:VSU131277 WCQ131275:WCQ131277 WMM131275:WMM131277 WWI131275:WWI131277 E196811:E196813 JW196811:JW196813 TS196811:TS196813 ADO196811:ADO196813 ANK196811:ANK196813 AXG196811:AXG196813 BHC196811:BHC196813 BQY196811:BQY196813 CAU196811:CAU196813 CKQ196811:CKQ196813 CUM196811:CUM196813 DEI196811:DEI196813 DOE196811:DOE196813 DYA196811:DYA196813 EHW196811:EHW196813 ERS196811:ERS196813 FBO196811:FBO196813 FLK196811:FLK196813 FVG196811:FVG196813 GFC196811:GFC196813 GOY196811:GOY196813 GYU196811:GYU196813 HIQ196811:HIQ196813 HSM196811:HSM196813 ICI196811:ICI196813 IME196811:IME196813 IWA196811:IWA196813 JFW196811:JFW196813 JPS196811:JPS196813 JZO196811:JZO196813 KJK196811:KJK196813 KTG196811:KTG196813 LDC196811:LDC196813 LMY196811:LMY196813 LWU196811:LWU196813 MGQ196811:MGQ196813 MQM196811:MQM196813 NAI196811:NAI196813 NKE196811:NKE196813 NUA196811:NUA196813 ODW196811:ODW196813 ONS196811:ONS196813 OXO196811:OXO196813 PHK196811:PHK196813 PRG196811:PRG196813 QBC196811:QBC196813 QKY196811:QKY196813 QUU196811:QUU196813 REQ196811:REQ196813 ROM196811:ROM196813 RYI196811:RYI196813 SIE196811:SIE196813 SSA196811:SSA196813 TBW196811:TBW196813 TLS196811:TLS196813 TVO196811:TVO196813 UFK196811:UFK196813 UPG196811:UPG196813 UZC196811:UZC196813 VIY196811:VIY196813 VSU196811:VSU196813 WCQ196811:WCQ196813 WMM196811:WMM196813 WWI196811:WWI196813 E262347:E262349 JW262347:JW262349 TS262347:TS262349 ADO262347:ADO262349 ANK262347:ANK262349 AXG262347:AXG262349 BHC262347:BHC262349 BQY262347:BQY262349 CAU262347:CAU262349 CKQ262347:CKQ262349 CUM262347:CUM262349 DEI262347:DEI262349 DOE262347:DOE262349 DYA262347:DYA262349 EHW262347:EHW262349 ERS262347:ERS262349 FBO262347:FBO262349 FLK262347:FLK262349 FVG262347:FVG262349 GFC262347:GFC262349 GOY262347:GOY262349 GYU262347:GYU262349 HIQ262347:HIQ262349 HSM262347:HSM262349 ICI262347:ICI262349 IME262347:IME262349 IWA262347:IWA262349 JFW262347:JFW262349 JPS262347:JPS262349 JZO262347:JZO262349 KJK262347:KJK262349 KTG262347:KTG262349 LDC262347:LDC262349 LMY262347:LMY262349 LWU262347:LWU262349 MGQ262347:MGQ262349 MQM262347:MQM262349 NAI262347:NAI262349 NKE262347:NKE262349 NUA262347:NUA262349 ODW262347:ODW262349 ONS262347:ONS262349 OXO262347:OXO262349 PHK262347:PHK262349 PRG262347:PRG262349 QBC262347:QBC262349 QKY262347:QKY262349 QUU262347:QUU262349 REQ262347:REQ262349 ROM262347:ROM262349 RYI262347:RYI262349 SIE262347:SIE262349 SSA262347:SSA262349 TBW262347:TBW262349 TLS262347:TLS262349 TVO262347:TVO262349 UFK262347:UFK262349 UPG262347:UPG262349 UZC262347:UZC262349 VIY262347:VIY262349 VSU262347:VSU262349 WCQ262347:WCQ262349 WMM262347:WMM262349 WWI262347:WWI262349 E327883:E327885 JW327883:JW327885 TS327883:TS327885 ADO327883:ADO327885 ANK327883:ANK327885 AXG327883:AXG327885 BHC327883:BHC327885 BQY327883:BQY327885 CAU327883:CAU327885 CKQ327883:CKQ327885 CUM327883:CUM327885 DEI327883:DEI327885 DOE327883:DOE327885 DYA327883:DYA327885 EHW327883:EHW327885 ERS327883:ERS327885 FBO327883:FBO327885 FLK327883:FLK327885 FVG327883:FVG327885 GFC327883:GFC327885 GOY327883:GOY327885 GYU327883:GYU327885 HIQ327883:HIQ327885 HSM327883:HSM327885 ICI327883:ICI327885 IME327883:IME327885 IWA327883:IWA327885 JFW327883:JFW327885 JPS327883:JPS327885 JZO327883:JZO327885 KJK327883:KJK327885 KTG327883:KTG327885 LDC327883:LDC327885 LMY327883:LMY327885 LWU327883:LWU327885 MGQ327883:MGQ327885 MQM327883:MQM327885 NAI327883:NAI327885 NKE327883:NKE327885 NUA327883:NUA327885 ODW327883:ODW327885 ONS327883:ONS327885 OXO327883:OXO327885 PHK327883:PHK327885 PRG327883:PRG327885 QBC327883:QBC327885 QKY327883:QKY327885 QUU327883:QUU327885 REQ327883:REQ327885 ROM327883:ROM327885 RYI327883:RYI327885 SIE327883:SIE327885 SSA327883:SSA327885 TBW327883:TBW327885 TLS327883:TLS327885 TVO327883:TVO327885 UFK327883:UFK327885 UPG327883:UPG327885 UZC327883:UZC327885 VIY327883:VIY327885 VSU327883:VSU327885 WCQ327883:WCQ327885 WMM327883:WMM327885 WWI327883:WWI327885 E393419:E393421 JW393419:JW393421 TS393419:TS393421 ADO393419:ADO393421 ANK393419:ANK393421 AXG393419:AXG393421 BHC393419:BHC393421 BQY393419:BQY393421 CAU393419:CAU393421 CKQ393419:CKQ393421 CUM393419:CUM393421 DEI393419:DEI393421 DOE393419:DOE393421 DYA393419:DYA393421 EHW393419:EHW393421 ERS393419:ERS393421 FBO393419:FBO393421 FLK393419:FLK393421 FVG393419:FVG393421 GFC393419:GFC393421 GOY393419:GOY393421 GYU393419:GYU393421 HIQ393419:HIQ393421 HSM393419:HSM393421 ICI393419:ICI393421 IME393419:IME393421 IWA393419:IWA393421 JFW393419:JFW393421 JPS393419:JPS393421 JZO393419:JZO393421 KJK393419:KJK393421 KTG393419:KTG393421 LDC393419:LDC393421 LMY393419:LMY393421 LWU393419:LWU393421 MGQ393419:MGQ393421 MQM393419:MQM393421 NAI393419:NAI393421 NKE393419:NKE393421 NUA393419:NUA393421 ODW393419:ODW393421 ONS393419:ONS393421 OXO393419:OXO393421 PHK393419:PHK393421 PRG393419:PRG393421 QBC393419:QBC393421 QKY393419:QKY393421 QUU393419:QUU393421 REQ393419:REQ393421 ROM393419:ROM393421 RYI393419:RYI393421 SIE393419:SIE393421 SSA393419:SSA393421 TBW393419:TBW393421 TLS393419:TLS393421 TVO393419:TVO393421 UFK393419:UFK393421 UPG393419:UPG393421 UZC393419:UZC393421 VIY393419:VIY393421 VSU393419:VSU393421 WCQ393419:WCQ393421 WMM393419:WMM393421 WWI393419:WWI393421 E458955:E458957 JW458955:JW458957 TS458955:TS458957 ADO458955:ADO458957 ANK458955:ANK458957 AXG458955:AXG458957 BHC458955:BHC458957 BQY458955:BQY458957 CAU458955:CAU458957 CKQ458955:CKQ458957 CUM458955:CUM458957 DEI458955:DEI458957 DOE458955:DOE458957 DYA458955:DYA458957 EHW458955:EHW458957 ERS458955:ERS458957 FBO458955:FBO458957 FLK458955:FLK458957 FVG458955:FVG458957 GFC458955:GFC458957 GOY458955:GOY458957 GYU458955:GYU458957 HIQ458955:HIQ458957 HSM458955:HSM458957 ICI458955:ICI458957 IME458955:IME458957 IWA458955:IWA458957 JFW458955:JFW458957 JPS458955:JPS458957 JZO458955:JZO458957 KJK458955:KJK458957 KTG458955:KTG458957 LDC458955:LDC458957 LMY458955:LMY458957 LWU458955:LWU458957 MGQ458955:MGQ458957 MQM458955:MQM458957 NAI458955:NAI458957 NKE458955:NKE458957 NUA458955:NUA458957 ODW458955:ODW458957 ONS458955:ONS458957 OXO458955:OXO458957 PHK458955:PHK458957 PRG458955:PRG458957 QBC458955:QBC458957 QKY458955:QKY458957 QUU458955:QUU458957 REQ458955:REQ458957 ROM458955:ROM458957 RYI458955:RYI458957 SIE458955:SIE458957 SSA458955:SSA458957 TBW458955:TBW458957 TLS458955:TLS458957 TVO458955:TVO458957 UFK458955:UFK458957 UPG458955:UPG458957 UZC458955:UZC458957 VIY458955:VIY458957 VSU458955:VSU458957 WCQ458955:WCQ458957 WMM458955:WMM458957 WWI458955:WWI458957 E524491:E524493 JW524491:JW524493 TS524491:TS524493 ADO524491:ADO524493 ANK524491:ANK524493 AXG524491:AXG524493 BHC524491:BHC524493 BQY524491:BQY524493 CAU524491:CAU524493 CKQ524491:CKQ524493 CUM524491:CUM524493 DEI524491:DEI524493 DOE524491:DOE524493 DYA524491:DYA524493 EHW524491:EHW524493 ERS524491:ERS524493 FBO524491:FBO524493 FLK524491:FLK524493 FVG524491:FVG524493 GFC524491:GFC524493 GOY524491:GOY524493 GYU524491:GYU524493 HIQ524491:HIQ524493 HSM524491:HSM524493 ICI524491:ICI524493 IME524491:IME524493 IWA524491:IWA524493 JFW524491:JFW524493 JPS524491:JPS524493 JZO524491:JZO524493 KJK524491:KJK524493 KTG524491:KTG524493 LDC524491:LDC524493 LMY524491:LMY524493 LWU524491:LWU524493 MGQ524491:MGQ524493 MQM524491:MQM524493 NAI524491:NAI524493 NKE524491:NKE524493 NUA524491:NUA524493 ODW524491:ODW524493 ONS524491:ONS524493 OXO524491:OXO524493 PHK524491:PHK524493 PRG524491:PRG524493 QBC524491:QBC524493 QKY524491:QKY524493 QUU524491:QUU524493 REQ524491:REQ524493 ROM524491:ROM524493 RYI524491:RYI524493 SIE524491:SIE524493 SSA524491:SSA524493 TBW524491:TBW524493 TLS524491:TLS524493 TVO524491:TVO524493 UFK524491:UFK524493 UPG524491:UPG524493 UZC524491:UZC524493 VIY524491:VIY524493 VSU524491:VSU524493 WCQ524491:WCQ524493 WMM524491:WMM524493 WWI524491:WWI524493 E590027:E590029 JW590027:JW590029 TS590027:TS590029 ADO590027:ADO590029 ANK590027:ANK590029 AXG590027:AXG590029 BHC590027:BHC590029 BQY590027:BQY590029 CAU590027:CAU590029 CKQ590027:CKQ590029 CUM590027:CUM590029 DEI590027:DEI590029 DOE590027:DOE590029 DYA590027:DYA590029 EHW590027:EHW590029 ERS590027:ERS590029 FBO590027:FBO590029 FLK590027:FLK590029 FVG590027:FVG590029 GFC590027:GFC590029 GOY590027:GOY590029 GYU590027:GYU590029 HIQ590027:HIQ590029 HSM590027:HSM590029 ICI590027:ICI590029 IME590027:IME590029 IWA590027:IWA590029 JFW590027:JFW590029 JPS590027:JPS590029 JZO590027:JZO590029 KJK590027:KJK590029 KTG590027:KTG590029 LDC590027:LDC590029 LMY590027:LMY590029 LWU590027:LWU590029 MGQ590027:MGQ590029 MQM590027:MQM590029 NAI590027:NAI590029 NKE590027:NKE590029 NUA590027:NUA590029 ODW590027:ODW590029 ONS590027:ONS590029 OXO590027:OXO590029 PHK590027:PHK590029 PRG590027:PRG590029 QBC590027:QBC590029 QKY590027:QKY590029 QUU590027:QUU590029 REQ590027:REQ590029 ROM590027:ROM590029 RYI590027:RYI590029 SIE590027:SIE590029 SSA590027:SSA590029 TBW590027:TBW590029 TLS590027:TLS590029 TVO590027:TVO590029 UFK590027:UFK590029 UPG590027:UPG590029 UZC590027:UZC590029 VIY590027:VIY590029 VSU590027:VSU590029 WCQ590027:WCQ590029 WMM590027:WMM590029 WWI590027:WWI590029 E655563:E655565 JW655563:JW655565 TS655563:TS655565 ADO655563:ADO655565 ANK655563:ANK655565 AXG655563:AXG655565 BHC655563:BHC655565 BQY655563:BQY655565 CAU655563:CAU655565 CKQ655563:CKQ655565 CUM655563:CUM655565 DEI655563:DEI655565 DOE655563:DOE655565 DYA655563:DYA655565 EHW655563:EHW655565 ERS655563:ERS655565 FBO655563:FBO655565 FLK655563:FLK655565 FVG655563:FVG655565 GFC655563:GFC655565 GOY655563:GOY655565 GYU655563:GYU655565 HIQ655563:HIQ655565 HSM655563:HSM655565 ICI655563:ICI655565 IME655563:IME655565 IWA655563:IWA655565 JFW655563:JFW655565 JPS655563:JPS655565 JZO655563:JZO655565 KJK655563:KJK655565 KTG655563:KTG655565 LDC655563:LDC655565 LMY655563:LMY655565 LWU655563:LWU655565 MGQ655563:MGQ655565 MQM655563:MQM655565 NAI655563:NAI655565 NKE655563:NKE655565 NUA655563:NUA655565 ODW655563:ODW655565 ONS655563:ONS655565 OXO655563:OXO655565 PHK655563:PHK655565 PRG655563:PRG655565 QBC655563:QBC655565 QKY655563:QKY655565 QUU655563:QUU655565 REQ655563:REQ655565 ROM655563:ROM655565 RYI655563:RYI655565 SIE655563:SIE655565 SSA655563:SSA655565 TBW655563:TBW655565 TLS655563:TLS655565 TVO655563:TVO655565 UFK655563:UFK655565 UPG655563:UPG655565 UZC655563:UZC655565 VIY655563:VIY655565 VSU655563:VSU655565 WCQ655563:WCQ655565 WMM655563:WMM655565 WWI655563:WWI655565 E721099:E721101 JW721099:JW721101 TS721099:TS721101 ADO721099:ADO721101 ANK721099:ANK721101 AXG721099:AXG721101 BHC721099:BHC721101 BQY721099:BQY721101 CAU721099:CAU721101 CKQ721099:CKQ721101 CUM721099:CUM721101 DEI721099:DEI721101 DOE721099:DOE721101 DYA721099:DYA721101 EHW721099:EHW721101 ERS721099:ERS721101 FBO721099:FBO721101 FLK721099:FLK721101 FVG721099:FVG721101 GFC721099:GFC721101 GOY721099:GOY721101 GYU721099:GYU721101 HIQ721099:HIQ721101 HSM721099:HSM721101 ICI721099:ICI721101 IME721099:IME721101 IWA721099:IWA721101 JFW721099:JFW721101 JPS721099:JPS721101 JZO721099:JZO721101 KJK721099:KJK721101 KTG721099:KTG721101 LDC721099:LDC721101 LMY721099:LMY721101 LWU721099:LWU721101 MGQ721099:MGQ721101 MQM721099:MQM721101 NAI721099:NAI721101 NKE721099:NKE721101 NUA721099:NUA721101 ODW721099:ODW721101 ONS721099:ONS721101 OXO721099:OXO721101 PHK721099:PHK721101 PRG721099:PRG721101 QBC721099:QBC721101 QKY721099:QKY721101 QUU721099:QUU721101 REQ721099:REQ721101 ROM721099:ROM721101 RYI721099:RYI721101 SIE721099:SIE721101 SSA721099:SSA721101 TBW721099:TBW721101 TLS721099:TLS721101 TVO721099:TVO721101 UFK721099:UFK721101 UPG721099:UPG721101 UZC721099:UZC721101 VIY721099:VIY721101 VSU721099:VSU721101 WCQ721099:WCQ721101 WMM721099:WMM721101 WWI721099:WWI721101 E786635:E786637 JW786635:JW786637 TS786635:TS786637 ADO786635:ADO786637 ANK786635:ANK786637 AXG786635:AXG786637 BHC786635:BHC786637 BQY786635:BQY786637 CAU786635:CAU786637 CKQ786635:CKQ786637 CUM786635:CUM786637 DEI786635:DEI786637 DOE786635:DOE786637 DYA786635:DYA786637 EHW786635:EHW786637 ERS786635:ERS786637 FBO786635:FBO786637 FLK786635:FLK786637 FVG786635:FVG786637 GFC786635:GFC786637 GOY786635:GOY786637 GYU786635:GYU786637 HIQ786635:HIQ786637 HSM786635:HSM786637 ICI786635:ICI786637 IME786635:IME786637 IWA786635:IWA786637 JFW786635:JFW786637 JPS786635:JPS786637 JZO786635:JZO786637 KJK786635:KJK786637 KTG786635:KTG786637 LDC786635:LDC786637 LMY786635:LMY786637 LWU786635:LWU786637 MGQ786635:MGQ786637 MQM786635:MQM786637 NAI786635:NAI786637 NKE786635:NKE786637 NUA786635:NUA786637 ODW786635:ODW786637 ONS786635:ONS786637 OXO786635:OXO786637 PHK786635:PHK786637 PRG786635:PRG786637 QBC786635:QBC786637 QKY786635:QKY786637 QUU786635:QUU786637 REQ786635:REQ786637 ROM786635:ROM786637 RYI786635:RYI786637 SIE786635:SIE786637 SSA786635:SSA786637 TBW786635:TBW786637 TLS786635:TLS786637 TVO786635:TVO786637 UFK786635:UFK786637 UPG786635:UPG786637 UZC786635:UZC786637 VIY786635:VIY786637 VSU786635:VSU786637 WCQ786635:WCQ786637 WMM786635:WMM786637 WWI786635:WWI786637 E852171:E852173 JW852171:JW852173 TS852171:TS852173 ADO852171:ADO852173 ANK852171:ANK852173 AXG852171:AXG852173 BHC852171:BHC852173 BQY852171:BQY852173 CAU852171:CAU852173 CKQ852171:CKQ852173 CUM852171:CUM852173 DEI852171:DEI852173 DOE852171:DOE852173 DYA852171:DYA852173 EHW852171:EHW852173 ERS852171:ERS852173 FBO852171:FBO852173 FLK852171:FLK852173 FVG852171:FVG852173 GFC852171:GFC852173 GOY852171:GOY852173 GYU852171:GYU852173 HIQ852171:HIQ852173 HSM852171:HSM852173 ICI852171:ICI852173 IME852171:IME852173 IWA852171:IWA852173 JFW852171:JFW852173 JPS852171:JPS852173 JZO852171:JZO852173 KJK852171:KJK852173 KTG852171:KTG852173 LDC852171:LDC852173 LMY852171:LMY852173 LWU852171:LWU852173 MGQ852171:MGQ852173 MQM852171:MQM852173 NAI852171:NAI852173 NKE852171:NKE852173 NUA852171:NUA852173 ODW852171:ODW852173 ONS852171:ONS852173 OXO852171:OXO852173 PHK852171:PHK852173 PRG852171:PRG852173 QBC852171:QBC852173 QKY852171:QKY852173 QUU852171:QUU852173 REQ852171:REQ852173 ROM852171:ROM852173 RYI852171:RYI852173 SIE852171:SIE852173 SSA852171:SSA852173 TBW852171:TBW852173 TLS852171:TLS852173 TVO852171:TVO852173 UFK852171:UFK852173 UPG852171:UPG852173 UZC852171:UZC852173 VIY852171:VIY852173 VSU852171:VSU852173 WCQ852171:WCQ852173 WMM852171:WMM852173 WWI852171:WWI852173 E917707:E917709 JW917707:JW917709 TS917707:TS917709 ADO917707:ADO917709 ANK917707:ANK917709 AXG917707:AXG917709 BHC917707:BHC917709 BQY917707:BQY917709 CAU917707:CAU917709 CKQ917707:CKQ917709 CUM917707:CUM917709 DEI917707:DEI917709 DOE917707:DOE917709 DYA917707:DYA917709 EHW917707:EHW917709 ERS917707:ERS917709 FBO917707:FBO917709 FLK917707:FLK917709 FVG917707:FVG917709 GFC917707:GFC917709 GOY917707:GOY917709 GYU917707:GYU917709 HIQ917707:HIQ917709 HSM917707:HSM917709 ICI917707:ICI917709 IME917707:IME917709 IWA917707:IWA917709 JFW917707:JFW917709 JPS917707:JPS917709 JZO917707:JZO917709 KJK917707:KJK917709 KTG917707:KTG917709 LDC917707:LDC917709 LMY917707:LMY917709 LWU917707:LWU917709 MGQ917707:MGQ917709 MQM917707:MQM917709 NAI917707:NAI917709 NKE917707:NKE917709 NUA917707:NUA917709 ODW917707:ODW917709 ONS917707:ONS917709 OXO917707:OXO917709 PHK917707:PHK917709 PRG917707:PRG917709 QBC917707:QBC917709 QKY917707:QKY917709 QUU917707:QUU917709 REQ917707:REQ917709 ROM917707:ROM917709 RYI917707:RYI917709 SIE917707:SIE917709 SSA917707:SSA917709 TBW917707:TBW917709 TLS917707:TLS917709 TVO917707:TVO917709 UFK917707:UFK917709 UPG917707:UPG917709 UZC917707:UZC917709 VIY917707:VIY917709 VSU917707:VSU917709 WCQ917707:WCQ917709 WMM917707:WMM917709 WWI917707:WWI917709 E983243:E983245 JW983243:JW983245 TS983243:TS983245 ADO983243:ADO983245 ANK983243:ANK983245 AXG983243:AXG983245 BHC983243:BHC983245 BQY983243:BQY983245 CAU983243:CAU983245 CKQ983243:CKQ983245 CUM983243:CUM983245 DEI983243:DEI983245 DOE983243:DOE983245 DYA983243:DYA983245 EHW983243:EHW983245 ERS983243:ERS983245 FBO983243:FBO983245 FLK983243:FLK983245 FVG983243:FVG983245 GFC983243:GFC983245 GOY983243:GOY983245 GYU983243:GYU983245 HIQ983243:HIQ983245 HSM983243:HSM983245 ICI983243:ICI983245 IME983243:IME983245 IWA983243:IWA983245 JFW983243:JFW983245 JPS983243:JPS983245 JZO983243:JZO983245 KJK983243:KJK983245 KTG983243:KTG983245 LDC983243:LDC983245 LMY983243:LMY983245 LWU983243:LWU983245 MGQ983243:MGQ983245 MQM983243:MQM983245 NAI983243:NAI983245 NKE983243:NKE983245 NUA983243:NUA983245 ODW983243:ODW983245 ONS983243:ONS983245 OXO983243:OXO983245 PHK983243:PHK983245 PRG983243:PRG983245 QBC983243:QBC983245 QKY983243:QKY983245 QUU983243:QUU983245 REQ983243:REQ983245 ROM983243:ROM983245 RYI983243:RYI983245 SIE983243:SIE983245 SSA983243:SSA983245 TBW983243:TBW983245 TLS983243:TLS983245 TVO983243:TVO983245 UFK983243:UFK983245 UPG983243:UPG983245 UZC983243:UZC983245 VIY983243:VIY983245 VSU983243:VSU983245 WCQ983243:WCQ983245 WMM983243:WMM983245 WWI983243:WWI983245 GFC983154:GFC983156 JW266:JW268 TS266:TS268 ADO266:ADO268 ANK266:ANK268 AXG266:AXG268 BHC266:BHC268 BQY266:BQY268 CAU266:CAU268 CKQ266:CKQ268 CUM266:CUM268 DEI266:DEI268 DOE266:DOE268 DYA266:DYA268 EHW266:EHW268 ERS266:ERS268 FBO266:FBO268 FLK266:FLK268 FVG266:FVG268 GFC266:GFC268 GOY266:GOY268 GYU266:GYU268 HIQ266:HIQ268 HSM266:HSM268 ICI266:ICI268 IME266:IME268 IWA266:IWA268 JFW266:JFW268 JPS266:JPS268 JZO266:JZO268 KJK266:KJK268 KTG266:KTG268 LDC266:LDC268 LMY266:LMY268 LWU266:LWU268 MGQ266:MGQ268 MQM266:MQM268 NAI266:NAI268 NKE266:NKE268 NUA266:NUA268 ODW266:ODW268 ONS266:ONS268 OXO266:OXO268 PHK266:PHK268 PRG266:PRG268 QBC266:QBC268 QKY266:QKY268 QUU266:QUU268 REQ266:REQ268 ROM266:ROM268 RYI266:RYI268 SIE266:SIE268 SSA266:SSA268 TBW266:TBW268 TLS266:TLS268 TVO266:TVO268 UFK266:UFK268 UPG266:UPG268 UZC266:UZC268 VIY266:VIY268 VSU266:VSU268 WCQ266:WCQ268 WMM266:WMM268 WWI266:WWI268 E65791:E65793 JW65791:JW65793 TS65791:TS65793 ADO65791:ADO65793 ANK65791:ANK65793 AXG65791:AXG65793 BHC65791:BHC65793 BQY65791:BQY65793 CAU65791:CAU65793 CKQ65791:CKQ65793 CUM65791:CUM65793 DEI65791:DEI65793 DOE65791:DOE65793 DYA65791:DYA65793 EHW65791:EHW65793 ERS65791:ERS65793 FBO65791:FBO65793 FLK65791:FLK65793 FVG65791:FVG65793 GFC65791:GFC65793 GOY65791:GOY65793 GYU65791:GYU65793 HIQ65791:HIQ65793 HSM65791:HSM65793 ICI65791:ICI65793 IME65791:IME65793 IWA65791:IWA65793 JFW65791:JFW65793 JPS65791:JPS65793 JZO65791:JZO65793 KJK65791:KJK65793 KTG65791:KTG65793 LDC65791:LDC65793 LMY65791:LMY65793 LWU65791:LWU65793 MGQ65791:MGQ65793 MQM65791:MQM65793 NAI65791:NAI65793 NKE65791:NKE65793 NUA65791:NUA65793 ODW65791:ODW65793 ONS65791:ONS65793 OXO65791:OXO65793 PHK65791:PHK65793 PRG65791:PRG65793 QBC65791:QBC65793 QKY65791:QKY65793 QUU65791:QUU65793 REQ65791:REQ65793 ROM65791:ROM65793 RYI65791:RYI65793 SIE65791:SIE65793 SSA65791:SSA65793 TBW65791:TBW65793 TLS65791:TLS65793 TVO65791:TVO65793 UFK65791:UFK65793 UPG65791:UPG65793 UZC65791:UZC65793 VIY65791:VIY65793 VSU65791:VSU65793 WCQ65791:WCQ65793 WMM65791:WMM65793 WWI65791:WWI65793 E131327:E131329 JW131327:JW131329 TS131327:TS131329 ADO131327:ADO131329 ANK131327:ANK131329 AXG131327:AXG131329 BHC131327:BHC131329 BQY131327:BQY131329 CAU131327:CAU131329 CKQ131327:CKQ131329 CUM131327:CUM131329 DEI131327:DEI131329 DOE131327:DOE131329 DYA131327:DYA131329 EHW131327:EHW131329 ERS131327:ERS131329 FBO131327:FBO131329 FLK131327:FLK131329 FVG131327:FVG131329 GFC131327:GFC131329 GOY131327:GOY131329 GYU131327:GYU131329 HIQ131327:HIQ131329 HSM131327:HSM131329 ICI131327:ICI131329 IME131327:IME131329 IWA131327:IWA131329 JFW131327:JFW131329 JPS131327:JPS131329 JZO131327:JZO131329 KJK131327:KJK131329 KTG131327:KTG131329 LDC131327:LDC131329 LMY131327:LMY131329 LWU131327:LWU131329 MGQ131327:MGQ131329 MQM131327:MQM131329 NAI131327:NAI131329 NKE131327:NKE131329 NUA131327:NUA131329 ODW131327:ODW131329 ONS131327:ONS131329 OXO131327:OXO131329 PHK131327:PHK131329 PRG131327:PRG131329 QBC131327:QBC131329 QKY131327:QKY131329 QUU131327:QUU131329 REQ131327:REQ131329 ROM131327:ROM131329 RYI131327:RYI131329 SIE131327:SIE131329 SSA131327:SSA131329 TBW131327:TBW131329 TLS131327:TLS131329 TVO131327:TVO131329 UFK131327:UFK131329 UPG131327:UPG131329 UZC131327:UZC131329 VIY131327:VIY131329 VSU131327:VSU131329 WCQ131327:WCQ131329 WMM131327:WMM131329 WWI131327:WWI131329 E196863:E196865 JW196863:JW196865 TS196863:TS196865 ADO196863:ADO196865 ANK196863:ANK196865 AXG196863:AXG196865 BHC196863:BHC196865 BQY196863:BQY196865 CAU196863:CAU196865 CKQ196863:CKQ196865 CUM196863:CUM196865 DEI196863:DEI196865 DOE196863:DOE196865 DYA196863:DYA196865 EHW196863:EHW196865 ERS196863:ERS196865 FBO196863:FBO196865 FLK196863:FLK196865 FVG196863:FVG196865 GFC196863:GFC196865 GOY196863:GOY196865 GYU196863:GYU196865 HIQ196863:HIQ196865 HSM196863:HSM196865 ICI196863:ICI196865 IME196863:IME196865 IWA196863:IWA196865 JFW196863:JFW196865 JPS196863:JPS196865 JZO196863:JZO196865 KJK196863:KJK196865 KTG196863:KTG196865 LDC196863:LDC196865 LMY196863:LMY196865 LWU196863:LWU196865 MGQ196863:MGQ196865 MQM196863:MQM196865 NAI196863:NAI196865 NKE196863:NKE196865 NUA196863:NUA196865 ODW196863:ODW196865 ONS196863:ONS196865 OXO196863:OXO196865 PHK196863:PHK196865 PRG196863:PRG196865 QBC196863:QBC196865 QKY196863:QKY196865 QUU196863:QUU196865 REQ196863:REQ196865 ROM196863:ROM196865 RYI196863:RYI196865 SIE196863:SIE196865 SSA196863:SSA196865 TBW196863:TBW196865 TLS196863:TLS196865 TVO196863:TVO196865 UFK196863:UFK196865 UPG196863:UPG196865 UZC196863:UZC196865 VIY196863:VIY196865 VSU196863:VSU196865 WCQ196863:WCQ196865 WMM196863:WMM196865 WWI196863:WWI196865 E262399:E262401 JW262399:JW262401 TS262399:TS262401 ADO262399:ADO262401 ANK262399:ANK262401 AXG262399:AXG262401 BHC262399:BHC262401 BQY262399:BQY262401 CAU262399:CAU262401 CKQ262399:CKQ262401 CUM262399:CUM262401 DEI262399:DEI262401 DOE262399:DOE262401 DYA262399:DYA262401 EHW262399:EHW262401 ERS262399:ERS262401 FBO262399:FBO262401 FLK262399:FLK262401 FVG262399:FVG262401 GFC262399:GFC262401 GOY262399:GOY262401 GYU262399:GYU262401 HIQ262399:HIQ262401 HSM262399:HSM262401 ICI262399:ICI262401 IME262399:IME262401 IWA262399:IWA262401 JFW262399:JFW262401 JPS262399:JPS262401 JZO262399:JZO262401 KJK262399:KJK262401 KTG262399:KTG262401 LDC262399:LDC262401 LMY262399:LMY262401 LWU262399:LWU262401 MGQ262399:MGQ262401 MQM262399:MQM262401 NAI262399:NAI262401 NKE262399:NKE262401 NUA262399:NUA262401 ODW262399:ODW262401 ONS262399:ONS262401 OXO262399:OXO262401 PHK262399:PHK262401 PRG262399:PRG262401 QBC262399:QBC262401 QKY262399:QKY262401 QUU262399:QUU262401 REQ262399:REQ262401 ROM262399:ROM262401 RYI262399:RYI262401 SIE262399:SIE262401 SSA262399:SSA262401 TBW262399:TBW262401 TLS262399:TLS262401 TVO262399:TVO262401 UFK262399:UFK262401 UPG262399:UPG262401 UZC262399:UZC262401 VIY262399:VIY262401 VSU262399:VSU262401 WCQ262399:WCQ262401 WMM262399:WMM262401 WWI262399:WWI262401 E327935:E327937 JW327935:JW327937 TS327935:TS327937 ADO327935:ADO327937 ANK327935:ANK327937 AXG327935:AXG327937 BHC327935:BHC327937 BQY327935:BQY327937 CAU327935:CAU327937 CKQ327935:CKQ327937 CUM327935:CUM327937 DEI327935:DEI327937 DOE327935:DOE327937 DYA327935:DYA327937 EHW327935:EHW327937 ERS327935:ERS327937 FBO327935:FBO327937 FLK327935:FLK327937 FVG327935:FVG327937 GFC327935:GFC327937 GOY327935:GOY327937 GYU327935:GYU327937 HIQ327935:HIQ327937 HSM327935:HSM327937 ICI327935:ICI327937 IME327935:IME327937 IWA327935:IWA327937 JFW327935:JFW327937 JPS327935:JPS327937 JZO327935:JZO327937 KJK327935:KJK327937 KTG327935:KTG327937 LDC327935:LDC327937 LMY327935:LMY327937 LWU327935:LWU327937 MGQ327935:MGQ327937 MQM327935:MQM327937 NAI327935:NAI327937 NKE327935:NKE327937 NUA327935:NUA327937 ODW327935:ODW327937 ONS327935:ONS327937 OXO327935:OXO327937 PHK327935:PHK327937 PRG327935:PRG327937 QBC327935:QBC327937 QKY327935:QKY327937 QUU327935:QUU327937 REQ327935:REQ327937 ROM327935:ROM327937 RYI327935:RYI327937 SIE327935:SIE327937 SSA327935:SSA327937 TBW327935:TBW327937 TLS327935:TLS327937 TVO327935:TVO327937 UFK327935:UFK327937 UPG327935:UPG327937 UZC327935:UZC327937 VIY327935:VIY327937 VSU327935:VSU327937 WCQ327935:WCQ327937 WMM327935:WMM327937 WWI327935:WWI327937 E393471:E393473 JW393471:JW393473 TS393471:TS393473 ADO393471:ADO393473 ANK393471:ANK393473 AXG393471:AXG393473 BHC393471:BHC393473 BQY393471:BQY393473 CAU393471:CAU393473 CKQ393471:CKQ393473 CUM393471:CUM393473 DEI393471:DEI393473 DOE393471:DOE393473 DYA393471:DYA393473 EHW393471:EHW393473 ERS393471:ERS393473 FBO393471:FBO393473 FLK393471:FLK393473 FVG393471:FVG393473 GFC393471:GFC393473 GOY393471:GOY393473 GYU393471:GYU393473 HIQ393471:HIQ393473 HSM393471:HSM393473 ICI393471:ICI393473 IME393471:IME393473 IWA393471:IWA393473 JFW393471:JFW393473 JPS393471:JPS393473 JZO393471:JZO393473 KJK393471:KJK393473 KTG393471:KTG393473 LDC393471:LDC393473 LMY393471:LMY393473 LWU393471:LWU393473 MGQ393471:MGQ393473 MQM393471:MQM393473 NAI393471:NAI393473 NKE393471:NKE393473 NUA393471:NUA393473 ODW393471:ODW393473 ONS393471:ONS393473 OXO393471:OXO393473 PHK393471:PHK393473 PRG393471:PRG393473 QBC393471:QBC393473 QKY393471:QKY393473 QUU393471:QUU393473 REQ393471:REQ393473 ROM393471:ROM393473 RYI393471:RYI393473 SIE393471:SIE393473 SSA393471:SSA393473 TBW393471:TBW393473 TLS393471:TLS393473 TVO393471:TVO393473 UFK393471:UFK393473 UPG393471:UPG393473 UZC393471:UZC393473 VIY393471:VIY393473 VSU393471:VSU393473 WCQ393471:WCQ393473 WMM393471:WMM393473 WWI393471:WWI393473 E459007:E459009 JW459007:JW459009 TS459007:TS459009 ADO459007:ADO459009 ANK459007:ANK459009 AXG459007:AXG459009 BHC459007:BHC459009 BQY459007:BQY459009 CAU459007:CAU459009 CKQ459007:CKQ459009 CUM459007:CUM459009 DEI459007:DEI459009 DOE459007:DOE459009 DYA459007:DYA459009 EHW459007:EHW459009 ERS459007:ERS459009 FBO459007:FBO459009 FLK459007:FLK459009 FVG459007:FVG459009 GFC459007:GFC459009 GOY459007:GOY459009 GYU459007:GYU459009 HIQ459007:HIQ459009 HSM459007:HSM459009 ICI459007:ICI459009 IME459007:IME459009 IWA459007:IWA459009 JFW459007:JFW459009 JPS459007:JPS459009 JZO459007:JZO459009 KJK459007:KJK459009 KTG459007:KTG459009 LDC459007:LDC459009 LMY459007:LMY459009 LWU459007:LWU459009 MGQ459007:MGQ459009 MQM459007:MQM459009 NAI459007:NAI459009 NKE459007:NKE459009 NUA459007:NUA459009 ODW459007:ODW459009 ONS459007:ONS459009 OXO459007:OXO459009 PHK459007:PHK459009 PRG459007:PRG459009 QBC459007:QBC459009 QKY459007:QKY459009 QUU459007:QUU459009 REQ459007:REQ459009 ROM459007:ROM459009 RYI459007:RYI459009 SIE459007:SIE459009 SSA459007:SSA459009 TBW459007:TBW459009 TLS459007:TLS459009 TVO459007:TVO459009 UFK459007:UFK459009 UPG459007:UPG459009 UZC459007:UZC459009 VIY459007:VIY459009 VSU459007:VSU459009 WCQ459007:WCQ459009 WMM459007:WMM459009 WWI459007:WWI459009 E524543:E524545 JW524543:JW524545 TS524543:TS524545 ADO524543:ADO524545 ANK524543:ANK524545 AXG524543:AXG524545 BHC524543:BHC524545 BQY524543:BQY524545 CAU524543:CAU524545 CKQ524543:CKQ524545 CUM524543:CUM524545 DEI524543:DEI524545 DOE524543:DOE524545 DYA524543:DYA524545 EHW524543:EHW524545 ERS524543:ERS524545 FBO524543:FBO524545 FLK524543:FLK524545 FVG524543:FVG524545 GFC524543:GFC524545 GOY524543:GOY524545 GYU524543:GYU524545 HIQ524543:HIQ524545 HSM524543:HSM524545 ICI524543:ICI524545 IME524543:IME524545 IWA524543:IWA524545 JFW524543:JFW524545 JPS524543:JPS524545 JZO524543:JZO524545 KJK524543:KJK524545 KTG524543:KTG524545 LDC524543:LDC524545 LMY524543:LMY524545 LWU524543:LWU524545 MGQ524543:MGQ524545 MQM524543:MQM524545 NAI524543:NAI524545 NKE524543:NKE524545 NUA524543:NUA524545 ODW524543:ODW524545 ONS524543:ONS524545 OXO524543:OXO524545 PHK524543:PHK524545 PRG524543:PRG524545 QBC524543:QBC524545 QKY524543:QKY524545 QUU524543:QUU524545 REQ524543:REQ524545 ROM524543:ROM524545 RYI524543:RYI524545 SIE524543:SIE524545 SSA524543:SSA524545 TBW524543:TBW524545 TLS524543:TLS524545 TVO524543:TVO524545 UFK524543:UFK524545 UPG524543:UPG524545 UZC524543:UZC524545 VIY524543:VIY524545 VSU524543:VSU524545 WCQ524543:WCQ524545 WMM524543:WMM524545 WWI524543:WWI524545 E590079:E590081 JW590079:JW590081 TS590079:TS590081 ADO590079:ADO590081 ANK590079:ANK590081 AXG590079:AXG590081 BHC590079:BHC590081 BQY590079:BQY590081 CAU590079:CAU590081 CKQ590079:CKQ590081 CUM590079:CUM590081 DEI590079:DEI590081 DOE590079:DOE590081 DYA590079:DYA590081 EHW590079:EHW590081 ERS590079:ERS590081 FBO590079:FBO590081 FLK590079:FLK590081 FVG590079:FVG590081 GFC590079:GFC590081 GOY590079:GOY590081 GYU590079:GYU590081 HIQ590079:HIQ590081 HSM590079:HSM590081 ICI590079:ICI590081 IME590079:IME590081 IWA590079:IWA590081 JFW590079:JFW590081 JPS590079:JPS590081 JZO590079:JZO590081 KJK590079:KJK590081 KTG590079:KTG590081 LDC590079:LDC590081 LMY590079:LMY590081 LWU590079:LWU590081 MGQ590079:MGQ590081 MQM590079:MQM590081 NAI590079:NAI590081 NKE590079:NKE590081 NUA590079:NUA590081 ODW590079:ODW590081 ONS590079:ONS590081 OXO590079:OXO590081 PHK590079:PHK590081 PRG590079:PRG590081 QBC590079:QBC590081 QKY590079:QKY590081 QUU590079:QUU590081 REQ590079:REQ590081 ROM590079:ROM590081 RYI590079:RYI590081 SIE590079:SIE590081 SSA590079:SSA590081 TBW590079:TBW590081 TLS590079:TLS590081 TVO590079:TVO590081 UFK590079:UFK590081 UPG590079:UPG590081 UZC590079:UZC590081 VIY590079:VIY590081 VSU590079:VSU590081 WCQ590079:WCQ590081 WMM590079:WMM590081 WWI590079:WWI590081 E655615:E655617 JW655615:JW655617 TS655615:TS655617 ADO655615:ADO655617 ANK655615:ANK655617 AXG655615:AXG655617 BHC655615:BHC655617 BQY655615:BQY655617 CAU655615:CAU655617 CKQ655615:CKQ655617 CUM655615:CUM655617 DEI655615:DEI655617 DOE655615:DOE655617 DYA655615:DYA655617 EHW655615:EHW655617 ERS655615:ERS655617 FBO655615:FBO655617 FLK655615:FLK655617 FVG655615:FVG655617 GFC655615:GFC655617 GOY655615:GOY655617 GYU655615:GYU655617 HIQ655615:HIQ655617 HSM655615:HSM655617 ICI655615:ICI655617 IME655615:IME655617 IWA655615:IWA655617 JFW655615:JFW655617 JPS655615:JPS655617 JZO655615:JZO655617 KJK655615:KJK655617 KTG655615:KTG655617 LDC655615:LDC655617 LMY655615:LMY655617 LWU655615:LWU655617 MGQ655615:MGQ655617 MQM655615:MQM655617 NAI655615:NAI655617 NKE655615:NKE655617 NUA655615:NUA655617 ODW655615:ODW655617 ONS655615:ONS655617 OXO655615:OXO655617 PHK655615:PHK655617 PRG655615:PRG655617 QBC655615:QBC655617 QKY655615:QKY655617 QUU655615:QUU655617 REQ655615:REQ655617 ROM655615:ROM655617 RYI655615:RYI655617 SIE655615:SIE655617 SSA655615:SSA655617 TBW655615:TBW655617 TLS655615:TLS655617 TVO655615:TVO655617 UFK655615:UFK655617 UPG655615:UPG655617 UZC655615:UZC655617 VIY655615:VIY655617 VSU655615:VSU655617 WCQ655615:WCQ655617 WMM655615:WMM655617 WWI655615:WWI655617 E721151:E721153 JW721151:JW721153 TS721151:TS721153 ADO721151:ADO721153 ANK721151:ANK721153 AXG721151:AXG721153 BHC721151:BHC721153 BQY721151:BQY721153 CAU721151:CAU721153 CKQ721151:CKQ721153 CUM721151:CUM721153 DEI721151:DEI721153 DOE721151:DOE721153 DYA721151:DYA721153 EHW721151:EHW721153 ERS721151:ERS721153 FBO721151:FBO721153 FLK721151:FLK721153 FVG721151:FVG721153 GFC721151:GFC721153 GOY721151:GOY721153 GYU721151:GYU721153 HIQ721151:HIQ721153 HSM721151:HSM721153 ICI721151:ICI721153 IME721151:IME721153 IWA721151:IWA721153 JFW721151:JFW721153 JPS721151:JPS721153 JZO721151:JZO721153 KJK721151:KJK721153 KTG721151:KTG721153 LDC721151:LDC721153 LMY721151:LMY721153 LWU721151:LWU721153 MGQ721151:MGQ721153 MQM721151:MQM721153 NAI721151:NAI721153 NKE721151:NKE721153 NUA721151:NUA721153 ODW721151:ODW721153 ONS721151:ONS721153 OXO721151:OXO721153 PHK721151:PHK721153 PRG721151:PRG721153 QBC721151:QBC721153 QKY721151:QKY721153 QUU721151:QUU721153 REQ721151:REQ721153 ROM721151:ROM721153 RYI721151:RYI721153 SIE721151:SIE721153 SSA721151:SSA721153 TBW721151:TBW721153 TLS721151:TLS721153 TVO721151:TVO721153 UFK721151:UFK721153 UPG721151:UPG721153 UZC721151:UZC721153 VIY721151:VIY721153 VSU721151:VSU721153 WCQ721151:WCQ721153 WMM721151:WMM721153 WWI721151:WWI721153 E786687:E786689 JW786687:JW786689 TS786687:TS786689 ADO786687:ADO786689 ANK786687:ANK786689 AXG786687:AXG786689 BHC786687:BHC786689 BQY786687:BQY786689 CAU786687:CAU786689 CKQ786687:CKQ786689 CUM786687:CUM786689 DEI786687:DEI786689 DOE786687:DOE786689 DYA786687:DYA786689 EHW786687:EHW786689 ERS786687:ERS786689 FBO786687:FBO786689 FLK786687:FLK786689 FVG786687:FVG786689 GFC786687:GFC786689 GOY786687:GOY786689 GYU786687:GYU786689 HIQ786687:HIQ786689 HSM786687:HSM786689 ICI786687:ICI786689 IME786687:IME786689 IWA786687:IWA786689 JFW786687:JFW786689 JPS786687:JPS786689 JZO786687:JZO786689 KJK786687:KJK786689 KTG786687:KTG786689 LDC786687:LDC786689 LMY786687:LMY786689 LWU786687:LWU786689 MGQ786687:MGQ786689 MQM786687:MQM786689 NAI786687:NAI786689 NKE786687:NKE786689 NUA786687:NUA786689 ODW786687:ODW786689 ONS786687:ONS786689 OXO786687:OXO786689 PHK786687:PHK786689 PRG786687:PRG786689 QBC786687:QBC786689 QKY786687:QKY786689 QUU786687:QUU786689 REQ786687:REQ786689 ROM786687:ROM786689 RYI786687:RYI786689 SIE786687:SIE786689 SSA786687:SSA786689 TBW786687:TBW786689 TLS786687:TLS786689 TVO786687:TVO786689 UFK786687:UFK786689 UPG786687:UPG786689 UZC786687:UZC786689 VIY786687:VIY786689 VSU786687:VSU786689 WCQ786687:WCQ786689 WMM786687:WMM786689 WWI786687:WWI786689 E852223:E852225 JW852223:JW852225 TS852223:TS852225 ADO852223:ADO852225 ANK852223:ANK852225 AXG852223:AXG852225 BHC852223:BHC852225 BQY852223:BQY852225 CAU852223:CAU852225 CKQ852223:CKQ852225 CUM852223:CUM852225 DEI852223:DEI852225 DOE852223:DOE852225 DYA852223:DYA852225 EHW852223:EHW852225 ERS852223:ERS852225 FBO852223:FBO852225 FLK852223:FLK852225 FVG852223:FVG852225 GFC852223:GFC852225 GOY852223:GOY852225 GYU852223:GYU852225 HIQ852223:HIQ852225 HSM852223:HSM852225 ICI852223:ICI852225 IME852223:IME852225 IWA852223:IWA852225 JFW852223:JFW852225 JPS852223:JPS852225 JZO852223:JZO852225 KJK852223:KJK852225 KTG852223:KTG852225 LDC852223:LDC852225 LMY852223:LMY852225 LWU852223:LWU852225 MGQ852223:MGQ852225 MQM852223:MQM852225 NAI852223:NAI852225 NKE852223:NKE852225 NUA852223:NUA852225 ODW852223:ODW852225 ONS852223:ONS852225 OXO852223:OXO852225 PHK852223:PHK852225 PRG852223:PRG852225 QBC852223:QBC852225 QKY852223:QKY852225 QUU852223:QUU852225 REQ852223:REQ852225 ROM852223:ROM852225 RYI852223:RYI852225 SIE852223:SIE852225 SSA852223:SSA852225 TBW852223:TBW852225 TLS852223:TLS852225 TVO852223:TVO852225 UFK852223:UFK852225 UPG852223:UPG852225 UZC852223:UZC852225 VIY852223:VIY852225 VSU852223:VSU852225 WCQ852223:WCQ852225 WMM852223:WMM852225 WWI852223:WWI852225 E917759:E917761 JW917759:JW917761 TS917759:TS917761 ADO917759:ADO917761 ANK917759:ANK917761 AXG917759:AXG917761 BHC917759:BHC917761 BQY917759:BQY917761 CAU917759:CAU917761 CKQ917759:CKQ917761 CUM917759:CUM917761 DEI917759:DEI917761 DOE917759:DOE917761 DYA917759:DYA917761 EHW917759:EHW917761 ERS917759:ERS917761 FBO917759:FBO917761 FLK917759:FLK917761 FVG917759:FVG917761 GFC917759:GFC917761 GOY917759:GOY917761 GYU917759:GYU917761 HIQ917759:HIQ917761 HSM917759:HSM917761 ICI917759:ICI917761 IME917759:IME917761 IWA917759:IWA917761 JFW917759:JFW917761 JPS917759:JPS917761 JZO917759:JZO917761 KJK917759:KJK917761 KTG917759:KTG917761 LDC917759:LDC917761 LMY917759:LMY917761 LWU917759:LWU917761 MGQ917759:MGQ917761 MQM917759:MQM917761 NAI917759:NAI917761 NKE917759:NKE917761 NUA917759:NUA917761 ODW917759:ODW917761 ONS917759:ONS917761 OXO917759:OXO917761 PHK917759:PHK917761 PRG917759:PRG917761 QBC917759:QBC917761 QKY917759:QKY917761 QUU917759:QUU917761 REQ917759:REQ917761 ROM917759:ROM917761 RYI917759:RYI917761 SIE917759:SIE917761 SSA917759:SSA917761 TBW917759:TBW917761 TLS917759:TLS917761 TVO917759:TVO917761 UFK917759:UFK917761 UPG917759:UPG917761 UZC917759:UZC917761 VIY917759:VIY917761 VSU917759:VSU917761 WCQ917759:WCQ917761 WMM917759:WMM917761 WWI917759:WWI917761 E983295:E983297 JW983295:JW983297 TS983295:TS983297 ADO983295:ADO983297 ANK983295:ANK983297 AXG983295:AXG983297 BHC983295:BHC983297 BQY983295:BQY983297 CAU983295:CAU983297 CKQ983295:CKQ983297 CUM983295:CUM983297 DEI983295:DEI983297 DOE983295:DOE983297 DYA983295:DYA983297 EHW983295:EHW983297 ERS983295:ERS983297 FBO983295:FBO983297 FLK983295:FLK983297 FVG983295:FVG983297 GFC983295:GFC983297 GOY983295:GOY983297 GYU983295:GYU983297 HIQ983295:HIQ983297 HSM983295:HSM983297 ICI983295:ICI983297 IME983295:IME983297 IWA983295:IWA983297 JFW983295:JFW983297 JPS983295:JPS983297 JZO983295:JZO983297 KJK983295:KJK983297 KTG983295:KTG983297 LDC983295:LDC983297 LMY983295:LMY983297 LWU983295:LWU983297 MGQ983295:MGQ983297 MQM983295:MQM983297 NAI983295:NAI983297 NKE983295:NKE983297 NUA983295:NUA983297 ODW983295:ODW983297 ONS983295:ONS983297 OXO983295:OXO983297 PHK983295:PHK983297 PRG983295:PRG983297 QBC983295:QBC983297 QKY983295:QKY983297 QUU983295:QUU983297 REQ983295:REQ983297 ROM983295:ROM983297 RYI983295:RYI983297 SIE983295:SIE983297 SSA983295:SSA983297 TBW983295:TBW983297 TLS983295:TLS983297 TVO983295:TVO983297 UFK983295:UFK983297 UPG983295:UPG983297 UZC983295:UZC983297 VIY983295:VIY983297 VSU983295:VSU983297 WCQ983295:WCQ983297 WMM983295:WMM983297 WWI983295:WWI983297 GOY983154:GOY983156 E65734:E65736 JW65734:JW65736 TS65734:TS65736 ADO65734:ADO65736 ANK65734:ANK65736 AXG65734:AXG65736 BHC65734:BHC65736 BQY65734:BQY65736 CAU65734:CAU65736 CKQ65734:CKQ65736 CUM65734:CUM65736 DEI65734:DEI65736 DOE65734:DOE65736 DYA65734:DYA65736 EHW65734:EHW65736 ERS65734:ERS65736 FBO65734:FBO65736 FLK65734:FLK65736 FVG65734:FVG65736 GFC65734:GFC65736 GOY65734:GOY65736 GYU65734:GYU65736 HIQ65734:HIQ65736 HSM65734:HSM65736 ICI65734:ICI65736 IME65734:IME65736 IWA65734:IWA65736 JFW65734:JFW65736 JPS65734:JPS65736 JZO65734:JZO65736 KJK65734:KJK65736 KTG65734:KTG65736 LDC65734:LDC65736 LMY65734:LMY65736 LWU65734:LWU65736 MGQ65734:MGQ65736 MQM65734:MQM65736 NAI65734:NAI65736 NKE65734:NKE65736 NUA65734:NUA65736 ODW65734:ODW65736 ONS65734:ONS65736 OXO65734:OXO65736 PHK65734:PHK65736 PRG65734:PRG65736 QBC65734:QBC65736 QKY65734:QKY65736 QUU65734:QUU65736 REQ65734:REQ65736 ROM65734:ROM65736 RYI65734:RYI65736 SIE65734:SIE65736 SSA65734:SSA65736 TBW65734:TBW65736 TLS65734:TLS65736 TVO65734:TVO65736 UFK65734:UFK65736 UPG65734:UPG65736 UZC65734:UZC65736 VIY65734:VIY65736 VSU65734:VSU65736 WCQ65734:WCQ65736 WMM65734:WMM65736 WWI65734:WWI65736 E131270:E131272 JW131270:JW131272 TS131270:TS131272 ADO131270:ADO131272 ANK131270:ANK131272 AXG131270:AXG131272 BHC131270:BHC131272 BQY131270:BQY131272 CAU131270:CAU131272 CKQ131270:CKQ131272 CUM131270:CUM131272 DEI131270:DEI131272 DOE131270:DOE131272 DYA131270:DYA131272 EHW131270:EHW131272 ERS131270:ERS131272 FBO131270:FBO131272 FLK131270:FLK131272 FVG131270:FVG131272 GFC131270:GFC131272 GOY131270:GOY131272 GYU131270:GYU131272 HIQ131270:HIQ131272 HSM131270:HSM131272 ICI131270:ICI131272 IME131270:IME131272 IWA131270:IWA131272 JFW131270:JFW131272 JPS131270:JPS131272 JZO131270:JZO131272 KJK131270:KJK131272 KTG131270:KTG131272 LDC131270:LDC131272 LMY131270:LMY131272 LWU131270:LWU131272 MGQ131270:MGQ131272 MQM131270:MQM131272 NAI131270:NAI131272 NKE131270:NKE131272 NUA131270:NUA131272 ODW131270:ODW131272 ONS131270:ONS131272 OXO131270:OXO131272 PHK131270:PHK131272 PRG131270:PRG131272 QBC131270:QBC131272 QKY131270:QKY131272 QUU131270:QUU131272 REQ131270:REQ131272 ROM131270:ROM131272 RYI131270:RYI131272 SIE131270:SIE131272 SSA131270:SSA131272 TBW131270:TBW131272 TLS131270:TLS131272 TVO131270:TVO131272 UFK131270:UFK131272 UPG131270:UPG131272 UZC131270:UZC131272 VIY131270:VIY131272 VSU131270:VSU131272 WCQ131270:WCQ131272 WMM131270:WMM131272 WWI131270:WWI131272 E196806:E196808 JW196806:JW196808 TS196806:TS196808 ADO196806:ADO196808 ANK196806:ANK196808 AXG196806:AXG196808 BHC196806:BHC196808 BQY196806:BQY196808 CAU196806:CAU196808 CKQ196806:CKQ196808 CUM196806:CUM196808 DEI196806:DEI196808 DOE196806:DOE196808 DYA196806:DYA196808 EHW196806:EHW196808 ERS196806:ERS196808 FBO196806:FBO196808 FLK196806:FLK196808 FVG196806:FVG196808 GFC196806:GFC196808 GOY196806:GOY196808 GYU196806:GYU196808 HIQ196806:HIQ196808 HSM196806:HSM196808 ICI196806:ICI196808 IME196806:IME196808 IWA196806:IWA196808 JFW196806:JFW196808 JPS196806:JPS196808 JZO196806:JZO196808 KJK196806:KJK196808 KTG196806:KTG196808 LDC196806:LDC196808 LMY196806:LMY196808 LWU196806:LWU196808 MGQ196806:MGQ196808 MQM196806:MQM196808 NAI196806:NAI196808 NKE196806:NKE196808 NUA196806:NUA196808 ODW196806:ODW196808 ONS196806:ONS196808 OXO196806:OXO196808 PHK196806:PHK196808 PRG196806:PRG196808 QBC196806:QBC196808 QKY196806:QKY196808 QUU196806:QUU196808 REQ196806:REQ196808 ROM196806:ROM196808 RYI196806:RYI196808 SIE196806:SIE196808 SSA196806:SSA196808 TBW196806:TBW196808 TLS196806:TLS196808 TVO196806:TVO196808 UFK196806:UFK196808 UPG196806:UPG196808 UZC196806:UZC196808 VIY196806:VIY196808 VSU196806:VSU196808 WCQ196806:WCQ196808 WMM196806:WMM196808 WWI196806:WWI196808 E262342:E262344 JW262342:JW262344 TS262342:TS262344 ADO262342:ADO262344 ANK262342:ANK262344 AXG262342:AXG262344 BHC262342:BHC262344 BQY262342:BQY262344 CAU262342:CAU262344 CKQ262342:CKQ262344 CUM262342:CUM262344 DEI262342:DEI262344 DOE262342:DOE262344 DYA262342:DYA262344 EHW262342:EHW262344 ERS262342:ERS262344 FBO262342:FBO262344 FLK262342:FLK262344 FVG262342:FVG262344 GFC262342:GFC262344 GOY262342:GOY262344 GYU262342:GYU262344 HIQ262342:HIQ262344 HSM262342:HSM262344 ICI262342:ICI262344 IME262342:IME262344 IWA262342:IWA262344 JFW262342:JFW262344 JPS262342:JPS262344 JZO262342:JZO262344 KJK262342:KJK262344 KTG262342:KTG262344 LDC262342:LDC262344 LMY262342:LMY262344 LWU262342:LWU262344 MGQ262342:MGQ262344 MQM262342:MQM262344 NAI262342:NAI262344 NKE262342:NKE262344 NUA262342:NUA262344 ODW262342:ODW262344 ONS262342:ONS262344 OXO262342:OXO262344 PHK262342:PHK262344 PRG262342:PRG262344 QBC262342:QBC262344 QKY262342:QKY262344 QUU262342:QUU262344 REQ262342:REQ262344 ROM262342:ROM262344 RYI262342:RYI262344 SIE262342:SIE262344 SSA262342:SSA262344 TBW262342:TBW262344 TLS262342:TLS262344 TVO262342:TVO262344 UFK262342:UFK262344 UPG262342:UPG262344 UZC262342:UZC262344 VIY262342:VIY262344 VSU262342:VSU262344 WCQ262342:WCQ262344 WMM262342:WMM262344 WWI262342:WWI262344 E327878:E327880 JW327878:JW327880 TS327878:TS327880 ADO327878:ADO327880 ANK327878:ANK327880 AXG327878:AXG327880 BHC327878:BHC327880 BQY327878:BQY327880 CAU327878:CAU327880 CKQ327878:CKQ327880 CUM327878:CUM327880 DEI327878:DEI327880 DOE327878:DOE327880 DYA327878:DYA327880 EHW327878:EHW327880 ERS327878:ERS327880 FBO327878:FBO327880 FLK327878:FLK327880 FVG327878:FVG327880 GFC327878:GFC327880 GOY327878:GOY327880 GYU327878:GYU327880 HIQ327878:HIQ327880 HSM327878:HSM327880 ICI327878:ICI327880 IME327878:IME327880 IWA327878:IWA327880 JFW327878:JFW327880 JPS327878:JPS327880 JZO327878:JZO327880 KJK327878:KJK327880 KTG327878:KTG327880 LDC327878:LDC327880 LMY327878:LMY327880 LWU327878:LWU327880 MGQ327878:MGQ327880 MQM327878:MQM327880 NAI327878:NAI327880 NKE327878:NKE327880 NUA327878:NUA327880 ODW327878:ODW327880 ONS327878:ONS327880 OXO327878:OXO327880 PHK327878:PHK327880 PRG327878:PRG327880 QBC327878:QBC327880 QKY327878:QKY327880 QUU327878:QUU327880 REQ327878:REQ327880 ROM327878:ROM327880 RYI327878:RYI327880 SIE327878:SIE327880 SSA327878:SSA327880 TBW327878:TBW327880 TLS327878:TLS327880 TVO327878:TVO327880 UFK327878:UFK327880 UPG327878:UPG327880 UZC327878:UZC327880 VIY327878:VIY327880 VSU327878:VSU327880 WCQ327878:WCQ327880 WMM327878:WMM327880 WWI327878:WWI327880 E393414:E393416 JW393414:JW393416 TS393414:TS393416 ADO393414:ADO393416 ANK393414:ANK393416 AXG393414:AXG393416 BHC393414:BHC393416 BQY393414:BQY393416 CAU393414:CAU393416 CKQ393414:CKQ393416 CUM393414:CUM393416 DEI393414:DEI393416 DOE393414:DOE393416 DYA393414:DYA393416 EHW393414:EHW393416 ERS393414:ERS393416 FBO393414:FBO393416 FLK393414:FLK393416 FVG393414:FVG393416 GFC393414:GFC393416 GOY393414:GOY393416 GYU393414:GYU393416 HIQ393414:HIQ393416 HSM393414:HSM393416 ICI393414:ICI393416 IME393414:IME393416 IWA393414:IWA393416 JFW393414:JFW393416 JPS393414:JPS393416 JZO393414:JZO393416 KJK393414:KJK393416 KTG393414:KTG393416 LDC393414:LDC393416 LMY393414:LMY393416 LWU393414:LWU393416 MGQ393414:MGQ393416 MQM393414:MQM393416 NAI393414:NAI393416 NKE393414:NKE393416 NUA393414:NUA393416 ODW393414:ODW393416 ONS393414:ONS393416 OXO393414:OXO393416 PHK393414:PHK393416 PRG393414:PRG393416 QBC393414:QBC393416 QKY393414:QKY393416 QUU393414:QUU393416 REQ393414:REQ393416 ROM393414:ROM393416 RYI393414:RYI393416 SIE393414:SIE393416 SSA393414:SSA393416 TBW393414:TBW393416 TLS393414:TLS393416 TVO393414:TVO393416 UFK393414:UFK393416 UPG393414:UPG393416 UZC393414:UZC393416 VIY393414:VIY393416 VSU393414:VSU393416 WCQ393414:WCQ393416 WMM393414:WMM393416 WWI393414:WWI393416 E458950:E458952 JW458950:JW458952 TS458950:TS458952 ADO458950:ADO458952 ANK458950:ANK458952 AXG458950:AXG458952 BHC458950:BHC458952 BQY458950:BQY458952 CAU458950:CAU458952 CKQ458950:CKQ458952 CUM458950:CUM458952 DEI458950:DEI458952 DOE458950:DOE458952 DYA458950:DYA458952 EHW458950:EHW458952 ERS458950:ERS458952 FBO458950:FBO458952 FLK458950:FLK458952 FVG458950:FVG458952 GFC458950:GFC458952 GOY458950:GOY458952 GYU458950:GYU458952 HIQ458950:HIQ458952 HSM458950:HSM458952 ICI458950:ICI458952 IME458950:IME458952 IWA458950:IWA458952 JFW458950:JFW458952 JPS458950:JPS458952 JZO458950:JZO458952 KJK458950:KJK458952 KTG458950:KTG458952 LDC458950:LDC458952 LMY458950:LMY458952 LWU458950:LWU458952 MGQ458950:MGQ458952 MQM458950:MQM458952 NAI458950:NAI458952 NKE458950:NKE458952 NUA458950:NUA458952 ODW458950:ODW458952 ONS458950:ONS458952 OXO458950:OXO458952 PHK458950:PHK458952 PRG458950:PRG458952 QBC458950:QBC458952 QKY458950:QKY458952 QUU458950:QUU458952 REQ458950:REQ458952 ROM458950:ROM458952 RYI458950:RYI458952 SIE458950:SIE458952 SSA458950:SSA458952 TBW458950:TBW458952 TLS458950:TLS458952 TVO458950:TVO458952 UFK458950:UFK458952 UPG458950:UPG458952 UZC458950:UZC458952 VIY458950:VIY458952 VSU458950:VSU458952 WCQ458950:WCQ458952 WMM458950:WMM458952 WWI458950:WWI458952 E524486:E524488 JW524486:JW524488 TS524486:TS524488 ADO524486:ADO524488 ANK524486:ANK524488 AXG524486:AXG524488 BHC524486:BHC524488 BQY524486:BQY524488 CAU524486:CAU524488 CKQ524486:CKQ524488 CUM524486:CUM524488 DEI524486:DEI524488 DOE524486:DOE524488 DYA524486:DYA524488 EHW524486:EHW524488 ERS524486:ERS524488 FBO524486:FBO524488 FLK524486:FLK524488 FVG524486:FVG524488 GFC524486:GFC524488 GOY524486:GOY524488 GYU524486:GYU524488 HIQ524486:HIQ524488 HSM524486:HSM524488 ICI524486:ICI524488 IME524486:IME524488 IWA524486:IWA524488 JFW524486:JFW524488 JPS524486:JPS524488 JZO524486:JZO524488 KJK524486:KJK524488 KTG524486:KTG524488 LDC524486:LDC524488 LMY524486:LMY524488 LWU524486:LWU524488 MGQ524486:MGQ524488 MQM524486:MQM524488 NAI524486:NAI524488 NKE524486:NKE524488 NUA524486:NUA524488 ODW524486:ODW524488 ONS524486:ONS524488 OXO524486:OXO524488 PHK524486:PHK524488 PRG524486:PRG524488 QBC524486:QBC524488 QKY524486:QKY524488 QUU524486:QUU524488 REQ524486:REQ524488 ROM524486:ROM524488 RYI524486:RYI524488 SIE524486:SIE524488 SSA524486:SSA524488 TBW524486:TBW524488 TLS524486:TLS524488 TVO524486:TVO524488 UFK524486:UFK524488 UPG524486:UPG524488 UZC524486:UZC524488 VIY524486:VIY524488 VSU524486:VSU524488 WCQ524486:WCQ524488 WMM524486:WMM524488 WWI524486:WWI524488 E590022:E590024 JW590022:JW590024 TS590022:TS590024 ADO590022:ADO590024 ANK590022:ANK590024 AXG590022:AXG590024 BHC590022:BHC590024 BQY590022:BQY590024 CAU590022:CAU590024 CKQ590022:CKQ590024 CUM590022:CUM590024 DEI590022:DEI590024 DOE590022:DOE590024 DYA590022:DYA590024 EHW590022:EHW590024 ERS590022:ERS590024 FBO590022:FBO590024 FLK590022:FLK590024 FVG590022:FVG590024 GFC590022:GFC590024 GOY590022:GOY590024 GYU590022:GYU590024 HIQ590022:HIQ590024 HSM590022:HSM590024 ICI590022:ICI590024 IME590022:IME590024 IWA590022:IWA590024 JFW590022:JFW590024 JPS590022:JPS590024 JZO590022:JZO590024 KJK590022:KJK590024 KTG590022:KTG590024 LDC590022:LDC590024 LMY590022:LMY590024 LWU590022:LWU590024 MGQ590022:MGQ590024 MQM590022:MQM590024 NAI590022:NAI590024 NKE590022:NKE590024 NUA590022:NUA590024 ODW590022:ODW590024 ONS590022:ONS590024 OXO590022:OXO590024 PHK590022:PHK590024 PRG590022:PRG590024 QBC590022:QBC590024 QKY590022:QKY590024 QUU590022:QUU590024 REQ590022:REQ590024 ROM590022:ROM590024 RYI590022:RYI590024 SIE590022:SIE590024 SSA590022:SSA590024 TBW590022:TBW590024 TLS590022:TLS590024 TVO590022:TVO590024 UFK590022:UFK590024 UPG590022:UPG590024 UZC590022:UZC590024 VIY590022:VIY590024 VSU590022:VSU590024 WCQ590022:WCQ590024 WMM590022:WMM590024 WWI590022:WWI590024 E655558:E655560 JW655558:JW655560 TS655558:TS655560 ADO655558:ADO655560 ANK655558:ANK655560 AXG655558:AXG655560 BHC655558:BHC655560 BQY655558:BQY655560 CAU655558:CAU655560 CKQ655558:CKQ655560 CUM655558:CUM655560 DEI655558:DEI655560 DOE655558:DOE655560 DYA655558:DYA655560 EHW655558:EHW655560 ERS655558:ERS655560 FBO655558:FBO655560 FLK655558:FLK655560 FVG655558:FVG655560 GFC655558:GFC655560 GOY655558:GOY655560 GYU655558:GYU655560 HIQ655558:HIQ655560 HSM655558:HSM655560 ICI655558:ICI655560 IME655558:IME655560 IWA655558:IWA655560 JFW655558:JFW655560 JPS655558:JPS655560 JZO655558:JZO655560 KJK655558:KJK655560 KTG655558:KTG655560 LDC655558:LDC655560 LMY655558:LMY655560 LWU655558:LWU655560 MGQ655558:MGQ655560 MQM655558:MQM655560 NAI655558:NAI655560 NKE655558:NKE655560 NUA655558:NUA655560 ODW655558:ODW655560 ONS655558:ONS655560 OXO655558:OXO655560 PHK655558:PHK655560 PRG655558:PRG655560 QBC655558:QBC655560 QKY655558:QKY655560 QUU655558:QUU655560 REQ655558:REQ655560 ROM655558:ROM655560 RYI655558:RYI655560 SIE655558:SIE655560 SSA655558:SSA655560 TBW655558:TBW655560 TLS655558:TLS655560 TVO655558:TVO655560 UFK655558:UFK655560 UPG655558:UPG655560 UZC655558:UZC655560 VIY655558:VIY655560 VSU655558:VSU655560 WCQ655558:WCQ655560 WMM655558:WMM655560 WWI655558:WWI655560 E721094:E721096 JW721094:JW721096 TS721094:TS721096 ADO721094:ADO721096 ANK721094:ANK721096 AXG721094:AXG721096 BHC721094:BHC721096 BQY721094:BQY721096 CAU721094:CAU721096 CKQ721094:CKQ721096 CUM721094:CUM721096 DEI721094:DEI721096 DOE721094:DOE721096 DYA721094:DYA721096 EHW721094:EHW721096 ERS721094:ERS721096 FBO721094:FBO721096 FLK721094:FLK721096 FVG721094:FVG721096 GFC721094:GFC721096 GOY721094:GOY721096 GYU721094:GYU721096 HIQ721094:HIQ721096 HSM721094:HSM721096 ICI721094:ICI721096 IME721094:IME721096 IWA721094:IWA721096 JFW721094:JFW721096 JPS721094:JPS721096 JZO721094:JZO721096 KJK721094:KJK721096 KTG721094:KTG721096 LDC721094:LDC721096 LMY721094:LMY721096 LWU721094:LWU721096 MGQ721094:MGQ721096 MQM721094:MQM721096 NAI721094:NAI721096 NKE721094:NKE721096 NUA721094:NUA721096 ODW721094:ODW721096 ONS721094:ONS721096 OXO721094:OXO721096 PHK721094:PHK721096 PRG721094:PRG721096 QBC721094:QBC721096 QKY721094:QKY721096 QUU721094:QUU721096 REQ721094:REQ721096 ROM721094:ROM721096 RYI721094:RYI721096 SIE721094:SIE721096 SSA721094:SSA721096 TBW721094:TBW721096 TLS721094:TLS721096 TVO721094:TVO721096 UFK721094:UFK721096 UPG721094:UPG721096 UZC721094:UZC721096 VIY721094:VIY721096 VSU721094:VSU721096 WCQ721094:WCQ721096 WMM721094:WMM721096 WWI721094:WWI721096 E786630:E786632 JW786630:JW786632 TS786630:TS786632 ADO786630:ADO786632 ANK786630:ANK786632 AXG786630:AXG786632 BHC786630:BHC786632 BQY786630:BQY786632 CAU786630:CAU786632 CKQ786630:CKQ786632 CUM786630:CUM786632 DEI786630:DEI786632 DOE786630:DOE786632 DYA786630:DYA786632 EHW786630:EHW786632 ERS786630:ERS786632 FBO786630:FBO786632 FLK786630:FLK786632 FVG786630:FVG786632 GFC786630:GFC786632 GOY786630:GOY786632 GYU786630:GYU786632 HIQ786630:HIQ786632 HSM786630:HSM786632 ICI786630:ICI786632 IME786630:IME786632 IWA786630:IWA786632 JFW786630:JFW786632 JPS786630:JPS786632 JZO786630:JZO786632 KJK786630:KJK786632 KTG786630:KTG786632 LDC786630:LDC786632 LMY786630:LMY786632 LWU786630:LWU786632 MGQ786630:MGQ786632 MQM786630:MQM786632 NAI786630:NAI786632 NKE786630:NKE786632 NUA786630:NUA786632 ODW786630:ODW786632 ONS786630:ONS786632 OXO786630:OXO786632 PHK786630:PHK786632 PRG786630:PRG786632 QBC786630:QBC786632 QKY786630:QKY786632 QUU786630:QUU786632 REQ786630:REQ786632 ROM786630:ROM786632 RYI786630:RYI786632 SIE786630:SIE786632 SSA786630:SSA786632 TBW786630:TBW786632 TLS786630:TLS786632 TVO786630:TVO786632 UFK786630:UFK786632 UPG786630:UPG786632 UZC786630:UZC786632 VIY786630:VIY786632 VSU786630:VSU786632 WCQ786630:WCQ786632 WMM786630:WMM786632 WWI786630:WWI786632 E852166:E852168 JW852166:JW852168 TS852166:TS852168 ADO852166:ADO852168 ANK852166:ANK852168 AXG852166:AXG852168 BHC852166:BHC852168 BQY852166:BQY852168 CAU852166:CAU852168 CKQ852166:CKQ852168 CUM852166:CUM852168 DEI852166:DEI852168 DOE852166:DOE852168 DYA852166:DYA852168 EHW852166:EHW852168 ERS852166:ERS852168 FBO852166:FBO852168 FLK852166:FLK852168 FVG852166:FVG852168 GFC852166:GFC852168 GOY852166:GOY852168 GYU852166:GYU852168 HIQ852166:HIQ852168 HSM852166:HSM852168 ICI852166:ICI852168 IME852166:IME852168 IWA852166:IWA852168 JFW852166:JFW852168 JPS852166:JPS852168 JZO852166:JZO852168 KJK852166:KJK852168 KTG852166:KTG852168 LDC852166:LDC852168 LMY852166:LMY852168 LWU852166:LWU852168 MGQ852166:MGQ852168 MQM852166:MQM852168 NAI852166:NAI852168 NKE852166:NKE852168 NUA852166:NUA852168 ODW852166:ODW852168 ONS852166:ONS852168 OXO852166:OXO852168 PHK852166:PHK852168 PRG852166:PRG852168 QBC852166:QBC852168 QKY852166:QKY852168 QUU852166:QUU852168 REQ852166:REQ852168 ROM852166:ROM852168 RYI852166:RYI852168 SIE852166:SIE852168 SSA852166:SSA852168 TBW852166:TBW852168 TLS852166:TLS852168 TVO852166:TVO852168 UFK852166:UFK852168 UPG852166:UPG852168 UZC852166:UZC852168 VIY852166:VIY852168 VSU852166:VSU852168 WCQ852166:WCQ852168 WMM852166:WMM852168 WWI852166:WWI852168 E917702:E917704 JW917702:JW917704 TS917702:TS917704 ADO917702:ADO917704 ANK917702:ANK917704 AXG917702:AXG917704 BHC917702:BHC917704 BQY917702:BQY917704 CAU917702:CAU917704 CKQ917702:CKQ917704 CUM917702:CUM917704 DEI917702:DEI917704 DOE917702:DOE917704 DYA917702:DYA917704 EHW917702:EHW917704 ERS917702:ERS917704 FBO917702:FBO917704 FLK917702:FLK917704 FVG917702:FVG917704 GFC917702:GFC917704 GOY917702:GOY917704 GYU917702:GYU917704 HIQ917702:HIQ917704 HSM917702:HSM917704 ICI917702:ICI917704 IME917702:IME917704 IWA917702:IWA917704 JFW917702:JFW917704 JPS917702:JPS917704 JZO917702:JZO917704 KJK917702:KJK917704 KTG917702:KTG917704 LDC917702:LDC917704 LMY917702:LMY917704 LWU917702:LWU917704 MGQ917702:MGQ917704 MQM917702:MQM917704 NAI917702:NAI917704 NKE917702:NKE917704 NUA917702:NUA917704 ODW917702:ODW917704 ONS917702:ONS917704 OXO917702:OXO917704 PHK917702:PHK917704 PRG917702:PRG917704 QBC917702:QBC917704 QKY917702:QKY917704 QUU917702:QUU917704 REQ917702:REQ917704 ROM917702:ROM917704 RYI917702:RYI917704 SIE917702:SIE917704 SSA917702:SSA917704 TBW917702:TBW917704 TLS917702:TLS917704 TVO917702:TVO917704 UFK917702:UFK917704 UPG917702:UPG917704 UZC917702:UZC917704 VIY917702:VIY917704 VSU917702:VSU917704 WCQ917702:WCQ917704 WMM917702:WMM917704 WWI917702:WWI917704 E983238:E983240 JW983238:JW983240 TS983238:TS983240 ADO983238:ADO983240 ANK983238:ANK983240 AXG983238:AXG983240 BHC983238:BHC983240 BQY983238:BQY983240 CAU983238:CAU983240 CKQ983238:CKQ983240 CUM983238:CUM983240 DEI983238:DEI983240 DOE983238:DOE983240 DYA983238:DYA983240 EHW983238:EHW983240 ERS983238:ERS983240 FBO983238:FBO983240 FLK983238:FLK983240 FVG983238:FVG983240 GFC983238:GFC983240 GOY983238:GOY983240 GYU983238:GYU983240 HIQ983238:HIQ983240 HSM983238:HSM983240 ICI983238:ICI983240 IME983238:IME983240 IWA983238:IWA983240 JFW983238:JFW983240 JPS983238:JPS983240 JZO983238:JZO983240 KJK983238:KJK983240 KTG983238:KTG983240 LDC983238:LDC983240 LMY983238:LMY983240 LWU983238:LWU983240 MGQ983238:MGQ983240 MQM983238:MQM983240 NAI983238:NAI983240 NKE983238:NKE983240 NUA983238:NUA983240 ODW983238:ODW983240 ONS983238:ONS983240 OXO983238:OXO983240 PHK983238:PHK983240 PRG983238:PRG983240 QBC983238:QBC983240 QKY983238:QKY983240 QUU983238:QUU983240 REQ983238:REQ983240 ROM983238:ROM983240 RYI983238:RYI983240 SIE983238:SIE983240 SSA983238:SSA983240 TBW983238:TBW983240 TLS983238:TLS983240 TVO983238:TVO983240 UFK983238:UFK983240 UPG983238:UPG983240 UZC983238:UZC983240 VIY983238:VIY983240 VSU983238:VSU983240 WCQ983238:WCQ983240 WMM983238:WMM983240 WWI983238:WWI983240 GYU983154:GYU983156 E65729:E65731 JW65729:JW65731 TS65729:TS65731 ADO65729:ADO65731 ANK65729:ANK65731 AXG65729:AXG65731 BHC65729:BHC65731 BQY65729:BQY65731 CAU65729:CAU65731 CKQ65729:CKQ65731 CUM65729:CUM65731 DEI65729:DEI65731 DOE65729:DOE65731 DYA65729:DYA65731 EHW65729:EHW65731 ERS65729:ERS65731 FBO65729:FBO65731 FLK65729:FLK65731 FVG65729:FVG65731 GFC65729:GFC65731 GOY65729:GOY65731 GYU65729:GYU65731 HIQ65729:HIQ65731 HSM65729:HSM65731 ICI65729:ICI65731 IME65729:IME65731 IWA65729:IWA65731 JFW65729:JFW65731 JPS65729:JPS65731 JZO65729:JZO65731 KJK65729:KJK65731 KTG65729:KTG65731 LDC65729:LDC65731 LMY65729:LMY65731 LWU65729:LWU65731 MGQ65729:MGQ65731 MQM65729:MQM65731 NAI65729:NAI65731 NKE65729:NKE65731 NUA65729:NUA65731 ODW65729:ODW65731 ONS65729:ONS65731 OXO65729:OXO65731 PHK65729:PHK65731 PRG65729:PRG65731 QBC65729:QBC65731 QKY65729:QKY65731 QUU65729:QUU65731 REQ65729:REQ65731 ROM65729:ROM65731 RYI65729:RYI65731 SIE65729:SIE65731 SSA65729:SSA65731 TBW65729:TBW65731 TLS65729:TLS65731 TVO65729:TVO65731 UFK65729:UFK65731 UPG65729:UPG65731 UZC65729:UZC65731 VIY65729:VIY65731 VSU65729:VSU65731 WCQ65729:WCQ65731 WMM65729:WMM65731 WWI65729:WWI65731 E131265:E131267 JW131265:JW131267 TS131265:TS131267 ADO131265:ADO131267 ANK131265:ANK131267 AXG131265:AXG131267 BHC131265:BHC131267 BQY131265:BQY131267 CAU131265:CAU131267 CKQ131265:CKQ131267 CUM131265:CUM131267 DEI131265:DEI131267 DOE131265:DOE131267 DYA131265:DYA131267 EHW131265:EHW131267 ERS131265:ERS131267 FBO131265:FBO131267 FLK131265:FLK131267 FVG131265:FVG131267 GFC131265:GFC131267 GOY131265:GOY131267 GYU131265:GYU131267 HIQ131265:HIQ131267 HSM131265:HSM131267 ICI131265:ICI131267 IME131265:IME131267 IWA131265:IWA131267 JFW131265:JFW131267 JPS131265:JPS131267 JZO131265:JZO131267 KJK131265:KJK131267 KTG131265:KTG131267 LDC131265:LDC131267 LMY131265:LMY131267 LWU131265:LWU131267 MGQ131265:MGQ131267 MQM131265:MQM131267 NAI131265:NAI131267 NKE131265:NKE131267 NUA131265:NUA131267 ODW131265:ODW131267 ONS131265:ONS131267 OXO131265:OXO131267 PHK131265:PHK131267 PRG131265:PRG131267 QBC131265:QBC131267 QKY131265:QKY131267 QUU131265:QUU131267 REQ131265:REQ131267 ROM131265:ROM131267 RYI131265:RYI131267 SIE131265:SIE131267 SSA131265:SSA131267 TBW131265:TBW131267 TLS131265:TLS131267 TVO131265:TVO131267 UFK131265:UFK131267 UPG131265:UPG131267 UZC131265:UZC131267 VIY131265:VIY131267 VSU131265:VSU131267 WCQ131265:WCQ131267 WMM131265:WMM131267 WWI131265:WWI131267 E196801:E196803 JW196801:JW196803 TS196801:TS196803 ADO196801:ADO196803 ANK196801:ANK196803 AXG196801:AXG196803 BHC196801:BHC196803 BQY196801:BQY196803 CAU196801:CAU196803 CKQ196801:CKQ196803 CUM196801:CUM196803 DEI196801:DEI196803 DOE196801:DOE196803 DYA196801:DYA196803 EHW196801:EHW196803 ERS196801:ERS196803 FBO196801:FBO196803 FLK196801:FLK196803 FVG196801:FVG196803 GFC196801:GFC196803 GOY196801:GOY196803 GYU196801:GYU196803 HIQ196801:HIQ196803 HSM196801:HSM196803 ICI196801:ICI196803 IME196801:IME196803 IWA196801:IWA196803 JFW196801:JFW196803 JPS196801:JPS196803 JZO196801:JZO196803 KJK196801:KJK196803 KTG196801:KTG196803 LDC196801:LDC196803 LMY196801:LMY196803 LWU196801:LWU196803 MGQ196801:MGQ196803 MQM196801:MQM196803 NAI196801:NAI196803 NKE196801:NKE196803 NUA196801:NUA196803 ODW196801:ODW196803 ONS196801:ONS196803 OXO196801:OXO196803 PHK196801:PHK196803 PRG196801:PRG196803 QBC196801:QBC196803 QKY196801:QKY196803 QUU196801:QUU196803 REQ196801:REQ196803 ROM196801:ROM196803 RYI196801:RYI196803 SIE196801:SIE196803 SSA196801:SSA196803 TBW196801:TBW196803 TLS196801:TLS196803 TVO196801:TVO196803 UFK196801:UFK196803 UPG196801:UPG196803 UZC196801:UZC196803 VIY196801:VIY196803 VSU196801:VSU196803 WCQ196801:WCQ196803 WMM196801:WMM196803 WWI196801:WWI196803 E262337:E262339 JW262337:JW262339 TS262337:TS262339 ADO262337:ADO262339 ANK262337:ANK262339 AXG262337:AXG262339 BHC262337:BHC262339 BQY262337:BQY262339 CAU262337:CAU262339 CKQ262337:CKQ262339 CUM262337:CUM262339 DEI262337:DEI262339 DOE262337:DOE262339 DYA262337:DYA262339 EHW262337:EHW262339 ERS262337:ERS262339 FBO262337:FBO262339 FLK262337:FLK262339 FVG262337:FVG262339 GFC262337:GFC262339 GOY262337:GOY262339 GYU262337:GYU262339 HIQ262337:HIQ262339 HSM262337:HSM262339 ICI262337:ICI262339 IME262337:IME262339 IWA262337:IWA262339 JFW262337:JFW262339 JPS262337:JPS262339 JZO262337:JZO262339 KJK262337:KJK262339 KTG262337:KTG262339 LDC262337:LDC262339 LMY262337:LMY262339 LWU262337:LWU262339 MGQ262337:MGQ262339 MQM262337:MQM262339 NAI262337:NAI262339 NKE262337:NKE262339 NUA262337:NUA262339 ODW262337:ODW262339 ONS262337:ONS262339 OXO262337:OXO262339 PHK262337:PHK262339 PRG262337:PRG262339 QBC262337:QBC262339 QKY262337:QKY262339 QUU262337:QUU262339 REQ262337:REQ262339 ROM262337:ROM262339 RYI262337:RYI262339 SIE262337:SIE262339 SSA262337:SSA262339 TBW262337:TBW262339 TLS262337:TLS262339 TVO262337:TVO262339 UFK262337:UFK262339 UPG262337:UPG262339 UZC262337:UZC262339 VIY262337:VIY262339 VSU262337:VSU262339 WCQ262337:WCQ262339 WMM262337:WMM262339 WWI262337:WWI262339 E327873:E327875 JW327873:JW327875 TS327873:TS327875 ADO327873:ADO327875 ANK327873:ANK327875 AXG327873:AXG327875 BHC327873:BHC327875 BQY327873:BQY327875 CAU327873:CAU327875 CKQ327873:CKQ327875 CUM327873:CUM327875 DEI327873:DEI327875 DOE327873:DOE327875 DYA327873:DYA327875 EHW327873:EHW327875 ERS327873:ERS327875 FBO327873:FBO327875 FLK327873:FLK327875 FVG327873:FVG327875 GFC327873:GFC327875 GOY327873:GOY327875 GYU327873:GYU327875 HIQ327873:HIQ327875 HSM327873:HSM327875 ICI327873:ICI327875 IME327873:IME327875 IWA327873:IWA327875 JFW327873:JFW327875 JPS327873:JPS327875 JZO327873:JZO327875 KJK327873:KJK327875 KTG327873:KTG327875 LDC327873:LDC327875 LMY327873:LMY327875 LWU327873:LWU327875 MGQ327873:MGQ327875 MQM327873:MQM327875 NAI327873:NAI327875 NKE327873:NKE327875 NUA327873:NUA327875 ODW327873:ODW327875 ONS327873:ONS327875 OXO327873:OXO327875 PHK327873:PHK327875 PRG327873:PRG327875 QBC327873:QBC327875 QKY327873:QKY327875 QUU327873:QUU327875 REQ327873:REQ327875 ROM327873:ROM327875 RYI327873:RYI327875 SIE327873:SIE327875 SSA327873:SSA327875 TBW327873:TBW327875 TLS327873:TLS327875 TVO327873:TVO327875 UFK327873:UFK327875 UPG327873:UPG327875 UZC327873:UZC327875 VIY327873:VIY327875 VSU327873:VSU327875 WCQ327873:WCQ327875 WMM327873:WMM327875 WWI327873:WWI327875 E393409:E393411 JW393409:JW393411 TS393409:TS393411 ADO393409:ADO393411 ANK393409:ANK393411 AXG393409:AXG393411 BHC393409:BHC393411 BQY393409:BQY393411 CAU393409:CAU393411 CKQ393409:CKQ393411 CUM393409:CUM393411 DEI393409:DEI393411 DOE393409:DOE393411 DYA393409:DYA393411 EHW393409:EHW393411 ERS393409:ERS393411 FBO393409:FBO393411 FLK393409:FLK393411 FVG393409:FVG393411 GFC393409:GFC393411 GOY393409:GOY393411 GYU393409:GYU393411 HIQ393409:HIQ393411 HSM393409:HSM393411 ICI393409:ICI393411 IME393409:IME393411 IWA393409:IWA393411 JFW393409:JFW393411 JPS393409:JPS393411 JZO393409:JZO393411 KJK393409:KJK393411 KTG393409:KTG393411 LDC393409:LDC393411 LMY393409:LMY393411 LWU393409:LWU393411 MGQ393409:MGQ393411 MQM393409:MQM393411 NAI393409:NAI393411 NKE393409:NKE393411 NUA393409:NUA393411 ODW393409:ODW393411 ONS393409:ONS393411 OXO393409:OXO393411 PHK393409:PHK393411 PRG393409:PRG393411 QBC393409:QBC393411 QKY393409:QKY393411 QUU393409:QUU393411 REQ393409:REQ393411 ROM393409:ROM393411 RYI393409:RYI393411 SIE393409:SIE393411 SSA393409:SSA393411 TBW393409:TBW393411 TLS393409:TLS393411 TVO393409:TVO393411 UFK393409:UFK393411 UPG393409:UPG393411 UZC393409:UZC393411 VIY393409:VIY393411 VSU393409:VSU393411 WCQ393409:WCQ393411 WMM393409:WMM393411 WWI393409:WWI393411 E458945:E458947 JW458945:JW458947 TS458945:TS458947 ADO458945:ADO458947 ANK458945:ANK458947 AXG458945:AXG458947 BHC458945:BHC458947 BQY458945:BQY458947 CAU458945:CAU458947 CKQ458945:CKQ458947 CUM458945:CUM458947 DEI458945:DEI458947 DOE458945:DOE458947 DYA458945:DYA458947 EHW458945:EHW458947 ERS458945:ERS458947 FBO458945:FBO458947 FLK458945:FLK458947 FVG458945:FVG458947 GFC458945:GFC458947 GOY458945:GOY458947 GYU458945:GYU458947 HIQ458945:HIQ458947 HSM458945:HSM458947 ICI458945:ICI458947 IME458945:IME458947 IWA458945:IWA458947 JFW458945:JFW458947 JPS458945:JPS458947 JZO458945:JZO458947 KJK458945:KJK458947 KTG458945:KTG458947 LDC458945:LDC458947 LMY458945:LMY458947 LWU458945:LWU458947 MGQ458945:MGQ458947 MQM458945:MQM458947 NAI458945:NAI458947 NKE458945:NKE458947 NUA458945:NUA458947 ODW458945:ODW458947 ONS458945:ONS458947 OXO458945:OXO458947 PHK458945:PHK458947 PRG458945:PRG458947 QBC458945:QBC458947 QKY458945:QKY458947 QUU458945:QUU458947 REQ458945:REQ458947 ROM458945:ROM458947 RYI458945:RYI458947 SIE458945:SIE458947 SSA458945:SSA458947 TBW458945:TBW458947 TLS458945:TLS458947 TVO458945:TVO458947 UFK458945:UFK458947 UPG458945:UPG458947 UZC458945:UZC458947 VIY458945:VIY458947 VSU458945:VSU458947 WCQ458945:WCQ458947 WMM458945:WMM458947 WWI458945:WWI458947 E524481:E524483 JW524481:JW524483 TS524481:TS524483 ADO524481:ADO524483 ANK524481:ANK524483 AXG524481:AXG524483 BHC524481:BHC524483 BQY524481:BQY524483 CAU524481:CAU524483 CKQ524481:CKQ524483 CUM524481:CUM524483 DEI524481:DEI524483 DOE524481:DOE524483 DYA524481:DYA524483 EHW524481:EHW524483 ERS524481:ERS524483 FBO524481:FBO524483 FLK524481:FLK524483 FVG524481:FVG524483 GFC524481:GFC524483 GOY524481:GOY524483 GYU524481:GYU524483 HIQ524481:HIQ524483 HSM524481:HSM524483 ICI524481:ICI524483 IME524481:IME524483 IWA524481:IWA524483 JFW524481:JFW524483 JPS524481:JPS524483 JZO524481:JZO524483 KJK524481:KJK524483 KTG524481:KTG524483 LDC524481:LDC524483 LMY524481:LMY524483 LWU524481:LWU524483 MGQ524481:MGQ524483 MQM524481:MQM524483 NAI524481:NAI524483 NKE524481:NKE524483 NUA524481:NUA524483 ODW524481:ODW524483 ONS524481:ONS524483 OXO524481:OXO524483 PHK524481:PHK524483 PRG524481:PRG524483 QBC524481:QBC524483 QKY524481:QKY524483 QUU524481:QUU524483 REQ524481:REQ524483 ROM524481:ROM524483 RYI524481:RYI524483 SIE524481:SIE524483 SSA524481:SSA524483 TBW524481:TBW524483 TLS524481:TLS524483 TVO524481:TVO524483 UFK524481:UFK524483 UPG524481:UPG524483 UZC524481:UZC524483 VIY524481:VIY524483 VSU524481:VSU524483 WCQ524481:WCQ524483 WMM524481:WMM524483 WWI524481:WWI524483 E590017:E590019 JW590017:JW590019 TS590017:TS590019 ADO590017:ADO590019 ANK590017:ANK590019 AXG590017:AXG590019 BHC590017:BHC590019 BQY590017:BQY590019 CAU590017:CAU590019 CKQ590017:CKQ590019 CUM590017:CUM590019 DEI590017:DEI590019 DOE590017:DOE590019 DYA590017:DYA590019 EHW590017:EHW590019 ERS590017:ERS590019 FBO590017:FBO590019 FLK590017:FLK590019 FVG590017:FVG590019 GFC590017:GFC590019 GOY590017:GOY590019 GYU590017:GYU590019 HIQ590017:HIQ590019 HSM590017:HSM590019 ICI590017:ICI590019 IME590017:IME590019 IWA590017:IWA590019 JFW590017:JFW590019 JPS590017:JPS590019 JZO590017:JZO590019 KJK590017:KJK590019 KTG590017:KTG590019 LDC590017:LDC590019 LMY590017:LMY590019 LWU590017:LWU590019 MGQ590017:MGQ590019 MQM590017:MQM590019 NAI590017:NAI590019 NKE590017:NKE590019 NUA590017:NUA590019 ODW590017:ODW590019 ONS590017:ONS590019 OXO590017:OXO590019 PHK590017:PHK590019 PRG590017:PRG590019 QBC590017:QBC590019 QKY590017:QKY590019 QUU590017:QUU590019 REQ590017:REQ590019 ROM590017:ROM590019 RYI590017:RYI590019 SIE590017:SIE590019 SSA590017:SSA590019 TBW590017:TBW590019 TLS590017:TLS590019 TVO590017:TVO590019 UFK590017:UFK590019 UPG590017:UPG590019 UZC590017:UZC590019 VIY590017:VIY590019 VSU590017:VSU590019 WCQ590017:WCQ590019 WMM590017:WMM590019 WWI590017:WWI590019 E655553:E655555 JW655553:JW655555 TS655553:TS655555 ADO655553:ADO655555 ANK655553:ANK655555 AXG655553:AXG655555 BHC655553:BHC655555 BQY655553:BQY655555 CAU655553:CAU655555 CKQ655553:CKQ655555 CUM655553:CUM655555 DEI655553:DEI655555 DOE655553:DOE655555 DYA655553:DYA655555 EHW655553:EHW655555 ERS655553:ERS655555 FBO655553:FBO655555 FLK655553:FLK655555 FVG655553:FVG655555 GFC655553:GFC655555 GOY655553:GOY655555 GYU655553:GYU655555 HIQ655553:HIQ655555 HSM655553:HSM655555 ICI655553:ICI655555 IME655553:IME655555 IWA655553:IWA655555 JFW655553:JFW655555 JPS655553:JPS655555 JZO655553:JZO655555 KJK655553:KJK655555 KTG655553:KTG655555 LDC655553:LDC655555 LMY655553:LMY655555 LWU655553:LWU655555 MGQ655553:MGQ655555 MQM655553:MQM655555 NAI655553:NAI655555 NKE655553:NKE655555 NUA655553:NUA655555 ODW655553:ODW655555 ONS655553:ONS655555 OXO655553:OXO655555 PHK655553:PHK655555 PRG655553:PRG655555 QBC655553:QBC655555 QKY655553:QKY655555 QUU655553:QUU655555 REQ655553:REQ655555 ROM655553:ROM655555 RYI655553:RYI655555 SIE655553:SIE655555 SSA655553:SSA655555 TBW655553:TBW655555 TLS655553:TLS655555 TVO655553:TVO655555 UFK655553:UFK655555 UPG655553:UPG655555 UZC655553:UZC655555 VIY655553:VIY655555 VSU655553:VSU655555 WCQ655553:WCQ655555 WMM655553:WMM655555 WWI655553:WWI655555 E721089:E721091 JW721089:JW721091 TS721089:TS721091 ADO721089:ADO721091 ANK721089:ANK721091 AXG721089:AXG721091 BHC721089:BHC721091 BQY721089:BQY721091 CAU721089:CAU721091 CKQ721089:CKQ721091 CUM721089:CUM721091 DEI721089:DEI721091 DOE721089:DOE721091 DYA721089:DYA721091 EHW721089:EHW721091 ERS721089:ERS721091 FBO721089:FBO721091 FLK721089:FLK721091 FVG721089:FVG721091 GFC721089:GFC721091 GOY721089:GOY721091 GYU721089:GYU721091 HIQ721089:HIQ721091 HSM721089:HSM721091 ICI721089:ICI721091 IME721089:IME721091 IWA721089:IWA721091 JFW721089:JFW721091 JPS721089:JPS721091 JZO721089:JZO721091 KJK721089:KJK721091 KTG721089:KTG721091 LDC721089:LDC721091 LMY721089:LMY721091 LWU721089:LWU721091 MGQ721089:MGQ721091 MQM721089:MQM721091 NAI721089:NAI721091 NKE721089:NKE721091 NUA721089:NUA721091 ODW721089:ODW721091 ONS721089:ONS721091 OXO721089:OXO721091 PHK721089:PHK721091 PRG721089:PRG721091 QBC721089:QBC721091 QKY721089:QKY721091 QUU721089:QUU721091 REQ721089:REQ721091 ROM721089:ROM721091 RYI721089:RYI721091 SIE721089:SIE721091 SSA721089:SSA721091 TBW721089:TBW721091 TLS721089:TLS721091 TVO721089:TVO721091 UFK721089:UFK721091 UPG721089:UPG721091 UZC721089:UZC721091 VIY721089:VIY721091 VSU721089:VSU721091 WCQ721089:WCQ721091 WMM721089:WMM721091 WWI721089:WWI721091 E786625:E786627 JW786625:JW786627 TS786625:TS786627 ADO786625:ADO786627 ANK786625:ANK786627 AXG786625:AXG786627 BHC786625:BHC786627 BQY786625:BQY786627 CAU786625:CAU786627 CKQ786625:CKQ786627 CUM786625:CUM786627 DEI786625:DEI786627 DOE786625:DOE786627 DYA786625:DYA786627 EHW786625:EHW786627 ERS786625:ERS786627 FBO786625:FBO786627 FLK786625:FLK786627 FVG786625:FVG786627 GFC786625:GFC786627 GOY786625:GOY786627 GYU786625:GYU786627 HIQ786625:HIQ786627 HSM786625:HSM786627 ICI786625:ICI786627 IME786625:IME786627 IWA786625:IWA786627 JFW786625:JFW786627 JPS786625:JPS786627 JZO786625:JZO786627 KJK786625:KJK786627 KTG786625:KTG786627 LDC786625:LDC786627 LMY786625:LMY786627 LWU786625:LWU786627 MGQ786625:MGQ786627 MQM786625:MQM786627 NAI786625:NAI786627 NKE786625:NKE786627 NUA786625:NUA786627 ODW786625:ODW786627 ONS786625:ONS786627 OXO786625:OXO786627 PHK786625:PHK786627 PRG786625:PRG786627 QBC786625:QBC786627 QKY786625:QKY786627 QUU786625:QUU786627 REQ786625:REQ786627 ROM786625:ROM786627 RYI786625:RYI786627 SIE786625:SIE786627 SSA786625:SSA786627 TBW786625:TBW786627 TLS786625:TLS786627 TVO786625:TVO786627 UFK786625:UFK786627 UPG786625:UPG786627 UZC786625:UZC786627 VIY786625:VIY786627 VSU786625:VSU786627 WCQ786625:WCQ786627 WMM786625:WMM786627 WWI786625:WWI786627 E852161:E852163 JW852161:JW852163 TS852161:TS852163 ADO852161:ADO852163 ANK852161:ANK852163 AXG852161:AXG852163 BHC852161:BHC852163 BQY852161:BQY852163 CAU852161:CAU852163 CKQ852161:CKQ852163 CUM852161:CUM852163 DEI852161:DEI852163 DOE852161:DOE852163 DYA852161:DYA852163 EHW852161:EHW852163 ERS852161:ERS852163 FBO852161:FBO852163 FLK852161:FLK852163 FVG852161:FVG852163 GFC852161:GFC852163 GOY852161:GOY852163 GYU852161:GYU852163 HIQ852161:HIQ852163 HSM852161:HSM852163 ICI852161:ICI852163 IME852161:IME852163 IWA852161:IWA852163 JFW852161:JFW852163 JPS852161:JPS852163 JZO852161:JZO852163 KJK852161:KJK852163 KTG852161:KTG852163 LDC852161:LDC852163 LMY852161:LMY852163 LWU852161:LWU852163 MGQ852161:MGQ852163 MQM852161:MQM852163 NAI852161:NAI852163 NKE852161:NKE852163 NUA852161:NUA852163 ODW852161:ODW852163 ONS852161:ONS852163 OXO852161:OXO852163 PHK852161:PHK852163 PRG852161:PRG852163 QBC852161:QBC852163 QKY852161:QKY852163 QUU852161:QUU852163 REQ852161:REQ852163 ROM852161:ROM852163 RYI852161:RYI852163 SIE852161:SIE852163 SSA852161:SSA852163 TBW852161:TBW852163 TLS852161:TLS852163 TVO852161:TVO852163 UFK852161:UFK852163 UPG852161:UPG852163 UZC852161:UZC852163 VIY852161:VIY852163 VSU852161:VSU852163 WCQ852161:WCQ852163 WMM852161:WMM852163 WWI852161:WWI852163 E917697:E917699 JW917697:JW917699 TS917697:TS917699 ADO917697:ADO917699 ANK917697:ANK917699 AXG917697:AXG917699 BHC917697:BHC917699 BQY917697:BQY917699 CAU917697:CAU917699 CKQ917697:CKQ917699 CUM917697:CUM917699 DEI917697:DEI917699 DOE917697:DOE917699 DYA917697:DYA917699 EHW917697:EHW917699 ERS917697:ERS917699 FBO917697:FBO917699 FLK917697:FLK917699 FVG917697:FVG917699 GFC917697:GFC917699 GOY917697:GOY917699 GYU917697:GYU917699 HIQ917697:HIQ917699 HSM917697:HSM917699 ICI917697:ICI917699 IME917697:IME917699 IWA917697:IWA917699 JFW917697:JFW917699 JPS917697:JPS917699 JZO917697:JZO917699 KJK917697:KJK917699 KTG917697:KTG917699 LDC917697:LDC917699 LMY917697:LMY917699 LWU917697:LWU917699 MGQ917697:MGQ917699 MQM917697:MQM917699 NAI917697:NAI917699 NKE917697:NKE917699 NUA917697:NUA917699 ODW917697:ODW917699 ONS917697:ONS917699 OXO917697:OXO917699 PHK917697:PHK917699 PRG917697:PRG917699 QBC917697:QBC917699 QKY917697:QKY917699 QUU917697:QUU917699 REQ917697:REQ917699 ROM917697:ROM917699 RYI917697:RYI917699 SIE917697:SIE917699 SSA917697:SSA917699 TBW917697:TBW917699 TLS917697:TLS917699 TVO917697:TVO917699 UFK917697:UFK917699 UPG917697:UPG917699 UZC917697:UZC917699 VIY917697:VIY917699 VSU917697:VSU917699 WCQ917697:WCQ917699 WMM917697:WMM917699 WWI917697:WWI917699 E983233:E983235 JW983233:JW983235 TS983233:TS983235 ADO983233:ADO983235 ANK983233:ANK983235 AXG983233:AXG983235 BHC983233:BHC983235 BQY983233:BQY983235 CAU983233:CAU983235 CKQ983233:CKQ983235 CUM983233:CUM983235 DEI983233:DEI983235 DOE983233:DOE983235 DYA983233:DYA983235 EHW983233:EHW983235 ERS983233:ERS983235 FBO983233:FBO983235 FLK983233:FLK983235 FVG983233:FVG983235 GFC983233:GFC983235 GOY983233:GOY983235 GYU983233:GYU983235 HIQ983233:HIQ983235 HSM983233:HSM983235 ICI983233:ICI983235 IME983233:IME983235 IWA983233:IWA983235 JFW983233:JFW983235 JPS983233:JPS983235 JZO983233:JZO983235 KJK983233:KJK983235 KTG983233:KTG983235 LDC983233:LDC983235 LMY983233:LMY983235 LWU983233:LWU983235 MGQ983233:MGQ983235 MQM983233:MQM983235 NAI983233:NAI983235 NKE983233:NKE983235 NUA983233:NUA983235 ODW983233:ODW983235 ONS983233:ONS983235 OXO983233:OXO983235 PHK983233:PHK983235 PRG983233:PRG983235 QBC983233:QBC983235 QKY983233:QKY983235 QUU983233:QUU983235 REQ983233:REQ983235 ROM983233:ROM983235 RYI983233:RYI983235 SIE983233:SIE983235 SSA983233:SSA983235 TBW983233:TBW983235 TLS983233:TLS983235 TVO983233:TVO983235 UFK983233:UFK983235 UPG983233:UPG983235 UZC983233:UZC983235 VIY983233:VIY983235 VSU983233:VSU983235 WCQ983233:WCQ983235 WMM983233:WMM983235 WWI983233:WWI983235 HIQ983154:HIQ983156 E65723:E65727 JW65723:JW65727 TS65723:TS65727 ADO65723:ADO65727 ANK65723:ANK65727 AXG65723:AXG65727 BHC65723:BHC65727 BQY65723:BQY65727 CAU65723:CAU65727 CKQ65723:CKQ65727 CUM65723:CUM65727 DEI65723:DEI65727 DOE65723:DOE65727 DYA65723:DYA65727 EHW65723:EHW65727 ERS65723:ERS65727 FBO65723:FBO65727 FLK65723:FLK65727 FVG65723:FVG65727 GFC65723:GFC65727 GOY65723:GOY65727 GYU65723:GYU65727 HIQ65723:HIQ65727 HSM65723:HSM65727 ICI65723:ICI65727 IME65723:IME65727 IWA65723:IWA65727 JFW65723:JFW65727 JPS65723:JPS65727 JZO65723:JZO65727 KJK65723:KJK65727 KTG65723:KTG65727 LDC65723:LDC65727 LMY65723:LMY65727 LWU65723:LWU65727 MGQ65723:MGQ65727 MQM65723:MQM65727 NAI65723:NAI65727 NKE65723:NKE65727 NUA65723:NUA65727 ODW65723:ODW65727 ONS65723:ONS65727 OXO65723:OXO65727 PHK65723:PHK65727 PRG65723:PRG65727 QBC65723:QBC65727 QKY65723:QKY65727 QUU65723:QUU65727 REQ65723:REQ65727 ROM65723:ROM65727 RYI65723:RYI65727 SIE65723:SIE65727 SSA65723:SSA65727 TBW65723:TBW65727 TLS65723:TLS65727 TVO65723:TVO65727 UFK65723:UFK65727 UPG65723:UPG65727 UZC65723:UZC65727 VIY65723:VIY65727 VSU65723:VSU65727 WCQ65723:WCQ65727 WMM65723:WMM65727 WWI65723:WWI65727 E131259:E131263 JW131259:JW131263 TS131259:TS131263 ADO131259:ADO131263 ANK131259:ANK131263 AXG131259:AXG131263 BHC131259:BHC131263 BQY131259:BQY131263 CAU131259:CAU131263 CKQ131259:CKQ131263 CUM131259:CUM131263 DEI131259:DEI131263 DOE131259:DOE131263 DYA131259:DYA131263 EHW131259:EHW131263 ERS131259:ERS131263 FBO131259:FBO131263 FLK131259:FLK131263 FVG131259:FVG131263 GFC131259:GFC131263 GOY131259:GOY131263 GYU131259:GYU131263 HIQ131259:HIQ131263 HSM131259:HSM131263 ICI131259:ICI131263 IME131259:IME131263 IWA131259:IWA131263 JFW131259:JFW131263 JPS131259:JPS131263 JZO131259:JZO131263 KJK131259:KJK131263 KTG131259:KTG131263 LDC131259:LDC131263 LMY131259:LMY131263 LWU131259:LWU131263 MGQ131259:MGQ131263 MQM131259:MQM131263 NAI131259:NAI131263 NKE131259:NKE131263 NUA131259:NUA131263 ODW131259:ODW131263 ONS131259:ONS131263 OXO131259:OXO131263 PHK131259:PHK131263 PRG131259:PRG131263 QBC131259:QBC131263 QKY131259:QKY131263 QUU131259:QUU131263 REQ131259:REQ131263 ROM131259:ROM131263 RYI131259:RYI131263 SIE131259:SIE131263 SSA131259:SSA131263 TBW131259:TBW131263 TLS131259:TLS131263 TVO131259:TVO131263 UFK131259:UFK131263 UPG131259:UPG131263 UZC131259:UZC131263 VIY131259:VIY131263 VSU131259:VSU131263 WCQ131259:WCQ131263 WMM131259:WMM131263 WWI131259:WWI131263 E196795:E196799 JW196795:JW196799 TS196795:TS196799 ADO196795:ADO196799 ANK196795:ANK196799 AXG196795:AXG196799 BHC196795:BHC196799 BQY196795:BQY196799 CAU196795:CAU196799 CKQ196795:CKQ196799 CUM196795:CUM196799 DEI196795:DEI196799 DOE196795:DOE196799 DYA196795:DYA196799 EHW196795:EHW196799 ERS196795:ERS196799 FBO196795:FBO196799 FLK196795:FLK196799 FVG196795:FVG196799 GFC196795:GFC196799 GOY196795:GOY196799 GYU196795:GYU196799 HIQ196795:HIQ196799 HSM196795:HSM196799 ICI196795:ICI196799 IME196795:IME196799 IWA196795:IWA196799 JFW196795:JFW196799 JPS196795:JPS196799 JZO196795:JZO196799 KJK196795:KJK196799 KTG196795:KTG196799 LDC196795:LDC196799 LMY196795:LMY196799 LWU196795:LWU196799 MGQ196795:MGQ196799 MQM196795:MQM196799 NAI196795:NAI196799 NKE196795:NKE196799 NUA196795:NUA196799 ODW196795:ODW196799 ONS196795:ONS196799 OXO196795:OXO196799 PHK196795:PHK196799 PRG196795:PRG196799 QBC196795:QBC196799 QKY196795:QKY196799 QUU196795:QUU196799 REQ196795:REQ196799 ROM196795:ROM196799 RYI196795:RYI196799 SIE196795:SIE196799 SSA196795:SSA196799 TBW196795:TBW196799 TLS196795:TLS196799 TVO196795:TVO196799 UFK196795:UFK196799 UPG196795:UPG196799 UZC196795:UZC196799 VIY196795:VIY196799 VSU196795:VSU196799 WCQ196795:WCQ196799 WMM196795:WMM196799 WWI196795:WWI196799 E262331:E262335 JW262331:JW262335 TS262331:TS262335 ADO262331:ADO262335 ANK262331:ANK262335 AXG262331:AXG262335 BHC262331:BHC262335 BQY262331:BQY262335 CAU262331:CAU262335 CKQ262331:CKQ262335 CUM262331:CUM262335 DEI262331:DEI262335 DOE262331:DOE262335 DYA262331:DYA262335 EHW262331:EHW262335 ERS262331:ERS262335 FBO262331:FBO262335 FLK262331:FLK262335 FVG262331:FVG262335 GFC262331:GFC262335 GOY262331:GOY262335 GYU262331:GYU262335 HIQ262331:HIQ262335 HSM262331:HSM262335 ICI262331:ICI262335 IME262331:IME262335 IWA262331:IWA262335 JFW262331:JFW262335 JPS262331:JPS262335 JZO262331:JZO262335 KJK262331:KJK262335 KTG262331:KTG262335 LDC262331:LDC262335 LMY262331:LMY262335 LWU262331:LWU262335 MGQ262331:MGQ262335 MQM262331:MQM262335 NAI262331:NAI262335 NKE262331:NKE262335 NUA262331:NUA262335 ODW262331:ODW262335 ONS262331:ONS262335 OXO262331:OXO262335 PHK262331:PHK262335 PRG262331:PRG262335 QBC262331:QBC262335 QKY262331:QKY262335 QUU262331:QUU262335 REQ262331:REQ262335 ROM262331:ROM262335 RYI262331:RYI262335 SIE262331:SIE262335 SSA262331:SSA262335 TBW262331:TBW262335 TLS262331:TLS262335 TVO262331:TVO262335 UFK262331:UFK262335 UPG262331:UPG262335 UZC262331:UZC262335 VIY262331:VIY262335 VSU262331:VSU262335 WCQ262331:WCQ262335 WMM262331:WMM262335 WWI262331:WWI262335 E327867:E327871 JW327867:JW327871 TS327867:TS327871 ADO327867:ADO327871 ANK327867:ANK327871 AXG327867:AXG327871 BHC327867:BHC327871 BQY327867:BQY327871 CAU327867:CAU327871 CKQ327867:CKQ327871 CUM327867:CUM327871 DEI327867:DEI327871 DOE327867:DOE327871 DYA327867:DYA327871 EHW327867:EHW327871 ERS327867:ERS327871 FBO327867:FBO327871 FLK327867:FLK327871 FVG327867:FVG327871 GFC327867:GFC327871 GOY327867:GOY327871 GYU327867:GYU327871 HIQ327867:HIQ327871 HSM327867:HSM327871 ICI327867:ICI327871 IME327867:IME327871 IWA327867:IWA327871 JFW327867:JFW327871 JPS327867:JPS327871 JZO327867:JZO327871 KJK327867:KJK327871 KTG327867:KTG327871 LDC327867:LDC327871 LMY327867:LMY327871 LWU327867:LWU327871 MGQ327867:MGQ327871 MQM327867:MQM327871 NAI327867:NAI327871 NKE327867:NKE327871 NUA327867:NUA327871 ODW327867:ODW327871 ONS327867:ONS327871 OXO327867:OXO327871 PHK327867:PHK327871 PRG327867:PRG327871 QBC327867:QBC327871 QKY327867:QKY327871 QUU327867:QUU327871 REQ327867:REQ327871 ROM327867:ROM327871 RYI327867:RYI327871 SIE327867:SIE327871 SSA327867:SSA327871 TBW327867:TBW327871 TLS327867:TLS327871 TVO327867:TVO327871 UFK327867:UFK327871 UPG327867:UPG327871 UZC327867:UZC327871 VIY327867:VIY327871 VSU327867:VSU327871 WCQ327867:WCQ327871 WMM327867:WMM327871 WWI327867:WWI327871 E393403:E393407 JW393403:JW393407 TS393403:TS393407 ADO393403:ADO393407 ANK393403:ANK393407 AXG393403:AXG393407 BHC393403:BHC393407 BQY393403:BQY393407 CAU393403:CAU393407 CKQ393403:CKQ393407 CUM393403:CUM393407 DEI393403:DEI393407 DOE393403:DOE393407 DYA393403:DYA393407 EHW393403:EHW393407 ERS393403:ERS393407 FBO393403:FBO393407 FLK393403:FLK393407 FVG393403:FVG393407 GFC393403:GFC393407 GOY393403:GOY393407 GYU393403:GYU393407 HIQ393403:HIQ393407 HSM393403:HSM393407 ICI393403:ICI393407 IME393403:IME393407 IWA393403:IWA393407 JFW393403:JFW393407 JPS393403:JPS393407 JZO393403:JZO393407 KJK393403:KJK393407 KTG393403:KTG393407 LDC393403:LDC393407 LMY393403:LMY393407 LWU393403:LWU393407 MGQ393403:MGQ393407 MQM393403:MQM393407 NAI393403:NAI393407 NKE393403:NKE393407 NUA393403:NUA393407 ODW393403:ODW393407 ONS393403:ONS393407 OXO393403:OXO393407 PHK393403:PHK393407 PRG393403:PRG393407 QBC393403:QBC393407 QKY393403:QKY393407 QUU393403:QUU393407 REQ393403:REQ393407 ROM393403:ROM393407 RYI393403:RYI393407 SIE393403:SIE393407 SSA393403:SSA393407 TBW393403:TBW393407 TLS393403:TLS393407 TVO393403:TVO393407 UFK393403:UFK393407 UPG393403:UPG393407 UZC393403:UZC393407 VIY393403:VIY393407 VSU393403:VSU393407 WCQ393403:WCQ393407 WMM393403:WMM393407 WWI393403:WWI393407 E458939:E458943 JW458939:JW458943 TS458939:TS458943 ADO458939:ADO458943 ANK458939:ANK458943 AXG458939:AXG458943 BHC458939:BHC458943 BQY458939:BQY458943 CAU458939:CAU458943 CKQ458939:CKQ458943 CUM458939:CUM458943 DEI458939:DEI458943 DOE458939:DOE458943 DYA458939:DYA458943 EHW458939:EHW458943 ERS458939:ERS458943 FBO458939:FBO458943 FLK458939:FLK458943 FVG458939:FVG458943 GFC458939:GFC458943 GOY458939:GOY458943 GYU458939:GYU458943 HIQ458939:HIQ458943 HSM458939:HSM458943 ICI458939:ICI458943 IME458939:IME458943 IWA458939:IWA458943 JFW458939:JFW458943 JPS458939:JPS458943 JZO458939:JZO458943 KJK458939:KJK458943 KTG458939:KTG458943 LDC458939:LDC458943 LMY458939:LMY458943 LWU458939:LWU458943 MGQ458939:MGQ458943 MQM458939:MQM458943 NAI458939:NAI458943 NKE458939:NKE458943 NUA458939:NUA458943 ODW458939:ODW458943 ONS458939:ONS458943 OXO458939:OXO458943 PHK458939:PHK458943 PRG458939:PRG458943 QBC458939:QBC458943 QKY458939:QKY458943 QUU458939:QUU458943 REQ458939:REQ458943 ROM458939:ROM458943 RYI458939:RYI458943 SIE458939:SIE458943 SSA458939:SSA458943 TBW458939:TBW458943 TLS458939:TLS458943 TVO458939:TVO458943 UFK458939:UFK458943 UPG458939:UPG458943 UZC458939:UZC458943 VIY458939:VIY458943 VSU458939:VSU458943 WCQ458939:WCQ458943 WMM458939:WMM458943 WWI458939:WWI458943 E524475:E524479 JW524475:JW524479 TS524475:TS524479 ADO524475:ADO524479 ANK524475:ANK524479 AXG524475:AXG524479 BHC524475:BHC524479 BQY524475:BQY524479 CAU524475:CAU524479 CKQ524475:CKQ524479 CUM524475:CUM524479 DEI524475:DEI524479 DOE524475:DOE524479 DYA524475:DYA524479 EHW524475:EHW524479 ERS524475:ERS524479 FBO524475:FBO524479 FLK524475:FLK524479 FVG524475:FVG524479 GFC524475:GFC524479 GOY524475:GOY524479 GYU524475:GYU524479 HIQ524475:HIQ524479 HSM524475:HSM524479 ICI524475:ICI524479 IME524475:IME524479 IWA524475:IWA524479 JFW524475:JFW524479 JPS524475:JPS524479 JZO524475:JZO524479 KJK524475:KJK524479 KTG524475:KTG524479 LDC524475:LDC524479 LMY524475:LMY524479 LWU524475:LWU524479 MGQ524475:MGQ524479 MQM524475:MQM524479 NAI524475:NAI524479 NKE524475:NKE524479 NUA524475:NUA524479 ODW524475:ODW524479 ONS524475:ONS524479 OXO524475:OXO524479 PHK524475:PHK524479 PRG524475:PRG524479 QBC524475:QBC524479 QKY524475:QKY524479 QUU524475:QUU524479 REQ524475:REQ524479 ROM524475:ROM524479 RYI524475:RYI524479 SIE524475:SIE524479 SSA524475:SSA524479 TBW524475:TBW524479 TLS524475:TLS524479 TVO524475:TVO524479 UFK524475:UFK524479 UPG524475:UPG524479 UZC524475:UZC524479 VIY524475:VIY524479 VSU524475:VSU524479 WCQ524475:WCQ524479 WMM524475:WMM524479 WWI524475:WWI524479 E590011:E590015 JW590011:JW590015 TS590011:TS590015 ADO590011:ADO590015 ANK590011:ANK590015 AXG590011:AXG590015 BHC590011:BHC590015 BQY590011:BQY590015 CAU590011:CAU590015 CKQ590011:CKQ590015 CUM590011:CUM590015 DEI590011:DEI590015 DOE590011:DOE590015 DYA590011:DYA590015 EHW590011:EHW590015 ERS590011:ERS590015 FBO590011:FBO590015 FLK590011:FLK590015 FVG590011:FVG590015 GFC590011:GFC590015 GOY590011:GOY590015 GYU590011:GYU590015 HIQ590011:HIQ590015 HSM590011:HSM590015 ICI590011:ICI590015 IME590011:IME590015 IWA590011:IWA590015 JFW590011:JFW590015 JPS590011:JPS590015 JZO590011:JZO590015 KJK590011:KJK590015 KTG590011:KTG590015 LDC590011:LDC590015 LMY590011:LMY590015 LWU590011:LWU590015 MGQ590011:MGQ590015 MQM590011:MQM590015 NAI590011:NAI590015 NKE590011:NKE590015 NUA590011:NUA590015 ODW590011:ODW590015 ONS590011:ONS590015 OXO590011:OXO590015 PHK590011:PHK590015 PRG590011:PRG590015 QBC590011:QBC590015 QKY590011:QKY590015 QUU590011:QUU590015 REQ590011:REQ590015 ROM590011:ROM590015 RYI590011:RYI590015 SIE590011:SIE590015 SSA590011:SSA590015 TBW590011:TBW590015 TLS590011:TLS590015 TVO590011:TVO590015 UFK590011:UFK590015 UPG590011:UPG590015 UZC590011:UZC590015 VIY590011:VIY590015 VSU590011:VSU590015 WCQ590011:WCQ590015 WMM590011:WMM590015 WWI590011:WWI590015 E655547:E655551 JW655547:JW655551 TS655547:TS655551 ADO655547:ADO655551 ANK655547:ANK655551 AXG655547:AXG655551 BHC655547:BHC655551 BQY655547:BQY655551 CAU655547:CAU655551 CKQ655547:CKQ655551 CUM655547:CUM655551 DEI655547:DEI655551 DOE655547:DOE655551 DYA655547:DYA655551 EHW655547:EHW655551 ERS655547:ERS655551 FBO655547:FBO655551 FLK655547:FLK655551 FVG655547:FVG655551 GFC655547:GFC655551 GOY655547:GOY655551 GYU655547:GYU655551 HIQ655547:HIQ655551 HSM655547:HSM655551 ICI655547:ICI655551 IME655547:IME655551 IWA655547:IWA655551 JFW655547:JFW655551 JPS655547:JPS655551 JZO655547:JZO655551 KJK655547:KJK655551 KTG655547:KTG655551 LDC655547:LDC655551 LMY655547:LMY655551 LWU655547:LWU655551 MGQ655547:MGQ655551 MQM655547:MQM655551 NAI655547:NAI655551 NKE655547:NKE655551 NUA655547:NUA655551 ODW655547:ODW655551 ONS655547:ONS655551 OXO655547:OXO655551 PHK655547:PHK655551 PRG655547:PRG655551 QBC655547:QBC655551 QKY655547:QKY655551 QUU655547:QUU655551 REQ655547:REQ655551 ROM655547:ROM655551 RYI655547:RYI655551 SIE655547:SIE655551 SSA655547:SSA655551 TBW655547:TBW655551 TLS655547:TLS655551 TVO655547:TVO655551 UFK655547:UFK655551 UPG655547:UPG655551 UZC655547:UZC655551 VIY655547:VIY655551 VSU655547:VSU655551 WCQ655547:WCQ655551 WMM655547:WMM655551 WWI655547:WWI655551 E721083:E721087 JW721083:JW721087 TS721083:TS721087 ADO721083:ADO721087 ANK721083:ANK721087 AXG721083:AXG721087 BHC721083:BHC721087 BQY721083:BQY721087 CAU721083:CAU721087 CKQ721083:CKQ721087 CUM721083:CUM721087 DEI721083:DEI721087 DOE721083:DOE721087 DYA721083:DYA721087 EHW721083:EHW721087 ERS721083:ERS721087 FBO721083:FBO721087 FLK721083:FLK721087 FVG721083:FVG721087 GFC721083:GFC721087 GOY721083:GOY721087 GYU721083:GYU721087 HIQ721083:HIQ721087 HSM721083:HSM721087 ICI721083:ICI721087 IME721083:IME721087 IWA721083:IWA721087 JFW721083:JFW721087 JPS721083:JPS721087 JZO721083:JZO721087 KJK721083:KJK721087 KTG721083:KTG721087 LDC721083:LDC721087 LMY721083:LMY721087 LWU721083:LWU721087 MGQ721083:MGQ721087 MQM721083:MQM721087 NAI721083:NAI721087 NKE721083:NKE721087 NUA721083:NUA721087 ODW721083:ODW721087 ONS721083:ONS721087 OXO721083:OXO721087 PHK721083:PHK721087 PRG721083:PRG721087 QBC721083:QBC721087 QKY721083:QKY721087 QUU721083:QUU721087 REQ721083:REQ721087 ROM721083:ROM721087 RYI721083:RYI721087 SIE721083:SIE721087 SSA721083:SSA721087 TBW721083:TBW721087 TLS721083:TLS721087 TVO721083:TVO721087 UFK721083:UFK721087 UPG721083:UPG721087 UZC721083:UZC721087 VIY721083:VIY721087 VSU721083:VSU721087 WCQ721083:WCQ721087 WMM721083:WMM721087 WWI721083:WWI721087 E786619:E786623 JW786619:JW786623 TS786619:TS786623 ADO786619:ADO786623 ANK786619:ANK786623 AXG786619:AXG786623 BHC786619:BHC786623 BQY786619:BQY786623 CAU786619:CAU786623 CKQ786619:CKQ786623 CUM786619:CUM786623 DEI786619:DEI786623 DOE786619:DOE786623 DYA786619:DYA786623 EHW786619:EHW786623 ERS786619:ERS786623 FBO786619:FBO786623 FLK786619:FLK786623 FVG786619:FVG786623 GFC786619:GFC786623 GOY786619:GOY786623 GYU786619:GYU786623 HIQ786619:HIQ786623 HSM786619:HSM786623 ICI786619:ICI786623 IME786619:IME786623 IWA786619:IWA786623 JFW786619:JFW786623 JPS786619:JPS786623 JZO786619:JZO786623 KJK786619:KJK786623 KTG786619:KTG786623 LDC786619:LDC786623 LMY786619:LMY786623 LWU786619:LWU786623 MGQ786619:MGQ786623 MQM786619:MQM786623 NAI786619:NAI786623 NKE786619:NKE786623 NUA786619:NUA786623 ODW786619:ODW786623 ONS786619:ONS786623 OXO786619:OXO786623 PHK786619:PHK786623 PRG786619:PRG786623 QBC786619:QBC786623 QKY786619:QKY786623 QUU786619:QUU786623 REQ786619:REQ786623 ROM786619:ROM786623 RYI786619:RYI786623 SIE786619:SIE786623 SSA786619:SSA786623 TBW786619:TBW786623 TLS786619:TLS786623 TVO786619:TVO786623 UFK786619:UFK786623 UPG786619:UPG786623 UZC786619:UZC786623 VIY786619:VIY786623 VSU786619:VSU786623 WCQ786619:WCQ786623 WMM786619:WMM786623 WWI786619:WWI786623 E852155:E852159 JW852155:JW852159 TS852155:TS852159 ADO852155:ADO852159 ANK852155:ANK852159 AXG852155:AXG852159 BHC852155:BHC852159 BQY852155:BQY852159 CAU852155:CAU852159 CKQ852155:CKQ852159 CUM852155:CUM852159 DEI852155:DEI852159 DOE852155:DOE852159 DYA852155:DYA852159 EHW852155:EHW852159 ERS852155:ERS852159 FBO852155:FBO852159 FLK852155:FLK852159 FVG852155:FVG852159 GFC852155:GFC852159 GOY852155:GOY852159 GYU852155:GYU852159 HIQ852155:HIQ852159 HSM852155:HSM852159 ICI852155:ICI852159 IME852155:IME852159 IWA852155:IWA852159 JFW852155:JFW852159 JPS852155:JPS852159 JZO852155:JZO852159 KJK852155:KJK852159 KTG852155:KTG852159 LDC852155:LDC852159 LMY852155:LMY852159 LWU852155:LWU852159 MGQ852155:MGQ852159 MQM852155:MQM852159 NAI852155:NAI852159 NKE852155:NKE852159 NUA852155:NUA852159 ODW852155:ODW852159 ONS852155:ONS852159 OXO852155:OXO852159 PHK852155:PHK852159 PRG852155:PRG852159 QBC852155:QBC852159 QKY852155:QKY852159 QUU852155:QUU852159 REQ852155:REQ852159 ROM852155:ROM852159 RYI852155:RYI852159 SIE852155:SIE852159 SSA852155:SSA852159 TBW852155:TBW852159 TLS852155:TLS852159 TVO852155:TVO852159 UFK852155:UFK852159 UPG852155:UPG852159 UZC852155:UZC852159 VIY852155:VIY852159 VSU852155:VSU852159 WCQ852155:WCQ852159 WMM852155:WMM852159 WWI852155:WWI852159 E917691:E917695 JW917691:JW917695 TS917691:TS917695 ADO917691:ADO917695 ANK917691:ANK917695 AXG917691:AXG917695 BHC917691:BHC917695 BQY917691:BQY917695 CAU917691:CAU917695 CKQ917691:CKQ917695 CUM917691:CUM917695 DEI917691:DEI917695 DOE917691:DOE917695 DYA917691:DYA917695 EHW917691:EHW917695 ERS917691:ERS917695 FBO917691:FBO917695 FLK917691:FLK917695 FVG917691:FVG917695 GFC917691:GFC917695 GOY917691:GOY917695 GYU917691:GYU917695 HIQ917691:HIQ917695 HSM917691:HSM917695 ICI917691:ICI917695 IME917691:IME917695 IWA917691:IWA917695 JFW917691:JFW917695 JPS917691:JPS917695 JZO917691:JZO917695 KJK917691:KJK917695 KTG917691:KTG917695 LDC917691:LDC917695 LMY917691:LMY917695 LWU917691:LWU917695 MGQ917691:MGQ917695 MQM917691:MQM917695 NAI917691:NAI917695 NKE917691:NKE917695 NUA917691:NUA917695 ODW917691:ODW917695 ONS917691:ONS917695 OXO917691:OXO917695 PHK917691:PHK917695 PRG917691:PRG917695 QBC917691:QBC917695 QKY917691:QKY917695 QUU917691:QUU917695 REQ917691:REQ917695 ROM917691:ROM917695 RYI917691:RYI917695 SIE917691:SIE917695 SSA917691:SSA917695 TBW917691:TBW917695 TLS917691:TLS917695 TVO917691:TVO917695 UFK917691:UFK917695 UPG917691:UPG917695 UZC917691:UZC917695 VIY917691:VIY917695 VSU917691:VSU917695 WCQ917691:WCQ917695 WMM917691:WMM917695 WWI917691:WWI917695 E983227:E983231 JW983227:JW983231 TS983227:TS983231 ADO983227:ADO983231 ANK983227:ANK983231 AXG983227:AXG983231 BHC983227:BHC983231 BQY983227:BQY983231 CAU983227:CAU983231 CKQ983227:CKQ983231 CUM983227:CUM983231 DEI983227:DEI983231 DOE983227:DOE983231 DYA983227:DYA983231 EHW983227:EHW983231 ERS983227:ERS983231 FBO983227:FBO983231 FLK983227:FLK983231 FVG983227:FVG983231 GFC983227:GFC983231 GOY983227:GOY983231 GYU983227:GYU983231 HIQ983227:HIQ983231 HSM983227:HSM983231 ICI983227:ICI983231 IME983227:IME983231 IWA983227:IWA983231 JFW983227:JFW983231 JPS983227:JPS983231 JZO983227:JZO983231 KJK983227:KJK983231 KTG983227:KTG983231 LDC983227:LDC983231 LMY983227:LMY983231 LWU983227:LWU983231 MGQ983227:MGQ983231 MQM983227:MQM983231 NAI983227:NAI983231 NKE983227:NKE983231 NUA983227:NUA983231 ODW983227:ODW983231 ONS983227:ONS983231 OXO983227:OXO983231 PHK983227:PHK983231 PRG983227:PRG983231 QBC983227:QBC983231 QKY983227:QKY983231 QUU983227:QUU983231 REQ983227:REQ983231 ROM983227:ROM983231 RYI983227:RYI983231 SIE983227:SIE983231 SSA983227:SSA983231 TBW983227:TBW983231 TLS983227:TLS983231 TVO983227:TVO983231 UFK983227:UFK983231 UPG983227:UPG983231 UZC983227:UZC983231 VIY983227:VIY983231 VSU983227:VSU983231 WCQ983227:WCQ983231 WMM983227:WMM983231 WWI983227:WWI983231 HSM983154:HSM983156 JW319 TS319 ADO319 ANK319 AXG319 BHC319 BQY319 CAU319 CKQ319 CUM319 DEI319 DOE319 DYA319 EHW319 ERS319 FBO319 FLK319 FVG319 GFC319 GOY319 GYU319 HIQ319 HSM319 ICI319 IME319 IWA319 JFW319 JPS319 JZO319 KJK319 KTG319 LDC319 LMY319 LWU319 MGQ319 MQM319 NAI319 NKE319 NUA319 ODW319 ONS319 OXO319 PHK319 PRG319 QBC319 QKY319 QUU319 REQ319 ROM319 RYI319 SIE319 SSA319 TBW319 TLS319 TVO319 UFK319 UPG319 UZC319 VIY319 VSU319 WCQ319 WMM319 WWI319 E65824 JW65824 TS65824 ADO65824 ANK65824 AXG65824 BHC65824 BQY65824 CAU65824 CKQ65824 CUM65824 DEI65824 DOE65824 DYA65824 EHW65824 ERS65824 FBO65824 FLK65824 FVG65824 GFC65824 GOY65824 GYU65824 HIQ65824 HSM65824 ICI65824 IME65824 IWA65824 JFW65824 JPS65824 JZO65824 KJK65824 KTG65824 LDC65824 LMY65824 LWU65824 MGQ65824 MQM65824 NAI65824 NKE65824 NUA65824 ODW65824 ONS65824 OXO65824 PHK65824 PRG65824 QBC65824 QKY65824 QUU65824 REQ65824 ROM65824 RYI65824 SIE65824 SSA65824 TBW65824 TLS65824 TVO65824 UFK65824 UPG65824 UZC65824 VIY65824 VSU65824 WCQ65824 WMM65824 WWI65824 E131360 JW131360 TS131360 ADO131360 ANK131360 AXG131360 BHC131360 BQY131360 CAU131360 CKQ131360 CUM131360 DEI131360 DOE131360 DYA131360 EHW131360 ERS131360 FBO131360 FLK131360 FVG131360 GFC131360 GOY131360 GYU131360 HIQ131360 HSM131360 ICI131360 IME131360 IWA131360 JFW131360 JPS131360 JZO131360 KJK131360 KTG131360 LDC131360 LMY131360 LWU131360 MGQ131360 MQM131360 NAI131360 NKE131360 NUA131360 ODW131360 ONS131360 OXO131360 PHK131360 PRG131360 QBC131360 QKY131360 QUU131360 REQ131360 ROM131360 RYI131360 SIE131360 SSA131360 TBW131360 TLS131360 TVO131360 UFK131360 UPG131360 UZC131360 VIY131360 VSU131360 WCQ131360 WMM131360 WWI131360 E196896 JW196896 TS196896 ADO196896 ANK196896 AXG196896 BHC196896 BQY196896 CAU196896 CKQ196896 CUM196896 DEI196896 DOE196896 DYA196896 EHW196896 ERS196896 FBO196896 FLK196896 FVG196896 GFC196896 GOY196896 GYU196896 HIQ196896 HSM196896 ICI196896 IME196896 IWA196896 JFW196896 JPS196896 JZO196896 KJK196896 KTG196896 LDC196896 LMY196896 LWU196896 MGQ196896 MQM196896 NAI196896 NKE196896 NUA196896 ODW196896 ONS196896 OXO196896 PHK196896 PRG196896 QBC196896 QKY196896 QUU196896 REQ196896 ROM196896 RYI196896 SIE196896 SSA196896 TBW196896 TLS196896 TVO196896 UFK196896 UPG196896 UZC196896 VIY196896 VSU196896 WCQ196896 WMM196896 WWI196896 E262432 JW262432 TS262432 ADO262432 ANK262432 AXG262432 BHC262432 BQY262432 CAU262432 CKQ262432 CUM262432 DEI262432 DOE262432 DYA262432 EHW262432 ERS262432 FBO262432 FLK262432 FVG262432 GFC262432 GOY262432 GYU262432 HIQ262432 HSM262432 ICI262432 IME262432 IWA262432 JFW262432 JPS262432 JZO262432 KJK262432 KTG262432 LDC262432 LMY262432 LWU262432 MGQ262432 MQM262432 NAI262432 NKE262432 NUA262432 ODW262432 ONS262432 OXO262432 PHK262432 PRG262432 QBC262432 QKY262432 QUU262432 REQ262432 ROM262432 RYI262432 SIE262432 SSA262432 TBW262432 TLS262432 TVO262432 UFK262432 UPG262432 UZC262432 VIY262432 VSU262432 WCQ262432 WMM262432 WWI262432 E327968 JW327968 TS327968 ADO327968 ANK327968 AXG327968 BHC327968 BQY327968 CAU327968 CKQ327968 CUM327968 DEI327968 DOE327968 DYA327968 EHW327968 ERS327968 FBO327968 FLK327968 FVG327968 GFC327968 GOY327968 GYU327968 HIQ327968 HSM327968 ICI327968 IME327968 IWA327968 JFW327968 JPS327968 JZO327968 KJK327968 KTG327968 LDC327968 LMY327968 LWU327968 MGQ327968 MQM327968 NAI327968 NKE327968 NUA327968 ODW327968 ONS327968 OXO327968 PHK327968 PRG327968 QBC327968 QKY327968 QUU327968 REQ327968 ROM327968 RYI327968 SIE327968 SSA327968 TBW327968 TLS327968 TVO327968 UFK327968 UPG327968 UZC327968 VIY327968 VSU327968 WCQ327968 WMM327968 WWI327968 E393504 JW393504 TS393504 ADO393504 ANK393504 AXG393504 BHC393504 BQY393504 CAU393504 CKQ393504 CUM393504 DEI393504 DOE393504 DYA393504 EHW393504 ERS393504 FBO393504 FLK393504 FVG393504 GFC393504 GOY393504 GYU393504 HIQ393504 HSM393504 ICI393504 IME393504 IWA393504 JFW393504 JPS393504 JZO393504 KJK393504 KTG393504 LDC393504 LMY393504 LWU393504 MGQ393504 MQM393504 NAI393504 NKE393504 NUA393504 ODW393504 ONS393504 OXO393504 PHK393504 PRG393504 QBC393504 QKY393504 QUU393504 REQ393504 ROM393504 RYI393504 SIE393504 SSA393504 TBW393504 TLS393504 TVO393504 UFK393504 UPG393504 UZC393504 VIY393504 VSU393504 WCQ393504 WMM393504 WWI393504 E459040 JW459040 TS459040 ADO459040 ANK459040 AXG459040 BHC459040 BQY459040 CAU459040 CKQ459040 CUM459040 DEI459040 DOE459040 DYA459040 EHW459040 ERS459040 FBO459040 FLK459040 FVG459040 GFC459040 GOY459040 GYU459040 HIQ459040 HSM459040 ICI459040 IME459040 IWA459040 JFW459040 JPS459040 JZO459040 KJK459040 KTG459040 LDC459040 LMY459040 LWU459040 MGQ459040 MQM459040 NAI459040 NKE459040 NUA459040 ODW459040 ONS459040 OXO459040 PHK459040 PRG459040 QBC459040 QKY459040 QUU459040 REQ459040 ROM459040 RYI459040 SIE459040 SSA459040 TBW459040 TLS459040 TVO459040 UFK459040 UPG459040 UZC459040 VIY459040 VSU459040 WCQ459040 WMM459040 WWI459040 E524576 JW524576 TS524576 ADO524576 ANK524576 AXG524576 BHC524576 BQY524576 CAU524576 CKQ524576 CUM524576 DEI524576 DOE524576 DYA524576 EHW524576 ERS524576 FBO524576 FLK524576 FVG524576 GFC524576 GOY524576 GYU524576 HIQ524576 HSM524576 ICI524576 IME524576 IWA524576 JFW524576 JPS524576 JZO524576 KJK524576 KTG524576 LDC524576 LMY524576 LWU524576 MGQ524576 MQM524576 NAI524576 NKE524576 NUA524576 ODW524576 ONS524576 OXO524576 PHK524576 PRG524576 QBC524576 QKY524576 QUU524576 REQ524576 ROM524576 RYI524576 SIE524576 SSA524576 TBW524576 TLS524576 TVO524576 UFK524576 UPG524576 UZC524576 VIY524576 VSU524576 WCQ524576 WMM524576 WWI524576 E590112 JW590112 TS590112 ADO590112 ANK590112 AXG590112 BHC590112 BQY590112 CAU590112 CKQ590112 CUM590112 DEI590112 DOE590112 DYA590112 EHW590112 ERS590112 FBO590112 FLK590112 FVG590112 GFC590112 GOY590112 GYU590112 HIQ590112 HSM590112 ICI590112 IME590112 IWA590112 JFW590112 JPS590112 JZO590112 KJK590112 KTG590112 LDC590112 LMY590112 LWU590112 MGQ590112 MQM590112 NAI590112 NKE590112 NUA590112 ODW590112 ONS590112 OXO590112 PHK590112 PRG590112 QBC590112 QKY590112 QUU590112 REQ590112 ROM590112 RYI590112 SIE590112 SSA590112 TBW590112 TLS590112 TVO590112 UFK590112 UPG590112 UZC590112 VIY590112 VSU590112 WCQ590112 WMM590112 WWI590112 E655648 JW655648 TS655648 ADO655648 ANK655648 AXG655648 BHC655648 BQY655648 CAU655648 CKQ655648 CUM655648 DEI655648 DOE655648 DYA655648 EHW655648 ERS655648 FBO655648 FLK655648 FVG655648 GFC655648 GOY655648 GYU655648 HIQ655648 HSM655648 ICI655648 IME655648 IWA655648 JFW655648 JPS655648 JZO655648 KJK655648 KTG655648 LDC655648 LMY655648 LWU655648 MGQ655648 MQM655648 NAI655648 NKE655648 NUA655648 ODW655648 ONS655648 OXO655648 PHK655648 PRG655648 QBC655648 QKY655648 QUU655648 REQ655648 ROM655648 RYI655648 SIE655648 SSA655648 TBW655648 TLS655648 TVO655648 UFK655648 UPG655648 UZC655648 VIY655648 VSU655648 WCQ655648 WMM655648 WWI655648 E721184 JW721184 TS721184 ADO721184 ANK721184 AXG721184 BHC721184 BQY721184 CAU721184 CKQ721184 CUM721184 DEI721184 DOE721184 DYA721184 EHW721184 ERS721184 FBO721184 FLK721184 FVG721184 GFC721184 GOY721184 GYU721184 HIQ721184 HSM721184 ICI721184 IME721184 IWA721184 JFW721184 JPS721184 JZO721184 KJK721184 KTG721184 LDC721184 LMY721184 LWU721184 MGQ721184 MQM721184 NAI721184 NKE721184 NUA721184 ODW721184 ONS721184 OXO721184 PHK721184 PRG721184 QBC721184 QKY721184 QUU721184 REQ721184 ROM721184 RYI721184 SIE721184 SSA721184 TBW721184 TLS721184 TVO721184 UFK721184 UPG721184 UZC721184 VIY721184 VSU721184 WCQ721184 WMM721184 WWI721184 E786720 JW786720 TS786720 ADO786720 ANK786720 AXG786720 BHC786720 BQY786720 CAU786720 CKQ786720 CUM786720 DEI786720 DOE786720 DYA786720 EHW786720 ERS786720 FBO786720 FLK786720 FVG786720 GFC786720 GOY786720 GYU786720 HIQ786720 HSM786720 ICI786720 IME786720 IWA786720 JFW786720 JPS786720 JZO786720 KJK786720 KTG786720 LDC786720 LMY786720 LWU786720 MGQ786720 MQM786720 NAI786720 NKE786720 NUA786720 ODW786720 ONS786720 OXO786720 PHK786720 PRG786720 QBC786720 QKY786720 QUU786720 REQ786720 ROM786720 RYI786720 SIE786720 SSA786720 TBW786720 TLS786720 TVO786720 UFK786720 UPG786720 UZC786720 VIY786720 VSU786720 WCQ786720 WMM786720 WWI786720 E852256 JW852256 TS852256 ADO852256 ANK852256 AXG852256 BHC852256 BQY852256 CAU852256 CKQ852256 CUM852256 DEI852256 DOE852256 DYA852256 EHW852256 ERS852256 FBO852256 FLK852256 FVG852256 GFC852256 GOY852256 GYU852256 HIQ852256 HSM852256 ICI852256 IME852256 IWA852256 JFW852256 JPS852256 JZO852256 KJK852256 KTG852256 LDC852256 LMY852256 LWU852256 MGQ852256 MQM852256 NAI852256 NKE852256 NUA852256 ODW852256 ONS852256 OXO852256 PHK852256 PRG852256 QBC852256 QKY852256 QUU852256 REQ852256 ROM852256 RYI852256 SIE852256 SSA852256 TBW852256 TLS852256 TVO852256 UFK852256 UPG852256 UZC852256 VIY852256 VSU852256 WCQ852256 WMM852256 WWI852256 E917792 JW917792 TS917792 ADO917792 ANK917792 AXG917792 BHC917792 BQY917792 CAU917792 CKQ917792 CUM917792 DEI917792 DOE917792 DYA917792 EHW917792 ERS917792 FBO917792 FLK917792 FVG917792 GFC917792 GOY917792 GYU917792 HIQ917792 HSM917792 ICI917792 IME917792 IWA917792 JFW917792 JPS917792 JZO917792 KJK917792 KTG917792 LDC917792 LMY917792 LWU917792 MGQ917792 MQM917792 NAI917792 NKE917792 NUA917792 ODW917792 ONS917792 OXO917792 PHK917792 PRG917792 QBC917792 QKY917792 QUU917792 REQ917792 ROM917792 RYI917792 SIE917792 SSA917792 TBW917792 TLS917792 TVO917792 UFK917792 UPG917792 UZC917792 VIY917792 VSU917792 WCQ917792 WMM917792 WWI917792 E983328 JW983328 TS983328 ADO983328 ANK983328 AXG983328 BHC983328 BQY983328 CAU983328 CKQ983328 CUM983328 DEI983328 DOE983328 DYA983328 EHW983328 ERS983328 FBO983328 FLK983328 FVG983328 GFC983328 GOY983328 GYU983328 HIQ983328 HSM983328 ICI983328 IME983328 IWA983328 JFW983328 JPS983328 JZO983328 KJK983328 KTG983328 LDC983328 LMY983328 LWU983328 MGQ983328 MQM983328 NAI983328 NKE983328 NUA983328 ODW983328 ONS983328 OXO983328 PHK983328 PRG983328 QBC983328 QKY983328 QUU983328 REQ983328 ROM983328 RYI983328 SIE983328 SSA983328 TBW983328 TLS983328 TVO983328 UFK983328 UPG983328 UZC983328 VIY983328 VSU983328 WCQ983328 WMM983328 WWI983328 ICI983154:ICI983156 JW103:JW109 TS103:TS109 ADO103:ADO109 ANK103:ANK109 AXG103:AXG109 BHC103:BHC109 BQY103:BQY109 CAU103:CAU109 CKQ103:CKQ109 CUM103:CUM109 DEI103:DEI109 DOE103:DOE109 DYA103:DYA109 EHW103:EHW109 ERS103:ERS109 FBO103:FBO109 FLK103:FLK109 FVG103:FVG109 GFC103:GFC109 GOY103:GOY109 GYU103:GYU109 HIQ103:HIQ109 HSM103:HSM109 ICI103:ICI109 IME103:IME109 IWA103:IWA109 JFW103:JFW109 JPS103:JPS109 JZO103:JZO109 KJK103:KJK109 KTG103:KTG109 LDC103:LDC109 LMY103:LMY109 LWU103:LWU109 MGQ103:MGQ109 MQM103:MQM109 NAI103:NAI109 NKE103:NKE109 NUA103:NUA109 ODW103:ODW109 ONS103:ONS109 OXO103:OXO109 PHK103:PHK109 PRG103:PRG109 QBC103:QBC109 QKY103:QKY109 QUU103:QUU109 REQ103:REQ109 ROM103:ROM109 RYI103:RYI109 SIE103:SIE109 SSA103:SSA109 TBW103:TBW109 TLS103:TLS109 TVO103:TVO109 UFK103:UFK109 UPG103:UPG109 UZC103:UZC109 VIY103:VIY109 VSU103:VSU109 WCQ103:WCQ109 WMM103:WMM109 WWI103:WWI109 E65706:E65710 JW65706:JW65710 TS65706:TS65710 ADO65706:ADO65710 ANK65706:ANK65710 AXG65706:AXG65710 BHC65706:BHC65710 BQY65706:BQY65710 CAU65706:CAU65710 CKQ65706:CKQ65710 CUM65706:CUM65710 DEI65706:DEI65710 DOE65706:DOE65710 DYA65706:DYA65710 EHW65706:EHW65710 ERS65706:ERS65710 FBO65706:FBO65710 FLK65706:FLK65710 FVG65706:FVG65710 GFC65706:GFC65710 GOY65706:GOY65710 GYU65706:GYU65710 HIQ65706:HIQ65710 HSM65706:HSM65710 ICI65706:ICI65710 IME65706:IME65710 IWA65706:IWA65710 JFW65706:JFW65710 JPS65706:JPS65710 JZO65706:JZO65710 KJK65706:KJK65710 KTG65706:KTG65710 LDC65706:LDC65710 LMY65706:LMY65710 LWU65706:LWU65710 MGQ65706:MGQ65710 MQM65706:MQM65710 NAI65706:NAI65710 NKE65706:NKE65710 NUA65706:NUA65710 ODW65706:ODW65710 ONS65706:ONS65710 OXO65706:OXO65710 PHK65706:PHK65710 PRG65706:PRG65710 QBC65706:QBC65710 QKY65706:QKY65710 QUU65706:QUU65710 REQ65706:REQ65710 ROM65706:ROM65710 RYI65706:RYI65710 SIE65706:SIE65710 SSA65706:SSA65710 TBW65706:TBW65710 TLS65706:TLS65710 TVO65706:TVO65710 UFK65706:UFK65710 UPG65706:UPG65710 UZC65706:UZC65710 VIY65706:VIY65710 VSU65706:VSU65710 WCQ65706:WCQ65710 WMM65706:WMM65710 WWI65706:WWI65710 E131242:E131246 JW131242:JW131246 TS131242:TS131246 ADO131242:ADO131246 ANK131242:ANK131246 AXG131242:AXG131246 BHC131242:BHC131246 BQY131242:BQY131246 CAU131242:CAU131246 CKQ131242:CKQ131246 CUM131242:CUM131246 DEI131242:DEI131246 DOE131242:DOE131246 DYA131242:DYA131246 EHW131242:EHW131246 ERS131242:ERS131246 FBO131242:FBO131246 FLK131242:FLK131246 FVG131242:FVG131246 GFC131242:GFC131246 GOY131242:GOY131246 GYU131242:GYU131246 HIQ131242:HIQ131246 HSM131242:HSM131246 ICI131242:ICI131246 IME131242:IME131246 IWA131242:IWA131246 JFW131242:JFW131246 JPS131242:JPS131246 JZO131242:JZO131246 KJK131242:KJK131246 KTG131242:KTG131246 LDC131242:LDC131246 LMY131242:LMY131246 LWU131242:LWU131246 MGQ131242:MGQ131246 MQM131242:MQM131246 NAI131242:NAI131246 NKE131242:NKE131246 NUA131242:NUA131246 ODW131242:ODW131246 ONS131242:ONS131246 OXO131242:OXO131246 PHK131242:PHK131246 PRG131242:PRG131246 QBC131242:QBC131246 QKY131242:QKY131246 QUU131242:QUU131246 REQ131242:REQ131246 ROM131242:ROM131246 RYI131242:RYI131246 SIE131242:SIE131246 SSA131242:SSA131246 TBW131242:TBW131246 TLS131242:TLS131246 TVO131242:TVO131246 UFK131242:UFK131246 UPG131242:UPG131246 UZC131242:UZC131246 VIY131242:VIY131246 VSU131242:VSU131246 WCQ131242:WCQ131246 WMM131242:WMM131246 WWI131242:WWI131246 E196778:E196782 JW196778:JW196782 TS196778:TS196782 ADO196778:ADO196782 ANK196778:ANK196782 AXG196778:AXG196782 BHC196778:BHC196782 BQY196778:BQY196782 CAU196778:CAU196782 CKQ196778:CKQ196782 CUM196778:CUM196782 DEI196778:DEI196782 DOE196778:DOE196782 DYA196778:DYA196782 EHW196778:EHW196782 ERS196778:ERS196782 FBO196778:FBO196782 FLK196778:FLK196782 FVG196778:FVG196782 GFC196778:GFC196782 GOY196778:GOY196782 GYU196778:GYU196782 HIQ196778:HIQ196782 HSM196778:HSM196782 ICI196778:ICI196782 IME196778:IME196782 IWA196778:IWA196782 JFW196778:JFW196782 JPS196778:JPS196782 JZO196778:JZO196782 KJK196778:KJK196782 KTG196778:KTG196782 LDC196778:LDC196782 LMY196778:LMY196782 LWU196778:LWU196782 MGQ196778:MGQ196782 MQM196778:MQM196782 NAI196778:NAI196782 NKE196778:NKE196782 NUA196778:NUA196782 ODW196778:ODW196782 ONS196778:ONS196782 OXO196778:OXO196782 PHK196778:PHK196782 PRG196778:PRG196782 QBC196778:QBC196782 QKY196778:QKY196782 QUU196778:QUU196782 REQ196778:REQ196782 ROM196778:ROM196782 RYI196778:RYI196782 SIE196778:SIE196782 SSA196778:SSA196782 TBW196778:TBW196782 TLS196778:TLS196782 TVO196778:TVO196782 UFK196778:UFK196782 UPG196778:UPG196782 UZC196778:UZC196782 VIY196778:VIY196782 VSU196778:VSU196782 WCQ196778:WCQ196782 WMM196778:WMM196782 WWI196778:WWI196782 E262314:E262318 JW262314:JW262318 TS262314:TS262318 ADO262314:ADO262318 ANK262314:ANK262318 AXG262314:AXG262318 BHC262314:BHC262318 BQY262314:BQY262318 CAU262314:CAU262318 CKQ262314:CKQ262318 CUM262314:CUM262318 DEI262314:DEI262318 DOE262314:DOE262318 DYA262314:DYA262318 EHW262314:EHW262318 ERS262314:ERS262318 FBO262314:FBO262318 FLK262314:FLK262318 FVG262314:FVG262318 GFC262314:GFC262318 GOY262314:GOY262318 GYU262314:GYU262318 HIQ262314:HIQ262318 HSM262314:HSM262318 ICI262314:ICI262318 IME262314:IME262318 IWA262314:IWA262318 JFW262314:JFW262318 JPS262314:JPS262318 JZO262314:JZO262318 KJK262314:KJK262318 KTG262314:KTG262318 LDC262314:LDC262318 LMY262314:LMY262318 LWU262314:LWU262318 MGQ262314:MGQ262318 MQM262314:MQM262318 NAI262314:NAI262318 NKE262314:NKE262318 NUA262314:NUA262318 ODW262314:ODW262318 ONS262314:ONS262318 OXO262314:OXO262318 PHK262314:PHK262318 PRG262314:PRG262318 QBC262314:QBC262318 QKY262314:QKY262318 QUU262314:QUU262318 REQ262314:REQ262318 ROM262314:ROM262318 RYI262314:RYI262318 SIE262314:SIE262318 SSA262314:SSA262318 TBW262314:TBW262318 TLS262314:TLS262318 TVO262314:TVO262318 UFK262314:UFK262318 UPG262314:UPG262318 UZC262314:UZC262318 VIY262314:VIY262318 VSU262314:VSU262318 WCQ262314:WCQ262318 WMM262314:WMM262318 WWI262314:WWI262318 E327850:E327854 JW327850:JW327854 TS327850:TS327854 ADO327850:ADO327854 ANK327850:ANK327854 AXG327850:AXG327854 BHC327850:BHC327854 BQY327850:BQY327854 CAU327850:CAU327854 CKQ327850:CKQ327854 CUM327850:CUM327854 DEI327850:DEI327854 DOE327850:DOE327854 DYA327850:DYA327854 EHW327850:EHW327854 ERS327850:ERS327854 FBO327850:FBO327854 FLK327850:FLK327854 FVG327850:FVG327854 GFC327850:GFC327854 GOY327850:GOY327854 GYU327850:GYU327854 HIQ327850:HIQ327854 HSM327850:HSM327854 ICI327850:ICI327854 IME327850:IME327854 IWA327850:IWA327854 JFW327850:JFW327854 JPS327850:JPS327854 JZO327850:JZO327854 KJK327850:KJK327854 KTG327850:KTG327854 LDC327850:LDC327854 LMY327850:LMY327854 LWU327850:LWU327854 MGQ327850:MGQ327854 MQM327850:MQM327854 NAI327850:NAI327854 NKE327850:NKE327854 NUA327850:NUA327854 ODW327850:ODW327854 ONS327850:ONS327854 OXO327850:OXO327854 PHK327850:PHK327854 PRG327850:PRG327854 QBC327850:QBC327854 QKY327850:QKY327854 QUU327850:QUU327854 REQ327850:REQ327854 ROM327850:ROM327854 RYI327850:RYI327854 SIE327850:SIE327854 SSA327850:SSA327854 TBW327850:TBW327854 TLS327850:TLS327854 TVO327850:TVO327854 UFK327850:UFK327854 UPG327850:UPG327854 UZC327850:UZC327854 VIY327850:VIY327854 VSU327850:VSU327854 WCQ327850:WCQ327854 WMM327850:WMM327854 WWI327850:WWI327854 E393386:E393390 JW393386:JW393390 TS393386:TS393390 ADO393386:ADO393390 ANK393386:ANK393390 AXG393386:AXG393390 BHC393386:BHC393390 BQY393386:BQY393390 CAU393386:CAU393390 CKQ393386:CKQ393390 CUM393386:CUM393390 DEI393386:DEI393390 DOE393386:DOE393390 DYA393386:DYA393390 EHW393386:EHW393390 ERS393386:ERS393390 FBO393386:FBO393390 FLK393386:FLK393390 FVG393386:FVG393390 GFC393386:GFC393390 GOY393386:GOY393390 GYU393386:GYU393390 HIQ393386:HIQ393390 HSM393386:HSM393390 ICI393386:ICI393390 IME393386:IME393390 IWA393386:IWA393390 JFW393386:JFW393390 JPS393386:JPS393390 JZO393386:JZO393390 KJK393386:KJK393390 KTG393386:KTG393390 LDC393386:LDC393390 LMY393386:LMY393390 LWU393386:LWU393390 MGQ393386:MGQ393390 MQM393386:MQM393390 NAI393386:NAI393390 NKE393386:NKE393390 NUA393386:NUA393390 ODW393386:ODW393390 ONS393386:ONS393390 OXO393386:OXO393390 PHK393386:PHK393390 PRG393386:PRG393390 QBC393386:QBC393390 QKY393386:QKY393390 QUU393386:QUU393390 REQ393386:REQ393390 ROM393386:ROM393390 RYI393386:RYI393390 SIE393386:SIE393390 SSA393386:SSA393390 TBW393386:TBW393390 TLS393386:TLS393390 TVO393386:TVO393390 UFK393386:UFK393390 UPG393386:UPG393390 UZC393386:UZC393390 VIY393386:VIY393390 VSU393386:VSU393390 WCQ393386:WCQ393390 WMM393386:WMM393390 WWI393386:WWI393390 E458922:E458926 JW458922:JW458926 TS458922:TS458926 ADO458922:ADO458926 ANK458922:ANK458926 AXG458922:AXG458926 BHC458922:BHC458926 BQY458922:BQY458926 CAU458922:CAU458926 CKQ458922:CKQ458926 CUM458922:CUM458926 DEI458922:DEI458926 DOE458922:DOE458926 DYA458922:DYA458926 EHW458922:EHW458926 ERS458922:ERS458926 FBO458922:FBO458926 FLK458922:FLK458926 FVG458922:FVG458926 GFC458922:GFC458926 GOY458922:GOY458926 GYU458922:GYU458926 HIQ458922:HIQ458926 HSM458922:HSM458926 ICI458922:ICI458926 IME458922:IME458926 IWA458922:IWA458926 JFW458922:JFW458926 JPS458922:JPS458926 JZO458922:JZO458926 KJK458922:KJK458926 KTG458922:KTG458926 LDC458922:LDC458926 LMY458922:LMY458926 LWU458922:LWU458926 MGQ458922:MGQ458926 MQM458922:MQM458926 NAI458922:NAI458926 NKE458922:NKE458926 NUA458922:NUA458926 ODW458922:ODW458926 ONS458922:ONS458926 OXO458922:OXO458926 PHK458922:PHK458926 PRG458922:PRG458926 QBC458922:QBC458926 QKY458922:QKY458926 QUU458922:QUU458926 REQ458922:REQ458926 ROM458922:ROM458926 RYI458922:RYI458926 SIE458922:SIE458926 SSA458922:SSA458926 TBW458922:TBW458926 TLS458922:TLS458926 TVO458922:TVO458926 UFK458922:UFK458926 UPG458922:UPG458926 UZC458922:UZC458926 VIY458922:VIY458926 VSU458922:VSU458926 WCQ458922:WCQ458926 WMM458922:WMM458926 WWI458922:WWI458926 E524458:E524462 JW524458:JW524462 TS524458:TS524462 ADO524458:ADO524462 ANK524458:ANK524462 AXG524458:AXG524462 BHC524458:BHC524462 BQY524458:BQY524462 CAU524458:CAU524462 CKQ524458:CKQ524462 CUM524458:CUM524462 DEI524458:DEI524462 DOE524458:DOE524462 DYA524458:DYA524462 EHW524458:EHW524462 ERS524458:ERS524462 FBO524458:FBO524462 FLK524458:FLK524462 FVG524458:FVG524462 GFC524458:GFC524462 GOY524458:GOY524462 GYU524458:GYU524462 HIQ524458:HIQ524462 HSM524458:HSM524462 ICI524458:ICI524462 IME524458:IME524462 IWA524458:IWA524462 JFW524458:JFW524462 JPS524458:JPS524462 JZO524458:JZO524462 KJK524458:KJK524462 KTG524458:KTG524462 LDC524458:LDC524462 LMY524458:LMY524462 LWU524458:LWU524462 MGQ524458:MGQ524462 MQM524458:MQM524462 NAI524458:NAI524462 NKE524458:NKE524462 NUA524458:NUA524462 ODW524458:ODW524462 ONS524458:ONS524462 OXO524458:OXO524462 PHK524458:PHK524462 PRG524458:PRG524462 QBC524458:QBC524462 QKY524458:QKY524462 QUU524458:QUU524462 REQ524458:REQ524462 ROM524458:ROM524462 RYI524458:RYI524462 SIE524458:SIE524462 SSA524458:SSA524462 TBW524458:TBW524462 TLS524458:TLS524462 TVO524458:TVO524462 UFK524458:UFK524462 UPG524458:UPG524462 UZC524458:UZC524462 VIY524458:VIY524462 VSU524458:VSU524462 WCQ524458:WCQ524462 WMM524458:WMM524462 WWI524458:WWI524462 E589994:E589998 JW589994:JW589998 TS589994:TS589998 ADO589994:ADO589998 ANK589994:ANK589998 AXG589994:AXG589998 BHC589994:BHC589998 BQY589994:BQY589998 CAU589994:CAU589998 CKQ589994:CKQ589998 CUM589994:CUM589998 DEI589994:DEI589998 DOE589994:DOE589998 DYA589994:DYA589998 EHW589994:EHW589998 ERS589994:ERS589998 FBO589994:FBO589998 FLK589994:FLK589998 FVG589994:FVG589998 GFC589994:GFC589998 GOY589994:GOY589998 GYU589994:GYU589998 HIQ589994:HIQ589998 HSM589994:HSM589998 ICI589994:ICI589998 IME589994:IME589998 IWA589994:IWA589998 JFW589994:JFW589998 JPS589994:JPS589998 JZO589994:JZO589998 KJK589994:KJK589998 KTG589994:KTG589998 LDC589994:LDC589998 LMY589994:LMY589998 LWU589994:LWU589998 MGQ589994:MGQ589998 MQM589994:MQM589998 NAI589994:NAI589998 NKE589994:NKE589998 NUA589994:NUA589998 ODW589994:ODW589998 ONS589994:ONS589998 OXO589994:OXO589998 PHK589994:PHK589998 PRG589994:PRG589998 QBC589994:QBC589998 QKY589994:QKY589998 QUU589994:QUU589998 REQ589994:REQ589998 ROM589994:ROM589998 RYI589994:RYI589998 SIE589994:SIE589998 SSA589994:SSA589998 TBW589994:TBW589998 TLS589994:TLS589998 TVO589994:TVO589998 UFK589994:UFK589998 UPG589994:UPG589998 UZC589994:UZC589998 VIY589994:VIY589998 VSU589994:VSU589998 WCQ589994:WCQ589998 WMM589994:WMM589998 WWI589994:WWI589998 E655530:E655534 JW655530:JW655534 TS655530:TS655534 ADO655530:ADO655534 ANK655530:ANK655534 AXG655530:AXG655534 BHC655530:BHC655534 BQY655530:BQY655534 CAU655530:CAU655534 CKQ655530:CKQ655534 CUM655530:CUM655534 DEI655530:DEI655534 DOE655530:DOE655534 DYA655530:DYA655534 EHW655530:EHW655534 ERS655530:ERS655534 FBO655530:FBO655534 FLK655530:FLK655534 FVG655530:FVG655534 GFC655530:GFC655534 GOY655530:GOY655534 GYU655530:GYU655534 HIQ655530:HIQ655534 HSM655530:HSM655534 ICI655530:ICI655534 IME655530:IME655534 IWA655530:IWA655534 JFW655530:JFW655534 JPS655530:JPS655534 JZO655530:JZO655534 KJK655530:KJK655534 KTG655530:KTG655534 LDC655530:LDC655534 LMY655530:LMY655534 LWU655530:LWU655534 MGQ655530:MGQ655534 MQM655530:MQM655534 NAI655530:NAI655534 NKE655530:NKE655534 NUA655530:NUA655534 ODW655530:ODW655534 ONS655530:ONS655534 OXO655530:OXO655534 PHK655530:PHK655534 PRG655530:PRG655534 QBC655530:QBC655534 QKY655530:QKY655534 QUU655530:QUU655534 REQ655530:REQ655534 ROM655530:ROM655534 RYI655530:RYI655534 SIE655530:SIE655534 SSA655530:SSA655534 TBW655530:TBW655534 TLS655530:TLS655534 TVO655530:TVO655534 UFK655530:UFK655534 UPG655530:UPG655534 UZC655530:UZC655534 VIY655530:VIY655534 VSU655530:VSU655534 WCQ655530:WCQ655534 WMM655530:WMM655534 WWI655530:WWI655534 E721066:E721070 JW721066:JW721070 TS721066:TS721070 ADO721066:ADO721070 ANK721066:ANK721070 AXG721066:AXG721070 BHC721066:BHC721070 BQY721066:BQY721070 CAU721066:CAU721070 CKQ721066:CKQ721070 CUM721066:CUM721070 DEI721066:DEI721070 DOE721066:DOE721070 DYA721066:DYA721070 EHW721066:EHW721070 ERS721066:ERS721070 FBO721066:FBO721070 FLK721066:FLK721070 FVG721066:FVG721070 GFC721066:GFC721070 GOY721066:GOY721070 GYU721066:GYU721070 HIQ721066:HIQ721070 HSM721066:HSM721070 ICI721066:ICI721070 IME721066:IME721070 IWA721066:IWA721070 JFW721066:JFW721070 JPS721066:JPS721070 JZO721066:JZO721070 KJK721066:KJK721070 KTG721066:KTG721070 LDC721066:LDC721070 LMY721066:LMY721070 LWU721066:LWU721070 MGQ721066:MGQ721070 MQM721066:MQM721070 NAI721066:NAI721070 NKE721066:NKE721070 NUA721066:NUA721070 ODW721066:ODW721070 ONS721066:ONS721070 OXO721066:OXO721070 PHK721066:PHK721070 PRG721066:PRG721070 QBC721066:QBC721070 QKY721066:QKY721070 QUU721066:QUU721070 REQ721066:REQ721070 ROM721066:ROM721070 RYI721066:RYI721070 SIE721066:SIE721070 SSA721066:SSA721070 TBW721066:TBW721070 TLS721066:TLS721070 TVO721066:TVO721070 UFK721066:UFK721070 UPG721066:UPG721070 UZC721066:UZC721070 VIY721066:VIY721070 VSU721066:VSU721070 WCQ721066:WCQ721070 WMM721066:WMM721070 WWI721066:WWI721070 E786602:E786606 JW786602:JW786606 TS786602:TS786606 ADO786602:ADO786606 ANK786602:ANK786606 AXG786602:AXG786606 BHC786602:BHC786606 BQY786602:BQY786606 CAU786602:CAU786606 CKQ786602:CKQ786606 CUM786602:CUM786606 DEI786602:DEI786606 DOE786602:DOE786606 DYA786602:DYA786606 EHW786602:EHW786606 ERS786602:ERS786606 FBO786602:FBO786606 FLK786602:FLK786606 FVG786602:FVG786606 GFC786602:GFC786606 GOY786602:GOY786606 GYU786602:GYU786606 HIQ786602:HIQ786606 HSM786602:HSM786606 ICI786602:ICI786606 IME786602:IME786606 IWA786602:IWA786606 JFW786602:JFW786606 JPS786602:JPS786606 JZO786602:JZO786606 KJK786602:KJK786606 KTG786602:KTG786606 LDC786602:LDC786606 LMY786602:LMY786606 LWU786602:LWU786606 MGQ786602:MGQ786606 MQM786602:MQM786606 NAI786602:NAI786606 NKE786602:NKE786606 NUA786602:NUA786606 ODW786602:ODW786606 ONS786602:ONS786606 OXO786602:OXO786606 PHK786602:PHK786606 PRG786602:PRG786606 QBC786602:QBC786606 QKY786602:QKY786606 QUU786602:QUU786606 REQ786602:REQ786606 ROM786602:ROM786606 RYI786602:RYI786606 SIE786602:SIE786606 SSA786602:SSA786606 TBW786602:TBW786606 TLS786602:TLS786606 TVO786602:TVO786606 UFK786602:UFK786606 UPG786602:UPG786606 UZC786602:UZC786606 VIY786602:VIY786606 VSU786602:VSU786606 WCQ786602:WCQ786606 WMM786602:WMM786606 WWI786602:WWI786606 E852138:E852142 JW852138:JW852142 TS852138:TS852142 ADO852138:ADO852142 ANK852138:ANK852142 AXG852138:AXG852142 BHC852138:BHC852142 BQY852138:BQY852142 CAU852138:CAU852142 CKQ852138:CKQ852142 CUM852138:CUM852142 DEI852138:DEI852142 DOE852138:DOE852142 DYA852138:DYA852142 EHW852138:EHW852142 ERS852138:ERS852142 FBO852138:FBO852142 FLK852138:FLK852142 FVG852138:FVG852142 GFC852138:GFC852142 GOY852138:GOY852142 GYU852138:GYU852142 HIQ852138:HIQ852142 HSM852138:HSM852142 ICI852138:ICI852142 IME852138:IME852142 IWA852138:IWA852142 JFW852138:JFW852142 JPS852138:JPS852142 JZO852138:JZO852142 KJK852138:KJK852142 KTG852138:KTG852142 LDC852138:LDC852142 LMY852138:LMY852142 LWU852138:LWU852142 MGQ852138:MGQ852142 MQM852138:MQM852142 NAI852138:NAI852142 NKE852138:NKE852142 NUA852138:NUA852142 ODW852138:ODW852142 ONS852138:ONS852142 OXO852138:OXO852142 PHK852138:PHK852142 PRG852138:PRG852142 QBC852138:QBC852142 QKY852138:QKY852142 QUU852138:QUU852142 REQ852138:REQ852142 ROM852138:ROM852142 RYI852138:RYI852142 SIE852138:SIE852142 SSA852138:SSA852142 TBW852138:TBW852142 TLS852138:TLS852142 TVO852138:TVO852142 UFK852138:UFK852142 UPG852138:UPG852142 UZC852138:UZC852142 VIY852138:VIY852142 VSU852138:VSU852142 WCQ852138:WCQ852142 WMM852138:WMM852142 WWI852138:WWI852142 E917674:E917678 JW917674:JW917678 TS917674:TS917678 ADO917674:ADO917678 ANK917674:ANK917678 AXG917674:AXG917678 BHC917674:BHC917678 BQY917674:BQY917678 CAU917674:CAU917678 CKQ917674:CKQ917678 CUM917674:CUM917678 DEI917674:DEI917678 DOE917674:DOE917678 DYA917674:DYA917678 EHW917674:EHW917678 ERS917674:ERS917678 FBO917674:FBO917678 FLK917674:FLK917678 FVG917674:FVG917678 GFC917674:GFC917678 GOY917674:GOY917678 GYU917674:GYU917678 HIQ917674:HIQ917678 HSM917674:HSM917678 ICI917674:ICI917678 IME917674:IME917678 IWA917674:IWA917678 JFW917674:JFW917678 JPS917674:JPS917678 JZO917674:JZO917678 KJK917674:KJK917678 KTG917674:KTG917678 LDC917674:LDC917678 LMY917674:LMY917678 LWU917674:LWU917678 MGQ917674:MGQ917678 MQM917674:MQM917678 NAI917674:NAI917678 NKE917674:NKE917678 NUA917674:NUA917678 ODW917674:ODW917678 ONS917674:ONS917678 OXO917674:OXO917678 PHK917674:PHK917678 PRG917674:PRG917678 QBC917674:QBC917678 QKY917674:QKY917678 QUU917674:QUU917678 REQ917674:REQ917678 ROM917674:ROM917678 RYI917674:RYI917678 SIE917674:SIE917678 SSA917674:SSA917678 TBW917674:TBW917678 TLS917674:TLS917678 TVO917674:TVO917678 UFK917674:UFK917678 UPG917674:UPG917678 UZC917674:UZC917678 VIY917674:VIY917678 VSU917674:VSU917678 WCQ917674:WCQ917678 WMM917674:WMM917678 WWI917674:WWI917678 E983210:E983214 JW983210:JW983214 TS983210:TS983214 ADO983210:ADO983214 ANK983210:ANK983214 AXG983210:AXG983214 BHC983210:BHC983214 BQY983210:BQY983214 CAU983210:CAU983214 CKQ983210:CKQ983214 CUM983210:CUM983214 DEI983210:DEI983214 DOE983210:DOE983214 DYA983210:DYA983214 EHW983210:EHW983214 ERS983210:ERS983214 FBO983210:FBO983214 FLK983210:FLK983214 FVG983210:FVG983214 GFC983210:GFC983214 GOY983210:GOY983214 GYU983210:GYU983214 HIQ983210:HIQ983214 HSM983210:HSM983214 ICI983210:ICI983214 IME983210:IME983214 IWA983210:IWA983214 JFW983210:JFW983214 JPS983210:JPS983214 JZO983210:JZO983214 KJK983210:KJK983214 KTG983210:KTG983214 LDC983210:LDC983214 LMY983210:LMY983214 LWU983210:LWU983214 MGQ983210:MGQ983214 MQM983210:MQM983214 NAI983210:NAI983214 NKE983210:NKE983214 NUA983210:NUA983214 ODW983210:ODW983214 ONS983210:ONS983214 OXO983210:OXO983214 PHK983210:PHK983214 PRG983210:PRG983214 QBC983210:QBC983214 QKY983210:QKY983214 QUU983210:QUU983214 REQ983210:REQ983214 ROM983210:ROM983214 RYI983210:RYI983214 SIE983210:SIE983214 SSA983210:SSA983214 TBW983210:TBW983214 TLS983210:TLS983214 TVO983210:TVO983214 UFK983210:UFK983214 UPG983210:UPG983214 UZC983210:UZC983214 VIY983210:VIY983214 VSU983210:VSU983214 WCQ983210:WCQ983214 WMM983210:WMM983214 WWI983210:WWI983214 IME983154:IME983156 JW285:JW291 TS285:TS291 ADO285:ADO291 ANK285:ANK291 AXG285:AXG291 BHC285:BHC291 BQY285:BQY291 CAU285:CAU291 CKQ285:CKQ291 CUM285:CUM291 DEI285:DEI291 DOE285:DOE291 DYA285:DYA291 EHW285:EHW291 ERS285:ERS291 FBO285:FBO291 FLK285:FLK291 FVG285:FVG291 GFC285:GFC291 GOY285:GOY291 GYU285:GYU291 HIQ285:HIQ291 HSM285:HSM291 ICI285:ICI291 IME285:IME291 IWA285:IWA291 JFW285:JFW291 JPS285:JPS291 JZO285:JZO291 KJK285:KJK291 KTG285:KTG291 LDC285:LDC291 LMY285:LMY291 LWU285:LWU291 MGQ285:MGQ291 MQM285:MQM291 NAI285:NAI291 NKE285:NKE291 NUA285:NUA291 ODW285:ODW291 ONS285:ONS291 OXO285:OXO291 PHK285:PHK291 PRG285:PRG291 QBC285:QBC291 QKY285:QKY291 QUU285:QUU291 REQ285:REQ291 ROM285:ROM291 RYI285:RYI291 SIE285:SIE291 SSA285:SSA291 TBW285:TBW291 TLS285:TLS291 TVO285:TVO291 UFK285:UFK291 UPG285:UPG291 UZC285:UZC291 VIY285:VIY291 VSU285:VSU291 WCQ285:WCQ291 WMM285:WMM291 WWI285:WWI291 E65801:E65807 JW65801:JW65807 TS65801:TS65807 ADO65801:ADO65807 ANK65801:ANK65807 AXG65801:AXG65807 BHC65801:BHC65807 BQY65801:BQY65807 CAU65801:CAU65807 CKQ65801:CKQ65807 CUM65801:CUM65807 DEI65801:DEI65807 DOE65801:DOE65807 DYA65801:DYA65807 EHW65801:EHW65807 ERS65801:ERS65807 FBO65801:FBO65807 FLK65801:FLK65807 FVG65801:FVG65807 GFC65801:GFC65807 GOY65801:GOY65807 GYU65801:GYU65807 HIQ65801:HIQ65807 HSM65801:HSM65807 ICI65801:ICI65807 IME65801:IME65807 IWA65801:IWA65807 JFW65801:JFW65807 JPS65801:JPS65807 JZO65801:JZO65807 KJK65801:KJK65807 KTG65801:KTG65807 LDC65801:LDC65807 LMY65801:LMY65807 LWU65801:LWU65807 MGQ65801:MGQ65807 MQM65801:MQM65807 NAI65801:NAI65807 NKE65801:NKE65807 NUA65801:NUA65807 ODW65801:ODW65807 ONS65801:ONS65807 OXO65801:OXO65807 PHK65801:PHK65807 PRG65801:PRG65807 QBC65801:QBC65807 QKY65801:QKY65807 QUU65801:QUU65807 REQ65801:REQ65807 ROM65801:ROM65807 RYI65801:RYI65807 SIE65801:SIE65807 SSA65801:SSA65807 TBW65801:TBW65807 TLS65801:TLS65807 TVO65801:TVO65807 UFK65801:UFK65807 UPG65801:UPG65807 UZC65801:UZC65807 VIY65801:VIY65807 VSU65801:VSU65807 WCQ65801:WCQ65807 WMM65801:WMM65807 WWI65801:WWI65807 E131337:E131343 JW131337:JW131343 TS131337:TS131343 ADO131337:ADO131343 ANK131337:ANK131343 AXG131337:AXG131343 BHC131337:BHC131343 BQY131337:BQY131343 CAU131337:CAU131343 CKQ131337:CKQ131343 CUM131337:CUM131343 DEI131337:DEI131343 DOE131337:DOE131343 DYA131337:DYA131343 EHW131337:EHW131343 ERS131337:ERS131343 FBO131337:FBO131343 FLK131337:FLK131343 FVG131337:FVG131343 GFC131337:GFC131343 GOY131337:GOY131343 GYU131337:GYU131343 HIQ131337:HIQ131343 HSM131337:HSM131343 ICI131337:ICI131343 IME131337:IME131343 IWA131337:IWA131343 JFW131337:JFW131343 JPS131337:JPS131343 JZO131337:JZO131343 KJK131337:KJK131343 KTG131337:KTG131343 LDC131337:LDC131343 LMY131337:LMY131343 LWU131337:LWU131343 MGQ131337:MGQ131343 MQM131337:MQM131343 NAI131337:NAI131343 NKE131337:NKE131343 NUA131337:NUA131343 ODW131337:ODW131343 ONS131337:ONS131343 OXO131337:OXO131343 PHK131337:PHK131343 PRG131337:PRG131343 QBC131337:QBC131343 QKY131337:QKY131343 QUU131337:QUU131343 REQ131337:REQ131343 ROM131337:ROM131343 RYI131337:RYI131343 SIE131337:SIE131343 SSA131337:SSA131343 TBW131337:TBW131343 TLS131337:TLS131343 TVO131337:TVO131343 UFK131337:UFK131343 UPG131337:UPG131343 UZC131337:UZC131343 VIY131337:VIY131343 VSU131337:VSU131343 WCQ131337:WCQ131343 WMM131337:WMM131343 WWI131337:WWI131343 E196873:E196879 JW196873:JW196879 TS196873:TS196879 ADO196873:ADO196879 ANK196873:ANK196879 AXG196873:AXG196879 BHC196873:BHC196879 BQY196873:BQY196879 CAU196873:CAU196879 CKQ196873:CKQ196879 CUM196873:CUM196879 DEI196873:DEI196879 DOE196873:DOE196879 DYA196873:DYA196879 EHW196873:EHW196879 ERS196873:ERS196879 FBO196873:FBO196879 FLK196873:FLK196879 FVG196873:FVG196879 GFC196873:GFC196879 GOY196873:GOY196879 GYU196873:GYU196879 HIQ196873:HIQ196879 HSM196873:HSM196879 ICI196873:ICI196879 IME196873:IME196879 IWA196873:IWA196879 JFW196873:JFW196879 JPS196873:JPS196879 JZO196873:JZO196879 KJK196873:KJK196879 KTG196873:KTG196879 LDC196873:LDC196879 LMY196873:LMY196879 LWU196873:LWU196879 MGQ196873:MGQ196879 MQM196873:MQM196879 NAI196873:NAI196879 NKE196873:NKE196879 NUA196873:NUA196879 ODW196873:ODW196879 ONS196873:ONS196879 OXO196873:OXO196879 PHK196873:PHK196879 PRG196873:PRG196879 QBC196873:QBC196879 QKY196873:QKY196879 QUU196873:QUU196879 REQ196873:REQ196879 ROM196873:ROM196879 RYI196873:RYI196879 SIE196873:SIE196879 SSA196873:SSA196879 TBW196873:TBW196879 TLS196873:TLS196879 TVO196873:TVO196879 UFK196873:UFK196879 UPG196873:UPG196879 UZC196873:UZC196879 VIY196873:VIY196879 VSU196873:VSU196879 WCQ196873:WCQ196879 WMM196873:WMM196879 WWI196873:WWI196879 E262409:E262415 JW262409:JW262415 TS262409:TS262415 ADO262409:ADO262415 ANK262409:ANK262415 AXG262409:AXG262415 BHC262409:BHC262415 BQY262409:BQY262415 CAU262409:CAU262415 CKQ262409:CKQ262415 CUM262409:CUM262415 DEI262409:DEI262415 DOE262409:DOE262415 DYA262409:DYA262415 EHW262409:EHW262415 ERS262409:ERS262415 FBO262409:FBO262415 FLK262409:FLK262415 FVG262409:FVG262415 GFC262409:GFC262415 GOY262409:GOY262415 GYU262409:GYU262415 HIQ262409:HIQ262415 HSM262409:HSM262415 ICI262409:ICI262415 IME262409:IME262415 IWA262409:IWA262415 JFW262409:JFW262415 JPS262409:JPS262415 JZO262409:JZO262415 KJK262409:KJK262415 KTG262409:KTG262415 LDC262409:LDC262415 LMY262409:LMY262415 LWU262409:LWU262415 MGQ262409:MGQ262415 MQM262409:MQM262415 NAI262409:NAI262415 NKE262409:NKE262415 NUA262409:NUA262415 ODW262409:ODW262415 ONS262409:ONS262415 OXO262409:OXO262415 PHK262409:PHK262415 PRG262409:PRG262415 QBC262409:QBC262415 QKY262409:QKY262415 QUU262409:QUU262415 REQ262409:REQ262415 ROM262409:ROM262415 RYI262409:RYI262415 SIE262409:SIE262415 SSA262409:SSA262415 TBW262409:TBW262415 TLS262409:TLS262415 TVO262409:TVO262415 UFK262409:UFK262415 UPG262409:UPG262415 UZC262409:UZC262415 VIY262409:VIY262415 VSU262409:VSU262415 WCQ262409:WCQ262415 WMM262409:WMM262415 WWI262409:WWI262415 E327945:E327951 JW327945:JW327951 TS327945:TS327951 ADO327945:ADO327951 ANK327945:ANK327951 AXG327945:AXG327951 BHC327945:BHC327951 BQY327945:BQY327951 CAU327945:CAU327951 CKQ327945:CKQ327951 CUM327945:CUM327951 DEI327945:DEI327951 DOE327945:DOE327951 DYA327945:DYA327951 EHW327945:EHW327951 ERS327945:ERS327951 FBO327945:FBO327951 FLK327945:FLK327951 FVG327945:FVG327951 GFC327945:GFC327951 GOY327945:GOY327951 GYU327945:GYU327951 HIQ327945:HIQ327951 HSM327945:HSM327951 ICI327945:ICI327951 IME327945:IME327951 IWA327945:IWA327951 JFW327945:JFW327951 JPS327945:JPS327951 JZO327945:JZO327951 KJK327945:KJK327951 KTG327945:KTG327951 LDC327945:LDC327951 LMY327945:LMY327951 LWU327945:LWU327951 MGQ327945:MGQ327951 MQM327945:MQM327951 NAI327945:NAI327951 NKE327945:NKE327951 NUA327945:NUA327951 ODW327945:ODW327951 ONS327945:ONS327951 OXO327945:OXO327951 PHK327945:PHK327951 PRG327945:PRG327951 QBC327945:QBC327951 QKY327945:QKY327951 QUU327945:QUU327951 REQ327945:REQ327951 ROM327945:ROM327951 RYI327945:RYI327951 SIE327945:SIE327951 SSA327945:SSA327951 TBW327945:TBW327951 TLS327945:TLS327951 TVO327945:TVO327951 UFK327945:UFK327951 UPG327945:UPG327951 UZC327945:UZC327951 VIY327945:VIY327951 VSU327945:VSU327951 WCQ327945:WCQ327951 WMM327945:WMM327951 WWI327945:WWI327951 E393481:E393487 JW393481:JW393487 TS393481:TS393487 ADO393481:ADO393487 ANK393481:ANK393487 AXG393481:AXG393487 BHC393481:BHC393487 BQY393481:BQY393487 CAU393481:CAU393487 CKQ393481:CKQ393487 CUM393481:CUM393487 DEI393481:DEI393487 DOE393481:DOE393487 DYA393481:DYA393487 EHW393481:EHW393487 ERS393481:ERS393487 FBO393481:FBO393487 FLK393481:FLK393487 FVG393481:FVG393487 GFC393481:GFC393487 GOY393481:GOY393487 GYU393481:GYU393487 HIQ393481:HIQ393487 HSM393481:HSM393487 ICI393481:ICI393487 IME393481:IME393487 IWA393481:IWA393487 JFW393481:JFW393487 JPS393481:JPS393487 JZO393481:JZO393487 KJK393481:KJK393487 KTG393481:KTG393487 LDC393481:LDC393487 LMY393481:LMY393487 LWU393481:LWU393487 MGQ393481:MGQ393487 MQM393481:MQM393487 NAI393481:NAI393487 NKE393481:NKE393487 NUA393481:NUA393487 ODW393481:ODW393487 ONS393481:ONS393487 OXO393481:OXO393487 PHK393481:PHK393487 PRG393481:PRG393487 QBC393481:QBC393487 QKY393481:QKY393487 QUU393481:QUU393487 REQ393481:REQ393487 ROM393481:ROM393487 RYI393481:RYI393487 SIE393481:SIE393487 SSA393481:SSA393487 TBW393481:TBW393487 TLS393481:TLS393487 TVO393481:TVO393487 UFK393481:UFK393487 UPG393481:UPG393487 UZC393481:UZC393487 VIY393481:VIY393487 VSU393481:VSU393487 WCQ393481:WCQ393487 WMM393481:WMM393487 WWI393481:WWI393487 E459017:E459023 JW459017:JW459023 TS459017:TS459023 ADO459017:ADO459023 ANK459017:ANK459023 AXG459017:AXG459023 BHC459017:BHC459023 BQY459017:BQY459023 CAU459017:CAU459023 CKQ459017:CKQ459023 CUM459017:CUM459023 DEI459017:DEI459023 DOE459017:DOE459023 DYA459017:DYA459023 EHW459017:EHW459023 ERS459017:ERS459023 FBO459017:FBO459023 FLK459017:FLK459023 FVG459017:FVG459023 GFC459017:GFC459023 GOY459017:GOY459023 GYU459017:GYU459023 HIQ459017:HIQ459023 HSM459017:HSM459023 ICI459017:ICI459023 IME459017:IME459023 IWA459017:IWA459023 JFW459017:JFW459023 JPS459017:JPS459023 JZO459017:JZO459023 KJK459017:KJK459023 KTG459017:KTG459023 LDC459017:LDC459023 LMY459017:LMY459023 LWU459017:LWU459023 MGQ459017:MGQ459023 MQM459017:MQM459023 NAI459017:NAI459023 NKE459017:NKE459023 NUA459017:NUA459023 ODW459017:ODW459023 ONS459017:ONS459023 OXO459017:OXO459023 PHK459017:PHK459023 PRG459017:PRG459023 QBC459017:QBC459023 QKY459017:QKY459023 QUU459017:QUU459023 REQ459017:REQ459023 ROM459017:ROM459023 RYI459017:RYI459023 SIE459017:SIE459023 SSA459017:SSA459023 TBW459017:TBW459023 TLS459017:TLS459023 TVO459017:TVO459023 UFK459017:UFK459023 UPG459017:UPG459023 UZC459017:UZC459023 VIY459017:VIY459023 VSU459017:VSU459023 WCQ459017:WCQ459023 WMM459017:WMM459023 WWI459017:WWI459023 E524553:E524559 JW524553:JW524559 TS524553:TS524559 ADO524553:ADO524559 ANK524553:ANK524559 AXG524553:AXG524559 BHC524553:BHC524559 BQY524553:BQY524559 CAU524553:CAU524559 CKQ524553:CKQ524559 CUM524553:CUM524559 DEI524553:DEI524559 DOE524553:DOE524559 DYA524553:DYA524559 EHW524553:EHW524559 ERS524553:ERS524559 FBO524553:FBO524559 FLK524553:FLK524559 FVG524553:FVG524559 GFC524553:GFC524559 GOY524553:GOY524559 GYU524553:GYU524559 HIQ524553:HIQ524559 HSM524553:HSM524559 ICI524553:ICI524559 IME524553:IME524559 IWA524553:IWA524559 JFW524553:JFW524559 JPS524553:JPS524559 JZO524553:JZO524559 KJK524553:KJK524559 KTG524553:KTG524559 LDC524553:LDC524559 LMY524553:LMY524559 LWU524553:LWU524559 MGQ524553:MGQ524559 MQM524553:MQM524559 NAI524553:NAI524559 NKE524553:NKE524559 NUA524553:NUA524559 ODW524553:ODW524559 ONS524553:ONS524559 OXO524553:OXO524559 PHK524553:PHK524559 PRG524553:PRG524559 QBC524553:QBC524559 QKY524553:QKY524559 QUU524553:QUU524559 REQ524553:REQ524559 ROM524553:ROM524559 RYI524553:RYI524559 SIE524553:SIE524559 SSA524553:SSA524559 TBW524553:TBW524559 TLS524553:TLS524559 TVO524553:TVO524559 UFK524553:UFK524559 UPG524553:UPG524559 UZC524553:UZC524559 VIY524553:VIY524559 VSU524553:VSU524559 WCQ524553:WCQ524559 WMM524553:WMM524559 WWI524553:WWI524559 E590089:E590095 JW590089:JW590095 TS590089:TS590095 ADO590089:ADO590095 ANK590089:ANK590095 AXG590089:AXG590095 BHC590089:BHC590095 BQY590089:BQY590095 CAU590089:CAU590095 CKQ590089:CKQ590095 CUM590089:CUM590095 DEI590089:DEI590095 DOE590089:DOE590095 DYA590089:DYA590095 EHW590089:EHW590095 ERS590089:ERS590095 FBO590089:FBO590095 FLK590089:FLK590095 FVG590089:FVG590095 GFC590089:GFC590095 GOY590089:GOY590095 GYU590089:GYU590095 HIQ590089:HIQ590095 HSM590089:HSM590095 ICI590089:ICI590095 IME590089:IME590095 IWA590089:IWA590095 JFW590089:JFW590095 JPS590089:JPS590095 JZO590089:JZO590095 KJK590089:KJK590095 KTG590089:KTG590095 LDC590089:LDC590095 LMY590089:LMY590095 LWU590089:LWU590095 MGQ590089:MGQ590095 MQM590089:MQM590095 NAI590089:NAI590095 NKE590089:NKE590095 NUA590089:NUA590095 ODW590089:ODW590095 ONS590089:ONS590095 OXO590089:OXO590095 PHK590089:PHK590095 PRG590089:PRG590095 QBC590089:QBC590095 QKY590089:QKY590095 QUU590089:QUU590095 REQ590089:REQ590095 ROM590089:ROM590095 RYI590089:RYI590095 SIE590089:SIE590095 SSA590089:SSA590095 TBW590089:TBW590095 TLS590089:TLS590095 TVO590089:TVO590095 UFK590089:UFK590095 UPG590089:UPG590095 UZC590089:UZC590095 VIY590089:VIY590095 VSU590089:VSU590095 WCQ590089:WCQ590095 WMM590089:WMM590095 WWI590089:WWI590095 E655625:E655631 JW655625:JW655631 TS655625:TS655631 ADO655625:ADO655631 ANK655625:ANK655631 AXG655625:AXG655631 BHC655625:BHC655631 BQY655625:BQY655631 CAU655625:CAU655631 CKQ655625:CKQ655631 CUM655625:CUM655631 DEI655625:DEI655631 DOE655625:DOE655631 DYA655625:DYA655631 EHW655625:EHW655631 ERS655625:ERS655631 FBO655625:FBO655631 FLK655625:FLK655631 FVG655625:FVG655631 GFC655625:GFC655631 GOY655625:GOY655631 GYU655625:GYU655631 HIQ655625:HIQ655631 HSM655625:HSM655631 ICI655625:ICI655631 IME655625:IME655631 IWA655625:IWA655631 JFW655625:JFW655631 JPS655625:JPS655631 JZO655625:JZO655631 KJK655625:KJK655631 KTG655625:KTG655631 LDC655625:LDC655631 LMY655625:LMY655631 LWU655625:LWU655631 MGQ655625:MGQ655631 MQM655625:MQM655631 NAI655625:NAI655631 NKE655625:NKE655631 NUA655625:NUA655631 ODW655625:ODW655631 ONS655625:ONS655631 OXO655625:OXO655631 PHK655625:PHK655631 PRG655625:PRG655631 QBC655625:QBC655631 QKY655625:QKY655631 QUU655625:QUU655631 REQ655625:REQ655631 ROM655625:ROM655631 RYI655625:RYI655631 SIE655625:SIE655631 SSA655625:SSA655631 TBW655625:TBW655631 TLS655625:TLS655631 TVO655625:TVO655631 UFK655625:UFK655631 UPG655625:UPG655631 UZC655625:UZC655631 VIY655625:VIY655631 VSU655625:VSU655631 WCQ655625:WCQ655631 WMM655625:WMM655631 WWI655625:WWI655631 E721161:E721167 JW721161:JW721167 TS721161:TS721167 ADO721161:ADO721167 ANK721161:ANK721167 AXG721161:AXG721167 BHC721161:BHC721167 BQY721161:BQY721167 CAU721161:CAU721167 CKQ721161:CKQ721167 CUM721161:CUM721167 DEI721161:DEI721167 DOE721161:DOE721167 DYA721161:DYA721167 EHW721161:EHW721167 ERS721161:ERS721167 FBO721161:FBO721167 FLK721161:FLK721167 FVG721161:FVG721167 GFC721161:GFC721167 GOY721161:GOY721167 GYU721161:GYU721167 HIQ721161:HIQ721167 HSM721161:HSM721167 ICI721161:ICI721167 IME721161:IME721167 IWA721161:IWA721167 JFW721161:JFW721167 JPS721161:JPS721167 JZO721161:JZO721167 KJK721161:KJK721167 KTG721161:KTG721167 LDC721161:LDC721167 LMY721161:LMY721167 LWU721161:LWU721167 MGQ721161:MGQ721167 MQM721161:MQM721167 NAI721161:NAI721167 NKE721161:NKE721167 NUA721161:NUA721167 ODW721161:ODW721167 ONS721161:ONS721167 OXO721161:OXO721167 PHK721161:PHK721167 PRG721161:PRG721167 QBC721161:QBC721167 QKY721161:QKY721167 QUU721161:QUU721167 REQ721161:REQ721167 ROM721161:ROM721167 RYI721161:RYI721167 SIE721161:SIE721167 SSA721161:SSA721167 TBW721161:TBW721167 TLS721161:TLS721167 TVO721161:TVO721167 UFK721161:UFK721167 UPG721161:UPG721167 UZC721161:UZC721167 VIY721161:VIY721167 VSU721161:VSU721167 WCQ721161:WCQ721167 WMM721161:WMM721167 WWI721161:WWI721167 E786697:E786703 JW786697:JW786703 TS786697:TS786703 ADO786697:ADO786703 ANK786697:ANK786703 AXG786697:AXG786703 BHC786697:BHC786703 BQY786697:BQY786703 CAU786697:CAU786703 CKQ786697:CKQ786703 CUM786697:CUM786703 DEI786697:DEI786703 DOE786697:DOE786703 DYA786697:DYA786703 EHW786697:EHW786703 ERS786697:ERS786703 FBO786697:FBO786703 FLK786697:FLK786703 FVG786697:FVG786703 GFC786697:GFC786703 GOY786697:GOY786703 GYU786697:GYU786703 HIQ786697:HIQ786703 HSM786697:HSM786703 ICI786697:ICI786703 IME786697:IME786703 IWA786697:IWA786703 JFW786697:JFW786703 JPS786697:JPS786703 JZO786697:JZO786703 KJK786697:KJK786703 KTG786697:KTG786703 LDC786697:LDC786703 LMY786697:LMY786703 LWU786697:LWU786703 MGQ786697:MGQ786703 MQM786697:MQM786703 NAI786697:NAI786703 NKE786697:NKE786703 NUA786697:NUA786703 ODW786697:ODW786703 ONS786697:ONS786703 OXO786697:OXO786703 PHK786697:PHK786703 PRG786697:PRG786703 QBC786697:QBC786703 QKY786697:QKY786703 QUU786697:QUU786703 REQ786697:REQ786703 ROM786697:ROM786703 RYI786697:RYI786703 SIE786697:SIE786703 SSA786697:SSA786703 TBW786697:TBW786703 TLS786697:TLS786703 TVO786697:TVO786703 UFK786697:UFK786703 UPG786697:UPG786703 UZC786697:UZC786703 VIY786697:VIY786703 VSU786697:VSU786703 WCQ786697:WCQ786703 WMM786697:WMM786703 WWI786697:WWI786703 E852233:E852239 JW852233:JW852239 TS852233:TS852239 ADO852233:ADO852239 ANK852233:ANK852239 AXG852233:AXG852239 BHC852233:BHC852239 BQY852233:BQY852239 CAU852233:CAU852239 CKQ852233:CKQ852239 CUM852233:CUM852239 DEI852233:DEI852239 DOE852233:DOE852239 DYA852233:DYA852239 EHW852233:EHW852239 ERS852233:ERS852239 FBO852233:FBO852239 FLK852233:FLK852239 FVG852233:FVG852239 GFC852233:GFC852239 GOY852233:GOY852239 GYU852233:GYU852239 HIQ852233:HIQ852239 HSM852233:HSM852239 ICI852233:ICI852239 IME852233:IME852239 IWA852233:IWA852239 JFW852233:JFW852239 JPS852233:JPS852239 JZO852233:JZO852239 KJK852233:KJK852239 KTG852233:KTG852239 LDC852233:LDC852239 LMY852233:LMY852239 LWU852233:LWU852239 MGQ852233:MGQ852239 MQM852233:MQM852239 NAI852233:NAI852239 NKE852233:NKE852239 NUA852233:NUA852239 ODW852233:ODW852239 ONS852233:ONS852239 OXO852233:OXO852239 PHK852233:PHK852239 PRG852233:PRG852239 QBC852233:QBC852239 QKY852233:QKY852239 QUU852233:QUU852239 REQ852233:REQ852239 ROM852233:ROM852239 RYI852233:RYI852239 SIE852233:SIE852239 SSA852233:SSA852239 TBW852233:TBW852239 TLS852233:TLS852239 TVO852233:TVO852239 UFK852233:UFK852239 UPG852233:UPG852239 UZC852233:UZC852239 VIY852233:VIY852239 VSU852233:VSU852239 WCQ852233:WCQ852239 WMM852233:WMM852239 WWI852233:WWI852239 E917769:E917775 JW917769:JW917775 TS917769:TS917775 ADO917769:ADO917775 ANK917769:ANK917775 AXG917769:AXG917775 BHC917769:BHC917775 BQY917769:BQY917775 CAU917769:CAU917775 CKQ917769:CKQ917775 CUM917769:CUM917775 DEI917769:DEI917775 DOE917769:DOE917775 DYA917769:DYA917775 EHW917769:EHW917775 ERS917769:ERS917775 FBO917769:FBO917775 FLK917769:FLK917775 FVG917769:FVG917775 GFC917769:GFC917775 GOY917769:GOY917775 GYU917769:GYU917775 HIQ917769:HIQ917775 HSM917769:HSM917775 ICI917769:ICI917775 IME917769:IME917775 IWA917769:IWA917775 JFW917769:JFW917775 JPS917769:JPS917775 JZO917769:JZO917775 KJK917769:KJK917775 KTG917769:KTG917775 LDC917769:LDC917775 LMY917769:LMY917775 LWU917769:LWU917775 MGQ917769:MGQ917775 MQM917769:MQM917775 NAI917769:NAI917775 NKE917769:NKE917775 NUA917769:NUA917775 ODW917769:ODW917775 ONS917769:ONS917775 OXO917769:OXO917775 PHK917769:PHK917775 PRG917769:PRG917775 QBC917769:QBC917775 QKY917769:QKY917775 QUU917769:QUU917775 REQ917769:REQ917775 ROM917769:ROM917775 RYI917769:RYI917775 SIE917769:SIE917775 SSA917769:SSA917775 TBW917769:TBW917775 TLS917769:TLS917775 TVO917769:TVO917775 UFK917769:UFK917775 UPG917769:UPG917775 UZC917769:UZC917775 VIY917769:VIY917775 VSU917769:VSU917775 WCQ917769:WCQ917775 WMM917769:WMM917775 WWI917769:WWI917775 E983305:E983311 JW983305:JW983311 TS983305:TS983311 ADO983305:ADO983311 ANK983305:ANK983311 AXG983305:AXG983311 BHC983305:BHC983311 BQY983305:BQY983311 CAU983305:CAU983311 CKQ983305:CKQ983311 CUM983305:CUM983311 DEI983305:DEI983311 DOE983305:DOE983311 DYA983305:DYA983311 EHW983305:EHW983311 ERS983305:ERS983311 FBO983305:FBO983311 FLK983305:FLK983311 FVG983305:FVG983311 GFC983305:GFC983311 GOY983305:GOY983311 GYU983305:GYU983311 HIQ983305:HIQ983311 HSM983305:HSM983311 ICI983305:ICI983311 IME983305:IME983311 IWA983305:IWA983311 JFW983305:JFW983311 JPS983305:JPS983311 JZO983305:JZO983311 KJK983305:KJK983311 KTG983305:KTG983311 LDC983305:LDC983311 LMY983305:LMY983311 LWU983305:LWU983311 MGQ983305:MGQ983311 MQM983305:MQM983311 NAI983305:NAI983311 NKE983305:NKE983311 NUA983305:NUA983311 ODW983305:ODW983311 ONS983305:ONS983311 OXO983305:OXO983311 PHK983305:PHK983311 PRG983305:PRG983311 QBC983305:QBC983311 QKY983305:QKY983311 QUU983305:QUU983311 REQ983305:REQ983311 ROM983305:ROM983311 RYI983305:RYI983311 SIE983305:SIE983311 SSA983305:SSA983311 TBW983305:TBW983311 TLS983305:TLS983311 TVO983305:TVO983311 UFK983305:UFK983311 UPG983305:UPG983311 UZC983305:UZC983311 VIY983305:VIY983311 VSU983305:VSU983311 WCQ983305:WCQ983311 WMM983305:WMM983311 WWI983305:WWI983311 IWA983154:IWA983156 JW360:JW362 TS360:TS362 ADO360:ADO362 ANK360:ANK362 AXG360:AXG362 BHC360:BHC362 BQY360:BQY362 CAU360:CAU362 CKQ360:CKQ362 CUM360:CUM362 DEI360:DEI362 DOE360:DOE362 DYA360:DYA362 EHW360:EHW362 ERS360:ERS362 FBO360:FBO362 FLK360:FLK362 FVG360:FVG362 GFC360:GFC362 GOY360:GOY362 GYU360:GYU362 HIQ360:HIQ362 HSM360:HSM362 ICI360:ICI362 IME360:IME362 IWA360:IWA362 JFW360:JFW362 JPS360:JPS362 JZO360:JZO362 KJK360:KJK362 KTG360:KTG362 LDC360:LDC362 LMY360:LMY362 LWU360:LWU362 MGQ360:MGQ362 MQM360:MQM362 NAI360:NAI362 NKE360:NKE362 NUA360:NUA362 ODW360:ODW362 ONS360:ONS362 OXO360:OXO362 PHK360:PHK362 PRG360:PRG362 QBC360:QBC362 QKY360:QKY362 QUU360:QUU362 REQ360:REQ362 ROM360:ROM362 RYI360:RYI362 SIE360:SIE362 SSA360:SSA362 TBW360:TBW362 TLS360:TLS362 TVO360:TVO362 UFK360:UFK362 UPG360:UPG362 UZC360:UZC362 VIY360:VIY362 VSU360:VSU362 WCQ360:WCQ362 WMM360:WMM362 WWI360:WWI362 E65877:E65879 JW65877:JW65879 TS65877:TS65879 ADO65877:ADO65879 ANK65877:ANK65879 AXG65877:AXG65879 BHC65877:BHC65879 BQY65877:BQY65879 CAU65877:CAU65879 CKQ65877:CKQ65879 CUM65877:CUM65879 DEI65877:DEI65879 DOE65877:DOE65879 DYA65877:DYA65879 EHW65877:EHW65879 ERS65877:ERS65879 FBO65877:FBO65879 FLK65877:FLK65879 FVG65877:FVG65879 GFC65877:GFC65879 GOY65877:GOY65879 GYU65877:GYU65879 HIQ65877:HIQ65879 HSM65877:HSM65879 ICI65877:ICI65879 IME65877:IME65879 IWA65877:IWA65879 JFW65877:JFW65879 JPS65877:JPS65879 JZO65877:JZO65879 KJK65877:KJK65879 KTG65877:KTG65879 LDC65877:LDC65879 LMY65877:LMY65879 LWU65877:LWU65879 MGQ65877:MGQ65879 MQM65877:MQM65879 NAI65877:NAI65879 NKE65877:NKE65879 NUA65877:NUA65879 ODW65877:ODW65879 ONS65877:ONS65879 OXO65877:OXO65879 PHK65877:PHK65879 PRG65877:PRG65879 QBC65877:QBC65879 QKY65877:QKY65879 QUU65877:QUU65879 REQ65877:REQ65879 ROM65877:ROM65879 RYI65877:RYI65879 SIE65877:SIE65879 SSA65877:SSA65879 TBW65877:TBW65879 TLS65877:TLS65879 TVO65877:TVO65879 UFK65877:UFK65879 UPG65877:UPG65879 UZC65877:UZC65879 VIY65877:VIY65879 VSU65877:VSU65879 WCQ65877:WCQ65879 WMM65877:WMM65879 WWI65877:WWI65879 E131413:E131415 JW131413:JW131415 TS131413:TS131415 ADO131413:ADO131415 ANK131413:ANK131415 AXG131413:AXG131415 BHC131413:BHC131415 BQY131413:BQY131415 CAU131413:CAU131415 CKQ131413:CKQ131415 CUM131413:CUM131415 DEI131413:DEI131415 DOE131413:DOE131415 DYA131413:DYA131415 EHW131413:EHW131415 ERS131413:ERS131415 FBO131413:FBO131415 FLK131413:FLK131415 FVG131413:FVG131415 GFC131413:GFC131415 GOY131413:GOY131415 GYU131413:GYU131415 HIQ131413:HIQ131415 HSM131413:HSM131415 ICI131413:ICI131415 IME131413:IME131415 IWA131413:IWA131415 JFW131413:JFW131415 JPS131413:JPS131415 JZO131413:JZO131415 KJK131413:KJK131415 KTG131413:KTG131415 LDC131413:LDC131415 LMY131413:LMY131415 LWU131413:LWU131415 MGQ131413:MGQ131415 MQM131413:MQM131415 NAI131413:NAI131415 NKE131413:NKE131415 NUA131413:NUA131415 ODW131413:ODW131415 ONS131413:ONS131415 OXO131413:OXO131415 PHK131413:PHK131415 PRG131413:PRG131415 QBC131413:QBC131415 QKY131413:QKY131415 QUU131413:QUU131415 REQ131413:REQ131415 ROM131413:ROM131415 RYI131413:RYI131415 SIE131413:SIE131415 SSA131413:SSA131415 TBW131413:TBW131415 TLS131413:TLS131415 TVO131413:TVO131415 UFK131413:UFK131415 UPG131413:UPG131415 UZC131413:UZC131415 VIY131413:VIY131415 VSU131413:VSU131415 WCQ131413:WCQ131415 WMM131413:WMM131415 WWI131413:WWI131415 E196949:E196951 JW196949:JW196951 TS196949:TS196951 ADO196949:ADO196951 ANK196949:ANK196951 AXG196949:AXG196951 BHC196949:BHC196951 BQY196949:BQY196951 CAU196949:CAU196951 CKQ196949:CKQ196951 CUM196949:CUM196951 DEI196949:DEI196951 DOE196949:DOE196951 DYA196949:DYA196951 EHW196949:EHW196951 ERS196949:ERS196951 FBO196949:FBO196951 FLK196949:FLK196951 FVG196949:FVG196951 GFC196949:GFC196951 GOY196949:GOY196951 GYU196949:GYU196951 HIQ196949:HIQ196951 HSM196949:HSM196951 ICI196949:ICI196951 IME196949:IME196951 IWA196949:IWA196951 JFW196949:JFW196951 JPS196949:JPS196951 JZO196949:JZO196951 KJK196949:KJK196951 KTG196949:KTG196951 LDC196949:LDC196951 LMY196949:LMY196951 LWU196949:LWU196951 MGQ196949:MGQ196951 MQM196949:MQM196951 NAI196949:NAI196951 NKE196949:NKE196951 NUA196949:NUA196951 ODW196949:ODW196951 ONS196949:ONS196951 OXO196949:OXO196951 PHK196949:PHK196951 PRG196949:PRG196951 QBC196949:QBC196951 QKY196949:QKY196951 QUU196949:QUU196951 REQ196949:REQ196951 ROM196949:ROM196951 RYI196949:RYI196951 SIE196949:SIE196951 SSA196949:SSA196951 TBW196949:TBW196951 TLS196949:TLS196951 TVO196949:TVO196951 UFK196949:UFK196951 UPG196949:UPG196951 UZC196949:UZC196951 VIY196949:VIY196951 VSU196949:VSU196951 WCQ196949:WCQ196951 WMM196949:WMM196951 WWI196949:WWI196951 E262485:E262487 JW262485:JW262487 TS262485:TS262487 ADO262485:ADO262487 ANK262485:ANK262487 AXG262485:AXG262487 BHC262485:BHC262487 BQY262485:BQY262487 CAU262485:CAU262487 CKQ262485:CKQ262487 CUM262485:CUM262487 DEI262485:DEI262487 DOE262485:DOE262487 DYA262485:DYA262487 EHW262485:EHW262487 ERS262485:ERS262487 FBO262485:FBO262487 FLK262485:FLK262487 FVG262485:FVG262487 GFC262485:GFC262487 GOY262485:GOY262487 GYU262485:GYU262487 HIQ262485:HIQ262487 HSM262485:HSM262487 ICI262485:ICI262487 IME262485:IME262487 IWA262485:IWA262487 JFW262485:JFW262487 JPS262485:JPS262487 JZO262485:JZO262487 KJK262485:KJK262487 KTG262485:KTG262487 LDC262485:LDC262487 LMY262485:LMY262487 LWU262485:LWU262487 MGQ262485:MGQ262487 MQM262485:MQM262487 NAI262485:NAI262487 NKE262485:NKE262487 NUA262485:NUA262487 ODW262485:ODW262487 ONS262485:ONS262487 OXO262485:OXO262487 PHK262485:PHK262487 PRG262485:PRG262487 QBC262485:QBC262487 QKY262485:QKY262487 QUU262485:QUU262487 REQ262485:REQ262487 ROM262485:ROM262487 RYI262485:RYI262487 SIE262485:SIE262487 SSA262485:SSA262487 TBW262485:TBW262487 TLS262485:TLS262487 TVO262485:TVO262487 UFK262485:UFK262487 UPG262485:UPG262487 UZC262485:UZC262487 VIY262485:VIY262487 VSU262485:VSU262487 WCQ262485:WCQ262487 WMM262485:WMM262487 WWI262485:WWI262487 E328021:E328023 JW328021:JW328023 TS328021:TS328023 ADO328021:ADO328023 ANK328021:ANK328023 AXG328021:AXG328023 BHC328021:BHC328023 BQY328021:BQY328023 CAU328021:CAU328023 CKQ328021:CKQ328023 CUM328021:CUM328023 DEI328021:DEI328023 DOE328021:DOE328023 DYA328021:DYA328023 EHW328021:EHW328023 ERS328021:ERS328023 FBO328021:FBO328023 FLK328021:FLK328023 FVG328021:FVG328023 GFC328021:GFC328023 GOY328021:GOY328023 GYU328021:GYU328023 HIQ328021:HIQ328023 HSM328021:HSM328023 ICI328021:ICI328023 IME328021:IME328023 IWA328021:IWA328023 JFW328021:JFW328023 JPS328021:JPS328023 JZO328021:JZO328023 KJK328021:KJK328023 KTG328021:KTG328023 LDC328021:LDC328023 LMY328021:LMY328023 LWU328021:LWU328023 MGQ328021:MGQ328023 MQM328021:MQM328023 NAI328021:NAI328023 NKE328021:NKE328023 NUA328021:NUA328023 ODW328021:ODW328023 ONS328021:ONS328023 OXO328021:OXO328023 PHK328021:PHK328023 PRG328021:PRG328023 QBC328021:QBC328023 QKY328021:QKY328023 QUU328021:QUU328023 REQ328021:REQ328023 ROM328021:ROM328023 RYI328021:RYI328023 SIE328021:SIE328023 SSA328021:SSA328023 TBW328021:TBW328023 TLS328021:TLS328023 TVO328021:TVO328023 UFK328021:UFK328023 UPG328021:UPG328023 UZC328021:UZC328023 VIY328021:VIY328023 VSU328021:VSU328023 WCQ328021:WCQ328023 WMM328021:WMM328023 WWI328021:WWI328023 E393557:E393559 JW393557:JW393559 TS393557:TS393559 ADO393557:ADO393559 ANK393557:ANK393559 AXG393557:AXG393559 BHC393557:BHC393559 BQY393557:BQY393559 CAU393557:CAU393559 CKQ393557:CKQ393559 CUM393557:CUM393559 DEI393557:DEI393559 DOE393557:DOE393559 DYA393557:DYA393559 EHW393557:EHW393559 ERS393557:ERS393559 FBO393557:FBO393559 FLK393557:FLK393559 FVG393557:FVG393559 GFC393557:GFC393559 GOY393557:GOY393559 GYU393557:GYU393559 HIQ393557:HIQ393559 HSM393557:HSM393559 ICI393557:ICI393559 IME393557:IME393559 IWA393557:IWA393559 JFW393557:JFW393559 JPS393557:JPS393559 JZO393557:JZO393559 KJK393557:KJK393559 KTG393557:KTG393559 LDC393557:LDC393559 LMY393557:LMY393559 LWU393557:LWU393559 MGQ393557:MGQ393559 MQM393557:MQM393559 NAI393557:NAI393559 NKE393557:NKE393559 NUA393557:NUA393559 ODW393557:ODW393559 ONS393557:ONS393559 OXO393557:OXO393559 PHK393557:PHK393559 PRG393557:PRG393559 QBC393557:QBC393559 QKY393557:QKY393559 QUU393557:QUU393559 REQ393557:REQ393559 ROM393557:ROM393559 RYI393557:RYI393559 SIE393557:SIE393559 SSA393557:SSA393559 TBW393557:TBW393559 TLS393557:TLS393559 TVO393557:TVO393559 UFK393557:UFK393559 UPG393557:UPG393559 UZC393557:UZC393559 VIY393557:VIY393559 VSU393557:VSU393559 WCQ393557:WCQ393559 WMM393557:WMM393559 WWI393557:WWI393559 E459093:E459095 JW459093:JW459095 TS459093:TS459095 ADO459093:ADO459095 ANK459093:ANK459095 AXG459093:AXG459095 BHC459093:BHC459095 BQY459093:BQY459095 CAU459093:CAU459095 CKQ459093:CKQ459095 CUM459093:CUM459095 DEI459093:DEI459095 DOE459093:DOE459095 DYA459093:DYA459095 EHW459093:EHW459095 ERS459093:ERS459095 FBO459093:FBO459095 FLK459093:FLK459095 FVG459093:FVG459095 GFC459093:GFC459095 GOY459093:GOY459095 GYU459093:GYU459095 HIQ459093:HIQ459095 HSM459093:HSM459095 ICI459093:ICI459095 IME459093:IME459095 IWA459093:IWA459095 JFW459093:JFW459095 JPS459093:JPS459095 JZO459093:JZO459095 KJK459093:KJK459095 KTG459093:KTG459095 LDC459093:LDC459095 LMY459093:LMY459095 LWU459093:LWU459095 MGQ459093:MGQ459095 MQM459093:MQM459095 NAI459093:NAI459095 NKE459093:NKE459095 NUA459093:NUA459095 ODW459093:ODW459095 ONS459093:ONS459095 OXO459093:OXO459095 PHK459093:PHK459095 PRG459093:PRG459095 QBC459093:QBC459095 QKY459093:QKY459095 QUU459093:QUU459095 REQ459093:REQ459095 ROM459093:ROM459095 RYI459093:RYI459095 SIE459093:SIE459095 SSA459093:SSA459095 TBW459093:TBW459095 TLS459093:TLS459095 TVO459093:TVO459095 UFK459093:UFK459095 UPG459093:UPG459095 UZC459093:UZC459095 VIY459093:VIY459095 VSU459093:VSU459095 WCQ459093:WCQ459095 WMM459093:WMM459095 WWI459093:WWI459095 E524629:E524631 JW524629:JW524631 TS524629:TS524631 ADO524629:ADO524631 ANK524629:ANK524631 AXG524629:AXG524631 BHC524629:BHC524631 BQY524629:BQY524631 CAU524629:CAU524631 CKQ524629:CKQ524631 CUM524629:CUM524631 DEI524629:DEI524631 DOE524629:DOE524631 DYA524629:DYA524631 EHW524629:EHW524631 ERS524629:ERS524631 FBO524629:FBO524631 FLK524629:FLK524631 FVG524629:FVG524631 GFC524629:GFC524631 GOY524629:GOY524631 GYU524629:GYU524631 HIQ524629:HIQ524631 HSM524629:HSM524631 ICI524629:ICI524631 IME524629:IME524631 IWA524629:IWA524631 JFW524629:JFW524631 JPS524629:JPS524631 JZO524629:JZO524631 KJK524629:KJK524631 KTG524629:KTG524631 LDC524629:LDC524631 LMY524629:LMY524631 LWU524629:LWU524631 MGQ524629:MGQ524631 MQM524629:MQM524631 NAI524629:NAI524631 NKE524629:NKE524631 NUA524629:NUA524631 ODW524629:ODW524631 ONS524629:ONS524631 OXO524629:OXO524631 PHK524629:PHK524631 PRG524629:PRG524631 QBC524629:QBC524631 QKY524629:QKY524631 QUU524629:QUU524631 REQ524629:REQ524631 ROM524629:ROM524631 RYI524629:RYI524631 SIE524629:SIE524631 SSA524629:SSA524631 TBW524629:TBW524631 TLS524629:TLS524631 TVO524629:TVO524631 UFK524629:UFK524631 UPG524629:UPG524631 UZC524629:UZC524631 VIY524629:VIY524631 VSU524629:VSU524631 WCQ524629:WCQ524631 WMM524629:WMM524631 WWI524629:WWI524631 E590165:E590167 JW590165:JW590167 TS590165:TS590167 ADO590165:ADO590167 ANK590165:ANK590167 AXG590165:AXG590167 BHC590165:BHC590167 BQY590165:BQY590167 CAU590165:CAU590167 CKQ590165:CKQ590167 CUM590165:CUM590167 DEI590165:DEI590167 DOE590165:DOE590167 DYA590165:DYA590167 EHW590165:EHW590167 ERS590165:ERS590167 FBO590165:FBO590167 FLK590165:FLK590167 FVG590165:FVG590167 GFC590165:GFC590167 GOY590165:GOY590167 GYU590165:GYU590167 HIQ590165:HIQ590167 HSM590165:HSM590167 ICI590165:ICI590167 IME590165:IME590167 IWA590165:IWA590167 JFW590165:JFW590167 JPS590165:JPS590167 JZO590165:JZO590167 KJK590165:KJK590167 KTG590165:KTG590167 LDC590165:LDC590167 LMY590165:LMY590167 LWU590165:LWU590167 MGQ590165:MGQ590167 MQM590165:MQM590167 NAI590165:NAI590167 NKE590165:NKE590167 NUA590165:NUA590167 ODW590165:ODW590167 ONS590165:ONS590167 OXO590165:OXO590167 PHK590165:PHK590167 PRG590165:PRG590167 QBC590165:QBC590167 QKY590165:QKY590167 QUU590165:QUU590167 REQ590165:REQ590167 ROM590165:ROM590167 RYI590165:RYI590167 SIE590165:SIE590167 SSA590165:SSA590167 TBW590165:TBW590167 TLS590165:TLS590167 TVO590165:TVO590167 UFK590165:UFK590167 UPG590165:UPG590167 UZC590165:UZC590167 VIY590165:VIY590167 VSU590165:VSU590167 WCQ590165:WCQ590167 WMM590165:WMM590167 WWI590165:WWI590167 E655701:E655703 JW655701:JW655703 TS655701:TS655703 ADO655701:ADO655703 ANK655701:ANK655703 AXG655701:AXG655703 BHC655701:BHC655703 BQY655701:BQY655703 CAU655701:CAU655703 CKQ655701:CKQ655703 CUM655701:CUM655703 DEI655701:DEI655703 DOE655701:DOE655703 DYA655701:DYA655703 EHW655701:EHW655703 ERS655701:ERS655703 FBO655701:FBO655703 FLK655701:FLK655703 FVG655701:FVG655703 GFC655701:GFC655703 GOY655701:GOY655703 GYU655701:GYU655703 HIQ655701:HIQ655703 HSM655701:HSM655703 ICI655701:ICI655703 IME655701:IME655703 IWA655701:IWA655703 JFW655701:JFW655703 JPS655701:JPS655703 JZO655701:JZO655703 KJK655701:KJK655703 KTG655701:KTG655703 LDC655701:LDC655703 LMY655701:LMY655703 LWU655701:LWU655703 MGQ655701:MGQ655703 MQM655701:MQM655703 NAI655701:NAI655703 NKE655701:NKE655703 NUA655701:NUA655703 ODW655701:ODW655703 ONS655701:ONS655703 OXO655701:OXO655703 PHK655701:PHK655703 PRG655701:PRG655703 QBC655701:QBC655703 QKY655701:QKY655703 QUU655701:QUU655703 REQ655701:REQ655703 ROM655701:ROM655703 RYI655701:RYI655703 SIE655701:SIE655703 SSA655701:SSA655703 TBW655701:TBW655703 TLS655701:TLS655703 TVO655701:TVO655703 UFK655701:UFK655703 UPG655701:UPG655703 UZC655701:UZC655703 VIY655701:VIY655703 VSU655701:VSU655703 WCQ655701:WCQ655703 WMM655701:WMM655703 WWI655701:WWI655703 E721237:E721239 JW721237:JW721239 TS721237:TS721239 ADO721237:ADO721239 ANK721237:ANK721239 AXG721237:AXG721239 BHC721237:BHC721239 BQY721237:BQY721239 CAU721237:CAU721239 CKQ721237:CKQ721239 CUM721237:CUM721239 DEI721237:DEI721239 DOE721237:DOE721239 DYA721237:DYA721239 EHW721237:EHW721239 ERS721237:ERS721239 FBO721237:FBO721239 FLK721237:FLK721239 FVG721237:FVG721239 GFC721237:GFC721239 GOY721237:GOY721239 GYU721237:GYU721239 HIQ721237:HIQ721239 HSM721237:HSM721239 ICI721237:ICI721239 IME721237:IME721239 IWA721237:IWA721239 JFW721237:JFW721239 JPS721237:JPS721239 JZO721237:JZO721239 KJK721237:KJK721239 KTG721237:KTG721239 LDC721237:LDC721239 LMY721237:LMY721239 LWU721237:LWU721239 MGQ721237:MGQ721239 MQM721237:MQM721239 NAI721237:NAI721239 NKE721237:NKE721239 NUA721237:NUA721239 ODW721237:ODW721239 ONS721237:ONS721239 OXO721237:OXO721239 PHK721237:PHK721239 PRG721237:PRG721239 QBC721237:QBC721239 QKY721237:QKY721239 QUU721237:QUU721239 REQ721237:REQ721239 ROM721237:ROM721239 RYI721237:RYI721239 SIE721237:SIE721239 SSA721237:SSA721239 TBW721237:TBW721239 TLS721237:TLS721239 TVO721237:TVO721239 UFK721237:UFK721239 UPG721237:UPG721239 UZC721237:UZC721239 VIY721237:VIY721239 VSU721237:VSU721239 WCQ721237:WCQ721239 WMM721237:WMM721239 WWI721237:WWI721239 E786773:E786775 JW786773:JW786775 TS786773:TS786775 ADO786773:ADO786775 ANK786773:ANK786775 AXG786773:AXG786775 BHC786773:BHC786775 BQY786773:BQY786775 CAU786773:CAU786775 CKQ786773:CKQ786775 CUM786773:CUM786775 DEI786773:DEI786775 DOE786773:DOE786775 DYA786773:DYA786775 EHW786773:EHW786775 ERS786773:ERS786775 FBO786773:FBO786775 FLK786773:FLK786775 FVG786773:FVG786775 GFC786773:GFC786775 GOY786773:GOY786775 GYU786773:GYU786775 HIQ786773:HIQ786775 HSM786773:HSM786775 ICI786773:ICI786775 IME786773:IME786775 IWA786773:IWA786775 JFW786773:JFW786775 JPS786773:JPS786775 JZO786773:JZO786775 KJK786773:KJK786775 KTG786773:KTG786775 LDC786773:LDC786775 LMY786773:LMY786775 LWU786773:LWU786775 MGQ786773:MGQ786775 MQM786773:MQM786775 NAI786773:NAI786775 NKE786773:NKE786775 NUA786773:NUA786775 ODW786773:ODW786775 ONS786773:ONS786775 OXO786773:OXO786775 PHK786773:PHK786775 PRG786773:PRG786775 QBC786773:QBC786775 QKY786773:QKY786775 QUU786773:QUU786775 REQ786773:REQ786775 ROM786773:ROM786775 RYI786773:RYI786775 SIE786773:SIE786775 SSA786773:SSA786775 TBW786773:TBW786775 TLS786773:TLS786775 TVO786773:TVO786775 UFK786773:UFK786775 UPG786773:UPG786775 UZC786773:UZC786775 VIY786773:VIY786775 VSU786773:VSU786775 WCQ786773:WCQ786775 WMM786773:WMM786775 WWI786773:WWI786775 E852309:E852311 JW852309:JW852311 TS852309:TS852311 ADO852309:ADO852311 ANK852309:ANK852311 AXG852309:AXG852311 BHC852309:BHC852311 BQY852309:BQY852311 CAU852309:CAU852311 CKQ852309:CKQ852311 CUM852309:CUM852311 DEI852309:DEI852311 DOE852309:DOE852311 DYA852309:DYA852311 EHW852309:EHW852311 ERS852309:ERS852311 FBO852309:FBO852311 FLK852309:FLK852311 FVG852309:FVG852311 GFC852309:GFC852311 GOY852309:GOY852311 GYU852309:GYU852311 HIQ852309:HIQ852311 HSM852309:HSM852311 ICI852309:ICI852311 IME852309:IME852311 IWA852309:IWA852311 JFW852309:JFW852311 JPS852309:JPS852311 JZO852309:JZO852311 KJK852309:KJK852311 KTG852309:KTG852311 LDC852309:LDC852311 LMY852309:LMY852311 LWU852309:LWU852311 MGQ852309:MGQ852311 MQM852309:MQM852311 NAI852309:NAI852311 NKE852309:NKE852311 NUA852309:NUA852311 ODW852309:ODW852311 ONS852309:ONS852311 OXO852309:OXO852311 PHK852309:PHK852311 PRG852309:PRG852311 QBC852309:QBC852311 QKY852309:QKY852311 QUU852309:QUU852311 REQ852309:REQ852311 ROM852309:ROM852311 RYI852309:RYI852311 SIE852309:SIE852311 SSA852309:SSA852311 TBW852309:TBW852311 TLS852309:TLS852311 TVO852309:TVO852311 UFK852309:UFK852311 UPG852309:UPG852311 UZC852309:UZC852311 VIY852309:VIY852311 VSU852309:VSU852311 WCQ852309:WCQ852311 WMM852309:WMM852311 WWI852309:WWI852311 E917845:E917847 JW917845:JW917847 TS917845:TS917847 ADO917845:ADO917847 ANK917845:ANK917847 AXG917845:AXG917847 BHC917845:BHC917847 BQY917845:BQY917847 CAU917845:CAU917847 CKQ917845:CKQ917847 CUM917845:CUM917847 DEI917845:DEI917847 DOE917845:DOE917847 DYA917845:DYA917847 EHW917845:EHW917847 ERS917845:ERS917847 FBO917845:FBO917847 FLK917845:FLK917847 FVG917845:FVG917847 GFC917845:GFC917847 GOY917845:GOY917847 GYU917845:GYU917847 HIQ917845:HIQ917847 HSM917845:HSM917847 ICI917845:ICI917847 IME917845:IME917847 IWA917845:IWA917847 JFW917845:JFW917847 JPS917845:JPS917847 JZO917845:JZO917847 KJK917845:KJK917847 KTG917845:KTG917847 LDC917845:LDC917847 LMY917845:LMY917847 LWU917845:LWU917847 MGQ917845:MGQ917847 MQM917845:MQM917847 NAI917845:NAI917847 NKE917845:NKE917847 NUA917845:NUA917847 ODW917845:ODW917847 ONS917845:ONS917847 OXO917845:OXO917847 PHK917845:PHK917847 PRG917845:PRG917847 QBC917845:QBC917847 QKY917845:QKY917847 QUU917845:QUU917847 REQ917845:REQ917847 ROM917845:ROM917847 RYI917845:RYI917847 SIE917845:SIE917847 SSA917845:SSA917847 TBW917845:TBW917847 TLS917845:TLS917847 TVO917845:TVO917847 UFK917845:UFK917847 UPG917845:UPG917847 UZC917845:UZC917847 VIY917845:VIY917847 VSU917845:VSU917847 WCQ917845:WCQ917847 WMM917845:WMM917847 WWI917845:WWI917847 E983381:E983383 JW983381:JW983383 TS983381:TS983383 ADO983381:ADO983383 ANK983381:ANK983383 AXG983381:AXG983383 BHC983381:BHC983383 BQY983381:BQY983383 CAU983381:CAU983383 CKQ983381:CKQ983383 CUM983381:CUM983383 DEI983381:DEI983383 DOE983381:DOE983383 DYA983381:DYA983383 EHW983381:EHW983383 ERS983381:ERS983383 FBO983381:FBO983383 FLK983381:FLK983383 FVG983381:FVG983383 GFC983381:GFC983383 GOY983381:GOY983383 GYU983381:GYU983383 HIQ983381:HIQ983383 HSM983381:HSM983383 ICI983381:ICI983383 IME983381:IME983383 IWA983381:IWA983383 JFW983381:JFW983383 JPS983381:JPS983383 JZO983381:JZO983383 KJK983381:KJK983383 KTG983381:KTG983383 LDC983381:LDC983383 LMY983381:LMY983383 LWU983381:LWU983383 MGQ983381:MGQ983383 MQM983381:MQM983383 NAI983381:NAI983383 NKE983381:NKE983383 NUA983381:NUA983383 ODW983381:ODW983383 ONS983381:ONS983383 OXO983381:OXO983383 PHK983381:PHK983383 PRG983381:PRG983383 QBC983381:QBC983383 QKY983381:QKY983383 QUU983381:QUU983383 REQ983381:REQ983383 ROM983381:ROM983383 RYI983381:RYI983383 SIE983381:SIE983383 SSA983381:SSA983383 TBW983381:TBW983383 TLS983381:TLS983383 TVO983381:TVO983383 UFK983381:UFK983383 UPG983381:UPG983383 UZC983381:UZC983383 VIY983381:VIY983383 VSU983381:VSU983383 WCQ983381:WCQ983383 WMM983381:WMM983383 WWI983381:WWI983383 JFW983154:JFW983156 JW365:JW367 TS365:TS367 ADO365:ADO367 ANK365:ANK367 AXG365:AXG367 BHC365:BHC367 BQY365:BQY367 CAU365:CAU367 CKQ365:CKQ367 CUM365:CUM367 DEI365:DEI367 DOE365:DOE367 DYA365:DYA367 EHW365:EHW367 ERS365:ERS367 FBO365:FBO367 FLK365:FLK367 FVG365:FVG367 GFC365:GFC367 GOY365:GOY367 GYU365:GYU367 HIQ365:HIQ367 HSM365:HSM367 ICI365:ICI367 IME365:IME367 IWA365:IWA367 JFW365:JFW367 JPS365:JPS367 JZO365:JZO367 KJK365:KJK367 KTG365:KTG367 LDC365:LDC367 LMY365:LMY367 LWU365:LWU367 MGQ365:MGQ367 MQM365:MQM367 NAI365:NAI367 NKE365:NKE367 NUA365:NUA367 ODW365:ODW367 ONS365:ONS367 OXO365:OXO367 PHK365:PHK367 PRG365:PRG367 QBC365:QBC367 QKY365:QKY367 QUU365:QUU367 REQ365:REQ367 ROM365:ROM367 RYI365:RYI367 SIE365:SIE367 SSA365:SSA367 TBW365:TBW367 TLS365:TLS367 TVO365:TVO367 UFK365:UFK367 UPG365:UPG367 UZC365:UZC367 VIY365:VIY367 VSU365:VSU367 WCQ365:WCQ367 WMM365:WMM367 WWI365:WWI367 E65882:E65884 JW65882:JW65884 TS65882:TS65884 ADO65882:ADO65884 ANK65882:ANK65884 AXG65882:AXG65884 BHC65882:BHC65884 BQY65882:BQY65884 CAU65882:CAU65884 CKQ65882:CKQ65884 CUM65882:CUM65884 DEI65882:DEI65884 DOE65882:DOE65884 DYA65882:DYA65884 EHW65882:EHW65884 ERS65882:ERS65884 FBO65882:FBO65884 FLK65882:FLK65884 FVG65882:FVG65884 GFC65882:GFC65884 GOY65882:GOY65884 GYU65882:GYU65884 HIQ65882:HIQ65884 HSM65882:HSM65884 ICI65882:ICI65884 IME65882:IME65884 IWA65882:IWA65884 JFW65882:JFW65884 JPS65882:JPS65884 JZO65882:JZO65884 KJK65882:KJK65884 KTG65882:KTG65884 LDC65882:LDC65884 LMY65882:LMY65884 LWU65882:LWU65884 MGQ65882:MGQ65884 MQM65882:MQM65884 NAI65882:NAI65884 NKE65882:NKE65884 NUA65882:NUA65884 ODW65882:ODW65884 ONS65882:ONS65884 OXO65882:OXO65884 PHK65882:PHK65884 PRG65882:PRG65884 QBC65882:QBC65884 QKY65882:QKY65884 QUU65882:QUU65884 REQ65882:REQ65884 ROM65882:ROM65884 RYI65882:RYI65884 SIE65882:SIE65884 SSA65882:SSA65884 TBW65882:TBW65884 TLS65882:TLS65884 TVO65882:TVO65884 UFK65882:UFK65884 UPG65882:UPG65884 UZC65882:UZC65884 VIY65882:VIY65884 VSU65882:VSU65884 WCQ65882:WCQ65884 WMM65882:WMM65884 WWI65882:WWI65884 E131418:E131420 JW131418:JW131420 TS131418:TS131420 ADO131418:ADO131420 ANK131418:ANK131420 AXG131418:AXG131420 BHC131418:BHC131420 BQY131418:BQY131420 CAU131418:CAU131420 CKQ131418:CKQ131420 CUM131418:CUM131420 DEI131418:DEI131420 DOE131418:DOE131420 DYA131418:DYA131420 EHW131418:EHW131420 ERS131418:ERS131420 FBO131418:FBO131420 FLK131418:FLK131420 FVG131418:FVG131420 GFC131418:GFC131420 GOY131418:GOY131420 GYU131418:GYU131420 HIQ131418:HIQ131420 HSM131418:HSM131420 ICI131418:ICI131420 IME131418:IME131420 IWA131418:IWA131420 JFW131418:JFW131420 JPS131418:JPS131420 JZO131418:JZO131420 KJK131418:KJK131420 KTG131418:KTG131420 LDC131418:LDC131420 LMY131418:LMY131420 LWU131418:LWU131420 MGQ131418:MGQ131420 MQM131418:MQM131420 NAI131418:NAI131420 NKE131418:NKE131420 NUA131418:NUA131420 ODW131418:ODW131420 ONS131418:ONS131420 OXO131418:OXO131420 PHK131418:PHK131420 PRG131418:PRG131420 QBC131418:QBC131420 QKY131418:QKY131420 QUU131418:QUU131420 REQ131418:REQ131420 ROM131418:ROM131420 RYI131418:RYI131420 SIE131418:SIE131420 SSA131418:SSA131420 TBW131418:TBW131420 TLS131418:TLS131420 TVO131418:TVO131420 UFK131418:UFK131420 UPG131418:UPG131420 UZC131418:UZC131420 VIY131418:VIY131420 VSU131418:VSU131420 WCQ131418:WCQ131420 WMM131418:WMM131420 WWI131418:WWI131420 E196954:E196956 JW196954:JW196956 TS196954:TS196956 ADO196954:ADO196956 ANK196954:ANK196956 AXG196954:AXG196956 BHC196954:BHC196956 BQY196954:BQY196956 CAU196954:CAU196956 CKQ196954:CKQ196956 CUM196954:CUM196956 DEI196954:DEI196956 DOE196954:DOE196956 DYA196954:DYA196956 EHW196954:EHW196956 ERS196954:ERS196956 FBO196954:FBO196956 FLK196954:FLK196956 FVG196954:FVG196956 GFC196954:GFC196956 GOY196954:GOY196956 GYU196954:GYU196956 HIQ196954:HIQ196956 HSM196954:HSM196956 ICI196954:ICI196956 IME196954:IME196956 IWA196954:IWA196956 JFW196954:JFW196956 JPS196954:JPS196956 JZO196954:JZO196956 KJK196954:KJK196956 KTG196954:KTG196956 LDC196954:LDC196956 LMY196954:LMY196956 LWU196954:LWU196956 MGQ196954:MGQ196956 MQM196954:MQM196956 NAI196954:NAI196956 NKE196954:NKE196956 NUA196954:NUA196956 ODW196954:ODW196956 ONS196954:ONS196956 OXO196954:OXO196956 PHK196954:PHK196956 PRG196954:PRG196956 QBC196954:QBC196956 QKY196954:QKY196956 QUU196954:QUU196956 REQ196954:REQ196956 ROM196954:ROM196956 RYI196954:RYI196956 SIE196954:SIE196956 SSA196954:SSA196956 TBW196954:TBW196956 TLS196954:TLS196956 TVO196954:TVO196956 UFK196954:UFK196956 UPG196954:UPG196956 UZC196954:UZC196956 VIY196954:VIY196956 VSU196954:VSU196956 WCQ196954:WCQ196956 WMM196954:WMM196956 WWI196954:WWI196956 E262490:E262492 JW262490:JW262492 TS262490:TS262492 ADO262490:ADO262492 ANK262490:ANK262492 AXG262490:AXG262492 BHC262490:BHC262492 BQY262490:BQY262492 CAU262490:CAU262492 CKQ262490:CKQ262492 CUM262490:CUM262492 DEI262490:DEI262492 DOE262490:DOE262492 DYA262490:DYA262492 EHW262490:EHW262492 ERS262490:ERS262492 FBO262490:FBO262492 FLK262490:FLK262492 FVG262490:FVG262492 GFC262490:GFC262492 GOY262490:GOY262492 GYU262490:GYU262492 HIQ262490:HIQ262492 HSM262490:HSM262492 ICI262490:ICI262492 IME262490:IME262492 IWA262490:IWA262492 JFW262490:JFW262492 JPS262490:JPS262492 JZO262490:JZO262492 KJK262490:KJK262492 KTG262490:KTG262492 LDC262490:LDC262492 LMY262490:LMY262492 LWU262490:LWU262492 MGQ262490:MGQ262492 MQM262490:MQM262492 NAI262490:NAI262492 NKE262490:NKE262492 NUA262490:NUA262492 ODW262490:ODW262492 ONS262490:ONS262492 OXO262490:OXO262492 PHK262490:PHK262492 PRG262490:PRG262492 QBC262490:QBC262492 QKY262490:QKY262492 QUU262490:QUU262492 REQ262490:REQ262492 ROM262490:ROM262492 RYI262490:RYI262492 SIE262490:SIE262492 SSA262490:SSA262492 TBW262490:TBW262492 TLS262490:TLS262492 TVO262490:TVO262492 UFK262490:UFK262492 UPG262490:UPG262492 UZC262490:UZC262492 VIY262490:VIY262492 VSU262490:VSU262492 WCQ262490:WCQ262492 WMM262490:WMM262492 WWI262490:WWI262492 E328026:E328028 JW328026:JW328028 TS328026:TS328028 ADO328026:ADO328028 ANK328026:ANK328028 AXG328026:AXG328028 BHC328026:BHC328028 BQY328026:BQY328028 CAU328026:CAU328028 CKQ328026:CKQ328028 CUM328026:CUM328028 DEI328026:DEI328028 DOE328026:DOE328028 DYA328026:DYA328028 EHW328026:EHW328028 ERS328026:ERS328028 FBO328026:FBO328028 FLK328026:FLK328028 FVG328026:FVG328028 GFC328026:GFC328028 GOY328026:GOY328028 GYU328026:GYU328028 HIQ328026:HIQ328028 HSM328026:HSM328028 ICI328026:ICI328028 IME328026:IME328028 IWA328026:IWA328028 JFW328026:JFW328028 JPS328026:JPS328028 JZO328026:JZO328028 KJK328026:KJK328028 KTG328026:KTG328028 LDC328026:LDC328028 LMY328026:LMY328028 LWU328026:LWU328028 MGQ328026:MGQ328028 MQM328026:MQM328028 NAI328026:NAI328028 NKE328026:NKE328028 NUA328026:NUA328028 ODW328026:ODW328028 ONS328026:ONS328028 OXO328026:OXO328028 PHK328026:PHK328028 PRG328026:PRG328028 QBC328026:QBC328028 QKY328026:QKY328028 QUU328026:QUU328028 REQ328026:REQ328028 ROM328026:ROM328028 RYI328026:RYI328028 SIE328026:SIE328028 SSA328026:SSA328028 TBW328026:TBW328028 TLS328026:TLS328028 TVO328026:TVO328028 UFK328026:UFK328028 UPG328026:UPG328028 UZC328026:UZC328028 VIY328026:VIY328028 VSU328026:VSU328028 WCQ328026:WCQ328028 WMM328026:WMM328028 WWI328026:WWI328028 E393562:E393564 JW393562:JW393564 TS393562:TS393564 ADO393562:ADO393564 ANK393562:ANK393564 AXG393562:AXG393564 BHC393562:BHC393564 BQY393562:BQY393564 CAU393562:CAU393564 CKQ393562:CKQ393564 CUM393562:CUM393564 DEI393562:DEI393564 DOE393562:DOE393564 DYA393562:DYA393564 EHW393562:EHW393564 ERS393562:ERS393564 FBO393562:FBO393564 FLK393562:FLK393564 FVG393562:FVG393564 GFC393562:GFC393564 GOY393562:GOY393564 GYU393562:GYU393564 HIQ393562:HIQ393564 HSM393562:HSM393564 ICI393562:ICI393564 IME393562:IME393564 IWA393562:IWA393564 JFW393562:JFW393564 JPS393562:JPS393564 JZO393562:JZO393564 KJK393562:KJK393564 KTG393562:KTG393564 LDC393562:LDC393564 LMY393562:LMY393564 LWU393562:LWU393564 MGQ393562:MGQ393564 MQM393562:MQM393564 NAI393562:NAI393564 NKE393562:NKE393564 NUA393562:NUA393564 ODW393562:ODW393564 ONS393562:ONS393564 OXO393562:OXO393564 PHK393562:PHK393564 PRG393562:PRG393564 QBC393562:QBC393564 QKY393562:QKY393564 QUU393562:QUU393564 REQ393562:REQ393564 ROM393562:ROM393564 RYI393562:RYI393564 SIE393562:SIE393564 SSA393562:SSA393564 TBW393562:TBW393564 TLS393562:TLS393564 TVO393562:TVO393564 UFK393562:UFK393564 UPG393562:UPG393564 UZC393562:UZC393564 VIY393562:VIY393564 VSU393562:VSU393564 WCQ393562:WCQ393564 WMM393562:WMM393564 WWI393562:WWI393564 E459098:E459100 JW459098:JW459100 TS459098:TS459100 ADO459098:ADO459100 ANK459098:ANK459100 AXG459098:AXG459100 BHC459098:BHC459100 BQY459098:BQY459100 CAU459098:CAU459100 CKQ459098:CKQ459100 CUM459098:CUM459100 DEI459098:DEI459100 DOE459098:DOE459100 DYA459098:DYA459100 EHW459098:EHW459100 ERS459098:ERS459100 FBO459098:FBO459100 FLK459098:FLK459100 FVG459098:FVG459100 GFC459098:GFC459100 GOY459098:GOY459100 GYU459098:GYU459100 HIQ459098:HIQ459100 HSM459098:HSM459100 ICI459098:ICI459100 IME459098:IME459100 IWA459098:IWA459100 JFW459098:JFW459100 JPS459098:JPS459100 JZO459098:JZO459100 KJK459098:KJK459100 KTG459098:KTG459100 LDC459098:LDC459100 LMY459098:LMY459100 LWU459098:LWU459100 MGQ459098:MGQ459100 MQM459098:MQM459100 NAI459098:NAI459100 NKE459098:NKE459100 NUA459098:NUA459100 ODW459098:ODW459100 ONS459098:ONS459100 OXO459098:OXO459100 PHK459098:PHK459100 PRG459098:PRG459100 QBC459098:QBC459100 QKY459098:QKY459100 QUU459098:QUU459100 REQ459098:REQ459100 ROM459098:ROM459100 RYI459098:RYI459100 SIE459098:SIE459100 SSA459098:SSA459100 TBW459098:TBW459100 TLS459098:TLS459100 TVO459098:TVO459100 UFK459098:UFK459100 UPG459098:UPG459100 UZC459098:UZC459100 VIY459098:VIY459100 VSU459098:VSU459100 WCQ459098:WCQ459100 WMM459098:WMM459100 WWI459098:WWI459100 E524634:E524636 JW524634:JW524636 TS524634:TS524636 ADO524634:ADO524636 ANK524634:ANK524636 AXG524634:AXG524636 BHC524634:BHC524636 BQY524634:BQY524636 CAU524634:CAU524636 CKQ524634:CKQ524636 CUM524634:CUM524636 DEI524634:DEI524636 DOE524634:DOE524636 DYA524634:DYA524636 EHW524634:EHW524636 ERS524634:ERS524636 FBO524634:FBO524636 FLK524634:FLK524636 FVG524634:FVG524636 GFC524634:GFC524636 GOY524634:GOY524636 GYU524634:GYU524636 HIQ524634:HIQ524636 HSM524634:HSM524636 ICI524634:ICI524636 IME524634:IME524636 IWA524634:IWA524636 JFW524634:JFW524636 JPS524634:JPS524636 JZO524634:JZO524636 KJK524634:KJK524636 KTG524634:KTG524636 LDC524634:LDC524636 LMY524634:LMY524636 LWU524634:LWU524636 MGQ524634:MGQ524636 MQM524634:MQM524636 NAI524634:NAI524636 NKE524634:NKE524636 NUA524634:NUA524636 ODW524634:ODW524636 ONS524634:ONS524636 OXO524634:OXO524636 PHK524634:PHK524636 PRG524634:PRG524636 QBC524634:QBC524636 QKY524634:QKY524636 QUU524634:QUU524636 REQ524634:REQ524636 ROM524634:ROM524636 RYI524634:RYI524636 SIE524634:SIE524636 SSA524634:SSA524636 TBW524634:TBW524636 TLS524634:TLS524636 TVO524634:TVO524636 UFK524634:UFK524636 UPG524634:UPG524636 UZC524634:UZC524636 VIY524634:VIY524636 VSU524634:VSU524636 WCQ524634:WCQ524636 WMM524634:WMM524636 WWI524634:WWI524636 E590170:E590172 JW590170:JW590172 TS590170:TS590172 ADO590170:ADO590172 ANK590170:ANK590172 AXG590170:AXG590172 BHC590170:BHC590172 BQY590170:BQY590172 CAU590170:CAU590172 CKQ590170:CKQ590172 CUM590170:CUM590172 DEI590170:DEI590172 DOE590170:DOE590172 DYA590170:DYA590172 EHW590170:EHW590172 ERS590170:ERS590172 FBO590170:FBO590172 FLK590170:FLK590172 FVG590170:FVG590172 GFC590170:GFC590172 GOY590170:GOY590172 GYU590170:GYU590172 HIQ590170:HIQ590172 HSM590170:HSM590172 ICI590170:ICI590172 IME590170:IME590172 IWA590170:IWA590172 JFW590170:JFW590172 JPS590170:JPS590172 JZO590170:JZO590172 KJK590170:KJK590172 KTG590170:KTG590172 LDC590170:LDC590172 LMY590170:LMY590172 LWU590170:LWU590172 MGQ590170:MGQ590172 MQM590170:MQM590172 NAI590170:NAI590172 NKE590170:NKE590172 NUA590170:NUA590172 ODW590170:ODW590172 ONS590170:ONS590172 OXO590170:OXO590172 PHK590170:PHK590172 PRG590170:PRG590172 QBC590170:QBC590172 QKY590170:QKY590172 QUU590170:QUU590172 REQ590170:REQ590172 ROM590170:ROM590172 RYI590170:RYI590172 SIE590170:SIE590172 SSA590170:SSA590172 TBW590170:TBW590172 TLS590170:TLS590172 TVO590170:TVO590172 UFK590170:UFK590172 UPG590170:UPG590172 UZC590170:UZC590172 VIY590170:VIY590172 VSU590170:VSU590172 WCQ590170:WCQ590172 WMM590170:WMM590172 WWI590170:WWI590172 E655706:E655708 JW655706:JW655708 TS655706:TS655708 ADO655706:ADO655708 ANK655706:ANK655708 AXG655706:AXG655708 BHC655706:BHC655708 BQY655706:BQY655708 CAU655706:CAU655708 CKQ655706:CKQ655708 CUM655706:CUM655708 DEI655706:DEI655708 DOE655706:DOE655708 DYA655706:DYA655708 EHW655706:EHW655708 ERS655706:ERS655708 FBO655706:FBO655708 FLK655706:FLK655708 FVG655706:FVG655708 GFC655706:GFC655708 GOY655706:GOY655708 GYU655706:GYU655708 HIQ655706:HIQ655708 HSM655706:HSM655708 ICI655706:ICI655708 IME655706:IME655708 IWA655706:IWA655708 JFW655706:JFW655708 JPS655706:JPS655708 JZO655706:JZO655708 KJK655706:KJK655708 KTG655706:KTG655708 LDC655706:LDC655708 LMY655706:LMY655708 LWU655706:LWU655708 MGQ655706:MGQ655708 MQM655706:MQM655708 NAI655706:NAI655708 NKE655706:NKE655708 NUA655706:NUA655708 ODW655706:ODW655708 ONS655706:ONS655708 OXO655706:OXO655708 PHK655706:PHK655708 PRG655706:PRG655708 QBC655706:QBC655708 QKY655706:QKY655708 QUU655706:QUU655708 REQ655706:REQ655708 ROM655706:ROM655708 RYI655706:RYI655708 SIE655706:SIE655708 SSA655706:SSA655708 TBW655706:TBW655708 TLS655706:TLS655708 TVO655706:TVO655708 UFK655706:UFK655708 UPG655706:UPG655708 UZC655706:UZC655708 VIY655706:VIY655708 VSU655706:VSU655708 WCQ655706:WCQ655708 WMM655706:WMM655708 WWI655706:WWI655708 E721242:E721244 JW721242:JW721244 TS721242:TS721244 ADO721242:ADO721244 ANK721242:ANK721244 AXG721242:AXG721244 BHC721242:BHC721244 BQY721242:BQY721244 CAU721242:CAU721244 CKQ721242:CKQ721244 CUM721242:CUM721244 DEI721242:DEI721244 DOE721242:DOE721244 DYA721242:DYA721244 EHW721242:EHW721244 ERS721242:ERS721244 FBO721242:FBO721244 FLK721242:FLK721244 FVG721242:FVG721244 GFC721242:GFC721244 GOY721242:GOY721244 GYU721242:GYU721244 HIQ721242:HIQ721244 HSM721242:HSM721244 ICI721242:ICI721244 IME721242:IME721244 IWA721242:IWA721244 JFW721242:JFW721244 JPS721242:JPS721244 JZO721242:JZO721244 KJK721242:KJK721244 KTG721242:KTG721244 LDC721242:LDC721244 LMY721242:LMY721244 LWU721242:LWU721244 MGQ721242:MGQ721244 MQM721242:MQM721244 NAI721242:NAI721244 NKE721242:NKE721244 NUA721242:NUA721244 ODW721242:ODW721244 ONS721242:ONS721244 OXO721242:OXO721244 PHK721242:PHK721244 PRG721242:PRG721244 QBC721242:QBC721244 QKY721242:QKY721244 QUU721242:QUU721244 REQ721242:REQ721244 ROM721242:ROM721244 RYI721242:RYI721244 SIE721242:SIE721244 SSA721242:SSA721244 TBW721242:TBW721244 TLS721242:TLS721244 TVO721242:TVO721244 UFK721242:UFK721244 UPG721242:UPG721244 UZC721242:UZC721244 VIY721242:VIY721244 VSU721242:VSU721244 WCQ721242:WCQ721244 WMM721242:WMM721244 WWI721242:WWI721244 E786778:E786780 JW786778:JW786780 TS786778:TS786780 ADO786778:ADO786780 ANK786778:ANK786780 AXG786778:AXG786780 BHC786778:BHC786780 BQY786778:BQY786780 CAU786778:CAU786780 CKQ786778:CKQ786780 CUM786778:CUM786780 DEI786778:DEI786780 DOE786778:DOE786780 DYA786778:DYA786780 EHW786778:EHW786780 ERS786778:ERS786780 FBO786778:FBO786780 FLK786778:FLK786780 FVG786778:FVG786780 GFC786778:GFC786780 GOY786778:GOY786780 GYU786778:GYU786780 HIQ786778:HIQ786780 HSM786778:HSM786780 ICI786778:ICI786780 IME786778:IME786780 IWA786778:IWA786780 JFW786778:JFW786780 JPS786778:JPS786780 JZO786778:JZO786780 KJK786778:KJK786780 KTG786778:KTG786780 LDC786778:LDC786780 LMY786778:LMY786780 LWU786778:LWU786780 MGQ786778:MGQ786780 MQM786778:MQM786780 NAI786778:NAI786780 NKE786778:NKE786780 NUA786778:NUA786780 ODW786778:ODW786780 ONS786778:ONS786780 OXO786778:OXO786780 PHK786778:PHK786780 PRG786778:PRG786780 QBC786778:QBC786780 QKY786778:QKY786780 QUU786778:QUU786780 REQ786778:REQ786780 ROM786778:ROM786780 RYI786778:RYI786780 SIE786778:SIE786780 SSA786778:SSA786780 TBW786778:TBW786780 TLS786778:TLS786780 TVO786778:TVO786780 UFK786778:UFK786780 UPG786778:UPG786780 UZC786778:UZC786780 VIY786778:VIY786780 VSU786778:VSU786780 WCQ786778:WCQ786780 WMM786778:WMM786780 WWI786778:WWI786780 E852314:E852316 JW852314:JW852316 TS852314:TS852316 ADO852314:ADO852316 ANK852314:ANK852316 AXG852314:AXG852316 BHC852314:BHC852316 BQY852314:BQY852316 CAU852314:CAU852316 CKQ852314:CKQ852316 CUM852314:CUM852316 DEI852314:DEI852316 DOE852314:DOE852316 DYA852314:DYA852316 EHW852314:EHW852316 ERS852314:ERS852316 FBO852314:FBO852316 FLK852314:FLK852316 FVG852314:FVG852316 GFC852314:GFC852316 GOY852314:GOY852316 GYU852314:GYU852316 HIQ852314:HIQ852316 HSM852314:HSM852316 ICI852314:ICI852316 IME852314:IME852316 IWA852314:IWA852316 JFW852314:JFW852316 JPS852314:JPS852316 JZO852314:JZO852316 KJK852314:KJK852316 KTG852314:KTG852316 LDC852314:LDC852316 LMY852314:LMY852316 LWU852314:LWU852316 MGQ852314:MGQ852316 MQM852314:MQM852316 NAI852314:NAI852316 NKE852314:NKE852316 NUA852314:NUA852316 ODW852314:ODW852316 ONS852314:ONS852316 OXO852314:OXO852316 PHK852314:PHK852316 PRG852314:PRG852316 QBC852314:QBC852316 QKY852314:QKY852316 QUU852314:QUU852316 REQ852314:REQ852316 ROM852314:ROM852316 RYI852314:RYI852316 SIE852314:SIE852316 SSA852314:SSA852316 TBW852314:TBW852316 TLS852314:TLS852316 TVO852314:TVO852316 UFK852314:UFK852316 UPG852314:UPG852316 UZC852314:UZC852316 VIY852314:VIY852316 VSU852314:VSU852316 WCQ852314:WCQ852316 WMM852314:WMM852316 WWI852314:WWI852316 E917850:E917852 JW917850:JW917852 TS917850:TS917852 ADO917850:ADO917852 ANK917850:ANK917852 AXG917850:AXG917852 BHC917850:BHC917852 BQY917850:BQY917852 CAU917850:CAU917852 CKQ917850:CKQ917852 CUM917850:CUM917852 DEI917850:DEI917852 DOE917850:DOE917852 DYA917850:DYA917852 EHW917850:EHW917852 ERS917850:ERS917852 FBO917850:FBO917852 FLK917850:FLK917852 FVG917850:FVG917852 GFC917850:GFC917852 GOY917850:GOY917852 GYU917850:GYU917852 HIQ917850:HIQ917852 HSM917850:HSM917852 ICI917850:ICI917852 IME917850:IME917852 IWA917850:IWA917852 JFW917850:JFW917852 JPS917850:JPS917852 JZO917850:JZO917852 KJK917850:KJK917852 KTG917850:KTG917852 LDC917850:LDC917852 LMY917850:LMY917852 LWU917850:LWU917852 MGQ917850:MGQ917852 MQM917850:MQM917852 NAI917850:NAI917852 NKE917850:NKE917852 NUA917850:NUA917852 ODW917850:ODW917852 ONS917850:ONS917852 OXO917850:OXO917852 PHK917850:PHK917852 PRG917850:PRG917852 QBC917850:QBC917852 QKY917850:QKY917852 QUU917850:QUU917852 REQ917850:REQ917852 ROM917850:ROM917852 RYI917850:RYI917852 SIE917850:SIE917852 SSA917850:SSA917852 TBW917850:TBW917852 TLS917850:TLS917852 TVO917850:TVO917852 UFK917850:UFK917852 UPG917850:UPG917852 UZC917850:UZC917852 VIY917850:VIY917852 VSU917850:VSU917852 WCQ917850:WCQ917852 WMM917850:WMM917852 WWI917850:WWI917852 E983386:E983388 JW983386:JW983388 TS983386:TS983388 ADO983386:ADO983388 ANK983386:ANK983388 AXG983386:AXG983388 BHC983386:BHC983388 BQY983386:BQY983388 CAU983386:CAU983388 CKQ983386:CKQ983388 CUM983386:CUM983388 DEI983386:DEI983388 DOE983386:DOE983388 DYA983386:DYA983388 EHW983386:EHW983388 ERS983386:ERS983388 FBO983386:FBO983388 FLK983386:FLK983388 FVG983386:FVG983388 GFC983386:GFC983388 GOY983386:GOY983388 GYU983386:GYU983388 HIQ983386:HIQ983388 HSM983386:HSM983388 ICI983386:ICI983388 IME983386:IME983388 IWA983386:IWA983388 JFW983386:JFW983388 JPS983386:JPS983388 JZO983386:JZO983388 KJK983386:KJK983388 KTG983386:KTG983388 LDC983386:LDC983388 LMY983386:LMY983388 LWU983386:LWU983388 MGQ983386:MGQ983388 MQM983386:MQM983388 NAI983386:NAI983388 NKE983386:NKE983388 NUA983386:NUA983388 ODW983386:ODW983388 ONS983386:ONS983388 OXO983386:OXO983388 PHK983386:PHK983388 PRG983386:PRG983388 QBC983386:QBC983388 QKY983386:QKY983388 QUU983386:QUU983388 REQ983386:REQ983388 ROM983386:ROM983388 RYI983386:RYI983388 SIE983386:SIE983388 SSA983386:SSA983388 TBW983386:TBW983388 TLS983386:TLS983388 TVO983386:TVO983388 UFK983386:UFK983388 UPG983386:UPG983388 UZC983386:UZC983388 VIY983386:VIY983388 VSU983386:VSU983388 WCQ983386:WCQ983388 WMM983386:WMM983388 WWI983386:WWI983388 JPS983154:JPS983156 JW325:JW326 TS325:TS326 ADO325:ADO326 ANK325:ANK326 AXG325:AXG326 BHC325:BHC326 BQY325:BQY326 CAU325:CAU326 CKQ325:CKQ326 CUM325:CUM326 DEI325:DEI326 DOE325:DOE326 DYA325:DYA326 EHW325:EHW326 ERS325:ERS326 FBO325:FBO326 FLK325:FLK326 FVG325:FVG326 GFC325:GFC326 GOY325:GOY326 GYU325:GYU326 HIQ325:HIQ326 HSM325:HSM326 ICI325:ICI326 IME325:IME326 IWA325:IWA326 JFW325:JFW326 JPS325:JPS326 JZO325:JZO326 KJK325:KJK326 KTG325:KTG326 LDC325:LDC326 LMY325:LMY326 LWU325:LWU326 MGQ325:MGQ326 MQM325:MQM326 NAI325:NAI326 NKE325:NKE326 NUA325:NUA326 ODW325:ODW326 ONS325:ONS326 OXO325:OXO326 PHK325:PHK326 PRG325:PRG326 QBC325:QBC326 QKY325:QKY326 QUU325:QUU326 REQ325:REQ326 ROM325:ROM326 RYI325:RYI326 SIE325:SIE326 SSA325:SSA326 TBW325:TBW326 TLS325:TLS326 TVO325:TVO326 UFK325:UFK326 UPG325:UPG326 UZC325:UZC326 VIY325:VIY326 VSU325:VSU326 WCQ325:WCQ326 WMM325:WMM326 WWI325:WWI326 E65832:E65833 JW65832:JW65833 TS65832:TS65833 ADO65832:ADO65833 ANK65832:ANK65833 AXG65832:AXG65833 BHC65832:BHC65833 BQY65832:BQY65833 CAU65832:CAU65833 CKQ65832:CKQ65833 CUM65832:CUM65833 DEI65832:DEI65833 DOE65832:DOE65833 DYA65832:DYA65833 EHW65832:EHW65833 ERS65832:ERS65833 FBO65832:FBO65833 FLK65832:FLK65833 FVG65832:FVG65833 GFC65832:GFC65833 GOY65832:GOY65833 GYU65832:GYU65833 HIQ65832:HIQ65833 HSM65832:HSM65833 ICI65832:ICI65833 IME65832:IME65833 IWA65832:IWA65833 JFW65832:JFW65833 JPS65832:JPS65833 JZO65832:JZO65833 KJK65832:KJK65833 KTG65832:KTG65833 LDC65832:LDC65833 LMY65832:LMY65833 LWU65832:LWU65833 MGQ65832:MGQ65833 MQM65832:MQM65833 NAI65832:NAI65833 NKE65832:NKE65833 NUA65832:NUA65833 ODW65832:ODW65833 ONS65832:ONS65833 OXO65832:OXO65833 PHK65832:PHK65833 PRG65832:PRG65833 QBC65832:QBC65833 QKY65832:QKY65833 QUU65832:QUU65833 REQ65832:REQ65833 ROM65832:ROM65833 RYI65832:RYI65833 SIE65832:SIE65833 SSA65832:SSA65833 TBW65832:TBW65833 TLS65832:TLS65833 TVO65832:TVO65833 UFK65832:UFK65833 UPG65832:UPG65833 UZC65832:UZC65833 VIY65832:VIY65833 VSU65832:VSU65833 WCQ65832:WCQ65833 WMM65832:WMM65833 WWI65832:WWI65833 E131368:E131369 JW131368:JW131369 TS131368:TS131369 ADO131368:ADO131369 ANK131368:ANK131369 AXG131368:AXG131369 BHC131368:BHC131369 BQY131368:BQY131369 CAU131368:CAU131369 CKQ131368:CKQ131369 CUM131368:CUM131369 DEI131368:DEI131369 DOE131368:DOE131369 DYA131368:DYA131369 EHW131368:EHW131369 ERS131368:ERS131369 FBO131368:FBO131369 FLK131368:FLK131369 FVG131368:FVG131369 GFC131368:GFC131369 GOY131368:GOY131369 GYU131368:GYU131369 HIQ131368:HIQ131369 HSM131368:HSM131369 ICI131368:ICI131369 IME131368:IME131369 IWA131368:IWA131369 JFW131368:JFW131369 JPS131368:JPS131369 JZO131368:JZO131369 KJK131368:KJK131369 KTG131368:KTG131369 LDC131368:LDC131369 LMY131368:LMY131369 LWU131368:LWU131369 MGQ131368:MGQ131369 MQM131368:MQM131369 NAI131368:NAI131369 NKE131368:NKE131369 NUA131368:NUA131369 ODW131368:ODW131369 ONS131368:ONS131369 OXO131368:OXO131369 PHK131368:PHK131369 PRG131368:PRG131369 QBC131368:QBC131369 QKY131368:QKY131369 QUU131368:QUU131369 REQ131368:REQ131369 ROM131368:ROM131369 RYI131368:RYI131369 SIE131368:SIE131369 SSA131368:SSA131369 TBW131368:TBW131369 TLS131368:TLS131369 TVO131368:TVO131369 UFK131368:UFK131369 UPG131368:UPG131369 UZC131368:UZC131369 VIY131368:VIY131369 VSU131368:VSU131369 WCQ131368:WCQ131369 WMM131368:WMM131369 WWI131368:WWI131369 E196904:E196905 JW196904:JW196905 TS196904:TS196905 ADO196904:ADO196905 ANK196904:ANK196905 AXG196904:AXG196905 BHC196904:BHC196905 BQY196904:BQY196905 CAU196904:CAU196905 CKQ196904:CKQ196905 CUM196904:CUM196905 DEI196904:DEI196905 DOE196904:DOE196905 DYA196904:DYA196905 EHW196904:EHW196905 ERS196904:ERS196905 FBO196904:FBO196905 FLK196904:FLK196905 FVG196904:FVG196905 GFC196904:GFC196905 GOY196904:GOY196905 GYU196904:GYU196905 HIQ196904:HIQ196905 HSM196904:HSM196905 ICI196904:ICI196905 IME196904:IME196905 IWA196904:IWA196905 JFW196904:JFW196905 JPS196904:JPS196905 JZO196904:JZO196905 KJK196904:KJK196905 KTG196904:KTG196905 LDC196904:LDC196905 LMY196904:LMY196905 LWU196904:LWU196905 MGQ196904:MGQ196905 MQM196904:MQM196905 NAI196904:NAI196905 NKE196904:NKE196905 NUA196904:NUA196905 ODW196904:ODW196905 ONS196904:ONS196905 OXO196904:OXO196905 PHK196904:PHK196905 PRG196904:PRG196905 QBC196904:QBC196905 QKY196904:QKY196905 QUU196904:QUU196905 REQ196904:REQ196905 ROM196904:ROM196905 RYI196904:RYI196905 SIE196904:SIE196905 SSA196904:SSA196905 TBW196904:TBW196905 TLS196904:TLS196905 TVO196904:TVO196905 UFK196904:UFK196905 UPG196904:UPG196905 UZC196904:UZC196905 VIY196904:VIY196905 VSU196904:VSU196905 WCQ196904:WCQ196905 WMM196904:WMM196905 WWI196904:WWI196905 E262440:E262441 JW262440:JW262441 TS262440:TS262441 ADO262440:ADO262441 ANK262440:ANK262441 AXG262440:AXG262441 BHC262440:BHC262441 BQY262440:BQY262441 CAU262440:CAU262441 CKQ262440:CKQ262441 CUM262440:CUM262441 DEI262440:DEI262441 DOE262440:DOE262441 DYA262440:DYA262441 EHW262440:EHW262441 ERS262440:ERS262441 FBO262440:FBO262441 FLK262440:FLK262441 FVG262440:FVG262441 GFC262440:GFC262441 GOY262440:GOY262441 GYU262440:GYU262441 HIQ262440:HIQ262441 HSM262440:HSM262441 ICI262440:ICI262441 IME262440:IME262441 IWA262440:IWA262441 JFW262440:JFW262441 JPS262440:JPS262441 JZO262440:JZO262441 KJK262440:KJK262441 KTG262440:KTG262441 LDC262440:LDC262441 LMY262440:LMY262441 LWU262440:LWU262441 MGQ262440:MGQ262441 MQM262440:MQM262441 NAI262440:NAI262441 NKE262440:NKE262441 NUA262440:NUA262441 ODW262440:ODW262441 ONS262440:ONS262441 OXO262440:OXO262441 PHK262440:PHK262441 PRG262440:PRG262441 QBC262440:QBC262441 QKY262440:QKY262441 QUU262440:QUU262441 REQ262440:REQ262441 ROM262440:ROM262441 RYI262440:RYI262441 SIE262440:SIE262441 SSA262440:SSA262441 TBW262440:TBW262441 TLS262440:TLS262441 TVO262440:TVO262441 UFK262440:UFK262441 UPG262440:UPG262441 UZC262440:UZC262441 VIY262440:VIY262441 VSU262440:VSU262441 WCQ262440:WCQ262441 WMM262440:WMM262441 WWI262440:WWI262441 E327976:E327977 JW327976:JW327977 TS327976:TS327977 ADO327976:ADO327977 ANK327976:ANK327977 AXG327976:AXG327977 BHC327976:BHC327977 BQY327976:BQY327977 CAU327976:CAU327977 CKQ327976:CKQ327977 CUM327976:CUM327977 DEI327976:DEI327977 DOE327976:DOE327977 DYA327976:DYA327977 EHW327976:EHW327977 ERS327976:ERS327977 FBO327976:FBO327977 FLK327976:FLK327977 FVG327976:FVG327977 GFC327976:GFC327977 GOY327976:GOY327977 GYU327976:GYU327977 HIQ327976:HIQ327977 HSM327976:HSM327977 ICI327976:ICI327977 IME327976:IME327977 IWA327976:IWA327977 JFW327976:JFW327977 JPS327976:JPS327977 JZO327976:JZO327977 KJK327976:KJK327977 KTG327976:KTG327977 LDC327976:LDC327977 LMY327976:LMY327977 LWU327976:LWU327977 MGQ327976:MGQ327977 MQM327976:MQM327977 NAI327976:NAI327977 NKE327976:NKE327977 NUA327976:NUA327977 ODW327976:ODW327977 ONS327976:ONS327977 OXO327976:OXO327977 PHK327976:PHK327977 PRG327976:PRG327977 QBC327976:QBC327977 QKY327976:QKY327977 QUU327976:QUU327977 REQ327976:REQ327977 ROM327976:ROM327977 RYI327976:RYI327977 SIE327976:SIE327977 SSA327976:SSA327977 TBW327976:TBW327977 TLS327976:TLS327977 TVO327976:TVO327977 UFK327976:UFK327977 UPG327976:UPG327977 UZC327976:UZC327977 VIY327976:VIY327977 VSU327976:VSU327977 WCQ327976:WCQ327977 WMM327976:WMM327977 WWI327976:WWI327977 E393512:E393513 JW393512:JW393513 TS393512:TS393513 ADO393512:ADO393513 ANK393512:ANK393513 AXG393512:AXG393513 BHC393512:BHC393513 BQY393512:BQY393513 CAU393512:CAU393513 CKQ393512:CKQ393513 CUM393512:CUM393513 DEI393512:DEI393513 DOE393512:DOE393513 DYA393512:DYA393513 EHW393512:EHW393513 ERS393512:ERS393513 FBO393512:FBO393513 FLK393512:FLK393513 FVG393512:FVG393513 GFC393512:GFC393513 GOY393512:GOY393513 GYU393512:GYU393513 HIQ393512:HIQ393513 HSM393512:HSM393513 ICI393512:ICI393513 IME393512:IME393513 IWA393512:IWA393513 JFW393512:JFW393513 JPS393512:JPS393513 JZO393512:JZO393513 KJK393512:KJK393513 KTG393512:KTG393513 LDC393512:LDC393513 LMY393512:LMY393513 LWU393512:LWU393513 MGQ393512:MGQ393513 MQM393512:MQM393513 NAI393512:NAI393513 NKE393512:NKE393513 NUA393512:NUA393513 ODW393512:ODW393513 ONS393512:ONS393513 OXO393512:OXO393513 PHK393512:PHK393513 PRG393512:PRG393513 QBC393512:QBC393513 QKY393512:QKY393513 QUU393512:QUU393513 REQ393512:REQ393513 ROM393512:ROM393513 RYI393512:RYI393513 SIE393512:SIE393513 SSA393512:SSA393513 TBW393512:TBW393513 TLS393512:TLS393513 TVO393512:TVO393513 UFK393512:UFK393513 UPG393512:UPG393513 UZC393512:UZC393513 VIY393512:VIY393513 VSU393512:VSU393513 WCQ393512:WCQ393513 WMM393512:WMM393513 WWI393512:WWI393513 E459048:E459049 JW459048:JW459049 TS459048:TS459049 ADO459048:ADO459049 ANK459048:ANK459049 AXG459048:AXG459049 BHC459048:BHC459049 BQY459048:BQY459049 CAU459048:CAU459049 CKQ459048:CKQ459049 CUM459048:CUM459049 DEI459048:DEI459049 DOE459048:DOE459049 DYA459048:DYA459049 EHW459048:EHW459049 ERS459048:ERS459049 FBO459048:FBO459049 FLK459048:FLK459049 FVG459048:FVG459049 GFC459048:GFC459049 GOY459048:GOY459049 GYU459048:GYU459049 HIQ459048:HIQ459049 HSM459048:HSM459049 ICI459048:ICI459049 IME459048:IME459049 IWA459048:IWA459049 JFW459048:JFW459049 JPS459048:JPS459049 JZO459048:JZO459049 KJK459048:KJK459049 KTG459048:KTG459049 LDC459048:LDC459049 LMY459048:LMY459049 LWU459048:LWU459049 MGQ459048:MGQ459049 MQM459048:MQM459049 NAI459048:NAI459049 NKE459048:NKE459049 NUA459048:NUA459049 ODW459048:ODW459049 ONS459048:ONS459049 OXO459048:OXO459049 PHK459048:PHK459049 PRG459048:PRG459049 QBC459048:QBC459049 QKY459048:QKY459049 QUU459048:QUU459049 REQ459048:REQ459049 ROM459048:ROM459049 RYI459048:RYI459049 SIE459048:SIE459049 SSA459048:SSA459049 TBW459048:TBW459049 TLS459048:TLS459049 TVO459048:TVO459049 UFK459048:UFK459049 UPG459048:UPG459049 UZC459048:UZC459049 VIY459048:VIY459049 VSU459048:VSU459049 WCQ459048:WCQ459049 WMM459048:WMM459049 WWI459048:WWI459049 E524584:E524585 JW524584:JW524585 TS524584:TS524585 ADO524584:ADO524585 ANK524584:ANK524585 AXG524584:AXG524585 BHC524584:BHC524585 BQY524584:BQY524585 CAU524584:CAU524585 CKQ524584:CKQ524585 CUM524584:CUM524585 DEI524584:DEI524585 DOE524584:DOE524585 DYA524584:DYA524585 EHW524584:EHW524585 ERS524584:ERS524585 FBO524584:FBO524585 FLK524584:FLK524585 FVG524584:FVG524585 GFC524584:GFC524585 GOY524584:GOY524585 GYU524584:GYU524585 HIQ524584:HIQ524585 HSM524584:HSM524585 ICI524584:ICI524585 IME524584:IME524585 IWA524584:IWA524585 JFW524584:JFW524585 JPS524584:JPS524585 JZO524584:JZO524585 KJK524584:KJK524585 KTG524584:KTG524585 LDC524584:LDC524585 LMY524584:LMY524585 LWU524584:LWU524585 MGQ524584:MGQ524585 MQM524584:MQM524585 NAI524584:NAI524585 NKE524584:NKE524585 NUA524584:NUA524585 ODW524584:ODW524585 ONS524584:ONS524585 OXO524584:OXO524585 PHK524584:PHK524585 PRG524584:PRG524585 QBC524584:QBC524585 QKY524584:QKY524585 QUU524584:QUU524585 REQ524584:REQ524585 ROM524584:ROM524585 RYI524584:RYI524585 SIE524584:SIE524585 SSA524584:SSA524585 TBW524584:TBW524585 TLS524584:TLS524585 TVO524584:TVO524585 UFK524584:UFK524585 UPG524584:UPG524585 UZC524584:UZC524585 VIY524584:VIY524585 VSU524584:VSU524585 WCQ524584:WCQ524585 WMM524584:WMM524585 WWI524584:WWI524585 E590120:E590121 JW590120:JW590121 TS590120:TS590121 ADO590120:ADO590121 ANK590120:ANK590121 AXG590120:AXG590121 BHC590120:BHC590121 BQY590120:BQY590121 CAU590120:CAU590121 CKQ590120:CKQ590121 CUM590120:CUM590121 DEI590120:DEI590121 DOE590120:DOE590121 DYA590120:DYA590121 EHW590120:EHW590121 ERS590120:ERS590121 FBO590120:FBO590121 FLK590120:FLK590121 FVG590120:FVG590121 GFC590120:GFC590121 GOY590120:GOY590121 GYU590120:GYU590121 HIQ590120:HIQ590121 HSM590120:HSM590121 ICI590120:ICI590121 IME590120:IME590121 IWA590120:IWA590121 JFW590120:JFW590121 JPS590120:JPS590121 JZO590120:JZO590121 KJK590120:KJK590121 KTG590120:KTG590121 LDC590120:LDC590121 LMY590120:LMY590121 LWU590120:LWU590121 MGQ590120:MGQ590121 MQM590120:MQM590121 NAI590120:NAI590121 NKE590120:NKE590121 NUA590120:NUA590121 ODW590120:ODW590121 ONS590120:ONS590121 OXO590120:OXO590121 PHK590120:PHK590121 PRG590120:PRG590121 QBC590120:QBC590121 QKY590120:QKY590121 QUU590120:QUU590121 REQ590120:REQ590121 ROM590120:ROM590121 RYI590120:RYI590121 SIE590120:SIE590121 SSA590120:SSA590121 TBW590120:TBW590121 TLS590120:TLS590121 TVO590120:TVO590121 UFK590120:UFK590121 UPG590120:UPG590121 UZC590120:UZC590121 VIY590120:VIY590121 VSU590120:VSU590121 WCQ590120:WCQ590121 WMM590120:WMM590121 WWI590120:WWI590121 E655656:E655657 JW655656:JW655657 TS655656:TS655657 ADO655656:ADO655657 ANK655656:ANK655657 AXG655656:AXG655657 BHC655656:BHC655657 BQY655656:BQY655657 CAU655656:CAU655657 CKQ655656:CKQ655657 CUM655656:CUM655657 DEI655656:DEI655657 DOE655656:DOE655657 DYA655656:DYA655657 EHW655656:EHW655657 ERS655656:ERS655657 FBO655656:FBO655657 FLK655656:FLK655657 FVG655656:FVG655657 GFC655656:GFC655657 GOY655656:GOY655657 GYU655656:GYU655657 HIQ655656:HIQ655657 HSM655656:HSM655657 ICI655656:ICI655657 IME655656:IME655657 IWA655656:IWA655657 JFW655656:JFW655657 JPS655656:JPS655657 JZO655656:JZO655657 KJK655656:KJK655657 KTG655656:KTG655657 LDC655656:LDC655657 LMY655656:LMY655657 LWU655656:LWU655657 MGQ655656:MGQ655657 MQM655656:MQM655657 NAI655656:NAI655657 NKE655656:NKE655657 NUA655656:NUA655657 ODW655656:ODW655657 ONS655656:ONS655657 OXO655656:OXO655657 PHK655656:PHK655657 PRG655656:PRG655657 QBC655656:QBC655657 QKY655656:QKY655657 QUU655656:QUU655657 REQ655656:REQ655657 ROM655656:ROM655657 RYI655656:RYI655657 SIE655656:SIE655657 SSA655656:SSA655657 TBW655656:TBW655657 TLS655656:TLS655657 TVO655656:TVO655657 UFK655656:UFK655657 UPG655656:UPG655657 UZC655656:UZC655657 VIY655656:VIY655657 VSU655656:VSU655657 WCQ655656:WCQ655657 WMM655656:WMM655657 WWI655656:WWI655657 E721192:E721193 JW721192:JW721193 TS721192:TS721193 ADO721192:ADO721193 ANK721192:ANK721193 AXG721192:AXG721193 BHC721192:BHC721193 BQY721192:BQY721193 CAU721192:CAU721193 CKQ721192:CKQ721193 CUM721192:CUM721193 DEI721192:DEI721193 DOE721192:DOE721193 DYA721192:DYA721193 EHW721192:EHW721193 ERS721192:ERS721193 FBO721192:FBO721193 FLK721192:FLK721193 FVG721192:FVG721193 GFC721192:GFC721193 GOY721192:GOY721193 GYU721192:GYU721193 HIQ721192:HIQ721193 HSM721192:HSM721193 ICI721192:ICI721193 IME721192:IME721193 IWA721192:IWA721193 JFW721192:JFW721193 JPS721192:JPS721193 JZO721192:JZO721193 KJK721192:KJK721193 KTG721192:KTG721193 LDC721192:LDC721193 LMY721192:LMY721193 LWU721192:LWU721193 MGQ721192:MGQ721193 MQM721192:MQM721193 NAI721192:NAI721193 NKE721192:NKE721193 NUA721192:NUA721193 ODW721192:ODW721193 ONS721192:ONS721193 OXO721192:OXO721193 PHK721192:PHK721193 PRG721192:PRG721193 QBC721192:QBC721193 QKY721192:QKY721193 QUU721192:QUU721193 REQ721192:REQ721193 ROM721192:ROM721193 RYI721192:RYI721193 SIE721192:SIE721193 SSA721192:SSA721193 TBW721192:TBW721193 TLS721192:TLS721193 TVO721192:TVO721193 UFK721192:UFK721193 UPG721192:UPG721193 UZC721192:UZC721193 VIY721192:VIY721193 VSU721192:VSU721193 WCQ721192:WCQ721193 WMM721192:WMM721193 WWI721192:WWI721193 E786728:E786729 JW786728:JW786729 TS786728:TS786729 ADO786728:ADO786729 ANK786728:ANK786729 AXG786728:AXG786729 BHC786728:BHC786729 BQY786728:BQY786729 CAU786728:CAU786729 CKQ786728:CKQ786729 CUM786728:CUM786729 DEI786728:DEI786729 DOE786728:DOE786729 DYA786728:DYA786729 EHW786728:EHW786729 ERS786728:ERS786729 FBO786728:FBO786729 FLK786728:FLK786729 FVG786728:FVG786729 GFC786728:GFC786729 GOY786728:GOY786729 GYU786728:GYU786729 HIQ786728:HIQ786729 HSM786728:HSM786729 ICI786728:ICI786729 IME786728:IME786729 IWA786728:IWA786729 JFW786728:JFW786729 JPS786728:JPS786729 JZO786728:JZO786729 KJK786728:KJK786729 KTG786728:KTG786729 LDC786728:LDC786729 LMY786728:LMY786729 LWU786728:LWU786729 MGQ786728:MGQ786729 MQM786728:MQM786729 NAI786728:NAI786729 NKE786728:NKE786729 NUA786728:NUA786729 ODW786728:ODW786729 ONS786728:ONS786729 OXO786728:OXO786729 PHK786728:PHK786729 PRG786728:PRG786729 QBC786728:QBC786729 QKY786728:QKY786729 QUU786728:QUU786729 REQ786728:REQ786729 ROM786728:ROM786729 RYI786728:RYI786729 SIE786728:SIE786729 SSA786728:SSA786729 TBW786728:TBW786729 TLS786728:TLS786729 TVO786728:TVO786729 UFK786728:UFK786729 UPG786728:UPG786729 UZC786728:UZC786729 VIY786728:VIY786729 VSU786728:VSU786729 WCQ786728:WCQ786729 WMM786728:WMM786729 WWI786728:WWI786729 E852264:E852265 JW852264:JW852265 TS852264:TS852265 ADO852264:ADO852265 ANK852264:ANK852265 AXG852264:AXG852265 BHC852264:BHC852265 BQY852264:BQY852265 CAU852264:CAU852265 CKQ852264:CKQ852265 CUM852264:CUM852265 DEI852264:DEI852265 DOE852264:DOE852265 DYA852264:DYA852265 EHW852264:EHW852265 ERS852264:ERS852265 FBO852264:FBO852265 FLK852264:FLK852265 FVG852264:FVG852265 GFC852264:GFC852265 GOY852264:GOY852265 GYU852264:GYU852265 HIQ852264:HIQ852265 HSM852264:HSM852265 ICI852264:ICI852265 IME852264:IME852265 IWA852264:IWA852265 JFW852264:JFW852265 JPS852264:JPS852265 JZO852264:JZO852265 KJK852264:KJK852265 KTG852264:KTG852265 LDC852264:LDC852265 LMY852264:LMY852265 LWU852264:LWU852265 MGQ852264:MGQ852265 MQM852264:MQM852265 NAI852264:NAI852265 NKE852264:NKE852265 NUA852264:NUA852265 ODW852264:ODW852265 ONS852264:ONS852265 OXO852264:OXO852265 PHK852264:PHK852265 PRG852264:PRG852265 QBC852264:QBC852265 QKY852264:QKY852265 QUU852264:QUU852265 REQ852264:REQ852265 ROM852264:ROM852265 RYI852264:RYI852265 SIE852264:SIE852265 SSA852264:SSA852265 TBW852264:TBW852265 TLS852264:TLS852265 TVO852264:TVO852265 UFK852264:UFK852265 UPG852264:UPG852265 UZC852264:UZC852265 VIY852264:VIY852265 VSU852264:VSU852265 WCQ852264:WCQ852265 WMM852264:WMM852265 WWI852264:WWI852265 E917800:E917801 JW917800:JW917801 TS917800:TS917801 ADO917800:ADO917801 ANK917800:ANK917801 AXG917800:AXG917801 BHC917800:BHC917801 BQY917800:BQY917801 CAU917800:CAU917801 CKQ917800:CKQ917801 CUM917800:CUM917801 DEI917800:DEI917801 DOE917800:DOE917801 DYA917800:DYA917801 EHW917800:EHW917801 ERS917800:ERS917801 FBO917800:FBO917801 FLK917800:FLK917801 FVG917800:FVG917801 GFC917800:GFC917801 GOY917800:GOY917801 GYU917800:GYU917801 HIQ917800:HIQ917801 HSM917800:HSM917801 ICI917800:ICI917801 IME917800:IME917801 IWA917800:IWA917801 JFW917800:JFW917801 JPS917800:JPS917801 JZO917800:JZO917801 KJK917800:KJK917801 KTG917800:KTG917801 LDC917800:LDC917801 LMY917800:LMY917801 LWU917800:LWU917801 MGQ917800:MGQ917801 MQM917800:MQM917801 NAI917800:NAI917801 NKE917800:NKE917801 NUA917800:NUA917801 ODW917800:ODW917801 ONS917800:ONS917801 OXO917800:OXO917801 PHK917800:PHK917801 PRG917800:PRG917801 QBC917800:QBC917801 QKY917800:QKY917801 QUU917800:QUU917801 REQ917800:REQ917801 ROM917800:ROM917801 RYI917800:RYI917801 SIE917800:SIE917801 SSA917800:SSA917801 TBW917800:TBW917801 TLS917800:TLS917801 TVO917800:TVO917801 UFK917800:UFK917801 UPG917800:UPG917801 UZC917800:UZC917801 VIY917800:VIY917801 VSU917800:VSU917801 WCQ917800:WCQ917801 WMM917800:WMM917801 WWI917800:WWI917801 E983336:E983337 JW983336:JW983337 TS983336:TS983337 ADO983336:ADO983337 ANK983336:ANK983337 AXG983336:AXG983337 BHC983336:BHC983337 BQY983336:BQY983337 CAU983336:CAU983337 CKQ983336:CKQ983337 CUM983336:CUM983337 DEI983336:DEI983337 DOE983336:DOE983337 DYA983336:DYA983337 EHW983336:EHW983337 ERS983336:ERS983337 FBO983336:FBO983337 FLK983336:FLK983337 FVG983336:FVG983337 GFC983336:GFC983337 GOY983336:GOY983337 GYU983336:GYU983337 HIQ983336:HIQ983337 HSM983336:HSM983337 ICI983336:ICI983337 IME983336:IME983337 IWA983336:IWA983337 JFW983336:JFW983337 JPS983336:JPS983337 JZO983336:JZO983337 KJK983336:KJK983337 KTG983336:KTG983337 LDC983336:LDC983337 LMY983336:LMY983337 LWU983336:LWU983337 MGQ983336:MGQ983337 MQM983336:MQM983337 NAI983336:NAI983337 NKE983336:NKE983337 NUA983336:NUA983337 ODW983336:ODW983337 ONS983336:ONS983337 OXO983336:OXO983337 PHK983336:PHK983337 PRG983336:PRG983337 QBC983336:QBC983337 QKY983336:QKY983337 QUU983336:QUU983337 REQ983336:REQ983337 ROM983336:ROM983337 RYI983336:RYI983337 SIE983336:SIE983337 SSA983336:SSA983337 TBW983336:TBW983337 TLS983336:TLS983337 TVO983336:TVO983337 UFK983336:UFK983337 UPG983336:UPG983337 UZC983336:UZC983337 VIY983336:VIY983337 VSU983336:VSU983337 WCQ983336:WCQ983337 WMM983336:WMM983337 WWI983336:WWI983337 JZO983154:JZO983156 JW309:JW310 TS309:TS310 ADO309:ADO310 ANK309:ANK310 AXG309:AXG310 BHC309:BHC310 BQY309:BQY310 CAU309:CAU310 CKQ309:CKQ310 CUM309:CUM310 DEI309:DEI310 DOE309:DOE310 DYA309:DYA310 EHW309:EHW310 ERS309:ERS310 FBO309:FBO310 FLK309:FLK310 FVG309:FVG310 GFC309:GFC310 GOY309:GOY310 GYU309:GYU310 HIQ309:HIQ310 HSM309:HSM310 ICI309:ICI310 IME309:IME310 IWA309:IWA310 JFW309:JFW310 JPS309:JPS310 JZO309:JZO310 KJK309:KJK310 KTG309:KTG310 LDC309:LDC310 LMY309:LMY310 LWU309:LWU310 MGQ309:MGQ310 MQM309:MQM310 NAI309:NAI310 NKE309:NKE310 NUA309:NUA310 ODW309:ODW310 ONS309:ONS310 OXO309:OXO310 PHK309:PHK310 PRG309:PRG310 QBC309:QBC310 QKY309:QKY310 QUU309:QUU310 REQ309:REQ310 ROM309:ROM310 RYI309:RYI310 SIE309:SIE310 SSA309:SSA310 TBW309:TBW310 TLS309:TLS310 TVO309:TVO310 UFK309:UFK310 UPG309:UPG310 UZC309:UZC310 VIY309:VIY310 VSU309:VSU310 WCQ309:WCQ310 WMM309:WMM310 WWI309:WWI310 E65809:E65810 JW65809:JW65810 TS65809:TS65810 ADO65809:ADO65810 ANK65809:ANK65810 AXG65809:AXG65810 BHC65809:BHC65810 BQY65809:BQY65810 CAU65809:CAU65810 CKQ65809:CKQ65810 CUM65809:CUM65810 DEI65809:DEI65810 DOE65809:DOE65810 DYA65809:DYA65810 EHW65809:EHW65810 ERS65809:ERS65810 FBO65809:FBO65810 FLK65809:FLK65810 FVG65809:FVG65810 GFC65809:GFC65810 GOY65809:GOY65810 GYU65809:GYU65810 HIQ65809:HIQ65810 HSM65809:HSM65810 ICI65809:ICI65810 IME65809:IME65810 IWA65809:IWA65810 JFW65809:JFW65810 JPS65809:JPS65810 JZO65809:JZO65810 KJK65809:KJK65810 KTG65809:KTG65810 LDC65809:LDC65810 LMY65809:LMY65810 LWU65809:LWU65810 MGQ65809:MGQ65810 MQM65809:MQM65810 NAI65809:NAI65810 NKE65809:NKE65810 NUA65809:NUA65810 ODW65809:ODW65810 ONS65809:ONS65810 OXO65809:OXO65810 PHK65809:PHK65810 PRG65809:PRG65810 QBC65809:QBC65810 QKY65809:QKY65810 QUU65809:QUU65810 REQ65809:REQ65810 ROM65809:ROM65810 RYI65809:RYI65810 SIE65809:SIE65810 SSA65809:SSA65810 TBW65809:TBW65810 TLS65809:TLS65810 TVO65809:TVO65810 UFK65809:UFK65810 UPG65809:UPG65810 UZC65809:UZC65810 VIY65809:VIY65810 VSU65809:VSU65810 WCQ65809:WCQ65810 WMM65809:WMM65810 WWI65809:WWI65810 E131345:E131346 JW131345:JW131346 TS131345:TS131346 ADO131345:ADO131346 ANK131345:ANK131346 AXG131345:AXG131346 BHC131345:BHC131346 BQY131345:BQY131346 CAU131345:CAU131346 CKQ131345:CKQ131346 CUM131345:CUM131346 DEI131345:DEI131346 DOE131345:DOE131346 DYA131345:DYA131346 EHW131345:EHW131346 ERS131345:ERS131346 FBO131345:FBO131346 FLK131345:FLK131346 FVG131345:FVG131346 GFC131345:GFC131346 GOY131345:GOY131346 GYU131345:GYU131346 HIQ131345:HIQ131346 HSM131345:HSM131346 ICI131345:ICI131346 IME131345:IME131346 IWA131345:IWA131346 JFW131345:JFW131346 JPS131345:JPS131346 JZO131345:JZO131346 KJK131345:KJK131346 KTG131345:KTG131346 LDC131345:LDC131346 LMY131345:LMY131346 LWU131345:LWU131346 MGQ131345:MGQ131346 MQM131345:MQM131346 NAI131345:NAI131346 NKE131345:NKE131346 NUA131345:NUA131346 ODW131345:ODW131346 ONS131345:ONS131346 OXO131345:OXO131346 PHK131345:PHK131346 PRG131345:PRG131346 QBC131345:QBC131346 QKY131345:QKY131346 QUU131345:QUU131346 REQ131345:REQ131346 ROM131345:ROM131346 RYI131345:RYI131346 SIE131345:SIE131346 SSA131345:SSA131346 TBW131345:TBW131346 TLS131345:TLS131346 TVO131345:TVO131346 UFK131345:UFK131346 UPG131345:UPG131346 UZC131345:UZC131346 VIY131345:VIY131346 VSU131345:VSU131346 WCQ131345:WCQ131346 WMM131345:WMM131346 WWI131345:WWI131346 E196881:E196882 JW196881:JW196882 TS196881:TS196882 ADO196881:ADO196882 ANK196881:ANK196882 AXG196881:AXG196882 BHC196881:BHC196882 BQY196881:BQY196882 CAU196881:CAU196882 CKQ196881:CKQ196882 CUM196881:CUM196882 DEI196881:DEI196882 DOE196881:DOE196882 DYA196881:DYA196882 EHW196881:EHW196882 ERS196881:ERS196882 FBO196881:FBO196882 FLK196881:FLK196882 FVG196881:FVG196882 GFC196881:GFC196882 GOY196881:GOY196882 GYU196881:GYU196882 HIQ196881:HIQ196882 HSM196881:HSM196882 ICI196881:ICI196882 IME196881:IME196882 IWA196881:IWA196882 JFW196881:JFW196882 JPS196881:JPS196882 JZO196881:JZO196882 KJK196881:KJK196882 KTG196881:KTG196882 LDC196881:LDC196882 LMY196881:LMY196882 LWU196881:LWU196882 MGQ196881:MGQ196882 MQM196881:MQM196882 NAI196881:NAI196882 NKE196881:NKE196882 NUA196881:NUA196882 ODW196881:ODW196882 ONS196881:ONS196882 OXO196881:OXO196882 PHK196881:PHK196882 PRG196881:PRG196882 QBC196881:QBC196882 QKY196881:QKY196882 QUU196881:QUU196882 REQ196881:REQ196882 ROM196881:ROM196882 RYI196881:RYI196882 SIE196881:SIE196882 SSA196881:SSA196882 TBW196881:TBW196882 TLS196881:TLS196882 TVO196881:TVO196882 UFK196881:UFK196882 UPG196881:UPG196882 UZC196881:UZC196882 VIY196881:VIY196882 VSU196881:VSU196882 WCQ196881:WCQ196882 WMM196881:WMM196882 WWI196881:WWI196882 E262417:E262418 JW262417:JW262418 TS262417:TS262418 ADO262417:ADO262418 ANK262417:ANK262418 AXG262417:AXG262418 BHC262417:BHC262418 BQY262417:BQY262418 CAU262417:CAU262418 CKQ262417:CKQ262418 CUM262417:CUM262418 DEI262417:DEI262418 DOE262417:DOE262418 DYA262417:DYA262418 EHW262417:EHW262418 ERS262417:ERS262418 FBO262417:FBO262418 FLK262417:FLK262418 FVG262417:FVG262418 GFC262417:GFC262418 GOY262417:GOY262418 GYU262417:GYU262418 HIQ262417:HIQ262418 HSM262417:HSM262418 ICI262417:ICI262418 IME262417:IME262418 IWA262417:IWA262418 JFW262417:JFW262418 JPS262417:JPS262418 JZO262417:JZO262418 KJK262417:KJK262418 KTG262417:KTG262418 LDC262417:LDC262418 LMY262417:LMY262418 LWU262417:LWU262418 MGQ262417:MGQ262418 MQM262417:MQM262418 NAI262417:NAI262418 NKE262417:NKE262418 NUA262417:NUA262418 ODW262417:ODW262418 ONS262417:ONS262418 OXO262417:OXO262418 PHK262417:PHK262418 PRG262417:PRG262418 QBC262417:QBC262418 QKY262417:QKY262418 QUU262417:QUU262418 REQ262417:REQ262418 ROM262417:ROM262418 RYI262417:RYI262418 SIE262417:SIE262418 SSA262417:SSA262418 TBW262417:TBW262418 TLS262417:TLS262418 TVO262417:TVO262418 UFK262417:UFK262418 UPG262417:UPG262418 UZC262417:UZC262418 VIY262417:VIY262418 VSU262417:VSU262418 WCQ262417:WCQ262418 WMM262417:WMM262418 WWI262417:WWI262418 E327953:E327954 JW327953:JW327954 TS327953:TS327954 ADO327953:ADO327954 ANK327953:ANK327954 AXG327953:AXG327954 BHC327953:BHC327954 BQY327953:BQY327954 CAU327953:CAU327954 CKQ327953:CKQ327954 CUM327953:CUM327954 DEI327953:DEI327954 DOE327953:DOE327954 DYA327953:DYA327954 EHW327953:EHW327954 ERS327953:ERS327954 FBO327953:FBO327954 FLK327953:FLK327954 FVG327953:FVG327954 GFC327953:GFC327954 GOY327953:GOY327954 GYU327953:GYU327954 HIQ327953:HIQ327954 HSM327953:HSM327954 ICI327953:ICI327954 IME327953:IME327954 IWA327953:IWA327954 JFW327953:JFW327954 JPS327953:JPS327954 JZO327953:JZO327954 KJK327953:KJK327954 KTG327953:KTG327954 LDC327953:LDC327954 LMY327953:LMY327954 LWU327953:LWU327954 MGQ327953:MGQ327954 MQM327953:MQM327954 NAI327953:NAI327954 NKE327953:NKE327954 NUA327953:NUA327954 ODW327953:ODW327954 ONS327953:ONS327954 OXO327953:OXO327954 PHK327953:PHK327954 PRG327953:PRG327954 QBC327953:QBC327954 QKY327953:QKY327954 QUU327953:QUU327954 REQ327953:REQ327954 ROM327953:ROM327954 RYI327953:RYI327954 SIE327953:SIE327954 SSA327953:SSA327954 TBW327953:TBW327954 TLS327953:TLS327954 TVO327953:TVO327954 UFK327953:UFK327954 UPG327953:UPG327954 UZC327953:UZC327954 VIY327953:VIY327954 VSU327953:VSU327954 WCQ327953:WCQ327954 WMM327953:WMM327954 WWI327953:WWI327954 E393489:E393490 JW393489:JW393490 TS393489:TS393490 ADO393489:ADO393490 ANK393489:ANK393490 AXG393489:AXG393490 BHC393489:BHC393490 BQY393489:BQY393490 CAU393489:CAU393490 CKQ393489:CKQ393490 CUM393489:CUM393490 DEI393489:DEI393490 DOE393489:DOE393490 DYA393489:DYA393490 EHW393489:EHW393490 ERS393489:ERS393490 FBO393489:FBO393490 FLK393489:FLK393490 FVG393489:FVG393490 GFC393489:GFC393490 GOY393489:GOY393490 GYU393489:GYU393490 HIQ393489:HIQ393490 HSM393489:HSM393490 ICI393489:ICI393490 IME393489:IME393490 IWA393489:IWA393490 JFW393489:JFW393490 JPS393489:JPS393490 JZO393489:JZO393490 KJK393489:KJK393490 KTG393489:KTG393490 LDC393489:LDC393490 LMY393489:LMY393490 LWU393489:LWU393490 MGQ393489:MGQ393490 MQM393489:MQM393490 NAI393489:NAI393490 NKE393489:NKE393490 NUA393489:NUA393490 ODW393489:ODW393490 ONS393489:ONS393490 OXO393489:OXO393490 PHK393489:PHK393490 PRG393489:PRG393490 QBC393489:QBC393490 QKY393489:QKY393490 QUU393489:QUU393490 REQ393489:REQ393490 ROM393489:ROM393490 RYI393489:RYI393490 SIE393489:SIE393490 SSA393489:SSA393490 TBW393489:TBW393490 TLS393489:TLS393490 TVO393489:TVO393490 UFK393489:UFK393490 UPG393489:UPG393490 UZC393489:UZC393490 VIY393489:VIY393490 VSU393489:VSU393490 WCQ393489:WCQ393490 WMM393489:WMM393490 WWI393489:WWI393490 E459025:E459026 JW459025:JW459026 TS459025:TS459026 ADO459025:ADO459026 ANK459025:ANK459026 AXG459025:AXG459026 BHC459025:BHC459026 BQY459025:BQY459026 CAU459025:CAU459026 CKQ459025:CKQ459026 CUM459025:CUM459026 DEI459025:DEI459026 DOE459025:DOE459026 DYA459025:DYA459026 EHW459025:EHW459026 ERS459025:ERS459026 FBO459025:FBO459026 FLK459025:FLK459026 FVG459025:FVG459026 GFC459025:GFC459026 GOY459025:GOY459026 GYU459025:GYU459026 HIQ459025:HIQ459026 HSM459025:HSM459026 ICI459025:ICI459026 IME459025:IME459026 IWA459025:IWA459026 JFW459025:JFW459026 JPS459025:JPS459026 JZO459025:JZO459026 KJK459025:KJK459026 KTG459025:KTG459026 LDC459025:LDC459026 LMY459025:LMY459026 LWU459025:LWU459026 MGQ459025:MGQ459026 MQM459025:MQM459026 NAI459025:NAI459026 NKE459025:NKE459026 NUA459025:NUA459026 ODW459025:ODW459026 ONS459025:ONS459026 OXO459025:OXO459026 PHK459025:PHK459026 PRG459025:PRG459026 QBC459025:QBC459026 QKY459025:QKY459026 QUU459025:QUU459026 REQ459025:REQ459026 ROM459025:ROM459026 RYI459025:RYI459026 SIE459025:SIE459026 SSA459025:SSA459026 TBW459025:TBW459026 TLS459025:TLS459026 TVO459025:TVO459026 UFK459025:UFK459026 UPG459025:UPG459026 UZC459025:UZC459026 VIY459025:VIY459026 VSU459025:VSU459026 WCQ459025:WCQ459026 WMM459025:WMM459026 WWI459025:WWI459026 E524561:E524562 JW524561:JW524562 TS524561:TS524562 ADO524561:ADO524562 ANK524561:ANK524562 AXG524561:AXG524562 BHC524561:BHC524562 BQY524561:BQY524562 CAU524561:CAU524562 CKQ524561:CKQ524562 CUM524561:CUM524562 DEI524561:DEI524562 DOE524561:DOE524562 DYA524561:DYA524562 EHW524561:EHW524562 ERS524561:ERS524562 FBO524561:FBO524562 FLK524561:FLK524562 FVG524561:FVG524562 GFC524561:GFC524562 GOY524561:GOY524562 GYU524561:GYU524562 HIQ524561:HIQ524562 HSM524561:HSM524562 ICI524561:ICI524562 IME524561:IME524562 IWA524561:IWA524562 JFW524561:JFW524562 JPS524561:JPS524562 JZO524561:JZO524562 KJK524561:KJK524562 KTG524561:KTG524562 LDC524561:LDC524562 LMY524561:LMY524562 LWU524561:LWU524562 MGQ524561:MGQ524562 MQM524561:MQM524562 NAI524561:NAI524562 NKE524561:NKE524562 NUA524561:NUA524562 ODW524561:ODW524562 ONS524561:ONS524562 OXO524561:OXO524562 PHK524561:PHK524562 PRG524561:PRG524562 QBC524561:QBC524562 QKY524561:QKY524562 QUU524561:QUU524562 REQ524561:REQ524562 ROM524561:ROM524562 RYI524561:RYI524562 SIE524561:SIE524562 SSA524561:SSA524562 TBW524561:TBW524562 TLS524561:TLS524562 TVO524561:TVO524562 UFK524561:UFK524562 UPG524561:UPG524562 UZC524561:UZC524562 VIY524561:VIY524562 VSU524561:VSU524562 WCQ524561:WCQ524562 WMM524561:WMM524562 WWI524561:WWI524562 E590097:E590098 JW590097:JW590098 TS590097:TS590098 ADO590097:ADO590098 ANK590097:ANK590098 AXG590097:AXG590098 BHC590097:BHC590098 BQY590097:BQY590098 CAU590097:CAU590098 CKQ590097:CKQ590098 CUM590097:CUM590098 DEI590097:DEI590098 DOE590097:DOE590098 DYA590097:DYA590098 EHW590097:EHW590098 ERS590097:ERS590098 FBO590097:FBO590098 FLK590097:FLK590098 FVG590097:FVG590098 GFC590097:GFC590098 GOY590097:GOY590098 GYU590097:GYU590098 HIQ590097:HIQ590098 HSM590097:HSM590098 ICI590097:ICI590098 IME590097:IME590098 IWA590097:IWA590098 JFW590097:JFW590098 JPS590097:JPS590098 JZO590097:JZO590098 KJK590097:KJK590098 KTG590097:KTG590098 LDC590097:LDC590098 LMY590097:LMY590098 LWU590097:LWU590098 MGQ590097:MGQ590098 MQM590097:MQM590098 NAI590097:NAI590098 NKE590097:NKE590098 NUA590097:NUA590098 ODW590097:ODW590098 ONS590097:ONS590098 OXO590097:OXO590098 PHK590097:PHK590098 PRG590097:PRG590098 QBC590097:QBC590098 QKY590097:QKY590098 QUU590097:QUU590098 REQ590097:REQ590098 ROM590097:ROM590098 RYI590097:RYI590098 SIE590097:SIE590098 SSA590097:SSA590098 TBW590097:TBW590098 TLS590097:TLS590098 TVO590097:TVO590098 UFK590097:UFK590098 UPG590097:UPG590098 UZC590097:UZC590098 VIY590097:VIY590098 VSU590097:VSU590098 WCQ590097:WCQ590098 WMM590097:WMM590098 WWI590097:WWI590098 E655633:E655634 JW655633:JW655634 TS655633:TS655634 ADO655633:ADO655634 ANK655633:ANK655634 AXG655633:AXG655634 BHC655633:BHC655634 BQY655633:BQY655634 CAU655633:CAU655634 CKQ655633:CKQ655634 CUM655633:CUM655634 DEI655633:DEI655634 DOE655633:DOE655634 DYA655633:DYA655634 EHW655633:EHW655634 ERS655633:ERS655634 FBO655633:FBO655634 FLK655633:FLK655634 FVG655633:FVG655634 GFC655633:GFC655634 GOY655633:GOY655634 GYU655633:GYU655634 HIQ655633:HIQ655634 HSM655633:HSM655634 ICI655633:ICI655634 IME655633:IME655634 IWA655633:IWA655634 JFW655633:JFW655634 JPS655633:JPS655634 JZO655633:JZO655634 KJK655633:KJK655634 KTG655633:KTG655634 LDC655633:LDC655634 LMY655633:LMY655634 LWU655633:LWU655634 MGQ655633:MGQ655634 MQM655633:MQM655634 NAI655633:NAI655634 NKE655633:NKE655634 NUA655633:NUA655634 ODW655633:ODW655634 ONS655633:ONS655634 OXO655633:OXO655634 PHK655633:PHK655634 PRG655633:PRG655634 QBC655633:QBC655634 QKY655633:QKY655634 QUU655633:QUU655634 REQ655633:REQ655634 ROM655633:ROM655634 RYI655633:RYI655634 SIE655633:SIE655634 SSA655633:SSA655634 TBW655633:TBW655634 TLS655633:TLS655634 TVO655633:TVO655634 UFK655633:UFK655634 UPG655633:UPG655634 UZC655633:UZC655634 VIY655633:VIY655634 VSU655633:VSU655634 WCQ655633:WCQ655634 WMM655633:WMM655634 WWI655633:WWI655634 E721169:E721170 JW721169:JW721170 TS721169:TS721170 ADO721169:ADO721170 ANK721169:ANK721170 AXG721169:AXG721170 BHC721169:BHC721170 BQY721169:BQY721170 CAU721169:CAU721170 CKQ721169:CKQ721170 CUM721169:CUM721170 DEI721169:DEI721170 DOE721169:DOE721170 DYA721169:DYA721170 EHW721169:EHW721170 ERS721169:ERS721170 FBO721169:FBO721170 FLK721169:FLK721170 FVG721169:FVG721170 GFC721169:GFC721170 GOY721169:GOY721170 GYU721169:GYU721170 HIQ721169:HIQ721170 HSM721169:HSM721170 ICI721169:ICI721170 IME721169:IME721170 IWA721169:IWA721170 JFW721169:JFW721170 JPS721169:JPS721170 JZO721169:JZO721170 KJK721169:KJK721170 KTG721169:KTG721170 LDC721169:LDC721170 LMY721169:LMY721170 LWU721169:LWU721170 MGQ721169:MGQ721170 MQM721169:MQM721170 NAI721169:NAI721170 NKE721169:NKE721170 NUA721169:NUA721170 ODW721169:ODW721170 ONS721169:ONS721170 OXO721169:OXO721170 PHK721169:PHK721170 PRG721169:PRG721170 QBC721169:QBC721170 QKY721169:QKY721170 QUU721169:QUU721170 REQ721169:REQ721170 ROM721169:ROM721170 RYI721169:RYI721170 SIE721169:SIE721170 SSA721169:SSA721170 TBW721169:TBW721170 TLS721169:TLS721170 TVO721169:TVO721170 UFK721169:UFK721170 UPG721169:UPG721170 UZC721169:UZC721170 VIY721169:VIY721170 VSU721169:VSU721170 WCQ721169:WCQ721170 WMM721169:WMM721170 WWI721169:WWI721170 E786705:E786706 JW786705:JW786706 TS786705:TS786706 ADO786705:ADO786706 ANK786705:ANK786706 AXG786705:AXG786706 BHC786705:BHC786706 BQY786705:BQY786706 CAU786705:CAU786706 CKQ786705:CKQ786706 CUM786705:CUM786706 DEI786705:DEI786706 DOE786705:DOE786706 DYA786705:DYA786706 EHW786705:EHW786706 ERS786705:ERS786706 FBO786705:FBO786706 FLK786705:FLK786706 FVG786705:FVG786706 GFC786705:GFC786706 GOY786705:GOY786706 GYU786705:GYU786706 HIQ786705:HIQ786706 HSM786705:HSM786706 ICI786705:ICI786706 IME786705:IME786706 IWA786705:IWA786706 JFW786705:JFW786706 JPS786705:JPS786706 JZO786705:JZO786706 KJK786705:KJK786706 KTG786705:KTG786706 LDC786705:LDC786706 LMY786705:LMY786706 LWU786705:LWU786706 MGQ786705:MGQ786706 MQM786705:MQM786706 NAI786705:NAI786706 NKE786705:NKE786706 NUA786705:NUA786706 ODW786705:ODW786706 ONS786705:ONS786706 OXO786705:OXO786706 PHK786705:PHK786706 PRG786705:PRG786706 QBC786705:QBC786706 QKY786705:QKY786706 QUU786705:QUU786706 REQ786705:REQ786706 ROM786705:ROM786706 RYI786705:RYI786706 SIE786705:SIE786706 SSA786705:SSA786706 TBW786705:TBW786706 TLS786705:TLS786706 TVO786705:TVO786706 UFK786705:UFK786706 UPG786705:UPG786706 UZC786705:UZC786706 VIY786705:VIY786706 VSU786705:VSU786706 WCQ786705:WCQ786706 WMM786705:WMM786706 WWI786705:WWI786706 E852241:E852242 JW852241:JW852242 TS852241:TS852242 ADO852241:ADO852242 ANK852241:ANK852242 AXG852241:AXG852242 BHC852241:BHC852242 BQY852241:BQY852242 CAU852241:CAU852242 CKQ852241:CKQ852242 CUM852241:CUM852242 DEI852241:DEI852242 DOE852241:DOE852242 DYA852241:DYA852242 EHW852241:EHW852242 ERS852241:ERS852242 FBO852241:FBO852242 FLK852241:FLK852242 FVG852241:FVG852242 GFC852241:GFC852242 GOY852241:GOY852242 GYU852241:GYU852242 HIQ852241:HIQ852242 HSM852241:HSM852242 ICI852241:ICI852242 IME852241:IME852242 IWA852241:IWA852242 JFW852241:JFW852242 JPS852241:JPS852242 JZO852241:JZO852242 KJK852241:KJK852242 KTG852241:KTG852242 LDC852241:LDC852242 LMY852241:LMY852242 LWU852241:LWU852242 MGQ852241:MGQ852242 MQM852241:MQM852242 NAI852241:NAI852242 NKE852241:NKE852242 NUA852241:NUA852242 ODW852241:ODW852242 ONS852241:ONS852242 OXO852241:OXO852242 PHK852241:PHK852242 PRG852241:PRG852242 QBC852241:QBC852242 QKY852241:QKY852242 QUU852241:QUU852242 REQ852241:REQ852242 ROM852241:ROM852242 RYI852241:RYI852242 SIE852241:SIE852242 SSA852241:SSA852242 TBW852241:TBW852242 TLS852241:TLS852242 TVO852241:TVO852242 UFK852241:UFK852242 UPG852241:UPG852242 UZC852241:UZC852242 VIY852241:VIY852242 VSU852241:VSU852242 WCQ852241:WCQ852242 WMM852241:WMM852242 WWI852241:WWI852242 E917777:E917778 JW917777:JW917778 TS917777:TS917778 ADO917777:ADO917778 ANK917777:ANK917778 AXG917777:AXG917778 BHC917777:BHC917778 BQY917777:BQY917778 CAU917777:CAU917778 CKQ917777:CKQ917778 CUM917777:CUM917778 DEI917777:DEI917778 DOE917777:DOE917778 DYA917777:DYA917778 EHW917777:EHW917778 ERS917777:ERS917778 FBO917777:FBO917778 FLK917777:FLK917778 FVG917777:FVG917778 GFC917777:GFC917778 GOY917777:GOY917778 GYU917777:GYU917778 HIQ917777:HIQ917778 HSM917777:HSM917778 ICI917777:ICI917778 IME917777:IME917778 IWA917777:IWA917778 JFW917777:JFW917778 JPS917777:JPS917778 JZO917777:JZO917778 KJK917777:KJK917778 KTG917777:KTG917778 LDC917777:LDC917778 LMY917777:LMY917778 LWU917777:LWU917778 MGQ917777:MGQ917778 MQM917777:MQM917778 NAI917777:NAI917778 NKE917777:NKE917778 NUA917777:NUA917778 ODW917777:ODW917778 ONS917777:ONS917778 OXO917777:OXO917778 PHK917777:PHK917778 PRG917777:PRG917778 QBC917777:QBC917778 QKY917777:QKY917778 QUU917777:QUU917778 REQ917777:REQ917778 ROM917777:ROM917778 RYI917777:RYI917778 SIE917777:SIE917778 SSA917777:SSA917778 TBW917777:TBW917778 TLS917777:TLS917778 TVO917777:TVO917778 UFK917777:UFK917778 UPG917777:UPG917778 UZC917777:UZC917778 VIY917777:VIY917778 VSU917777:VSU917778 WCQ917777:WCQ917778 WMM917777:WMM917778 WWI917777:WWI917778 E983313:E983314 JW983313:JW983314 TS983313:TS983314 ADO983313:ADO983314 ANK983313:ANK983314 AXG983313:AXG983314 BHC983313:BHC983314 BQY983313:BQY983314 CAU983313:CAU983314 CKQ983313:CKQ983314 CUM983313:CUM983314 DEI983313:DEI983314 DOE983313:DOE983314 DYA983313:DYA983314 EHW983313:EHW983314 ERS983313:ERS983314 FBO983313:FBO983314 FLK983313:FLK983314 FVG983313:FVG983314 GFC983313:GFC983314 GOY983313:GOY983314 GYU983313:GYU983314 HIQ983313:HIQ983314 HSM983313:HSM983314 ICI983313:ICI983314 IME983313:IME983314 IWA983313:IWA983314 JFW983313:JFW983314 JPS983313:JPS983314 JZO983313:JZO983314 KJK983313:KJK983314 KTG983313:KTG983314 LDC983313:LDC983314 LMY983313:LMY983314 LWU983313:LWU983314 MGQ983313:MGQ983314 MQM983313:MQM983314 NAI983313:NAI983314 NKE983313:NKE983314 NUA983313:NUA983314 ODW983313:ODW983314 ONS983313:ONS983314 OXO983313:OXO983314 PHK983313:PHK983314 PRG983313:PRG983314 QBC983313:QBC983314 QKY983313:QKY983314 QUU983313:QUU983314 REQ983313:REQ983314 ROM983313:ROM983314 RYI983313:RYI983314 SIE983313:SIE983314 SSA983313:SSA983314 TBW983313:TBW983314 TLS983313:TLS983314 TVO983313:TVO983314 UFK983313:UFK983314 UPG983313:UPG983314 UZC983313:UZC983314 VIY983313:VIY983314 VSU983313:VSU983314 WCQ983313:WCQ983314 WMM983313:WMM983314 WWI983313:WWI983314 KJK983154:KJK983156 E65768:E65770 JW65768:JW65770 TS65768:TS65770 ADO65768:ADO65770 ANK65768:ANK65770 AXG65768:AXG65770 BHC65768:BHC65770 BQY65768:BQY65770 CAU65768:CAU65770 CKQ65768:CKQ65770 CUM65768:CUM65770 DEI65768:DEI65770 DOE65768:DOE65770 DYA65768:DYA65770 EHW65768:EHW65770 ERS65768:ERS65770 FBO65768:FBO65770 FLK65768:FLK65770 FVG65768:FVG65770 GFC65768:GFC65770 GOY65768:GOY65770 GYU65768:GYU65770 HIQ65768:HIQ65770 HSM65768:HSM65770 ICI65768:ICI65770 IME65768:IME65770 IWA65768:IWA65770 JFW65768:JFW65770 JPS65768:JPS65770 JZO65768:JZO65770 KJK65768:KJK65770 KTG65768:KTG65770 LDC65768:LDC65770 LMY65768:LMY65770 LWU65768:LWU65770 MGQ65768:MGQ65770 MQM65768:MQM65770 NAI65768:NAI65770 NKE65768:NKE65770 NUA65768:NUA65770 ODW65768:ODW65770 ONS65768:ONS65770 OXO65768:OXO65770 PHK65768:PHK65770 PRG65768:PRG65770 QBC65768:QBC65770 QKY65768:QKY65770 QUU65768:QUU65770 REQ65768:REQ65770 ROM65768:ROM65770 RYI65768:RYI65770 SIE65768:SIE65770 SSA65768:SSA65770 TBW65768:TBW65770 TLS65768:TLS65770 TVO65768:TVO65770 UFK65768:UFK65770 UPG65768:UPG65770 UZC65768:UZC65770 VIY65768:VIY65770 VSU65768:VSU65770 WCQ65768:WCQ65770 WMM65768:WMM65770 WWI65768:WWI65770 E131304:E131306 JW131304:JW131306 TS131304:TS131306 ADO131304:ADO131306 ANK131304:ANK131306 AXG131304:AXG131306 BHC131304:BHC131306 BQY131304:BQY131306 CAU131304:CAU131306 CKQ131304:CKQ131306 CUM131304:CUM131306 DEI131304:DEI131306 DOE131304:DOE131306 DYA131304:DYA131306 EHW131304:EHW131306 ERS131304:ERS131306 FBO131304:FBO131306 FLK131304:FLK131306 FVG131304:FVG131306 GFC131304:GFC131306 GOY131304:GOY131306 GYU131304:GYU131306 HIQ131304:HIQ131306 HSM131304:HSM131306 ICI131304:ICI131306 IME131304:IME131306 IWA131304:IWA131306 JFW131304:JFW131306 JPS131304:JPS131306 JZO131304:JZO131306 KJK131304:KJK131306 KTG131304:KTG131306 LDC131304:LDC131306 LMY131304:LMY131306 LWU131304:LWU131306 MGQ131304:MGQ131306 MQM131304:MQM131306 NAI131304:NAI131306 NKE131304:NKE131306 NUA131304:NUA131306 ODW131304:ODW131306 ONS131304:ONS131306 OXO131304:OXO131306 PHK131304:PHK131306 PRG131304:PRG131306 QBC131304:QBC131306 QKY131304:QKY131306 QUU131304:QUU131306 REQ131304:REQ131306 ROM131304:ROM131306 RYI131304:RYI131306 SIE131304:SIE131306 SSA131304:SSA131306 TBW131304:TBW131306 TLS131304:TLS131306 TVO131304:TVO131306 UFK131304:UFK131306 UPG131304:UPG131306 UZC131304:UZC131306 VIY131304:VIY131306 VSU131304:VSU131306 WCQ131304:WCQ131306 WMM131304:WMM131306 WWI131304:WWI131306 E196840:E196842 JW196840:JW196842 TS196840:TS196842 ADO196840:ADO196842 ANK196840:ANK196842 AXG196840:AXG196842 BHC196840:BHC196842 BQY196840:BQY196842 CAU196840:CAU196842 CKQ196840:CKQ196842 CUM196840:CUM196842 DEI196840:DEI196842 DOE196840:DOE196842 DYA196840:DYA196842 EHW196840:EHW196842 ERS196840:ERS196842 FBO196840:FBO196842 FLK196840:FLK196842 FVG196840:FVG196842 GFC196840:GFC196842 GOY196840:GOY196842 GYU196840:GYU196842 HIQ196840:HIQ196842 HSM196840:HSM196842 ICI196840:ICI196842 IME196840:IME196842 IWA196840:IWA196842 JFW196840:JFW196842 JPS196840:JPS196842 JZO196840:JZO196842 KJK196840:KJK196842 KTG196840:KTG196842 LDC196840:LDC196842 LMY196840:LMY196842 LWU196840:LWU196842 MGQ196840:MGQ196842 MQM196840:MQM196842 NAI196840:NAI196842 NKE196840:NKE196842 NUA196840:NUA196842 ODW196840:ODW196842 ONS196840:ONS196842 OXO196840:OXO196842 PHK196840:PHK196842 PRG196840:PRG196842 QBC196840:QBC196842 QKY196840:QKY196842 QUU196840:QUU196842 REQ196840:REQ196842 ROM196840:ROM196842 RYI196840:RYI196842 SIE196840:SIE196842 SSA196840:SSA196842 TBW196840:TBW196842 TLS196840:TLS196842 TVO196840:TVO196842 UFK196840:UFK196842 UPG196840:UPG196842 UZC196840:UZC196842 VIY196840:VIY196842 VSU196840:VSU196842 WCQ196840:WCQ196842 WMM196840:WMM196842 WWI196840:WWI196842 E262376:E262378 JW262376:JW262378 TS262376:TS262378 ADO262376:ADO262378 ANK262376:ANK262378 AXG262376:AXG262378 BHC262376:BHC262378 BQY262376:BQY262378 CAU262376:CAU262378 CKQ262376:CKQ262378 CUM262376:CUM262378 DEI262376:DEI262378 DOE262376:DOE262378 DYA262376:DYA262378 EHW262376:EHW262378 ERS262376:ERS262378 FBO262376:FBO262378 FLK262376:FLK262378 FVG262376:FVG262378 GFC262376:GFC262378 GOY262376:GOY262378 GYU262376:GYU262378 HIQ262376:HIQ262378 HSM262376:HSM262378 ICI262376:ICI262378 IME262376:IME262378 IWA262376:IWA262378 JFW262376:JFW262378 JPS262376:JPS262378 JZO262376:JZO262378 KJK262376:KJK262378 KTG262376:KTG262378 LDC262376:LDC262378 LMY262376:LMY262378 LWU262376:LWU262378 MGQ262376:MGQ262378 MQM262376:MQM262378 NAI262376:NAI262378 NKE262376:NKE262378 NUA262376:NUA262378 ODW262376:ODW262378 ONS262376:ONS262378 OXO262376:OXO262378 PHK262376:PHK262378 PRG262376:PRG262378 QBC262376:QBC262378 QKY262376:QKY262378 QUU262376:QUU262378 REQ262376:REQ262378 ROM262376:ROM262378 RYI262376:RYI262378 SIE262376:SIE262378 SSA262376:SSA262378 TBW262376:TBW262378 TLS262376:TLS262378 TVO262376:TVO262378 UFK262376:UFK262378 UPG262376:UPG262378 UZC262376:UZC262378 VIY262376:VIY262378 VSU262376:VSU262378 WCQ262376:WCQ262378 WMM262376:WMM262378 WWI262376:WWI262378 E327912:E327914 JW327912:JW327914 TS327912:TS327914 ADO327912:ADO327914 ANK327912:ANK327914 AXG327912:AXG327914 BHC327912:BHC327914 BQY327912:BQY327914 CAU327912:CAU327914 CKQ327912:CKQ327914 CUM327912:CUM327914 DEI327912:DEI327914 DOE327912:DOE327914 DYA327912:DYA327914 EHW327912:EHW327914 ERS327912:ERS327914 FBO327912:FBO327914 FLK327912:FLK327914 FVG327912:FVG327914 GFC327912:GFC327914 GOY327912:GOY327914 GYU327912:GYU327914 HIQ327912:HIQ327914 HSM327912:HSM327914 ICI327912:ICI327914 IME327912:IME327914 IWA327912:IWA327914 JFW327912:JFW327914 JPS327912:JPS327914 JZO327912:JZO327914 KJK327912:KJK327914 KTG327912:KTG327914 LDC327912:LDC327914 LMY327912:LMY327914 LWU327912:LWU327914 MGQ327912:MGQ327914 MQM327912:MQM327914 NAI327912:NAI327914 NKE327912:NKE327914 NUA327912:NUA327914 ODW327912:ODW327914 ONS327912:ONS327914 OXO327912:OXO327914 PHK327912:PHK327914 PRG327912:PRG327914 QBC327912:QBC327914 QKY327912:QKY327914 QUU327912:QUU327914 REQ327912:REQ327914 ROM327912:ROM327914 RYI327912:RYI327914 SIE327912:SIE327914 SSA327912:SSA327914 TBW327912:TBW327914 TLS327912:TLS327914 TVO327912:TVO327914 UFK327912:UFK327914 UPG327912:UPG327914 UZC327912:UZC327914 VIY327912:VIY327914 VSU327912:VSU327914 WCQ327912:WCQ327914 WMM327912:WMM327914 WWI327912:WWI327914 E393448:E393450 JW393448:JW393450 TS393448:TS393450 ADO393448:ADO393450 ANK393448:ANK393450 AXG393448:AXG393450 BHC393448:BHC393450 BQY393448:BQY393450 CAU393448:CAU393450 CKQ393448:CKQ393450 CUM393448:CUM393450 DEI393448:DEI393450 DOE393448:DOE393450 DYA393448:DYA393450 EHW393448:EHW393450 ERS393448:ERS393450 FBO393448:FBO393450 FLK393448:FLK393450 FVG393448:FVG393450 GFC393448:GFC393450 GOY393448:GOY393450 GYU393448:GYU393450 HIQ393448:HIQ393450 HSM393448:HSM393450 ICI393448:ICI393450 IME393448:IME393450 IWA393448:IWA393450 JFW393448:JFW393450 JPS393448:JPS393450 JZO393448:JZO393450 KJK393448:KJK393450 KTG393448:KTG393450 LDC393448:LDC393450 LMY393448:LMY393450 LWU393448:LWU393450 MGQ393448:MGQ393450 MQM393448:MQM393450 NAI393448:NAI393450 NKE393448:NKE393450 NUA393448:NUA393450 ODW393448:ODW393450 ONS393448:ONS393450 OXO393448:OXO393450 PHK393448:PHK393450 PRG393448:PRG393450 QBC393448:QBC393450 QKY393448:QKY393450 QUU393448:QUU393450 REQ393448:REQ393450 ROM393448:ROM393450 RYI393448:RYI393450 SIE393448:SIE393450 SSA393448:SSA393450 TBW393448:TBW393450 TLS393448:TLS393450 TVO393448:TVO393450 UFK393448:UFK393450 UPG393448:UPG393450 UZC393448:UZC393450 VIY393448:VIY393450 VSU393448:VSU393450 WCQ393448:WCQ393450 WMM393448:WMM393450 WWI393448:WWI393450 E458984:E458986 JW458984:JW458986 TS458984:TS458986 ADO458984:ADO458986 ANK458984:ANK458986 AXG458984:AXG458986 BHC458984:BHC458986 BQY458984:BQY458986 CAU458984:CAU458986 CKQ458984:CKQ458986 CUM458984:CUM458986 DEI458984:DEI458986 DOE458984:DOE458986 DYA458984:DYA458986 EHW458984:EHW458986 ERS458984:ERS458986 FBO458984:FBO458986 FLK458984:FLK458986 FVG458984:FVG458986 GFC458984:GFC458986 GOY458984:GOY458986 GYU458984:GYU458986 HIQ458984:HIQ458986 HSM458984:HSM458986 ICI458984:ICI458986 IME458984:IME458986 IWA458984:IWA458986 JFW458984:JFW458986 JPS458984:JPS458986 JZO458984:JZO458986 KJK458984:KJK458986 KTG458984:KTG458986 LDC458984:LDC458986 LMY458984:LMY458986 LWU458984:LWU458986 MGQ458984:MGQ458986 MQM458984:MQM458986 NAI458984:NAI458986 NKE458984:NKE458986 NUA458984:NUA458986 ODW458984:ODW458986 ONS458984:ONS458986 OXO458984:OXO458986 PHK458984:PHK458986 PRG458984:PRG458986 QBC458984:QBC458986 QKY458984:QKY458986 QUU458984:QUU458986 REQ458984:REQ458986 ROM458984:ROM458986 RYI458984:RYI458986 SIE458984:SIE458986 SSA458984:SSA458986 TBW458984:TBW458986 TLS458984:TLS458986 TVO458984:TVO458986 UFK458984:UFK458986 UPG458984:UPG458986 UZC458984:UZC458986 VIY458984:VIY458986 VSU458984:VSU458986 WCQ458984:WCQ458986 WMM458984:WMM458986 WWI458984:WWI458986 E524520:E524522 JW524520:JW524522 TS524520:TS524522 ADO524520:ADO524522 ANK524520:ANK524522 AXG524520:AXG524522 BHC524520:BHC524522 BQY524520:BQY524522 CAU524520:CAU524522 CKQ524520:CKQ524522 CUM524520:CUM524522 DEI524520:DEI524522 DOE524520:DOE524522 DYA524520:DYA524522 EHW524520:EHW524522 ERS524520:ERS524522 FBO524520:FBO524522 FLK524520:FLK524522 FVG524520:FVG524522 GFC524520:GFC524522 GOY524520:GOY524522 GYU524520:GYU524522 HIQ524520:HIQ524522 HSM524520:HSM524522 ICI524520:ICI524522 IME524520:IME524522 IWA524520:IWA524522 JFW524520:JFW524522 JPS524520:JPS524522 JZO524520:JZO524522 KJK524520:KJK524522 KTG524520:KTG524522 LDC524520:LDC524522 LMY524520:LMY524522 LWU524520:LWU524522 MGQ524520:MGQ524522 MQM524520:MQM524522 NAI524520:NAI524522 NKE524520:NKE524522 NUA524520:NUA524522 ODW524520:ODW524522 ONS524520:ONS524522 OXO524520:OXO524522 PHK524520:PHK524522 PRG524520:PRG524522 QBC524520:QBC524522 QKY524520:QKY524522 QUU524520:QUU524522 REQ524520:REQ524522 ROM524520:ROM524522 RYI524520:RYI524522 SIE524520:SIE524522 SSA524520:SSA524522 TBW524520:TBW524522 TLS524520:TLS524522 TVO524520:TVO524522 UFK524520:UFK524522 UPG524520:UPG524522 UZC524520:UZC524522 VIY524520:VIY524522 VSU524520:VSU524522 WCQ524520:WCQ524522 WMM524520:WMM524522 WWI524520:WWI524522 E590056:E590058 JW590056:JW590058 TS590056:TS590058 ADO590056:ADO590058 ANK590056:ANK590058 AXG590056:AXG590058 BHC590056:BHC590058 BQY590056:BQY590058 CAU590056:CAU590058 CKQ590056:CKQ590058 CUM590056:CUM590058 DEI590056:DEI590058 DOE590056:DOE590058 DYA590056:DYA590058 EHW590056:EHW590058 ERS590056:ERS590058 FBO590056:FBO590058 FLK590056:FLK590058 FVG590056:FVG590058 GFC590056:GFC590058 GOY590056:GOY590058 GYU590056:GYU590058 HIQ590056:HIQ590058 HSM590056:HSM590058 ICI590056:ICI590058 IME590056:IME590058 IWA590056:IWA590058 JFW590056:JFW590058 JPS590056:JPS590058 JZO590056:JZO590058 KJK590056:KJK590058 KTG590056:KTG590058 LDC590056:LDC590058 LMY590056:LMY590058 LWU590056:LWU590058 MGQ590056:MGQ590058 MQM590056:MQM590058 NAI590056:NAI590058 NKE590056:NKE590058 NUA590056:NUA590058 ODW590056:ODW590058 ONS590056:ONS590058 OXO590056:OXO590058 PHK590056:PHK590058 PRG590056:PRG590058 QBC590056:QBC590058 QKY590056:QKY590058 QUU590056:QUU590058 REQ590056:REQ590058 ROM590056:ROM590058 RYI590056:RYI590058 SIE590056:SIE590058 SSA590056:SSA590058 TBW590056:TBW590058 TLS590056:TLS590058 TVO590056:TVO590058 UFK590056:UFK590058 UPG590056:UPG590058 UZC590056:UZC590058 VIY590056:VIY590058 VSU590056:VSU590058 WCQ590056:WCQ590058 WMM590056:WMM590058 WWI590056:WWI590058 E655592:E655594 JW655592:JW655594 TS655592:TS655594 ADO655592:ADO655594 ANK655592:ANK655594 AXG655592:AXG655594 BHC655592:BHC655594 BQY655592:BQY655594 CAU655592:CAU655594 CKQ655592:CKQ655594 CUM655592:CUM655594 DEI655592:DEI655594 DOE655592:DOE655594 DYA655592:DYA655594 EHW655592:EHW655594 ERS655592:ERS655594 FBO655592:FBO655594 FLK655592:FLK655594 FVG655592:FVG655594 GFC655592:GFC655594 GOY655592:GOY655594 GYU655592:GYU655594 HIQ655592:HIQ655594 HSM655592:HSM655594 ICI655592:ICI655594 IME655592:IME655594 IWA655592:IWA655594 JFW655592:JFW655594 JPS655592:JPS655594 JZO655592:JZO655594 KJK655592:KJK655594 KTG655592:KTG655594 LDC655592:LDC655594 LMY655592:LMY655594 LWU655592:LWU655594 MGQ655592:MGQ655594 MQM655592:MQM655594 NAI655592:NAI655594 NKE655592:NKE655594 NUA655592:NUA655594 ODW655592:ODW655594 ONS655592:ONS655594 OXO655592:OXO655594 PHK655592:PHK655594 PRG655592:PRG655594 QBC655592:QBC655594 QKY655592:QKY655594 QUU655592:QUU655594 REQ655592:REQ655594 ROM655592:ROM655594 RYI655592:RYI655594 SIE655592:SIE655594 SSA655592:SSA655594 TBW655592:TBW655594 TLS655592:TLS655594 TVO655592:TVO655594 UFK655592:UFK655594 UPG655592:UPG655594 UZC655592:UZC655594 VIY655592:VIY655594 VSU655592:VSU655594 WCQ655592:WCQ655594 WMM655592:WMM655594 WWI655592:WWI655594 E721128:E721130 JW721128:JW721130 TS721128:TS721130 ADO721128:ADO721130 ANK721128:ANK721130 AXG721128:AXG721130 BHC721128:BHC721130 BQY721128:BQY721130 CAU721128:CAU721130 CKQ721128:CKQ721130 CUM721128:CUM721130 DEI721128:DEI721130 DOE721128:DOE721130 DYA721128:DYA721130 EHW721128:EHW721130 ERS721128:ERS721130 FBO721128:FBO721130 FLK721128:FLK721130 FVG721128:FVG721130 GFC721128:GFC721130 GOY721128:GOY721130 GYU721128:GYU721130 HIQ721128:HIQ721130 HSM721128:HSM721130 ICI721128:ICI721130 IME721128:IME721130 IWA721128:IWA721130 JFW721128:JFW721130 JPS721128:JPS721130 JZO721128:JZO721130 KJK721128:KJK721130 KTG721128:KTG721130 LDC721128:LDC721130 LMY721128:LMY721130 LWU721128:LWU721130 MGQ721128:MGQ721130 MQM721128:MQM721130 NAI721128:NAI721130 NKE721128:NKE721130 NUA721128:NUA721130 ODW721128:ODW721130 ONS721128:ONS721130 OXO721128:OXO721130 PHK721128:PHK721130 PRG721128:PRG721130 QBC721128:QBC721130 QKY721128:QKY721130 QUU721128:QUU721130 REQ721128:REQ721130 ROM721128:ROM721130 RYI721128:RYI721130 SIE721128:SIE721130 SSA721128:SSA721130 TBW721128:TBW721130 TLS721128:TLS721130 TVO721128:TVO721130 UFK721128:UFK721130 UPG721128:UPG721130 UZC721128:UZC721130 VIY721128:VIY721130 VSU721128:VSU721130 WCQ721128:WCQ721130 WMM721128:WMM721130 WWI721128:WWI721130 E786664:E786666 JW786664:JW786666 TS786664:TS786666 ADO786664:ADO786666 ANK786664:ANK786666 AXG786664:AXG786666 BHC786664:BHC786666 BQY786664:BQY786666 CAU786664:CAU786666 CKQ786664:CKQ786666 CUM786664:CUM786666 DEI786664:DEI786666 DOE786664:DOE786666 DYA786664:DYA786666 EHW786664:EHW786666 ERS786664:ERS786666 FBO786664:FBO786666 FLK786664:FLK786666 FVG786664:FVG786666 GFC786664:GFC786666 GOY786664:GOY786666 GYU786664:GYU786666 HIQ786664:HIQ786666 HSM786664:HSM786666 ICI786664:ICI786666 IME786664:IME786666 IWA786664:IWA786666 JFW786664:JFW786666 JPS786664:JPS786666 JZO786664:JZO786666 KJK786664:KJK786666 KTG786664:KTG786666 LDC786664:LDC786666 LMY786664:LMY786666 LWU786664:LWU786666 MGQ786664:MGQ786666 MQM786664:MQM786666 NAI786664:NAI786666 NKE786664:NKE786666 NUA786664:NUA786666 ODW786664:ODW786666 ONS786664:ONS786666 OXO786664:OXO786666 PHK786664:PHK786666 PRG786664:PRG786666 QBC786664:QBC786666 QKY786664:QKY786666 QUU786664:QUU786666 REQ786664:REQ786666 ROM786664:ROM786666 RYI786664:RYI786666 SIE786664:SIE786666 SSA786664:SSA786666 TBW786664:TBW786666 TLS786664:TLS786666 TVO786664:TVO786666 UFK786664:UFK786666 UPG786664:UPG786666 UZC786664:UZC786666 VIY786664:VIY786666 VSU786664:VSU786666 WCQ786664:WCQ786666 WMM786664:WMM786666 WWI786664:WWI786666 E852200:E852202 JW852200:JW852202 TS852200:TS852202 ADO852200:ADO852202 ANK852200:ANK852202 AXG852200:AXG852202 BHC852200:BHC852202 BQY852200:BQY852202 CAU852200:CAU852202 CKQ852200:CKQ852202 CUM852200:CUM852202 DEI852200:DEI852202 DOE852200:DOE852202 DYA852200:DYA852202 EHW852200:EHW852202 ERS852200:ERS852202 FBO852200:FBO852202 FLK852200:FLK852202 FVG852200:FVG852202 GFC852200:GFC852202 GOY852200:GOY852202 GYU852200:GYU852202 HIQ852200:HIQ852202 HSM852200:HSM852202 ICI852200:ICI852202 IME852200:IME852202 IWA852200:IWA852202 JFW852200:JFW852202 JPS852200:JPS852202 JZO852200:JZO852202 KJK852200:KJK852202 KTG852200:KTG852202 LDC852200:LDC852202 LMY852200:LMY852202 LWU852200:LWU852202 MGQ852200:MGQ852202 MQM852200:MQM852202 NAI852200:NAI852202 NKE852200:NKE852202 NUA852200:NUA852202 ODW852200:ODW852202 ONS852200:ONS852202 OXO852200:OXO852202 PHK852200:PHK852202 PRG852200:PRG852202 QBC852200:QBC852202 QKY852200:QKY852202 QUU852200:QUU852202 REQ852200:REQ852202 ROM852200:ROM852202 RYI852200:RYI852202 SIE852200:SIE852202 SSA852200:SSA852202 TBW852200:TBW852202 TLS852200:TLS852202 TVO852200:TVO852202 UFK852200:UFK852202 UPG852200:UPG852202 UZC852200:UZC852202 VIY852200:VIY852202 VSU852200:VSU852202 WCQ852200:WCQ852202 WMM852200:WMM852202 WWI852200:WWI852202 E917736:E917738 JW917736:JW917738 TS917736:TS917738 ADO917736:ADO917738 ANK917736:ANK917738 AXG917736:AXG917738 BHC917736:BHC917738 BQY917736:BQY917738 CAU917736:CAU917738 CKQ917736:CKQ917738 CUM917736:CUM917738 DEI917736:DEI917738 DOE917736:DOE917738 DYA917736:DYA917738 EHW917736:EHW917738 ERS917736:ERS917738 FBO917736:FBO917738 FLK917736:FLK917738 FVG917736:FVG917738 GFC917736:GFC917738 GOY917736:GOY917738 GYU917736:GYU917738 HIQ917736:HIQ917738 HSM917736:HSM917738 ICI917736:ICI917738 IME917736:IME917738 IWA917736:IWA917738 JFW917736:JFW917738 JPS917736:JPS917738 JZO917736:JZO917738 KJK917736:KJK917738 KTG917736:KTG917738 LDC917736:LDC917738 LMY917736:LMY917738 LWU917736:LWU917738 MGQ917736:MGQ917738 MQM917736:MQM917738 NAI917736:NAI917738 NKE917736:NKE917738 NUA917736:NUA917738 ODW917736:ODW917738 ONS917736:ONS917738 OXO917736:OXO917738 PHK917736:PHK917738 PRG917736:PRG917738 QBC917736:QBC917738 QKY917736:QKY917738 QUU917736:QUU917738 REQ917736:REQ917738 ROM917736:ROM917738 RYI917736:RYI917738 SIE917736:SIE917738 SSA917736:SSA917738 TBW917736:TBW917738 TLS917736:TLS917738 TVO917736:TVO917738 UFK917736:UFK917738 UPG917736:UPG917738 UZC917736:UZC917738 VIY917736:VIY917738 VSU917736:VSU917738 WCQ917736:WCQ917738 WMM917736:WMM917738 WWI917736:WWI917738 E983272:E983274 JW983272:JW983274 TS983272:TS983274 ADO983272:ADO983274 ANK983272:ANK983274 AXG983272:AXG983274 BHC983272:BHC983274 BQY983272:BQY983274 CAU983272:CAU983274 CKQ983272:CKQ983274 CUM983272:CUM983274 DEI983272:DEI983274 DOE983272:DOE983274 DYA983272:DYA983274 EHW983272:EHW983274 ERS983272:ERS983274 FBO983272:FBO983274 FLK983272:FLK983274 FVG983272:FVG983274 GFC983272:GFC983274 GOY983272:GOY983274 GYU983272:GYU983274 HIQ983272:HIQ983274 HSM983272:HSM983274 ICI983272:ICI983274 IME983272:IME983274 IWA983272:IWA983274 JFW983272:JFW983274 JPS983272:JPS983274 JZO983272:JZO983274 KJK983272:KJK983274 KTG983272:KTG983274 LDC983272:LDC983274 LMY983272:LMY983274 LWU983272:LWU983274 MGQ983272:MGQ983274 MQM983272:MQM983274 NAI983272:NAI983274 NKE983272:NKE983274 NUA983272:NUA983274 ODW983272:ODW983274 ONS983272:ONS983274 OXO983272:OXO983274 PHK983272:PHK983274 PRG983272:PRG983274 QBC983272:QBC983274 QKY983272:QKY983274 QUU983272:QUU983274 REQ983272:REQ983274 ROM983272:ROM983274 RYI983272:RYI983274 SIE983272:SIE983274 SSA983272:SSA983274 TBW983272:TBW983274 TLS983272:TLS983274 TVO983272:TVO983274 UFK983272:UFK983274 UPG983272:UPG983274 UZC983272:UZC983274 VIY983272:VIY983274 VSU983272:VSU983274 WCQ983272:WCQ983274 WMM983272:WMM983274 WWI983272:WWI983274 KTG983154:KTG983156 E65854 JW65854 TS65854 ADO65854 ANK65854 AXG65854 BHC65854 BQY65854 CAU65854 CKQ65854 CUM65854 DEI65854 DOE65854 DYA65854 EHW65854 ERS65854 FBO65854 FLK65854 FVG65854 GFC65854 GOY65854 GYU65854 HIQ65854 HSM65854 ICI65854 IME65854 IWA65854 JFW65854 JPS65854 JZO65854 KJK65854 KTG65854 LDC65854 LMY65854 LWU65854 MGQ65854 MQM65854 NAI65854 NKE65854 NUA65854 ODW65854 ONS65854 OXO65854 PHK65854 PRG65854 QBC65854 QKY65854 QUU65854 REQ65854 ROM65854 RYI65854 SIE65854 SSA65854 TBW65854 TLS65854 TVO65854 UFK65854 UPG65854 UZC65854 VIY65854 VSU65854 WCQ65854 WMM65854 WWI65854 E131390 JW131390 TS131390 ADO131390 ANK131390 AXG131390 BHC131390 BQY131390 CAU131390 CKQ131390 CUM131390 DEI131390 DOE131390 DYA131390 EHW131390 ERS131390 FBO131390 FLK131390 FVG131390 GFC131390 GOY131390 GYU131390 HIQ131390 HSM131390 ICI131390 IME131390 IWA131390 JFW131390 JPS131390 JZO131390 KJK131390 KTG131390 LDC131390 LMY131390 LWU131390 MGQ131390 MQM131390 NAI131390 NKE131390 NUA131390 ODW131390 ONS131390 OXO131390 PHK131390 PRG131390 QBC131390 QKY131390 QUU131390 REQ131390 ROM131390 RYI131390 SIE131390 SSA131390 TBW131390 TLS131390 TVO131390 UFK131390 UPG131390 UZC131390 VIY131390 VSU131390 WCQ131390 WMM131390 WWI131390 E196926 JW196926 TS196926 ADO196926 ANK196926 AXG196926 BHC196926 BQY196926 CAU196926 CKQ196926 CUM196926 DEI196926 DOE196926 DYA196926 EHW196926 ERS196926 FBO196926 FLK196926 FVG196926 GFC196926 GOY196926 GYU196926 HIQ196926 HSM196926 ICI196926 IME196926 IWA196926 JFW196926 JPS196926 JZO196926 KJK196926 KTG196926 LDC196926 LMY196926 LWU196926 MGQ196926 MQM196926 NAI196926 NKE196926 NUA196926 ODW196926 ONS196926 OXO196926 PHK196926 PRG196926 QBC196926 QKY196926 QUU196926 REQ196926 ROM196926 RYI196926 SIE196926 SSA196926 TBW196926 TLS196926 TVO196926 UFK196926 UPG196926 UZC196926 VIY196926 VSU196926 WCQ196926 WMM196926 WWI196926 E262462 JW262462 TS262462 ADO262462 ANK262462 AXG262462 BHC262462 BQY262462 CAU262462 CKQ262462 CUM262462 DEI262462 DOE262462 DYA262462 EHW262462 ERS262462 FBO262462 FLK262462 FVG262462 GFC262462 GOY262462 GYU262462 HIQ262462 HSM262462 ICI262462 IME262462 IWA262462 JFW262462 JPS262462 JZO262462 KJK262462 KTG262462 LDC262462 LMY262462 LWU262462 MGQ262462 MQM262462 NAI262462 NKE262462 NUA262462 ODW262462 ONS262462 OXO262462 PHK262462 PRG262462 QBC262462 QKY262462 QUU262462 REQ262462 ROM262462 RYI262462 SIE262462 SSA262462 TBW262462 TLS262462 TVO262462 UFK262462 UPG262462 UZC262462 VIY262462 VSU262462 WCQ262462 WMM262462 WWI262462 E327998 JW327998 TS327998 ADO327998 ANK327998 AXG327998 BHC327998 BQY327998 CAU327998 CKQ327998 CUM327998 DEI327998 DOE327998 DYA327998 EHW327998 ERS327998 FBO327998 FLK327998 FVG327998 GFC327998 GOY327998 GYU327998 HIQ327998 HSM327998 ICI327998 IME327998 IWA327998 JFW327998 JPS327998 JZO327998 KJK327998 KTG327998 LDC327998 LMY327998 LWU327998 MGQ327998 MQM327998 NAI327998 NKE327998 NUA327998 ODW327998 ONS327998 OXO327998 PHK327998 PRG327998 QBC327998 QKY327998 QUU327998 REQ327998 ROM327998 RYI327998 SIE327998 SSA327998 TBW327998 TLS327998 TVO327998 UFK327998 UPG327998 UZC327998 VIY327998 VSU327998 WCQ327998 WMM327998 WWI327998 E393534 JW393534 TS393534 ADO393534 ANK393534 AXG393534 BHC393534 BQY393534 CAU393534 CKQ393534 CUM393534 DEI393534 DOE393534 DYA393534 EHW393534 ERS393534 FBO393534 FLK393534 FVG393534 GFC393534 GOY393534 GYU393534 HIQ393534 HSM393534 ICI393534 IME393534 IWA393534 JFW393534 JPS393534 JZO393534 KJK393534 KTG393534 LDC393534 LMY393534 LWU393534 MGQ393534 MQM393534 NAI393534 NKE393534 NUA393534 ODW393534 ONS393534 OXO393534 PHK393534 PRG393534 QBC393534 QKY393534 QUU393534 REQ393534 ROM393534 RYI393534 SIE393534 SSA393534 TBW393534 TLS393534 TVO393534 UFK393534 UPG393534 UZC393534 VIY393534 VSU393534 WCQ393534 WMM393534 WWI393534 E459070 JW459070 TS459070 ADO459070 ANK459070 AXG459070 BHC459070 BQY459070 CAU459070 CKQ459070 CUM459070 DEI459070 DOE459070 DYA459070 EHW459070 ERS459070 FBO459070 FLK459070 FVG459070 GFC459070 GOY459070 GYU459070 HIQ459070 HSM459070 ICI459070 IME459070 IWA459070 JFW459070 JPS459070 JZO459070 KJK459070 KTG459070 LDC459070 LMY459070 LWU459070 MGQ459070 MQM459070 NAI459070 NKE459070 NUA459070 ODW459070 ONS459070 OXO459070 PHK459070 PRG459070 QBC459070 QKY459070 QUU459070 REQ459070 ROM459070 RYI459070 SIE459070 SSA459070 TBW459070 TLS459070 TVO459070 UFK459070 UPG459070 UZC459070 VIY459070 VSU459070 WCQ459070 WMM459070 WWI459070 E524606 JW524606 TS524606 ADO524606 ANK524606 AXG524606 BHC524606 BQY524606 CAU524606 CKQ524606 CUM524606 DEI524606 DOE524606 DYA524606 EHW524606 ERS524606 FBO524606 FLK524606 FVG524606 GFC524606 GOY524606 GYU524606 HIQ524606 HSM524606 ICI524606 IME524606 IWA524606 JFW524606 JPS524606 JZO524606 KJK524606 KTG524606 LDC524606 LMY524606 LWU524606 MGQ524606 MQM524606 NAI524606 NKE524606 NUA524606 ODW524606 ONS524606 OXO524606 PHK524606 PRG524606 QBC524606 QKY524606 QUU524606 REQ524606 ROM524606 RYI524606 SIE524606 SSA524606 TBW524606 TLS524606 TVO524606 UFK524606 UPG524606 UZC524606 VIY524606 VSU524606 WCQ524606 WMM524606 WWI524606 E590142 JW590142 TS590142 ADO590142 ANK590142 AXG590142 BHC590142 BQY590142 CAU590142 CKQ590142 CUM590142 DEI590142 DOE590142 DYA590142 EHW590142 ERS590142 FBO590142 FLK590142 FVG590142 GFC590142 GOY590142 GYU590142 HIQ590142 HSM590142 ICI590142 IME590142 IWA590142 JFW590142 JPS590142 JZO590142 KJK590142 KTG590142 LDC590142 LMY590142 LWU590142 MGQ590142 MQM590142 NAI590142 NKE590142 NUA590142 ODW590142 ONS590142 OXO590142 PHK590142 PRG590142 QBC590142 QKY590142 QUU590142 REQ590142 ROM590142 RYI590142 SIE590142 SSA590142 TBW590142 TLS590142 TVO590142 UFK590142 UPG590142 UZC590142 VIY590142 VSU590142 WCQ590142 WMM590142 WWI590142 E655678 JW655678 TS655678 ADO655678 ANK655678 AXG655678 BHC655678 BQY655678 CAU655678 CKQ655678 CUM655678 DEI655678 DOE655678 DYA655678 EHW655678 ERS655678 FBO655678 FLK655678 FVG655678 GFC655678 GOY655678 GYU655678 HIQ655678 HSM655678 ICI655678 IME655678 IWA655678 JFW655678 JPS655678 JZO655678 KJK655678 KTG655678 LDC655678 LMY655678 LWU655678 MGQ655678 MQM655678 NAI655678 NKE655678 NUA655678 ODW655678 ONS655678 OXO655678 PHK655678 PRG655678 QBC655678 QKY655678 QUU655678 REQ655678 ROM655678 RYI655678 SIE655678 SSA655678 TBW655678 TLS655678 TVO655678 UFK655678 UPG655678 UZC655678 VIY655678 VSU655678 WCQ655678 WMM655678 WWI655678 E721214 JW721214 TS721214 ADO721214 ANK721214 AXG721214 BHC721214 BQY721214 CAU721214 CKQ721214 CUM721214 DEI721214 DOE721214 DYA721214 EHW721214 ERS721214 FBO721214 FLK721214 FVG721214 GFC721214 GOY721214 GYU721214 HIQ721214 HSM721214 ICI721214 IME721214 IWA721214 JFW721214 JPS721214 JZO721214 KJK721214 KTG721214 LDC721214 LMY721214 LWU721214 MGQ721214 MQM721214 NAI721214 NKE721214 NUA721214 ODW721214 ONS721214 OXO721214 PHK721214 PRG721214 QBC721214 QKY721214 QUU721214 REQ721214 ROM721214 RYI721214 SIE721214 SSA721214 TBW721214 TLS721214 TVO721214 UFK721214 UPG721214 UZC721214 VIY721214 VSU721214 WCQ721214 WMM721214 WWI721214 E786750 JW786750 TS786750 ADO786750 ANK786750 AXG786750 BHC786750 BQY786750 CAU786750 CKQ786750 CUM786750 DEI786750 DOE786750 DYA786750 EHW786750 ERS786750 FBO786750 FLK786750 FVG786750 GFC786750 GOY786750 GYU786750 HIQ786750 HSM786750 ICI786750 IME786750 IWA786750 JFW786750 JPS786750 JZO786750 KJK786750 KTG786750 LDC786750 LMY786750 LWU786750 MGQ786750 MQM786750 NAI786750 NKE786750 NUA786750 ODW786750 ONS786750 OXO786750 PHK786750 PRG786750 QBC786750 QKY786750 QUU786750 REQ786750 ROM786750 RYI786750 SIE786750 SSA786750 TBW786750 TLS786750 TVO786750 UFK786750 UPG786750 UZC786750 VIY786750 VSU786750 WCQ786750 WMM786750 WWI786750 E852286 JW852286 TS852286 ADO852286 ANK852286 AXG852286 BHC852286 BQY852286 CAU852286 CKQ852286 CUM852286 DEI852286 DOE852286 DYA852286 EHW852286 ERS852286 FBO852286 FLK852286 FVG852286 GFC852286 GOY852286 GYU852286 HIQ852286 HSM852286 ICI852286 IME852286 IWA852286 JFW852286 JPS852286 JZO852286 KJK852286 KTG852286 LDC852286 LMY852286 LWU852286 MGQ852286 MQM852286 NAI852286 NKE852286 NUA852286 ODW852286 ONS852286 OXO852286 PHK852286 PRG852286 QBC852286 QKY852286 QUU852286 REQ852286 ROM852286 RYI852286 SIE852286 SSA852286 TBW852286 TLS852286 TVO852286 UFK852286 UPG852286 UZC852286 VIY852286 VSU852286 WCQ852286 WMM852286 WWI852286 E917822 JW917822 TS917822 ADO917822 ANK917822 AXG917822 BHC917822 BQY917822 CAU917822 CKQ917822 CUM917822 DEI917822 DOE917822 DYA917822 EHW917822 ERS917822 FBO917822 FLK917822 FVG917822 GFC917822 GOY917822 GYU917822 HIQ917822 HSM917822 ICI917822 IME917822 IWA917822 JFW917822 JPS917822 JZO917822 KJK917822 KTG917822 LDC917822 LMY917822 LWU917822 MGQ917822 MQM917822 NAI917822 NKE917822 NUA917822 ODW917822 ONS917822 OXO917822 PHK917822 PRG917822 QBC917822 QKY917822 QUU917822 REQ917822 ROM917822 RYI917822 SIE917822 SSA917822 TBW917822 TLS917822 TVO917822 UFK917822 UPG917822 UZC917822 VIY917822 VSU917822 WCQ917822 WMM917822 WWI917822 E983358 JW983358 TS983358 ADO983358 ANK983358 AXG983358 BHC983358 BQY983358 CAU983358 CKQ983358 CUM983358 DEI983358 DOE983358 DYA983358 EHW983358 ERS983358 FBO983358 FLK983358 FVG983358 GFC983358 GOY983358 GYU983358 HIQ983358 HSM983358 ICI983358 IME983358 IWA983358 JFW983358 JPS983358 JZO983358 KJK983358 KTG983358 LDC983358 LMY983358 LWU983358 MGQ983358 MQM983358 NAI983358 NKE983358 NUA983358 ODW983358 ONS983358 OXO983358 PHK983358 PRG983358 QBC983358 QKY983358 QUU983358 REQ983358 ROM983358 RYI983358 SIE983358 SSA983358 TBW983358 TLS983358 TVO983358 UFK983358 UPG983358 UZC983358 VIY983358 VSU983358 WCQ983358 WMM983358 WWI983358 LDC983154:LDC983156 E65718:E65721 JW65718:JW65721 TS65718:TS65721 ADO65718:ADO65721 ANK65718:ANK65721 AXG65718:AXG65721 BHC65718:BHC65721 BQY65718:BQY65721 CAU65718:CAU65721 CKQ65718:CKQ65721 CUM65718:CUM65721 DEI65718:DEI65721 DOE65718:DOE65721 DYA65718:DYA65721 EHW65718:EHW65721 ERS65718:ERS65721 FBO65718:FBO65721 FLK65718:FLK65721 FVG65718:FVG65721 GFC65718:GFC65721 GOY65718:GOY65721 GYU65718:GYU65721 HIQ65718:HIQ65721 HSM65718:HSM65721 ICI65718:ICI65721 IME65718:IME65721 IWA65718:IWA65721 JFW65718:JFW65721 JPS65718:JPS65721 JZO65718:JZO65721 KJK65718:KJK65721 KTG65718:KTG65721 LDC65718:LDC65721 LMY65718:LMY65721 LWU65718:LWU65721 MGQ65718:MGQ65721 MQM65718:MQM65721 NAI65718:NAI65721 NKE65718:NKE65721 NUA65718:NUA65721 ODW65718:ODW65721 ONS65718:ONS65721 OXO65718:OXO65721 PHK65718:PHK65721 PRG65718:PRG65721 QBC65718:QBC65721 QKY65718:QKY65721 QUU65718:QUU65721 REQ65718:REQ65721 ROM65718:ROM65721 RYI65718:RYI65721 SIE65718:SIE65721 SSA65718:SSA65721 TBW65718:TBW65721 TLS65718:TLS65721 TVO65718:TVO65721 UFK65718:UFK65721 UPG65718:UPG65721 UZC65718:UZC65721 VIY65718:VIY65721 VSU65718:VSU65721 WCQ65718:WCQ65721 WMM65718:WMM65721 WWI65718:WWI65721 E131254:E131257 JW131254:JW131257 TS131254:TS131257 ADO131254:ADO131257 ANK131254:ANK131257 AXG131254:AXG131257 BHC131254:BHC131257 BQY131254:BQY131257 CAU131254:CAU131257 CKQ131254:CKQ131257 CUM131254:CUM131257 DEI131254:DEI131257 DOE131254:DOE131257 DYA131254:DYA131257 EHW131254:EHW131257 ERS131254:ERS131257 FBO131254:FBO131257 FLK131254:FLK131257 FVG131254:FVG131257 GFC131254:GFC131257 GOY131254:GOY131257 GYU131254:GYU131257 HIQ131254:HIQ131257 HSM131254:HSM131257 ICI131254:ICI131257 IME131254:IME131257 IWA131254:IWA131257 JFW131254:JFW131257 JPS131254:JPS131257 JZO131254:JZO131257 KJK131254:KJK131257 KTG131254:KTG131257 LDC131254:LDC131257 LMY131254:LMY131257 LWU131254:LWU131257 MGQ131254:MGQ131257 MQM131254:MQM131257 NAI131254:NAI131257 NKE131254:NKE131257 NUA131254:NUA131257 ODW131254:ODW131257 ONS131254:ONS131257 OXO131254:OXO131257 PHK131254:PHK131257 PRG131254:PRG131257 QBC131254:QBC131257 QKY131254:QKY131257 QUU131254:QUU131257 REQ131254:REQ131257 ROM131254:ROM131257 RYI131254:RYI131257 SIE131254:SIE131257 SSA131254:SSA131257 TBW131254:TBW131257 TLS131254:TLS131257 TVO131254:TVO131257 UFK131254:UFK131257 UPG131254:UPG131257 UZC131254:UZC131257 VIY131254:VIY131257 VSU131254:VSU131257 WCQ131254:WCQ131257 WMM131254:WMM131257 WWI131254:WWI131257 E196790:E196793 JW196790:JW196793 TS196790:TS196793 ADO196790:ADO196793 ANK196790:ANK196793 AXG196790:AXG196793 BHC196790:BHC196793 BQY196790:BQY196793 CAU196790:CAU196793 CKQ196790:CKQ196793 CUM196790:CUM196793 DEI196790:DEI196793 DOE196790:DOE196793 DYA196790:DYA196793 EHW196790:EHW196793 ERS196790:ERS196793 FBO196790:FBO196793 FLK196790:FLK196793 FVG196790:FVG196793 GFC196790:GFC196793 GOY196790:GOY196793 GYU196790:GYU196793 HIQ196790:HIQ196793 HSM196790:HSM196793 ICI196790:ICI196793 IME196790:IME196793 IWA196790:IWA196793 JFW196790:JFW196793 JPS196790:JPS196793 JZO196790:JZO196793 KJK196790:KJK196793 KTG196790:KTG196793 LDC196790:LDC196793 LMY196790:LMY196793 LWU196790:LWU196793 MGQ196790:MGQ196793 MQM196790:MQM196793 NAI196790:NAI196793 NKE196790:NKE196793 NUA196790:NUA196793 ODW196790:ODW196793 ONS196790:ONS196793 OXO196790:OXO196793 PHK196790:PHK196793 PRG196790:PRG196793 QBC196790:QBC196793 QKY196790:QKY196793 QUU196790:QUU196793 REQ196790:REQ196793 ROM196790:ROM196793 RYI196790:RYI196793 SIE196790:SIE196793 SSA196790:SSA196793 TBW196790:TBW196793 TLS196790:TLS196793 TVO196790:TVO196793 UFK196790:UFK196793 UPG196790:UPG196793 UZC196790:UZC196793 VIY196790:VIY196793 VSU196790:VSU196793 WCQ196790:WCQ196793 WMM196790:WMM196793 WWI196790:WWI196793 E262326:E262329 JW262326:JW262329 TS262326:TS262329 ADO262326:ADO262329 ANK262326:ANK262329 AXG262326:AXG262329 BHC262326:BHC262329 BQY262326:BQY262329 CAU262326:CAU262329 CKQ262326:CKQ262329 CUM262326:CUM262329 DEI262326:DEI262329 DOE262326:DOE262329 DYA262326:DYA262329 EHW262326:EHW262329 ERS262326:ERS262329 FBO262326:FBO262329 FLK262326:FLK262329 FVG262326:FVG262329 GFC262326:GFC262329 GOY262326:GOY262329 GYU262326:GYU262329 HIQ262326:HIQ262329 HSM262326:HSM262329 ICI262326:ICI262329 IME262326:IME262329 IWA262326:IWA262329 JFW262326:JFW262329 JPS262326:JPS262329 JZO262326:JZO262329 KJK262326:KJK262329 KTG262326:KTG262329 LDC262326:LDC262329 LMY262326:LMY262329 LWU262326:LWU262329 MGQ262326:MGQ262329 MQM262326:MQM262329 NAI262326:NAI262329 NKE262326:NKE262329 NUA262326:NUA262329 ODW262326:ODW262329 ONS262326:ONS262329 OXO262326:OXO262329 PHK262326:PHK262329 PRG262326:PRG262329 QBC262326:QBC262329 QKY262326:QKY262329 QUU262326:QUU262329 REQ262326:REQ262329 ROM262326:ROM262329 RYI262326:RYI262329 SIE262326:SIE262329 SSA262326:SSA262329 TBW262326:TBW262329 TLS262326:TLS262329 TVO262326:TVO262329 UFK262326:UFK262329 UPG262326:UPG262329 UZC262326:UZC262329 VIY262326:VIY262329 VSU262326:VSU262329 WCQ262326:WCQ262329 WMM262326:WMM262329 WWI262326:WWI262329 E327862:E327865 JW327862:JW327865 TS327862:TS327865 ADO327862:ADO327865 ANK327862:ANK327865 AXG327862:AXG327865 BHC327862:BHC327865 BQY327862:BQY327865 CAU327862:CAU327865 CKQ327862:CKQ327865 CUM327862:CUM327865 DEI327862:DEI327865 DOE327862:DOE327865 DYA327862:DYA327865 EHW327862:EHW327865 ERS327862:ERS327865 FBO327862:FBO327865 FLK327862:FLK327865 FVG327862:FVG327865 GFC327862:GFC327865 GOY327862:GOY327865 GYU327862:GYU327865 HIQ327862:HIQ327865 HSM327862:HSM327865 ICI327862:ICI327865 IME327862:IME327865 IWA327862:IWA327865 JFW327862:JFW327865 JPS327862:JPS327865 JZO327862:JZO327865 KJK327862:KJK327865 KTG327862:KTG327865 LDC327862:LDC327865 LMY327862:LMY327865 LWU327862:LWU327865 MGQ327862:MGQ327865 MQM327862:MQM327865 NAI327862:NAI327865 NKE327862:NKE327865 NUA327862:NUA327865 ODW327862:ODW327865 ONS327862:ONS327865 OXO327862:OXO327865 PHK327862:PHK327865 PRG327862:PRG327865 QBC327862:QBC327865 QKY327862:QKY327865 QUU327862:QUU327865 REQ327862:REQ327865 ROM327862:ROM327865 RYI327862:RYI327865 SIE327862:SIE327865 SSA327862:SSA327865 TBW327862:TBW327865 TLS327862:TLS327865 TVO327862:TVO327865 UFK327862:UFK327865 UPG327862:UPG327865 UZC327862:UZC327865 VIY327862:VIY327865 VSU327862:VSU327865 WCQ327862:WCQ327865 WMM327862:WMM327865 WWI327862:WWI327865 E393398:E393401 JW393398:JW393401 TS393398:TS393401 ADO393398:ADO393401 ANK393398:ANK393401 AXG393398:AXG393401 BHC393398:BHC393401 BQY393398:BQY393401 CAU393398:CAU393401 CKQ393398:CKQ393401 CUM393398:CUM393401 DEI393398:DEI393401 DOE393398:DOE393401 DYA393398:DYA393401 EHW393398:EHW393401 ERS393398:ERS393401 FBO393398:FBO393401 FLK393398:FLK393401 FVG393398:FVG393401 GFC393398:GFC393401 GOY393398:GOY393401 GYU393398:GYU393401 HIQ393398:HIQ393401 HSM393398:HSM393401 ICI393398:ICI393401 IME393398:IME393401 IWA393398:IWA393401 JFW393398:JFW393401 JPS393398:JPS393401 JZO393398:JZO393401 KJK393398:KJK393401 KTG393398:KTG393401 LDC393398:LDC393401 LMY393398:LMY393401 LWU393398:LWU393401 MGQ393398:MGQ393401 MQM393398:MQM393401 NAI393398:NAI393401 NKE393398:NKE393401 NUA393398:NUA393401 ODW393398:ODW393401 ONS393398:ONS393401 OXO393398:OXO393401 PHK393398:PHK393401 PRG393398:PRG393401 QBC393398:QBC393401 QKY393398:QKY393401 QUU393398:QUU393401 REQ393398:REQ393401 ROM393398:ROM393401 RYI393398:RYI393401 SIE393398:SIE393401 SSA393398:SSA393401 TBW393398:TBW393401 TLS393398:TLS393401 TVO393398:TVO393401 UFK393398:UFK393401 UPG393398:UPG393401 UZC393398:UZC393401 VIY393398:VIY393401 VSU393398:VSU393401 WCQ393398:WCQ393401 WMM393398:WMM393401 WWI393398:WWI393401 E458934:E458937 JW458934:JW458937 TS458934:TS458937 ADO458934:ADO458937 ANK458934:ANK458937 AXG458934:AXG458937 BHC458934:BHC458937 BQY458934:BQY458937 CAU458934:CAU458937 CKQ458934:CKQ458937 CUM458934:CUM458937 DEI458934:DEI458937 DOE458934:DOE458937 DYA458934:DYA458937 EHW458934:EHW458937 ERS458934:ERS458937 FBO458934:FBO458937 FLK458934:FLK458937 FVG458934:FVG458937 GFC458934:GFC458937 GOY458934:GOY458937 GYU458934:GYU458937 HIQ458934:HIQ458937 HSM458934:HSM458937 ICI458934:ICI458937 IME458934:IME458937 IWA458934:IWA458937 JFW458934:JFW458937 JPS458934:JPS458937 JZO458934:JZO458937 KJK458934:KJK458937 KTG458934:KTG458937 LDC458934:LDC458937 LMY458934:LMY458937 LWU458934:LWU458937 MGQ458934:MGQ458937 MQM458934:MQM458937 NAI458934:NAI458937 NKE458934:NKE458937 NUA458934:NUA458937 ODW458934:ODW458937 ONS458934:ONS458937 OXO458934:OXO458937 PHK458934:PHK458937 PRG458934:PRG458937 QBC458934:QBC458937 QKY458934:QKY458937 QUU458934:QUU458937 REQ458934:REQ458937 ROM458934:ROM458937 RYI458934:RYI458937 SIE458934:SIE458937 SSA458934:SSA458937 TBW458934:TBW458937 TLS458934:TLS458937 TVO458934:TVO458937 UFK458934:UFK458937 UPG458934:UPG458937 UZC458934:UZC458937 VIY458934:VIY458937 VSU458934:VSU458937 WCQ458934:WCQ458937 WMM458934:WMM458937 WWI458934:WWI458937 E524470:E524473 JW524470:JW524473 TS524470:TS524473 ADO524470:ADO524473 ANK524470:ANK524473 AXG524470:AXG524473 BHC524470:BHC524473 BQY524470:BQY524473 CAU524470:CAU524473 CKQ524470:CKQ524473 CUM524470:CUM524473 DEI524470:DEI524473 DOE524470:DOE524473 DYA524470:DYA524473 EHW524470:EHW524473 ERS524470:ERS524473 FBO524470:FBO524473 FLK524470:FLK524473 FVG524470:FVG524473 GFC524470:GFC524473 GOY524470:GOY524473 GYU524470:GYU524473 HIQ524470:HIQ524473 HSM524470:HSM524473 ICI524470:ICI524473 IME524470:IME524473 IWA524470:IWA524473 JFW524470:JFW524473 JPS524470:JPS524473 JZO524470:JZO524473 KJK524470:KJK524473 KTG524470:KTG524473 LDC524470:LDC524473 LMY524470:LMY524473 LWU524470:LWU524473 MGQ524470:MGQ524473 MQM524470:MQM524473 NAI524470:NAI524473 NKE524470:NKE524473 NUA524470:NUA524473 ODW524470:ODW524473 ONS524470:ONS524473 OXO524470:OXO524473 PHK524470:PHK524473 PRG524470:PRG524473 QBC524470:QBC524473 QKY524470:QKY524473 QUU524470:QUU524473 REQ524470:REQ524473 ROM524470:ROM524473 RYI524470:RYI524473 SIE524470:SIE524473 SSA524470:SSA524473 TBW524470:TBW524473 TLS524470:TLS524473 TVO524470:TVO524473 UFK524470:UFK524473 UPG524470:UPG524473 UZC524470:UZC524473 VIY524470:VIY524473 VSU524470:VSU524473 WCQ524470:WCQ524473 WMM524470:WMM524473 WWI524470:WWI524473 E590006:E590009 JW590006:JW590009 TS590006:TS590009 ADO590006:ADO590009 ANK590006:ANK590009 AXG590006:AXG590009 BHC590006:BHC590009 BQY590006:BQY590009 CAU590006:CAU590009 CKQ590006:CKQ590009 CUM590006:CUM590009 DEI590006:DEI590009 DOE590006:DOE590009 DYA590006:DYA590009 EHW590006:EHW590009 ERS590006:ERS590009 FBO590006:FBO590009 FLK590006:FLK590009 FVG590006:FVG590009 GFC590006:GFC590009 GOY590006:GOY590009 GYU590006:GYU590009 HIQ590006:HIQ590009 HSM590006:HSM590009 ICI590006:ICI590009 IME590006:IME590009 IWA590006:IWA590009 JFW590006:JFW590009 JPS590006:JPS590009 JZO590006:JZO590009 KJK590006:KJK590009 KTG590006:KTG590009 LDC590006:LDC590009 LMY590006:LMY590009 LWU590006:LWU590009 MGQ590006:MGQ590009 MQM590006:MQM590009 NAI590006:NAI590009 NKE590006:NKE590009 NUA590006:NUA590009 ODW590006:ODW590009 ONS590006:ONS590009 OXO590006:OXO590009 PHK590006:PHK590009 PRG590006:PRG590009 QBC590006:QBC590009 QKY590006:QKY590009 QUU590006:QUU590009 REQ590006:REQ590009 ROM590006:ROM590009 RYI590006:RYI590009 SIE590006:SIE590009 SSA590006:SSA590009 TBW590006:TBW590009 TLS590006:TLS590009 TVO590006:TVO590009 UFK590006:UFK590009 UPG590006:UPG590009 UZC590006:UZC590009 VIY590006:VIY590009 VSU590006:VSU590009 WCQ590006:WCQ590009 WMM590006:WMM590009 WWI590006:WWI590009 E655542:E655545 JW655542:JW655545 TS655542:TS655545 ADO655542:ADO655545 ANK655542:ANK655545 AXG655542:AXG655545 BHC655542:BHC655545 BQY655542:BQY655545 CAU655542:CAU655545 CKQ655542:CKQ655545 CUM655542:CUM655545 DEI655542:DEI655545 DOE655542:DOE655545 DYA655542:DYA655545 EHW655542:EHW655545 ERS655542:ERS655545 FBO655542:FBO655545 FLK655542:FLK655545 FVG655542:FVG655545 GFC655542:GFC655545 GOY655542:GOY655545 GYU655542:GYU655545 HIQ655542:HIQ655545 HSM655542:HSM655545 ICI655542:ICI655545 IME655542:IME655545 IWA655542:IWA655545 JFW655542:JFW655545 JPS655542:JPS655545 JZO655542:JZO655545 KJK655542:KJK655545 KTG655542:KTG655545 LDC655542:LDC655545 LMY655542:LMY655545 LWU655542:LWU655545 MGQ655542:MGQ655545 MQM655542:MQM655545 NAI655542:NAI655545 NKE655542:NKE655545 NUA655542:NUA655545 ODW655542:ODW655545 ONS655542:ONS655545 OXO655542:OXO655545 PHK655542:PHK655545 PRG655542:PRG655545 QBC655542:QBC655545 QKY655542:QKY655545 QUU655542:QUU655545 REQ655542:REQ655545 ROM655542:ROM655545 RYI655542:RYI655545 SIE655542:SIE655545 SSA655542:SSA655545 TBW655542:TBW655545 TLS655542:TLS655545 TVO655542:TVO655545 UFK655542:UFK655545 UPG655542:UPG655545 UZC655542:UZC655545 VIY655542:VIY655545 VSU655542:VSU655545 WCQ655542:WCQ655545 WMM655542:WMM655545 WWI655542:WWI655545 E721078:E721081 JW721078:JW721081 TS721078:TS721081 ADO721078:ADO721081 ANK721078:ANK721081 AXG721078:AXG721081 BHC721078:BHC721081 BQY721078:BQY721081 CAU721078:CAU721081 CKQ721078:CKQ721081 CUM721078:CUM721081 DEI721078:DEI721081 DOE721078:DOE721081 DYA721078:DYA721081 EHW721078:EHW721081 ERS721078:ERS721081 FBO721078:FBO721081 FLK721078:FLK721081 FVG721078:FVG721081 GFC721078:GFC721081 GOY721078:GOY721081 GYU721078:GYU721081 HIQ721078:HIQ721081 HSM721078:HSM721081 ICI721078:ICI721081 IME721078:IME721081 IWA721078:IWA721081 JFW721078:JFW721081 JPS721078:JPS721081 JZO721078:JZO721081 KJK721078:KJK721081 KTG721078:KTG721081 LDC721078:LDC721081 LMY721078:LMY721081 LWU721078:LWU721081 MGQ721078:MGQ721081 MQM721078:MQM721081 NAI721078:NAI721081 NKE721078:NKE721081 NUA721078:NUA721081 ODW721078:ODW721081 ONS721078:ONS721081 OXO721078:OXO721081 PHK721078:PHK721081 PRG721078:PRG721081 QBC721078:QBC721081 QKY721078:QKY721081 QUU721078:QUU721081 REQ721078:REQ721081 ROM721078:ROM721081 RYI721078:RYI721081 SIE721078:SIE721081 SSA721078:SSA721081 TBW721078:TBW721081 TLS721078:TLS721081 TVO721078:TVO721081 UFK721078:UFK721081 UPG721078:UPG721081 UZC721078:UZC721081 VIY721078:VIY721081 VSU721078:VSU721081 WCQ721078:WCQ721081 WMM721078:WMM721081 WWI721078:WWI721081 E786614:E786617 JW786614:JW786617 TS786614:TS786617 ADO786614:ADO786617 ANK786614:ANK786617 AXG786614:AXG786617 BHC786614:BHC786617 BQY786614:BQY786617 CAU786614:CAU786617 CKQ786614:CKQ786617 CUM786614:CUM786617 DEI786614:DEI786617 DOE786614:DOE786617 DYA786614:DYA786617 EHW786614:EHW786617 ERS786614:ERS786617 FBO786614:FBO786617 FLK786614:FLK786617 FVG786614:FVG786617 GFC786614:GFC786617 GOY786614:GOY786617 GYU786614:GYU786617 HIQ786614:HIQ786617 HSM786614:HSM786617 ICI786614:ICI786617 IME786614:IME786617 IWA786614:IWA786617 JFW786614:JFW786617 JPS786614:JPS786617 JZO786614:JZO786617 KJK786614:KJK786617 KTG786614:KTG786617 LDC786614:LDC786617 LMY786614:LMY786617 LWU786614:LWU786617 MGQ786614:MGQ786617 MQM786614:MQM786617 NAI786614:NAI786617 NKE786614:NKE786617 NUA786614:NUA786617 ODW786614:ODW786617 ONS786614:ONS786617 OXO786614:OXO786617 PHK786614:PHK786617 PRG786614:PRG786617 QBC786614:QBC786617 QKY786614:QKY786617 QUU786614:QUU786617 REQ786614:REQ786617 ROM786614:ROM786617 RYI786614:RYI786617 SIE786614:SIE786617 SSA786614:SSA786617 TBW786614:TBW786617 TLS786614:TLS786617 TVO786614:TVO786617 UFK786614:UFK786617 UPG786614:UPG786617 UZC786614:UZC786617 VIY786614:VIY786617 VSU786614:VSU786617 WCQ786614:WCQ786617 WMM786614:WMM786617 WWI786614:WWI786617 E852150:E852153 JW852150:JW852153 TS852150:TS852153 ADO852150:ADO852153 ANK852150:ANK852153 AXG852150:AXG852153 BHC852150:BHC852153 BQY852150:BQY852153 CAU852150:CAU852153 CKQ852150:CKQ852153 CUM852150:CUM852153 DEI852150:DEI852153 DOE852150:DOE852153 DYA852150:DYA852153 EHW852150:EHW852153 ERS852150:ERS852153 FBO852150:FBO852153 FLK852150:FLK852153 FVG852150:FVG852153 GFC852150:GFC852153 GOY852150:GOY852153 GYU852150:GYU852153 HIQ852150:HIQ852153 HSM852150:HSM852153 ICI852150:ICI852153 IME852150:IME852153 IWA852150:IWA852153 JFW852150:JFW852153 JPS852150:JPS852153 JZO852150:JZO852153 KJK852150:KJK852153 KTG852150:KTG852153 LDC852150:LDC852153 LMY852150:LMY852153 LWU852150:LWU852153 MGQ852150:MGQ852153 MQM852150:MQM852153 NAI852150:NAI852153 NKE852150:NKE852153 NUA852150:NUA852153 ODW852150:ODW852153 ONS852150:ONS852153 OXO852150:OXO852153 PHK852150:PHK852153 PRG852150:PRG852153 QBC852150:QBC852153 QKY852150:QKY852153 QUU852150:QUU852153 REQ852150:REQ852153 ROM852150:ROM852153 RYI852150:RYI852153 SIE852150:SIE852153 SSA852150:SSA852153 TBW852150:TBW852153 TLS852150:TLS852153 TVO852150:TVO852153 UFK852150:UFK852153 UPG852150:UPG852153 UZC852150:UZC852153 VIY852150:VIY852153 VSU852150:VSU852153 WCQ852150:WCQ852153 WMM852150:WMM852153 WWI852150:WWI852153 E917686:E917689 JW917686:JW917689 TS917686:TS917689 ADO917686:ADO917689 ANK917686:ANK917689 AXG917686:AXG917689 BHC917686:BHC917689 BQY917686:BQY917689 CAU917686:CAU917689 CKQ917686:CKQ917689 CUM917686:CUM917689 DEI917686:DEI917689 DOE917686:DOE917689 DYA917686:DYA917689 EHW917686:EHW917689 ERS917686:ERS917689 FBO917686:FBO917689 FLK917686:FLK917689 FVG917686:FVG917689 GFC917686:GFC917689 GOY917686:GOY917689 GYU917686:GYU917689 HIQ917686:HIQ917689 HSM917686:HSM917689 ICI917686:ICI917689 IME917686:IME917689 IWA917686:IWA917689 JFW917686:JFW917689 JPS917686:JPS917689 JZO917686:JZO917689 KJK917686:KJK917689 KTG917686:KTG917689 LDC917686:LDC917689 LMY917686:LMY917689 LWU917686:LWU917689 MGQ917686:MGQ917689 MQM917686:MQM917689 NAI917686:NAI917689 NKE917686:NKE917689 NUA917686:NUA917689 ODW917686:ODW917689 ONS917686:ONS917689 OXO917686:OXO917689 PHK917686:PHK917689 PRG917686:PRG917689 QBC917686:QBC917689 QKY917686:QKY917689 QUU917686:QUU917689 REQ917686:REQ917689 ROM917686:ROM917689 RYI917686:RYI917689 SIE917686:SIE917689 SSA917686:SSA917689 TBW917686:TBW917689 TLS917686:TLS917689 TVO917686:TVO917689 UFK917686:UFK917689 UPG917686:UPG917689 UZC917686:UZC917689 VIY917686:VIY917689 VSU917686:VSU917689 WCQ917686:WCQ917689 WMM917686:WMM917689 WWI917686:WWI917689 E983222:E983225 JW983222:JW983225 TS983222:TS983225 ADO983222:ADO983225 ANK983222:ANK983225 AXG983222:AXG983225 BHC983222:BHC983225 BQY983222:BQY983225 CAU983222:CAU983225 CKQ983222:CKQ983225 CUM983222:CUM983225 DEI983222:DEI983225 DOE983222:DOE983225 DYA983222:DYA983225 EHW983222:EHW983225 ERS983222:ERS983225 FBO983222:FBO983225 FLK983222:FLK983225 FVG983222:FVG983225 GFC983222:GFC983225 GOY983222:GOY983225 GYU983222:GYU983225 HIQ983222:HIQ983225 HSM983222:HSM983225 ICI983222:ICI983225 IME983222:IME983225 IWA983222:IWA983225 JFW983222:JFW983225 JPS983222:JPS983225 JZO983222:JZO983225 KJK983222:KJK983225 KTG983222:KTG983225 LDC983222:LDC983225 LMY983222:LMY983225 LWU983222:LWU983225 MGQ983222:MGQ983225 MQM983222:MQM983225 NAI983222:NAI983225 NKE983222:NKE983225 NUA983222:NUA983225 ODW983222:ODW983225 ONS983222:ONS983225 OXO983222:OXO983225 PHK983222:PHK983225 PRG983222:PRG983225 QBC983222:QBC983225 QKY983222:QKY983225 QUU983222:QUU983225 REQ983222:REQ983225 ROM983222:ROM983225 RYI983222:RYI983225 SIE983222:SIE983225 SSA983222:SSA983225 TBW983222:TBW983225 TLS983222:TLS983225 TVO983222:TVO983225 UFK983222:UFK983225 UPG983222:UPG983225 UZC983222:UZC983225 VIY983222:VIY983225 VSU983222:VSU983225 WCQ983222:WCQ983225 WMM983222:WMM983225 WWI983222:WWI983225 LMY983154:LMY983156 E65749:E65756 JW65749:JW65756 TS65749:TS65756 ADO65749:ADO65756 ANK65749:ANK65756 AXG65749:AXG65756 BHC65749:BHC65756 BQY65749:BQY65756 CAU65749:CAU65756 CKQ65749:CKQ65756 CUM65749:CUM65756 DEI65749:DEI65756 DOE65749:DOE65756 DYA65749:DYA65756 EHW65749:EHW65756 ERS65749:ERS65756 FBO65749:FBO65756 FLK65749:FLK65756 FVG65749:FVG65756 GFC65749:GFC65756 GOY65749:GOY65756 GYU65749:GYU65756 HIQ65749:HIQ65756 HSM65749:HSM65756 ICI65749:ICI65756 IME65749:IME65756 IWA65749:IWA65756 JFW65749:JFW65756 JPS65749:JPS65756 JZO65749:JZO65756 KJK65749:KJK65756 KTG65749:KTG65756 LDC65749:LDC65756 LMY65749:LMY65756 LWU65749:LWU65756 MGQ65749:MGQ65756 MQM65749:MQM65756 NAI65749:NAI65756 NKE65749:NKE65756 NUA65749:NUA65756 ODW65749:ODW65756 ONS65749:ONS65756 OXO65749:OXO65756 PHK65749:PHK65756 PRG65749:PRG65756 QBC65749:QBC65756 QKY65749:QKY65756 QUU65749:QUU65756 REQ65749:REQ65756 ROM65749:ROM65756 RYI65749:RYI65756 SIE65749:SIE65756 SSA65749:SSA65756 TBW65749:TBW65756 TLS65749:TLS65756 TVO65749:TVO65756 UFK65749:UFK65756 UPG65749:UPG65756 UZC65749:UZC65756 VIY65749:VIY65756 VSU65749:VSU65756 WCQ65749:WCQ65756 WMM65749:WMM65756 WWI65749:WWI65756 E131285:E131292 JW131285:JW131292 TS131285:TS131292 ADO131285:ADO131292 ANK131285:ANK131292 AXG131285:AXG131292 BHC131285:BHC131292 BQY131285:BQY131292 CAU131285:CAU131292 CKQ131285:CKQ131292 CUM131285:CUM131292 DEI131285:DEI131292 DOE131285:DOE131292 DYA131285:DYA131292 EHW131285:EHW131292 ERS131285:ERS131292 FBO131285:FBO131292 FLK131285:FLK131292 FVG131285:FVG131292 GFC131285:GFC131292 GOY131285:GOY131292 GYU131285:GYU131292 HIQ131285:HIQ131292 HSM131285:HSM131292 ICI131285:ICI131292 IME131285:IME131292 IWA131285:IWA131292 JFW131285:JFW131292 JPS131285:JPS131292 JZO131285:JZO131292 KJK131285:KJK131292 KTG131285:KTG131292 LDC131285:LDC131292 LMY131285:LMY131292 LWU131285:LWU131292 MGQ131285:MGQ131292 MQM131285:MQM131292 NAI131285:NAI131292 NKE131285:NKE131292 NUA131285:NUA131292 ODW131285:ODW131292 ONS131285:ONS131292 OXO131285:OXO131292 PHK131285:PHK131292 PRG131285:PRG131292 QBC131285:QBC131292 QKY131285:QKY131292 QUU131285:QUU131292 REQ131285:REQ131292 ROM131285:ROM131292 RYI131285:RYI131292 SIE131285:SIE131292 SSA131285:SSA131292 TBW131285:TBW131292 TLS131285:TLS131292 TVO131285:TVO131292 UFK131285:UFK131292 UPG131285:UPG131292 UZC131285:UZC131292 VIY131285:VIY131292 VSU131285:VSU131292 WCQ131285:WCQ131292 WMM131285:WMM131292 WWI131285:WWI131292 E196821:E196828 JW196821:JW196828 TS196821:TS196828 ADO196821:ADO196828 ANK196821:ANK196828 AXG196821:AXG196828 BHC196821:BHC196828 BQY196821:BQY196828 CAU196821:CAU196828 CKQ196821:CKQ196828 CUM196821:CUM196828 DEI196821:DEI196828 DOE196821:DOE196828 DYA196821:DYA196828 EHW196821:EHW196828 ERS196821:ERS196828 FBO196821:FBO196828 FLK196821:FLK196828 FVG196821:FVG196828 GFC196821:GFC196828 GOY196821:GOY196828 GYU196821:GYU196828 HIQ196821:HIQ196828 HSM196821:HSM196828 ICI196821:ICI196828 IME196821:IME196828 IWA196821:IWA196828 JFW196821:JFW196828 JPS196821:JPS196828 JZO196821:JZO196828 KJK196821:KJK196828 KTG196821:KTG196828 LDC196821:LDC196828 LMY196821:LMY196828 LWU196821:LWU196828 MGQ196821:MGQ196828 MQM196821:MQM196828 NAI196821:NAI196828 NKE196821:NKE196828 NUA196821:NUA196828 ODW196821:ODW196828 ONS196821:ONS196828 OXO196821:OXO196828 PHK196821:PHK196828 PRG196821:PRG196828 QBC196821:QBC196828 QKY196821:QKY196828 QUU196821:QUU196828 REQ196821:REQ196828 ROM196821:ROM196828 RYI196821:RYI196828 SIE196821:SIE196828 SSA196821:SSA196828 TBW196821:TBW196828 TLS196821:TLS196828 TVO196821:TVO196828 UFK196821:UFK196828 UPG196821:UPG196828 UZC196821:UZC196828 VIY196821:VIY196828 VSU196821:VSU196828 WCQ196821:WCQ196828 WMM196821:WMM196828 WWI196821:WWI196828 E262357:E262364 JW262357:JW262364 TS262357:TS262364 ADO262357:ADO262364 ANK262357:ANK262364 AXG262357:AXG262364 BHC262357:BHC262364 BQY262357:BQY262364 CAU262357:CAU262364 CKQ262357:CKQ262364 CUM262357:CUM262364 DEI262357:DEI262364 DOE262357:DOE262364 DYA262357:DYA262364 EHW262357:EHW262364 ERS262357:ERS262364 FBO262357:FBO262364 FLK262357:FLK262364 FVG262357:FVG262364 GFC262357:GFC262364 GOY262357:GOY262364 GYU262357:GYU262364 HIQ262357:HIQ262364 HSM262357:HSM262364 ICI262357:ICI262364 IME262357:IME262364 IWA262357:IWA262364 JFW262357:JFW262364 JPS262357:JPS262364 JZO262357:JZO262364 KJK262357:KJK262364 KTG262357:KTG262364 LDC262357:LDC262364 LMY262357:LMY262364 LWU262357:LWU262364 MGQ262357:MGQ262364 MQM262357:MQM262364 NAI262357:NAI262364 NKE262357:NKE262364 NUA262357:NUA262364 ODW262357:ODW262364 ONS262357:ONS262364 OXO262357:OXO262364 PHK262357:PHK262364 PRG262357:PRG262364 QBC262357:QBC262364 QKY262357:QKY262364 QUU262357:QUU262364 REQ262357:REQ262364 ROM262357:ROM262364 RYI262357:RYI262364 SIE262357:SIE262364 SSA262357:SSA262364 TBW262357:TBW262364 TLS262357:TLS262364 TVO262357:TVO262364 UFK262357:UFK262364 UPG262357:UPG262364 UZC262357:UZC262364 VIY262357:VIY262364 VSU262357:VSU262364 WCQ262357:WCQ262364 WMM262357:WMM262364 WWI262357:WWI262364 E327893:E327900 JW327893:JW327900 TS327893:TS327900 ADO327893:ADO327900 ANK327893:ANK327900 AXG327893:AXG327900 BHC327893:BHC327900 BQY327893:BQY327900 CAU327893:CAU327900 CKQ327893:CKQ327900 CUM327893:CUM327900 DEI327893:DEI327900 DOE327893:DOE327900 DYA327893:DYA327900 EHW327893:EHW327900 ERS327893:ERS327900 FBO327893:FBO327900 FLK327893:FLK327900 FVG327893:FVG327900 GFC327893:GFC327900 GOY327893:GOY327900 GYU327893:GYU327900 HIQ327893:HIQ327900 HSM327893:HSM327900 ICI327893:ICI327900 IME327893:IME327900 IWA327893:IWA327900 JFW327893:JFW327900 JPS327893:JPS327900 JZO327893:JZO327900 KJK327893:KJK327900 KTG327893:KTG327900 LDC327893:LDC327900 LMY327893:LMY327900 LWU327893:LWU327900 MGQ327893:MGQ327900 MQM327893:MQM327900 NAI327893:NAI327900 NKE327893:NKE327900 NUA327893:NUA327900 ODW327893:ODW327900 ONS327893:ONS327900 OXO327893:OXO327900 PHK327893:PHK327900 PRG327893:PRG327900 QBC327893:QBC327900 QKY327893:QKY327900 QUU327893:QUU327900 REQ327893:REQ327900 ROM327893:ROM327900 RYI327893:RYI327900 SIE327893:SIE327900 SSA327893:SSA327900 TBW327893:TBW327900 TLS327893:TLS327900 TVO327893:TVO327900 UFK327893:UFK327900 UPG327893:UPG327900 UZC327893:UZC327900 VIY327893:VIY327900 VSU327893:VSU327900 WCQ327893:WCQ327900 WMM327893:WMM327900 WWI327893:WWI327900 E393429:E393436 JW393429:JW393436 TS393429:TS393436 ADO393429:ADO393436 ANK393429:ANK393436 AXG393429:AXG393436 BHC393429:BHC393436 BQY393429:BQY393436 CAU393429:CAU393436 CKQ393429:CKQ393436 CUM393429:CUM393436 DEI393429:DEI393436 DOE393429:DOE393436 DYA393429:DYA393436 EHW393429:EHW393436 ERS393429:ERS393436 FBO393429:FBO393436 FLK393429:FLK393436 FVG393429:FVG393436 GFC393429:GFC393436 GOY393429:GOY393436 GYU393429:GYU393436 HIQ393429:HIQ393436 HSM393429:HSM393436 ICI393429:ICI393436 IME393429:IME393436 IWA393429:IWA393436 JFW393429:JFW393436 JPS393429:JPS393436 JZO393429:JZO393436 KJK393429:KJK393436 KTG393429:KTG393436 LDC393429:LDC393436 LMY393429:LMY393436 LWU393429:LWU393436 MGQ393429:MGQ393436 MQM393429:MQM393436 NAI393429:NAI393436 NKE393429:NKE393436 NUA393429:NUA393436 ODW393429:ODW393436 ONS393429:ONS393436 OXO393429:OXO393436 PHK393429:PHK393436 PRG393429:PRG393436 QBC393429:QBC393436 QKY393429:QKY393436 QUU393429:QUU393436 REQ393429:REQ393436 ROM393429:ROM393436 RYI393429:RYI393436 SIE393429:SIE393436 SSA393429:SSA393436 TBW393429:TBW393436 TLS393429:TLS393436 TVO393429:TVO393436 UFK393429:UFK393436 UPG393429:UPG393436 UZC393429:UZC393436 VIY393429:VIY393436 VSU393429:VSU393436 WCQ393429:WCQ393436 WMM393429:WMM393436 WWI393429:WWI393436 E458965:E458972 JW458965:JW458972 TS458965:TS458972 ADO458965:ADO458972 ANK458965:ANK458972 AXG458965:AXG458972 BHC458965:BHC458972 BQY458965:BQY458972 CAU458965:CAU458972 CKQ458965:CKQ458972 CUM458965:CUM458972 DEI458965:DEI458972 DOE458965:DOE458972 DYA458965:DYA458972 EHW458965:EHW458972 ERS458965:ERS458972 FBO458965:FBO458972 FLK458965:FLK458972 FVG458965:FVG458972 GFC458965:GFC458972 GOY458965:GOY458972 GYU458965:GYU458972 HIQ458965:HIQ458972 HSM458965:HSM458972 ICI458965:ICI458972 IME458965:IME458972 IWA458965:IWA458972 JFW458965:JFW458972 JPS458965:JPS458972 JZO458965:JZO458972 KJK458965:KJK458972 KTG458965:KTG458972 LDC458965:LDC458972 LMY458965:LMY458972 LWU458965:LWU458972 MGQ458965:MGQ458972 MQM458965:MQM458972 NAI458965:NAI458972 NKE458965:NKE458972 NUA458965:NUA458972 ODW458965:ODW458972 ONS458965:ONS458972 OXO458965:OXO458972 PHK458965:PHK458972 PRG458965:PRG458972 QBC458965:QBC458972 QKY458965:QKY458972 QUU458965:QUU458972 REQ458965:REQ458972 ROM458965:ROM458972 RYI458965:RYI458972 SIE458965:SIE458972 SSA458965:SSA458972 TBW458965:TBW458972 TLS458965:TLS458972 TVO458965:TVO458972 UFK458965:UFK458972 UPG458965:UPG458972 UZC458965:UZC458972 VIY458965:VIY458972 VSU458965:VSU458972 WCQ458965:WCQ458972 WMM458965:WMM458972 WWI458965:WWI458972 E524501:E524508 JW524501:JW524508 TS524501:TS524508 ADO524501:ADO524508 ANK524501:ANK524508 AXG524501:AXG524508 BHC524501:BHC524508 BQY524501:BQY524508 CAU524501:CAU524508 CKQ524501:CKQ524508 CUM524501:CUM524508 DEI524501:DEI524508 DOE524501:DOE524508 DYA524501:DYA524508 EHW524501:EHW524508 ERS524501:ERS524508 FBO524501:FBO524508 FLK524501:FLK524508 FVG524501:FVG524508 GFC524501:GFC524508 GOY524501:GOY524508 GYU524501:GYU524508 HIQ524501:HIQ524508 HSM524501:HSM524508 ICI524501:ICI524508 IME524501:IME524508 IWA524501:IWA524508 JFW524501:JFW524508 JPS524501:JPS524508 JZO524501:JZO524508 KJK524501:KJK524508 KTG524501:KTG524508 LDC524501:LDC524508 LMY524501:LMY524508 LWU524501:LWU524508 MGQ524501:MGQ524508 MQM524501:MQM524508 NAI524501:NAI524508 NKE524501:NKE524508 NUA524501:NUA524508 ODW524501:ODW524508 ONS524501:ONS524508 OXO524501:OXO524508 PHK524501:PHK524508 PRG524501:PRG524508 QBC524501:QBC524508 QKY524501:QKY524508 QUU524501:QUU524508 REQ524501:REQ524508 ROM524501:ROM524508 RYI524501:RYI524508 SIE524501:SIE524508 SSA524501:SSA524508 TBW524501:TBW524508 TLS524501:TLS524508 TVO524501:TVO524508 UFK524501:UFK524508 UPG524501:UPG524508 UZC524501:UZC524508 VIY524501:VIY524508 VSU524501:VSU524508 WCQ524501:WCQ524508 WMM524501:WMM524508 WWI524501:WWI524508 E590037:E590044 JW590037:JW590044 TS590037:TS590044 ADO590037:ADO590044 ANK590037:ANK590044 AXG590037:AXG590044 BHC590037:BHC590044 BQY590037:BQY590044 CAU590037:CAU590044 CKQ590037:CKQ590044 CUM590037:CUM590044 DEI590037:DEI590044 DOE590037:DOE590044 DYA590037:DYA590044 EHW590037:EHW590044 ERS590037:ERS590044 FBO590037:FBO590044 FLK590037:FLK590044 FVG590037:FVG590044 GFC590037:GFC590044 GOY590037:GOY590044 GYU590037:GYU590044 HIQ590037:HIQ590044 HSM590037:HSM590044 ICI590037:ICI590044 IME590037:IME590044 IWA590037:IWA590044 JFW590037:JFW590044 JPS590037:JPS590044 JZO590037:JZO590044 KJK590037:KJK590044 KTG590037:KTG590044 LDC590037:LDC590044 LMY590037:LMY590044 LWU590037:LWU590044 MGQ590037:MGQ590044 MQM590037:MQM590044 NAI590037:NAI590044 NKE590037:NKE590044 NUA590037:NUA590044 ODW590037:ODW590044 ONS590037:ONS590044 OXO590037:OXO590044 PHK590037:PHK590044 PRG590037:PRG590044 QBC590037:QBC590044 QKY590037:QKY590044 QUU590037:QUU590044 REQ590037:REQ590044 ROM590037:ROM590044 RYI590037:RYI590044 SIE590037:SIE590044 SSA590037:SSA590044 TBW590037:TBW590044 TLS590037:TLS590044 TVO590037:TVO590044 UFK590037:UFK590044 UPG590037:UPG590044 UZC590037:UZC590044 VIY590037:VIY590044 VSU590037:VSU590044 WCQ590037:WCQ590044 WMM590037:WMM590044 WWI590037:WWI590044 E655573:E655580 JW655573:JW655580 TS655573:TS655580 ADO655573:ADO655580 ANK655573:ANK655580 AXG655573:AXG655580 BHC655573:BHC655580 BQY655573:BQY655580 CAU655573:CAU655580 CKQ655573:CKQ655580 CUM655573:CUM655580 DEI655573:DEI655580 DOE655573:DOE655580 DYA655573:DYA655580 EHW655573:EHW655580 ERS655573:ERS655580 FBO655573:FBO655580 FLK655573:FLK655580 FVG655573:FVG655580 GFC655573:GFC655580 GOY655573:GOY655580 GYU655573:GYU655580 HIQ655573:HIQ655580 HSM655573:HSM655580 ICI655573:ICI655580 IME655573:IME655580 IWA655573:IWA655580 JFW655573:JFW655580 JPS655573:JPS655580 JZO655573:JZO655580 KJK655573:KJK655580 KTG655573:KTG655580 LDC655573:LDC655580 LMY655573:LMY655580 LWU655573:LWU655580 MGQ655573:MGQ655580 MQM655573:MQM655580 NAI655573:NAI655580 NKE655573:NKE655580 NUA655573:NUA655580 ODW655573:ODW655580 ONS655573:ONS655580 OXO655573:OXO655580 PHK655573:PHK655580 PRG655573:PRG655580 QBC655573:QBC655580 QKY655573:QKY655580 QUU655573:QUU655580 REQ655573:REQ655580 ROM655573:ROM655580 RYI655573:RYI655580 SIE655573:SIE655580 SSA655573:SSA655580 TBW655573:TBW655580 TLS655573:TLS655580 TVO655573:TVO655580 UFK655573:UFK655580 UPG655573:UPG655580 UZC655573:UZC655580 VIY655573:VIY655580 VSU655573:VSU655580 WCQ655573:WCQ655580 WMM655573:WMM655580 WWI655573:WWI655580 E721109:E721116 JW721109:JW721116 TS721109:TS721116 ADO721109:ADO721116 ANK721109:ANK721116 AXG721109:AXG721116 BHC721109:BHC721116 BQY721109:BQY721116 CAU721109:CAU721116 CKQ721109:CKQ721116 CUM721109:CUM721116 DEI721109:DEI721116 DOE721109:DOE721116 DYA721109:DYA721116 EHW721109:EHW721116 ERS721109:ERS721116 FBO721109:FBO721116 FLK721109:FLK721116 FVG721109:FVG721116 GFC721109:GFC721116 GOY721109:GOY721116 GYU721109:GYU721116 HIQ721109:HIQ721116 HSM721109:HSM721116 ICI721109:ICI721116 IME721109:IME721116 IWA721109:IWA721116 JFW721109:JFW721116 JPS721109:JPS721116 JZO721109:JZO721116 KJK721109:KJK721116 KTG721109:KTG721116 LDC721109:LDC721116 LMY721109:LMY721116 LWU721109:LWU721116 MGQ721109:MGQ721116 MQM721109:MQM721116 NAI721109:NAI721116 NKE721109:NKE721116 NUA721109:NUA721116 ODW721109:ODW721116 ONS721109:ONS721116 OXO721109:OXO721116 PHK721109:PHK721116 PRG721109:PRG721116 QBC721109:QBC721116 QKY721109:QKY721116 QUU721109:QUU721116 REQ721109:REQ721116 ROM721109:ROM721116 RYI721109:RYI721116 SIE721109:SIE721116 SSA721109:SSA721116 TBW721109:TBW721116 TLS721109:TLS721116 TVO721109:TVO721116 UFK721109:UFK721116 UPG721109:UPG721116 UZC721109:UZC721116 VIY721109:VIY721116 VSU721109:VSU721116 WCQ721109:WCQ721116 WMM721109:WMM721116 WWI721109:WWI721116 E786645:E786652 JW786645:JW786652 TS786645:TS786652 ADO786645:ADO786652 ANK786645:ANK786652 AXG786645:AXG786652 BHC786645:BHC786652 BQY786645:BQY786652 CAU786645:CAU786652 CKQ786645:CKQ786652 CUM786645:CUM786652 DEI786645:DEI786652 DOE786645:DOE786652 DYA786645:DYA786652 EHW786645:EHW786652 ERS786645:ERS786652 FBO786645:FBO786652 FLK786645:FLK786652 FVG786645:FVG786652 GFC786645:GFC786652 GOY786645:GOY786652 GYU786645:GYU786652 HIQ786645:HIQ786652 HSM786645:HSM786652 ICI786645:ICI786652 IME786645:IME786652 IWA786645:IWA786652 JFW786645:JFW786652 JPS786645:JPS786652 JZO786645:JZO786652 KJK786645:KJK786652 KTG786645:KTG786652 LDC786645:LDC786652 LMY786645:LMY786652 LWU786645:LWU786652 MGQ786645:MGQ786652 MQM786645:MQM786652 NAI786645:NAI786652 NKE786645:NKE786652 NUA786645:NUA786652 ODW786645:ODW786652 ONS786645:ONS786652 OXO786645:OXO786652 PHK786645:PHK786652 PRG786645:PRG786652 QBC786645:QBC786652 QKY786645:QKY786652 QUU786645:QUU786652 REQ786645:REQ786652 ROM786645:ROM786652 RYI786645:RYI786652 SIE786645:SIE786652 SSA786645:SSA786652 TBW786645:TBW786652 TLS786645:TLS786652 TVO786645:TVO786652 UFK786645:UFK786652 UPG786645:UPG786652 UZC786645:UZC786652 VIY786645:VIY786652 VSU786645:VSU786652 WCQ786645:WCQ786652 WMM786645:WMM786652 WWI786645:WWI786652 E852181:E852188 JW852181:JW852188 TS852181:TS852188 ADO852181:ADO852188 ANK852181:ANK852188 AXG852181:AXG852188 BHC852181:BHC852188 BQY852181:BQY852188 CAU852181:CAU852188 CKQ852181:CKQ852188 CUM852181:CUM852188 DEI852181:DEI852188 DOE852181:DOE852188 DYA852181:DYA852188 EHW852181:EHW852188 ERS852181:ERS852188 FBO852181:FBO852188 FLK852181:FLK852188 FVG852181:FVG852188 GFC852181:GFC852188 GOY852181:GOY852188 GYU852181:GYU852188 HIQ852181:HIQ852188 HSM852181:HSM852188 ICI852181:ICI852188 IME852181:IME852188 IWA852181:IWA852188 JFW852181:JFW852188 JPS852181:JPS852188 JZO852181:JZO852188 KJK852181:KJK852188 KTG852181:KTG852188 LDC852181:LDC852188 LMY852181:LMY852188 LWU852181:LWU852188 MGQ852181:MGQ852188 MQM852181:MQM852188 NAI852181:NAI852188 NKE852181:NKE852188 NUA852181:NUA852188 ODW852181:ODW852188 ONS852181:ONS852188 OXO852181:OXO852188 PHK852181:PHK852188 PRG852181:PRG852188 QBC852181:QBC852188 QKY852181:QKY852188 QUU852181:QUU852188 REQ852181:REQ852188 ROM852181:ROM852188 RYI852181:RYI852188 SIE852181:SIE852188 SSA852181:SSA852188 TBW852181:TBW852188 TLS852181:TLS852188 TVO852181:TVO852188 UFK852181:UFK852188 UPG852181:UPG852188 UZC852181:UZC852188 VIY852181:VIY852188 VSU852181:VSU852188 WCQ852181:WCQ852188 WMM852181:WMM852188 WWI852181:WWI852188 E917717:E917724 JW917717:JW917724 TS917717:TS917724 ADO917717:ADO917724 ANK917717:ANK917724 AXG917717:AXG917724 BHC917717:BHC917724 BQY917717:BQY917724 CAU917717:CAU917724 CKQ917717:CKQ917724 CUM917717:CUM917724 DEI917717:DEI917724 DOE917717:DOE917724 DYA917717:DYA917724 EHW917717:EHW917724 ERS917717:ERS917724 FBO917717:FBO917724 FLK917717:FLK917724 FVG917717:FVG917724 GFC917717:GFC917724 GOY917717:GOY917724 GYU917717:GYU917724 HIQ917717:HIQ917724 HSM917717:HSM917724 ICI917717:ICI917724 IME917717:IME917724 IWA917717:IWA917724 JFW917717:JFW917724 JPS917717:JPS917724 JZO917717:JZO917724 KJK917717:KJK917724 KTG917717:KTG917724 LDC917717:LDC917724 LMY917717:LMY917724 LWU917717:LWU917724 MGQ917717:MGQ917724 MQM917717:MQM917724 NAI917717:NAI917724 NKE917717:NKE917724 NUA917717:NUA917724 ODW917717:ODW917724 ONS917717:ONS917724 OXO917717:OXO917724 PHK917717:PHK917724 PRG917717:PRG917724 QBC917717:QBC917724 QKY917717:QKY917724 QUU917717:QUU917724 REQ917717:REQ917724 ROM917717:ROM917724 RYI917717:RYI917724 SIE917717:SIE917724 SSA917717:SSA917724 TBW917717:TBW917724 TLS917717:TLS917724 TVO917717:TVO917724 UFK917717:UFK917724 UPG917717:UPG917724 UZC917717:UZC917724 VIY917717:VIY917724 VSU917717:VSU917724 WCQ917717:WCQ917724 WMM917717:WMM917724 WWI917717:WWI917724 E983253:E983260 JW983253:JW983260 TS983253:TS983260 ADO983253:ADO983260 ANK983253:ANK983260 AXG983253:AXG983260 BHC983253:BHC983260 BQY983253:BQY983260 CAU983253:CAU983260 CKQ983253:CKQ983260 CUM983253:CUM983260 DEI983253:DEI983260 DOE983253:DOE983260 DYA983253:DYA983260 EHW983253:EHW983260 ERS983253:ERS983260 FBO983253:FBO983260 FLK983253:FLK983260 FVG983253:FVG983260 GFC983253:GFC983260 GOY983253:GOY983260 GYU983253:GYU983260 HIQ983253:HIQ983260 HSM983253:HSM983260 ICI983253:ICI983260 IME983253:IME983260 IWA983253:IWA983260 JFW983253:JFW983260 JPS983253:JPS983260 JZO983253:JZO983260 KJK983253:KJK983260 KTG983253:KTG983260 LDC983253:LDC983260 LMY983253:LMY983260 LWU983253:LWU983260 MGQ983253:MGQ983260 MQM983253:MQM983260 NAI983253:NAI983260 NKE983253:NKE983260 NUA983253:NUA983260 ODW983253:ODW983260 ONS983253:ONS983260 OXO983253:OXO983260 PHK983253:PHK983260 PRG983253:PRG983260 QBC983253:QBC983260 QKY983253:QKY983260 QUU983253:QUU983260 REQ983253:REQ983260 ROM983253:ROM983260 RYI983253:RYI983260 SIE983253:SIE983260 SSA983253:SSA983260 TBW983253:TBW983260 TLS983253:TLS983260 TVO983253:TVO983260 UFK983253:UFK983260 UPG983253:UPG983260 UZC983253:UZC983260 VIY983253:VIY983260 VSU983253:VSU983260 WCQ983253:WCQ983260 WMM983253:WMM983260 WWI983253:WWI983260 LWU983154:LWU983156 E65679:E65684 JW65679:JW65684 TS65679:TS65684 ADO65679:ADO65684 ANK65679:ANK65684 AXG65679:AXG65684 BHC65679:BHC65684 BQY65679:BQY65684 CAU65679:CAU65684 CKQ65679:CKQ65684 CUM65679:CUM65684 DEI65679:DEI65684 DOE65679:DOE65684 DYA65679:DYA65684 EHW65679:EHW65684 ERS65679:ERS65684 FBO65679:FBO65684 FLK65679:FLK65684 FVG65679:FVG65684 GFC65679:GFC65684 GOY65679:GOY65684 GYU65679:GYU65684 HIQ65679:HIQ65684 HSM65679:HSM65684 ICI65679:ICI65684 IME65679:IME65684 IWA65679:IWA65684 JFW65679:JFW65684 JPS65679:JPS65684 JZO65679:JZO65684 KJK65679:KJK65684 KTG65679:KTG65684 LDC65679:LDC65684 LMY65679:LMY65684 LWU65679:LWU65684 MGQ65679:MGQ65684 MQM65679:MQM65684 NAI65679:NAI65684 NKE65679:NKE65684 NUA65679:NUA65684 ODW65679:ODW65684 ONS65679:ONS65684 OXO65679:OXO65684 PHK65679:PHK65684 PRG65679:PRG65684 QBC65679:QBC65684 QKY65679:QKY65684 QUU65679:QUU65684 REQ65679:REQ65684 ROM65679:ROM65684 RYI65679:RYI65684 SIE65679:SIE65684 SSA65679:SSA65684 TBW65679:TBW65684 TLS65679:TLS65684 TVO65679:TVO65684 UFK65679:UFK65684 UPG65679:UPG65684 UZC65679:UZC65684 VIY65679:VIY65684 VSU65679:VSU65684 WCQ65679:WCQ65684 WMM65679:WMM65684 WWI65679:WWI65684 E131215:E131220 JW131215:JW131220 TS131215:TS131220 ADO131215:ADO131220 ANK131215:ANK131220 AXG131215:AXG131220 BHC131215:BHC131220 BQY131215:BQY131220 CAU131215:CAU131220 CKQ131215:CKQ131220 CUM131215:CUM131220 DEI131215:DEI131220 DOE131215:DOE131220 DYA131215:DYA131220 EHW131215:EHW131220 ERS131215:ERS131220 FBO131215:FBO131220 FLK131215:FLK131220 FVG131215:FVG131220 GFC131215:GFC131220 GOY131215:GOY131220 GYU131215:GYU131220 HIQ131215:HIQ131220 HSM131215:HSM131220 ICI131215:ICI131220 IME131215:IME131220 IWA131215:IWA131220 JFW131215:JFW131220 JPS131215:JPS131220 JZO131215:JZO131220 KJK131215:KJK131220 KTG131215:KTG131220 LDC131215:LDC131220 LMY131215:LMY131220 LWU131215:LWU131220 MGQ131215:MGQ131220 MQM131215:MQM131220 NAI131215:NAI131220 NKE131215:NKE131220 NUA131215:NUA131220 ODW131215:ODW131220 ONS131215:ONS131220 OXO131215:OXO131220 PHK131215:PHK131220 PRG131215:PRG131220 QBC131215:QBC131220 QKY131215:QKY131220 QUU131215:QUU131220 REQ131215:REQ131220 ROM131215:ROM131220 RYI131215:RYI131220 SIE131215:SIE131220 SSA131215:SSA131220 TBW131215:TBW131220 TLS131215:TLS131220 TVO131215:TVO131220 UFK131215:UFK131220 UPG131215:UPG131220 UZC131215:UZC131220 VIY131215:VIY131220 VSU131215:VSU131220 WCQ131215:WCQ131220 WMM131215:WMM131220 WWI131215:WWI131220 E196751:E196756 JW196751:JW196756 TS196751:TS196756 ADO196751:ADO196756 ANK196751:ANK196756 AXG196751:AXG196756 BHC196751:BHC196756 BQY196751:BQY196756 CAU196751:CAU196756 CKQ196751:CKQ196756 CUM196751:CUM196756 DEI196751:DEI196756 DOE196751:DOE196756 DYA196751:DYA196756 EHW196751:EHW196756 ERS196751:ERS196756 FBO196751:FBO196756 FLK196751:FLK196756 FVG196751:FVG196756 GFC196751:GFC196756 GOY196751:GOY196756 GYU196751:GYU196756 HIQ196751:HIQ196756 HSM196751:HSM196756 ICI196751:ICI196756 IME196751:IME196756 IWA196751:IWA196756 JFW196751:JFW196756 JPS196751:JPS196756 JZO196751:JZO196756 KJK196751:KJK196756 KTG196751:KTG196756 LDC196751:LDC196756 LMY196751:LMY196756 LWU196751:LWU196756 MGQ196751:MGQ196756 MQM196751:MQM196756 NAI196751:NAI196756 NKE196751:NKE196756 NUA196751:NUA196756 ODW196751:ODW196756 ONS196751:ONS196756 OXO196751:OXO196756 PHK196751:PHK196756 PRG196751:PRG196756 QBC196751:QBC196756 QKY196751:QKY196756 QUU196751:QUU196756 REQ196751:REQ196756 ROM196751:ROM196756 RYI196751:RYI196756 SIE196751:SIE196756 SSA196751:SSA196756 TBW196751:TBW196756 TLS196751:TLS196756 TVO196751:TVO196756 UFK196751:UFK196756 UPG196751:UPG196756 UZC196751:UZC196756 VIY196751:VIY196756 VSU196751:VSU196756 WCQ196751:WCQ196756 WMM196751:WMM196756 WWI196751:WWI196756 E262287:E262292 JW262287:JW262292 TS262287:TS262292 ADO262287:ADO262292 ANK262287:ANK262292 AXG262287:AXG262292 BHC262287:BHC262292 BQY262287:BQY262292 CAU262287:CAU262292 CKQ262287:CKQ262292 CUM262287:CUM262292 DEI262287:DEI262292 DOE262287:DOE262292 DYA262287:DYA262292 EHW262287:EHW262292 ERS262287:ERS262292 FBO262287:FBO262292 FLK262287:FLK262292 FVG262287:FVG262292 GFC262287:GFC262292 GOY262287:GOY262292 GYU262287:GYU262292 HIQ262287:HIQ262292 HSM262287:HSM262292 ICI262287:ICI262292 IME262287:IME262292 IWA262287:IWA262292 JFW262287:JFW262292 JPS262287:JPS262292 JZO262287:JZO262292 KJK262287:KJK262292 KTG262287:KTG262292 LDC262287:LDC262292 LMY262287:LMY262292 LWU262287:LWU262292 MGQ262287:MGQ262292 MQM262287:MQM262292 NAI262287:NAI262292 NKE262287:NKE262292 NUA262287:NUA262292 ODW262287:ODW262292 ONS262287:ONS262292 OXO262287:OXO262292 PHK262287:PHK262292 PRG262287:PRG262292 QBC262287:QBC262292 QKY262287:QKY262292 QUU262287:QUU262292 REQ262287:REQ262292 ROM262287:ROM262292 RYI262287:RYI262292 SIE262287:SIE262292 SSA262287:SSA262292 TBW262287:TBW262292 TLS262287:TLS262292 TVO262287:TVO262292 UFK262287:UFK262292 UPG262287:UPG262292 UZC262287:UZC262292 VIY262287:VIY262292 VSU262287:VSU262292 WCQ262287:WCQ262292 WMM262287:WMM262292 WWI262287:WWI262292 E327823:E327828 JW327823:JW327828 TS327823:TS327828 ADO327823:ADO327828 ANK327823:ANK327828 AXG327823:AXG327828 BHC327823:BHC327828 BQY327823:BQY327828 CAU327823:CAU327828 CKQ327823:CKQ327828 CUM327823:CUM327828 DEI327823:DEI327828 DOE327823:DOE327828 DYA327823:DYA327828 EHW327823:EHW327828 ERS327823:ERS327828 FBO327823:FBO327828 FLK327823:FLK327828 FVG327823:FVG327828 GFC327823:GFC327828 GOY327823:GOY327828 GYU327823:GYU327828 HIQ327823:HIQ327828 HSM327823:HSM327828 ICI327823:ICI327828 IME327823:IME327828 IWA327823:IWA327828 JFW327823:JFW327828 JPS327823:JPS327828 JZO327823:JZO327828 KJK327823:KJK327828 KTG327823:KTG327828 LDC327823:LDC327828 LMY327823:LMY327828 LWU327823:LWU327828 MGQ327823:MGQ327828 MQM327823:MQM327828 NAI327823:NAI327828 NKE327823:NKE327828 NUA327823:NUA327828 ODW327823:ODW327828 ONS327823:ONS327828 OXO327823:OXO327828 PHK327823:PHK327828 PRG327823:PRG327828 QBC327823:QBC327828 QKY327823:QKY327828 QUU327823:QUU327828 REQ327823:REQ327828 ROM327823:ROM327828 RYI327823:RYI327828 SIE327823:SIE327828 SSA327823:SSA327828 TBW327823:TBW327828 TLS327823:TLS327828 TVO327823:TVO327828 UFK327823:UFK327828 UPG327823:UPG327828 UZC327823:UZC327828 VIY327823:VIY327828 VSU327823:VSU327828 WCQ327823:WCQ327828 WMM327823:WMM327828 WWI327823:WWI327828 E393359:E393364 JW393359:JW393364 TS393359:TS393364 ADO393359:ADO393364 ANK393359:ANK393364 AXG393359:AXG393364 BHC393359:BHC393364 BQY393359:BQY393364 CAU393359:CAU393364 CKQ393359:CKQ393364 CUM393359:CUM393364 DEI393359:DEI393364 DOE393359:DOE393364 DYA393359:DYA393364 EHW393359:EHW393364 ERS393359:ERS393364 FBO393359:FBO393364 FLK393359:FLK393364 FVG393359:FVG393364 GFC393359:GFC393364 GOY393359:GOY393364 GYU393359:GYU393364 HIQ393359:HIQ393364 HSM393359:HSM393364 ICI393359:ICI393364 IME393359:IME393364 IWA393359:IWA393364 JFW393359:JFW393364 JPS393359:JPS393364 JZO393359:JZO393364 KJK393359:KJK393364 KTG393359:KTG393364 LDC393359:LDC393364 LMY393359:LMY393364 LWU393359:LWU393364 MGQ393359:MGQ393364 MQM393359:MQM393364 NAI393359:NAI393364 NKE393359:NKE393364 NUA393359:NUA393364 ODW393359:ODW393364 ONS393359:ONS393364 OXO393359:OXO393364 PHK393359:PHK393364 PRG393359:PRG393364 QBC393359:QBC393364 QKY393359:QKY393364 QUU393359:QUU393364 REQ393359:REQ393364 ROM393359:ROM393364 RYI393359:RYI393364 SIE393359:SIE393364 SSA393359:SSA393364 TBW393359:TBW393364 TLS393359:TLS393364 TVO393359:TVO393364 UFK393359:UFK393364 UPG393359:UPG393364 UZC393359:UZC393364 VIY393359:VIY393364 VSU393359:VSU393364 WCQ393359:WCQ393364 WMM393359:WMM393364 WWI393359:WWI393364 E458895:E458900 JW458895:JW458900 TS458895:TS458900 ADO458895:ADO458900 ANK458895:ANK458900 AXG458895:AXG458900 BHC458895:BHC458900 BQY458895:BQY458900 CAU458895:CAU458900 CKQ458895:CKQ458900 CUM458895:CUM458900 DEI458895:DEI458900 DOE458895:DOE458900 DYA458895:DYA458900 EHW458895:EHW458900 ERS458895:ERS458900 FBO458895:FBO458900 FLK458895:FLK458900 FVG458895:FVG458900 GFC458895:GFC458900 GOY458895:GOY458900 GYU458895:GYU458900 HIQ458895:HIQ458900 HSM458895:HSM458900 ICI458895:ICI458900 IME458895:IME458900 IWA458895:IWA458900 JFW458895:JFW458900 JPS458895:JPS458900 JZO458895:JZO458900 KJK458895:KJK458900 KTG458895:KTG458900 LDC458895:LDC458900 LMY458895:LMY458900 LWU458895:LWU458900 MGQ458895:MGQ458900 MQM458895:MQM458900 NAI458895:NAI458900 NKE458895:NKE458900 NUA458895:NUA458900 ODW458895:ODW458900 ONS458895:ONS458900 OXO458895:OXO458900 PHK458895:PHK458900 PRG458895:PRG458900 QBC458895:QBC458900 QKY458895:QKY458900 QUU458895:QUU458900 REQ458895:REQ458900 ROM458895:ROM458900 RYI458895:RYI458900 SIE458895:SIE458900 SSA458895:SSA458900 TBW458895:TBW458900 TLS458895:TLS458900 TVO458895:TVO458900 UFK458895:UFK458900 UPG458895:UPG458900 UZC458895:UZC458900 VIY458895:VIY458900 VSU458895:VSU458900 WCQ458895:WCQ458900 WMM458895:WMM458900 WWI458895:WWI458900 E524431:E524436 JW524431:JW524436 TS524431:TS524436 ADO524431:ADO524436 ANK524431:ANK524436 AXG524431:AXG524436 BHC524431:BHC524436 BQY524431:BQY524436 CAU524431:CAU524436 CKQ524431:CKQ524436 CUM524431:CUM524436 DEI524431:DEI524436 DOE524431:DOE524436 DYA524431:DYA524436 EHW524431:EHW524436 ERS524431:ERS524436 FBO524431:FBO524436 FLK524431:FLK524436 FVG524431:FVG524436 GFC524431:GFC524436 GOY524431:GOY524436 GYU524431:GYU524436 HIQ524431:HIQ524436 HSM524431:HSM524436 ICI524431:ICI524436 IME524431:IME524436 IWA524431:IWA524436 JFW524431:JFW524436 JPS524431:JPS524436 JZO524431:JZO524436 KJK524431:KJK524436 KTG524431:KTG524436 LDC524431:LDC524436 LMY524431:LMY524436 LWU524431:LWU524436 MGQ524431:MGQ524436 MQM524431:MQM524436 NAI524431:NAI524436 NKE524431:NKE524436 NUA524431:NUA524436 ODW524431:ODW524436 ONS524431:ONS524436 OXO524431:OXO524436 PHK524431:PHK524436 PRG524431:PRG524436 QBC524431:QBC524436 QKY524431:QKY524436 QUU524431:QUU524436 REQ524431:REQ524436 ROM524431:ROM524436 RYI524431:RYI524436 SIE524431:SIE524436 SSA524431:SSA524436 TBW524431:TBW524436 TLS524431:TLS524436 TVO524431:TVO524436 UFK524431:UFK524436 UPG524431:UPG524436 UZC524431:UZC524436 VIY524431:VIY524436 VSU524431:VSU524436 WCQ524431:WCQ524436 WMM524431:WMM524436 WWI524431:WWI524436 E589967:E589972 JW589967:JW589972 TS589967:TS589972 ADO589967:ADO589972 ANK589967:ANK589972 AXG589967:AXG589972 BHC589967:BHC589972 BQY589967:BQY589972 CAU589967:CAU589972 CKQ589967:CKQ589972 CUM589967:CUM589972 DEI589967:DEI589972 DOE589967:DOE589972 DYA589967:DYA589972 EHW589967:EHW589972 ERS589967:ERS589972 FBO589967:FBO589972 FLK589967:FLK589972 FVG589967:FVG589972 GFC589967:GFC589972 GOY589967:GOY589972 GYU589967:GYU589972 HIQ589967:HIQ589972 HSM589967:HSM589972 ICI589967:ICI589972 IME589967:IME589972 IWA589967:IWA589972 JFW589967:JFW589972 JPS589967:JPS589972 JZO589967:JZO589972 KJK589967:KJK589972 KTG589967:KTG589972 LDC589967:LDC589972 LMY589967:LMY589972 LWU589967:LWU589972 MGQ589967:MGQ589972 MQM589967:MQM589972 NAI589967:NAI589972 NKE589967:NKE589972 NUA589967:NUA589972 ODW589967:ODW589972 ONS589967:ONS589972 OXO589967:OXO589972 PHK589967:PHK589972 PRG589967:PRG589972 QBC589967:QBC589972 QKY589967:QKY589972 QUU589967:QUU589972 REQ589967:REQ589972 ROM589967:ROM589972 RYI589967:RYI589972 SIE589967:SIE589972 SSA589967:SSA589972 TBW589967:TBW589972 TLS589967:TLS589972 TVO589967:TVO589972 UFK589967:UFK589972 UPG589967:UPG589972 UZC589967:UZC589972 VIY589967:VIY589972 VSU589967:VSU589972 WCQ589967:WCQ589972 WMM589967:WMM589972 WWI589967:WWI589972 E655503:E655508 JW655503:JW655508 TS655503:TS655508 ADO655503:ADO655508 ANK655503:ANK655508 AXG655503:AXG655508 BHC655503:BHC655508 BQY655503:BQY655508 CAU655503:CAU655508 CKQ655503:CKQ655508 CUM655503:CUM655508 DEI655503:DEI655508 DOE655503:DOE655508 DYA655503:DYA655508 EHW655503:EHW655508 ERS655503:ERS655508 FBO655503:FBO655508 FLK655503:FLK655508 FVG655503:FVG655508 GFC655503:GFC655508 GOY655503:GOY655508 GYU655503:GYU655508 HIQ655503:HIQ655508 HSM655503:HSM655508 ICI655503:ICI655508 IME655503:IME655508 IWA655503:IWA655508 JFW655503:JFW655508 JPS655503:JPS655508 JZO655503:JZO655508 KJK655503:KJK655508 KTG655503:KTG655508 LDC655503:LDC655508 LMY655503:LMY655508 LWU655503:LWU655508 MGQ655503:MGQ655508 MQM655503:MQM655508 NAI655503:NAI655508 NKE655503:NKE655508 NUA655503:NUA655508 ODW655503:ODW655508 ONS655503:ONS655508 OXO655503:OXO655508 PHK655503:PHK655508 PRG655503:PRG655508 QBC655503:QBC655508 QKY655503:QKY655508 QUU655503:QUU655508 REQ655503:REQ655508 ROM655503:ROM655508 RYI655503:RYI655508 SIE655503:SIE655508 SSA655503:SSA655508 TBW655503:TBW655508 TLS655503:TLS655508 TVO655503:TVO655508 UFK655503:UFK655508 UPG655503:UPG655508 UZC655503:UZC655508 VIY655503:VIY655508 VSU655503:VSU655508 WCQ655503:WCQ655508 WMM655503:WMM655508 WWI655503:WWI655508 E721039:E721044 JW721039:JW721044 TS721039:TS721044 ADO721039:ADO721044 ANK721039:ANK721044 AXG721039:AXG721044 BHC721039:BHC721044 BQY721039:BQY721044 CAU721039:CAU721044 CKQ721039:CKQ721044 CUM721039:CUM721044 DEI721039:DEI721044 DOE721039:DOE721044 DYA721039:DYA721044 EHW721039:EHW721044 ERS721039:ERS721044 FBO721039:FBO721044 FLK721039:FLK721044 FVG721039:FVG721044 GFC721039:GFC721044 GOY721039:GOY721044 GYU721039:GYU721044 HIQ721039:HIQ721044 HSM721039:HSM721044 ICI721039:ICI721044 IME721039:IME721044 IWA721039:IWA721044 JFW721039:JFW721044 JPS721039:JPS721044 JZO721039:JZO721044 KJK721039:KJK721044 KTG721039:KTG721044 LDC721039:LDC721044 LMY721039:LMY721044 LWU721039:LWU721044 MGQ721039:MGQ721044 MQM721039:MQM721044 NAI721039:NAI721044 NKE721039:NKE721044 NUA721039:NUA721044 ODW721039:ODW721044 ONS721039:ONS721044 OXO721039:OXO721044 PHK721039:PHK721044 PRG721039:PRG721044 QBC721039:QBC721044 QKY721039:QKY721044 QUU721039:QUU721044 REQ721039:REQ721044 ROM721039:ROM721044 RYI721039:RYI721044 SIE721039:SIE721044 SSA721039:SSA721044 TBW721039:TBW721044 TLS721039:TLS721044 TVO721039:TVO721044 UFK721039:UFK721044 UPG721039:UPG721044 UZC721039:UZC721044 VIY721039:VIY721044 VSU721039:VSU721044 WCQ721039:WCQ721044 WMM721039:WMM721044 WWI721039:WWI721044 E786575:E786580 JW786575:JW786580 TS786575:TS786580 ADO786575:ADO786580 ANK786575:ANK786580 AXG786575:AXG786580 BHC786575:BHC786580 BQY786575:BQY786580 CAU786575:CAU786580 CKQ786575:CKQ786580 CUM786575:CUM786580 DEI786575:DEI786580 DOE786575:DOE786580 DYA786575:DYA786580 EHW786575:EHW786580 ERS786575:ERS786580 FBO786575:FBO786580 FLK786575:FLK786580 FVG786575:FVG786580 GFC786575:GFC786580 GOY786575:GOY786580 GYU786575:GYU786580 HIQ786575:HIQ786580 HSM786575:HSM786580 ICI786575:ICI786580 IME786575:IME786580 IWA786575:IWA786580 JFW786575:JFW786580 JPS786575:JPS786580 JZO786575:JZO786580 KJK786575:KJK786580 KTG786575:KTG786580 LDC786575:LDC786580 LMY786575:LMY786580 LWU786575:LWU786580 MGQ786575:MGQ786580 MQM786575:MQM786580 NAI786575:NAI786580 NKE786575:NKE786580 NUA786575:NUA786580 ODW786575:ODW786580 ONS786575:ONS786580 OXO786575:OXO786580 PHK786575:PHK786580 PRG786575:PRG786580 QBC786575:QBC786580 QKY786575:QKY786580 QUU786575:QUU786580 REQ786575:REQ786580 ROM786575:ROM786580 RYI786575:RYI786580 SIE786575:SIE786580 SSA786575:SSA786580 TBW786575:TBW786580 TLS786575:TLS786580 TVO786575:TVO786580 UFK786575:UFK786580 UPG786575:UPG786580 UZC786575:UZC786580 VIY786575:VIY786580 VSU786575:VSU786580 WCQ786575:WCQ786580 WMM786575:WMM786580 WWI786575:WWI786580 E852111:E852116 JW852111:JW852116 TS852111:TS852116 ADO852111:ADO852116 ANK852111:ANK852116 AXG852111:AXG852116 BHC852111:BHC852116 BQY852111:BQY852116 CAU852111:CAU852116 CKQ852111:CKQ852116 CUM852111:CUM852116 DEI852111:DEI852116 DOE852111:DOE852116 DYA852111:DYA852116 EHW852111:EHW852116 ERS852111:ERS852116 FBO852111:FBO852116 FLK852111:FLK852116 FVG852111:FVG852116 GFC852111:GFC852116 GOY852111:GOY852116 GYU852111:GYU852116 HIQ852111:HIQ852116 HSM852111:HSM852116 ICI852111:ICI852116 IME852111:IME852116 IWA852111:IWA852116 JFW852111:JFW852116 JPS852111:JPS852116 JZO852111:JZO852116 KJK852111:KJK852116 KTG852111:KTG852116 LDC852111:LDC852116 LMY852111:LMY852116 LWU852111:LWU852116 MGQ852111:MGQ852116 MQM852111:MQM852116 NAI852111:NAI852116 NKE852111:NKE852116 NUA852111:NUA852116 ODW852111:ODW852116 ONS852111:ONS852116 OXO852111:OXO852116 PHK852111:PHK852116 PRG852111:PRG852116 QBC852111:QBC852116 QKY852111:QKY852116 QUU852111:QUU852116 REQ852111:REQ852116 ROM852111:ROM852116 RYI852111:RYI852116 SIE852111:SIE852116 SSA852111:SSA852116 TBW852111:TBW852116 TLS852111:TLS852116 TVO852111:TVO852116 UFK852111:UFK852116 UPG852111:UPG852116 UZC852111:UZC852116 VIY852111:VIY852116 VSU852111:VSU852116 WCQ852111:WCQ852116 WMM852111:WMM852116 WWI852111:WWI852116 E917647:E917652 JW917647:JW917652 TS917647:TS917652 ADO917647:ADO917652 ANK917647:ANK917652 AXG917647:AXG917652 BHC917647:BHC917652 BQY917647:BQY917652 CAU917647:CAU917652 CKQ917647:CKQ917652 CUM917647:CUM917652 DEI917647:DEI917652 DOE917647:DOE917652 DYA917647:DYA917652 EHW917647:EHW917652 ERS917647:ERS917652 FBO917647:FBO917652 FLK917647:FLK917652 FVG917647:FVG917652 GFC917647:GFC917652 GOY917647:GOY917652 GYU917647:GYU917652 HIQ917647:HIQ917652 HSM917647:HSM917652 ICI917647:ICI917652 IME917647:IME917652 IWA917647:IWA917652 JFW917647:JFW917652 JPS917647:JPS917652 JZO917647:JZO917652 KJK917647:KJK917652 KTG917647:KTG917652 LDC917647:LDC917652 LMY917647:LMY917652 LWU917647:LWU917652 MGQ917647:MGQ917652 MQM917647:MQM917652 NAI917647:NAI917652 NKE917647:NKE917652 NUA917647:NUA917652 ODW917647:ODW917652 ONS917647:ONS917652 OXO917647:OXO917652 PHK917647:PHK917652 PRG917647:PRG917652 QBC917647:QBC917652 QKY917647:QKY917652 QUU917647:QUU917652 REQ917647:REQ917652 ROM917647:ROM917652 RYI917647:RYI917652 SIE917647:SIE917652 SSA917647:SSA917652 TBW917647:TBW917652 TLS917647:TLS917652 TVO917647:TVO917652 UFK917647:UFK917652 UPG917647:UPG917652 UZC917647:UZC917652 VIY917647:VIY917652 VSU917647:VSU917652 WCQ917647:WCQ917652 WMM917647:WMM917652 WWI917647:WWI917652 E983183:E983188 JW983183:JW983188 TS983183:TS983188 ADO983183:ADO983188 ANK983183:ANK983188 AXG983183:AXG983188 BHC983183:BHC983188 BQY983183:BQY983188 CAU983183:CAU983188 CKQ983183:CKQ983188 CUM983183:CUM983188 DEI983183:DEI983188 DOE983183:DOE983188 DYA983183:DYA983188 EHW983183:EHW983188 ERS983183:ERS983188 FBO983183:FBO983188 FLK983183:FLK983188 FVG983183:FVG983188 GFC983183:GFC983188 GOY983183:GOY983188 GYU983183:GYU983188 HIQ983183:HIQ983188 HSM983183:HSM983188 ICI983183:ICI983188 IME983183:IME983188 IWA983183:IWA983188 JFW983183:JFW983188 JPS983183:JPS983188 JZO983183:JZO983188 KJK983183:KJK983188 KTG983183:KTG983188 LDC983183:LDC983188 LMY983183:LMY983188 LWU983183:LWU983188 MGQ983183:MGQ983188 MQM983183:MQM983188 NAI983183:NAI983188 NKE983183:NKE983188 NUA983183:NUA983188 ODW983183:ODW983188 ONS983183:ONS983188 OXO983183:OXO983188 PHK983183:PHK983188 PRG983183:PRG983188 QBC983183:QBC983188 QKY983183:QKY983188 QUU983183:QUU983188 REQ983183:REQ983188 ROM983183:ROM983188 RYI983183:RYI983188 SIE983183:SIE983188 SSA983183:SSA983188 TBW983183:TBW983188 TLS983183:TLS983188 TVO983183:TVO983188 UFK983183:UFK983188 UPG983183:UPG983188 UZC983183:UZC983188 VIY983183:VIY983188 VSU983183:VSU983188 WCQ983183:WCQ983188 WMM983183:WMM983188 WWI983183:WWI983188 MGQ983154:MGQ983156 E65744:E65746 JW65744:JW65746 TS65744:TS65746 ADO65744:ADO65746 ANK65744:ANK65746 AXG65744:AXG65746 BHC65744:BHC65746 BQY65744:BQY65746 CAU65744:CAU65746 CKQ65744:CKQ65746 CUM65744:CUM65746 DEI65744:DEI65746 DOE65744:DOE65746 DYA65744:DYA65746 EHW65744:EHW65746 ERS65744:ERS65746 FBO65744:FBO65746 FLK65744:FLK65746 FVG65744:FVG65746 GFC65744:GFC65746 GOY65744:GOY65746 GYU65744:GYU65746 HIQ65744:HIQ65746 HSM65744:HSM65746 ICI65744:ICI65746 IME65744:IME65746 IWA65744:IWA65746 JFW65744:JFW65746 JPS65744:JPS65746 JZO65744:JZO65746 KJK65744:KJK65746 KTG65744:KTG65746 LDC65744:LDC65746 LMY65744:LMY65746 LWU65744:LWU65746 MGQ65744:MGQ65746 MQM65744:MQM65746 NAI65744:NAI65746 NKE65744:NKE65746 NUA65744:NUA65746 ODW65744:ODW65746 ONS65744:ONS65746 OXO65744:OXO65746 PHK65744:PHK65746 PRG65744:PRG65746 QBC65744:QBC65746 QKY65744:QKY65746 QUU65744:QUU65746 REQ65744:REQ65746 ROM65744:ROM65746 RYI65744:RYI65746 SIE65744:SIE65746 SSA65744:SSA65746 TBW65744:TBW65746 TLS65744:TLS65746 TVO65744:TVO65746 UFK65744:UFK65746 UPG65744:UPG65746 UZC65744:UZC65746 VIY65744:VIY65746 VSU65744:VSU65746 WCQ65744:WCQ65746 WMM65744:WMM65746 WWI65744:WWI65746 E131280:E131282 JW131280:JW131282 TS131280:TS131282 ADO131280:ADO131282 ANK131280:ANK131282 AXG131280:AXG131282 BHC131280:BHC131282 BQY131280:BQY131282 CAU131280:CAU131282 CKQ131280:CKQ131282 CUM131280:CUM131282 DEI131280:DEI131282 DOE131280:DOE131282 DYA131280:DYA131282 EHW131280:EHW131282 ERS131280:ERS131282 FBO131280:FBO131282 FLK131280:FLK131282 FVG131280:FVG131282 GFC131280:GFC131282 GOY131280:GOY131282 GYU131280:GYU131282 HIQ131280:HIQ131282 HSM131280:HSM131282 ICI131280:ICI131282 IME131280:IME131282 IWA131280:IWA131282 JFW131280:JFW131282 JPS131280:JPS131282 JZO131280:JZO131282 KJK131280:KJK131282 KTG131280:KTG131282 LDC131280:LDC131282 LMY131280:LMY131282 LWU131280:LWU131282 MGQ131280:MGQ131282 MQM131280:MQM131282 NAI131280:NAI131282 NKE131280:NKE131282 NUA131280:NUA131282 ODW131280:ODW131282 ONS131280:ONS131282 OXO131280:OXO131282 PHK131280:PHK131282 PRG131280:PRG131282 QBC131280:QBC131282 QKY131280:QKY131282 QUU131280:QUU131282 REQ131280:REQ131282 ROM131280:ROM131282 RYI131280:RYI131282 SIE131280:SIE131282 SSA131280:SSA131282 TBW131280:TBW131282 TLS131280:TLS131282 TVO131280:TVO131282 UFK131280:UFK131282 UPG131280:UPG131282 UZC131280:UZC131282 VIY131280:VIY131282 VSU131280:VSU131282 WCQ131280:WCQ131282 WMM131280:WMM131282 WWI131280:WWI131282 E196816:E196818 JW196816:JW196818 TS196816:TS196818 ADO196816:ADO196818 ANK196816:ANK196818 AXG196816:AXG196818 BHC196816:BHC196818 BQY196816:BQY196818 CAU196816:CAU196818 CKQ196816:CKQ196818 CUM196816:CUM196818 DEI196816:DEI196818 DOE196816:DOE196818 DYA196816:DYA196818 EHW196816:EHW196818 ERS196816:ERS196818 FBO196816:FBO196818 FLK196816:FLK196818 FVG196816:FVG196818 GFC196816:GFC196818 GOY196816:GOY196818 GYU196816:GYU196818 HIQ196816:HIQ196818 HSM196816:HSM196818 ICI196816:ICI196818 IME196816:IME196818 IWA196816:IWA196818 JFW196816:JFW196818 JPS196816:JPS196818 JZO196816:JZO196818 KJK196816:KJK196818 KTG196816:KTG196818 LDC196816:LDC196818 LMY196816:LMY196818 LWU196816:LWU196818 MGQ196816:MGQ196818 MQM196816:MQM196818 NAI196816:NAI196818 NKE196816:NKE196818 NUA196816:NUA196818 ODW196816:ODW196818 ONS196816:ONS196818 OXO196816:OXO196818 PHK196816:PHK196818 PRG196816:PRG196818 QBC196816:QBC196818 QKY196816:QKY196818 QUU196816:QUU196818 REQ196816:REQ196818 ROM196816:ROM196818 RYI196816:RYI196818 SIE196816:SIE196818 SSA196816:SSA196818 TBW196816:TBW196818 TLS196816:TLS196818 TVO196816:TVO196818 UFK196816:UFK196818 UPG196816:UPG196818 UZC196816:UZC196818 VIY196816:VIY196818 VSU196816:VSU196818 WCQ196816:WCQ196818 WMM196816:WMM196818 WWI196816:WWI196818 E262352:E262354 JW262352:JW262354 TS262352:TS262354 ADO262352:ADO262354 ANK262352:ANK262354 AXG262352:AXG262354 BHC262352:BHC262354 BQY262352:BQY262354 CAU262352:CAU262354 CKQ262352:CKQ262354 CUM262352:CUM262354 DEI262352:DEI262354 DOE262352:DOE262354 DYA262352:DYA262354 EHW262352:EHW262354 ERS262352:ERS262354 FBO262352:FBO262354 FLK262352:FLK262354 FVG262352:FVG262354 GFC262352:GFC262354 GOY262352:GOY262354 GYU262352:GYU262354 HIQ262352:HIQ262354 HSM262352:HSM262354 ICI262352:ICI262354 IME262352:IME262354 IWA262352:IWA262354 JFW262352:JFW262354 JPS262352:JPS262354 JZO262352:JZO262354 KJK262352:KJK262354 KTG262352:KTG262354 LDC262352:LDC262354 LMY262352:LMY262354 LWU262352:LWU262354 MGQ262352:MGQ262354 MQM262352:MQM262354 NAI262352:NAI262354 NKE262352:NKE262354 NUA262352:NUA262354 ODW262352:ODW262354 ONS262352:ONS262354 OXO262352:OXO262354 PHK262352:PHK262354 PRG262352:PRG262354 QBC262352:QBC262354 QKY262352:QKY262354 QUU262352:QUU262354 REQ262352:REQ262354 ROM262352:ROM262354 RYI262352:RYI262354 SIE262352:SIE262354 SSA262352:SSA262354 TBW262352:TBW262354 TLS262352:TLS262354 TVO262352:TVO262354 UFK262352:UFK262354 UPG262352:UPG262354 UZC262352:UZC262354 VIY262352:VIY262354 VSU262352:VSU262354 WCQ262352:WCQ262354 WMM262352:WMM262354 WWI262352:WWI262354 E327888:E327890 JW327888:JW327890 TS327888:TS327890 ADO327888:ADO327890 ANK327888:ANK327890 AXG327888:AXG327890 BHC327888:BHC327890 BQY327888:BQY327890 CAU327888:CAU327890 CKQ327888:CKQ327890 CUM327888:CUM327890 DEI327888:DEI327890 DOE327888:DOE327890 DYA327888:DYA327890 EHW327888:EHW327890 ERS327888:ERS327890 FBO327888:FBO327890 FLK327888:FLK327890 FVG327888:FVG327890 GFC327888:GFC327890 GOY327888:GOY327890 GYU327888:GYU327890 HIQ327888:HIQ327890 HSM327888:HSM327890 ICI327888:ICI327890 IME327888:IME327890 IWA327888:IWA327890 JFW327888:JFW327890 JPS327888:JPS327890 JZO327888:JZO327890 KJK327888:KJK327890 KTG327888:KTG327890 LDC327888:LDC327890 LMY327888:LMY327890 LWU327888:LWU327890 MGQ327888:MGQ327890 MQM327888:MQM327890 NAI327888:NAI327890 NKE327888:NKE327890 NUA327888:NUA327890 ODW327888:ODW327890 ONS327888:ONS327890 OXO327888:OXO327890 PHK327888:PHK327890 PRG327888:PRG327890 QBC327888:QBC327890 QKY327888:QKY327890 QUU327888:QUU327890 REQ327888:REQ327890 ROM327888:ROM327890 RYI327888:RYI327890 SIE327888:SIE327890 SSA327888:SSA327890 TBW327888:TBW327890 TLS327888:TLS327890 TVO327888:TVO327890 UFK327888:UFK327890 UPG327888:UPG327890 UZC327888:UZC327890 VIY327888:VIY327890 VSU327888:VSU327890 WCQ327888:WCQ327890 WMM327888:WMM327890 WWI327888:WWI327890 E393424:E393426 JW393424:JW393426 TS393424:TS393426 ADO393424:ADO393426 ANK393424:ANK393426 AXG393424:AXG393426 BHC393424:BHC393426 BQY393424:BQY393426 CAU393424:CAU393426 CKQ393424:CKQ393426 CUM393424:CUM393426 DEI393424:DEI393426 DOE393424:DOE393426 DYA393424:DYA393426 EHW393424:EHW393426 ERS393424:ERS393426 FBO393424:FBO393426 FLK393424:FLK393426 FVG393424:FVG393426 GFC393424:GFC393426 GOY393424:GOY393426 GYU393424:GYU393426 HIQ393424:HIQ393426 HSM393424:HSM393426 ICI393424:ICI393426 IME393424:IME393426 IWA393424:IWA393426 JFW393424:JFW393426 JPS393424:JPS393426 JZO393424:JZO393426 KJK393424:KJK393426 KTG393424:KTG393426 LDC393424:LDC393426 LMY393424:LMY393426 LWU393424:LWU393426 MGQ393424:MGQ393426 MQM393424:MQM393426 NAI393424:NAI393426 NKE393424:NKE393426 NUA393424:NUA393426 ODW393424:ODW393426 ONS393424:ONS393426 OXO393424:OXO393426 PHK393424:PHK393426 PRG393424:PRG393426 QBC393424:QBC393426 QKY393424:QKY393426 QUU393424:QUU393426 REQ393424:REQ393426 ROM393424:ROM393426 RYI393424:RYI393426 SIE393424:SIE393426 SSA393424:SSA393426 TBW393424:TBW393426 TLS393424:TLS393426 TVO393424:TVO393426 UFK393424:UFK393426 UPG393424:UPG393426 UZC393424:UZC393426 VIY393424:VIY393426 VSU393424:VSU393426 WCQ393424:WCQ393426 WMM393424:WMM393426 WWI393424:WWI393426 E458960:E458962 JW458960:JW458962 TS458960:TS458962 ADO458960:ADO458962 ANK458960:ANK458962 AXG458960:AXG458962 BHC458960:BHC458962 BQY458960:BQY458962 CAU458960:CAU458962 CKQ458960:CKQ458962 CUM458960:CUM458962 DEI458960:DEI458962 DOE458960:DOE458962 DYA458960:DYA458962 EHW458960:EHW458962 ERS458960:ERS458962 FBO458960:FBO458962 FLK458960:FLK458962 FVG458960:FVG458962 GFC458960:GFC458962 GOY458960:GOY458962 GYU458960:GYU458962 HIQ458960:HIQ458962 HSM458960:HSM458962 ICI458960:ICI458962 IME458960:IME458962 IWA458960:IWA458962 JFW458960:JFW458962 JPS458960:JPS458962 JZO458960:JZO458962 KJK458960:KJK458962 KTG458960:KTG458962 LDC458960:LDC458962 LMY458960:LMY458962 LWU458960:LWU458962 MGQ458960:MGQ458962 MQM458960:MQM458962 NAI458960:NAI458962 NKE458960:NKE458962 NUA458960:NUA458962 ODW458960:ODW458962 ONS458960:ONS458962 OXO458960:OXO458962 PHK458960:PHK458962 PRG458960:PRG458962 QBC458960:QBC458962 QKY458960:QKY458962 QUU458960:QUU458962 REQ458960:REQ458962 ROM458960:ROM458962 RYI458960:RYI458962 SIE458960:SIE458962 SSA458960:SSA458962 TBW458960:TBW458962 TLS458960:TLS458962 TVO458960:TVO458962 UFK458960:UFK458962 UPG458960:UPG458962 UZC458960:UZC458962 VIY458960:VIY458962 VSU458960:VSU458962 WCQ458960:WCQ458962 WMM458960:WMM458962 WWI458960:WWI458962 E524496:E524498 JW524496:JW524498 TS524496:TS524498 ADO524496:ADO524498 ANK524496:ANK524498 AXG524496:AXG524498 BHC524496:BHC524498 BQY524496:BQY524498 CAU524496:CAU524498 CKQ524496:CKQ524498 CUM524496:CUM524498 DEI524496:DEI524498 DOE524496:DOE524498 DYA524496:DYA524498 EHW524496:EHW524498 ERS524496:ERS524498 FBO524496:FBO524498 FLK524496:FLK524498 FVG524496:FVG524498 GFC524496:GFC524498 GOY524496:GOY524498 GYU524496:GYU524498 HIQ524496:HIQ524498 HSM524496:HSM524498 ICI524496:ICI524498 IME524496:IME524498 IWA524496:IWA524498 JFW524496:JFW524498 JPS524496:JPS524498 JZO524496:JZO524498 KJK524496:KJK524498 KTG524496:KTG524498 LDC524496:LDC524498 LMY524496:LMY524498 LWU524496:LWU524498 MGQ524496:MGQ524498 MQM524496:MQM524498 NAI524496:NAI524498 NKE524496:NKE524498 NUA524496:NUA524498 ODW524496:ODW524498 ONS524496:ONS524498 OXO524496:OXO524498 PHK524496:PHK524498 PRG524496:PRG524498 QBC524496:QBC524498 QKY524496:QKY524498 QUU524496:QUU524498 REQ524496:REQ524498 ROM524496:ROM524498 RYI524496:RYI524498 SIE524496:SIE524498 SSA524496:SSA524498 TBW524496:TBW524498 TLS524496:TLS524498 TVO524496:TVO524498 UFK524496:UFK524498 UPG524496:UPG524498 UZC524496:UZC524498 VIY524496:VIY524498 VSU524496:VSU524498 WCQ524496:WCQ524498 WMM524496:WMM524498 WWI524496:WWI524498 E590032:E590034 JW590032:JW590034 TS590032:TS590034 ADO590032:ADO590034 ANK590032:ANK590034 AXG590032:AXG590034 BHC590032:BHC590034 BQY590032:BQY590034 CAU590032:CAU590034 CKQ590032:CKQ590034 CUM590032:CUM590034 DEI590032:DEI590034 DOE590032:DOE590034 DYA590032:DYA590034 EHW590032:EHW590034 ERS590032:ERS590034 FBO590032:FBO590034 FLK590032:FLK590034 FVG590032:FVG590034 GFC590032:GFC590034 GOY590032:GOY590034 GYU590032:GYU590034 HIQ590032:HIQ590034 HSM590032:HSM590034 ICI590032:ICI590034 IME590032:IME590034 IWA590032:IWA590034 JFW590032:JFW590034 JPS590032:JPS590034 JZO590032:JZO590034 KJK590032:KJK590034 KTG590032:KTG590034 LDC590032:LDC590034 LMY590032:LMY590034 LWU590032:LWU590034 MGQ590032:MGQ590034 MQM590032:MQM590034 NAI590032:NAI590034 NKE590032:NKE590034 NUA590032:NUA590034 ODW590032:ODW590034 ONS590032:ONS590034 OXO590032:OXO590034 PHK590032:PHK590034 PRG590032:PRG590034 QBC590032:QBC590034 QKY590032:QKY590034 QUU590032:QUU590034 REQ590032:REQ590034 ROM590032:ROM590034 RYI590032:RYI590034 SIE590032:SIE590034 SSA590032:SSA590034 TBW590032:TBW590034 TLS590032:TLS590034 TVO590032:TVO590034 UFK590032:UFK590034 UPG590032:UPG590034 UZC590032:UZC590034 VIY590032:VIY590034 VSU590032:VSU590034 WCQ590032:WCQ590034 WMM590032:WMM590034 WWI590032:WWI590034 E655568:E655570 JW655568:JW655570 TS655568:TS655570 ADO655568:ADO655570 ANK655568:ANK655570 AXG655568:AXG655570 BHC655568:BHC655570 BQY655568:BQY655570 CAU655568:CAU655570 CKQ655568:CKQ655570 CUM655568:CUM655570 DEI655568:DEI655570 DOE655568:DOE655570 DYA655568:DYA655570 EHW655568:EHW655570 ERS655568:ERS655570 FBO655568:FBO655570 FLK655568:FLK655570 FVG655568:FVG655570 GFC655568:GFC655570 GOY655568:GOY655570 GYU655568:GYU655570 HIQ655568:HIQ655570 HSM655568:HSM655570 ICI655568:ICI655570 IME655568:IME655570 IWA655568:IWA655570 JFW655568:JFW655570 JPS655568:JPS655570 JZO655568:JZO655570 KJK655568:KJK655570 KTG655568:KTG655570 LDC655568:LDC655570 LMY655568:LMY655570 LWU655568:LWU655570 MGQ655568:MGQ655570 MQM655568:MQM655570 NAI655568:NAI655570 NKE655568:NKE655570 NUA655568:NUA655570 ODW655568:ODW655570 ONS655568:ONS655570 OXO655568:OXO655570 PHK655568:PHK655570 PRG655568:PRG655570 QBC655568:QBC655570 QKY655568:QKY655570 QUU655568:QUU655570 REQ655568:REQ655570 ROM655568:ROM655570 RYI655568:RYI655570 SIE655568:SIE655570 SSA655568:SSA655570 TBW655568:TBW655570 TLS655568:TLS655570 TVO655568:TVO655570 UFK655568:UFK655570 UPG655568:UPG655570 UZC655568:UZC655570 VIY655568:VIY655570 VSU655568:VSU655570 WCQ655568:WCQ655570 WMM655568:WMM655570 WWI655568:WWI655570 E721104:E721106 JW721104:JW721106 TS721104:TS721106 ADO721104:ADO721106 ANK721104:ANK721106 AXG721104:AXG721106 BHC721104:BHC721106 BQY721104:BQY721106 CAU721104:CAU721106 CKQ721104:CKQ721106 CUM721104:CUM721106 DEI721104:DEI721106 DOE721104:DOE721106 DYA721104:DYA721106 EHW721104:EHW721106 ERS721104:ERS721106 FBO721104:FBO721106 FLK721104:FLK721106 FVG721104:FVG721106 GFC721104:GFC721106 GOY721104:GOY721106 GYU721104:GYU721106 HIQ721104:HIQ721106 HSM721104:HSM721106 ICI721104:ICI721106 IME721104:IME721106 IWA721104:IWA721106 JFW721104:JFW721106 JPS721104:JPS721106 JZO721104:JZO721106 KJK721104:KJK721106 KTG721104:KTG721106 LDC721104:LDC721106 LMY721104:LMY721106 LWU721104:LWU721106 MGQ721104:MGQ721106 MQM721104:MQM721106 NAI721104:NAI721106 NKE721104:NKE721106 NUA721104:NUA721106 ODW721104:ODW721106 ONS721104:ONS721106 OXO721104:OXO721106 PHK721104:PHK721106 PRG721104:PRG721106 QBC721104:QBC721106 QKY721104:QKY721106 QUU721104:QUU721106 REQ721104:REQ721106 ROM721104:ROM721106 RYI721104:RYI721106 SIE721104:SIE721106 SSA721104:SSA721106 TBW721104:TBW721106 TLS721104:TLS721106 TVO721104:TVO721106 UFK721104:UFK721106 UPG721104:UPG721106 UZC721104:UZC721106 VIY721104:VIY721106 VSU721104:VSU721106 WCQ721104:WCQ721106 WMM721104:WMM721106 WWI721104:WWI721106 E786640:E786642 JW786640:JW786642 TS786640:TS786642 ADO786640:ADO786642 ANK786640:ANK786642 AXG786640:AXG786642 BHC786640:BHC786642 BQY786640:BQY786642 CAU786640:CAU786642 CKQ786640:CKQ786642 CUM786640:CUM786642 DEI786640:DEI786642 DOE786640:DOE786642 DYA786640:DYA786642 EHW786640:EHW786642 ERS786640:ERS786642 FBO786640:FBO786642 FLK786640:FLK786642 FVG786640:FVG786642 GFC786640:GFC786642 GOY786640:GOY786642 GYU786640:GYU786642 HIQ786640:HIQ786642 HSM786640:HSM786642 ICI786640:ICI786642 IME786640:IME786642 IWA786640:IWA786642 JFW786640:JFW786642 JPS786640:JPS786642 JZO786640:JZO786642 KJK786640:KJK786642 KTG786640:KTG786642 LDC786640:LDC786642 LMY786640:LMY786642 LWU786640:LWU786642 MGQ786640:MGQ786642 MQM786640:MQM786642 NAI786640:NAI786642 NKE786640:NKE786642 NUA786640:NUA786642 ODW786640:ODW786642 ONS786640:ONS786642 OXO786640:OXO786642 PHK786640:PHK786642 PRG786640:PRG786642 QBC786640:QBC786642 QKY786640:QKY786642 QUU786640:QUU786642 REQ786640:REQ786642 ROM786640:ROM786642 RYI786640:RYI786642 SIE786640:SIE786642 SSA786640:SSA786642 TBW786640:TBW786642 TLS786640:TLS786642 TVO786640:TVO786642 UFK786640:UFK786642 UPG786640:UPG786642 UZC786640:UZC786642 VIY786640:VIY786642 VSU786640:VSU786642 WCQ786640:WCQ786642 WMM786640:WMM786642 WWI786640:WWI786642 E852176:E852178 JW852176:JW852178 TS852176:TS852178 ADO852176:ADO852178 ANK852176:ANK852178 AXG852176:AXG852178 BHC852176:BHC852178 BQY852176:BQY852178 CAU852176:CAU852178 CKQ852176:CKQ852178 CUM852176:CUM852178 DEI852176:DEI852178 DOE852176:DOE852178 DYA852176:DYA852178 EHW852176:EHW852178 ERS852176:ERS852178 FBO852176:FBO852178 FLK852176:FLK852178 FVG852176:FVG852178 GFC852176:GFC852178 GOY852176:GOY852178 GYU852176:GYU852178 HIQ852176:HIQ852178 HSM852176:HSM852178 ICI852176:ICI852178 IME852176:IME852178 IWA852176:IWA852178 JFW852176:JFW852178 JPS852176:JPS852178 JZO852176:JZO852178 KJK852176:KJK852178 KTG852176:KTG852178 LDC852176:LDC852178 LMY852176:LMY852178 LWU852176:LWU852178 MGQ852176:MGQ852178 MQM852176:MQM852178 NAI852176:NAI852178 NKE852176:NKE852178 NUA852176:NUA852178 ODW852176:ODW852178 ONS852176:ONS852178 OXO852176:OXO852178 PHK852176:PHK852178 PRG852176:PRG852178 QBC852176:QBC852178 QKY852176:QKY852178 QUU852176:QUU852178 REQ852176:REQ852178 ROM852176:ROM852178 RYI852176:RYI852178 SIE852176:SIE852178 SSA852176:SSA852178 TBW852176:TBW852178 TLS852176:TLS852178 TVO852176:TVO852178 UFK852176:UFK852178 UPG852176:UPG852178 UZC852176:UZC852178 VIY852176:VIY852178 VSU852176:VSU852178 WCQ852176:WCQ852178 WMM852176:WMM852178 WWI852176:WWI852178 E917712:E917714 JW917712:JW917714 TS917712:TS917714 ADO917712:ADO917714 ANK917712:ANK917714 AXG917712:AXG917714 BHC917712:BHC917714 BQY917712:BQY917714 CAU917712:CAU917714 CKQ917712:CKQ917714 CUM917712:CUM917714 DEI917712:DEI917714 DOE917712:DOE917714 DYA917712:DYA917714 EHW917712:EHW917714 ERS917712:ERS917714 FBO917712:FBO917714 FLK917712:FLK917714 FVG917712:FVG917714 GFC917712:GFC917714 GOY917712:GOY917714 GYU917712:GYU917714 HIQ917712:HIQ917714 HSM917712:HSM917714 ICI917712:ICI917714 IME917712:IME917714 IWA917712:IWA917714 JFW917712:JFW917714 JPS917712:JPS917714 JZO917712:JZO917714 KJK917712:KJK917714 KTG917712:KTG917714 LDC917712:LDC917714 LMY917712:LMY917714 LWU917712:LWU917714 MGQ917712:MGQ917714 MQM917712:MQM917714 NAI917712:NAI917714 NKE917712:NKE917714 NUA917712:NUA917714 ODW917712:ODW917714 ONS917712:ONS917714 OXO917712:OXO917714 PHK917712:PHK917714 PRG917712:PRG917714 QBC917712:QBC917714 QKY917712:QKY917714 QUU917712:QUU917714 REQ917712:REQ917714 ROM917712:ROM917714 RYI917712:RYI917714 SIE917712:SIE917714 SSA917712:SSA917714 TBW917712:TBW917714 TLS917712:TLS917714 TVO917712:TVO917714 UFK917712:UFK917714 UPG917712:UPG917714 UZC917712:UZC917714 VIY917712:VIY917714 VSU917712:VSU917714 WCQ917712:WCQ917714 WMM917712:WMM917714 WWI917712:WWI917714 E983248:E983250 JW983248:JW983250 TS983248:TS983250 ADO983248:ADO983250 ANK983248:ANK983250 AXG983248:AXG983250 BHC983248:BHC983250 BQY983248:BQY983250 CAU983248:CAU983250 CKQ983248:CKQ983250 CUM983248:CUM983250 DEI983248:DEI983250 DOE983248:DOE983250 DYA983248:DYA983250 EHW983248:EHW983250 ERS983248:ERS983250 FBO983248:FBO983250 FLK983248:FLK983250 FVG983248:FVG983250 GFC983248:GFC983250 GOY983248:GOY983250 GYU983248:GYU983250 HIQ983248:HIQ983250 HSM983248:HSM983250 ICI983248:ICI983250 IME983248:IME983250 IWA983248:IWA983250 JFW983248:JFW983250 JPS983248:JPS983250 JZO983248:JZO983250 KJK983248:KJK983250 KTG983248:KTG983250 LDC983248:LDC983250 LMY983248:LMY983250 LWU983248:LWU983250 MGQ983248:MGQ983250 MQM983248:MQM983250 NAI983248:NAI983250 NKE983248:NKE983250 NUA983248:NUA983250 ODW983248:ODW983250 ONS983248:ONS983250 OXO983248:OXO983250 PHK983248:PHK983250 PRG983248:PRG983250 QBC983248:QBC983250 QKY983248:QKY983250 QUU983248:QUU983250 REQ983248:REQ983250 ROM983248:ROM983250 RYI983248:RYI983250 SIE983248:SIE983250 SSA983248:SSA983250 TBW983248:TBW983250 TLS983248:TLS983250 TVO983248:TVO983250 UFK983248:UFK983250 UPG983248:UPG983250 UZC983248:UZC983250 VIY983248:VIY983250 VSU983248:VSU983250 WCQ983248:WCQ983250 WMM983248:WMM983250 WWI983248:WWI983250 MQM983154:MQM983156 E65902:E65904 JW65902:JW65904 TS65902:TS65904 ADO65902:ADO65904 ANK65902:ANK65904 AXG65902:AXG65904 BHC65902:BHC65904 BQY65902:BQY65904 CAU65902:CAU65904 CKQ65902:CKQ65904 CUM65902:CUM65904 DEI65902:DEI65904 DOE65902:DOE65904 DYA65902:DYA65904 EHW65902:EHW65904 ERS65902:ERS65904 FBO65902:FBO65904 FLK65902:FLK65904 FVG65902:FVG65904 GFC65902:GFC65904 GOY65902:GOY65904 GYU65902:GYU65904 HIQ65902:HIQ65904 HSM65902:HSM65904 ICI65902:ICI65904 IME65902:IME65904 IWA65902:IWA65904 JFW65902:JFW65904 JPS65902:JPS65904 JZO65902:JZO65904 KJK65902:KJK65904 KTG65902:KTG65904 LDC65902:LDC65904 LMY65902:LMY65904 LWU65902:LWU65904 MGQ65902:MGQ65904 MQM65902:MQM65904 NAI65902:NAI65904 NKE65902:NKE65904 NUA65902:NUA65904 ODW65902:ODW65904 ONS65902:ONS65904 OXO65902:OXO65904 PHK65902:PHK65904 PRG65902:PRG65904 QBC65902:QBC65904 QKY65902:QKY65904 QUU65902:QUU65904 REQ65902:REQ65904 ROM65902:ROM65904 RYI65902:RYI65904 SIE65902:SIE65904 SSA65902:SSA65904 TBW65902:TBW65904 TLS65902:TLS65904 TVO65902:TVO65904 UFK65902:UFK65904 UPG65902:UPG65904 UZC65902:UZC65904 VIY65902:VIY65904 VSU65902:VSU65904 WCQ65902:WCQ65904 WMM65902:WMM65904 WWI65902:WWI65904 E131438:E131440 JW131438:JW131440 TS131438:TS131440 ADO131438:ADO131440 ANK131438:ANK131440 AXG131438:AXG131440 BHC131438:BHC131440 BQY131438:BQY131440 CAU131438:CAU131440 CKQ131438:CKQ131440 CUM131438:CUM131440 DEI131438:DEI131440 DOE131438:DOE131440 DYA131438:DYA131440 EHW131438:EHW131440 ERS131438:ERS131440 FBO131438:FBO131440 FLK131438:FLK131440 FVG131438:FVG131440 GFC131438:GFC131440 GOY131438:GOY131440 GYU131438:GYU131440 HIQ131438:HIQ131440 HSM131438:HSM131440 ICI131438:ICI131440 IME131438:IME131440 IWA131438:IWA131440 JFW131438:JFW131440 JPS131438:JPS131440 JZO131438:JZO131440 KJK131438:KJK131440 KTG131438:KTG131440 LDC131438:LDC131440 LMY131438:LMY131440 LWU131438:LWU131440 MGQ131438:MGQ131440 MQM131438:MQM131440 NAI131438:NAI131440 NKE131438:NKE131440 NUA131438:NUA131440 ODW131438:ODW131440 ONS131438:ONS131440 OXO131438:OXO131440 PHK131438:PHK131440 PRG131438:PRG131440 QBC131438:QBC131440 QKY131438:QKY131440 QUU131438:QUU131440 REQ131438:REQ131440 ROM131438:ROM131440 RYI131438:RYI131440 SIE131438:SIE131440 SSA131438:SSA131440 TBW131438:TBW131440 TLS131438:TLS131440 TVO131438:TVO131440 UFK131438:UFK131440 UPG131438:UPG131440 UZC131438:UZC131440 VIY131438:VIY131440 VSU131438:VSU131440 WCQ131438:WCQ131440 WMM131438:WMM131440 WWI131438:WWI131440 E196974:E196976 JW196974:JW196976 TS196974:TS196976 ADO196974:ADO196976 ANK196974:ANK196976 AXG196974:AXG196976 BHC196974:BHC196976 BQY196974:BQY196976 CAU196974:CAU196976 CKQ196974:CKQ196976 CUM196974:CUM196976 DEI196974:DEI196976 DOE196974:DOE196976 DYA196974:DYA196976 EHW196974:EHW196976 ERS196974:ERS196976 FBO196974:FBO196976 FLK196974:FLK196976 FVG196974:FVG196976 GFC196974:GFC196976 GOY196974:GOY196976 GYU196974:GYU196976 HIQ196974:HIQ196976 HSM196974:HSM196976 ICI196974:ICI196976 IME196974:IME196976 IWA196974:IWA196976 JFW196974:JFW196976 JPS196974:JPS196976 JZO196974:JZO196976 KJK196974:KJK196976 KTG196974:KTG196976 LDC196974:LDC196976 LMY196974:LMY196976 LWU196974:LWU196976 MGQ196974:MGQ196976 MQM196974:MQM196976 NAI196974:NAI196976 NKE196974:NKE196976 NUA196974:NUA196976 ODW196974:ODW196976 ONS196974:ONS196976 OXO196974:OXO196976 PHK196974:PHK196976 PRG196974:PRG196976 QBC196974:QBC196976 QKY196974:QKY196976 QUU196974:QUU196976 REQ196974:REQ196976 ROM196974:ROM196976 RYI196974:RYI196976 SIE196974:SIE196976 SSA196974:SSA196976 TBW196974:TBW196976 TLS196974:TLS196976 TVO196974:TVO196976 UFK196974:UFK196976 UPG196974:UPG196976 UZC196974:UZC196976 VIY196974:VIY196976 VSU196974:VSU196976 WCQ196974:WCQ196976 WMM196974:WMM196976 WWI196974:WWI196976 E262510:E262512 JW262510:JW262512 TS262510:TS262512 ADO262510:ADO262512 ANK262510:ANK262512 AXG262510:AXG262512 BHC262510:BHC262512 BQY262510:BQY262512 CAU262510:CAU262512 CKQ262510:CKQ262512 CUM262510:CUM262512 DEI262510:DEI262512 DOE262510:DOE262512 DYA262510:DYA262512 EHW262510:EHW262512 ERS262510:ERS262512 FBO262510:FBO262512 FLK262510:FLK262512 FVG262510:FVG262512 GFC262510:GFC262512 GOY262510:GOY262512 GYU262510:GYU262512 HIQ262510:HIQ262512 HSM262510:HSM262512 ICI262510:ICI262512 IME262510:IME262512 IWA262510:IWA262512 JFW262510:JFW262512 JPS262510:JPS262512 JZO262510:JZO262512 KJK262510:KJK262512 KTG262510:KTG262512 LDC262510:LDC262512 LMY262510:LMY262512 LWU262510:LWU262512 MGQ262510:MGQ262512 MQM262510:MQM262512 NAI262510:NAI262512 NKE262510:NKE262512 NUA262510:NUA262512 ODW262510:ODW262512 ONS262510:ONS262512 OXO262510:OXO262512 PHK262510:PHK262512 PRG262510:PRG262512 QBC262510:QBC262512 QKY262510:QKY262512 QUU262510:QUU262512 REQ262510:REQ262512 ROM262510:ROM262512 RYI262510:RYI262512 SIE262510:SIE262512 SSA262510:SSA262512 TBW262510:TBW262512 TLS262510:TLS262512 TVO262510:TVO262512 UFK262510:UFK262512 UPG262510:UPG262512 UZC262510:UZC262512 VIY262510:VIY262512 VSU262510:VSU262512 WCQ262510:WCQ262512 WMM262510:WMM262512 WWI262510:WWI262512 E328046:E328048 JW328046:JW328048 TS328046:TS328048 ADO328046:ADO328048 ANK328046:ANK328048 AXG328046:AXG328048 BHC328046:BHC328048 BQY328046:BQY328048 CAU328046:CAU328048 CKQ328046:CKQ328048 CUM328046:CUM328048 DEI328046:DEI328048 DOE328046:DOE328048 DYA328046:DYA328048 EHW328046:EHW328048 ERS328046:ERS328048 FBO328046:FBO328048 FLK328046:FLK328048 FVG328046:FVG328048 GFC328046:GFC328048 GOY328046:GOY328048 GYU328046:GYU328048 HIQ328046:HIQ328048 HSM328046:HSM328048 ICI328046:ICI328048 IME328046:IME328048 IWA328046:IWA328048 JFW328046:JFW328048 JPS328046:JPS328048 JZO328046:JZO328048 KJK328046:KJK328048 KTG328046:KTG328048 LDC328046:LDC328048 LMY328046:LMY328048 LWU328046:LWU328048 MGQ328046:MGQ328048 MQM328046:MQM328048 NAI328046:NAI328048 NKE328046:NKE328048 NUA328046:NUA328048 ODW328046:ODW328048 ONS328046:ONS328048 OXO328046:OXO328048 PHK328046:PHK328048 PRG328046:PRG328048 QBC328046:QBC328048 QKY328046:QKY328048 QUU328046:QUU328048 REQ328046:REQ328048 ROM328046:ROM328048 RYI328046:RYI328048 SIE328046:SIE328048 SSA328046:SSA328048 TBW328046:TBW328048 TLS328046:TLS328048 TVO328046:TVO328048 UFK328046:UFK328048 UPG328046:UPG328048 UZC328046:UZC328048 VIY328046:VIY328048 VSU328046:VSU328048 WCQ328046:WCQ328048 WMM328046:WMM328048 WWI328046:WWI328048 E393582:E393584 JW393582:JW393584 TS393582:TS393584 ADO393582:ADO393584 ANK393582:ANK393584 AXG393582:AXG393584 BHC393582:BHC393584 BQY393582:BQY393584 CAU393582:CAU393584 CKQ393582:CKQ393584 CUM393582:CUM393584 DEI393582:DEI393584 DOE393582:DOE393584 DYA393582:DYA393584 EHW393582:EHW393584 ERS393582:ERS393584 FBO393582:FBO393584 FLK393582:FLK393584 FVG393582:FVG393584 GFC393582:GFC393584 GOY393582:GOY393584 GYU393582:GYU393584 HIQ393582:HIQ393584 HSM393582:HSM393584 ICI393582:ICI393584 IME393582:IME393584 IWA393582:IWA393584 JFW393582:JFW393584 JPS393582:JPS393584 JZO393582:JZO393584 KJK393582:KJK393584 KTG393582:KTG393584 LDC393582:LDC393584 LMY393582:LMY393584 LWU393582:LWU393584 MGQ393582:MGQ393584 MQM393582:MQM393584 NAI393582:NAI393584 NKE393582:NKE393584 NUA393582:NUA393584 ODW393582:ODW393584 ONS393582:ONS393584 OXO393582:OXO393584 PHK393582:PHK393584 PRG393582:PRG393584 QBC393582:QBC393584 QKY393582:QKY393584 QUU393582:QUU393584 REQ393582:REQ393584 ROM393582:ROM393584 RYI393582:RYI393584 SIE393582:SIE393584 SSA393582:SSA393584 TBW393582:TBW393584 TLS393582:TLS393584 TVO393582:TVO393584 UFK393582:UFK393584 UPG393582:UPG393584 UZC393582:UZC393584 VIY393582:VIY393584 VSU393582:VSU393584 WCQ393582:WCQ393584 WMM393582:WMM393584 WWI393582:WWI393584 E459118:E459120 JW459118:JW459120 TS459118:TS459120 ADO459118:ADO459120 ANK459118:ANK459120 AXG459118:AXG459120 BHC459118:BHC459120 BQY459118:BQY459120 CAU459118:CAU459120 CKQ459118:CKQ459120 CUM459118:CUM459120 DEI459118:DEI459120 DOE459118:DOE459120 DYA459118:DYA459120 EHW459118:EHW459120 ERS459118:ERS459120 FBO459118:FBO459120 FLK459118:FLK459120 FVG459118:FVG459120 GFC459118:GFC459120 GOY459118:GOY459120 GYU459118:GYU459120 HIQ459118:HIQ459120 HSM459118:HSM459120 ICI459118:ICI459120 IME459118:IME459120 IWA459118:IWA459120 JFW459118:JFW459120 JPS459118:JPS459120 JZO459118:JZO459120 KJK459118:KJK459120 KTG459118:KTG459120 LDC459118:LDC459120 LMY459118:LMY459120 LWU459118:LWU459120 MGQ459118:MGQ459120 MQM459118:MQM459120 NAI459118:NAI459120 NKE459118:NKE459120 NUA459118:NUA459120 ODW459118:ODW459120 ONS459118:ONS459120 OXO459118:OXO459120 PHK459118:PHK459120 PRG459118:PRG459120 QBC459118:QBC459120 QKY459118:QKY459120 QUU459118:QUU459120 REQ459118:REQ459120 ROM459118:ROM459120 RYI459118:RYI459120 SIE459118:SIE459120 SSA459118:SSA459120 TBW459118:TBW459120 TLS459118:TLS459120 TVO459118:TVO459120 UFK459118:UFK459120 UPG459118:UPG459120 UZC459118:UZC459120 VIY459118:VIY459120 VSU459118:VSU459120 WCQ459118:WCQ459120 WMM459118:WMM459120 WWI459118:WWI459120 E524654:E524656 JW524654:JW524656 TS524654:TS524656 ADO524654:ADO524656 ANK524654:ANK524656 AXG524654:AXG524656 BHC524654:BHC524656 BQY524654:BQY524656 CAU524654:CAU524656 CKQ524654:CKQ524656 CUM524654:CUM524656 DEI524654:DEI524656 DOE524654:DOE524656 DYA524654:DYA524656 EHW524654:EHW524656 ERS524654:ERS524656 FBO524654:FBO524656 FLK524654:FLK524656 FVG524654:FVG524656 GFC524654:GFC524656 GOY524654:GOY524656 GYU524654:GYU524656 HIQ524654:HIQ524656 HSM524654:HSM524656 ICI524654:ICI524656 IME524654:IME524656 IWA524654:IWA524656 JFW524654:JFW524656 JPS524654:JPS524656 JZO524654:JZO524656 KJK524654:KJK524656 KTG524654:KTG524656 LDC524654:LDC524656 LMY524654:LMY524656 LWU524654:LWU524656 MGQ524654:MGQ524656 MQM524654:MQM524656 NAI524654:NAI524656 NKE524654:NKE524656 NUA524654:NUA524656 ODW524654:ODW524656 ONS524654:ONS524656 OXO524654:OXO524656 PHK524654:PHK524656 PRG524654:PRG524656 QBC524654:QBC524656 QKY524654:QKY524656 QUU524654:QUU524656 REQ524654:REQ524656 ROM524654:ROM524656 RYI524654:RYI524656 SIE524654:SIE524656 SSA524654:SSA524656 TBW524654:TBW524656 TLS524654:TLS524656 TVO524654:TVO524656 UFK524654:UFK524656 UPG524654:UPG524656 UZC524654:UZC524656 VIY524654:VIY524656 VSU524654:VSU524656 WCQ524654:WCQ524656 WMM524654:WMM524656 WWI524654:WWI524656 E590190:E590192 JW590190:JW590192 TS590190:TS590192 ADO590190:ADO590192 ANK590190:ANK590192 AXG590190:AXG590192 BHC590190:BHC590192 BQY590190:BQY590192 CAU590190:CAU590192 CKQ590190:CKQ590192 CUM590190:CUM590192 DEI590190:DEI590192 DOE590190:DOE590192 DYA590190:DYA590192 EHW590190:EHW590192 ERS590190:ERS590192 FBO590190:FBO590192 FLK590190:FLK590192 FVG590190:FVG590192 GFC590190:GFC590192 GOY590190:GOY590192 GYU590190:GYU590192 HIQ590190:HIQ590192 HSM590190:HSM590192 ICI590190:ICI590192 IME590190:IME590192 IWA590190:IWA590192 JFW590190:JFW590192 JPS590190:JPS590192 JZO590190:JZO590192 KJK590190:KJK590192 KTG590190:KTG590192 LDC590190:LDC590192 LMY590190:LMY590192 LWU590190:LWU590192 MGQ590190:MGQ590192 MQM590190:MQM590192 NAI590190:NAI590192 NKE590190:NKE590192 NUA590190:NUA590192 ODW590190:ODW590192 ONS590190:ONS590192 OXO590190:OXO590192 PHK590190:PHK590192 PRG590190:PRG590192 QBC590190:QBC590192 QKY590190:QKY590192 QUU590190:QUU590192 REQ590190:REQ590192 ROM590190:ROM590192 RYI590190:RYI590192 SIE590190:SIE590192 SSA590190:SSA590192 TBW590190:TBW590192 TLS590190:TLS590192 TVO590190:TVO590192 UFK590190:UFK590192 UPG590190:UPG590192 UZC590190:UZC590192 VIY590190:VIY590192 VSU590190:VSU590192 WCQ590190:WCQ590192 WMM590190:WMM590192 WWI590190:WWI590192 E655726:E655728 JW655726:JW655728 TS655726:TS655728 ADO655726:ADO655728 ANK655726:ANK655728 AXG655726:AXG655728 BHC655726:BHC655728 BQY655726:BQY655728 CAU655726:CAU655728 CKQ655726:CKQ655728 CUM655726:CUM655728 DEI655726:DEI655728 DOE655726:DOE655728 DYA655726:DYA655728 EHW655726:EHW655728 ERS655726:ERS655728 FBO655726:FBO655728 FLK655726:FLK655728 FVG655726:FVG655728 GFC655726:GFC655728 GOY655726:GOY655728 GYU655726:GYU655728 HIQ655726:HIQ655728 HSM655726:HSM655728 ICI655726:ICI655728 IME655726:IME655728 IWA655726:IWA655728 JFW655726:JFW655728 JPS655726:JPS655728 JZO655726:JZO655728 KJK655726:KJK655728 KTG655726:KTG655728 LDC655726:LDC655728 LMY655726:LMY655728 LWU655726:LWU655728 MGQ655726:MGQ655728 MQM655726:MQM655728 NAI655726:NAI655728 NKE655726:NKE655728 NUA655726:NUA655728 ODW655726:ODW655728 ONS655726:ONS655728 OXO655726:OXO655728 PHK655726:PHK655728 PRG655726:PRG655728 QBC655726:QBC655728 QKY655726:QKY655728 QUU655726:QUU655728 REQ655726:REQ655728 ROM655726:ROM655728 RYI655726:RYI655728 SIE655726:SIE655728 SSA655726:SSA655728 TBW655726:TBW655728 TLS655726:TLS655728 TVO655726:TVO655728 UFK655726:UFK655728 UPG655726:UPG655728 UZC655726:UZC655728 VIY655726:VIY655728 VSU655726:VSU655728 WCQ655726:WCQ655728 WMM655726:WMM655728 WWI655726:WWI655728 E721262:E721264 JW721262:JW721264 TS721262:TS721264 ADO721262:ADO721264 ANK721262:ANK721264 AXG721262:AXG721264 BHC721262:BHC721264 BQY721262:BQY721264 CAU721262:CAU721264 CKQ721262:CKQ721264 CUM721262:CUM721264 DEI721262:DEI721264 DOE721262:DOE721264 DYA721262:DYA721264 EHW721262:EHW721264 ERS721262:ERS721264 FBO721262:FBO721264 FLK721262:FLK721264 FVG721262:FVG721264 GFC721262:GFC721264 GOY721262:GOY721264 GYU721262:GYU721264 HIQ721262:HIQ721264 HSM721262:HSM721264 ICI721262:ICI721264 IME721262:IME721264 IWA721262:IWA721264 JFW721262:JFW721264 JPS721262:JPS721264 JZO721262:JZO721264 KJK721262:KJK721264 KTG721262:KTG721264 LDC721262:LDC721264 LMY721262:LMY721264 LWU721262:LWU721264 MGQ721262:MGQ721264 MQM721262:MQM721264 NAI721262:NAI721264 NKE721262:NKE721264 NUA721262:NUA721264 ODW721262:ODW721264 ONS721262:ONS721264 OXO721262:OXO721264 PHK721262:PHK721264 PRG721262:PRG721264 QBC721262:QBC721264 QKY721262:QKY721264 QUU721262:QUU721264 REQ721262:REQ721264 ROM721262:ROM721264 RYI721262:RYI721264 SIE721262:SIE721264 SSA721262:SSA721264 TBW721262:TBW721264 TLS721262:TLS721264 TVO721262:TVO721264 UFK721262:UFK721264 UPG721262:UPG721264 UZC721262:UZC721264 VIY721262:VIY721264 VSU721262:VSU721264 WCQ721262:WCQ721264 WMM721262:WMM721264 WWI721262:WWI721264 E786798:E786800 JW786798:JW786800 TS786798:TS786800 ADO786798:ADO786800 ANK786798:ANK786800 AXG786798:AXG786800 BHC786798:BHC786800 BQY786798:BQY786800 CAU786798:CAU786800 CKQ786798:CKQ786800 CUM786798:CUM786800 DEI786798:DEI786800 DOE786798:DOE786800 DYA786798:DYA786800 EHW786798:EHW786800 ERS786798:ERS786800 FBO786798:FBO786800 FLK786798:FLK786800 FVG786798:FVG786800 GFC786798:GFC786800 GOY786798:GOY786800 GYU786798:GYU786800 HIQ786798:HIQ786800 HSM786798:HSM786800 ICI786798:ICI786800 IME786798:IME786800 IWA786798:IWA786800 JFW786798:JFW786800 JPS786798:JPS786800 JZO786798:JZO786800 KJK786798:KJK786800 KTG786798:KTG786800 LDC786798:LDC786800 LMY786798:LMY786800 LWU786798:LWU786800 MGQ786798:MGQ786800 MQM786798:MQM786800 NAI786798:NAI786800 NKE786798:NKE786800 NUA786798:NUA786800 ODW786798:ODW786800 ONS786798:ONS786800 OXO786798:OXO786800 PHK786798:PHK786800 PRG786798:PRG786800 QBC786798:QBC786800 QKY786798:QKY786800 QUU786798:QUU786800 REQ786798:REQ786800 ROM786798:ROM786800 RYI786798:RYI786800 SIE786798:SIE786800 SSA786798:SSA786800 TBW786798:TBW786800 TLS786798:TLS786800 TVO786798:TVO786800 UFK786798:UFK786800 UPG786798:UPG786800 UZC786798:UZC786800 VIY786798:VIY786800 VSU786798:VSU786800 WCQ786798:WCQ786800 WMM786798:WMM786800 WWI786798:WWI786800 E852334:E852336 JW852334:JW852336 TS852334:TS852336 ADO852334:ADO852336 ANK852334:ANK852336 AXG852334:AXG852336 BHC852334:BHC852336 BQY852334:BQY852336 CAU852334:CAU852336 CKQ852334:CKQ852336 CUM852334:CUM852336 DEI852334:DEI852336 DOE852334:DOE852336 DYA852334:DYA852336 EHW852334:EHW852336 ERS852334:ERS852336 FBO852334:FBO852336 FLK852334:FLK852336 FVG852334:FVG852336 GFC852334:GFC852336 GOY852334:GOY852336 GYU852334:GYU852336 HIQ852334:HIQ852336 HSM852334:HSM852336 ICI852334:ICI852336 IME852334:IME852336 IWA852334:IWA852336 JFW852334:JFW852336 JPS852334:JPS852336 JZO852334:JZO852336 KJK852334:KJK852336 KTG852334:KTG852336 LDC852334:LDC852336 LMY852334:LMY852336 LWU852334:LWU852336 MGQ852334:MGQ852336 MQM852334:MQM852336 NAI852334:NAI852336 NKE852334:NKE852336 NUA852334:NUA852336 ODW852334:ODW852336 ONS852334:ONS852336 OXO852334:OXO852336 PHK852334:PHK852336 PRG852334:PRG852336 QBC852334:QBC852336 QKY852334:QKY852336 QUU852334:QUU852336 REQ852334:REQ852336 ROM852334:ROM852336 RYI852334:RYI852336 SIE852334:SIE852336 SSA852334:SSA852336 TBW852334:TBW852336 TLS852334:TLS852336 TVO852334:TVO852336 UFK852334:UFK852336 UPG852334:UPG852336 UZC852334:UZC852336 VIY852334:VIY852336 VSU852334:VSU852336 WCQ852334:WCQ852336 WMM852334:WMM852336 WWI852334:WWI852336 E917870:E917872 JW917870:JW917872 TS917870:TS917872 ADO917870:ADO917872 ANK917870:ANK917872 AXG917870:AXG917872 BHC917870:BHC917872 BQY917870:BQY917872 CAU917870:CAU917872 CKQ917870:CKQ917872 CUM917870:CUM917872 DEI917870:DEI917872 DOE917870:DOE917872 DYA917870:DYA917872 EHW917870:EHW917872 ERS917870:ERS917872 FBO917870:FBO917872 FLK917870:FLK917872 FVG917870:FVG917872 GFC917870:GFC917872 GOY917870:GOY917872 GYU917870:GYU917872 HIQ917870:HIQ917872 HSM917870:HSM917872 ICI917870:ICI917872 IME917870:IME917872 IWA917870:IWA917872 JFW917870:JFW917872 JPS917870:JPS917872 JZO917870:JZO917872 KJK917870:KJK917872 KTG917870:KTG917872 LDC917870:LDC917872 LMY917870:LMY917872 LWU917870:LWU917872 MGQ917870:MGQ917872 MQM917870:MQM917872 NAI917870:NAI917872 NKE917870:NKE917872 NUA917870:NUA917872 ODW917870:ODW917872 ONS917870:ONS917872 OXO917870:OXO917872 PHK917870:PHK917872 PRG917870:PRG917872 QBC917870:QBC917872 QKY917870:QKY917872 QUU917870:QUU917872 REQ917870:REQ917872 ROM917870:ROM917872 RYI917870:RYI917872 SIE917870:SIE917872 SSA917870:SSA917872 TBW917870:TBW917872 TLS917870:TLS917872 TVO917870:TVO917872 UFK917870:UFK917872 UPG917870:UPG917872 UZC917870:UZC917872 VIY917870:VIY917872 VSU917870:VSU917872 WCQ917870:WCQ917872 WMM917870:WMM917872 WWI917870:WWI917872 E983406:E983408 JW983406:JW983408 TS983406:TS983408 ADO983406:ADO983408 ANK983406:ANK983408 AXG983406:AXG983408 BHC983406:BHC983408 BQY983406:BQY983408 CAU983406:CAU983408 CKQ983406:CKQ983408 CUM983406:CUM983408 DEI983406:DEI983408 DOE983406:DOE983408 DYA983406:DYA983408 EHW983406:EHW983408 ERS983406:ERS983408 FBO983406:FBO983408 FLK983406:FLK983408 FVG983406:FVG983408 GFC983406:GFC983408 GOY983406:GOY983408 GYU983406:GYU983408 HIQ983406:HIQ983408 HSM983406:HSM983408 ICI983406:ICI983408 IME983406:IME983408 IWA983406:IWA983408 JFW983406:JFW983408 JPS983406:JPS983408 JZO983406:JZO983408 KJK983406:KJK983408 KTG983406:KTG983408 LDC983406:LDC983408 LMY983406:LMY983408 LWU983406:LWU983408 MGQ983406:MGQ983408 MQM983406:MQM983408 NAI983406:NAI983408 NKE983406:NKE983408 NUA983406:NUA983408 ODW983406:ODW983408 ONS983406:ONS983408 OXO983406:OXO983408 PHK983406:PHK983408 PRG983406:PRG983408 QBC983406:QBC983408 QKY983406:QKY983408 QUU983406:QUU983408 REQ983406:REQ983408 ROM983406:ROM983408 RYI983406:RYI983408 SIE983406:SIE983408 SSA983406:SSA983408 TBW983406:TBW983408 TLS983406:TLS983408 TVO983406:TVO983408 UFK983406:UFK983408 UPG983406:UPG983408 UZC983406:UZC983408 VIY983406:VIY983408 VSU983406:VSU983408 WCQ983406:WCQ983408 WMM983406:WMM983408 WWI983406:WWI983408 NAI983154:NAI983156 E65844:E65846 JW65844:JW65846 TS65844:TS65846 ADO65844:ADO65846 ANK65844:ANK65846 AXG65844:AXG65846 BHC65844:BHC65846 BQY65844:BQY65846 CAU65844:CAU65846 CKQ65844:CKQ65846 CUM65844:CUM65846 DEI65844:DEI65846 DOE65844:DOE65846 DYA65844:DYA65846 EHW65844:EHW65846 ERS65844:ERS65846 FBO65844:FBO65846 FLK65844:FLK65846 FVG65844:FVG65846 GFC65844:GFC65846 GOY65844:GOY65846 GYU65844:GYU65846 HIQ65844:HIQ65846 HSM65844:HSM65846 ICI65844:ICI65846 IME65844:IME65846 IWA65844:IWA65846 JFW65844:JFW65846 JPS65844:JPS65846 JZO65844:JZO65846 KJK65844:KJK65846 KTG65844:KTG65846 LDC65844:LDC65846 LMY65844:LMY65846 LWU65844:LWU65846 MGQ65844:MGQ65846 MQM65844:MQM65846 NAI65844:NAI65846 NKE65844:NKE65846 NUA65844:NUA65846 ODW65844:ODW65846 ONS65844:ONS65846 OXO65844:OXO65846 PHK65844:PHK65846 PRG65844:PRG65846 QBC65844:QBC65846 QKY65844:QKY65846 QUU65844:QUU65846 REQ65844:REQ65846 ROM65844:ROM65846 RYI65844:RYI65846 SIE65844:SIE65846 SSA65844:SSA65846 TBW65844:TBW65846 TLS65844:TLS65846 TVO65844:TVO65846 UFK65844:UFK65846 UPG65844:UPG65846 UZC65844:UZC65846 VIY65844:VIY65846 VSU65844:VSU65846 WCQ65844:WCQ65846 WMM65844:WMM65846 WWI65844:WWI65846 E131380:E131382 JW131380:JW131382 TS131380:TS131382 ADO131380:ADO131382 ANK131380:ANK131382 AXG131380:AXG131382 BHC131380:BHC131382 BQY131380:BQY131382 CAU131380:CAU131382 CKQ131380:CKQ131382 CUM131380:CUM131382 DEI131380:DEI131382 DOE131380:DOE131382 DYA131380:DYA131382 EHW131380:EHW131382 ERS131380:ERS131382 FBO131380:FBO131382 FLK131380:FLK131382 FVG131380:FVG131382 GFC131380:GFC131382 GOY131380:GOY131382 GYU131380:GYU131382 HIQ131380:HIQ131382 HSM131380:HSM131382 ICI131380:ICI131382 IME131380:IME131382 IWA131380:IWA131382 JFW131380:JFW131382 JPS131380:JPS131382 JZO131380:JZO131382 KJK131380:KJK131382 KTG131380:KTG131382 LDC131380:LDC131382 LMY131380:LMY131382 LWU131380:LWU131382 MGQ131380:MGQ131382 MQM131380:MQM131382 NAI131380:NAI131382 NKE131380:NKE131382 NUA131380:NUA131382 ODW131380:ODW131382 ONS131380:ONS131382 OXO131380:OXO131382 PHK131380:PHK131382 PRG131380:PRG131382 QBC131380:QBC131382 QKY131380:QKY131382 QUU131380:QUU131382 REQ131380:REQ131382 ROM131380:ROM131382 RYI131380:RYI131382 SIE131380:SIE131382 SSA131380:SSA131382 TBW131380:TBW131382 TLS131380:TLS131382 TVO131380:TVO131382 UFK131380:UFK131382 UPG131380:UPG131382 UZC131380:UZC131382 VIY131380:VIY131382 VSU131380:VSU131382 WCQ131380:WCQ131382 WMM131380:WMM131382 WWI131380:WWI131382 E196916:E196918 JW196916:JW196918 TS196916:TS196918 ADO196916:ADO196918 ANK196916:ANK196918 AXG196916:AXG196918 BHC196916:BHC196918 BQY196916:BQY196918 CAU196916:CAU196918 CKQ196916:CKQ196918 CUM196916:CUM196918 DEI196916:DEI196918 DOE196916:DOE196918 DYA196916:DYA196918 EHW196916:EHW196918 ERS196916:ERS196918 FBO196916:FBO196918 FLK196916:FLK196918 FVG196916:FVG196918 GFC196916:GFC196918 GOY196916:GOY196918 GYU196916:GYU196918 HIQ196916:HIQ196918 HSM196916:HSM196918 ICI196916:ICI196918 IME196916:IME196918 IWA196916:IWA196918 JFW196916:JFW196918 JPS196916:JPS196918 JZO196916:JZO196918 KJK196916:KJK196918 KTG196916:KTG196918 LDC196916:LDC196918 LMY196916:LMY196918 LWU196916:LWU196918 MGQ196916:MGQ196918 MQM196916:MQM196918 NAI196916:NAI196918 NKE196916:NKE196918 NUA196916:NUA196918 ODW196916:ODW196918 ONS196916:ONS196918 OXO196916:OXO196918 PHK196916:PHK196918 PRG196916:PRG196918 QBC196916:QBC196918 QKY196916:QKY196918 QUU196916:QUU196918 REQ196916:REQ196918 ROM196916:ROM196918 RYI196916:RYI196918 SIE196916:SIE196918 SSA196916:SSA196918 TBW196916:TBW196918 TLS196916:TLS196918 TVO196916:TVO196918 UFK196916:UFK196918 UPG196916:UPG196918 UZC196916:UZC196918 VIY196916:VIY196918 VSU196916:VSU196918 WCQ196916:WCQ196918 WMM196916:WMM196918 WWI196916:WWI196918 E262452:E262454 JW262452:JW262454 TS262452:TS262454 ADO262452:ADO262454 ANK262452:ANK262454 AXG262452:AXG262454 BHC262452:BHC262454 BQY262452:BQY262454 CAU262452:CAU262454 CKQ262452:CKQ262454 CUM262452:CUM262454 DEI262452:DEI262454 DOE262452:DOE262454 DYA262452:DYA262454 EHW262452:EHW262454 ERS262452:ERS262454 FBO262452:FBO262454 FLK262452:FLK262454 FVG262452:FVG262454 GFC262452:GFC262454 GOY262452:GOY262454 GYU262452:GYU262454 HIQ262452:HIQ262454 HSM262452:HSM262454 ICI262452:ICI262454 IME262452:IME262454 IWA262452:IWA262454 JFW262452:JFW262454 JPS262452:JPS262454 JZO262452:JZO262454 KJK262452:KJK262454 KTG262452:KTG262454 LDC262452:LDC262454 LMY262452:LMY262454 LWU262452:LWU262454 MGQ262452:MGQ262454 MQM262452:MQM262454 NAI262452:NAI262454 NKE262452:NKE262454 NUA262452:NUA262454 ODW262452:ODW262454 ONS262452:ONS262454 OXO262452:OXO262454 PHK262452:PHK262454 PRG262452:PRG262454 QBC262452:QBC262454 QKY262452:QKY262454 QUU262452:QUU262454 REQ262452:REQ262454 ROM262452:ROM262454 RYI262452:RYI262454 SIE262452:SIE262454 SSA262452:SSA262454 TBW262452:TBW262454 TLS262452:TLS262454 TVO262452:TVO262454 UFK262452:UFK262454 UPG262452:UPG262454 UZC262452:UZC262454 VIY262452:VIY262454 VSU262452:VSU262454 WCQ262452:WCQ262454 WMM262452:WMM262454 WWI262452:WWI262454 E327988:E327990 JW327988:JW327990 TS327988:TS327990 ADO327988:ADO327990 ANK327988:ANK327990 AXG327988:AXG327990 BHC327988:BHC327990 BQY327988:BQY327990 CAU327988:CAU327990 CKQ327988:CKQ327990 CUM327988:CUM327990 DEI327988:DEI327990 DOE327988:DOE327990 DYA327988:DYA327990 EHW327988:EHW327990 ERS327988:ERS327990 FBO327988:FBO327990 FLK327988:FLK327990 FVG327988:FVG327990 GFC327988:GFC327990 GOY327988:GOY327990 GYU327988:GYU327990 HIQ327988:HIQ327990 HSM327988:HSM327990 ICI327988:ICI327990 IME327988:IME327990 IWA327988:IWA327990 JFW327988:JFW327990 JPS327988:JPS327990 JZO327988:JZO327990 KJK327988:KJK327990 KTG327988:KTG327990 LDC327988:LDC327990 LMY327988:LMY327990 LWU327988:LWU327990 MGQ327988:MGQ327990 MQM327988:MQM327990 NAI327988:NAI327990 NKE327988:NKE327990 NUA327988:NUA327990 ODW327988:ODW327990 ONS327988:ONS327990 OXO327988:OXO327990 PHK327988:PHK327990 PRG327988:PRG327990 QBC327988:QBC327990 QKY327988:QKY327990 QUU327988:QUU327990 REQ327988:REQ327990 ROM327988:ROM327990 RYI327988:RYI327990 SIE327988:SIE327990 SSA327988:SSA327990 TBW327988:TBW327990 TLS327988:TLS327990 TVO327988:TVO327990 UFK327988:UFK327990 UPG327988:UPG327990 UZC327988:UZC327990 VIY327988:VIY327990 VSU327988:VSU327990 WCQ327988:WCQ327990 WMM327988:WMM327990 WWI327988:WWI327990 E393524:E393526 JW393524:JW393526 TS393524:TS393526 ADO393524:ADO393526 ANK393524:ANK393526 AXG393524:AXG393526 BHC393524:BHC393526 BQY393524:BQY393526 CAU393524:CAU393526 CKQ393524:CKQ393526 CUM393524:CUM393526 DEI393524:DEI393526 DOE393524:DOE393526 DYA393524:DYA393526 EHW393524:EHW393526 ERS393524:ERS393526 FBO393524:FBO393526 FLK393524:FLK393526 FVG393524:FVG393526 GFC393524:GFC393526 GOY393524:GOY393526 GYU393524:GYU393526 HIQ393524:HIQ393526 HSM393524:HSM393526 ICI393524:ICI393526 IME393524:IME393526 IWA393524:IWA393526 JFW393524:JFW393526 JPS393524:JPS393526 JZO393524:JZO393526 KJK393524:KJK393526 KTG393524:KTG393526 LDC393524:LDC393526 LMY393524:LMY393526 LWU393524:LWU393526 MGQ393524:MGQ393526 MQM393524:MQM393526 NAI393524:NAI393526 NKE393524:NKE393526 NUA393524:NUA393526 ODW393524:ODW393526 ONS393524:ONS393526 OXO393524:OXO393526 PHK393524:PHK393526 PRG393524:PRG393526 QBC393524:QBC393526 QKY393524:QKY393526 QUU393524:QUU393526 REQ393524:REQ393526 ROM393524:ROM393526 RYI393524:RYI393526 SIE393524:SIE393526 SSA393524:SSA393526 TBW393524:TBW393526 TLS393524:TLS393526 TVO393524:TVO393526 UFK393524:UFK393526 UPG393524:UPG393526 UZC393524:UZC393526 VIY393524:VIY393526 VSU393524:VSU393526 WCQ393524:WCQ393526 WMM393524:WMM393526 WWI393524:WWI393526 E459060:E459062 JW459060:JW459062 TS459060:TS459062 ADO459060:ADO459062 ANK459060:ANK459062 AXG459060:AXG459062 BHC459060:BHC459062 BQY459060:BQY459062 CAU459060:CAU459062 CKQ459060:CKQ459062 CUM459060:CUM459062 DEI459060:DEI459062 DOE459060:DOE459062 DYA459060:DYA459062 EHW459060:EHW459062 ERS459060:ERS459062 FBO459060:FBO459062 FLK459060:FLK459062 FVG459060:FVG459062 GFC459060:GFC459062 GOY459060:GOY459062 GYU459060:GYU459062 HIQ459060:HIQ459062 HSM459060:HSM459062 ICI459060:ICI459062 IME459060:IME459062 IWA459060:IWA459062 JFW459060:JFW459062 JPS459060:JPS459062 JZO459060:JZO459062 KJK459060:KJK459062 KTG459060:KTG459062 LDC459060:LDC459062 LMY459060:LMY459062 LWU459060:LWU459062 MGQ459060:MGQ459062 MQM459060:MQM459062 NAI459060:NAI459062 NKE459060:NKE459062 NUA459060:NUA459062 ODW459060:ODW459062 ONS459060:ONS459062 OXO459060:OXO459062 PHK459060:PHK459062 PRG459060:PRG459062 QBC459060:QBC459062 QKY459060:QKY459062 QUU459060:QUU459062 REQ459060:REQ459062 ROM459060:ROM459062 RYI459060:RYI459062 SIE459060:SIE459062 SSA459060:SSA459062 TBW459060:TBW459062 TLS459060:TLS459062 TVO459060:TVO459062 UFK459060:UFK459062 UPG459060:UPG459062 UZC459060:UZC459062 VIY459060:VIY459062 VSU459060:VSU459062 WCQ459060:WCQ459062 WMM459060:WMM459062 WWI459060:WWI459062 E524596:E524598 JW524596:JW524598 TS524596:TS524598 ADO524596:ADO524598 ANK524596:ANK524598 AXG524596:AXG524598 BHC524596:BHC524598 BQY524596:BQY524598 CAU524596:CAU524598 CKQ524596:CKQ524598 CUM524596:CUM524598 DEI524596:DEI524598 DOE524596:DOE524598 DYA524596:DYA524598 EHW524596:EHW524598 ERS524596:ERS524598 FBO524596:FBO524598 FLK524596:FLK524598 FVG524596:FVG524598 GFC524596:GFC524598 GOY524596:GOY524598 GYU524596:GYU524598 HIQ524596:HIQ524598 HSM524596:HSM524598 ICI524596:ICI524598 IME524596:IME524598 IWA524596:IWA524598 JFW524596:JFW524598 JPS524596:JPS524598 JZO524596:JZO524598 KJK524596:KJK524598 KTG524596:KTG524598 LDC524596:LDC524598 LMY524596:LMY524598 LWU524596:LWU524598 MGQ524596:MGQ524598 MQM524596:MQM524598 NAI524596:NAI524598 NKE524596:NKE524598 NUA524596:NUA524598 ODW524596:ODW524598 ONS524596:ONS524598 OXO524596:OXO524598 PHK524596:PHK524598 PRG524596:PRG524598 QBC524596:QBC524598 QKY524596:QKY524598 QUU524596:QUU524598 REQ524596:REQ524598 ROM524596:ROM524598 RYI524596:RYI524598 SIE524596:SIE524598 SSA524596:SSA524598 TBW524596:TBW524598 TLS524596:TLS524598 TVO524596:TVO524598 UFK524596:UFK524598 UPG524596:UPG524598 UZC524596:UZC524598 VIY524596:VIY524598 VSU524596:VSU524598 WCQ524596:WCQ524598 WMM524596:WMM524598 WWI524596:WWI524598 E590132:E590134 JW590132:JW590134 TS590132:TS590134 ADO590132:ADO590134 ANK590132:ANK590134 AXG590132:AXG590134 BHC590132:BHC590134 BQY590132:BQY590134 CAU590132:CAU590134 CKQ590132:CKQ590134 CUM590132:CUM590134 DEI590132:DEI590134 DOE590132:DOE590134 DYA590132:DYA590134 EHW590132:EHW590134 ERS590132:ERS590134 FBO590132:FBO590134 FLK590132:FLK590134 FVG590132:FVG590134 GFC590132:GFC590134 GOY590132:GOY590134 GYU590132:GYU590134 HIQ590132:HIQ590134 HSM590132:HSM590134 ICI590132:ICI590134 IME590132:IME590134 IWA590132:IWA590134 JFW590132:JFW590134 JPS590132:JPS590134 JZO590132:JZO590134 KJK590132:KJK590134 KTG590132:KTG590134 LDC590132:LDC590134 LMY590132:LMY590134 LWU590132:LWU590134 MGQ590132:MGQ590134 MQM590132:MQM590134 NAI590132:NAI590134 NKE590132:NKE590134 NUA590132:NUA590134 ODW590132:ODW590134 ONS590132:ONS590134 OXO590132:OXO590134 PHK590132:PHK590134 PRG590132:PRG590134 QBC590132:QBC590134 QKY590132:QKY590134 QUU590132:QUU590134 REQ590132:REQ590134 ROM590132:ROM590134 RYI590132:RYI590134 SIE590132:SIE590134 SSA590132:SSA590134 TBW590132:TBW590134 TLS590132:TLS590134 TVO590132:TVO590134 UFK590132:UFK590134 UPG590132:UPG590134 UZC590132:UZC590134 VIY590132:VIY590134 VSU590132:VSU590134 WCQ590132:WCQ590134 WMM590132:WMM590134 WWI590132:WWI590134 E655668:E655670 JW655668:JW655670 TS655668:TS655670 ADO655668:ADO655670 ANK655668:ANK655670 AXG655668:AXG655670 BHC655668:BHC655670 BQY655668:BQY655670 CAU655668:CAU655670 CKQ655668:CKQ655670 CUM655668:CUM655670 DEI655668:DEI655670 DOE655668:DOE655670 DYA655668:DYA655670 EHW655668:EHW655670 ERS655668:ERS655670 FBO655668:FBO655670 FLK655668:FLK655670 FVG655668:FVG655670 GFC655668:GFC655670 GOY655668:GOY655670 GYU655668:GYU655670 HIQ655668:HIQ655670 HSM655668:HSM655670 ICI655668:ICI655670 IME655668:IME655670 IWA655668:IWA655670 JFW655668:JFW655670 JPS655668:JPS655670 JZO655668:JZO655670 KJK655668:KJK655670 KTG655668:KTG655670 LDC655668:LDC655670 LMY655668:LMY655670 LWU655668:LWU655670 MGQ655668:MGQ655670 MQM655668:MQM655670 NAI655668:NAI655670 NKE655668:NKE655670 NUA655668:NUA655670 ODW655668:ODW655670 ONS655668:ONS655670 OXO655668:OXO655670 PHK655668:PHK655670 PRG655668:PRG655670 QBC655668:QBC655670 QKY655668:QKY655670 QUU655668:QUU655670 REQ655668:REQ655670 ROM655668:ROM655670 RYI655668:RYI655670 SIE655668:SIE655670 SSA655668:SSA655670 TBW655668:TBW655670 TLS655668:TLS655670 TVO655668:TVO655670 UFK655668:UFK655670 UPG655668:UPG655670 UZC655668:UZC655670 VIY655668:VIY655670 VSU655668:VSU655670 WCQ655668:WCQ655670 WMM655668:WMM655670 WWI655668:WWI655670 E721204:E721206 JW721204:JW721206 TS721204:TS721206 ADO721204:ADO721206 ANK721204:ANK721206 AXG721204:AXG721206 BHC721204:BHC721206 BQY721204:BQY721206 CAU721204:CAU721206 CKQ721204:CKQ721206 CUM721204:CUM721206 DEI721204:DEI721206 DOE721204:DOE721206 DYA721204:DYA721206 EHW721204:EHW721206 ERS721204:ERS721206 FBO721204:FBO721206 FLK721204:FLK721206 FVG721204:FVG721206 GFC721204:GFC721206 GOY721204:GOY721206 GYU721204:GYU721206 HIQ721204:HIQ721206 HSM721204:HSM721206 ICI721204:ICI721206 IME721204:IME721206 IWA721204:IWA721206 JFW721204:JFW721206 JPS721204:JPS721206 JZO721204:JZO721206 KJK721204:KJK721206 KTG721204:KTG721206 LDC721204:LDC721206 LMY721204:LMY721206 LWU721204:LWU721206 MGQ721204:MGQ721206 MQM721204:MQM721206 NAI721204:NAI721206 NKE721204:NKE721206 NUA721204:NUA721206 ODW721204:ODW721206 ONS721204:ONS721206 OXO721204:OXO721206 PHK721204:PHK721206 PRG721204:PRG721206 QBC721204:QBC721206 QKY721204:QKY721206 QUU721204:QUU721206 REQ721204:REQ721206 ROM721204:ROM721206 RYI721204:RYI721206 SIE721204:SIE721206 SSA721204:SSA721206 TBW721204:TBW721206 TLS721204:TLS721206 TVO721204:TVO721206 UFK721204:UFK721206 UPG721204:UPG721206 UZC721204:UZC721206 VIY721204:VIY721206 VSU721204:VSU721206 WCQ721204:WCQ721206 WMM721204:WMM721206 WWI721204:WWI721206 E786740:E786742 JW786740:JW786742 TS786740:TS786742 ADO786740:ADO786742 ANK786740:ANK786742 AXG786740:AXG786742 BHC786740:BHC786742 BQY786740:BQY786742 CAU786740:CAU786742 CKQ786740:CKQ786742 CUM786740:CUM786742 DEI786740:DEI786742 DOE786740:DOE786742 DYA786740:DYA786742 EHW786740:EHW786742 ERS786740:ERS786742 FBO786740:FBO786742 FLK786740:FLK786742 FVG786740:FVG786742 GFC786740:GFC786742 GOY786740:GOY786742 GYU786740:GYU786742 HIQ786740:HIQ786742 HSM786740:HSM786742 ICI786740:ICI786742 IME786740:IME786742 IWA786740:IWA786742 JFW786740:JFW786742 JPS786740:JPS786742 JZO786740:JZO786742 KJK786740:KJK786742 KTG786740:KTG786742 LDC786740:LDC786742 LMY786740:LMY786742 LWU786740:LWU786742 MGQ786740:MGQ786742 MQM786740:MQM786742 NAI786740:NAI786742 NKE786740:NKE786742 NUA786740:NUA786742 ODW786740:ODW786742 ONS786740:ONS786742 OXO786740:OXO786742 PHK786740:PHK786742 PRG786740:PRG786742 QBC786740:QBC786742 QKY786740:QKY786742 QUU786740:QUU786742 REQ786740:REQ786742 ROM786740:ROM786742 RYI786740:RYI786742 SIE786740:SIE786742 SSA786740:SSA786742 TBW786740:TBW786742 TLS786740:TLS786742 TVO786740:TVO786742 UFK786740:UFK786742 UPG786740:UPG786742 UZC786740:UZC786742 VIY786740:VIY786742 VSU786740:VSU786742 WCQ786740:WCQ786742 WMM786740:WMM786742 WWI786740:WWI786742 E852276:E852278 JW852276:JW852278 TS852276:TS852278 ADO852276:ADO852278 ANK852276:ANK852278 AXG852276:AXG852278 BHC852276:BHC852278 BQY852276:BQY852278 CAU852276:CAU852278 CKQ852276:CKQ852278 CUM852276:CUM852278 DEI852276:DEI852278 DOE852276:DOE852278 DYA852276:DYA852278 EHW852276:EHW852278 ERS852276:ERS852278 FBO852276:FBO852278 FLK852276:FLK852278 FVG852276:FVG852278 GFC852276:GFC852278 GOY852276:GOY852278 GYU852276:GYU852278 HIQ852276:HIQ852278 HSM852276:HSM852278 ICI852276:ICI852278 IME852276:IME852278 IWA852276:IWA852278 JFW852276:JFW852278 JPS852276:JPS852278 JZO852276:JZO852278 KJK852276:KJK852278 KTG852276:KTG852278 LDC852276:LDC852278 LMY852276:LMY852278 LWU852276:LWU852278 MGQ852276:MGQ852278 MQM852276:MQM852278 NAI852276:NAI852278 NKE852276:NKE852278 NUA852276:NUA852278 ODW852276:ODW852278 ONS852276:ONS852278 OXO852276:OXO852278 PHK852276:PHK852278 PRG852276:PRG852278 QBC852276:QBC852278 QKY852276:QKY852278 QUU852276:QUU852278 REQ852276:REQ852278 ROM852276:ROM852278 RYI852276:RYI852278 SIE852276:SIE852278 SSA852276:SSA852278 TBW852276:TBW852278 TLS852276:TLS852278 TVO852276:TVO852278 UFK852276:UFK852278 UPG852276:UPG852278 UZC852276:UZC852278 VIY852276:VIY852278 VSU852276:VSU852278 WCQ852276:WCQ852278 WMM852276:WMM852278 WWI852276:WWI852278 E917812:E917814 JW917812:JW917814 TS917812:TS917814 ADO917812:ADO917814 ANK917812:ANK917814 AXG917812:AXG917814 BHC917812:BHC917814 BQY917812:BQY917814 CAU917812:CAU917814 CKQ917812:CKQ917814 CUM917812:CUM917814 DEI917812:DEI917814 DOE917812:DOE917814 DYA917812:DYA917814 EHW917812:EHW917814 ERS917812:ERS917814 FBO917812:FBO917814 FLK917812:FLK917814 FVG917812:FVG917814 GFC917812:GFC917814 GOY917812:GOY917814 GYU917812:GYU917814 HIQ917812:HIQ917814 HSM917812:HSM917814 ICI917812:ICI917814 IME917812:IME917814 IWA917812:IWA917814 JFW917812:JFW917814 JPS917812:JPS917814 JZO917812:JZO917814 KJK917812:KJK917814 KTG917812:KTG917814 LDC917812:LDC917814 LMY917812:LMY917814 LWU917812:LWU917814 MGQ917812:MGQ917814 MQM917812:MQM917814 NAI917812:NAI917814 NKE917812:NKE917814 NUA917812:NUA917814 ODW917812:ODW917814 ONS917812:ONS917814 OXO917812:OXO917814 PHK917812:PHK917814 PRG917812:PRG917814 QBC917812:QBC917814 QKY917812:QKY917814 QUU917812:QUU917814 REQ917812:REQ917814 ROM917812:ROM917814 RYI917812:RYI917814 SIE917812:SIE917814 SSA917812:SSA917814 TBW917812:TBW917814 TLS917812:TLS917814 TVO917812:TVO917814 UFK917812:UFK917814 UPG917812:UPG917814 UZC917812:UZC917814 VIY917812:VIY917814 VSU917812:VSU917814 WCQ917812:WCQ917814 WMM917812:WMM917814 WWI917812:WWI917814 E983348:E983350 JW983348:JW983350 TS983348:TS983350 ADO983348:ADO983350 ANK983348:ANK983350 AXG983348:AXG983350 BHC983348:BHC983350 BQY983348:BQY983350 CAU983348:CAU983350 CKQ983348:CKQ983350 CUM983348:CUM983350 DEI983348:DEI983350 DOE983348:DOE983350 DYA983348:DYA983350 EHW983348:EHW983350 ERS983348:ERS983350 FBO983348:FBO983350 FLK983348:FLK983350 FVG983348:FVG983350 GFC983348:GFC983350 GOY983348:GOY983350 GYU983348:GYU983350 HIQ983348:HIQ983350 HSM983348:HSM983350 ICI983348:ICI983350 IME983348:IME983350 IWA983348:IWA983350 JFW983348:JFW983350 JPS983348:JPS983350 JZO983348:JZO983350 KJK983348:KJK983350 KTG983348:KTG983350 LDC983348:LDC983350 LMY983348:LMY983350 LWU983348:LWU983350 MGQ983348:MGQ983350 MQM983348:MQM983350 NAI983348:NAI983350 NKE983348:NKE983350 NUA983348:NUA983350 ODW983348:ODW983350 ONS983348:ONS983350 OXO983348:OXO983350 PHK983348:PHK983350 PRG983348:PRG983350 QBC983348:QBC983350 QKY983348:QKY983350 QUU983348:QUU983350 REQ983348:REQ983350 ROM983348:ROM983350 RYI983348:RYI983350 SIE983348:SIE983350 SSA983348:SSA983350 TBW983348:TBW983350 TLS983348:TLS983350 TVO983348:TVO983350 UFK983348:UFK983350 UPG983348:UPG983350 UZC983348:UZC983350 VIY983348:VIY983350 VSU983348:VSU983350 WCQ983348:WCQ983350 WMM983348:WMM983350 WWI983348:WWI983350 NKE983154:NKE983156 JW380:JW382 TS380:TS382 ADO380:ADO382 ANK380:ANK382 AXG380:AXG382 BHC380:BHC382 BQY380:BQY382 CAU380:CAU382 CKQ380:CKQ382 CUM380:CUM382 DEI380:DEI382 DOE380:DOE382 DYA380:DYA382 EHW380:EHW382 ERS380:ERS382 FBO380:FBO382 FLK380:FLK382 FVG380:FVG382 GFC380:GFC382 GOY380:GOY382 GYU380:GYU382 HIQ380:HIQ382 HSM380:HSM382 ICI380:ICI382 IME380:IME382 IWA380:IWA382 JFW380:JFW382 JPS380:JPS382 JZO380:JZO382 KJK380:KJK382 KTG380:KTG382 LDC380:LDC382 LMY380:LMY382 LWU380:LWU382 MGQ380:MGQ382 MQM380:MQM382 NAI380:NAI382 NKE380:NKE382 NUA380:NUA382 ODW380:ODW382 ONS380:ONS382 OXO380:OXO382 PHK380:PHK382 PRG380:PRG382 QBC380:QBC382 QKY380:QKY382 QUU380:QUU382 REQ380:REQ382 ROM380:ROM382 RYI380:RYI382 SIE380:SIE382 SSA380:SSA382 TBW380:TBW382 TLS380:TLS382 TVO380:TVO382 UFK380:UFK382 UPG380:UPG382 UZC380:UZC382 VIY380:VIY382 VSU380:VSU382 WCQ380:WCQ382 WMM380:WMM382 WWI380:WWI382 E65897:E65899 JW65897:JW65899 TS65897:TS65899 ADO65897:ADO65899 ANK65897:ANK65899 AXG65897:AXG65899 BHC65897:BHC65899 BQY65897:BQY65899 CAU65897:CAU65899 CKQ65897:CKQ65899 CUM65897:CUM65899 DEI65897:DEI65899 DOE65897:DOE65899 DYA65897:DYA65899 EHW65897:EHW65899 ERS65897:ERS65899 FBO65897:FBO65899 FLK65897:FLK65899 FVG65897:FVG65899 GFC65897:GFC65899 GOY65897:GOY65899 GYU65897:GYU65899 HIQ65897:HIQ65899 HSM65897:HSM65899 ICI65897:ICI65899 IME65897:IME65899 IWA65897:IWA65899 JFW65897:JFW65899 JPS65897:JPS65899 JZO65897:JZO65899 KJK65897:KJK65899 KTG65897:KTG65899 LDC65897:LDC65899 LMY65897:LMY65899 LWU65897:LWU65899 MGQ65897:MGQ65899 MQM65897:MQM65899 NAI65897:NAI65899 NKE65897:NKE65899 NUA65897:NUA65899 ODW65897:ODW65899 ONS65897:ONS65899 OXO65897:OXO65899 PHK65897:PHK65899 PRG65897:PRG65899 QBC65897:QBC65899 QKY65897:QKY65899 QUU65897:QUU65899 REQ65897:REQ65899 ROM65897:ROM65899 RYI65897:RYI65899 SIE65897:SIE65899 SSA65897:SSA65899 TBW65897:TBW65899 TLS65897:TLS65899 TVO65897:TVO65899 UFK65897:UFK65899 UPG65897:UPG65899 UZC65897:UZC65899 VIY65897:VIY65899 VSU65897:VSU65899 WCQ65897:WCQ65899 WMM65897:WMM65899 WWI65897:WWI65899 E131433:E131435 JW131433:JW131435 TS131433:TS131435 ADO131433:ADO131435 ANK131433:ANK131435 AXG131433:AXG131435 BHC131433:BHC131435 BQY131433:BQY131435 CAU131433:CAU131435 CKQ131433:CKQ131435 CUM131433:CUM131435 DEI131433:DEI131435 DOE131433:DOE131435 DYA131433:DYA131435 EHW131433:EHW131435 ERS131433:ERS131435 FBO131433:FBO131435 FLK131433:FLK131435 FVG131433:FVG131435 GFC131433:GFC131435 GOY131433:GOY131435 GYU131433:GYU131435 HIQ131433:HIQ131435 HSM131433:HSM131435 ICI131433:ICI131435 IME131433:IME131435 IWA131433:IWA131435 JFW131433:JFW131435 JPS131433:JPS131435 JZO131433:JZO131435 KJK131433:KJK131435 KTG131433:KTG131435 LDC131433:LDC131435 LMY131433:LMY131435 LWU131433:LWU131435 MGQ131433:MGQ131435 MQM131433:MQM131435 NAI131433:NAI131435 NKE131433:NKE131435 NUA131433:NUA131435 ODW131433:ODW131435 ONS131433:ONS131435 OXO131433:OXO131435 PHK131433:PHK131435 PRG131433:PRG131435 QBC131433:QBC131435 QKY131433:QKY131435 QUU131433:QUU131435 REQ131433:REQ131435 ROM131433:ROM131435 RYI131433:RYI131435 SIE131433:SIE131435 SSA131433:SSA131435 TBW131433:TBW131435 TLS131433:TLS131435 TVO131433:TVO131435 UFK131433:UFK131435 UPG131433:UPG131435 UZC131433:UZC131435 VIY131433:VIY131435 VSU131433:VSU131435 WCQ131433:WCQ131435 WMM131433:WMM131435 WWI131433:WWI131435 E196969:E196971 JW196969:JW196971 TS196969:TS196971 ADO196969:ADO196971 ANK196969:ANK196971 AXG196969:AXG196971 BHC196969:BHC196971 BQY196969:BQY196971 CAU196969:CAU196971 CKQ196969:CKQ196971 CUM196969:CUM196971 DEI196969:DEI196971 DOE196969:DOE196971 DYA196969:DYA196971 EHW196969:EHW196971 ERS196969:ERS196971 FBO196969:FBO196971 FLK196969:FLK196971 FVG196969:FVG196971 GFC196969:GFC196971 GOY196969:GOY196971 GYU196969:GYU196971 HIQ196969:HIQ196971 HSM196969:HSM196971 ICI196969:ICI196971 IME196969:IME196971 IWA196969:IWA196971 JFW196969:JFW196971 JPS196969:JPS196971 JZO196969:JZO196971 KJK196969:KJK196971 KTG196969:KTG196971 LDC196969:LDC196971 LMY196969:LMY196971 LWU196969:LWU196971 MGQ196969:MGQ196971 MQM196969:MQM196971 NAI196969:NAI196971 NKE196969:NKE196971 NUA196969:NUA196971 ODW196969:ODW196971 ONS196969:ONS196971 OXO196969:OXO196971 PHK196969:PHK196971 PRG196969:PRG196971 QBC196969:QBC196971 QKY196969:QKY196971 QUU196969:QUU196971 REQ196969:REQ196971 ROM196969:ROM196971 RYI196969:RYI196971 SIE196969:SIE196971 SSA196969:SSA196971 TBW196969:TBW196971 TLS196969:TLS196971 TVO196969:TVO196971 UFK196969:UFK196971 UPG196969:UPG196971 UZC196969:UZC196971 VIY196969:VIY196971 VSU196969:VSU196971 WCQ196969:WCQ196971 WMM196969:WMM196971 WWI196969:WWI196971 E262505:E262507 JW262505:JW262507 TS262505:TS262507 ADO262505:ADO262507 ANK262505:ANK262507 AXG262505:AXG262507 BHC262505:BHC262507 BQY262505:BQY262507 CAU262505:CAU262507 CKQ262505:CKQ262507 CUM262505:CUM262507 DEI262505:DEI262507 DOE262505:DOE262507 DYA262505:DYA262507 EHW262505:EHW262507 ERS262505:ERS262507 FBO262505:FBO262507 FLK262505:FLK262507 FVG262505:FVG262507 GFC262505:GFC262507 GOY262505:GOY262507 GYU262505:GYU262507 HIQ262505:HIQ262507 HSM262505:HSM262507 ICI262505:ICI262507 IME262505:IME262507 IWA262505:IWA262507 JFW262505:JFW262507 JPS262505:JPS262507 JZO262505:JZO262507 KJK262505:KJK262507 KTG262505:KTG262507 LDC262505:LDC262507 LMY262505:LMY262507 LWU262505:LWU262507 MGQ262505:MGQ262507 MQM262505:MQM262507 NAI262505:NAI262507 NKE262505:NKE262507 NUA262505:NUA262507 ODW262505:ODW262507 ONS262505:ONS262507 OXO262505:OXO262507 PHK262505:PHK262507 PRG262505:PRG262507 QBC262505:QBC262507 QKY262505:QKY262507 QUU262505:QUU262507 REQ262505:REQ262507 ROM262505:ROM262507 RYI262505:RYI262507 SIE262505:SIE262507 SSA262505:SSA262507 TBW262505:TBW262507 TLS262505:TLS262507 TVO262505:TVO262507 UFK262505:UFK262507 UPG262505:UPG262507 UZC262505:UZC262507 VIY262505:VIY262507 VSU262505:VSU262507 WCQ262505:WCQ262507 WMM262505:WMM262507 WWI262505:WWI262507 E328041:E328043 JW328041:JW328043 TS328041:TS328043 ADO328041:ADO328043 ANK328041:ANK328043 AXG328041:AXG328043 BHC328041:BHC328043 BQY328041:BQY328043 CAU328041:CAU328043 CKQ328041:CKQ328043 CUM328041:CUM328043 DEI328041:DEI328043 DOE328041:DOE328043 DYA328041:DYA328043 EHW328041:EHW328043 ERS328041:ERS328043 FBO328041:FBO328043 FLK328041:FLK328043 FVG328041:FVG328043 GFC328041:GFC328043 GOY328041:GOY328043 GYU328041:GYU328043 HIQ328041:HIQ328043 HSM328041:HSM328043 ICI328041:ICI328043 IME328041:IME328043 IWA328041:IWA328043 JFW328041:JFW328043 JPS328041:JPS328043 JZO328041:JZO328043 KJK328041:KJK328043 KTG328041:KTG328043 LDC328041:LDC328043 LMY328041:LMY328043 LWU328041:LWU328043 MGQ328041:MGQ328043 MQM328041:MQM328043 NAI328041:NAI328043 NKE328041:NKE328043 NUA328041:NUA328043 ODW328041:ODW328043 ONS328041:ONS328043 OXO328041:OXO328043 PHK328041:PHK328043 PRG328041:PRG328043 QBC328041:QBC328043 QKY328041:QKY328043 QUU328041:QUU328043 REQ328041:REQ328043 ROM328041:ROM328043 RYI328041:RYI328043 SIE328041:SIE328043 SSA328041:SSA328043 TBW328041:TBW328043 TLS328041:TLS328043 TVO328041:TVO328043 UFK328041:UFK328043 UPG328041:UPG328043 UZC328041:UZC328043 VIY328041:VIY328043 VSU328041:VSU328043 WCQ328041:WCQ328043 WMM328041:WMM328043 WWI328041:WWI328043 E393577:E393579 JW393577:JW393579 TS393577:TS393579 ADO393577:ADO393579 ANK393577:ANK393579 AXG393577:AXG393579 BHC393577:BHC393579 BQY393577:BQY393579 CAU393577:CAU393579 CKQ393577:CKQ393579 CUM393577:CUM393579 DEI393577:DEI393579 DOE393577:DOE393579 DYA393577:DYA393579 EHW393577:EHW393579 ERS393577:ERS393579 FBO393577:FBO393579 FLK393577:FLK393579 FVG393577:FVG393579 GFC393577:GFC393579 GOY393577:GOY393579 GYU393577:GYU393579 HIQ393577:HIQ393579 HSM393577:HSM393579 ICI393577:ICI393579 IME393577:IME393579 IWA393577:IWA393579 JFW393577:JFW393579 JPS393577:JPS393579 JZO393577:JZO393579 KJK393577:KJK393579 KTG393577:KTG393579 LDC393577:LDC393579 LMY393577:LMY393579 LWU393577:LWU393579 MGQ393577:MGQ393579 MQM393577:MQM393579 NAI393577:NAI393579 NKE393577:NKE393579 NUA393577:NUA393579 ODW393577:ODW393579 ONS393577:ONS393579 OXO393577:OXO393579 PHK393577:PHK393579 PRG393577:PRG393579 QBC393577:QBC393579 QKY393577:QKY393579 QUU393577:QUU393579 REQ393577:REQ393579 ROM393577:ROM393579 RYI393577:RYI393579 SIE393577:SIE393579 SSA393577:SSA393579 TBW393577:TBW393579 TLS393577:TLS393579 TVO393577:TVO393579 UFK393577:UFK393579 UPG393577:UPG393579 UZC393577:UZC393579 VIY393577:VIY393579 VSU393577:VSU393579 WCQ393577:WCQ393579 WMM393577:WMM393579 WWI393577:WWI393579 E459113:E459115 JW459113:JW459115 TS459113:TS459115 ADO459113:ADO459115 ANK459113:ANK459115 AXG459113:AXG459115 BHC459113:BHC459115 BQY459113:BQY459115 CAU459113:CAU459115 CKQ459113:CKQ459115 CUM459113:CUM459115 DEI459113:DEI459115 DOE459113:DOE459115 DYA459113:DYA459115 EHW459113:EHW459115 ERS459113:ERS459115 FBO459113:FBO459115 FLK459113:FLK459115 FVG459113:FVG459115 GFC459113:GFC459115 GOY459113:GOY459115 GYU459113:GYU459115 HIQ459113:HIQ459115 HSM459113:HSM459115 ICI459113:ICI459115 IME459113:IME459115 IWA459113:IWA459115 JFW459113:JFW459115 JPS459113:JPS459115 JZO459113:JZO459115 KJK459113:KJK459115 KTG459113:KTG459115 LDC459113:LDC459115 LMY459113:LMY459115 LWU459113:LWU459115 MGQ459113:MGQ459115 MQM459113:MQM459115 NAI459113:NAI459115 NKE459113:NKE459115 NUA459113:NUA459115 ODW459113:ODW459115 ONS459113:ONS459115 OXO459113:OXO459115 PHK459113:PHK459115 PRG459113:PRG459115 QBC459113:QBC459115 QKY459113:QKY459115 QUU459113:QUU459115 REQ459113:REQ459115 ROM459113:ROM459115 RYI459113:RYI459115 SIE459113:SIE459115 SSA459113:SSA459115 TBW459113:TBW459115 TLS459113:TLS459115 TVO459113:TVO459115 UFK459113:UFK459115 UPG459113:UPG459115 UZC459113:UZC459115 VIY459113:VIY459115 VSU459113:VSU459115 WCQ459113:WCQ459115 WMM459113:WMM459115 WWI459113:WWI459115 E524649:E524651 JW524649:JW524651 TS524649:TS524651 ADO524649:ADO524651 ANK524649:ANK524651 AXG524649:AXG524651 BHC524649:BHC524651 BQY524649:BQY524651 CAU524649:CAU524651 CKQ524649:CKQ524651 CUM524649:CUM524651 DEI524649:DEI524651 DOE524649:DOE524651 DYA524649:DYA524651 EHW524649:EHW524651 ERS524649:ERS524651 FBO524649:FBO524651 FLK524649:FLK524651 FVG524649:FVG524651 GFC524649:GFC524651 GOY524649:GOY524651 GYU524649:GYU524651 HIQ524649:HIQ524651 HSM524649:HSM524651 ICI524649:ICI524651 IME524649:IME524651 IWA524649:IWA524651 JFW524649:JFW524651 JPS524649:JPS524651 JZO524649:JZO524651 KJK524649:KJK524651 KTG524649:KTG524651 LDC524649:LDC524651 LMY524649:LMY524651 LWU524649:LWU524651 MGQ524649:MGQ524651 MQM524649:MQM524651 NAI524649:NAI524651 NKE524649:NKE524651 NUA524649:NUA524651 ODW524649:ODW524651 ONS524649:ONS524651 OXO524649:OXO524651 PHK524649:PHK524651 PRG524649:PRG524651 QBC524649:QBC524651 QKY524649:QKY524651 QUU524649:QUU524651 REQ524649:REQ524651 ROM524649:ROM524651 RYI524649:RYI524651 SIE524649:SIE524651 SSA524649:SSA524651 TBW524649:TBW524651 TLS524649:TLS524651 TVO524649:TVO524651 UFK524649:UFK524651 UPG524649:UPG524651 UZC524649:UZC524651 VIY524649:VIY524651 VSU524649:VSU524651 WCQ524649:WCQ524651 WMM524649:WMM524651 WWI524649:WWI524651 E590185:E590187 JW590185:JW590187 TS590185:TS590187 ADO590185:ADO590187 ANK590185:ANK590187 AXG590185:AXG590187 BHC590185:BHC590187 BQY590185:BQY590187 CAU590185:CAU590187 CKQ590185:CKQ590187 CUM590185:CUM590187 DEI590185:DEI590187 DOE590185:DOE590187 DYA590185:DYA590187 EHW590185:EHW590187 ERS590185:ERS590187 FBO590185:FBO590187 FLK590185:FLK590187 FVG590185:FVG590187 GFC590185:GFC590187 GOY590185:GOY590187 GYU590185:GYU590187 HIQ590185:HIQ590187 HSM590185:HSM590187 ICI590185:ICI590187 IME590185:IME590187 IWA590185:IWA590187 JFW590185:JFW590187 JPS590185:JPS590187 JZO590185:JZO590187 KJK590185:KJK590187 KTG590185:KTG590187 LDC590185:LDC590187 LMY590185:LMY590187 LWU590185:LWU590187 MGQ590185:MGQ590187 MQM590185:MQM590187 NAI590185:NAI590187 NKE590185:NKE590187 NUA590185:NUA590187 ODW590185:ODW590187 ONS590185:ONS590187 OXO590185:OXO590187 PHK590185:PHK590187 PRG590185:PRG590187 QBC590185:QBC590187 QKY590185:QKY590187 QUU590185:QUU590187 REQ590185:REQ590187 ROM590185:ROM590187 RYI590185:RYI590187 SIE590185:SIE590187 SSA590185:SSA590187 TBW590185:TBW590187 TLS590185:TLS590187 TVO590185:TVO590187 UFK590185:UFK590187 UPG590185:UPG590187 UZC590185:UZC590187 VIY590185:VIY590187 VSU590185:VSU590187 WCQ590185:WCQ590187 WMM590185:WMM590187 WWI590185:WWI590187 E655721:E655723 JW655721:JW655723 TS655721:TS655723 ADO655721:ADO655723 ANK655721:ANK655723 AXG655721:AXG655723 BHC655721:BHC655723 BQY655721:BQY655723 CAU655721:CAU655723 CKQ655721:CKQ655723 CUM655721:CUM655723 DEI655721:DEI655723 DOE655721:DOE655723 DYA655721:DYA655723 EHW655721:EHW655723 ERS655721:ERS655723 FBO655721:FBO655723 FLK655721:FLK655723 FVG655721:FVG655723 GFC655721:GFC655723 GOY655721:GOY655723 GYU655721:GYU655723 HIQ655721:HIQ655723 HSM655721:HSM655723 ICI655721:ICI655723 IME655721:IME655723 IWA655721:IWA655723 JFW655721:JFW655723 JPS655721:JPS655723 JZO655721:JZO655723 KJK655721:KJK655723 KTG655721:KTG655723 LDC655721:LDC655723 LMY655721:LMY655723 LWU655721:LWU655723 MGQ655721:MGQ655723 MQM655721:MQM655723 NAI655721:NAI655723 NKE655721:NKE655723 NUA655721:NUA655723 ODW655721:ODW655723 ONS655721:ONS655723 OXO655721:OXO655723 PHK655721:PHK655723 PRG655721:PRG655723 QBC655721:QBC655723 QKY655721:QKY655723 QUU655721:QUU655723 REQ655721:REQ655723 ROM655721:ROM655723 RYI655721:RYI655723 SIE655721:SIE655723 SSA655721:SSA655723 TBW655721:TBW655723 TLS655721:TLS655723 TVO655721:TVO655723 UFK655721:UFK655723 UPG655721:UPG655723 UZC655721:UZC655723 VIY655721:VIY655723 VSU655721:VSU655723 WCQ655721:WCQ655723 WMM655721:WMM655723 WWI655721:WWI655723 E721257:E721259 JW721257:JW721259 TS721257:TS721259 ADO721257:ADO721259 ANK721257:ANK721259 AXG721257:AXG721259 BHC721257:BHC721259 BQY721257:BQY721259 CAU721257:CAU721259 CKQ721257:CKQ721259 CUM721257:CUM721259 DEI721257:DEI721259 DOE721257:DOE721259 DYA721257:DYA721259 EHW721257:EHW721259 ERS721257:ERS721259 FBO721257:FBO721259 FLK721257:FLK721259 FVG721257:FVG721259 GFC721257:GFC721259 GOY721257:GOY721259 GYU721257:GYU721259 HIQ721257:HIQ721259 HSM721257:HSM721259 ICI721257:ICI721259 IME721257:IME721259 IWA721257:IWA721259 JFW721257:JFW721259 JPS721257:JPS721259 JZO721257:JZO721259 KJK721257:KJK721259 KTG721257:KTG721259 LDC721257:LDC721259 LMY721257:LMY721259 LWU721257:LWU721259 MGQ721257:MGQ721259 MQM721257:MQM721259 NAI721257:NAI721259 NKE721257:NKE721259 NUA721257:NUA721259 ODW721257:ODW721259 ONS721257:ONS721259 OXO721257:OXO721259 PHK721257:PHK721259 PRG721257:PRG721259 QBC721257:QBC721259 QKY721257:QKY721259 QUU721257:QUU721259 REQ721257:REQ721259 ROM721257:ROM721259 RYI721257:RYI721259 SIE721257:SIE721259 SSA721257:SSA721259 TBW721257:TBW721259 TLS721257:TLS721259 TVO721257:TVO721259 UFK721257:UFK721259 UPG721257:UPG721259 UZC721257:UZC721259 VIY721257:VIY721259 VSU721257:VSU721259 WCQ721257:WCQ721259 WMM721257:WMM721259 WWI721257:WWI721259 E786793:E786795 JW786793:JW786795 TS786793:TS786795 ADO786793:ADO786795 ANK786793:ANK786795 AXG786793:AXG786795 BHC786793:BHC786795 BQY786793:BQY786795 CAU786793:CAU786795 CKQ786793:CKQ786795 CUM786793:CUM786795 DEI786793:DEI786795 DOE786793:DOE786795 DYA786793:DYA786795 EHW786793:EHW786795 ERS786793:ERS786795 FBO786793:FBO786795 FLK786793:FLK786795 FVG786793:FVG786795 GFC786793:GFC786795 GOY786793:GOY786795 GYU786793:GYU786795 HIQ786793:HIQ786795 HSM786793:HSM786795 ICI786793:ICI786795 IME786793:IME786795 IWA786793:IWA786795 JFW786793:JFW786795 JPS786793:JPS786795 JZO786793:JZO786795 KJK786793:KJK786795 KTG786793:KTG786795 LDC786793:LDC786795 LMY786793:LMY786795 LWU786793:LWU786795 MGQ786793:MGQ786795 MQM786793:MQM786795 NAI786793:NAI786795 NKE786793:NKE786795 NUA786793:NUA786795 ODW786793:ODW786795 ONS786793:ONS786795 OXO786793:OXO786795 PHK786793:PHK786795 PRG786793:PRG786795 QBC786793:QBC786795 QKY786793:QKY786795 QUU786793:QUU786795 REQ786793:REQ786795 ROM786793:ROM786795 RYI786793:RYI786795 SIE786793:SIE786795 SSA786793:SSA786795 TBW786793:TBW786795 TLS786793:TLS786795 TVO786793:TVO786795 UFK786793:UFK786795 UPG786793:UPG786795 UZC786793:UZC786795 VIY786793:VIY786795 VSU786793:VSU786795 WCQ786793:WCQ786795 WMM786793:WMM786795 WWI786793:WWI786795 E852329:E852331 JW852329:JW852331 TS852329:TS852331 ADO852329:ADO852331 ANK852329:ANK852331 AXG852329:AXG852331 BHC852329:BHC852331 BQY852329:BQY852331 CAU852329:CAU852331 CKQ852329:CKQ852331 CUM852329:CUM852331 DEI852329:DEI852331 DOE852329:DOE852331 DYA852329:DYA852331 EHW852329:EHW852331 ERS852329:ERS852331 FBO852329:FBO852331 FLK852329:FLK852331 FVG852329:FVG852331 GFC852329:GFC852331 GOY852329:GOY852331 GYU852329:GYU852331 HIQ852329:HIQ852331 HSM852329:HSM852331 ICI852329:ICI852331 IME852329:IME852331 IWA852329:IWA852331 JFW852329:JFW852331 JPS852329:JPS852331 JZO852329:JZO852331 KJK852329:KJK852331 KTG852329:KTG852331 LDC852329:LDC852331 LMY852329:LMY852331 LWU852329:LWU852331 MGQ852329:MGQ852331 MQM852329:MQM852331 NAI852329:NAI852331 NKE852329:NKE852331 NUA852329:NUA852331 ODW852329:ODW852331 ONS852329:ONS852331 OXO852329:OXO852331 PHK852329:PHK852331 PRG852329:PRG852331 QBC852329:QBC852331 QKY852329:QKY852331 QUU852329:QUU852331 REQ852329:REQ852331 ROM852329:ROM852331 RYI852329:RYI852331 SIE852329:SIE852331 SSA852329:SSA852331 TBW852329:TBW852331 TLS852329:TLS852331 TVO852329:TVO852331 UFK852329:UFK852331 UPG852329:UPG852331 UZC852329:UZC852331 VIY852329:VIY852331 VSU852329:VSU852331 WCQ852329:WCQ852331 WMM852329:WMM852331 WWI852329:WWI852331 E917865:E917867 JW917865:JW917867 TS917865:TS917867 ADO917865:ADO917867 ANK917865:ANK917867 AXG917865:AXG917867 BHC917865:BHC917867 BQY917865:BQY917867 CAU917865:CAU917867 CKQ917865:CKQ917867 CUM917865:CUM917867 DEI917865:DEI917867 DOE917865:DOE917867 DYA917865:DYA917867 EHW917865:EHW917867 ERS917865:ERS917867 FBO917865:FBO917867 FLK917865:FLK917867 FVG917865:FVG917867 GFC917865:GFC917867 GOY917865:GOY917867 GYU917865:GYU917867 HIQ917865:HIQ917867 HSM917865:HSM917867 ICI917865:ICI917867 IME917865:IME917867 IWA917865:IWA917867 JFW917865:JFW917867 JPS917865:JPS917867 JZO917865:JZO917867 KJK917865:KJK917867 KTG917865:KTG917867 LDC917865:LDC917867 LMY917865:LMY917867 LWU917865:LWU917867 MGQ917865:MGQ917867 MQM917865:MQM917867 NAI917865:NAI917867 NKE917865:NKE917867 NUA917865:NUA917867 ODW917865:ODW917867 ONS917865:ONS917867 OXO917865:OXO917867 PHK917865:PHK917867 PRG917865:PRG917867 QBC917865:QBC917867 QKY917865:QKY917867 QUU917865:QUU917867 REQ917865:REQ917867 ROM917865:ROM917867 RYI917865:RYI917867 SIE917865:SIE917867 SSA917865:SSA917867 TBW917865:TBW917867 TLS917865:TLS917867 TVO917865:TVO917867 UFK917865:UFK917867 UPG917865:UPG917867 UZC917865:UZC917867 VIY917865:VIY917867 VSU917865:VSU917867 WCQ917865:WCQ917867 WMM917865:WMM917867 WWI917865:WWI917867 E983401:E983403 JW983401:JW983403 TS983401:TS983403 ADO983401:ADO983403 ANK983401:ANK983403 AXG983401:AXG983403 BHC983401:BHC983403 BQY983401:BQY983403 CAU983401:CAU983403 CKQ983401:CKQ983403 CUM983401:CUM983403 DEI983401:DEI983403 DOE983401:DOE983403 DYA983401:DYA983403 EHW983401:EHW983403 ERS983401:ERS983403 FBO983401:FBO983403 FLK983401:FLK983403 FVG983401:FVG983403 GFC983401:GFC983403 GOY983401:GOY983403 GYU983401:GYU983403 HIQ983401:HIQ983403 HSM983401:HSM983403 ICI983401:ICI983403 IME983401:IME983403 IWA983401:IWA983403 JFW983401:JFW983403 JPS983401:JPS983403 JZO983401:JZO983403 KJK983401:KJK983403 KTG983401:KTG983403 LDC983401:LDC983403 LMY983401:LMY983403 LWU983401:LWU983403 MGQ983401:MGQ983403 MQM983401:MQM983403 NAI983401:NAI983403 NKE983401:NKE983403 NUA983401:NUA983403 ODW983401:ODW983403 ONS983401:ONS983403 OXO983401:OXO983403 PHK983401:PHK983403 PRG983401:PRG983403 QBC983401:QBC983403 QKY983401:QKY983403 QUU983401:QUU983403 REQ983401:REQ983403 ROM983401:ROM983403 RYI983401:RYI983403 SIE983401:SIE983403 SSA983401:SSA983403 TBW983401:TBW983403 TLS983401:TLS983403 TVO983401:TVO983403 UFK983401:UFK983403 UPG983401:UPG983403 UZC983401:UZC983403 VIY983401:VIY983403 VSU983401:VSU983403 WCQ983401:WCQ983403 WMM983401:WMM983403 WWI983401:WWI983403 NUA983154:NUA983156 JW252:JW258 TS252:TS258 ADO252:ADO258 ANK252:ANK258 AXG252:AXG258 BHC252:BHC258 BQY252:BQY258 CAU252:CAU258 CKQ252:CKQ258 CUM252:CUM258 DEI252:DEI258 DOE252:DOE258 DYA252:DYA258 EHW252:EHW258 ERS252:ERS258 FBO252:FBO258 FLK252:FLK258 FVG252:FVG258 GFC252:GFC258 GOY252:GOY258 GYU252:GYU258 HIQ252:HIQ258 HSM252:HSM258 ICI252:ICI258 IME252:IME258 IWA252:IWA258 JFW252:JFW258 JPS252:JPS258 JZO252:JZO258 KJK252:KJK258 KTG252:KTG258 LDC252:LDC258 LMY252:LMY258 LWU252:LWU258 MGQ252:MGQ258 MQM252:MQM258 NAI252:NAI258 NKE252:NKE258 NUA252:NUA258 ODW252:ODW258 ONS252:ONS258 OXO252:OXO258 PHK252:PHK258 PRG252:PRG258 QBC252:QBC258 QKY252:QKY258 QUU252:QUU258 REQ252:REQ258 ROM252:ROM258 RYI252:RYI258 SIE252:SIE258 SSA252:SSA258 TBW252:TBW258 TLS252:TLS258 TVO252:TVO258 UFK252:UFK258 UPG252:UPG258 UZC252:UZC258 VIY252:VIY258 VSU252:VSU258 WCQ252:WCQ258 WMM252:WMM258 WWI252:WWI258 E65781:E65783 JW65781:JW65783 TS65781:TS65783 ADO65781:ADO65783 ANK65781:ANK65783 AXG65781:AXG65783 BHC65781:BHC65783 BQY65781:BQY65783 CAU65781:CAU65783 CKQ65781:CKQ65783 CUM65781:CUM65783 DEI65781:DEI65783 DOE65781:DOE65783 DYA65781:DYA65783 EHW65781:EHW65783 ERS65781:ERS65783 FBO65781:FBO65783 FLK65781:FLK65783 FVG65781:FVG65783 GFC65781:GFC65783 GOY65781:GOY65783 GYU65781:GYU65783 HIQ65781:HIQ65783 HSM65781:HSM65783 ICI65781:ICI65783 IME65781:IME65783 IWA65781:IWA65783 JFW65781:JFW65783 JPS65781:JPS65783 JZO65781:JZO65783 KJK65781:KJK65783 KTG65781:KTG65783 LDC65781:LDC65783 LMY65781:LMY65783 LWU65781:LWU65783 MGQ65781:MGQ65783 MQM65781:MQM65783 NAI65781:NAI65783 NKE65781:NKE65783 NUA65781:NUA65783 ODW65781:ODW65783 ONS65781:ONS65783 OXO65781:OXO65783 PHK65781:PHK65783 PRG65781:PRG65783 QBC65781:QBC65783 QKY65781:QKY65783 QUU65781:QUU65783 REQ65781:REQ65783 ROM65781:ROM65783 RYI65781:RYI65783 SIE65781:SIE65783 SSA65781:SSA65783 TBW65781:TBW65783 TLS65781:TLS65783 TVO65781:TVO65783 UFK65781:UFK65783 UPG65781:UPG65783 UZC65781:UZC65783 VIY65781:VIY65783 VSU65781:VSU65783 WCQ65781:WCQ65783 WMM65781:WMM65783 WWI65781:WWI65783 E131317:E131319 JW131317:JW131319 TS131317:TS131319 ADO131317:ADO131319 ANK131317:ANK131319 AXG131317:AXG131319 BHC131317:BHC131319 BQY131317:BQY131319 CAU131317:CAU131319 CKQ131317:CKQ131319 CUM131317:CUM131319 DEI131317:DEI131319 DOE131317:DOE131319 DYA131317:DYA131319 EHW131317:EHW131319 ERS131317:ERS131319 FBO131317:FBO131319 FLK131317:FLK131319 FVG131317:FVG131319 GFC131317:GFC131319 GOY131317:GOY131319 GYU131317:GYU131319 HIQ131317:HIQ131319 HSM131317:HSM131319 ICI131317:ICI131319 IME131317:IME131319 IWA131317:IWA131319 JFW131317:JFW131319 JPS131317:JPS131319 JZO131317:JZO131319 KJK131317:KJK131319 KTG131317:KTG131319 LDC131317:LDC131319 LMY131317:LMY131319 LWU131317:LWU131319 MGQ131317:MGQ131319 MQM131317:MQM131319 NAI131317:NAI131319 NKE131317:NKE131319 NUA131317:NUA131319 ODW131317:ODW131319 ONS131317:ONS131319 OXO131317:OXO131319 PHK131317:PHK131319 PRG131317:PRG131319 QBC131317:QBC131319 QKY131317:QKY131319 QUU131317:QUU131319 REQ131317:REQ131319 ROM131317:ROM131319 RYI131317:RYI131319 SIE131317:SIE131319 SSA131317:SSA131319 TBW131317:TBW131319 TLS131317:TLS131319 TVO131317:TVO131319 UFK131317:UFK131319 UPG131317:UPG131319 UZC131317:UZC131319 VIY131317:VIY131319 VSU131317:VSU131319 WCQ131317:WCQ131319 WMM131317:WMM131319 WWI131317:WWI131319 E196853:E196855 JW196853:JW196855 TS196853:TS196855 ADO196853:ADO196855 ANK196853:ANK196855 AXG196853:AXG196855 BHC196853:BHC196855 BQY196853:BQY196855 CAU196853:CAU196855 CKQ196853:CKQ196855 CUM196853:CUM196855 DEI196853:DEI196855 DOE196853:DOE196855 DYA196853:DYA196855 EHW196853:EHW196855 ERS196853:ERS196855 FBO196853:FBO196855 FLK196853:FLK196855 FVG196853:FVG196855 GFC196853:GFC196855 GOY196853:GOY196855 GYU196853:GYU196855 HIQ196853:HIQ196855 HSM196853:HSM196855 ICI196853:ICI196855 IME196853:IME196855 IWA196853:IWA196855 JFW196853:JFW196855 JPS196853:JPS196855 JZO196853:JZO196855 KJK196853:KJK196855 KTG196853:KTG196855 LDC196853:LDC196855 LMY196853:LMY196855 LWU196853:LWU196855 MGQ196853:MGQ196855 MQM196853:MQM196855 NAI196853:NAI196855 NKE196853:NKE196855 NUA196853:NUA196855 ODW196853:ODW196855 ONS196853:ONS196855 OXO196853:OXO196855 PHK196853:PHK196855 PRG196853:PRG196855 QBC196853:QBC196855 QKY196853:QKY196855 QUU196853:QUU196855 REQ196853:REQ196855 ROM196853:ROM196855 RYI196853:RYI196855 SIE196853:SIE196855 SSA196853:SSA196855 TBW196853:TBW196855 TLS196853:TLS196855 TVO196853:TVO196855 UFK196853:UFK196855 UPG196853:UPG196855 UZC196853:UZC196855 VIY196853:VIY196855 VSU196853:VSU196855 WCQ196853:WCQ196855 WMM196853:WMM196855 WWI196853:WWI196855 E262389:E262391 JW262389:JW262391 TS262389:TS262391 ADO262389:ADO262391 ANK262389:ANK262391 AXG262389:AXG262391 BHC262389:BHC262391 BQY262389:BQY262391 CAU262389:CAU262391 CKQ262389:CKQ262391 CUM262389:CUM262391 DEI262389:DEI262391 DOE262389:DOE262391 DYA262389:DYA262391 EHW262389:EHW262391 ERS262389:ERS262391 FBO262389:FBO262391 FLK262389:FLK262391 FVG262389:FVG262391 GFC262389:GFC262391 GOY262389:GOY262391 GYU262389:GYU262391 HIQ262389:HIQ262391 HSM262389:HSM262391 ICI262389:ICI262391 IME262389:IME262391 IWA262389:IWA262391 JFW262389:JFW262391 JPS262389:JPS262391 JZO262389:JZO262391 KJK262389:KJK262391 KTG262389:KTG262391 LDC262389:LDC262391 LMY262389:LMY262391 LWU262389:LWU262391 MGQ262389:MGQ262391 MQM262389:MQM262391 NAI262389:NAI262391 NKE262389:NKE262391 NUA262389:NUA262391 ODW262389:ODW262391 ONS262389:ONS262391 OXO262389:OXO262391 PHK262389:PHK262391 PRG262389:PRG262391 QBC262389:QBC262391 QKY262389:QKY262391 QUU262389:QUU262391 REQ262389:REQ262391 ROM262389:ROM262391 RYI262389:RYI262391 SIE262389:SIE262391 SSA262389:SSA262391 TBW262389:TBW262391 TLS262389:TLS262391 TVO262389:TVO262391 UFK262389:UFK262391 UPG262389:UPG262391 UZC262389:UZC262391 VIY262389:VIY262391 VSU262389:VSU262391 WCQ262389:WCQ262391 WMM262389:WMM262391 WWI262389:WWI262391 E327925:E327927 JW327925:JW327927 TS327925:TS327927 ADO327925:ADO327927 ANK327925:ANK327927 AXG327925:AXG327927 BHC327925:BHC327927 BQY327925:BQY327927 CAU327925:CAU327927 CKQ327925:CKQ327927 CUM327925:CUM327927 DEI327925:DEI327927 DOE327925:DOE327927 DYA327925:DYA327927 EHW327925:EHW327927 ERS327925:ERS327927 FBO327925:FBO327927 FLK327925:FLK327927 FVG327925:FVG327927 GFC327925:GFC327927 GOY327925:GOY327927 GYU327925:GYU327927 HIQ327925:HIQ327927 HSM327925:HSM327927 ICI327925:ICI327927 IME327925:IME327927 IWA327925:IWA327927 JFW327925:JFW327927 JPS327925:JPS327927 JZO327925:JZO327927 KJK327925:KJK327927 KTG327925:KTG327927 LDC327925:LDC327927 LMY327925:LMY327927 LWU327925:LWU327927 MGQ327925:MGQ327927 MQM327925:MQM327927 NAI327925:NAI327927 NKE327925:NKE327927 NUA327925:NUA327927 ODW327925:ODW327927 ONS327925:ONS327927 OXO327925:OXO327927 PHK327925:PHK327927 PRG327925:PRG327927 QBC327925:QBC327927 QKY327925:QKY327927 QUU327925:QUU327927 REQ327925:REQ327927 ROM327925:ROM327927 RYI327925:RYI327927 SIE327925:SIE327927 SSA327925:SSA327927 TBW327925:TBW327927 TLS327925:TLS327927 TVO327925:TVO327927 UFK327925:UFK327927 UPG327925:UPG327927 UZC327925:UZC327927 VIY327925:VIY327927 VSU327925:VSU327927 WCQ327925:WCQ327927 WMM327925:WMM327927 WWI327925:WWI327927 E393461:E393463 JW393461:JW393463 TS393461:TS393463 ADO393461:ADO393463 ANK393461:ANK393463 AXG393461:AXG393463 BHC393461:BHC393463 BQY393461:BQY393463 CAU393461:CAU393463 CKQ393461:CKQ393463 CUM393461:CUM393463 DEI393461:DEI393463 DOE393461:DOE393463 DYA393461:DYA393463 EHW393461:EHW393463 ERS393461:ERS393463 FBO393461:FBO393463 FLK393461:FLK393463 FVG393461:FVG393463 GFC393461:GFC393463 GOY393461:GOY393463 GYU393461:GYU393463 HIQ393461:HIQ393463 HSM393461:HSM393463 ICI393461:ICI393463 IME393461:IME393463 IWA393461:IWA393463 JFW393461:JFW393463 JPS393461:JPS393463 JZO393461:JZO393463 KJK393461:KJK393463 KTG393461:KTG393463 LDC393461:LDC393463 LMY393461:LMY393463 LWU393461:LWU393463 MGQ393461:MGQ393463 MQM393461:MQM393463 NAI393461:NAI393463 NKE393461:NKE393463 NUA393461:NUA393463 ODW393461:ODW393463 ONS393461:ONS393463 OXO393461:OXO393463 PHK393461:PHK393463 PRG393461:PRG393463 QBC393461:QBC393463 QKY393461:QKY393463 QUU393461:QUU393463 REQ393461:REQ393463 ROM393461:ROM393463 RYI393461:RYI393463 SIE393461:SIE393463 SSA393461:SSA393463 TBW393461:TBW393463 TLS393461:TLS393463 TVO393461:TVO393463 UFK393461:UFK393463 UPG393461:UPG393463 UZC393461:UZC393463 VIY393461:VIY393463 VSU393461:VSU393463 WCQ393461:WCQ393463 WMM393461:WMM393463 WWI393461:WWI393463 E458997:E458999 JW458997:JW458999 TS458997:TS458999 ADO458997:ADO458999 ANK458997:ANK458999 AXG458997:AXG458999 BHC458997:BHC458999 BQY458997:BQY458999 CAU458997:CAU458999 CKQ458997:CKQ458999 CUM458997:CUM458999 DEI458997:DEI458999 DOE458997:DOE458999 DYA458997:DYA458999 EHW458997:EHW458999 ERS458997:ERS458999 FBO458997:FBO458999 FLK458997:FLK458999 FVG458997:FVG458999 GFC458997:GFC458999 GOY458997:GOY458999 GYU458997:GYU458999 HIQ458997:HIQ458999 HSM458997:HSM458999 ICI458997:ICI458999 IME458997:IME458999 IWA458997:IWA458999 JFW458997:JFW458999 JPS458997:JPS458999 JZO458997:JZO458999 KJK458997:KJK458999 KTG458997:KTG458999 LDC458997:LDC458999 LMY458997:LMY458999 LWU458997:LWU458999 MGQ458997:MGQ458999 MQM458997:MQM458999 NAI458997:NAI458999 NKE458997:NKE458999 NUA458997:NUA458999 ODW458997:ODW458999 ONS458997:ONS458999 OXO458997:OXO458999 PHK458997:PHK458999 PRG458997:PRG458999 QBC458997:QBC458999 QKY458997:QKY458999 QUU458997:QUU458999 REQ458997:REQ458999 ROM458997:ROM458999 RYI458997:RYI458999 SIE458997:SIE458999 SSA458997:SSA458999 TBW458997:TBW458999 TLS458997:TLS458999 TVO458997:TVO458999 UFK458997:UFK458999 UPG458997:UPG458999 UZC458997:UZC458999 VIY458997:VIY458999 VSU458997:VSU458999 WCQ458997:WCQ458999 WMM458997:WMM458999 WWI458997:WWI458999 E524533:E524535 JW524533:JW524535 TS524533:TS524535 ADO524533:ADO524535 ANK524533:ANK524535 AXG524533:AXG524535 BHC524533:BHC524535 BQY524533:BQY524535 CAU524533:CAU524535 CKQ524533:CKQ524535 CUM524533:CUM524535 DEI524533:DEI524535 DOE524533:DOE524535 DYA524533:DYA524535 EHW524533:EHW524535 ERS524533:ERS524535 FBO524533:FBO524535 FLK524533:FLK524535 FVG524533:FVG524535 GFC524533:GFC524535 GOY524533:GOY524535 GYU524533:GYU524535 HIQ524533:HIQ524535 HSM524533:HSM524535 ICI524533:ICI524535 IME524533:IME524535 IWA524533:IWA524535 JFW524533:JFW524535 JPS524533:JPS524535 JZO524533:JZO524535 KJK524533:KJK524535 KTG524533:KTG524535 LDC524533:LDC524535 LMY524533:LMY524535 LWU524533:LWU524535 MGQ524533:MGQ524535 MQM524533:MQM524535 NAI524533:NAI524535 NKE524533:NKE524535 NUA524533:NUA524535 ODW524533:ODW524535 ONS524533:ONS524535 OXO524533:OXO524535 PHK524533:PHK524535 PRG524533:PRG524535 QBC524533:QBC524535 QKY524533:QKY524535 QUU524533:QUU524535 REQ524533:REQ524535 ROM524533:ROM524535 RYI524533:RYI524535 SIE524533:SIE524535 SSA524533:SSA524535 TBW524533:TBW524535 TLS524533:TLS524535 TVO524533:TVO524535 UFK524533:UFK524535 UPG524533:UPG524535 UZC524533:UZC524535 VIY524533:VIY524535 VSU524533:VSU524535 WCQ524533:WCQ524535 WMM524533:WMM524535 WWI524533:WWI524535 E590069:E590071 JW590069:JW590071 TS590069:TS590071 ADO590069:ADO590071 ANK590069:ANK590071 AXG590069:AXG590071 BHC590069:BHC590071 BQY590069:BQY590071 CAU590069:CAU590071 CKQ590069:CKQ590071 CUM590069:CUM590071 DEI590069:DEI590071 DOE590069:DOE590071 DYA590069:DYA590071 EHW590069:EHW590071 ERS590069:ERS590071 FBO590069:FBO590071 FLK590069:FLK590071 FVG590069:FVG590071 GFC590069:GFC590071 GOY590069:GOY590071 GYU590069:GYU590071 HIQ590069:HIQ590071 HSM590069:HSM590071 ICI590069:ICI590071 IME590069:IME590071 IWA590069:IWA590071 JFW590069:JFW590071 JPS590069:JPS590071 JZO590069:JZO590071 KJK590069:KJK590071 KTG590069:KTG590071 LDC590069:LDC590071 LMY590069:LMY590071 LWU590069:LWU590071 MGQ590069:MGQ590071 MQM590069:MQM590071 NAI590069:NAI590071 NKE590069:NKE590071 NUA590069:NUA590071 ODW590069:ODW590071 ONS590069:ONS590071 OXO590069:OXO590071 PHK590069:PHK590071 PRG590069:PRG590071 QBC590069:QBC590071 QKY590069:QKY590071 QUU590069:QUU590071 REQ590069:REQ590071 ROM590069:ROM590071 RYI590069:RYI590071 SIE590069:SIE590071 SSA590069:SSA590071 TBW590069:TBW590071 TLS590069:TLS590071 TVO590069:TVO590071 UFK590069:UFK590071 UPG590069:UPG590071 UZC590069:UZC590071 VIY590069:VIY590071 VSU590069:VSU590071 WCQ590069:WCQ590071 WMM590069:WMM590071 WWI590069:WWI590071 E655605:E655607 JW655605:JW655607 TS655605:TS655607 ADO655605:ADO655607 ANK655605:ANK655607 AXG655605:AXG655607 BHC655605:BHC655607 BQY655605:BQY655607 CAU655605:CAU655607 CKQ655605:CKQ655607 CUM655605:CUM655607 DEI655605:DEI655607 DOE655605:DOE655607 DYA655605:DYA655607 EHW655605:EHW655607 ERS655605:ERS655607 FBO655605:FBO655607 FLK655605:FLK655607 FVG655605:FVG655607 GFC655605:GFC655607 GOY655605:GOY655607 GYU655605:GYU655607 HIQ655605:HIQ655607 HSM655605:HSM655607 ICI655605:ICI655607 IME655605:IME655607 IWA655605:IWA655607 JFW655605:JFW655607 JPS655605:JPS655607 JZO655605:JZO655607 KJK655605:KJK655607 KTG655605:KTG655607 LDC655605:LDC655607 LMY655605:LMY655607 LWU655605:LWU655607 MGQ655605:MGQ655607 MQM655605:MQM655607 NAI655605:NAI655607 NKE655605:NKE655607 NUA655605:NUA655607 ODW655605:ODW655607 ONS655605:ONS655607 OXO655605:OXO655607 PHK655605:PHK655607 PRG655605:PRG655607 QBC655605:QBC655607 QKY655605:QKY655607 QUU655605:QUU655607 REQ655605:REQ655607 ROM655605:ROM655607 RYI655605:RYI655607 SIE655605:SIE655607 SSA655605:SSA655607 TBW655605:TBW655607 TLS655605:TLS655607 TVO655605:TVO655607 UFK655605:UFK655607 UPG655605:UPG655607 UZC655605:UZC655607 VIY655605:VIY655607 VSU655605:VSU655607 WCQ655605:WCQ655607 WMM655605:WMM655607 WWI655605:WWI655607 E721141:E721143 JW721141:JW721143 TS721141:TS721143 ADO721141:ADO721143 ANK721141:ANK721143 AXG721141:AXG721143 BHC721141:BHC721143 BQY721141:BQY721143 CAU721141:CAU721143 CKQ721141:CKQ721143 CUM721141:CUM721143 DEI721141:DEI721143 DOE721141:DOE721143 DYA721141:DYA721143 EHW721141:EHW721143 ERS721141:ERS721143 FBO721141:FBO721143 FLK721141:FLK721143 FVG721141:FVG721143 GFC721141:GFC721143 GOY721141:GOY721143 GYU721141:GYU721143 HIQ721141:HIQ721143 HSM721141:HSM721143 ICI721141:ICI721143 IME721141:IME721143 IWA721141:IWA721143 JFW721141:JFW721143 JPS721141:JPS721143 JZO721141:JZO721143 KJK721141:KJK721143 KTG721141:KTG721143 LDC721141:LDC721143 LMY721141:LMY721143 LWU721141:LWU721143 MGQ721141:MGQ721143 MQM721141:MQM721143 NAI721141:NAI721143 NKE721141:NKE721143 NUA721141:NUA721143 ODW721141:ODW721143 ONS721141:ONS721143 OXO721141:OXO721143 PHK721141:PHK721143 PRG721141:PRG721143 QBC721141:QBC721143 QKY721141:QKY721143 QUU721141:QUU721143 REQ721141:REQ721143 ROM721141:ROM721143 RYI721141:RYI721143 SIE721141:SIE721143 SSA721141:SSA721143 TBW721141:TBW721143 TLS721141:TLS721143 TVO721141:TVO721143 UFK721141:UFK721143 UPG721141:UPG721143 UZC721141:UZC721143 VIY721141:VIY721143 VSU721141:VSU721143 WCQ721141:WCQ721143 WMM721141:WMM721143 WWI721141:WWI721143 E786677:E786679 JW786677:JW786679 TS786677:TS786679 ADO786677:ADO786679 ANK786677:ANK786679 AXG786677:AXG786679 BHC786677:BHC786679 BQY786677:BQY786679 CAU786677:CAU786679 CKQ786677:CKQ786679 CUM786677:CUM786679 DEI786677:DEI786679 DOE786677:DOE786679 DYA786677:DYA786679 EHW786677:EHW786679 ERS786677:ERS786679 FBO786677:FBO786679 FLK786677:FLK786679 FVG786677:FVG786679 GFC786677:GFC786679 GOY786677:GOY786679 GYU786677:GYU786679 HIQ786677:HIQ786679 HSM786677:HSM786679 ICI786677:ICI786679 IME786677:IME786679 IWA786677:IWA786679 JFW786677:JFW786679 JPS786677:JPS786679 JZO786677:JZO786679 KJK786677:KJK786679 KTG786677:KTG786679 LDC786677:LDC786679 LMY786677:LMY786679 LWU786677:LWU786679 MGQ786677:MGQ786679 MQM786677:MQM786679 NAI786677:NAI786679 NKE786677:NKE786679 NUA786677:NUA786679 ODW786677:ODW786679 ONS786677:ONS786679 OXO786677:OXO786679 PHK786677:PHK786679 PRG786677:PRG786679 QBC786677:QBC786679 QKY786677:QKY786679 QUU786677:QUU786679 REQ786677:REQ786679 ROM786677:ROM786679 RYI786677:RYI786679 SIE786677:SIE786679 SSA786677:SSA786679 TBW786677:TBW786679 TLS786677:TLS786679 TVO786677:TVO786679 UFK786677:UFK786679 UPG786677:UPG786679 UZC786677:UZC786679 VIY786677:VIY786679 VSU786677:VSU786679 WCQ786677:WCQ786679 WMM786677:WMM786679 WWI786677:WWI786679 E852213:E852215 JW852213:JW852215 TS852213:TS852215 ADO852213:ADO852215 ANK852213:ANK852215 AXG852213:AXG852215 BHC852213:BHC852215 BQY852213:BQY852215 CAU852213:CAU852215 CKQ852213:CKQ852215 CUM852213:CUM852215 DEI852213:DEI852215 DOE852213:DOE852215 DYA852213:DYA852215 EHW852213:EHW852215 ERS852213:ERS852215 FBO852213:FBO852215 FLK852213:FLK852215 FVG852213:FVG852215 GFC852213:GFC852215 GOY852213:GOY852215 GYU852213:GYU852215 HIQ852213:HIQ852215 HSM852213:HSM852215 ICI852213:ICI852215 IME852213:IME852215 IWA852213:IWA852215 JFW852213:JFW852215 JPS852213:JPS852215 JZO852213:JZO852215 KJK852213:KJK852215 KTG852213:KTG852215 LDC852213:LDC852215 LMY852213:LMY852215 LWU852213:LWU852215 MGQ852213:MGQ852215 MQM852213:MQM852215 NAI852213:NAI852215 NKE852213:NKE852215 NUA852213:NUA852215 ODW852213:ODW852215 ONS852213:ONS852215 OXO852213:OXO852215 PHK852213:PHK852215 PRG852213:PRG852215 QBC852213:QBC852215 QKY852213:QKY852215 QUU852213:QUU852215 REQ852213:REQ852215 ROM852213:ROM852215 RYI852213:RYI852215 SIE852213:SIE852215 SSA852213:SSA852215 TBW852213:TBW852215 TLS852213:TLS852215 TVO852213:TVO852215 UFK852213:UFK852215 UPG852213:UPG852215 UZC852213:UZC852215 VIY852213:VIY852215 VSU852213:VSU852215 WCQ852213:WCQ852215 WMM852213:WMM852215 WWI852213:WWI852215 E917749:E917751 JW917749:JW917751 TS917749:TS917751 ADO917749:ADO917751 ANK917749:ANK917751 AXG917749:AXG917751 BHC917749:BHC917751 BQY917749:BQY917751 CAU917749:CAU917751 CKQ917749:CKQ917751 CUM917749:CUM917751 DEI917749:DEI917751 DOE917749:DOE917751 DYA917749:DYA917751 EHW917749:EHW917751 ERS917749:ERS917751 FBO917749:FBO917751 FLK917749:FLK917751 FVG917749:FVG917751 GFC917749:GFC917751 GOY917749:GOY917751 GYU917749:GYU917751 HIQ917749:HIQ917751 HSM917749:HSM917751 ICI917749:ICI917751 IME917749:IME917751 IWA917749:IWA917751 JFW917749:JFW917751 JPS917749:JPS917751 JZO917749:JZO917751 KJK917749:KJK917751 KTG917749:KTG917751 LDC917749:LDC917751 LMY917749:LMY917751 LWU917749:LWU917751 MGQ917749:MGQ917751 MQM917749:MQM917751 NAI917749:NAI917751 NKE917749:NKE917751 NUA917749:NUA917751 ODW917749:ODW917751 ONS917749:ONS917751 OXO917749:OXO917751 PHK917749:PHK917751 PRG917749:PRG917751 QBC917749:QBC917751 QKY917749:QKY917751 QUU917749:QUU917751 REQ917749:REQ917751 ROM917749:ROM917751 RYI917749:RYI917751 SIE917749:SIE917751 SSA917749:SSA917751 TBW917749:TBW917751 TLS917749:TLS917751 TVO917749:TVO917751 UFK917749:UFK917751 UPG917749:UPG917751 UZC917749:UZC917751 VIY917749:VIY917751 VSU917749:VSU917751 WCQ917749:WCQ917751 WMM917749:WMM917751 WWI917749:WWI917751 E983285:E983287 JW983285:JW983287 TS983285:TS983287 ADO983285:ADO983287 ANK983285:ANK983287 AXG983285:AXG983287 BHC983285:BHC983287 BQY983285:BQY983287 CAU983285:CAU983287 CKQ983285:CKQ983287 CUM983285:CUM983287 DEI983285:DEI983287 DOE983285:DOE983287 DYA983285:DYA983287 EHW983285:EHW983287 ERS983285:ERS983287 FBO983285:FBO983287 FLK983285:FLK983287 FVG983285:FVG983287 GFC983285:GFC983287 GOY983285:GOY983287 GYU983285:GYU983287 HIQ983285:HIQ983287 HSM983285:HSM983287 ICI983285:ICI983287 IME983285:IME983287 IWA983285:IWA983287 JFW983285:JFW983287 JPS983285:JPS983287 JZO983285:JZO983287 KJK983285:KJK983287 KTG983285:KTG983287 LDC983285:LDC983287 LMY983285:LMY983287 LWU983285:LWU983287 MGQ983285:MGQ983287 MQM983285:MQM983287 NAI983285:NAI983287 NKE983285:NKE983287 NUA983285:NUA983287 ODW983285:ODW983287 ONS983285:ONS983287 OXO983285:OXO983287 PHK983285:PHK983287 PRG983285:PRG983287 QBC983285:QBC983287 QKY983285:QKY983287 QUU983285:QUU983287 REQ983285:REQ983287 ROM983285:ROM983287 RYI983285:RYI983287 SIE983285:SIE983287 SSA983285:SSA983287 TBW983285:TBW983287 TLS983285:TLS983287 TVO983285:TVO983287 UFK983285:UFK983287 UPG983285:UPG983287 UZC983285:UZC983287 VIY983285:VIY983287 VSU983285:VSU983287 WCQ983285:WCQ983287 WMM983285:WMM983287 WWI983285:WWI983287 ODW983154:ODW983156 JW261:JW263 TS261:TS263 ADO261:ADO263 ANK261:ANK263 AXG261:AXG263 BHC261:BHC263 BQY261:BQY263 CAU261:CAU263 CKQ261:CKQ263 CUM261:CUM263 DEI261:DEI263 DOE261:DOE263 DYA261:DYA263 EHW261:EHW263 ERS261:ERS263 FBO261:FBO263 FLK261:FLK263 FVG261:FVG263 GFC261:GFC263 GOY261:GOY263 GYU261:GYU263 HIQ261:HIQ263 HSM261:HSM263 ICI261:ICI263 IME261:IME263 IWA261:IWA263 JFW261:JFW263 JPS261:JPS263 JZO261:JZO263 KJK261:KJK263 KTG261:KTG263 LDC261:LDC263 LMY261:LMY263 LWU261:LWU263 MGQ261:MGQ263 MQM261:MQM263 NAI261:NAI263 NKE261:NKE263 NUA261:NUA263 ODW261:ODW263 ONS261:ONS263 OXO261:OXO263 PHK261:PHK263 PRG261:PRG263 QBC261:QBC263 QKY261:QKY263 QUU261:QUU263 REQ261:REQ263 ROM261:ROM263 RYI261:RYI263 SIE261:SIE263 SSA261:SSA263 TBW261:TBW263 TLS261:TLS263 TVO261:TVO263 UFK261:UFK263 UPG261:UPG263 UZC261:UZC263 VIY261:VIY263 VSU261:VSU263 WCQ261:WCQ263 WMM261:WMM263 WWI261:WWI263 E65786:E65788 JW65786:JW65788 TS65786:TS65788 ADO65786:ADO65788 ANK65786:ANK65788 AXG65786:AXG65788 BHC65786:BHC65788 BQY65786:BQY65788 CAU65786:CAU65788 CKQ65786:CKQ65788 CUM65786:CUM65788 DEI65786:DEI65788 DOE65786:DOE65788 DYA65786:DYA65788 EHW65786:EHW65788 ERS65786:ERS65788 FBO65786:FBO65788 FLK65786:FLK65788 FVG65786:FVG65788 GFC65786:GFC65788 GOY65786:GOY65788 GYU65786:GYU65788 HIQ65786:HIQ65788 HSM65786:HSM65788 ICI65786:ICI65788 IME65786:IME65788 IWA65786:IWA65788 JFW65786:JFW65788 JPS65786:JPS65788 JZO65786:JZO65788 KJK65786:KJK65788 KTG65786:KTG65788 LDC65786:LDC65788 LMY65786:LMY65788 LWU65786:LWU65788 MGQ65786:MGQ65788 MQM65786:MQM65788 NAI65786:NAI65788 NKE65786:NKE65788 NUA65786:NUA65788 ODW65786:ODW65788 ONS65786:ONS65788 OXO65786:OXO65788 PHK65786:PHK65788 PRG65786:PRG65788 QBC65786:QBC65788 QKY65786:QKY65788 QUU65786:QUU65788 REQ65786:REQ65788 ROM65786:ROM65788 RYI65786:RYI65788 SIE65786:SIE65788 SSA65786:SSA65788 TBW65786:TBW65788 TLS65786:TLS65788 TVO65786:TVO65788 UFK65786:UFK65788 UPG65786:UPG65788 UZC65786:UZC65788 VIY65786:VIY65788 VSU65786:VSU65788 WCQ65786:WCQ65788 WMM65786:WMM65788 WWI65786:WWI65788 E131322:E131324 JW131322:JW131324 TS131322:TS131324 ADO131322:ADO131324 ANK131322:ANK131324 AXG131322:AXG131324 BHC131322:BHC131324 BQY131322:BQY131324 CAU131322:CAU131324 CKQ131322:CKQ131324 CUM131322:CUM131324 DEI131322:DEI131324 DOE131322:DOE131324 DYA131322:DYA131324 EHW131322:EHW131324 ERS131322:ERS131324 FBO131322:FBO131324 FLK131322:FLK131324 FVG131322:FVG131324 GFC131322:GFC131324 GOY131322:GOY131324 GYU131322:GYU131324 HIQ131322:HIQ131324 HSM131322:HSM131324 ICI131322:ICI131324 IME131322:IME131324 IWA131322:IWA131324 JFW131322:JFW131324 JPS131322:JPS131324 JZO131322:JZO131324 KJK131322:KJK131324 KTG131322:KTG131324 LDC131322:LDC131324 LMY131322:LMY131324 LWU131322:LWU131324 MGQ131322:MGQ131324 MQM131322:MQM131324 NAI131322:NAI131324 NKE131322:NKE131324 NUA131322:NUA131324 ODW131322:ODW131324 ONS131322:ONS131324 OXO131322:OXO131324 PHK131322:PHK131324 PRG131322:PRG131324 QBC131322:QBC131324 QKY131322:QKY131324 QUU131322:QUU131324 REQ131322:REQ131324 ROM131322:ROM131324 RYI131322:RYI131324 SIE131322:SIE131324 SSA131322:SSA131324 TBW131322:TBW131324 TLS131322:TLS131324 TVO131322:TVO131324 UFK131322:UFK131324 UPG131322:UPG131324 UZC131322:UZC131324 VIY131322:VIY131324 VSU131322:VSU131324 WCQ131322:WCQ131324 WMM131322:WMM131324 WWI131322:WWI131324 E196858:E196860 JW196858:JW196860 TS196858:TS196860 ADO196858:ADO196860 ANK196858:ANK196860 AXG196858:AXG196860 BHC196858:BHC196860 BQY196858:BQY196860 CAU196858:CAU196860 CKQ196858:CKQ196860 CUM196858:CUM196860 DEI196858:DEI196860 DOE196858:DOE196860 DYA196858:DYA196860 EHW196858:EHW196860 ERS196858:ERS196860 FBO196858:FBO196860 FLK196858:FLK196860 FVG196858:FVG196860 GFC196858:GFC196860 GOY196858:GOY196860 GYU196858:GYU196860 HIQ196858:HIQ196860 HSM196858:HSM196860 ICI196858:ICI196860 IME196858:IME196860 IWA196858:IWA196860 JFW196858:JFW196860 JPS196858:JPS196860 JZO196858:JZO196860 KJK196858:KJK196860 KTG196858:KTG196860 LDC196858:LDC196860 LMY196858:LMY196860 LWU196858:LWU196860 MGQ196858:MGQ196860 MQM196858:MQM196860 NAI196858:NAI196860 NKE196858:NKE196860 NUA196858:NUA196860 ODW196858:ODW196860 ONS196858:ONS196860 OXO196858:OXO196860 PHK196858:PHK196860 PRG196858:PRG196860 QBC196858:QBC196860 QKY196858:QKY196860 QUU196858:QUU196860 REQ196858:REQ196860 ROM196858:ROM196860 RYI196858:RYI196860 SIE196858:SIE196860 SSA196858:SSA196860 TBW196858:TBW196860 TLS196858:TLS196860 TVO196858:TVO196860 UFK196858:UFK196860 UPG196858:UPG196860 UZC196858:UZC196860 VIY196858:VIY196860 VSU196858:VSU196860 WCQ196858:WCQ196860 WMM196858:WMM196860 WWI196858:WWI196860 E262394:E262396 JW262394:JW262396 TS262394:TS262396 ADO262394:ADO262396 ANK262394:ANK262396 AXG262394:AXG262396 BHC262394:BHC262396 BQY262394:BQY262396 CAU262394:CAU262396 CKQ262394:CKQ262396 CUM262394:CUM262396 DEI262394:DEI262396 DOE262394:DOE262396 DYA262394:DYA262396 EHW262394:EHW262396 ERS262394:ERS262396 FBO262394:FBO262396 FLK262394:FLK262396 FVG262394:FVG262396 GFC262394:GFC262396 GOY262394:GOY262396 GYU262394:GYU262396 HIQ262394:HIQ262396 HSM262394:HSM262396 ICI262394:ICI262396 IME262394:IME262396 IWA262394:IWA262396 JFW262394:JFW262396 JPS262394:JPS262396 JZO262394:JZO262396 KJK262394:KJK262396 KTG262394:KTG262396 LDC262394:LDC262396 LMY262394:LMY262396 LWU262394:LWU262396 MGQ262394:MGQ262396 MQM262394:MQM262396 NAI262394:NAI262396 NKE262394:NKE262396 NUA262394:NUA262396 ODW262394:ODW262396 ONS262394:ONS262396 OXO262394:OXO262396 PHK262394:PHK262396 PRG262394:PRG262396 QBC262394:QBC262396 QKY262394:QKY262396 QUU262394:QUU262396 REQ262394:REQ262396 ROM262394:ROM262396 RYI262394:RYI262396 SIE262394:SIE262396 SSA262394:SSA262396 TBW262394:TBW262396 TLS262394:TLS262396 TVO262394:TVO262396 UFK262394:UFK262396 UPG262394:UPG262396 UZC262394:UZC262396 VIY262394:VIY262396 VSU262394:VSU262396 WCQ262394:WCQ262396 WMM262394:WMM262396 WWI262394:WWI262396 E327930:E327932 JW327930:JW327932 TS327930:TS327932 ADO327930:ADO327932 ANK327930:ANK327932 AXG327930:AXG327932 BHC327930:BHC327932 BQY327930:BQY327932 CAU327930:CAU327932 CKQ327930:CKQ327932 CUM327930:CUM327932 DEI327930:DEI327932 DOE327930:DOE327932 DYA327930:DYA327932 EHW327930:EHW327932 ERS327930:ERS327932 FBO327930:FBO327932 FLK327930:FLK327932 FVG327930:FVG327932 GFC327930:GFC327932 GOY327930:GOY327932 GYU327930:GYU327932 HIQ327930:HIQ327932 HSM327930:HSM327932 ICI327930:ICI327932 IME327930:IME327932 IWA327930:IWA327932 JFW327930:JFW327932 JPS327930:JPS327932 JZO327930:JZO327932 KJK327930:KJK327932 KTG327930:KTG327932 LDC327930:LDC327932 LMY327930:LMY327932 LWU327930:LWU327932 MGQ327930:MGQ327932 MQM327930:MQM327932 NAI327930:NAI327932 NKE327930:NKE327932 NUA327930:NUA327932 ODW327930:ODW327932 ONS327930:ONS327932 OXO327930:OXO327932 PHK327930:PHK327932 PRG327930:PRG327932 QBC327930:QBC327932 QKY327930:QKY327932 QUU327930:QUU327932 REQ327930:REQ327932 ROM327930:ROM327932 RYI327930:RYI327932 SIE327930:SIE327932 SSA327930:SSA327932 TBW327930:TBW327932 TLS327930:TLS327932 TVO327930:TVO327932 UFK327930:UFK327932 UPG327930:UPG327932 UZC327930:UZC327932 VIY327930:VIY327932 VSU327930:VSU327932 WCQ327930:WCQ327932 WMM327930:WMM327932 WWI327930:WWI327932 E393466:E393468 JW393466:JW393468 TS393466:TS393468 ADO393466:ADO393468 ANK393466:ANK393468 AXG393466:AXG393468 BHC393466:BHC393468 BQY393466:BQY393468 CAU393466:CAU393468 CKQ393466:CKQ393468 CUM393466:CUM393468 DEI393466:DEI393468 DOE393466:DOE393468 DYA393466:DYA393468 EHW393466:EHW393468 ERS393466:ERS393468 FBO393466:FBO393468 FLK393466:FLK393468 FVG393466:FVG393468 GFC393466:GFC393468 GOY393466:GOY393468 GYU393466:GYU393468 HIQ393466:HIQ393468 HSM393466:HSM393468 ICI393466:ICI393468 IME393466:IME393468 IWA393466:IWA393468 JFW393466:JFW393468 JPS393466:JPS393468 JZO393466:JZO393468 KJK393466:KJK393468 KTG393466:KTG393468 LDC393466:LDC393468 LMY393466:LMY393468 LWU393466:LWU393468 MGQ393466:MGQ393468 MQM393466:MQM393468 NAI393466:NAI393468 NKE393466:NKE393468 NUA393466:NUA393468 ODW393466:ODW393468 ONS393466:ONS393468 OXO393466:OXO393468 PHK393466:PHK393468 PRG393466:PRG393468 QBC393466:QBC393468 QKY393466:QKY393468 QUU393466:QUU393468 REQ393466:REQ393468 ROM393466:ROM393468 RYI393466:RYI393468 SIE393466:SIE393468 SSA393466:SSA393468 TBW393466:TBW393468 TLS393466:TLS393468 TVO393466:TVO393468 UFK393466:UFK393468 UPG393466:UPG393468 UZC393466:UZC393468 VIY393466:VIY393468 VSU393466:VSU393468 WCQ393466:WCQ393468 WMM393466:WMM393468 WWI393466:WWI393468 E459002:E459004 JW459002:JW459004 TS459002:TS459004 ADO459002:ADO459004 ANK459002:ANK459004 AXG459002:AXG459004 BHC459002:BHC459004 BQY459002:BQY459004 CAU459002:CAU459004 CKQ459002:CKQ459004 CUM459002:CUM459004 DEI459002:DEI459004 DOE459002:DOE459004 DYA459002:DYA459004 EHW459002:EHW459004 ERS459002:ERS459004 FBO459002:FBO459004 FLK459002:FLK459004 FVG459002:FVG459004 GFC459002:GFC459004 GOY459002:GOY459004 GYU459002:GYU459004 HIQ459002:HIQ459004 HSM459002:HSM459004 ICI459002:ICI459004 IME459002:IME459004 IWA459002:IWA459004 JFW459002:JFW459004 JPS459002:JPS459004 JZO459002:JZO459004 KJK459002:KJK459004 KTG459002:KTG459004 LDC459002:LDC459004 LMY459002:LMY459004 LWU459002:LWU459004 MGQ459002:MGQ459004 MQM459002:MQM459004 NAI459002:NAI459004 NKE459002:NKE459004 NUA459002:NUA459004 ODW459002:ODW459004 ONS459002:ONS459004 OXO459002:OXO459004 PHK459002:PHK459004 PRG459002:PRG459004 QBC459002:QBC459004 QKY459002:QKY459004 QUU459002:QUU459004 REQ459002:REQ459004 ROM459002:ROM459004 RYI459002:RYI459004 SIE459002:SIE459004 SSA459002:SSA459004 TBW459002:TBW459004 TLS459002:TLS459004 TVO459002:TVO459004 UFK459002:UFK459004 UPG459002:UPG459004 UZC459002:UZC459004 VIY459002:VIY459004 VSU459002:VSU459004 WCQ459002:WCQ459004 WMM459002:WMM459004 WWI459002:WWI459004 E524538:E524540 JW524538:JW524540 TS524538:TS524540 ADO524538:ADO524540 ANK524538:ANK524540 AXG524538:AXG524540 BHC524538:BHC524540 BQY524538:BQY524540 CAU524538:CAU524540 CKQ524538:CKQ524540 CUM524538:CUM524540 DEI524538:DEI524540 DOE524538:DOE524540 DYA524538:DYA524540 EHW524538:EHW524540 ERS524538:ERS524540 FBO524538:FBO524540 FLK524538:FLK524540 FVG524538:FVG524540 GFC524538:GFC524540 GOY524538:GOY524540 GYU524538:GYU524540 HIQ524538:HIQ524540 HSM524538:HSM524540 ICI524538:ICI524540 IME524538:IME524540 IWA524538:IWA524540 JFW524538:JFW524540 JPS524538:JPS524540 JZO524538:JZO524540 KJK524538:KJK524540 KTG524538:KTG524540 LDC524538:LDC524540 LMY524538:LMY524540 LWU524538:LWU524540 MGQ524538:MGQ524540 MQM524538:MQM524540 NAI524538:NAI524540 NKE524538:NKE524540 NUA524538:NUA524540 ODW524538:ODW524540 ONS524538:ONS524540 OXO524538:OXO524540 PHK524538:PHK524540 PRG524538:PRG524540 QBC524538:QBC524540 QKY524538:QKY524540 QUU524538:QUU524540 REQ524538:REQ524540 ROM524538:ROM524540 RYI524538:RYI524540 SIE524538:SIE524540 SSA524538:SSA524540 TBW524538:TBW524540 TLS524538:TLS524540 TVO524538:TVO524540 UFK524538:UFK524540 UPG524538:UPG524540 UZC524538:UZC524540 VIY524538:VIY524540 VSU524538:VSU524540 WCQ524538:WCQ524540 WMM524538:WMM524540 WWI524538:WWI524540 E590074:E590076 JW590074:JW590076 TS590074:TS590076 ADO590074:ADO590076 ANK590074:ANK590076 AXG590074:AXG590076 BHC590074:BHC590076 BQY590074:BQY590076 CAU590074:CAU590076 CKQ590074:CKQ590076 CUM590074:CUM590076 DEI590074:DEI590076 DOE590074:DOE590076 DYA590074:DYA590076 EHW590074:EHW590076 ERS590074:ERS590076 FBO590074:FBO590076 FLK590074:FLK590076 FVG590074:FVG590076 GFC590074:GFC590076 GOY590074:GOY590076 GYU590074:GYU590076 HIQ590074:HIQ590076 HSM590074:HSM590076 ICI590074:ICI590076 IME590074:IME590076 IWA590074:IWA590076 JFW590074:JFW590076 JPS590074:JPS590076 JZO590074:JZO590076 KJK590074:KJK590076 KTG590074:KTG590076 LDC590074:LDC590076 LMY590074:LMY590076 LWU590074:LWU590076 MGQ590074:MGQ590076 MQM590074:MQM590076 NAI590074:NAI590076 NKE590074:NKE590076 NUA590074:NUA590076 ODW590074:ODW590076 ONS590074:ONS590076 OXO590074:OXO590076 PHK590074:PHK590076 PRG590074:PRG590076 QBC590074:QBC590076 QKY590074:QKY590076 QUU590074:QUU590076 REQ590074:REQ590076 ROM590074:ROM590076 RYI590074:RYI590076 SIE590074:SIE590076 SSA590074:SSA590076 TBW590074:TBW590076 TLS590074:TLS590076 TVO590074:TVO590076 UFK590074:UFK590076 UPG590074:UPG590076 UZC590074:UZC590076 VIY590074:VIY590076 VSU590074:VSU590076 WCQ590074:WCQ590076 WMM590074:WMM590076 WWI590074:WWI590076 E655610:E655612 JW655610:JW655612 TS655610:TS655612 ADO655610:ADO655612 ANK655610:ANK655612 AXG655610:AXG655612 BHC655610:BHC655612 BQY655610:BQY655612 CAU655610:CAU655612 CKQ655610:CKQ655612 CUM655610:CUM655612 DEI655610:DEI655612 DOE655610:DOE655612 DYA655610:DYA655612 EHW655610:EHW655612 ERS655610:ERS655612 FBO655610:FBO655612 FLK655610:FLK655612 FVG655610:FVG655612 GFC655610:GFC655612 GOY655610:GOY655612 GYU655610:GYU655612 HIQ655610:HIQ655612 HSM655610:HSM655612 ICI655610:ICI655612 IME655610:IME655612 IWA655610:IWA655612 JFW655610:JFW655612 JPS655610:JPS655612 JZO655610:JZO655612 KJK655610:KJK655612 KTG655610:KTG655612 LDC655610:LDC655612 LMY655610:LMY655612 LWU655610:LWU655612 MGQ655610:MGQ655612 MQM655610:MQM655612 NAI655610:NAI655612 NKE655610:NKE655612 NUA655610:NUA655612 ODW655610:ODW655612 ONS655610:ONS655612 OXO655610:OXO655612 PHK655610:PHK655612 PRG655610:PRG655612 QBC655610:QBC655612 QKY655610:QKY655612 QUU655610:QUU655612 REQ655610:REQ655612 ROM655610:ROM655612 RYI655610:RYI655612 SIE655610:SIE655612 SSA655610:SSA655612 TBW655610:TBW655612 TLS655610:TLS655612 TVO655610:TVO655612 UFK655610:UFK655612 UPG655610:UPG655612 UZC655610:UZC655612 VIY655610:VIY655612 VSU655610:VSU655612 WCQ655610:WCQ655612 WMM655610:WMM655612 WWI655610:WWI655612 E721146:E721148 JW721146:JW721148 TS721146:TS721148 ADO721146:ADO721148 ANK721146:ANK721148 AXG721146:AXG721148 BHC721146:BHC721148 BQY721146:BQY721148 CAU721146:CAU721148 CKQ721146:CKQ721148 CUM721146:CUM721148 DEI721146:DEI721148 DOE721146:DOE721148 DYA721146:DYA721148 EHW721146:EHW721148 ERS721146:ERS721148 FBO721146:FBO721148 FLK721146:FLK721148 FVG721146:FVG721148 GFC721146:GFC721148 GOY721146:GOY721148 GYU721146:GYU721148 HIQ721146:HIQ721148 HSM721146:HSM721148 ICI721146:ICI721148 IME721146:IME721148 IWA721146:IWA721148 JFW721146:JFW721148 JPS721146:JPS721148 JZO721146:JZO721148 KJK721146:KJK721148 KTG721146:KTG721148 LDC721146:LDC721148 LMY721146:LMY721148 LWU721146:LWU721148 MGQ721146:MGQ721148 MQM721146:MQM721148 NAI721146:NAI721148 NKE721146:NKE721148 NUA721146:NUA721148 ODW721146:ODW721148 ONS721146:ONS721148 OXO721146:OXO721148 PHK721146:PHK721148 PRG721146:PRG721148 QBC721146:QBC721148 QKY721146:QKY721148 QUU721146:QUU721148 REQ721146:REQ721148 ROM721146:ROM721148 RYI721146:RYI721148 SIE721146:SIE721148 SSA721146:SSA721148 TBW721146:TBW721148 TLS721146:TLS721148 TVO721146:TVO721148 UFK721146:UFK721148 UPG721146:UPG721148 UZC721146:UZC721148 VIY721146:VIY721148 VSU721146:VSU721148 WCQ721146:WCQ721148 WMM721146:WMM721148 WWI721146:WWI721148 E786682:E786684 JW786682:JW786684 TS786682:TS786684 ADO786682:ADO786684 ANK786682:ANK786684 AXG786682:AXG786684 BHC786682:BHC786684 BQY786682:BQY786684 CAU786682:CAU786684 CKQ786682:CKQ786684 CUM786682:CUM786684 DEI786682:DEI786684 DOE786682:DOE786684 DYA786682:DYA786684 EHW786682:EHW786684 ERS786682:ERS786684 FBO786682:FBO786684 FLK786682:FLK786684 FVG786682:FVG786684 GFC786682:GFC786684 GOY786682:GOY786684 GYU786682:GYU786684 HIQ786682:HIQ786684 HSM786682:HSM786684 ICI786682:ICI786684 IME786682:IME786684 IWA786682:IWA786684 JFW786682:JFW786684 JPS786682:JPS786684 JZO786682:JZO786684 KJK786682:KJK786684 KTG786682:KTG786684 LDC786682:LDC786684 LMY786682:LMY786684 LWU786682:LWU786684 MGQ786682:MGQ786684 MQM786682:MQM786684 NAI786682:NAI786684 NKE786682:NKE786684 NUA786682:NUA786684 ODW786682:ODW786684 ONS786682:ONS786684 OXO786682:OXO786684 PHK786682:PHK786684 PRG786682:PRG786684 QBC786682:QBC786684 QKY786682:QKY786684 QUU786682:QUU786684 REQ786682:REQ786684 ROM786682:ROM786684 RYI786682:RYI786684 SIE786682:SIE786684 SSA786682:SSA786684 TBW786682:TBW786684 TLS786682:TLS786684 TVO786682:TVO786684 UFK786682:UFK786684 UPG786682:UPG786684 UZC786682:UZC786684 VIY786682:VIY786684 VSU786682:VSU786684 WCQ786682:WCQ786684 WMM786682:WMM786684 WWI786682:WWI786684 E852218:E852220 JW852218:JW852220 TS852218:TS852220 ADO852218:ADO852220 ANK852218:ANK852220 AXG852218:AXG852220 BHC852218:BHC852220 BQY852218:BQY852220 CAU852218:CAU852220 CKQ852218:CKQ852220 CUM852218:CUM852220 DEI852218:DEI852220 DOE852218:DOE852220 DYA852218:DYA852220 EHW852218:EHW852220 ERS852218:ERS852220 FBO852218:FBO852220 FLK852218:FLK852220 FVG852218:FVG852220 GFC852218:GFC852220 GOY852218:GOY852220 GYU852218:GYU852220 HIQ852218:HIQ852220 HSM852218:HSM852220 ICI852218:ICI852220 IME852218:IME852220 IWA852218:IWA852220 JFW852218:JFW852220 JPS852218:JPS852220 JZO852218:JZO852220 KJK852218:KJK852220 KTG852218:KTG852220 LDC852218:LDC852220 LMY852218:LMY852220 LWU852218:LWU852220 MGQ852218:MGQ852220 MQM852218:MQM852220 NAI852218:NAI852220 NKE852218:NKE852220 NUA852218:NUA852220 ODW852218:ODW852220 ONS852218:ONS852220 OXO852218:OXO852220 PHK852218:PHK852220 PRG852218:PRG852220 QBC852218:QBC852220 QKY852218:QKY852220 QUU852218:QUU852220 REQ852218:REQ852220 ROM852218:ROM852220 RYI852218:RYI852220 SIE852218:SIE852220 SSA852218:SSA852220 TBW852218:TBW852220 TLS852218:TLS852220 TVO852218:TVO852220 UFK852218:UFK852220 UPG852218:UPG852220 UZC852218:UZC852220 VIY852218:VIY852220 VSU852218:VSU852220 WCQ852218:WCQ852220 WMM852218:WMM852220 WWI852218:WWI852220 E917754:E917756 JW917754:JW917756 TS917754:TS917756 ADO917754:ADO917756 ANK917754:ANK917756 AXG917754:AXG917756 BHC917754:BHC917756 BQY917754:BQY917756 CAU917754:CAU917756 CKQ917754:CKQ917756 CUM917754:CUM917756 DEI917754:DEI917756 DOE917754:DOE917756 DYA917754:DYA917756 EHW917754:EHW917756 ERS917754:ERS917756 FBO917754:FBO917756 FLK917754:FLK917756 FVG917754:FVG917756 GFC917754:GFC917756 GOY917754:GOY917756 GYU917754:GYU917756 HIQ917754:HIQ917756 HSM917754:HSM917756 ICI917754:ICI917756 IME917754:IME917756 IWA917754:IWA917756 JFW917754:JFW917756 JPS917754:JPS917756 JZO917754:JZO917756 KJK917754:KJK917756 KTG917754:KTG917756 LDC917754:LDC917756 LMY917754:LMY917756 LWU917754:LWU917756 MGQ917754:MGQ917756 MQM917754:MQM917756 NAI917754:NAI917756 NKE917754:NKE917756 NUA917754:NUA917756 ODW917754:ODW917756 ONS917754:ONS917756 OXO917754:OXO917756 PHK917754:PHK917756 PRG917754:PRG917756 QBC917754:QBC917756 QKY917754:QKY917756 QUU917754:QUU917756 REQ917754:REQ917756 ROM917754:ROM917756 RYI917754:RYI917756 SIE917754:SIE917756 SSA917754:SSA917756 TBW917754:TBW917756 TLS917754:TLS917756 TVO917754:TVO917756 UFK917754:UFK917756 UPG917754:UPG917756 UZC917754:UZC917756 VIY917754:VIY917756 VSU917754:VSU917756 WCQ917754:WCQ917756 WMM917754:WMM917756 WWI917754:WWI917756 E983290:E983292 JW983290:JW983292 TS983290:TS983292 ADO983290:ADO983292 ANK983290:ANK983292 AXG983290:AXG983292 BHC983290:BHC983292 BQY983290:BQY983292 CAU983290:CAU983292 CKQ983290:CKQ983292 CUM983290:CUM983292 DEI983290:DEI983292 DOE983290:DOE983292 DYA983290:DYA983292 EHW983290:EHW983292 ERS983290:ERS983292 FBO983290:FBO983292 FLK983290:FLK983292 FVG983290:FVG983292 GFC983290:GFC983292 GOY983290:GOY983292 GYU983290:GYU983292 HIQ983290:HIQ983292 HSM983290:HSM983292 ICI983290:ICI983292 IME983290:IME983292 IWA983290:IWA983292 JFW983290:JFW983292 JPS983290:JPS983292 JZO983290:JZO983292 KJK983290:KJK983292 KTG983290:KTG983292 LDC983290:LDC983292 LMY983290:LMY983292 LWU983290:LWU983292 MGQ983290:MGQ983292 MQM983290:MQM983292 NAI983290:NAI983292 NKE983290:NKE983292 NUA983290:NUA983292 ODW983290:ODW983292 ONS983290:ONS983292 OXO983290:OXO983292 PHK983290:PHK983292 PRG983290:PRG983292 QBC983290:QBC983292 QKY983290:QKY983292 QUU983290:QUU983292 REQ983290:REQ983292 ROM983290:ROM983292 RYI983290:RYI983292 SIE983290:SIE983292 SSA983290:SSA983292 TBW983290:TBW983292 TLS983290:TLS983292 TVO983290:TVO983292 UFK983290:UFK983292 UPG983290:UPG983292 UZC983290:UZC983292 VIY983290:VIY983292 VSU983290:VSU983292 WCQ983290:WCQ983292 WMM983290:WMM983292 WWI983290:WWI983292 ONS983154:ONS983156 E65814:E65816 JW65814:JW65816 TS65814:TS65816 ADO65814:ADO65816 ANK65814:ANK65816 AXG65814:AXG65816 BHC65814:BHC65816 BQY65814:BQY65816 CAU65814:CAU65816 CKQ65814:CKQ65816 CUM65814:CUM65816 DEI65814:DEI65816 DOE65814:DOE65816 DYA65814:DYA65816 EHW65814:EHW65816 ERS65814:ERS65816 FBO65814:FBO65816 FLK65814:FLK65816 FVG65814:FVG65816 GFC65814:GFC65816 GOY65814:GOY65816 GYU65814:GYU65816 HIQ65814:HIQ65816 HSM65814:HSM65816 ICI65814:ICI65816 IME65814:IME65816 IWA65814:IWA65816 JFW65814:JFW65816 JPS65814:JPS65816 JZO65814:JZO65816 KJK65814:KJK65816 KTG65814:KTG65816 LDC65814:LDC65816 LMY65814:LMY65816 LWU65814:LWU65816 MGQ65814:MGQ65816 MQM65814:MQM65816 NAI65814:NAI65816 NKE65814:NKE65816 NUA65814:NUA65816 ODW65814:ODW65816 ONS65814:ONS65816 OXO65814:OXO65816 PHK65814:PHK65816 PRG65814:PRG65816 QBC65814:QBC65816 QKY65814:QKY65816 QUU65814:QUU65816 REQ65814:REQ65816 ROM65814:ROM65816 RYI65814:RYI65816 SIE65814:SIE65816 SSA65814:SSA65816 TBW65814:TBW65816 TLS65814:TLS65816 TVO65814:TVO65816 UFK65814:UFK65816 UPG65814:UPG65816 UZC65814:UZC65816 VIY65814:VIY65816 VSU65814:VSU65816 WCQ65814:WCQ65816 WMM65814:WMM65816 WWI65814:WWI65816 E131350:E131352 JW131350:JW131352 TS131350:TS131352 ADO131350:ADO131352 ANK131350:ANK131352 AXG131350:AXG131352 BHC131350:BHC131352 BQY131350:BQY131352 CAU131350:CAU131352 CKQ131350:CKQ131352 CUM131350:CUM131352 DEI131350:DEI131352 DOE131350:DOE131352 DYA131350:DYA131352 EHW131350:EHW131352 ERS131350:ERS131352 FBO131350:FBO131352 FLK131350:FLK131352 FVG131350:FVG131352 GFC131350:GFC131352 GOY131350:GOY131352 GYU131350:GYU131352 HIQ131350:HIQ131352 HSM131350:HSM131352 ICI131350:ICI131352 IME131350:IME131352 IWA131350:IWA131352 JFW131350:JFW131352 JPS131350:JPS131352 JZO131350:JZO131352 KJK131350:KJK131352 KTG131350:KTG131352 LDC131350:LDC131352 LMY131350:LMY131352 LWU131350:LWU131352 MGQ131350:MGQ131352 MQM131350:MQM131352 NAI131350:NAI131352 NKE131350:NKE131352 NUA131350:NUA131352 ODW131350:ODW131352 ONS131350:ONS131352 OXO131350:OXO131352 PHK131350:PHK131352 PRG131350:PRG131352 QBC131350:QBC131352 QKY131350:QKY131352 QUU131350:QUU131352 REQ131350:REQ131352 ROM131350:ROM131352 RYI131350:RYI131352 SIE131350:SIE131352 SSA131350:SSA131352 TBW131350:TBW131352 TLS131350:TLS131352 TVO131350:TVO131352 UFK131350:UFK131352 UPG131350:UPG131352 UZC131350:UZC131352 VIY131350:VIY131352 VSU131350:VSU131352 WCQ131350:WCQ131352 WMM131350:WMM131352 WWI131350:WWI131352 E196886:E196888 JW196886:JW196888 TS196886:TS196888 ADO196886:ADO196888 ANK196886:ANK196888 AXG196886:AXG196888 BHC196886:BHC196888 BQY196886:BQY196888 CAU196886:CAU196888 CKQ196886:CKQ196888 CUM196886:CUM196888 DEI196886:DEI196888 DOE196886:DOE196888 DYA196886:DYA196888 EHW196886:EHW196888 ERS196886:ERS196888 FBO196886:FBO196888 FLK196886:FLK196888 FVG196886:FVG196888 GFC196886:GFC196888 GOY196886:GOY196888 GYU196886:GYU196888 HIQ196886:HIQ196888 HSM196886:HSM196888 ICI196886:ICI196888 IME196886:IME196888 IWA196886:IWA196888 JFW196886:JFW196888 JPS196886:JPS196888 JZO196886:JZO196888 KJK196886:KJK196888 KTG196886:KTG196888 LDC196886:LDC196888 LMY196886:LMY196888 LWU196886:LWU196888 MGQ196886:MGQ196888 MQM196886:MQM196888 NAI196886:NAI196888 NKE196886:NKE196888 NUA196886:NUA196888 ODW196886:ODW196888 ONS196886:ONS196888 OXO196886:OXO196888 PHK196886:PHK196888 PRG196886:PRG196888 QBC196886:QBC196888 QKY196886:QKY196888 QUU196886:QUU196888 REQ196886:REQ196888 ROM196886:ROM196888 RYI196886:RYI196888 SIE196886:SIE196888 SSA196886:SSA196888 TBW196886:TBW196888 TLS196886:TLS196888 TVO196886:TVO196888 UFK196886:UFK196888 UPG196886:UPG196888 UZC196886:UZC196888 VIY196886:VIY196888 VSU196886:VSU196888 WCQ196886:WCQ196888 WMM196886:WMM196888 WWI196886:WWI196888 E262422:E262424 JW262422:JW262424 TS262422:TS262424 ADO262422:ADO262424 ANK262422:ANK262424 AXG262422:AXG262424 BHC262422:BHC262424 BQY262422:BQY262424 CAU262422:CAU262424 CKQ262422:CKQ262424 CUM262422:CUM262424 DEI262422:DEI262424 DOE262422:DOE262424 DYA262422:DYA262424 EHW262422:EHW262424 ERS262422:ERS262424 FBO262422:FBO262424 FLK262422:FLK262424 FVG262422:FVG262424 GFC262422:GFC262424 GOY262422:GOY262424 GYU262422:GYU262424 HIQ262422:HIQ262424 HSM262422:HSM262424 ICI262422:ICI262424 IME262422:IME262424 IWA262422:IWA262424 JFW262422:JFW262424 JPS262422:JPS262424 JZO262422:JZO262424 KJK262422:KJK262424 KTG262422:KTG262424 LDC262422:LDC262424 LMY262422:LMY262424 LWU262422:LWU262424 MGQ262422:MGQ262424 MQM262422:MQM262424 NAI262422:NAI262424 NKE262422:NKE262424 NUA262422:NUA262424 ODW262422:ODW262424 ONS262422:ONS262424 OXO262422:OXO262424 PHK262422:PHK262424 PRG262422:PRG262424 QBC262422:QBC262424 QKY262422:QKY262424 QUU262422:QUU262424 REQ262422:REQ262424 ROM262422:ROM262424 RYI262422:RYI262424 SIE262422:SIE262424 SSA262422:SSA262424 TBW262422:TBW262424 TLS262422:TLS262424 TVO262422:TVO262424 UFK262422:UFK262424 UPG262422:UPG262424 UZC262422:UZC262424 VIY262422:VIY262424 VSU262422:VSU262424 WCQ262422:WCQ262424 WMM262422:WMM262424 WWI262422:WWI262424 E327958:E327960 JW327958:JW327960 TS327958:TS327960 ADO327958:ADO327960 ANK327958:ANK327960 AXG327958:AXG327960 BHC327958:BHC327960 BQY327958:BQY327960 CAU327958:CAU327960 CKQ327958:CKQ327960 CUM327958:CUM327960 DEI327958:DEI327960 DOE327958:DOE327960 DYA327958:DYA327960 EHW327958:EHW327960 ERS327958:ERS327960 FBO327958:FBO327960 FLK327958:FLK327960 FVG327958:FVG327960 GFC327958:GFC327960 GOY327958:GOY327960 GYU327958:GYU327960 HIQ327958:HIQ327960 HSM327958:HSM327960 ICI327958:ICI327960 IME327958:IME327960 IWA327958:IWA327960 JFW327958:JFW327960 JPS327958:JPS327960 JZO327958:JZO327960 KJK327958:KJK327960 KTG327958:KTG327960 LDC327958:LDC327960 LMY327958:LMY327960 LWU327958:LWU327960 MGQ327958:MGQ327960 MQM327958:MQM327960 NAI327958:NAI327960 NKE327958:NKE327960 NUA327958:NUA327960 ODW327958:ODW327960 ONS327958:ONS327960 OXO327958:OXO327960 PHK327958:PHK327960 PRG327958:PRG327960 QBC327958:QBC327960 QKY327958:QKY327960 QUU327958:QUU327960 REQ327958:REQ327960 ROM327958:ROM327960 RYI327958:RYI327960 SIE327958:SIE327960 SSA327958:SSA327960 TBW327958:TBW327960 TLS327958:TLS327960 TVO327958:TVO327960 UFK327958:UFK327960 UPG327958:UPG327960 UZC327958:UZC327960 VIY327958:VIY327960 VSU327958:VSU327960 WCQ327958:WCQ327960 WMM327958:WMM327960 WWI327958:WWI327960 E393494:E393496 JW393494:JW393496 TS393494:TS393496 ADO393494:ADO393496 ANK393494:ANK393496 AXG393494:AXG393496 BHC393494:BHC393496 BQY393494:BQY393496 CAU393494:CAU393496 CKQ393494:CKQ393496 CUM393494:CUM393496 DEI393494:DEI393496 DOE393494:DOE393496 DYA393494:DYA393496 EHW393494:EHW393496 ERS393494:ERS393496 FBO393494:FBO393496 FLK393494:FLK393496 FVG393494:FVG393496 GFC393494:GFC393496 GOY393494:GOY393496 GYU393494:GYU393496 HIQ393494:HIQ393496 HSM393494:HSM393496 ICI393494:ICI393496 IME393494:IME393496 IWA393494:IWA393496 JFW393494:JFW393496 JPS393494:JPS393496 JZO393494:JZO393496 KJK393494:KJK393496 KTG393494:KTG393496 LDC393494:LDC393496 LMY393494:LMY393496 LWU393494:LWU393496 MGQ393494:MGQ393496 MQM393494:MQM393496 NAI393494:NAI393496 NKE393494:NKE393496 NUA393494:NUA393496 ODW393494:ODW393496 ONS393494:ONS393496 OXO393494:OXO393496 PHK393494:PHK393496 PRG393494:PRG393496 QBC393494:QBC393496 QKY393494:QKY393496 QUU393494:QUU393496 REQ393494:REQ393496 ROM393494:ROM393496 RYI393494:RYI393496 SIE393494:SIE393496 SSA393494:SSA393496 TBW393494:TBW393496 TLS393494:TLS393496 TVO393494:TVO393496 UFK393494:UFK393496 UPG393494:UPG393496 UZC393494:UZC393496 VIY393494:VIY393496 VSU393494:VSU393496 WCQ393494:WCQ393496 WMM393494:WMM393496 WWI393494:WWI393496 E459030:E459032 JW459030:JW459032 TS459030:TS459032 ADO459030:ADO459032 ANK459030:ANK459032 AXG459030:AXG459032 BHC459030:BHC459032 BQY459030:BQY459032 CAU459030:CAU459032 CKQ459030:CKQ459032 CUM459030:CUM459032 DEI459030:DEI459032 DOE459030:DOE459032 DYA459030:DYA459032 EHW459030:EHW459032 ERS459030:ERS459032 FBO459030:FBO459032 FLK459030:FLK459032 FVG459030:FVG459032 GFC459030:GFC459032 GOY459030:GOY459032 GYU459030:GYU459032 HIQ459030:HIQ459032 HSM459030:HSM459032 ICI459030:ICI459032 IME459030:IME459032 IWA459030:IWA459032 JFW459030:JFW459032 JPS459030:JPS459032 JZO459030:JZO459032 KJK459030:KJK459032 KTG459030:KTG459032 LDC459030:LDC459032 LMY459030:LMY459032 LWU459030:LWU459032 MGQ459030:MGQ459032 MQM459030:MQM459032 NAI459030:NAI459032 NKE459030:NKE459032 NUA459030:NUA459032 ODW459030:ODW459032 ONS459030:ONS459032 OXO459030:OXO459032 PHK459030:PHK459032 PRG459030:PRG459032 QBC459030:QBC459032 QKY459030:QKY459032 QUU459030:QUU459032 REQ459030:REQ459032 ROM459030:ROM459032 RYI459030:RYI459032 SIE459030:SIE459032 SSA459030:SSA459032 TBW459030:TBW459032 TLS459030:TLS459032 TVO459030:TVO459032 UFK459030:UFK459032 UPG459030:UPG459032 UZC459030:UZC459032 VIY459030:VIY459032 VSU459030:VSU459032 WCQ459030:WCQ459032 WMM459030:WMM459032 WWI459030:WWI459032 E524566:E524568 JW524566:JW524568 TS524566:TS524568 ADO524566:ADO524568 ANK524566:ANK524568 AXG524566:AXG524568 BHC524566:BHC524568 BQY524566:BQY524568 CAU524566:CAU524568 CKQ524566:CKQ524568 CUM524566:CUM524568 DEI524566:DEI524568 DOE524566:DOE524568 DYA524566:DYA524568 EHW524566:EHW524568 ERS524566:ERS524568 FBO524566:FBO524568 FLK524566:FLK524568 FVG524566:FVG524568 GFC524566:GFC524568 GOY524566:GOY524568 GYU524566:GYU524568 HIQ524566:HIQ524568 HSM524566:HSM524568 ICI524566:ICI524568 IME524566:IME524568 IWA524566:IWA524568 JFW524566:JFW524568 JPS524566:JPS524568 JZO524566:JZO524568 KJK524566:KJK524568 KTG524566:KTG524568 LDC524566:LDC524568 LMY524566:LMY524568 LWU524566:LWU524568 MGQ524566:MGQ524568 MQM524566:MQM524568 NAI524566:NAI524568 NKE524566:NKE524568 NUA524566:NUA524568 ODW524566:ODW524568 ONS524566:ONS524568 OXO524566:OXO524568 PHK524566:PHK524568 PRG524566:PRG524568 QBC524566:QBC524568 QKY524566:QKY524568 QUU524566:QUU524568 REQ524566:REQ524568 ROM524566:ROM524568 RYI524566:RYI524568 SIE524566:SIE524568 SSA524566:SSA524568 TBW524566:TBW524568 TLS524566:TLS524568 TVO524566:TVO524568 UFK524566:UFK524568 UPG524566:UPG524568 UZC524566:UZC524568 VIY524566:VIY524568 VSU524566:VSU524568 WCQ524566:WCQ524568 WMM524566:WMM524568 WWI524566:WWI524568 E590102:E590104 JW590102:JW590104 TS590102:TS590104 ADO590102:ADO590104 ANK590102:ANK590104 AXG590102:AXG590104 BHC590102:BHC590104 BQY590102:BQY590104 CAU590102:CAU590104 CKQ590102:CKQ590104 CUM590102:CUM590104 DEI590102:DEI590104 DOE590102:DOE590104 DYA590102:DYA590104 EHW590102:EHW590104 ERS590102:ERS590104 FBO590102:FBO590104 FLK590102:FLK590104 FVG590102:FVG590104 GFC590102:GFC590104 GOY590102:GOY590104 GYU590102:GYU590104 HIQ590102:HIQ590104 HSM590102:HSM590104 ICI590102:ICI590104 IME590102:IME590104 IWA590102:IWA590104 JFW590102:JFW590104 JPS590102:JPS590104 JZO590102:JZO590104 KJK590102:KJK590104 KTG590102:KTG590104 LDC590102:LDC590104 LMY590102:LMY590104 LWU590102:LWU590104 MGQ590102:MGQ590104 MQM590102:MQM590104 NAI590102:NAI590104 NKE590102:NKE590104 NUA590102:NUA590104 ODW590102:ODW590104 ONS590102:ONS590104 OXO590102:OXO590104 PHK590102:PHK590104 PRG590102:PRG590104 QBC590102:QBC590104 QKY590102:QKY590104 QUU590102:QUU590104 REQ590102:REQ590104 ROM590102:ROM590104 RYI590102:RYI590104 SIE590102:SIE590104 SSA590102:SSA590104 TBW590102:TBW590104 TLS590102:TLS590104 TVO590102:TVO590104 UFK590102:UFK590104 UPG590102:UPG590104 UZC590102:UZC590104 VIY590102:VIY590104 VSU590102:VSU590104 WCQ590102:WCQ590104 WMM590102:WMM590104 WWI590102:WWI590104 E655638:E655640 JW655638:JW655640 TS655638:TS655640 ADO655638:ADO655640 ANK655638:ANK655640 AXG655638:AXG655640 BHC655638:BHC655640 BQY655638:BQY655640 CAU655638:CAU655640 CKQ655638:CKQ655640 CUM655638:CUM655640 DEI655638:DEI655640 DOE655638:DOE655640 DYA655638:DYA655640 EHW655638:EHW655640 ERS655638:ERS655640 FBO655638:FBO655640 FLK655638:FLK655640 FVG655638:FVG655640 GFC655638:GFC655640 GOY655638:GOY655640 GYU655638:GYU655640 HIQ655638:HIQ655640 HSM655638:HSM655640 ICI655638:ICI655640 IME655638:IME655640 IWA655638:IWA655640 JFW655638:JFW655640 JPS655638:JPS655640 JZO655638:JZO655640 KJK655638:KJK655640 KTG655638:KTG655640 LDC655638:LDC655640 LMY655638:LMY655640 LWU655638:LWU655640 MGQ655638:MGQ655640 MQM655638:MQM655640 NAI655638:NAI655640 NKE655638:NKE655640 NUA655638:NUA655640 ODW655638:ODW655640 ONS655638:ONS655640 OXO655638:OXO655640 PHK655638:PHK655640 PRG655638:PRG655640 QBC655638:QBC655640 QKY655638:QKY655640 QUU655638:QUU655640 REQ655638:REQ655640 ROM655638:ROM655640 RYI655638:RYI655640 SIE655638:SIE655640 SSA655638:SSA655640 TBW655638:TBW655640 TLS655638:TLS655640 TVO655638:TVO655640 UFK655638:UFK655640 UPG655638:UPG655640 UZC655638:UZC655640 VIY655638:VIY655640 VSU655638:VSU655640 WCQ655638:WCQ655640 WMM655638:WMM655640 WWI655638:WWI655640 E721174:E721176 JW721174:JW721176 TS721174:TS721176 ADO721174:ADO721176 ANK721174:ANK721176 AXG721174:AXG721176 BHC721174:BHC721176 BQY721174:BQY721176 CAU721174:CAU721176 CKQ721174:CKQ721176 CUM721174:CUM721176 DEI721174:DEI721176 DOE721174:DOE721176 DYA721174:DYA721176 EHW721174:EHW721176 ERS721174:ERS721176 FBO721174:FBO721176 FLK721174:FLK721176 FVG721174:FVG721176 GFC721174:GFC721176 GOY721174:GOY721176 GYU721174:GYU721176 HIQ721174:HIQ721176 HSM721174:HSM721176 ICI721174:ICI721176 IME721174:IME721176 IWA721174:IWA721176 JFW721174:JFW721176 JPS721174:JPS721176 JZO721174:JZO721176 KJK721174:KJK721176 KTG721174:KTG721176 LDC721174:LDC721176 LMY721174:LMY721176 LWU721174:LWU721176 MGQ721174:MGQ721176 MQM721174:MQM721176 NAI721174:NAI721176 NKE721174:NKE721176 NUA721174:NUA721176 ODW721174:ODW721176 ONS721174:ONS721176 OXO721174:OXO721176 PHK721174:PHK721176 PRG721174:PRG721176 QBC721174:QBC721176 QKY721174:QKY721176 QUU721174:QUU721176 REQ721174:REQ721176 ROM721174:ROM721176 RYI721174:RYI721176 SIE721174:SIE721176 SSA721174:SSA721176 TBW721174:TBW721176 TLS721174:TLS721176 TVO721174:TVO721176 UFK721174:UFK721176 UPG721174:UPG721176 UZC721174:UZC721176 VIY721174:VIY721176 VSU721174:VSU721176 WCQ721174:WCQ721176 WMM721174:WMM721176 WWI721174:WWI721176 E786710:E786712 JW786710:JW786712 TS786710:TS786712 ADO786710:ADO786712 ANK786710:ANK786712 AXG786710:AXG786712 BHC786710:BHC786712 BQY786710:BQY786712 CAU786710:CAU786712 CKQ786710:CKQ786712 CUM786710:CUM786712 DEI786710:DEI786712 DOE786710:DOE786712 DYA786710:DYA786712 EHW786710:EHW786712 ERS786710:ERS786712 FBO786710:FBO786712 FLK786710:FLK786712 FVG786710:FVG786712 GFC786710:GFC786712 GOY786710:GOY786712 GYU786710:GYU786712 HIQ786710:HIQ786712 HSM786710:HSM786712 ICI786710:ICI786712 IME786710:IME786712 IWA786710:IWA786712 JFW786710:JFW786712 JPS786710:JPS786712 JZO786710:JZO786712 KJK786710:KJK786712 KTG786710:KTG786712 LDC786710:LDC786712 LMY786710:LMY786712 LWU786710:LWU786712 MGQ786710:MGQ786712 MQM786710:MQM786712 NAI786710:NAI786712 NKE786710:NKE786712 NUA786710:NUA786712 ODW786710:ODW786712 ONS786710:ONS786712 OXO786710:OXO786712 PHK786710:PHK786712 PRG786710:PRG786712 QBC786710:QBC786712 QKY786710:QKY786712 QUU786710:QUU786712 REQ786710:REQ786712 ROM786710:ROM786712 RYI786710:RYI786712 SIE786710:SIE786712 SSA786710:SSA786712 TBW786710:TBW786712 TLS786710:TLS786712 TVO786710:TVO786712 UFK786710:UFK786712 UPG786710:UPG786712 UZC786710:UZC786712 VIY786710:VIY786712 VSU786710:VSU786712 WCQ786710:WCQ786712 WMM786710:WMM786712 WWI786710:WWI786712 E852246:E852248 JW852246:JW852248 TS852246:TS852248 ADO852246:ADO852248 ANK852246:ANK852248 AXG852246:AXG852248 BHC852246:BHC852248 BQY852246:BQY852248 CAU852246:CAU852248 CKQ852246:CKQ852248 CUM852246:CUM852248 DEI852246:DEI852248 DOE852246:DOE852248 DYA852246:DYA852248 EHW852246:EHW852248 ERS852246:ERS852248 FBO852246:FBO852248 FLK852246:FLK852248 FVG852246:FVG852248 GFC852246:GFC852248 GOY852246:GOY852248 GYU852246:GYU852248 HIQ852246:HIQ852248 HSM852246:HSM852248 ICI852246:ICI852248 IME852246:IME852248 IWA852246:IWA852248 JFW852246:JFW852248 JPS852246:JPS852248 JZO852246:JZO852248 KJK852246:KJK852248 KTG852246:KTG852248 LDC852246:LDC852248 LMY852246:LMY852248 LWU852246:LWU852248 MGQ852246:MGQ852248 MQM852246:MQM852248 NAI852246:NAI852248 NKE852246:NKE852248 NUA852246:NUA852248 ODW852246:ODW852248 ONS852246:ONS852248 OXO852246:OXO852248 PHK852246:PHK852248 PRG852246:PRG852248 QBC852246:QBC852248 QKY852246:QKY852248 QUU852246:QUU852248 REQ852246:REQ852248 ROM852246:ROM852248 RYI852246:RYI852248 SIE852246:SIE852248 SSA852246:SSA852248 TBW852246:TBW852248 TLS852246:TLS852248 TVO852246:TVO852248 UFK852246:UFK852248 UPG852246:UPG852248 UZC852246:UZC852248 VIY852246:VIY852248 VSU852246:VSU852248 WCQ852246:WCQ852248 WMM852246:WMM852248 WWI852246:WWI852248 E917782:E917784 JW917782:JW917784 TS917782:TS917784 ADO917782:ADO917784 ANK917782:ANK917784 AXG917782:AXG917784 BHC917782:BHC917784 BQY917782:BQY917784 CAU917782:CAU917784 CKQ917782:CKQ917784 CUM917782:CUM917784 DEI917782:DEI917784 DOE917782:DOE917784 DYA917782:DYA917784 EHW917782:EHW917784 ERS917782:ERS917784 FBO917782:FBO917784 FLK917782:FLK917784 FVG917782:FVG917784 GFC917782:GFC917784 GOY917782:GOY917784 GYU917782:GYU917784 HIQ917782:HIQ917784 HSM917782:HSM917784 ICI917782:ICI917784 IME917782:IME917784 IWA917782:IWA917784 JFW917782:JFW917784 JPS917782:JPS917784 JZO917782:JZO917784 KJK917782:KJK917784 KTG917782:KTG917784 LDC917782:LDC917784 LMY917782:LMY917784 LWU917782:LWU917784 MGQ917782:MGQ917784 MQM917782:MQM917784 NAI917782:NAI917784 NKE917782:NKE917784 NUA917782:NUA917784 ODW917782:ODW917784 ONS917782:ONS917784 OXO917782:OXO917784 PHK917782:PHK917784 PRG917782:PRG917784 QBC917782:QBC917784 QKY917782:QKY917784 QUU917782:QUU917784 REQ917782:REQ917784 ROM917782:ROM917784 RYI917782:RYI917784 SIE917782:SIE917784 SSA917782:SSA917784 TBW917782:TBW917784 TLS917782:TLS917784 TVO917782:TVO917784 UFK917782:UFK917784 UPG917782:UPG917784 UZC917782:UZC917784 VIY917782:VIY917784 VSU917782:VSU917784 WCQ917782:WCQ917784 WMM917782:WMM917784 WWI917782:WWI917784 E983318:E983320 JW983318:JW983320 TS983318:TS983320 ADO983318:ADO983320 ANK983318:ANK983320 AXG983318:AXG983320 BHC983318:BHC983320 BQY983318:BQY983320 CAU983318:CAU983320 CKQ983318:CKQ983320 CUM983318:CUM983320 DEI983318:DEI983320 DOE983318:DOE983320 DYA983318:DYA983320 EHW983318:EHW983320 ERS983318:ERS983320 FBO983318:FBO983320 FLK983318:FLK983320 FVG983318:FVG983320 GFC983318:GFC983320 GOY983318:GOY983320 GYU983318:GYU983320 HIQ983318:HIQ983320 HSM983318:HSM983320 ICI983318:ICI983320 IME983318:IME983320 IWA983318:IWA983320 JFW983318:JFW983320 JPS983318:JPS983320 JZO983318:JZO983320 KJK983318:KJK983320 KTG983318:KTG983320 LDC983318:LDC983320 LMY983318:LMY983320 LWU983318:LWU983320 MGQ983318:MGQ983320 MQM983318:MQM983320 NAI983318:NAI983320 NKE983318:NKE983320 NUA983318:NUA983320 ODW983318:ODW983320 ONS983318:ONS983320 OXO983318:OXO983320 PHK983318:PHK983320 PRG983318:PRG983320 QBC983318:QBC983320 QKY983318:QKY983320 QUU983318:QUU983320 REQ983318:REQ983320 ROM983318:ROM983320 RYI983318:RYI983320 SIE983318:SIE983320 SSA983318:SSA983320 TBW983318:TBW983320 TLS983318:TLS983320 TVO983318:TVO983320 UFK983318:UFK983320 UPG983318:UPG983320 UZC983318:UZC983320 VIY983318:VIY983320 VSU983318:VSU983320 WCQ983318:WCQ983320 WMM983318:WMM983320 WWI983318:WWI983320 OXO983154:OXO983156 JW314:JW316 TS314:TS316 ADO314:ADO316 ANK314:ANK316 AXG314:AXG316 BHC314:BHC316 BQY314:BQY316 CAU314:CAU316 CKQ314:CKQ316 CUM314:CUM316 DEI314:DEI316 DOE314:DOE316 DYA314:DYA316 EHW314:EHW316 ERS314:ERS316 FBO314:FBO316 FLK314:FLK316 FVG314:FVG316 GFC314:GFC316 GOY314:GOY316 GYU314:GYU316 HIQ314:HIQ316 HSM314:HSM316 ICI314:ICI316 IME314:IME316 IWA314:IWA316 JFW314:JFW316 JPS314:JPS316 JZO314:JZO316 KJK314:KJK316 KTG314:KTG316 LDC314:LDC316 LMY314:LMY316 LWU314:LWU316 MGQ314:MGQ316 MQM314:MQM316 NAI314:NAI316 NKE314:NKE316 NUA314:NUA316 ODW314:ODW316 ONS314:ONS316 OXO314:OXO316 PHK314:PHK316 PRG314:PRG316 QBC314:QBC316 QKY314:QKY316 QUU314:QUU316 REQ314:REQ316 ROM314:ROM316 RYI314:RYI316 SIE314:SIE316 SSA314:SSA316 TBW314:TBW316 TLS314:TLS316 TVO314:TVO316 UFK314:UFK316 UPG314:UPG316 UZC314:UZC316 VIY314:VIY316 VSU314:VSU316 WCQ314:WCQ316 WMM314:WMM316 WWI314:WWI316 E65819:E65821 JW65819:JW65821 TS65819:TS65821 ADO65819:ADO65821 ANK65819:ANK65821 AXG65819:AXG65821 BHC65819:BHC65821 BQY65819:BQY65821 CAU65819:CAU65821 CKQ65819:CKQ65821 CUM65819:CUM65821 DEI65819:DEI65821 DOE65819:DOE65821 DYA65819:DYA65821 EHW65819:EHW65821 ERS65819:ERS65821 FBO65819:FBO65821 FLK65819:FLK65821 FVG65819:FVG65821 GFC65819:GFC65821 GOY65819:GOY65821 GYU65819:GYU65821 HIQ65819:HIQ65821 HSM65819:HSM65821 ICI65819:ICI65821 IME65819:IME65821 IWA65819:IWA65821 JFW65819:JFW65821 JPS65819:JPS65821 JZO65819:JZO65821 KJK65819:KJK65821 KTG65819:KTG65821 LDC65819:LDC65821 LMY65819:LMY65821 LWU65819:LWU65821 MGQ65819:MGQ65821 MQM65819:MQM65821 NAI65819:NAI65821 NKE65819:NKE65821 NUA65819:NUA65821 ODW65819:ODW65821 ONS65819:ONS65821 OXO65819:OXO65821 PHK65819:PHK65821 PRG65819:PRG65821 QBC65819:QBC65821 QKY65819:QKY65821 QUU65819:QUU65821 REQ65819:REQ65821 ROM65819:ROM65821 RYI65819:RYI65821 SIE65819:SIE65821 SSA65819:SSA65821 TBW65819:TBW65821 TLS65819:TLS65821 TVO65819:TVO65821 UFK65819:UFK65821 UPG65819:UPG65821 UZC65819:UZC65821 VIY65819:VIY65821 VSU65819:VSU65821 WCQ65819:WCQ65821 WMM65819:WMM65821 WWI65819:WWI65821 E131355:E131357 JW131355:JW131357 TS131355:TS131357 ADO131355:ADO131357 ANK131355:ANK131357 AXG131355:AXG131357 BHC131355:BHC131357 BQY131355:BQY131357 CAU131355:CAU131357 CKQ131355:CKQ131357 CUM131355:CUM131357 DEI131355:DEI131357 DOE131355:DOE131357 DYA131355:DYA131357 EHW131355:EHW131357 ERS131355:ERS131357 FBO131355:FBO131357 FLK131355:FLK131357 FVG131355:FVG131357 GFC131355:GFC131357 GOY131355:GOY131357 GYU131355:GYU131357 HIQ131355:HIQ131357 HSM131355:HSM131357 ICI131355:ICI131357 IME131355:IME131357 IWA131355:IWA131357 JFW131355:JFW131357 JPS131355:JPS131357 JZO131355:JZO131357 KJK131355:KJK131357 KTG131355:KTG131357 LDC131355:LDC131357 LMY131355:LMY131357 LWU131355:LWU131357 MGQ131355:MGQ131357 MQM131355:MQM131357 NAI131355:NAI131357 NKE131355:NKE131357 NUA131355:NUA131357 ODW131355:ODW131357 ONS131355:ONS131357 OXO131355:OXO131357 PHK131355:PHK131357 PRG131355:PRG131357 QBC131355:QBC131357 QKY131355:QKY131357 QUU131355:QUU131357 REQ131355:REQ131357 ROM131355:ROM131357 RYI131355:RYI131357 SIE131355:SIE131357 SSA131355:SSA131357 TBW131355:TBW131357 TLS131355:TLS131357 TVO131355:TVO131357 UFK131355:UFK131357 UPG131355:UPG131357 UZC131355:UZC131357 VIY131355:VIY131357 VSU131355:VSU131357 WCQ131355:WCQ131357 WMM131355:WMM131357 WWI131355:WWI131357 E196891:E196893 JW196891:JW196893 TS196891:TS196893 ADO196891:ADO196893 ANK196891:ANK196893 AXG196891:AXG196893 BHC196891:BHC196893 BQY196891:BQY196893 CAU196891:CAU196893 CKQ196891:CKQ196893 CUM196891:CUM196893 DEI196891:DEI196893 DOE196891:DOE196893 DYA196891:DYA196893 EHW196891:EHW196893 ERS196891:ERS196893 FBO196891:FBO196893 FLK196891:FLK196893 FVG196891:FVG196893 GFC196891:GFC196893 GOY196891:GOY196893 GYU196891:GYU196893 HIQ196891:HIQ196893 HSM196891:HSM196893 ICI196891:ICI196893 IME196891:IME196893 IWA196891:IWA196893 JFW196891:JFW196893 JPS196891:JPS196893 JZO196891:JZO196893 KJK196891:KJK196893 KTG196891:KTG196893 LDC196891:LDC196893 LMY196891:LMY196893 LWU196891:LWU196893 MGQ196891:MGQ196893 MQM196891:MQM196893 NAI196891:NAI196893 NKE196891:NKE196893 NUA196891:NUA196893 ODW196891:ODW196893 ONS196891:ONS196893 OXO196891:OXO196893 PHK196891:PHK196893 PRG196891:PRG196893 QBC196891:QBC196893 QKY196891:QKY196893 QUU196891:QUU196893 REQ196891:REQ196893 ROM196891:ROM196893 RYI196891:RYI196893 SIE196891:SIE196893 SSA196891:SSA196893 TBW196891:TBW196893 TLS196891:TLS196893 TVO196891:TVO196893 UFK196891:UFK196893 UPG196891:UPG196893 UZC196891:UZC196893 VIY196891:VIY196893 VSU196891:VSU196893 WCQ196891:WCQ196893 WMM196891:WMM196893 WWI196891:WWI196893 E262427:E262429 JW262427:JW262429 TS262427:TS262429 ADO262427:ADO262429 ANK262427:ANK262429 AXG262427:AXG262429 BHC262427:BHC262429 BQY262427:BQY262429 CAU262427:CAU262429 CKQ262427:CKQ262429 CUM262427:CUM262429 DEI262427:DEI262429 DOE262427:DOE262429 DYA262427:DYA262429 EHW262427:EHW262429 ERS262427:ERS262429 FBO262427:FBO262429 FLK262427:FLK262429 FVG262427:FVG262429 GFC262427:GFC262429 GOY262427:GOY262429 GYU262427:GYU262429 HIQ262427:HIQ262429 HSM262427:HSM262429 ICI262427:ICI262429 IME262427:IME262429 IWA262427:IWA262429 JFW262427:JFW262429 JPS262427:JPS262429 JZO262427:JZO262429 KJK262427:KJK262429 KTG262427:KTG262429 LDC262427:LDC262429 LMY262427:LMY262429 LWU262427:LWU262429 MGQ262427:MGQ262429 MQM262427:MQM262429 NAI262427:NAI262429 NKE262427:NKE262429 NUA262427:NUA262429 ODW262427:ODW262429 ONS262427:ONS262429 OXO262427:OXO262429 PHK262427:PHK262429 PRG262427:PRG262429 QBC262427:QBC262429 QKY262427:QKY262429 QUU262427:QUU262429 REQ262427:REQ262429 ROM262427:ROM262429 RYI262427:RYI262429 SIE262427:SIE262429 SSA262427:SSA262429 TBW262427:TBW262429 TLS262427:TLS262429 TVO262427:TVO262429 UFK262427:UFK262429 UPG262427:UPG262429 UZC262427:UZC262429 VIY262427:VIY262429 VSU262427:VSU262429 WCQ262427:WCQ262429 WMM262427:WMM262429 WWI262427:WWI262429 E327963:E327965 JW327963:JW327965 TS327963:TS327965 ADO327963:ADO327965 ANK327963:ANK327965 AXG327963:AXG327965 BHC327963:BHC327965 BQY327963:BQY327965 CAU327963:CAU327965 CKQ327963:CKQ327965 CUM327963:CUM327965 DEI327963:DEI327965 DOE327963:DOE327965 DYA327963:DYA327965 EHW327963:EHW327965 ERS327963:ERS327965 FBO327963:FBO327965 FLK327963:FLK327965 FVG327963:FVG327965 GFC327963:GFC327965 GOY327963:GOY327965 GYU327963:GYU327965 HIQ327963:HIQ327965 HSM327963:HSM327965 ICI327963:ICI327965 IME327963:IME327965 IWA327963:IWA327965 JFW327963:JFW327965 JPS327963:JPS327965 JZO327963:JZO327965 KJK327963:KJK327965 KTG327963:KTG327965 LDC327963:LDC327965 LMY327963:LMY327965 LWU327963:LWU327965 MGQ327963:MGQ327965 MQM327963:MQM327965 NAI327963:NAI327965 NKE327963:NKE327965 NUA327963:NUA327965 ODW327963:ODW327965 ONS327963:ONS327965 OXO327963:OXO327965 PHK327963:PHK327965 PRG327963:PRG327965 QBC327963:QBC327965 QKY327963:QKY327965 QUU327963:QUU327965 REQ327963:REQ327965 ROM327963:ROM327965 RYI327963:RYI327965 SIE327963:SIE327965 SSA327963:SSA327965 TBW327963:TBW327965 TLS327963:TLS327965 TVO327963:TVO327965 UFK327963:UFK327965 UPG327963:UPG327965 UZC327963:UZC327965 VIY327963:VIY327965 VSU327963:VSU327965 WCQ327963:WCQ327965 WMM327963:WMM327965 WWI327963:WWI327965 E393499:E393501 JW393499:JW393501 TS393499:TS393501 ADO393499:ADO393501 ANK393499:ANK393501 AXG393499:AXG393501 BHC393499:BHC393501 BQY393499:BQY393501 CAU393499:CAU393501 CKQ393499:CKQ393501 CUM393499:CUM393501 DEI393499:DEI393501 DOE393499:DOE393501 DYA393499:DYA393501 EHW393499:EHW393501 ERS393499:ERS393501 FBO393499:FBO393501 FLK393499:FLK393501 FVG393499:FVG393501 GFC393499:GFC393501 GOY393499:GOY393501 GYU393499:GYU393501 HIQ393499:HIQ393501 HSM393499:HSM393501 ICI393499:ICI393501 IME393499:IME393501 IWA393499:IWA393501 JFW393499:JFW393501 JPS393499:JPS393501 JZO393499:JZO393501 KJK393499:KJK393501 KTG393499:KTG393501 LDC393499:LDC393501 LMY393499:LMY393501 LWU393499:LWU393501 MGQ393499:MGQ393501 MQM393499:MQM393501 NAI393499:NAI393501 NKE393499:NKE393501 NUA393499:NUA393501 ODW393499:ODW393501 ONS393499:ONS393501 OXO393499:OXO393501 PHK393499:PHK393501 PRG393499:PRG393501 QBC393499:QBC393501 QKY393499:QKY393501 QUU393499:QUU393501 REQ393499:REQ393501 ROM393499:ROM393501 RYI393499:RYI393501 SIE393499:SIE393501 SSA393499:SSA393501 TBW393499:TBW393501 TLS393499:TLS393501 TVO393499:TVO393501 UFK393499:UFK393501 UPG393499:UPG393501 UZC393499:UZC393501 VIY393499:VIY393501 VSU393499:VSU393501 WCQ393499:WCQ393501 WMM393499:WMM393501 WWI393499:WWI393501 E459035:E459037 JW459035:JW459037 TS459035:TS459037 ADO459035:ADO459037 ANK459035:ANK459037 AXG459035:AXG459037 BHC459035:BHC459037 BQY459035:BQY459037 CAU459035:CAU459037 CKQ459035:CKQ459037 CUM459035:CUM459037 DEI459035:DEI459037 DOE459035:DOE459037 DYA459035:DYA459037 EHW459035:EHW459037 ERS459035:ERS459037 FBO459035:FBO459037 FLK459035:FLK459037 FVG459035:FVG459037 GFC459035:GFC459037 GOY459035:GOY459037 GYU459035:GYU459037 HIQ459035:HIQ459037 HSM459035:HSM459037 ICI459035:ICI459037 IME459035:IME459037 IWA459035:IWA459037 JFW459035:JFW459037 JPS459035:JPS459037 JZO459035:JZO459037 KJK459035:KJK459037 KTG459035:KTG459037 LDC459035:LDC459037 LMY459035:LMY459037 LWU459035:LWU459037 MGQ459035:MGQ459037 MQM459035:MQM459037 NAI459035:NAI459037 NKE459035:NKE459037 NUA459035:NUA459037 ODW459035:ODW459037 ONS459035:ONS459037 OXO459035:OXO459037 PHK459035:PHK459037 PRG459035:PRG459037 QBC459035:QBC459037 QKY459035:QKY459037 QUU459035:QUU459037 REQ459035:REQ459037 ROM459035:ROM459037 RYI459035:RYI459037 SIE459035:SIE459037 SSA459035:SSA459037 TBW459035:TBW459037 TLS459035:TLS459037 TVO459035:TVO459037 UFK459035:UFK459037 UPG459035:UPG459037 UZC459035:UZC459037 VIY459035:VIY459037 VSU459035:VSU459037 WCQ459035:WCQ459037 WMM459035:WMM459037 WWI459035:WWI459037 E524571:E524573 JW524571:JW524573 TS524571:TS524573 ADO524571:ADO524573 ANK524571:ANK524573 AXG524571:AXG524573 BHC524571:BHC524573 BQY524571:BQY524573 CAU524571:CAU524573 CKQ524571:CKQ524573 CUM524571:CUM524573 DEI524571:DEI524573 DOE524571:DOE524573 DYA524571:DYA524573 EHW524571:EHW524573 ERS524571:ERS524573 FBO524571:FBO524573 FLK524571:FLK524573 FVG524571:FVG524573 GFC524571:GFC524573 GOY524571:GOY524573 GYU524571:GYU524573 HIQ524571:HIQ524573 HSM524571:HSM524573 ICI524571:ICI524573 IME524571:IME524573 IWA524571:IWA524573 JFW524571:JFW524573 JPS524571:JPS524573 JZO524571:JZO524573 KJK524571:KJK524573 KTG524571:KTG524573 LDC524571:LDC524573 LMY524571:LMY524573 LWU524571:LWU524573 MGQ524571:MGQ524573 MQM524571:MQM524573 NAI524571:NAI524573 NKE524571:NKE524573 NUA524571:NUA524573 ODW524571:ODW524573 ONS524571:ONS524573 OXO524571:OXO524573 PHK524571:PHK524573 PRG524571:PRG524573 QBC524571:QBC524573 QKY524571:QKY524573 QUU524571:QUU524573 REQ524571:REQ524573 ROM524571:ROM524573 RYI524571:RYI524573 SIE524571:SIE524573 SSA524571:SSA524573 TBW524571:TBW524573 TLS524571:TLS524573 TVO524571:TVO524573 UFK524571:UFK524573 UPG524571:UPG524573 UZC524571:UZC524573 VIY524571:VIY524573 VSU524571:VSU524573 WCQ524571:WCQ524573 WMM524571:WMM524573 WWI524571:WWI524573 E590107:E590109 JW590107:JW590109 TS590107:TS590109 ADO590107:ADO590109 ANK590107:ANK590109 AXG590107:AXG590109 BHC590107:BHC590109 BQY590107:BQY590109 CAU590107:CAU590109 CKQ590107:CKQ590109 CUM590107:CUM590109 DEI590107:DEI590109 DOE590107:DOE590109 DYA590107:DYA590109 EHW590107:EHW590109 ERS590107:ERS590109 FBO590107:FBO590109 FLK590107:FLK590109 FVG590107:FVG590109 GFC590107:GFC590109 GOY590107:GOY590109 GYU590107:GYU590109 HIQ590107:HIQ590109 HSM590107:HSM590109 ICI590107:ICI590109 IME590107:IME590109 IWA590107:IWA590109 JFW590107:JFW590109 JPS590107:JPS590109 JZO590107:JZO590109 KJK590107:KJK590109 KTG590107:KTG590109 LDC590107:LDC590109 LMY590107:LMY590109 LWU590107:LWU590109 MGQ590107:MGQ590109 MQM590107:MQM590109 NAI590107:NAI590109 NKE590107:NKE590109 NUA590107:NUA590109 ODW590107:ODW590109 ONS590107:ONS590109 OXO590107:OXO590109 PHK590107:PHK590109 PRG590107:PRG590109 QBC590107:QBC590109 QKY590107:QKY590109 QUU590107:QUU590109 REQ590107:REQ590109 ROM590107:ROM590109 RYI590107:RYI590109 SIE590107:SIE590109 SSA590107:SSA590109 TBW590107:TBW590109 TLS590107:TLS590109 TVO590107:TVO590109 UFK590107:UFK590109 UPG590107:UPG590109 UZC590107:UZC590109 VIY590107:VIY590109 VSU590107:VSU590109 WCQ590107:WCQ590109 WMM590107:WMM590109 WWI590107:WWI590109 E655643:E655645 JW655643:JW655645 TS655643:TS655645 ADO655643:ADO655645 ANK655643:ANK655645 AXG655643:AXG655645 BHC655643:BHC655645 BQY655643:BQY655645 CAU655643:CAU655645 CKQ655643:CKQ655645 CUM655643:CUM655645 DEI655643:DEI655645 DOE655643:DOE655645 DYA655643:DYA655645 EHW655643:EHW655645 ERS655643:ERS655645 FBO655643:FBO655645 FLK655643:FLK655645 FVG655643:FVG655645 GFC655643:GFC655645 GOY655643:GOY655645 GYU655643:GYU655645 HIQ655643:HIQ655645 HSM655643:HSM655645 ICI655643:ICI655645 IME655643:IME655645 IWA655643:IWA655645 JFW655643:JFW655645 JPS655643:JPS655645 JZO655643:JZO655645 KJK655643:KJK655645 KTG655643:KTG655645 LDC655643:LDC655645 LMY655643:LMY655645 LWU655643:LWU655645 MGQ655643:MGQ655645 MQM655643:MQM655645 NAI655643:NAI655645 NKE655643:NKE655645 NUA655643:NUA655645 ODW655643:ODW655645 ONS655643:ONS655645 OXO655643:OXO655645 PHK655643:PHK655645 PRG655643:PRG655645 QBC655643:QBC655645 QKY655643:QKY655645 QUU655643:QUU655645 REQ655643:REQ655645 ROM655643:ROM655645 RYI655643:RYI655645 SIE655643:SIE655645 SSA655643:SSA655645 TBW655643:TBW655645 TLS655643:TLS655645 TVO655643:TVO655645 UFK655643:UFK655645 UPG655643:UPG655645 UZC655643:UZC655645 VIY655643:VIY655645 VSU655643:VSU655645 WCQ655643:WCQ655645 WMM655643:WMM655645 WWI655643:WWI655645 E721179:E721181 JW721179:JW721181 TS721179:TS721181 ADO721179:ADO721181 ANK721179:ANK721181 AXG721179:AXG721181 BHC721179:BHC721181 BQY721179:BQY721181 CAU721179:CAU721181 CKQ721179:CKQ721181 CUM721179:CUM721181 DEI721179:DEI721181 DOE721179:DOE721181 DYA721179:DYA721181 EHW721179:EHW721181 ERS721179:ERS721181 FBO721179:FBO721181 FLK721179:FLK721181 FVG721179:FVG721181 GFC721179:GFC721181 GOY721179:GOY721181 GYU721179:GYU721181 HIQ721179:HIQ721181 HSM721179:HSM721181 ICI721179:ICI721181 IME721179:IME721181 IWA721179:IWA721181 JFW721179:JFW721181 JPS721179:JPS721181 JZO721179:JZO721181 KJK721179:KJK721181 KTG721179:KTG721181 LDC721179:LDC721181 LMY721179:LMY721181 LWU721179:LWU721181 MGQ721179:MGQ721181 MQM721179:MQM721181 NAI721179:NAI721181 NKE721179:NKE721181 NUA721179:NUA721181 ODW721179:ODW721181 ONS721179:ONS721181 OXO721179:OXO721181 PHK721179:PHK721181 PRG721179:PRG721181 QBC721179:QBC721181 QKY721179:QKY721181 QUU721179:QUU721181 REQ721179:REQ721181 ROM721179:ROM721181 RYI721179:RYI721181 SIE721179:SIE721181 SSA721179:SSA721181 TBW721179:TBW721181 TLS721179:TLS721181 TVO721179:TVO721181 UFK721179:UFK721181 UPG721179:UPG721181 UZC721179:UZC721181 VIY721179:VIY721181 VSU721179:VSU721181 WCQ721179:WCQ721181 WMM721179:WMM721181 WWI721179:WWI721181 E786715:E786717 JW786715:JW786717 TS786715:TS786717 ADO786715:ADO786717 ANK786715:ANK786717 AXG786715:AXG786717 BHC786715:BHC786717 BQY786715:BQY786717 CAU786715:CAU786717 CKQ786715:CKQ786717 CUM786715:CUM786717 DEI786715:DEI786717 DOE786715:DOE786717 DYA786715:DYA786717 EHW786715:EHW786717 ERS786715:ERS786717 FBO786715:FBO786717 FLK786715:FLK786717 FVG786715:FVG786717 GFC786715:GFC786717 GOY786715:GOY786717 GYU786715:GYU786717 HIQ786715:HIQ786717 HSM786715:HSM786717 ICI786715:ICI786717 IME786715:IME786717 IWA786715:IWA786717 JFW786715:JFW786717 JPS786715:JPS786717 JZO786715:JZO786717 KJK786715:KJK786717 KTG786715:KTG786717 LDC786715:LDC786717 LMY786715:LMY786717 LWU786715:LWU786717 MGQ786715:MGQ786717 MQM786715:MQM786717 NAI786715:NAI786717 NKE786715:NKE786717 NUA786715:NUA786717 ODW786715:ODW786717 ONS786715:ONS786717 OXO786715:OXO786717 PHK786715:PHK786717 PRG786715:PRG786717 QBC786715:QBC786717 QKY786715:QKY786717 QUU786715:QUU786717 REQ786715:REQ786717 ROM786715:ROM786717 RYI786715:RYI786717 SIE786715:SIE786717 SSA786715:SSA786717 TBW786715:TBW786717 TLS786715:TLS786717 TVO786715:TVO786717 UFK786715:UFK786717 UPG786715:UPG786717 UZC786715:UZC786717 VIY786715:VIY786717 VSU786715:VSU786717 WCQ786715:WCQ786717 WMM786715:WMM786717 WWI786715:WWI786717 E852251:E852253 JW852251:JW852253 TS852251:TS852253 ADO852251:ADO852253 ANK852251:ANK852253 AXG852251:AXG852253 BHC852251:BHC852253 BQY852251:BQY852253 CAU852251:CAU852253 CKQ852251:CKQ852253 CUM852251:CUM852253 DEI852251:DEI852253 DOE852251:DOE852253 DYA852251:DYA852253 EHW852251:EHW852253 ERS852251:ERS852253 FBO852251:FBO852253 FLK852251:FLK852253 FVG852251:FVG852253 GFC852251:GFC852253 GOY852251:GOY852253 GYU852251:GYU852253 HIQ852251:HIQ852253 HSM852251:HSM852253 ICI852251:ICI852253 IME852251:IME852253 IWA852251:IWA852253 JFW852251:JFW852253 JPS852251:JPS852253 JZO852251:JZO852253 KJK852251:KJK852253 KTG852251:KTG852253 LDC852251:LDC852253 LMY852251:LMY852253 LWU852251:LWU852253 MGQ852251:MGQ852253 MQM852251:MQM852253 NAI852251:NAI852253 NKE852251:NKE852253 NUA852251:NUA852253 ODW852251:ODW852253 ONS852251:ONS852253 OXO852251:OXO852253 PHK852251:PHK852253 PRG852251:PRG852253 QBC852251:QBC852253 QKY852251:QKY852253 QUU852251:QUU852253 REQ852251:REQ852253 ROM852251:ROM852253 RYI852251:RYI852253 SIE852251:SIE852253 SSA852251:SSA852253 TBW852251:TBW852253 TLS852251:TLS852253 TVO852251:TVO852253 UFK852251:UFK852253 UPG852251:UPG852253 UZC852251:UZC852253 VIY852251:VIY852253 VSU852251:VSU852253 WCQ852251:WCQ852253 WMM852251:WMM852253 WWI852251:WWI852253 E917787:E917789 JW917787:JW917789 TS917787:TS917789 ADO917787:ADO917789 ANK917787:ANK917789 AXG917787:AXG917789 BHC917787:BHC917789 BQY917787:BQY917789 CAU917787:CAU917789 CKQ917787:CKQ917789 CUM917787:CUM917789 DEI917787:DEI917789 DOE917787:DOE917789 DYA917787:DYA917789 EHW917787:EHW917789 ERS917787:ERS917789 FBO917787:FBO917789 FLK917787:FLK917789 FVG917787:FVG917789 GFC917787:GFC917789 GOY917787:GOY917789 GYU917787:GYU917789 HIQ917787:HIQ917789 HSM917787:HSM917789 ICI917787:ICI917789 IME917787:IME917789 IWA917787:IWA917789 JFW917787:JFW917789 JPS917787:JPS917789 JZO917787:JZO917789 KJK917787:KJK917789 KTG917787:KTG917789 LDC917787:LDC917789 LMY917787:LMY917789 LWU917787:LWU917789 MGQ917787:MGQ917789 MQM917787:MQM917789 NAI917787:NAI917789 NKE917787:NKE917789 NUA917787:NUA917789 ODW917787:ODW917789 ONS917787:ONS917789 OXO917787:OXO917789 PHK917787:PHK917789 PRG917787:PRG917789 QBC917787:QBC917789 QKY917787:QKY917789 QUU917787:QUU917789 REQ917787:REQ917789 ROM917787:ROM917789 RYI917787:RYI917789 SIE917787:SIE917789 SSA917787:SSA917789 TBW917787:TBW917789 TLS917787:TLS917789 TVO917787:TVO917789 UFK917787:UFK917789 UPG917787:UPG917789 UZC917787:UZC917789 VIY917787:VIY917789 VSU917787:VSU917789 WCQ917787:WCQ917789 WMM917787:WMM917789 WWI917787:WWI917789 E983323:E983325 JW983323:JW983325 TS983323:TS983325 ADO983323:ADO983325 ANK983323:ANK983325 AXG983323:AXG983325 BHC983323:BHC983325 BQY983323:BQY983325 CAU983323:CAU983325 CKQ983323:CKQ983325 CUM983323:CUM983325 DEI983323:DEI983325 DOE983323:DOE983325 DYA983323:DYA983325 EHW983323:EHW983325 ERS983323:ERS983325 FBO983323:FBO983325 FLK983323:FLK983325 FVG983323:FVG983325 GFC983323:GFC983325 GOY983323:GOY983325 GYU983323:GYU983325 HIQ983323:HIQ983325 HSM983323:HSM983325 ICI983323:ICI983325 IME983323:IME983325 IWA983323:IWA983325 JFW983323:JFW983325 JPS983323:JPS983325 JZO983323:JZO983325 KJK983323:KJK983325 KTG983323:KTG983325 LDC983323:LDC983325 LMY983323:LMY983325 LWU983323:LWU983325 MGQ983323:MGQ983325 MQM983323:MQM983325 NAI983323:NAI983325 NKE983323:NKE983325 NUA983323:NUA983325 ODW983323:ODW983325 ONS983323:ONS983325 OXO983323:OXO983325 PHK983323:PHK983325 PRG983323:PRG983325 QBC983323:QBC983325 QKY983323:QKY983325 QUU983323:QUU983325 REQ983323:REQ983325 ROM983323:ROM983325 RYI983323:RYI983325 SIE983323:SIE983325 SSA983323:SSA983325 TBW983323:TBW983325 TLS983323:TLS983325 TVO983323:TVO983325 UFK983323:UFK983325 UPG983323:UPG983325 UZC983323:UZC983325 VIY983323:VIY983325 VSU983323:VSU983325 WCQ983323:WCQ983325 WMM983323:WMM983325 WWI983323:WWI983325 PHK983154:PHK983156 JW78:JW83 TS78:TS83 ADO78:ADO83 ANK78:ANK83 AXG78:AXG83 BHC78:BHC83 BQY78:BQY83 CAU78:CAU83 CKQ78:CKQ83 CUM78:CUM83 DEI78:DEI83 DOE78:DOE83 DYA78:DYA83 EHW78:EHW83 ERS78:ERS83 FBO78:FBO83 FLK78:FLK83 FVG78:FVG83 GFC78:GFC83 GOY78:GOY83 GYU78:GYU83 HIQ78:HIQ83 HSM78:HSM83 ICI78:ICI83 IME78:IME83 IWA78:IWA83 JFW78:JFW83 JPS78:JPS83 JZO78:JZO83 KJK78:KJK83 KTG78:KTG83 LDC78:LDC83 LMY78:LMY83 LWU78:LWU83 MGQ78:MGQ83 MQM78:MQM83 NAI78:NAI83 NKE78:NKE83 NUA78:NUA83 ODW78:ODW83 ONS78:ONS83 OXO78:OXO83 PHK78:PHK83 PRG78:PRG83 QBC78:QBC83 QKY78:QKY83 QUU78:QUU83 REQ78:REQ83 ROM78:ROM83 RYI78:RYI83 SIE78:SIE83 SSA78:SSA83 TBW78:TBW83 TLS78:TLS83 TVO78:TVO83 UFK78:UFK83 UPG78:UPG83 UZC78:UZC83 VIY78:VIY83 VSU78:VSU83 WCQ78:WCQ83 WMM78:WMM83 WWI78:WWI83 E65686:E65689 JW65686:JW65689 TS65686:TS65689 ADO65686:ADO65689 ANK65686:ANK65689 AXG65686:AXG65689 BHC65686:BHC65689 BQY65686:BQY65689 CAU65686:CAU65689 CKQ65686:CKQ65689 CUM65686:CUM65689 DEI65686:DEI65689 DOE65686:DOE65689 DYA65686:DYA65689 EHW65686:EHW65689 ERS65686:ERS65689 FBO65686:FBO65689 FLK65686:FLK65689 FVG65686:FVG65689 GFC65686:GFC65689 GOY65686:GOY65689 GYU65686:GYU65689 HIQ65686:HIQ65689 HSM65686:HSM65689 ICI65686:ICI65689 IME65686:IME65689 IWA65686:IWA65689 JFW65686:JFW65689 JPS65686:JPS65689 JZO65686:JZO65689 KJK65686:KJK65689 KTG65686:KTG65689 LDC65686:LDC65689 LMY65686:LMY65689 LWU65686:LWU65689 MGQ65686:MGQ65689 MQM65686:MQM65689 NAI65686:NAI65689 NKE65686:NKE65689 NUA65686:NUA65689 ODW65686:ODW65689 ONS65686:ONS65689 OXO65686:OXO65689 PHK65686:PHK65689 PRG65686:PRG65689 QBC65686:QBC65689 QKY65686:QKY65689 QUU65686:QUU65689 REQ65686:REQ65689 ROM65686:ROM65689 RYI65686:RYI65689 SIE65686:SIE65689 SSA65686:SSA65689 TBW65686:TBW65689 TLS65686:TLS65689 TVO65686:TVO65689 UFK65686:UFK65689 UPG65686:UPG65689 UZC65686:UZC65689 VIY65686:VIY65689 VSU65686:VSU65689 WCQ65686:WCQ65689 WMM65686:WMM65689 WWI65686:WWI65689 E131222:E131225 JW131222:JW131225 TS131222:TS131225 ADO131222:ADO131225 ANK131222:ANK131225 AXG131222:AXG131225 BHC131222:BHC131225 BQY131222:BQY131225 CAU131222:CAU131225 CKQ131222:CKQ131225 CUM131222:CUM131225 DEI131222:DEI131225 DOE131222:DOE131225 DYA131222:DYA131225 EHW131222:EHW131225 ERS131222:ERS131225 FBO131222:FBO131225 FLK131222:FLK131225 FVG131222:FVG131225 GFC131222:GFC131225 GOY131222:GOY131225 GYU131222:GYU131225 HIQ131222:HIQ131225 HSM131222:HSM131225 ICI131222:ICI131225 IME131222:IME131225 IWA131222:IWA131225 JFW131222:JFW131225 JPS131222:JPS131225 JZO131222:JZO131225 KJK131222:KJK131225 KTG131222:KTG131225 LDC131222:LDC131225 LMY131222:LMY131225 LWU131222:LWU131225 MGQ131222:MGQ131225 MQM131222:MQM131225 NAI131222:NAI131225 NKE131222:NKE131225 NUA131222:NUA131225 ODW131222:ODW131225 ONS131222:ONS131225 OXO131222:OXO131225 PHK131222:PHK131225 PRG131222:PRG131225 QBC131222:QBC131225 QKY131222:QKY131225 QUU131222:QUU131225 REQ131222:REQ131225 ROM131222:ROM131225 RYI131222:RYI131225 SIE131222:SIE131225 SSA131222:SSA131225 TBW131222:TBW131225 TLS131222:TLS131225 TVO131222:TVO131225 UFK131222:UFK131225 UPG131222:UPG131225 UZC131222:UZC131225 VIY131222:VIY131225 VSU131222:VSU131225 WCQ131222:WCQ131225 WMM131222:WMM131225 WWI131222:WWI131225 E196758:E196761 JW196758:JW196761 TS196758:TS196761 ADO196758:ADO196761 ANK196758:ANK196761 AXG196758:AXG196761 BHC196758:BHC196761 BQY196758:BQY196761 CAU196758:CAU196761 CKQ196758:CKQ196761 CUM196758:CUM196761 DEI196758:DEI196761 DOE196758:DOE196761 DYA196758:DYA196761 EHW196758:EHW196761 ERS196758:ERS196761 FBO196758:FBO196761 FLK196758:FLK196761 FVG196758:FVG196761 GFC196758:GFC196761 GOY196758:GOY196761 GYU196758:GYU196761 HIQ196758:HIQ196761 HSM196758:HSM196761 ICI196758:ICI196761 IME196758:IME196761 IWA196758:IWA196761 JFW196758:JFW196761 JPS196758:JPS196761 JZO196758:JZO196761 KJK196758:KJK196761 KTG196758:KTG196761 LDC196758:LDC196761 LMY196758:LMY196761 LWU196758:LWU196761 MGQ196758:MGQ196761 MQM196758:MQM196761 NAI196758:NAI196761 NKE196758:NKE196761 NUA196758:NUA196761 ODW196758:ODW196761 ONS196758:ONS196761 OXO196758:OXO196761 PHK196758:PHK196761 PRG196758:PRG196761 QBC196758:QBC196761 QKY196758:QKY196761 QUU196758:QUU196761 REQ196758:REQ196761 ROM196758:ROM196761 RYI196758:RYI196761 SIE196758:SIE196761 SSA196758:SSA196761 TBW196758:TBW196761 TLS196758:TLS196761 TVO196758:TVO196761 UFK196758:UFK196761 UPG196758:UPG196761 UZC196758:UZC196761 VIY196758:VIY196761 VSU196758:VSU196761 WCQ196758:WCQ196761 WMM196758:WMM196761 WWI196758:WWI196761 E262294:E262297 JW262294:JW262297 TS262294:TS262297 ADO262294:ADO262297 ANK262294:ANK262297 AXG262294:AXG262297 BHC262294:BHC262297 BQY262294:BQY262297 CAU262294:CAU262297 CKQ262294:CKQ262297 CUM262294:CUM262297 DEI262294:DEI262297 DOE262294:DOE262297 DYA262294:DYA262297 EHW262294:EHW262297 ERS262294:ERS262297 FBO262294:FBO262297 FLK262294:FLK262297 FVG262294:FVG262297 GFC262294:GFC262297 GOY262294:GOY262297 GYU262294:GYU262297 HIQ262294:HIQ262297 HSM262294:HSM262297 ICI262294:ICI262297 IME262294:IME262297 IWA262294:IWA262297 JFW262294:JFW262297 JPS262294:JPS262297 JZO262294:JZO262297 KJK262294:KJK262297 KTG262294:KTG262297 LDC262294:LDC262297 LMY262294:LMY262297 LWU262294:LWU262297 MGQ262294:MGQ262297 MQM262294:MQM262297 NAI262294:NAI262297 NKE262294:NKE262297 NUA262294:NUA262297 ODW262294:ODW262297 ONS262294:ONS262297 OXO262294:OXO262297 PHK262294:PHK262297 PRG262294:PRG262297 QBC262294:QBC262297 QKY262294:QKY262297 QUU262294:QUU262297 REQ262294:REQ262297 ROM262294:ROM262297 RYI262294:RYI262297 SIE262294:SIE262297 SSA262294:SSA262297 TBW262294:TBW262297 TLS262294:TLS262297 TVO262294:TVO262297 UFK262294:UFK262297 UPG262294:UPG262297 UZC262294:UZC262297 VIY262294:VIY262297 VSU262294:VSU262297 WCQ262294:WCQ262297 WMM262294:WMM262297 WWI262294:WWI262297 E327830:E327833 JW327830:JW327833 TS327830:TS327833 ADO327830:ADO327833 ANK327830:ANK327833 AXG327830:AXG327833 BHC327830:BHC327833 BQY327830:BQY327833 CAU327830:CAU327833 CKQ327830:CKQ327833 CUM327830:CUM327833 DEI327830:DEI327833 DOE327830:DOE327833 DYA327830:DYA327833 EHW327830:EHW327833 ERS327830:ERS327833 FBO327830:FBO327833 FLK327830:FLK327833 FVG327830:FVG327833 GFC327830:GFC327833 GOY327830:GOY327833 GYU327830:GYU327833 HIQ327830:HIQ327833 HSM327830:HSM327833 ICI327830:ICI327833 IME327830:IME327833 IWA327830:IWA327833 JFW327830:JFW327833 JPS327830:JPS327833 JZO327830:JZO327833 KJK327830:KJK327833 KTG327830:KTG327833 LDC327830:LDC327833 LMY327830:LMY327833 LWU327830:LWU327833 MGQ327830:MGQ327833 MQM327830:MQM327833 NAI327830:NAI327833 NKE327830:NKE327833 NUA327830:NUA327833 ODW327830:ODW327833 ONS327830:ONS327833 OXO327830:OXO327833 PHK327830:PHK327833 PRG327830:PRG327833 QBC327830:QBC327833 QKY327830:QKY327833 QUU327830:QUU327833 REQ327830:REQ327833 ROM327830:ROM327833 RYI327830:RYI327833 SIE327830:SIE327833 SSA327830:SSA327833 TBW327830:TBW327833 TLS327830:TLS327833 TVO327830:TVO327833 UFK327830:UFK327833 UPG327830:UPG327833 UZC327830:UZC327833 VIY327830:VIY327833 VSU327830:VSU327833 WCQ327830:WCQ327833 WMM327830:WMM327833 WWI327830:WWI327833 E393366:E393369 JW393366:JW393369 TS393366:TS393369 ADO393366:ADO393369 ANK393366:ANK393369 AXG393366:AXG393369 BHC393366:BHC393369 BQY393366:BQY393369 CAU393366:CAU393369 CKQ393366:CKQ393369 CUM393366:CUM393369 DEI393366:DEI393369 DOE393366:DOE393369 DYA393366:DYA393369 EHW393366:EHW393369 ERS393366:ERS393369 FBO393366:FBO393369 FLK393366:FLK393369 FVG393366:FVG393369 GFC393366:GFC393369 GOY393366:GOY393369 GYU393366:GYU393369 HIQ393366:HIQ393369 HSM393366:HSM393369 ICI393366:ICI393369 IME393366:IME393369 IWA393366:IWA393369 JFW393366:JFW393369 JPS393366:JPS393369 JZO393366:JZO393369 KJK393366:KJK393369 KTG393366:KTG393369 LDC393366:LDC393369 LMY393366:LMY393369 LWU393366:LWU393369 MGQ393366:MGQ393369 MQM393366:MQM393369 NAI393366:NAI393369 NKE393366:NKE393369 NUA393366:NUA393369 ODW393366:ODW393369 ONS393366:ONS393369 OXO393366:OXO393369 PHK393366:PHK393369 PRG393366:PRG393369 QBC393366:QBC393369 QKY393366:QKY393369 QUU393366:QUU393369 REQ393366:REQ393369 ROM393366:ROM393369 RYI393366:RYI393369 SIE393366:SIE393369 SSA393366:SSA393369 TBW393366:TBW393369 TLS393366:TLS393369 TVO393366:TVO393369 UFK393366:UFK393369 UPG393366:UPG393369 UZC393366:UZC393369 VIY393366:VIY393369 VSU393366:VSU393369 WCQ393366:WCQ393369 WMM393366:WMM393369 WWI393366:WWI393369 E458902:E458905 JW458902:JW458905 TS458902:TS458905 ADO458902:ADO458905 ANK458902:ANK458905 AXG458902:AXG458905 BHC458902:BHC458905 BQY458902:BQY458905 CAU458902:CAU458905 CKQ458902:CKQ458905 CUM458902:CUM458905 DEI458902:DEI458905 DOE458902:DOE458905 DYA458902:DYA458905 EHW458902:EHW458905 ERS458902:ERS458905 FBO458902:FBO458905 FLK458902:FLK458905 FVG458902:FVG458905 GFC458902:GFC458905 GOY458902:GOY458905 GYU458902:GYU458905 HIQ458902:HIQ458905 HSM458902:HSM458905 ICI458902:ICI458905 IME458902:IME458905 IWA458902:IWA458905 JFW458902:JFW458905 JPS458902:JPS458905 JZO458902:JZO458905 KJK458902:KJK458905 KTG458902:KTG458905 LDC458902:LDC458905 LMY458902:LMY458905 LWU458902:LWU458905 MGQ458902:MGQ458905 MQM458902:MQM458905 NAI458902:NAI458905 NKE458902:NKE458905 NUA458902:NUA458905 ODW458902:ODW458905 ONS458902:ONS458905 OXO458902:OXO458905 PHK458902:PHK458905 PRG458902:PRG458905 QBC458902:QBC458905 QKY458902:QKY458905 QUU458902:QUU458905 REQ458902:REQ458905 ROM458902:ROM458905 RYI458902:RYI458905 SIE458902:SIE458905 SSA458902:SSA458905 TBW458902:TBW458905 TLS458902:TLS458905 TVO458902:TVO458905 UFK458902:UFK458905 UPG458902:UPG458905 UZC458902:UZC458905 VIY458902:VIY458905 VSU458902:VSU458905 WCQ458902:WCQ458905 WMM458902:WMM458905 WWI458902:WWI458905 E524438:E524441 JW524438:JW524441 TS524438:TS524441 ADO524438:ADO524441 ANK524438:ANK524441 AXG524438:AXG524441 BHC524438:BHC524441 BQY524438:BQY524441 CAU524438:CAU524441 CKQ524438:CKQ524441 CUM524438:CUM524441 DEI524438:DEI524441 DOE524438:DOE524441 DYA524438:DYA524441 EHW524438:EHW524441 ERS524438:ERS524441 FBO524438:FBO524441 FLK524438:FLK524441 FVG524438:FVG524441 GFC524438:GFC524441 GOY524438:GOY524441 GYU524438:GYU524441 HIQ524438:HIQ524441 HSM524438:HSM524441 ICI524438:ICI524441 IME524438:IME524441 IWA524438:IWA524441 JFW524438:JFW524441 JPS524438:JPS524441 JZO524438:JZO524441 KJK524438:KJK524441 KTG524438:KTG524441 LDC524438:LDC524441 LMY524438:LMY524441 LWU524438:LWU524441 MGQ524438:MGQ524441 MQM524438:MQM524441 NAI524438:NAI524441 NKE524438:NKE524441 NUA524438:NUA524441 ODW524438:ODW524441 ONS524438:ONS524441 OXO524438:OXO524441 PHK524438:PHK524441 PRG524438:PRG524441 QBC524438:QBC524441 QKY524438:QKY524441 QUU524438:QUU524441 REQ524438:REQ524441 ROM524438:ROM524441 RYI524438:RYI524441 SIE524438:SIE524441 SSA524438:SSA524441 TBW524438:TBW524441 TLS524438:TLS524441 TVO524438:TVO524441 UFK524438:UFK524441 UPG524438:UPG524441 UZC524438:UZC524441 VIY524438:VIY524441 VSU524438:VSU524441 WCQ524438:WCQ524441 WMM524438:WMM524441 WWI524438:WWI524441 E589974:E589977 JW589974:JW589977 TS589974:TS589977 ADO589974:ADO589977 ANK589974:ANK589977 AXG589974:AXG589977 BHC589974:BHC589977 BQY589974:BQY589977 CAU589974:CAU589977 CKQ589974:CKQ589977 CUM589974:CUM589977 DEI589974:DEI589977 DOE589974:DOE589977 DYA589974:DYA589977 EHW589974:EHW589977 ERS589974:ERS589977 FBO589974:FBO589977 FLK589974:FLK589977 FVG589974:FVG589977 GFC589974:GFC589977 GOY589974:GOY589977 GYU589974:GYU589977 HIQ589974:HIQ589977 HSM589974:HSM589977 ICI589974:ICI589977 IME589974:IME589977 IWA589974:IWA589977 JFW589974:JFW589977 JPS589974:JPS589977 JZO589974:JZO589977 KJK589974:KJK589977 KTG589974:KTG589977 LDC589974:LDC589977 LMY589974:LMY589977 LWU589974:LWU589977 MGQ589974:MGQ589977 MQM589974:MQM589977 NAI589974:NAI589977 NKE589974:NKE589977 NUA589974:NUA589977 ODW589974:ODW589977 ONS589974:ONS589977 OXO589974:OXO589977 PHK589974:PHK589977 PRG589974:PRG589977 QBC589974:QBC589977 QKY589974:QKY589977 QUU589974:QUU589977 REQ589974:REQ589977 ROM589974:ROM589977 RYI589974:RYI589977 SIE589974:SIE589977 SSA589974:SSA589977 TBW589974:TBW589977 TLS589974:TLS589977 TVO589974:TVO589977 UFK589974:UFK589977 UPG589974:UPG589977 UZC589974:UZC589977 VIY589974:VIY589977 VSU589974:VSU589977 WCQ589974:WCQ589977 WMM589974:WMM589977 WWI589974:WWI589977 E655510:E655513 JW655510:JW655513 TS655510:TS655513 ADO655510:ADO655513 ANK655510:ANK655513 AXG655510:AXG655513 BHC655510:BHC655513 BQY655510:BQY655513 CAU655510:CAU655513 CKQ655510:CKQ655513 CUM655510:CUM655513 DEI655510:DEI655513 DOE655510:DOE655513 DYA655510:DYA655513 EHW655510:EHW655513 ERS655510:ERS655513 FBO655510:FBO655513 FLK655510:FLK655513 FVG655510:FVG655513 GFC655510:GFC655513 GOY655510:GOY655513 GYU655510:GYU655513 HIQ655510:HIQ655513 HSM655510:HSM655513 ICI655510:ICI655513 IME655510:IME655513 IWA655510:IWA655513 JFW655510:JFW655513 JPS655510:JPS655513 JZO655510:JZO655513 KJK655510:KJK655513 KTG655510:KTG655513 LDC655510:LDC655513 LMY655510:LMY655513 LWU655510:LWU655513 MGQ655510:MGQ655513 MQM655510:MQM655513 NAI655510:NAI655513 NKE655510:NKE655513 NUA655510:NUA655513 ODW655510:ODW655513 ONS655510:ONS655513 OXO655510:OXO655513 PHK655510:PHK655513 PRG655510:PRG655513 QBC655510:QBC655513 QKY655510:QKY655513 QUU655510:QUU655513 REQ655510:REQ655513 ROM655510:ROM655513 RYI655510:RYI655513 SIE655510:SIE655513 SSA655510:SSA655513 TBW655510:TBW655513 TLS655510:TLS655513 TVO655510:TVO655513 UFK655510:UFK655513 UPG655510:UPG655513 UZC655510:UZC655513 VIY655510:VIY655513 VSU655510:VSU655513 WCQ655510:WCQ655513 WMM655510:WMM655513 WWI655510:WWI655513 E721046:E721049 JW721046:JW721049 TS721046:TS721049 ADO721046:ADO721049 ANK721046:ANK721049 AXG721046:AXG721049 BHC721046:BHC721049 BQY721046:BQY721049 CAU721046:CAU721049 CKQ721046:CKQ721049 CUM721046:CUM721049 DEI721046:DEI721049 DOE721046:DOE721049 DYA721046:DYA721049 EHW721046:EHW721049 ERS721046:ERS721049 FBO721046:FBO721049 FLK721046:FLK721049 FVG721046:FVG721049 GFC721046:GFC721049 GOY721046:GOY721049 GYU721046:GYU721049 HIQ721046:HIQ721049 HSM721046:HSM721049 ICI721046:ICI721049 IME721046:IME721049 IWA721046:IWA721049 JFW721046:JFW721049 JPS721046:JPS721049 JZO721046:JZO721049 KJK721046:KJK721049 KTG721046:KTG721049 LDC721046:LDC721049 LMY721046:LMY721049 LWU721046:LWU721049 MGQ721046:MGQ721049 MQM721046:MQM721049 NAI721046:NAI721049 NKE721046:NKE721049 NUA721046:NUA721049 ODW721046:ODW721049 ONS721046:ONS721049 OXO721046:OXO721049 PHK721046:PHK721049 PRG721046:PRG721049 QBC721046:QBC721049 QKY721046:QKY721049 QUU721046:QUU721049 REQ721046:REQ721049 ROM721046:ROM721049 RYI721046:RYI721049 SIE721046:SIE721049 SSA721046:SSA721049 TBW721046:TBW721049 TLS721046:TLS721049 TVO721046:TVO721049 UFK721046:UFK721049 UPG721046:UPG721049 UZC721046:UZC721049 VIY721046:VIY721049 VSU721046:VSU721049 WCQ721046:WCQ721049 WMM721046:WMM721049 WWI721046:WWI721049 E786582:E786585 JW786582:JW786585 TS786582:TS786585 ADO786582:ADO786585 ANK786582:ANK786585 AXG786582:AXG786585 BHC786582:BHC786585 BQY786582:BQY786585 CAU786582:CAU786585 CKQ786582:CKQ786585 CUM786582:CUM786585 DEI786582:DEI786585 DOE786582:DOE786585 DYA786582:DYA786585 EHW786582:EHW786585 ERS786582:ERS786585 FBO786582:FBO786585 FLK786582:FLK786585 FVG786582:FVG786585 GFC786582:GFC786585 GOY786582:GOY786585 GYU786582:GYU786585 HIQ786582:HIQ786585 HSM786582:HSM786585 ICI786582:ICI786585 IME786582:IME786585 IWA786582:IWA786585 JFW786582:JFW786585 JPS786582:JPS786585 JZO786582:JZO786585 KJK786582:KJK786585 KTG786582:KTG786585 LDC786582:LDC786585 LMY786582:LMY786585 LWU786582:LWU786585 MGQ786582:MGQ786585 MQM786582:MQM786585 NAI786582:NAI786585 NKE786582:NKE786585 NUA786582:NUA786585 ODW786582:ODW786585 ONS786582:ONS786585 OXO786582:OXO786585 PHK786582:PHK786585 PRG786582:PRG786585 QBC786582:QBC786585 QKY786582:QKY786585 QUU786582:QUU786585 REQ786582:REQ786585 ROM786582:ROM786585 RYI786582:RYI786585 SIE786582:SIE786585 SSA786582:SSA786585 TBW786582:TBW786585 TLS786582:TLS786585 TVO786582:TVO786585 UFK786582:UFK786585 UPG786582:UPG786585 UZC786582:UZC786585 VIY786582:VIY786585 VSU786582:VSU786585 WCQ786582:WCQ786585 WMM786582:WMM786585 WWI786582:WWI786585 E852118:E852121 JW852118:JW852121 TS852118:TS852121 ADO852118:ADO852121 ANK852118:ANK852121 AXG852118:AXG852121 BHC852118:BHC852121 BQY852118:BQY852121 CAU852118:CAU852121 CKQ852118:CKQ852121 CUM852118:CUM852121 DEI852118:DEI852121 DOE852118:DOE852121 DYA852118:DYA852121 EHW852118:EHW852121 ERS852118:ERS852121 FBO852118:FBO852121 FLK852118:FLK852121 FVG852118:FVG852121 GFC852118:GFC852121 GOY852118:GOY852121 GYU852118:GYU852121 HIQ852118:HIQ852121 HSM852118:HSM852121 ICI852118:ICI852121 IME852118:IME852121 IWA852118:IWA852121 JFW852118:JFW852121 JPS852118:JPS852121 JZO852118:JZO852121 KJK852118:KJK852121 KTG852118:KTG852121 LDC852118:LDC852121 LMY852118:LMY852121 LWU852118:LWU852121 MGQ852118:MGQ852121 MQM852118:MQM852121 NAI852118:NAI852121 NKE852118:NKE852121 NUA852118:NUA852121 ODW852118:ODW852121 ONS852118:ONS852121 OXO852118:OXO852121 PHK852118:PHK852121 PRG852118:PRG852121 QBC852118:QBC852121 QKY852118:QKY852121 QUU852118:QUU852121 REQ852118:REQ852121 ROM852118:ROM852121 RYI852118:RYI852121 SIE852118:SIE852121 SSA852118:SSA852121 TBW852118:TBW852121 TLS852118:TLS852121 TVO852118:TVO852121 UFK852118:UFK852121 UPG852118:UPG852121 UZC852118:UZC852121 VIY852118:VIY852121 VSU852118:VSU852121 WCQ852118:WCQ852121 WMM852118:WMM852121 WWI852118:WWI852121 E917654:E917657 JW917654:JW917657 TS917654:TS917657 ADO917654:ADO917657 ANK917654:ANK917657 AXG917654:AXG917657 BHC917654:BHC917657 BQY917654:BQY917657 CAU917654:CAU917657 CKQ917654:CKQ917657 CUM917654:CUM917657 DEI917654:DEI917657 DOE917654:DOE917657 DYA917654:DYA917657 EHW917654:EHW917657 ERS917654:ERS917657 FBO917654:FBO917657 FLK917654:FLK917657 FVG917654:FVG917657 GFC917654:GFC917657 GOY917654:GOY917657 GYU917654:GYU917657 HIQ917654:HIQ917657 HSM917654:HSM917657 ICI917654:ICI917657 IME917654:IME917657 IWA917654:IWA917657 JFW917654:JFW917657 JPS917654:JPS917657 JZO917654:JZO917657 KJK917654:KJK917657 KTG917654:KTG917657 LDC917654:LDC917657 LMY917654:LMY917657 LWU917654:LWU917657 MGQ917654:MGQ917657 MQM917654:MQM917657 NAI917654:NAI917657 NKE917654:NKE917657 NUA917654:NUA917657 ODW917654:ODW917657 ONS917654:ONS917657 OXO917654:OXO917657 PHK917654:PHK917657 PRG917654:PRG917657 QBC917654:QBC917657 QKY917654:QKY917657 QUU917654:QUU917657 REQ917654:REQ917657 ROM917654:ROM917657 RYI917654:RYI917657 SIE917654:SIE917657 SSA917654:SSA917657 TBW917654:TBW917657 TLS917654:TLS917657 TVO917654:TVO917657 UFK917654:UFK917657 UPG917654:UPG917657 UZC917654:UZC917657 VIY917654:VIY917657 VSU917654:VSU917657 WCQ917654:WCQ917657 WMM917654:WMM917657 WWI917654:WWI917657 E983190:E983193 JW983190:JW983193 TS983190:TS983193 ADO983190:ADO983193 ANK983190:ANK983193 AXG983190:AXG983193 BHC983190:BHC983193 BQY983190:BQY983193 CAU983190:CAU983193 CKQ983190:CKQ983193 CUM983190:CUM983193 DEI983190:DEI983193 DOE983190:DOE983193 DYA983190:DYA983193 EHW983190:EHW983193 ERS983190:ERS983193 FBO983190:FBO983193 FLK983190:FLK983193 FVG983190:FVG983193 GFC983190:GFC983193 GOY983190:GOY983193 GYU983190:GYU983193 HIQ983190:HIQ983193 HSM983190:HSM983193 ICI983190:ICI983193 IME983190:IME983193 IWA983190:IWA983193 JFW983190:JFW983193 JPS983190:JPS983193 JZO983190:JZO983193 KJK983190:KJK983193 KTG983190:KTG983193 LDC983190:LDC983193 LMY983190:LMY983193 LWU983190:LWU983193 MGQ983190:MGQ983193 MQM983190:MQM983193 NAI983190:NAI983193 NKE983190:NKE983193 NUA983190:NUA983193 ODW983190:ODW983193 ONS983190:ONS983193 OXO983190:OXO983193 PHK983190:PHK983193 PRG983190:PRG983193 QBC983190:QBC983193 QKY983190:QKY983193 QUU983190:QUU983193 REQ983190:REQ983193 ROM983190:ROM983193 RYI983190:RYI983193 SIE983190:SIE983193 SSA983190:SSA983193 TBW983190:TBW983193 TLS983190:TLS983193 TVO983190:TVO983193 UFK983190:UFK983193 UPG983190:UPG983193 UZC983190:UZC983193 VIY983190:VIY983193 VSU983190:VSU983193 WCQ983190:WCQ983193 WMM983190:WMM983193 WWI983190:WWI983193 PRG983154:PRG983156 E65862:E65864 JW65862:JW65864 TS65862:TS65864 ADO65862:ADO65864 ANK65862:ANK65864 AXG65862:AXG65864 BHC65862:BHC65864 BQY65862:BQY65864 CAU65862:CAU65864 CKQ65862:CKQ65864 CUM65862:CUM65864 DEI65862:DEI65864 DOE65862:DOE65864 DYA65862:DYA65864 EHW65862:EHW65864 ERS65862:ERS65864 FBO65862:FBO65864 FLK65862:FLK65864 FVG65862:FVG65864 GFC65862:GFC65864 GOY65862:GOY65864 GYU65862:GYU65864 HIQ65862:HIQ65864 HSM65862:HSM65864 ICI65862:ICI65864 IME65862:IME65864 IWA65862:IWA65864 JFW65862:JFW65864 JPS65862:JPS65864 JZO65862:JZO65864 KJK65862:KJK65864 KTG65862:KTG65864 LDC65862:LDC65864 LMY65862:LMY65864 LWU65862:LWU65864 MGQ65862:MGQ65864 MQM65862:MQM65864 NAI65862:NAI65864 NKE65862:NKE65864 NUA65862:NUA65864 ODW65862:ODW65864 ONS65862:ONS65864 OXO65862:OXO65864 PHK65862:PHK65864 PRG65862:PRG65864 QBC65862:QBC65864 QKY65862:QKY65864 QUU65862:QUU65864 REQ65862:REQ65864 ROM65862:ROM65864 RYI65862:RYI65864 SIE65862:SIE65864 SSA65862:SSA65864 TBW65862:TBW65864 TLS65862:TLS65864 TVO65862:TVO65864 UFK65862:UFK65864 UPG65862:UPG65864 UZC65862:UZC65864 VIY65862:VIY65864 VSU65862:VSU65864 WCQ65862:WCQ65864 WMM65862:WMM65864 WWI65862:WWI65864 E131398:E131400 JW131398:JW131400 TS131398:TS131400 ADO131398:ADO131400 ANK131398:ANK131400 AXG131398:AXG131400 BHC131398:BHC131400 BQY131398:BQY131400 CAU131398:CAU131400 CKQ131398:CKQ131400 CUM131398:CUM131400 DEI131398:DEI131400 DOE131398:DOE131400 DYA131398:DYA131400 EHW131398:EHW131400 ERS131398:ERS131400 FBO131398:FBO131400 FLK131398:FLK131400 FVG131398:FVG131400 GFC131398:GFC131400 GOY131398:GOY131400 GYU131398:GYU131400 HIQ131398:HIQ131400 HSM131398:HSM131400 ICI131398:ICI131400 IME131398:IME131400 IWA131398:IWA131400 JFW131398:JFW131400 JPS131398:JPS131400 JZO131398:JZO131400 KJK131398:KJK131400 KTG131398:KTG131400 LDC131398:LDC131400 LMY131398:LMY131400 LWU131398:LWU131400 MGQ131398:MGQ131400 MQM131398:MQM131400 NAI131398:NAI131400 NKE131398:NKE131400 NUA131398:NUA131400 ODW131398:ODW131400 ONS131398:ONS131400 OXO131398:OXO131400 PHK131398:PHK131400 PRG131398:PRG131400 QBC131398:QBC131400 QKY131398:QKY131400 QUU131398:QUU131400 REQ131398:REQ131400 ROM131398:ROM131400 RYI131398:RYI131400 SIE131398:SIE131400 SSA131398:SSA131400 TBW131398:TBW131400 TLS131398:TLS131400 TVO131398:TVO131400 UFK131398:UFK131400 UPG131398:UPG131400 UZC131398:UZC131400 VIY131398:VIY131400 VSU131398:VSU131400 WCQ131398:WCQ131400 WMM131398:WMM131400 WWI131398:WWI131400 E196934:E196936 JW196934:JW196936 TS196934:TS196936 ADO196934:ADO196936 ANK196934:ANK196936 AXG196934:AXG196936 BHC196934:BHC196936 BQY196934:BQY196936 CAU196934:CAU196936 CKQ196934:CKQ196936 CUM196934:CUM196936 DEI196934:DEI196936 DOE196934:DOE196936 DYA196934:DYA196936 EHW196934:EHW196936 ERS196934:ERS196936 FBO196934:FBO196936 FLK196934:FLK196936 FVG196934:FVG196936 GFC196934:GFC196936 GOY196934:GOY196936 GYU196934:GYU196936 HIQ196934:HIQ196936 HSM196934:HSM196936 ICI196934:ICI196936 IME196934:IME196936 IWA196934:IWA196936 JFW196934:JFW196936 JPS196934:JPS196936 JZO196934:JZO196936 KJK196934:KJK196936 KTG196934:KTG196936 LDC196934:LDC196936 LMY196934:LMY196936 LWU196934:LWU196936 MGQ196934:MGQ196936 MQM196934:MQM196936 NAI196934:NAI196936 NKE196934:NKE196936 NUA196934:NUA196936 ODW196934:ODW196936 ONS196934:ONS196936 OXO196934:OXO196936 PHK196934:PHK196936 PRG196934:PRG196936 QBC196934:QBC196936 QKY196934:QKY196936 QUU196934:QUU196936 REQ196934:REQ196936 ROM196934:ROM196936 RYI196934:RYI196936 SIE196934:SIE196936 SSA196934:SSA196936 TBW196934:TBW196936 TLS196934:TLS196936 TVO196934:TVO196936 UFK196934:UFK196936 UPG196934:UPG196936 UZC196934:UZC196936 VIY196934:VIY196936 VSU196934:VSU196936 WCQ196934:WCQ196936 WMM196934:WMM196936 WWI196934:WWI196936 E262470:E262472 JW262470:JW262472 TS262470:TS262472 ADO262470:ADO262472 ANK262470:ANK262472 AXG262470:AXG262472 BHC262470:BHC262472 BQY262470:BQY262472 CAU262470:CAU262472 CKQ262470:CKQ262472 CUM262470:CUM262472 DEI262470:DEI262472 DOE262470:DOE262472 DYA262470:DYA262472 EHW262470:EHW262472 ERS262470:ERS262472 FBO262470:FBO262472 FLK262470:FLK262472 FVG262470:FVG262472 GFC262470:GFC262472 GOY262470:GOY262472 GYU262470:GYU262472 HIQ262470:HIQ262472 HSM262470:HSM262472 ICI262470:ICI262472 IME262470:IME262472 IWA262470:IWA262472 JFW262470:JFW262472 JPS262470:JPS262472 JZO262470:JZO262472 KJK262470:KJK262472 KTG262470:KTG262472 LDC262470:LDC262472 LMY262470:LMY262472 LWU262470:LWU262472 MGQ262470:MGQ262472 MQM262470:MQM262472 NAI262470:NAI262472 NKE262470:NKE262472 NUA262470:NUA262472 ODW262470:ODW262472 ONS262470:ONS262472 OXO262470:OXO262472 PHK262470:PHK262472 PRG262470:PRG262472 QBC262470:QBC262472 QKY262470:QKY262472 QUU262470:QUU262472 REQ262470:REQ262472 ROM262470:ROM262472 RYI262470:RYI262472 SIE262470:SIE262472 SSA262470:SSA262472 TBW262470:TBW262472 TLS262470:TLS262472 TVO262470:TVO262472 UFK262470:UFK262472 UPG262470:UPG262472 UZC262470:UZC262472 VIY262470:VIY262472 VSU262470:VSU262472 WCQ262470:WCQ262472 WMM262470:WMM262472 WWI262470:WWI262472 E328006:E328008 JW328006:JW328008 TS328006:TS328008 ADO328006:ADO328008 ANK328006:ANK328008 AXG328006:AXG328008 BHC328006:BHC328008 BQY328006:BQY328008 CAU328006:CAU328008 CKQ328006:CKQ328008 CUM328006:CUM328008 DEI328006:DEI328008 DOE328006:DOE328008 DYA328006:DYA328008 EHW328006:EHW328008 ERS328006:ERS328008 FBO328006:FBO328008 FLK328006:FLK328008 FVG328006:FVG328008 GFC328006:GFC328008 GOY328006:GOY328008 GYU328006:GYU328008 HIQ328006:HIQ328008 HSM328006:HSM328008 ICI328006:ICI328008 IME328006:IME328008 IWA328006:IWA328008 JFW328006:JFW328008 JPS328006:JPS328008 JZO328006:JZO328008 KJK328006:KJK328008 KTG328006:KTG328008 LDC328006:LDC328008 LMY328006:LMY328008 LWU328006:LWU328008 MGQ328006:MGQ328008 MQM328006:MQM328008 NAI328006:NAI328008 NKE328006:NKE328008 NUA328006:NUA328008 ODW328006:ODW328008 ONS328006:ONS328008 OXO328006:OXO328008 PHK328006:PHK328008 PRG328006:PRG328008 QBC328006:QBC328008 QKY328006:QKY328008 QUU328006:QUU328008 REQ328006:REQ328008 ROM328006:ROM328008 RYI328006:RYI328008 SIE328006:SIE328008 SSA328006:SSA328008 TBW328006:TBW328008 TLS328006:TLS328008 TVO328006:TVO328008 UFK328006:UFK328008 UPG328006:UPG328008 UZC328006:UZC328008 VIY328006:VIY328008 VSU328006:VSU328008 WCQ328006:WCQ328008 WMM328006:WMM328008 WWI328006:WWI328008 E393542:E393544 JW393542:JW393544 TS393542:TS393544 ADO393542:ADO393544 ANK393542:ANK393544 AXG393542:AXG393544 BHC393542:BHC393544 BQY393542:BQY393544 CAU393542:CAU393544 CKQ393542:CKQ393544 CUM393542:CUM393544 DEI393542:DEI393544 DOE393542:DOE393544 DYA393542:DYA393544 EHW393542:EHW393544 ERS393542:ERS393544 FBO393542:FBO393544 FLK393542:FLK393544 FVG393542:FVG393544 GFC393542:GFC393544 GOY393542:GOY393544 GYU393542:GYU393544 HIQ393542:HIQ393544 HSM393542:HSM393544 ICI393542:ICI393544 IME393542:IME393544 IWA393542:IWA393544 JFW393542:JFW393544 JPS393542:JPS393544 JZO393542:JZO393544 KJK393542:KJK393544 KTG393542:KTG393544 LDC393542:LDC393544 LMY393542:LMY393544 LWU393542:LWU393544 MGQ393542:MGQ393544 MQM393542:MQM393544 NAI393542:NAI393544 NKE393542:NKE393544 NUA393542:NUA393544 ODW393542:ODW393544 ONS393542:ONS393544 OXO393542:OXO393544 PHK393542:PHK393544 PRG393542:PRG393544 QBC393542:QBC393544 QKY393542:QKY393544 QUU393542:QUU393544 REQ393542:REQ393544 ROM393542:ROM393544 RYI393542:RYI393544 SIE393542:SIE393544 SSA393542:SSA393544 TBW393542:TBW393544 TLS393542:TLS393544 TVO393542:TVO393544 UFK393542:UFK393544 UPG393542:UPG393544 UZC393542:UZC393544 VIY393542:VIY393544 VSU393542:VSU393544 WCQ393542:WCQ393544 WMM393542:WMM393544 WWI393542:WWI393544 E459078:E459080 JW459078:JW459080 TS459078:TS459080 ADO459078:ADO459080 ANK459078:ANK459080 AXG459078:AXG459080 BHC459078:BHC459080 BQY459078:BQY459080 CAU459078:CAU459080 CKQ459078:CKQ459080 CUM459078:CUM459080 DEI459078:DEI459080 DOE459078:DOE459080 DYA459078:DYA459080 EHW459078:EHW459080 ERS459078:ERS459080 FBO459078:FBO459080 FLK459078:FLK459080 FVG459078:FVG459080 GFC459078:GFC459080 GOY459078:GOY459080 GYU459078:GYU459080 HIQ459078:HIQ459080 HSM459078:HSM459080 ICI459078:ICI459080 IME459078:IME459080 IWA459078:IWA459080 JFW459078:JFW459080 JPS459078:JPS459080 JZO459078:JZO459080 KJK459078:KJK459080 KTG459078:KTG459080 LDC459078:LDC459080 LMY459078:LMY459080 LWU459078:LWU459080 MGQ459078:MGQ459080 MQM459078:MQM459080 NAI459078:NAI459080 NKE459078:NKE459080 NUA459078:NUA459080 ODW459078:ODW459080 ONS459078:ONS459080 OXO459078:OXO459080 PHK459078:PHK459080 PRG459078:PRG459080 QBC459078:QBC459080 QKY459078:QKY459080 QUU459078:QUU459080 REQ459078:REQ459080 ROM459078:ROM459080 RYI459078:RYI459080 SIE459078:SIE459080 SSA459078:SSA459080 TBW459078:TBW459080 TLS459078:TLS459080 TVO459078:TVO459080 UFK459078:UFK459080 UPG459078:UPG459080 UZC459078:UZC459080 VIY459078:VIY459080 VSU459078:VSU459080 WCQ459078:WCQ459080 WMM459078:WMM459080 WWI459078:WWI459080 E524614:E524616 JW524614:JW524616 TS524614:TS524616 ADO524614:ADO524616 ANK524614:ANK524616 AXG524614:AXG524616 BHC524614:BHC524616 BQY524614:BQY524616 CAU524614:CAU524616 CKQ524614:CKQ524616 CUM524614:CUM524616 DEI524614:DEI524616 DOE524614:DOE524616 DYA524614:DYA524616 EHW524614:EHW524616 ERS524614:ERS524616 FBO524614:FBO524616 FLK524614:FLK524616 FVG524614:FVG524616 GFC524614:GFC524616 GOY524614:GOY524616 GYU524614:GYU524616 HIQ524614:HIQ524616 HSM524614:HSM524616 ICI524614:ICI524616 IME524614:IME524616 IWA524614:IWA524616 JFW524614:JFW524616 JPS524614:JPS524616 JZO524614:JZO524616 KJK524614:KJK524616 KTG524614:KTG524616 LDC524614:LDC524616 LMY524614:LMY524616 LWU524614:LWU524616 MGQ524614:MGQ524616 MQM524614:MQM524616 NAI524614:NAI524616 NKE524614:NKE524616 NUA524614:NUA524616 ODW524614:ODW524616 ONS524614:ONS524616 OXO524614:OXO524616 PHK524614:PHK524616 PRG524614:PRG524616 QBC524614:QBC524616 QKY524614:QKY524616 QUU524614:QUU524616 REQ524614:REQ524616 ROM524614:ROM524616 RYI524614:RYI524616 SIE524614:SIE524616 SSA524614:SSA524616 TBW524614:TBW524616 TLS524614:TLS524616 TVO524614:TVO524616 UFK524614:UFK524616 UPG524614:UPG524616 UZC524614:UZC524616 VIY524614:VIY524616 VSU524614:VSU524616 WCQ524614:WCQ524616 WMM524614:WMM524616 WWI524614:WWI524616 E590150:E590152 JW590150:JW590152 TS590150:TS590152 ADO590150:ADO590152 ANK590150:ANK590152 AXG590150:AXG590152 BHC590150:BHC590152 BQY590150:BQY590152 CAU590150:CAU590152 CKQ590150:CKQ590152 CUM590150:CUM590152 DEI590150:DEI590152 DOE590150:DOE590152 DYA590150:DYA590152 EHW590150:EHW590152 ERS590150:ERS590152 FBO590150:FBO590152 FLK590150:FLK590152 FVG590150:FVG590152 GFC590150:GFC590152 GOY590150:GOY590152 GYU590150:GYU590152 HIQ590150:HIQ590152 HSM590150:HSM590152 ICI590150:ICI590152 IME590150:IME590152 IWA590150:IWA590152 JFW590150:JFW590152 JPS590150:JPS590152 JZO590150:JZO590152 KJK590150:KJK590152 KTG590150:KTG590152 LDC590150:LDC590152 LMY590150:LMY590152 LWU590150:LWU590152 MGQ590150:MGQ590152 MQM590150:MQM590152 NAI590150:NAI590152 NKE590150:NKE590152 NUA590150:NUA590152 ODW590150:ODW590152 ONS590150:ONS590152 OXO590150:OXO590152 PHK590150:PHK590152 PRG590150:PRG590152 QBC590150:QBC590152 QKY590150:QKY590152 QUU590150:QUU590152 REQ590150:REQ590152 ROM590150:ROM590152 RYI590150:RYI590152 SIE590150:SIE590152 SSA590150:SSA590152 TBW590150:TBW590152 TLS590150:TLS590152 TVO590150:TVO590152 UFK590150:UFK590152 UPG590150:UPG590152 UZC590150:UZC590152 VIY590150:VIY590152 VSU590150:VSU590152 WCQ590150:WCQ590152 WMM590150:WMM590152 WWI590150:WWI590152 E655686:E655688 JW655686:JW655688 TS655686:TS655688 ADO655686:ADO655688 ANK655686:ANK655688 AXG655686:AXG655688 BHC655686:BHC655688 BQY655686:BQY655688 CAU655686:CAU655688 CKQ655686:CKQ655688 CUM655686:CUM655688 DEI655686:DEI655688 DOE655686:DOE655688 DYA655686:DYA655688 EHW655686:EHW655688 ERS655686:ERS655688 FBO655686:FBO655688 FLK655686:FLK655688 FVG655686:FVG655688 GFC655686:GFC655688 GOY655686:GOY655688 GYU655686:GYU655688 HIQ655686:HIQ655688 HSM655686:HSM655688 ICI655686:ICI655688 IME655686:IME655688 IWA655686:IWA655688 JFW655686:JFW655688 JPS655686:JPS655688 JZO655686:JZO655688 KJK655686:KJK655688 KTG655686:KTG655688 LDC655686:LDC655688 LMY655686:LMY655688 LWU655686:LWU655688 MGQ655686:MGQ655688 MQM655686:MQM655688 NAI655686:NAI655688 NKE655686:NKE655688 NUA655686:NUA655688 ODW655686:ODW655688 ONS655686:ONS655688 OXO655686:OXO655688 PHK655686:PHK655688 PRG655686:PRG655688 QBC655686:QBC655688 QKY655686:QKY655688 QUU655686:QUU655688 REQ655686:REQ655688 ROM655686:ROM655688 RYI655686:RYI655688 SIE655686:SIE655688 SSA655686:SSA655688 TBW655686:TBW655688 TLS655686:TLS655688 TVO655686:TVO655688 UFK655686:UFK655688 UPG655686:UPG655688 UZC655686:UZC655688 VIY655686:VIY655688 VSU655686:VSU655688 WCQ655686:WCQ655688 WMM655686:WMM655688 WWI655686:WWI655688 E721222:E721224 JW721222:JW721224 TS721222:TS721224 ADO721222:ADO721224 ANK721222:ANK721224 AXG721222:AXG721224 BHC721222:BHC721224 BQY721222:BQY721224 CAU721222:CAU721224 CKQ721222:CKQ721224 CUM721222:CUM721224 DEI721222:DEI721224 DOE721222:DOE721224 DYA721222:DYA721224 EHW721222:EHW721224 ERS721222:ERS721224 FBO721222:FBO721224 FLK721222:FLK721224 FVG721222:FVG721224 GFC721222:GFC721224 GOY721222:GOY721224 GYU721222:GYU721224 HIQ721222:HIQ721224 HSM721222:HSM721224 ICI721222:ICI721224 IME721222:IME721224 IWA721222:IWA721224 JFW721222:JFW721224 JPS721222:JPS721224 JZO721222:JZO721224 KJK721222:KJK721224 KTG721222:KTG721224 LDC721222:LDC721224 LMY721222:LMY721224 LWU721222:LWU721224 MGQ721222:MGQ721224 MQM721222:MQM721224 NAI721222:NAI721224 NKE721222:NKE721224 NUA721222:NUA721224 ODW721222:ODW721224 ONS721222:ONS721224 OXO721222:OXO721224 PHK721222:PHK721224 PRG721222:PRG721224 QBC721222:QBC721224 QKY721222:QKY721224 QUU721222:QUU721224 REQ721222:REQ721224 ROM721222:ROM721224 RYI721222:RYI721224 SIE721222:SIE721224 SSA721222:SSA721224 TBW721222:TBW721224 TLS721222:TLS721224 TVO721222:TVO721224 UFK721222:UFK721224 UPG721222:UPG721224 UZC721222:UZC721224 VIY721222:VIY721224 VSU721222:VSU721224 WCQ721222:WCQ721224 WMM721222:WMM721224 WWI721222:WWI721224 E786758:E786760 JW786758:JW786760 TS786758:TS786760 ADO786758:ADO786760 ANK786758:ANK786760 AXG786758:AXG786760 BHC786758:BHC786760 BQY786758:BQY786760 CAU786758:CAU786760 CKQ786758:CKQ786760 CUM786758:CUM786760 DEI786758:DEI786760 DOE786758:DOE786760 DYA786758:DYA786760 EHW786758:EHW786760 ERS786758:ERS786760 FBO786758:FBO786760 FLK786758:FLK786760 FVG786758:FVG786760 GFC786758:GFC786760 GOY786758:GOY786760 GYU786758:GYU786760 HIQ786758:HIQ786760 HSM786758:HSM786760 ICI786758:ICI786760 IME786758:IME786760 IWA786758:IWA786760 JFW786758:JFW786760 JPS786758:JPS786760 JZO786758:JZO786760 KJK786758:KJK786760 KTG786758:KTG786760 LDC786758:LDC786760 LMY786758:LMY786760 LWU786758:LWU786760 MGQ786758:MGQ786760 MQM786758:MQM786760 NAI786758:NAI786760 NKE786758:NKE786760 NUA786758:NUA786760 ODW786758:ODW786760 ONS786758:ONS786760 OXO786758:OXO786760 PHK786758:PHK786760 PRG786758:PRG786760 QBC786758:QBC786760 QKY786758:QKY786760 QUU786758:QUU786760 REQ786758:REQ786760 ROM786758:ROM786760 RYI786758:RYI786760 SIE786758:SIE786760 SSA786758:SSA786760 TBW786758:TBW786760 TLS786758:TLS786760 TVO786758:TVO786760 UFK786758:UFK786760 UPG786758:UPG786760 UZC786758:UZC786760 VIY786758:VIY786760 VSU786758:VSU786760 WCQ786758:WCQ786760 WMM786758:WMM786760 WWI786758:WWI786760 E852294:E852296 JW852294:JW852296 TS852294:TS852296 ADO852294:ADO852296 ANK852294:ANK852296 AXG852294:AXG852296 BHC852294:BHC852296 BQY852294:BQY852296 CAU852294:CAU852296 CKQ852294:CKQ852296 CUM852294:CUM852296 DEI852294:DEI852296 DOE852294:DOE852296 DYA852294:DYA852296 EHW852294:EHW852296 ERS852294:ERS852296 FBO852294:FBO852296 FLK852294:FLK852296 FVG852294:FVG852296 GFC852294:GFC852296 GOY852294:GOY852296 GYU852294:GYU852296 HIQ852294:HIQ852296 HSM852294:HSM852296 ICI852294:ICI852296 IME852294:IME852296 IWA852294:IWA852296 JFW852294:JFW852296 JPS852294:JPS852296 JZO852294:JZO852296 KJK852294:KJK852296 KTG852294:KTG852296 LDC852294:LDC852296 LMY852294:LMY852296 LWU852294:LWU852296 MGQ852294:MGQ852296 MQM852294:MQM852296 NAI852294:NAI852296 NKE852294:NKE852296 NUA852294:NUA852296 ODW852294:ODW852296 ONS852294:ONS852296 OXO852294:OXO852296 PHK852294:PHK852296 PRG852294:PRG852296 QBC852294:QBC852296 QKY852294:QKY852296 QUU852294:QUU852296 REQ852294:REQ852296 ROM852294:ROM852296 RYI852294:RYI852296 SIE852294:SIE852296 SSA852294:SSA852296 TBW852294:TBW852296 TLS852294:TLS852296 TVO852294:TVO852296 UFK852294:UFK852296 UPG852294:UPG852296 UZC852294:UZC852296 VIY852294:VIY852296 VSU852294:VSU852296 WCQ852294:WCQ852296 WMM852294:WMM852296 WWI852294:WWI852296 E917830:E917832 JW917830:JW917832 TS917830:TS917832 ADO917830:ADO917832 ANK917830:ANK917832 AXG917830:AXG917832 BHC917830:BHC917832 BQY917830:BQY917832 CAU917830:CAU917832 CKQ917830:CKQ917832 CUM917830:CUM917832 DEI917830:DEI917832 DOE917830:DOE917832 DYA917830:DYA917832 EHW917830:EHW917832 ERS917830:ERS917832 FBO917830:FBO917832 FLK917830:FLK917832 FVG917830:FVG917832 GFC917830:GFC917832 GOY917830:GOY917832 GYU917830:GYU917832 HIQ917830:HIQ917832 HSM917830:HSM917832 ICI917830:ICI917832 IME917830:IME917832 IWA917830:IWA917832 JFW917830:JFW917832 JPS917830:JPS917832 JZO917830:JZO917832 KJK917830:KJK917832 KTG917830:KTG917832 LDC917830:LDC917832 LMY917830:LMY917832 LWU917830:LWU917832 MGQ917830:MGQ917832 MQM917830:MQM917832 NAI917830:NAI917832 NKE917830:NKE917832 NUA917830:NUA917832 ODW917830:ODW917832 ONS917830:ONS917832 OXO917830:OXO917832 PHK917830:PHK917832 PRG917830:PRG917832 QBC917830:QBC917832 QKY917830:QKY917832 QUU917830:QUU917832 REQ917830:REQ917832 ROM917830:ROM917832 RYI917830:RYI917832 SIE917830:SIE917832 SSA917830:SSA917832 TBW917830:TBW917832 TLS917830:TLS917832 TVO917830:TVO917832 UFK917830:UFK917832 UPG917830:UPG917832 UZC917830:UZC917832 VIY917830:VIY917832 VSU917830:VSU917832 WCQ917830:WCQ917832 WMM917830:WMM917832 WWI917830:WWI917832 E983366:E983368 JW983366:JW983368 TS983366:TS983368 ADO983366:ADO983368 ANK983366:ANK983368 AXG983366:AXG983368 BHC983366:BHC983368 BQY983366:BQY983368 CAU983366:CAU983368 CKQ983366:CKQ983368 CUM983366:CUM983368 DEI983366:DEI983368 DOE983366:DOE983368 DYA983366:DYA983368 EHW983366:EHW983368 ERS983366:ERS983368 FBO983366:FBO983368 FLK983366:FLK983368 FVG983366:FVG983368 GFC983366:GFC983368 GOY983366:GOY983368 GYU983366:GYU983368 HIQ983366:HIQ983368 HSM983366:HSM983368 ICI983366:ICI983368 IME983366:IME983368 IWA983366:IWA983368 JFW983366:JFW983368 JPS983366:JPS983368 JZO983366:JZO983368 KJK983366:KJK983368 KTG983366:KTG983368 LDC983366:LDC983368 LMY983366:LMY983368 LWU983366:LWU983368 MGQ983366:MGQ983368 MQM983366:MQM983368 NAI983366:NAI983368 NKE983366:NKE983368 NUA983366:NUA983368 ODW983366:ODW983368 ONS983366:ONS983368 OXO983366:OXO983368 PHK983366:PHK983368 PRG983366:PRG983368 QBC983366:QBC983368 QKY983366:QKY983368 QUU983366:QUU983368 REQ983366:REQ983368 ROM983366:ROM983368 RYI983366:RYI983368 SIE983366:SIE983368 SSA983366:SSA983368 TBW983366:TBW983368 TLS983366:TLS983368 TVO983366:TVO983368 UFK983366:UFK983368 UPG983366:UPG983368 UZC983366:UZC983368 VIY983366:VIY983368 VSU983366:VSU983368 WCQ983366:WCQ983368 WMM983366:WMM983368 WWI983366:WWI983368 QBC983154:QBC983156 JW344:JW352 TS344:TS352 ADO344:ADO352 ANK344:ANK352 AXG344:AXG352 BHC344:BHC352 BQY344:BQY352 CAU344:CAU352 CKQ344:CKQ352 CUM344:CUM352 DEI344:DEI352 DOE344:DOE352 DYA344:DYA352 EHW344:EHW352 ERS344:ERS352 FBO344:FBO352 FLK344:FLK352 FVG344:FVG352 GFC344:GFC352 GOY344:GOY352 GYU344:GYU352 HIQ344:HIQ352 HSM344:HSM352 ICI344:ICI352 IME344:IME352 IWA344:IWA352 JFW344:JFW352 JPS344:JPS352 JZO344:JZO352 KJK344:KJK352 KTG344:KTG352 LDC344:LDC352 LMY344:LMY352 LWU344:LWU352 MGQ344:MGQ352 MQM344:MQM352 NAI344:NAI352 NKE344:NKE352 NUA344:NUA352 ODW344:ODW352 ONS344:ONS352 OXO344:OXO352 PHK344:PHK352 PRG344:PRG352 QBC344:QBC352 QKY344:QKY352 QUU344:QUU352 REQ344:REQ352 ROM344:ROM352 RYI344:RYI352 SIE344:SIE352 SSA344:SSA352 TBW344:TBW352 TLS344:TLS352 TVO344:TVO352 UFK344:UFK352 UPG344:UPG352 UZC344:UZC352 VIY344:VIY352 VSU344:VSU352 WCQ344:WCQ352 WMM344:WMM352 WWI344:WWI352 E65867:E65869 JW65867:JW65869 TS65867:TS65869 ADO65867:ADO65869 ANK65867:ANK65869 AXG65867:AXG65869 BHC65867:BHC65869 BQY65867:BQY65869 CAU65867:CAU65869 CKQ65867:CKQ65869 CUM65867:CUM65869 DEI65867:DEI65869 DOE65867:DOE65869 DYA65867:DYA65869 EHW65867:EHW65869 ERS65867:ERS65869 FBO65867:FBO65869 FLK65867:FLK65869 FVG65867:FVG65869 GFC65867:GFC65869 GOY65867:GOY65869 GYU65867:GYU65869 HIQ65867:HIQ65869 HSM65867:HSM65869 ICI65867:ICI65869 IME65867:IME65869 IWA65867:IWA65869 JFW65867:JFW65869 JPS65867:JPS65869 JZO65867:JZO65869 KJK65867:KJK65869 KTG65867:KTG65869 LDC65867:LDC65869 LMY65867:LMY65869 LWU65867:LWU65869 MGQ65867:MGQ65869 MQM65867:MQM65869 NAI65867:NAI65869 NKE65867:NKE65869 NUA65867:NUA65869 ODW65867:ODW65869 ONS65867:ONS65869 OXO65867:OXO65869 PHK65867:PHK65869 PRG65867:PRG65869 QBC65867:QBC65869 QKY65867:QKY65869 QUU65867:QUU65869 REQ65867:REQ65869 ROM65867:ROM65869 RYI65867:RYI65869 SIE65867:SIE65869 SSA65867:SSA65869 TBW65867:TBW65869 TLS65867:TLS65869 TVO65867:TVO65869 UFK65867:UFK65869 UPG65867:UPG65869 UZC65867:UZC65869 VIY65867:VIY65869 VSU65867:VSU65869 WCQ65867:WCQ65869 WMM65867:WMM65869 WWI65867:WWI65869 E131403:E131405 JW131403:JW131405 TS131403:TS131405 ADO131403:ADO131405 ANK131403:ANK131405 AXG131403:AXG131405 BHC131403:BHC131405 BQY131403:BQY131405 CAU131403:CAU131405 CKQ131403:CKQ131405 CUM131403:CUM131405 DEI131403:DEI131405 DOE131403:DOE131405 DYA131403:DYA131405 EHW131403:EHW131405 ERS131403:ERS131405 FBO131403:FBO131405 FLK131403:FLK131405 FVG131403:FVG131405 GFC131403:GFC131405 GOY131403:GOY131405 GYU131403:GYU131405 HIQ131403:HIQ131405 HSM131403:HSM131405 ICI131403:ICI131405 IME131403:IME131405 IWA131403:IWA131405 JFW131403:JFW131405 JPS131403:JPS131405 JZO131403:JZO131405 KJK131403:KJK131405 KTG131403:KTG131405 LDC131403:LDC131405 LMY131403:LMY131405 LWU131403:LWU131405 MGQ131403:MGQ131405 MQM131403:MQM131405 NAI131403:NAI131405 NKE131403:NKE131405 NUA131403:NUA131405 ODW131403:ODW131405 ONS131403:ONS131405 OXO131403:OXO131405 PHK131403:PHK131405 PRG131403:PRG131405 QBC131403:QBC131405 QKY131403:QKY131405 QUU131403:QUU131405 REQ131403:REQ131405 ROM131403:ROM131405 RYI131403:RYI131405 SIE131403:SIE131405 SSA131403:SSA131405 TBW131403:TBW131405 TLS131403:TLS131405 TVO131403:TVO131405 UFK131403:UFK131405 UPG131403:UPG131405 UZC131403:UZC131405 VIY131403:VIY131405 VSU131403:VSU131405 WCQ131403:WCQ131405 WMM131403:WMM131405 WWI131403:WWI131405 E196939:E196941 JW196939:JW196941 TS196939:TS196941 ADO196939:ADO196941 ANK196939:ANK196941 AXG196939:AXG196941 BHC196939:BHC196941 BQY196939:BQY196941 CAU196939:CAU196941 CKQ196939:CKQ196941 CUM196939:CUM196941 DEI196939:DEI196941 DOE196939:DOE196941 DYA196939:DYA196941 EHW196939:EHW196941 ERS196939:ERS196941 FBO196939:FBO196941 FLK196939:FLK196941 FVG196939:FVG196941 GFC196939:GFC196941 GOY196939:GOY196941 GYU196939:GYU196941 HIQ196939:HIQ196941 HSM196939:HSM196941 ICI196939:ICI196941 IME196939:IME196941 IWA196939:IWA196941 JFW196939:JFW196941 JPS196939:JPS196941 JZO196939:JZO196941 KJK196939:KJK196941 KTG196939:KTG196941 LDC196939:LDC196941 LMY196939:LMY196941 LWU196939:LWU196941 MGQ196939:MGQ196941 MQM196939:MQM196941 NAI196939:NAI196941 NKE196939:NKE196941 NUA196939:NUA196941 ODW196939:ODW196941 ONS196939:ONS196941 OXO196939:OXO196941 PHK196939:PHK196941 PRG196939:PRG196941 QBC196939:QBC196941 QKY196939:QKY196941 QUU196939:QUU196941 REQ196939:REQ196941 ROM196939:ROM196941 RYI196939:RYI196941 SIE196939:SIE196941 SSA196939:SSA196941 TBW196939:TBW196941 TLS196939:TLS196941 TVO196939:TVO196941 UFK196939:UFK196941 UPG196939:UPG196941 UZC196939:UZC196941 VIY196939:VIY196941 VSU196939:VSU196941 WCQ196939:WCQ196941 WMM196939:WMM196941 WWI196939:WWI196941 E262475:E262477 JW262475:JW262477 TS262475:TS262477 ADO262475:ADO262477 ANK262475:ANK262477 AXG262475:AXG262477 BHC262475:BHC262477 BQY262475:BQY262477 CAU262475:CAU262477 CKQ262475:CKQ262477 CUM262475:CUM262477 DEI262475:DEI262477 DOE262475:DOE262477 DYA262475:DYA262477 EHW262475:EHW262477 ERS262475:ERS262477 FBO262475:FBO262477 FLK262475:FLK262477 FVG262475:FVG262477 GFC262475:GFC262477 GOY262475:GOY262477 GYU262475:GYU262477 HIQ262475:HIQ262477 HSM262475:HSM262477 ICI262475:ICI262477 IME262475:IME262477 IWA262475:IWA262477 JFW262475:JFW262477 JPS262475:JPS262477 JZO262475:JZO262477 KJK262475:KJK262477 KTG262475:KTG262477 LDC262475:LDC262477 LMY262475:LMY262477 LWU262475:LWU262477 MGQ262475:MGQ262477 MQM262475:MQM262477 NAI262475:NAI262477 NKE262475:NKE262477 NUA262475:NUA262477 ODW262475:ODW262477 ONS262475:ONS262477 OXO262475:OXO262477 PHK262475:PHK262477 PRG262475:PRG262477 QBC262475:QBC262477 QKY262475:QKY262477 QUU262475:QUU262477 REQ262475:REQ262477 ROM262475:ROM262477 RYI262475:RYI262477 SIE262475:SIE262477 SSA262475:SSA262477 TBW262475:TBW262477 TLS262475:TLS262477 TVO262475:TVO262477 UFK262475:UFK262477 UPG262475:UPG262477 UZC262475:UZC262477 VIY262475:VIY262477 VSU262475:VSU262477 WCQ262475:WCQ262477 WMM262475:WMM262477 WWI262475:WWI262477 E328011:E328013 JW328011:JW328013 TS328011:TS328013 ADO328011:ADO328013 ANK328011:ANK328013 AXG328011:AXG328013 BHC328011:BHC328013 BQY328011:BQY328013 CAU328011:CAU328013 CKQ328011:CKQ328013 CUM328011:CUM328013 DEI328011:DEI328013 DOE328011:DOE328013 DYA328011:DYA328013 EHW328011:EHW328013 ERS328011:ERS328013 FBO328011:FBO328013 FLK328011:FLK328013 FVG328011:FVG328013 GFC328011:GFC328013 GOY328011:GOY328013 GYU328011:GYU328013 HIQ328011:HIQ328013 HSM328011:HSM328013 ICI328011:ICI328013 IME328011:IME328013 IWA328011:IWA328013 JFW328011:JFW328013 JPS328011:JPS328013 JZO328011:JZO328013 KJK328011:KJK328013 KTG328011:KTG328013 LDC328011:LDC328013 LMY328011:LMY328013 LWU328011:LWU328013 MGQ328011:MGQ328013 MQM328011:MQM328013 NAI328011:NAI328013 NKE328011:NKE328013 NUA328011:NUA328013 ODW328011:ODW328013 ONS328011:ONS328013 OXO328011:OXO328013 PHK328011:PHK328013 PRG328011:PRG328013 QBC328011:QBC328013 QKY328011:QKY328013 QUU328011:QUU328013 REQ328011:REQ328013 ROM328011:ROM328013 RYI328011:RYI328013 SIE328011:SIE328013 SSA328011:SSA328013 TBW328011:TBW328013 TLS328011:TLS328013 TVO328011:TVO328013 UFK328011:UFK328013 UPG328011:UPG328013 UZC328011:UZC328013 VIY328011:VIY328013 VSU328011:VSU328013 WCQ328011:WCQ328013 WMM328011:WMM328013 WWI328011:WWI328013 E393547:E393549 JW393547:JW393549 TS393547:TS393549 ADO393547:ADO393549 ANK393547:ANK393549 AXG393547:AXG393549 BHC393547:BHC393549 BQY393547:BQY393549 CAU393547:CAU393549 CKQ393547:CKQ393549 CUM393547:CUM393549 DEI393547:DEI393549 DOE393547:DOE393549 DYA393547:DYA393549 EHW393547:EHW393549 ERS393547:ERS393549 FBO393547:FBO393549 FLK393547:FLK393549 FVG393547:FVG393549 GFC393547:GFC393549 GOY393547:GOY393549 GYU393547:GYU393549 HIQ393547:HIQ393549 HSM393547:HSM393549 ICI393547:ICI393549 IME393547:IME393549 IWA393547:IWA393549 JFW393547:JFW393549 JPS393547:JPS393549 JZO393547:JZO393549 KJK393547:KJK393549 KTG393547:KTG393549 LDC393547:LDC393549 LMY393547:LMY393549 LWU393547:LWU393549 MGQ393547:MGQ393549 MQM393547:MQM393549 NAI393547:NAI393549 NKE393547:NKE393549 NUA393547:NUA393549 ODW393547:ODW393549 ONS393547:ONS393549 OXO393547:OXO393549 PHK393547:PHK393549 PRG393547:PRG393549 QBC393547:QBC393549 QKY393547:QKY393549 QUU393547:QUU393549 REQ393547:REQ393549 ROM393547:ROM393549 RYI393547:RYI393549 SIE393547:SIE393549 SSA393547:SSA393549 TBW393547:TBW393549 TLS393547:TLS393549 TVO393547:TVO393549 UFK393547:UFK393549 UPG393547:UPG393549 UZC393547:UZC393549 VIY393547:VIY393549 VSU393547:VSU393549 WCQ393547:WCQ393549 WMM393547:WMM393549 WWI393547:WWI393549 E459083:E459085 JW459083:JW459085 TS459083:TS459085 ADO459083:ADO459085 ANK459083:ANK459085 AXG459083:AXG459085 BHC459083:BHC459085 BQY459083:BQY459085 CAU459083:CAU459085 CKQ459083:CKQ459085 CUM459083:CUM459085 DEI459083:DEI459085 DOE459083:DOE459085 DYA459083:DYA459085 EHW459083:EHW459085 ERS459083:ERS459085 FBO459083:FBO459085 FLK459083:FLK459085 FVG459083:FVG459085 GFC459083:GFC459085 GOY459083:GOY459085 GYU459083:GYU459085 HIQ459083:HIQ459085 HSM459083:HSM459085 ICI459083:ICI459085 IME459083:IME459085 IWA459083:IWA459085 JFW459083:JFW459085 JPS459083:JPS459085 JZO459083:JZO459085 KJK459083:KJK459085 KTG459083:KTG459085 LDC459083:LDC459085 LMY459083:LMY459085 LWU459083:LWU459085 MGQ459083:MGQ459085 MQM459083:MQM459085 NAI459083:NAI459085 NKE459083:NKE459085 NUA459083:NUA459085 ODW459083:ODW459085 ONS459083:ONS459085 OXO459083:OXO459085 PHK459083:PHK459085 PRG459083:PRG459085 QBC459083:QBC459085 QKY459083:QKY459085 QUU459083:QUU459085 REQ459083:REQ459085 ROM459083:ROM459085 RYI459083:RYI459085 SIE459083:SIE459085 SSA459083:SSA459085 TBW459083:TBW459085 TLS459083:TLS459085 TVO459083:TVO459085 UFK459083:UFK459085 UPG459083:UPG459085 UZC459083:UZC459085 VIY459083:VIY459085 VSU459083:VSU459085 WCQ459083:WCQ459085 WMM459083:WMM459085 WWI459083:WWI459085 E524619:E524621 JW524619:JW524621 TS524619:TS524621 ADO524619:ADO524621 ANK524619:ANK524621 AXG524619:AXG524621 BHC524619:BHC524621 BQY524619:BQY524621 CAU524619:CAU524621 CKQ524619:CKQ524621 CUM524619:CUM524621 DEI524619:DEI524621 DOE524619:DOE524621 DYA524619:DYA524621 EHW524619:EHW524621 ERS524619:ERS524621 FBO524619:FBO524621 FLK524619:FLK524621 FVG524619:FVG524621 GFC524619:GFC524621 GOY524619:GOY524621 GYU524619:GYU524621 HIQ524619:HIQ524621 HSM524619:HSM524621 ICI524619:ICI524621 IME524619:IME524621 IWA524619:IWA524621 JFW524619:JFW524621 JPS524619:JPS524621 JZO524619:JZO524621 KJK524619:KJK524621 KTG524619:KTG524621 LDC524619:LDC524621 LMY524619:LMY524621 LWU524619:LWU524621 MGQ524619:MGQ524621 MQM524619:MQM524621 NAI524619:NAI524621 NKE524619:NKE524621 NUA524619:NUA524621 ODW524619:ODW524621 ONS524619:ONS524621 OXO524619:OXO524621 PHK524619:PHK524621 PRG524619:PRG524621 QBC524619:QBC524621 QKY524619:QKY524621 QUU524619:QUU524621 REQ524619:REQ524621 ROM524619:ROM524621 RYI524619:RYI524621 SIE524619:SIE524621 SSA524619:SSA524621 TBW524619:TBW524621 TLS524619:TLS524621 TVO524619:TVO524621 UFK524619:UFK524621 UPG524619:UPG524621 UZC524619:UZC524621 VIY524619:VIY524621 VSU524619:VSU524621 WCQ524619:WCQ524621 WMM524619:WMM524621 WWI524619:WWI524621 E590155:E590157 JW590155:JW590157 TS590155:TS590157 ADO590155:ADO590157 ANK590155:ANK590157 AXG590155:AXG590157 BHC590155:BHC590157 BQY590155:BQY590157 CAU590155:CAU590157 CKQ590155:CKQ590157 CUM590155:CUM590157 DEI590155:DEI590157 DOE590155:DOE590157 DYA590155:DYA590157 EHW590155:EHW590157 ERS590155:ERS590157 FBO590155:FBO590157 FLK590155:FLK590157 FVG590155:FVG590157 GFC590155:GFC590157 GOY590155:GOY590157 GYU590155:GYU590157 HIQ590155:HIQ590157 HSM590155:HSM590157 ICI590155:ICI590157 IME590155:IME590157 IWA590155:IWA590157 JFW590155:JFW590157 JPS590155:JPS590157 JZO590155:JZO590157 KJK590155:KJK590157 KTG590155:KTG590157 LDC590155:LDC590157 LMY590155:LMY590157 LWU590155:LWU590157 MGQ590155:MGQ590157 MQM590155:MQM590157 NAI590155:NAI590157 NKE590155:NKE590157 NUA590155:NUA590157 ODW590155:ODW590157 ONS590155:ONS590157 OXO590155:OXO590157 PHK590155:PHK590157 PRG590155:PRG590157 QBC590155:QBC590157 QKY590155:QKY590157 QUU590155:QUU590157 REQ590155:REQ590157 ROM590155:ROM590157 RYI590155:RYI590157 SIE590155:SIE590157 SSA590155:SSA590157 TBW590155:TBW590157 TLS590155:TLS590157 TVO590155:TVO590157 UFK590155:UFK590157 UPG590155:UPG590157 UZC590155:UZC590157 VIY590155:VIY590157 VSU590155:VSU590157 WCQ590155:WCQ590157 WMM590155:WMM590157 WWI590155:WWI590157 E655691:E655693 JW655691:JW655693 TS655691:TS655693 ADO655691:ADO655693 ANK655691:ANK655693 AXG655691:AXG655693 BHC655691:BHC655693 BQY655691:BQY655693 CAU655691:CAU655693 CKQ655691:CKQ655693 CUM655691:CUM655693 DEI655691:DEI655693 DOE655691:DOE655693 DYA655691:DYA655693 EHW655691:EHW655693 ERS655691:ERS655693 FBO655691:FBO655693 FLK655691:FLK655693 FVG655691:FVG655693 GFC655691:GFC655693 GOY655691:GOY655693 GYU655691:GYU655693 HIQ655691:HIQ655693 HSM655691:HSM655693 ICI655691:ICI655693 IME655691:IME655693 IWA655691:IWA655693 JFW655691:JFW655693 JPS655691:JPS655693 JZO655691:JZO655693 KJK655691:KJK655693 KTG655691:KTG655693 LDC655691:LDC655693 LMY655691:LMY655693 LWU655691:LWU655693 MGQ655691:MGQ655693 MQM655691:MQM655693 NAI655691:NAI655693 NKE655691:NKE655693 NUA655691:NUA655693 ODW655691:ODW655693 ONS655691:ONS655693 OXO655691:OXO655693 PHK655691:PHK655693 PRG655691:PRG655693 QBC655691:QBC655693 QKY655691:QKY655693 QUU655691:QUU655693 REQ655691:REQ655693 ROM655691:ROM655693 RYI655691:RYI655693 SIE655691:SIE655693 SSA655691:SSA655693 TBW655691:TBW655693 TLS655691:TLS655693 TVO655691:TVO655693 UFK655691:UFK655693 UPG655691:UPG655693 UZC655691:UZC655693 VIY655691:VIY655693 VSU655691:VSU655693 WCQ655691:WCQ655693 WMM655691:WMM655693 WWI655691:WWI655693 E721227:E721229 JW721227:JW721229 TS721227:TS721229 ADO721227:ADO721229 ANK721227:ANK721229 AXG721227:AXG721229 BHC721227:BHC721229 BQY721227:BQY721229 CAU721227:CAU721229 CKQ721227:CKQ721229 CUM721227:CUM721229 DEI721227:DEI721229 DOE721227:DOE721229 DYA721227:DYA721229 EHW721227:EHW721229 ERS721227:ERS721229 FBO721227:FBO721229 FLK721227:FLK721229 FVG721227:FVG721229 GFC721227:GFC721229 GOY721227:GOY721229 GYU721227:GYU721229 HIQ721227:HIQ721229 HSM721227:HSM721229 ICI721227:ICI721229 IME721227:IME721229 IWA721227:IWA721229 JFW721227:JFW721229 JPS721227:JPS721229 JZO721227:JZO721229 KJK721227:KJK721229 KTG721227:KTG721229 LDC721227:LDC721229 LMY721227:LMY721229 LWU721227:LWU721229 MGQ721227:MGQ721229 MQM721227:MQM721229 NAI721227:NAI721229 NKE721227:NKE721229 NUA721227:NUA721229 ODW721227:ODW721229 ONS721227:ONS721229 OXO721227:OXO721229 PHK721227:PHK721229 PRG721227:PRG721229 QBC721227:QBC721229 QKY721227:QKY721229 QUU721227:QUU721229 REQ721227:REQ721229 ROM721227:ROM721229 RYI721227:RYI721229 SIE721227:SIE721229 SSA721227:SSA721229 TBW721227:TBW721229 TLS721227:TLS721229 TVO721227:TVO721229 UFK721227:UFK721229 UPG721227:UPG721229 UZC721227:UZC721229 VIY721227:VIY721229 VSU721227:VSU721229 WCQ721227:WCQ721229 WMM721227:WMM721229 WWI721227:WWI721229 E786763:E786765 JW786763:JW786765 TS786763:TS786765 ADO786763:ADO786765 ANK786763:ANK786765 AXG786763:AXG786765 BHC786763:BHC786765 BQY786763:BQY786765 CAU786763:CAU786765 CKQ786763:CKQ786765 CUM786763:CUM786765 DEI786763:DEI786765 DOE786763:DOE786765 DYA786763:DYA786765 EHW786763:EHW786765 ERS786763:ERS786765 FBO786763:FBO786765 FLK786763:FLK786765 FVG786763:FVG786765 GFC786763:GFC786765 GOY786763:GOY786765 GYU786763:GYU786765 HIQ786763:HIQ786765 HSM786763:HSM786765 ICI786763:ICI786765 IME786763:IME786765 IWA786763:IWA786765 JFW786763:JFW786765 JPS786763:JPS786765 JZO786763:JZO786765 KJK786763:KJK786765 KTG786763:KTG786765 LDC786763:LDC786765 LMY786763:LMY786765 LWU786763:LWU786765 MGQ786763:MGQ786765 MQM786763:MQM786765 NAI786763:NAI786765 NKE786763:NKE786765 NUA786763:NUA786765 ODW786763:ODW786765 ONS786763:ONS786765 OXO786763:OXO786765 PHK786763:PHK786765 PRG786763:PRG786765 QBC786763:QBC786765 QKY786763:QKY786765 QUU786763:QUU786765 REQ786763:REQ786765 ROM786763:ROM786765 RYI786763:RYI786765 SIE786763:SIE786765 SSA786763:SSA786765 TBW786763:TBW786765 TLS786763:TLS786765 TVO786763:TVO786765 UFK786763:UFK786765 UPG786763:UPG786765 UZC786763:UZC786765 VIY786763:VIY786765 VSU786763:VSU786765 WCQ786763:WCQ786765 WMM786763:WMM786765 WWI786763:WWI786765 E852299:E852301 JW852299:JW852301 TS852299:TS852301 ADO852299:ADO852301 ANK852299:ANK852301 AXG852299:AXG852301 BHC852299:BHC852301 BQY852299:BQY852301 CAU852299:CAU852301 CKQ852299:CKQ852301 CUM852299:CUM852301 DEI852299:DEI852301 DOE852299:DOE852301 DYA852299:DYA852301 EHW852299:EHW852301 ERS852299:ERS852301 FBO852299:FBO852301 FLK852299:FLK852301 FVG852299:FVG852301 GFC852299:GFC852301 GOY852299:GOY852301 GYU852299:GYU852301 HIQ852299:HIQ852301 HSM852299:HSM852301 ICI852299:ICI852301 IME852299:IME852301 IWA852299:IWA852301 JFW852299:JFW852301 JPS852299:JPS852301 JZO852299:JZO852301 KJK852299:KJK852301 KTG852299:KTG852301 LDC852299:LDC852301 LMY852299:LMY852301 LWU852299:LWU852301 MGQ852299:MGQ852301 MQM852299:MQM852301 NAI852299:NAI852301 NKE852299:NKE852301 NUA852299:NUA852301 ODW852299:ODW852301 ONS852299:ONS852301 OXO852299:OXO852301 PHK852299:PHK852301 PRG852299:PRG852301 QBC852299:QBC852301 QKY852299:QKY852301 QUU852299:QUU852301 REQ852299:REQ852301 ROM852299:ROM852301 RYI852299:RYI852301 SIE852299:SIE852301 SSA852299:SSA852301 TBW852299:TBW852301 TLS852299:TLS852301 TVO852299:TVO852301 UFK852299:UFK852301 UPG852299:UPG852301 UZC852299:UZC852301 VIY852299:VIY852301 VSU852299:VSU852301 WCQ852299:WCQ852301 WMM852299:WMM852301 WWI852299:WWI852301 E917835:E917837 JW917835:JW917837 TS917835:TS917837 ADO917835:ADO917837 ANK917835:ANK917837 AXG917835:AXG917837 BHC917835:BHC917837 BQY917835:BQY917837 CAU917835:CAU917837 CKQ917835:CKQ917837 CUM917835:CUM917837 DEI917835:DEI917837 DOE917835:DOE917837 DYA917835:DYA917837 EHW917835:EHW917837 ERS917835:ERS917837 FBO917835:FBO917837 FLK917835:FLK917837 FVG917835:FVG917837 GFC917835:GFC917837 GOY917835:GOY917837 GYU917835:GYU917837 HIQ917835:HIQ917837 HSM917835:HSM917837 ICI917835:ICI917837 IME917835:IME917837 IWA917835:IWA917837 JFW917835:JFW917837 JPS917835:JPS917837 JZO917835:JZO917837 KJK917835:KJK917837 KTG917835:KTG917837 LDC917835:LDC917837 LMY917835:LMY917837 LWU917835:LWU917837 MGQ917835:MGQ917837 MQM917835:MQM917837 NAI917835:NAI917837 NKE917835:NKE917837 NUA917835:NUA917837 ODW917835:ODW917837 ONS917835:ONS917837 OXO917835:OXO917837 PHK917835:PHK917837 PRG917835:PRG917837 QBC917835:QBC917837 QKY917835:QKY917837 QUU917835:QUU917837 REQ917835:REQ917837 ROM917835:ROM917837 RYI917835:RYI917837 SIE917835:SIE917837 SSA917835:SSA917837 TBW917835:TBW917837 TLS917835:TLS917837 TVO917835:TVO917837 UFK917835:UFK917837 UPG917835:UPG917837 UZC917835:UZC917837 VIY917835:VIY917837 VSU917835:VSU917837 WCQ917835:WCQ917837 WMM917835:WMM917837 WWI917835:WWI917837 E983371:E983373 JW983371:JW983373 TS983371:TS983373 ADO983371:ADO983373 ANK983371:ANK983373 AXG983371:AXG983373 BHC983371:BHC983373 BQY983371:BQY983373 CAU983371:CAU983373 CKQ983371:CKQ983373 CUM983371:CUM983373 DEI983371:DEI983373 DOE983371:DOE983373 DYA983371:DYA983373 EHW983371:EHW983373 ERS983371:ERS983373 FBO983371:FBO983373 FLK983371:FLK983373 FVG983371:FVG983373 GFC983371:GFC983373 GOY983371:GOY983373 GYU983371:GYU983373 HIQ983371:HIQ983373 HSM983371:HSM983373 ICI983371:ICI983373 IME983371:IME983373 IWA983371:IWA983373 JFW983371:JFW983373 JPS983371:JPS983373 JZO983371:JZO983373 KJK983371:KJK983373 KTG983371:KTG983373 LDC983371:LDC983373 LMY983371:LMY983373 LWU983371:LWU983373 MGQ983371:MGQ983373 MQM983371:MQM983373 NAI983371:NAI983373 NKE983371:NKE983373 NUA983371:NUA983373 ODW983371:ODW983373 ONS983371:ONS983373 OXO983371:OXO983373 PHK983371:PHK983373 PRG983371:PRG983373 QBC983371:QBC983373 QKY983371:QKY983373 QUU983371:QUU983373 REQ983371:REQ983373 ROM983371:ROM983373 RYI983371:RYI983373 SIE983371:SIE983373 SSA983371:SSA983373 TBW983371:TBW983373 TLS983371:TLS983373 TVO983371:TVO983373 UFK983371:UFK983373 UPG983371:UPG983373 UZC983371:UZC983373 VIY983371:VIY983373 VSU983371:VSU983373 WCQ983371:WCQ983373 WMM983371:WMM983373 WWI983371:WWI983373 QKY983154:QKY983156 E65656:E65660 JW65656:JW65660 TS65656:TS65660 ADO65656:ADO65660 ANK65656:ANK65660 AXG65656:AXG65660 BHC65656:BHC65660 BQY65656:BQY65660 CAU65656:CAU65660 CKQ65656:CKQ65660 CUM65656:CUM65660 DEI65656:DEI65660 DOE65656:DOE65660 DYA65656:DYA65660 EHW65656:EHW65660 ERS65656:ERS65660 FBO65656:FBO65660 FLK65656:FLK65660 FVG65656:FVG65660 GFC65656:GFC65660 GOY65656:GOY65660 GYU65656:GYU65660 HIQ65656:HIQ65660 HSM65656:HSM65660 ICI65656:ICI65660 IME65656:IME65660 IWA65656:IWA65660 JFW65656:JFW65660 JPS65656:JPS65660 JZO65656:JZO65660 KJK65656:KJK65660 KTG65656:KTG65660 LDC65656:LDC65660 LMY65656:LMY65660 LWU65656:LWU65660 MGQ65656:MGQ65660 MQM65656:MQM65660 NAI65656:NAI65660 NKE65656:NKE65660 NUA65656:NUA65660 ODW65656:ODW65660 ONS65656:ONS65660 OXO65656:OXO65660 PHK65656:PHK65660 PRG65656:PRG65660 QBC65656:QBC65660 QKY65656:QKY65660 QUU65656:QUU65660 REQ65656:REQ65660 ROM65656:ROM65660 RYI65656:RYI65660 SIE65656:SIE65660 SSA65656:SSA65660 TBW65656:TBW65660 TLS65656:TLS65660 TVO65656:TVO65660 UFK65656:UFK65660 UPG65656:UPG65660 UZC65656:UZC65660 VIY65656:VIY65660 VSU65656:VSU65660 WCQ65656:WCQ65660 WMM65656:WMM65660 WWI65656:WWI65660 E131192:E131196 JW131192:JW131196 TS131192:TS131196 ADO131192:ADO131196 ANK131192:ANK131196 AXG131192:AXG131196 BHC131192:BHC131196 BQY131192:BQY131196 CAU131192:CAU131196 CKQ131192:CKQ131196 CUM131192:CUM131196 DEI131192:DEI131196 DOE131192:DOE131196 DYA131192:DYA131196 EHW131192:EHW131196 ERS131192:ERS131196 FBO131192:FBO131196 FLK131192:FLK131196 FVG131192:FVG131196 GFC131192:GFC131196 GOY131192:GOY131196 GYU131192:GYU131196 HIQ131192:HIQ131196 HSM131192:HSM131196 ICI131192:ICI131196 IME131192:IME131196 IWA131192:IWA131196 JFW131192:JFW131196 JPS131192:JPS131196 JZO131192:JZO131196 KJK131192:KJK131196 KTG131192:KTG131196 LDC131192:LDC131196 LMY131192:LMY131196 LWU131192:LWU131196 MGQ131192:MGQ131196 MQM131192:MQM131196 NAI131192:NAI131196 NKE131192:NKE131196 NUA131192:NUA131196 ODW131192:ODW131196 ONS131192:ONS131196 OXO131192:OXO131196 PHK131192:PHK131196 PRG131192:PRG131196 QBC131192:QBC131196 QKY131192:QKY131196 QUU131192:QUU131196 REQ131192:REQ131196 ROM131192:ROM131196 RYI131192:RYI131196 SIE131192:SIE131196 SSA131192:SSA131196 TBW131192:TBW131196 TLS131192:TLS131196 TVO131192:TVO131196 UFK131192:UFK131196 UPG131192:UPG131196 UZC131192:UZC131196 VIY131192:VIY131196 VSU131192:VSU131196 WCQ131192:WCQ131196 WMM131192:WMM131196 WWI131192:WWI131196 E196728:E196732 JW196728:JW196732 TS196728:TS196732 ADO196728:ADO196732 ANK196728:ANK196732 AXG196728:AXG196732 BHC196728:BHC196732 BQY196728:BQY196732 CAU196728:CAU196732 CKQ196728:CKQ196732 CUM196728:CUM196732 DEI196728:DEI196732 DOE196728:DOE196732 DYA196728:DYA196732 EHW196728:EHW196732 ERS196728:ERS196732 FBO196728:FBO196732 FLK196728:FLK196732 FVG196728:FVG196732 GFC196728:GFC196732 GOY196728:GOY196732 GYU196728:GYU196732 HIQ196728:HIQ196732 HSM196728:HSM196732 ICI196728:ICI196732 IME196728:IME196732 IWA196728:IWA196732 JFW196728:JFW196732 JPS196728:JPS196732 JZO196728:JZO196732 KJK196728:KJK196732 KTG196728:KTG196732 LDC196728:LDC196732 LMY196728:LMY196732 LWU196728:LWU196732 MGQ196728:MGQ196732 MQM196728:MQM196732 NAI196728:NAI196732 NKE196728:NKE196732 NUA196728:NUA196732 ODW196728:ODW196732 ONS196728:ONS196732 OXO196728:OXO196732 PHK196728:PHK196732 PRG196728:PRG196732 QBC196728:QBC196732 QKY196728:QKY196732 QUU196728:QUU196732 REQ196728:REQ196732 ROM196728:ROM196732 RYI196728:RYI196732 SIE196728:SIE196732 SSA196728:SSA196732 TBW196728:TBW196732 TLS196728:TLS196732 TVO196728:TVO196732 UFK196728:UFK196732 UPG196728:UPG196732 UZC196728:UZC196732 VIY196728:VIY196732 VSU196728:VSU196732 WCQ196728:WCQ196732 WMM196728:WMM196732 WWI196728:WWI196732 E262264:E262268 JW262264:JW262268 TS262264:TS262268 ADO262264:ADO262268 ANK262264:ANK262268 AXG262264:AXG262268 BHC262264:BHC262268 BQY262264:BQY262268 CAU262264:CAU262268 CKQ262264:CKQ262268 CUM262264:CUM262268 DEI262264:DEI262268 DOE262264:DOE262268 DYA262264:DYA262268 EHW262264:EHW262268 ERS262264:ERS262268 FBO262264:FBO262268 FLK262264:FLK262268 FVG262264:FVG262268 GFC262264:GFC262268 GOY262264:GOY262268 GYU262264:GYU262268 HIQ262264:HIQ262268 HSM262264:HSM262268 ICI262264:ICI262268 IME262264:IME262268 IWA262264:IWA262268 JFW262264:JFW262268 JPS262264:JPS262268 JZO262264:JZO262268 KJK262264:KJK262268 KTG262264:KTG262268 LDC262264:LDC262268 LMY262264:LMY262268 LWU262264:LWU262268 MGQ262264:MGQ262268 MQM262264:MQM262268 NAI262264:NAI262268 NKE262264:NKE262268 NUA262264:NUA262268 ODW262264:ODW262268 ONS262264:ONS262268 OXO262264:OXO262268 PHK262264:PHK262268 PRG262264:PRG262268 QBC262264:QBC262268 QKY262264:QKY262268 QUU262264:QUU262268 REQ262264:REQ262268 ROM262264:ROM262268 RYI262264:RYI262268 SIE262264:SIE262268 SSA262264:SSA262268 TBW262264:TBW262268 TLS262264:TLS262268 TVO262264:TVO262268 UFK262264:UFK262268 UPG262264:UPG262268 UZC262264:UZC262268 VIY262264:VIY262268 VSU262264:VSU262268 WCQ262264:WCQ262268 WMM262264:WMM262268 WWI262264:WWI262268 E327800:E327804 JW327800:JW327804 TS327800:TS327804 ADO327800:ADO327804 ANK327800:ANK327804 AXG327800:AXG327804 BHC327800:BHC327804 BQY327800:BQY327804 CAU327800:CAU327804 CKQ327800:CKQ327804 CUM327800:CUM327804 DEI327800:DEI327804 DOE327800:DOE327804 DYA327800:DYA327804 EHW327800:EHW327804 ERS327800:ERS327804 FBO327800:FBO327804 FLK327800:FLK327804 FVG327800:FVG327804 GFC327800:GFC327804 GOY327800:GOY327804 GYU327800:GYU327804 HIQ327800:HIQ327804 HSM327800:HSM327804 ICI327800:ICI327804 IME327800:IME327804 IWA327800:IWA327804 JFW327800:JFW327804 JPS327800:JPS327804 JZO327800:JZO327804 KJK327800:KJK327804 KTG327800:KTG327804 LDC327800:LDC327804 LMY327800:LMY327804 LWU327800:LWU327804 MGQ327800:MGQ327804 MQM327800:MQM327804 NAI327800:NAI327804 NKE327800:NKE327804 NUA327800:NUA327804 ODW327800:ODW327804 ONS327800:ONS327804 OXO327800:OXO327804 PHK327800:PHK327804 PRG327800:PRG327804 QBC327800:QBC327804 QKY327800:QKY327804 QUU327800:QUU327804 REQ327800:REQ327804 ROM327800:ROM327804 RYI327800:RYI327804 SIE327800:SIE327804 SSA327800:SSA327804 TBW327800:TBW327804 TLS327800:TLS327804 TVO327800:TVO327804 UFK327800:UFK327804 UPG327800:UPG327804 UZC327800:UZC327804 VIY327800:VIY327804 VSU327800:VSU327804 WCQ327800:WCQ327804 WMM327800:WMM327804 WWI327800:WWI327804 E393336:E393340 JW393336:JW393340 TS393336:TS393340 ADO393336:ADO393340 ANK393336:ANK393340 AXG393336:AXG393340 BHC393336:BHC393340 BQY393336:BQY393340 CAU393336:CAU393340 CKQ393336:CKQ393340 CUM393336:CUM393340 DEI393336:DEI393340 DOE393336:DOE393340 DYA393336:DYA393340 EHW393336:EHW393340 ERS393336:ERS393340 FBO393336:FBO393340 FLK393336:FLK393340 FVG393336:FVG393340 GFC393336:GFC393340 GOY393336:GOY393340 GYU393336:GYU393340 HIQ393336:HIQ393340 HSM393336:HSM393340 ICI393336:ICI393340 IME393336:IME393340 IWA393336:IWA393340 JFW393336:JFW393340 JPS393336:JPS393340 JZO393336:JZO393340 KJK393336:KJK393340 KTG393336:KTG393340 LDC393336:LDC393340 LMY393336:LMY393340 LWU393336:LWU393340 MGQ393336:MGQ393340 MQM393336:MQM393340 NAI393336:NAI393340 NKE393336:NKE393340 NUA393336:NUA393340 ODW393336:ODW393340 ONS393336:ONS393340 OXO393336:OXO393340 PHK393336:PHK393340 PRG393336:PRG393340 QBC393336:QBC393340 QKY393336:QKY393340 QUU393336:QUU393340 REQ393336:REQ393340 ROM393336:ROM393340 RYI393336:RYI393340 SIE393336:SIE393340 SSA393336:SSA393340 TBW393336:TBW393340 TLS393336:TLS393340 TVO393336:TVO393340 UFK393336:UFK393340 UPG393336:UPG393340 UZC393336:UZC393340 VIY393336:VIY393340 VSU393336:VSU393340 WCQ393336:WCQ393340 WMM393336:WMM393340 WWI393336:WWI393340 E458872:E458876 JW458872:JW458876 TS458872:TS458876 ADO458872:ADO458876 ANK458872:ANK458876 AXG458872:AXG458876 BHC458872:BHC458876 BQY458872:BQY458876 CAU458872:CAU458876 CKQ458872:CKQ458876 CUM458872:CUM458876 DEI458872:DEI458876 DOE458872:DOE458876 DYA458872:DYA458876 EHW458872:EHW458876 ERS458872:ERS458876 FBO458872:FBO458876 FLK458872:FLK458876 FVG458872:FVG458876 GFC458872:GFC458876 GOY458872:GOY458876 GYU458872:GYU458876 HIQ458872:HIQ458876 HSM458872:HSM458876 ICI458872:ICI458876 IME458872:IME458876 IWA458872:IWA458876 JFW458872:JFW458876 JPS458872:JPS458876 JZO458872:JZO458876 KJK458872:KJK458876 KTG458872:KTG458876 LDC458872:LDC458876 LMY458872:LMY458876 LWU458872:LWU458876 MGQ458872:MGQ458876 MQM458872:MQM458876 NAI458872:NAI458876 NKE458872:NKE458876 NUA458872:NUA458876 ODW458872:ODW458876 ONS458872:ONS458876 OXO458872:OXO458876 PHK458872:PHK458876 PRG458872:PRG458876 QBC458872:QBC458876 QKY458872:QKY458876 QUU458872:QUU458876 REQ458872:REQ458876 ROM458872:ROM458876 RYI458872:RYI458876 SIE458872:SIE458876 SSA458872:SSA458876 TBW458872:TBW458876 TLS458872:TLS458876 TVO458872:TVO458876 UFK458872:UFK458876 UPG458872:UPG458876 UZC458872:UZC458876 VIY458872:VIY458876 VSU458872:VSU458876 WCQ458872:WCQ458876 WMM458872:WMM458876 WWI458872:WWI458876 E524408:E524412 JW524408:JW524412 TS524408:TS524412 ADO524408:ADO524412 ANK524408:ANK524412 AXG524408:AXG524412 BHC524408:BHC524412 BQY524408:BQY524412 CAU524408:CAU524412 CKQ524408:CKQ524412 CUM524408:CUM524412 DEI524408:DEI524412 DOE524408:DOE524412 DYA524408:DYA524412 EHW524408:EHW524412 ERS524408:ERS524412 FBO524408:FBO524412 FLK524408:FLK524412 FVG524408:FVG524412 GFC524408:GFC524412 GOY524408:GOY524412 GYU524408:GYU524412 HIQ524408:HIQ524412 HSM524408:HSM524412 ICI524408:ICI524412 IME524408:IME524412 IWA524408:IWA524412 JFW524408:JFW524412 JPS524408:JPS524412 JZO524408:JZO524412 KJK524408:KJK524412 KTG524408:KTG524412 LDC524408:LDC524412 LMY524408:LMY524412 LWU524408:LWU524412 MGQ524408:MGQ524412 MQM524408:MQM524412 NAI524408:NAI524412 NKE524408:NKE524412 NUA524408:NUA524412 ODW524408:ODW524412 ONS524408:ONS524412 OXO524408:OXO524412 PHK524408:PHK524412 PRG524408:PRG524412 QBC524408:QBC524412 QKY524408:QKY524412 QUU524408:QUU524412 REQ524408:REQ524412 ROM524408:ROM524412 RYI524408:RYI524412 SIE524408:SIE524412 SSA524408:SSA524412 TBW524408:TBW524412 TLS524408:TLS524412 TVO524408:TVO524412 UFK524408:UFK524412 UPG524408:UPG524412 UZC524408:UZC524412 VIY524408:VIY524412 VSU524408:VSU524412 WCQ524408:WCQ524412 WMM524408:WMM524412 WWI524408:WWI524412 E589944:E589948 JW589944:JW589948 TS589944:TS589948 ADO589944:ADO589948 ANK589944:ANK589948 AXG589944:AXG589948 BHC589944:BHC589948 BQY589944:BQY589948 CAU589944:CAU589948 CKQ589944:CKQ589948 CUM589944:CUM589948 DEI589944:DEI589948 DOE589944:DOE589948 DYA589944:DYA589948 EHW589944:EHW589948 ERS589944:ERS589948 FBO589944:FBO589948 FLK589944:FLK589948 FVG589944:FVG589948 GFC589944:GFC589948 GOY589944:GOY589948 GYU589944:GYU589948 HIQ589944:HIQ589948 HSM589944:HSM589948 ICI589944:ICI589948 IME589944:IME589948 IWA589944:IWA589948 JFW589944:JFW589948 JPS589944:JPS589948 JZO589944:JZO589948 KJK589944:KJK589948 KTG589944:KTG589948 LDC589944:LDC589948 LMY589944:LMY589948 LWU589944:LWU589948 MGQ589944:MGQ589948 MQM589944:MQM589948 NAI589944:NAI589948 NKE589944:NKE589948 NUA589944:NUA589948 ODW589944:ODW589948 ONS589944:ONS589948 OXO589944:OXO589948 PHK589944:PHK589948 PRG589944:PRG589948 QBC589944:QBC589948 QKY589944:QKY589948 QUU589944:QUU589948 REQ589944:REQ589948 ROM589944:ROM589948 RYI589944:RYI589948 SIE589944:SIE589948 SSA589944:SSA589948 TBW589944:TBW589948 TLS589944:TLS589948 TVO589944:TVO589948 UFK589944:UFK589948 UPG589944:UPG589948 UZC589944:UZC589948 VIY589944:VIY589948 VSU589944:VSU589948 WCQ589944:WCQ589948 WMM589944:WMM589948 WWI589944:WWI589948 E655480:E655484 JW655480:JW655484 TS655480:TS655484 ADO655480:ADO655484 ANK655480:ANK655484 AXG655480:AXG655484 BHC655480:BHC655484 BQY655480:BQY655484 CAU655480:CAU655484 CKQ655480:CKQ655484 CUM655480:CUM655484 DEI655480:DEI655484 DOE655480:DOE655484 DYA655480:DYA655484 EHW655480:EHW655484 ERS655480:ERS655484 FBO655480:FBO655484 FLK655480:FLK655484 FVG655480:FVG655484 GFC655480:GFC655484 GOY655480:GOY655484 GYU655480:GYU655484 HIQ655480:HIQ655484 HSM655480:HSM655484 ICI655480:ICI655484 IME655480:IME655484 IWA655480:IWA655484 JFW655480:JFW655484 JPS655480:JPS655484 JZO655480:JZO655484 KJK655480:KJK655484 KTG655480:KTG655484 LDC655480:LDC655484 LMY655480:LMY655484 LWU655480:LWU655484 MGQ655480:MGQ655484 MQM655480:MQM655484 NAI655480:NAI655484 NKE655480:NKE655484 NUA655480:NUA655484 ODW655480:ODW655484 ONS655480:ONS655484 OXO655480:OXO655484 PHK655480:PHK655484 PRG655480:PRG655484 QBC655480:QBC655484 QKY655480:QKY655484 QUU655480:QUU655484 REQ655480:REQ655484 ROM655480:ROM655484 RYI655480:RYI655484 SIE655480:SIE655484 SSA655480:SSA655484 TBW655480:TBW655484 TLS655480:TLS655484 TVO655480:TVO655484 UFK655480:UFK655484 UPG655480:UPG655484 UZC655480:UZC655484 VIY655480:VIY655484 VSU655480:VSU655484 WCQ655480:WCQ655484 WMM655480:WMM655484 WWI655480:WWI655484 E721016:E721020 JW721016:JW721020 TS721016:TS721020 ADO721016:ADO721020 ANK721016:ANK721020 AXG721016:AXG721020 BHC721016:BHC721020 BQY721016:BQY721020 CAU721016:CAU721020 CKQ721016:CKQ721020 CUM721016:CUM721020 DEI721016:DEI721020 DOE721016:DOE721020 DYA721016:DYA721020 EHW721016:EHW721020 ERS721016:ERS721020 FBO721016:FBO721020 FLK721016:FLK721020 FVG721016:FVG721020 GFC721016:GFC721020 GOY721016:GOY721020 GYU721016:GYU721020 HIQ721016:HIQ721020 HSM721016:HSM721020 ICI721016:ICI721020 IME721016:IME721020 IWA721016:IWA721020 JFW721016:JFW721020 JPS721016:JPS721020 JZO721016:JZO721020 KJK721016:KJK721020 KTG721016:KTG721020 LDC721016:LDC721020 LMY721016:LMY721020 LWU721016:LWU721020 MGQ721016:MGQ721020 MQM721016:MQM721020 NAI721016:NAI721020 NKE721016:NKE721020 NUA721016:NUA721020 ODW721016:ODW721020 ONS721016:ONS721020 OXO721016:OXO721020 PHK721016:PHK721020 PRG721016:PRG721020 QBC721016:QBC721020 QKY721016:QKY721020 QUU721016:QUU721020 REQ721016:REQ721020 ROM721016:ROM721020 RYI721016:RYI721020 SIE721016:SIE721020 SSA721016:SSA721020 TBW721016:TBW721020 TLS721016:TLS721020 TVO721016:TVO721020 UFK721016:UFK721020 UPG721016:UPG721020 UZC721016:UZC721020 VIY721016:VIY721020 VSU721016:VSU721020 WCQ721016:WCQ721020 WMM721016:WMM721020 WWI721016:WWI721020 E786552:E786556 JW786552:JW786556 TS786552:TS786556 ADO786552:ADO786556 ANK786552:ANK786556 AXG786552:AXG786556 BHC786552:BHC786556 BQY786552:BQY786556 CAU786552:CAU786556 CKQ786552:CKQ786556 CUM786552:CUM786556 DEI786552:DEI786556 DOE786552:DOE786556 DYA786552:DYA786556 EHW786552:EHW786556 ERS786552:ERS786556 FBO786552:FBO786556 FLK786552:FLK786556 FVG786552:FVG786556 GFC786552:GFC786556 GOY786552:GOY786556 GYU786552:GYU786556 HIQ786552:HIQ786556 HSM786552:HSM786556 ICI786552:ICI786556 IME786552:IME786556 IWA786552:IWA786556 JFW786552:JFW786556 JPS786552:JPS786556 JZO786552:JZO786556 KJK786552:KJK786556 KTG786552:KTG786556 LDC786552:LDC786556 LMY786552:LMY786556 LWU786552:LWU786556 MGQ786552:MGQ786556 MQM786552:MQM786556 NAI786552:NAI786556 NKE786552:NKE786556 NUA786552:NUA786556 ODW786552:ODW786556 ONS786552:ONS786556 OXO786552:OXO786556 PHK786552:PHK786556 PRG786552:PRG786556 QBC786552:QBC786556 QKY786552:QKY786556 QUU786552:QUU786556 REQ786552:REQ786556 ROM786552:ROM786556 RYI786552:RYI786556 SIE786552:SIE786556 SSA786552:SSA786556 TBW786552:TBW786556 TLS786552:TLS786556 TVO786552:TVO786556 UFK786552:UFK786556 UPG786552:UPG786556 UZC786552:UZC786556 VIY786552:VIY786556 VSU786552:VSU786556 WCQ786552:WCQ786556 WMM786552:WMM786556 WWI786552:WWI786556 E852088:E852092 JW852088:JW852092 TS852088:TS852092 ADO852088:ADO852092 ANK852088:ANK852092 AXG852088:AXG852092 BHC852088:BHC852092 BQY852088:BQY852092 CAU852088:CAU852092 CKQ852088:CKQ852092 CUM852088:CUM852092 DEI852088:DEI852092 DOE852088:DOE852092 DYA852088:DYA852092 EHW852088:EHW852092 ERS852088:ERS852092 FBO852088:FBO852092 FLK852088:FLK852092 FVG852088:FVG852092 GFC852088:GFC852092 GOY852088:GOY852092 GYU852088:GYU852092 HIQ852088:HIQ852092 HSM852088:HSM852092 ICI852088:ICI852092 IME852088:IME852092 IWA852088:IWA852092 JFW852088:JFW852092 JPS852088:JPS852092 JZO852088:JZO852092 KJK852088:KJK852092 KTG852088:KTG852092 LDC852088:LDC852092 LMY852088:LMY852092 LWU852088:LWU852092 MGQ852088:MGQ852092 MQM852088:MQM852092 NAI852088:NAI852092 NKE852088:NKE852092 NUA852088:NUA852092 ODW852088:ODW852092 ONS852088:ONS852092 OXO852088:OXO852092 PHK852088:PHK852092 PRG852088:PRG852092 QBC852088:QBC852092 QKY852088:QKY852092 QUU852088:QUU852092 REQ852088:REQ852092 ROM852088:ROM852092 RYI852088:RYI852092 SIE852088:SIE852092 SSA852088:SSA852092 TBW852088:TBW852092 TLS852088:TLS852092 TVO852088:TVO852092 UFK852088:UFK852092 UPG852088:UPG852092 UZC852088:UZC852092 VIY852088:VIY852092 VSU852088:VSU852092 WCQ852088:WCQ852092 WMM852088:WMM852092 WWI852088:WWI852092 E917624:E917628 JW917624:JW917628 TS917624:TS917628 ADO917624:ADO917628 ANK917624:ANK917628 AXG917624:AXG917628 BHC917624:BHC917628 BQY917624:BQY917628 CAU917624:CAU917628 CKQ917624:CKQ917628 CUM917624:CUM917628 DEI917624:DEI917628 DOE917624:DOE917628 DYA917624:DYA917628 EHW917624:EHW917628 ERS917624:ERS917628 FBO917624:FBO917628 FLK917624:FLK917628 FVG917624:FVG917628 GFC917624:GFC917628 GOY917624:GOY917628 GYU917624:GYU917628 HIQ917624:HIQ917628 HSM917624:HSM917628 ICI917624:ICI917628 IME917624:IME917628 IWA917624:IWA917628 JFW917624:JFW917628 JPS917624:JPS917628 JZO917624:JZO917628 KJK917624:KJK917628 KTG917624:KTG917628 LDC917624:LDC917628 LMY917624:LMY917628 LWU917624:LWU917628 MGQ917624:MGQ917628 MQM917624:MQM917628 NAI917624:NAI917628 NKE917624:NKE917628 NUA917624:NUA917628 ODW917624:ODW917628 ONS917624:ONS917628 OXO917624:OXO917628 PHK917624:PHK917628 PRG917624:PRG917628 QBC917624:QBC917628 QKY917624:QKY917628 QUU917624:QUU917628 REQ917624:REQ917628 ROM917624:ROM917628 RYI917624:RYI917628 SIE917624:SIE917628 SSA917624:SSA917628 TBW917624:TBW917628 TLS917624:TLS917628 TVO917624:TVO917628 UFK917624:UFK917628 UPG917624:UPG917628 UZC917624:UZC917628 VIY917624:VIY917628 VSU917624:VSU917628 WCQ917624:WCQ917628 WMM917624:WMM917628 WWI917624:WWI917628 E983160:E983164 JW983160:JW983164 TS983160:TS983164 ADO983160:ADO983164 ANK983160:ANK983164 AXG983160:AXG983164 BHC983160:BHC983164 BQY983160:BQY983164 CAU983160:CAU983164 CKQ983160:CKQ983164 CUM983160:CUM983164 DEI983160:DEI983164 DOE983160:DOE983164 DYA983160:DYA983164 EHW983160:EHW983164 ERS983160:ERS983164 FBO983160:FBO983164 FLK983160:FLK983164 FVG983160:FVG983164 GFC983160:GFC983164 GOY983160:GOY983164 GYU983160:GYU983164 HIQ983160:HIQ983164 HSM983160:HSM983164 ICI983160:ICI983164 IME983160:IME983164 IWA983160:IWA983164 JFW983160:JFW983164 JPS983160:JPS983164 JZO983160:JZO983164 KJK983160:KJK983164 KTG983160:KTG983164 LDC983160:LDC983164 LMY983160:LMY983164 LWU983160:LWU983164 MGQ983160:MGQ983164 MQM983160:MQM983164 NAI983160:NAI983164 NKE983160:NKE983164 NUA983160:NUA983164 ODW983160:ODW983164 ONS983160:ONS983164 OXO983160:OXO983164 PHK983160:PHK983164 PRG983160:PRG983164 QBC983160:QBC983164 QKY983160:QKY983164 QUU983160:QUU983164 REQ983160:REQ983164 ROM983160:ROM983164 RYI983160:RYI983164 SIE983160:SIE983164 SSA983160:SSA983164 TBW983160:TBW983164 TLS983160:TLS983164 TVO983160:TVO983164 UFK983160:UFK983164 UPG983160:UPG983164 UZC983160:UZC983164 VIY983160:VIY983164 VSU983160:VSU983164 WCQ983160:WCQ983164 WMM983160:WMM983164 WWI983160:WWI983164 QUU983154:QUU983156 JW271:JW275 TS271:TS275 ADO271:ADO275 ANK271:ANK275 AXG271:AXG275 BHC271:BHC275 BQY271:BQY275 CAU271:CAU275 CKQ271:CKQ275 CUM271:CUM275 DEI271:DEI275 DOE271:DOE275 DYA271:DYA275 EHW271:EHW275 ERS271:ERS275 FBO271:FBO275 FLK271:FLK275 FVG271:FVG275 GFC271:GFC275 GOY271:GOY275 GYU271:GYU275 HIQ271:HIQ275 HSM271:HSM275 ICI271:ICI275 IME271:IME275 IWA271:IWA275 JFW271:JFW275 JPS271:JPS275 JZO271:JZO275 KJK271:KJK275 KTG271:KTG275 LDC271:LDC275 LMY271:LMY275 LWU271:LWU275 MGQ271:MGQ275 MQM271:MQM275 NAI271:NAI275 NKE271:NKE275 NUA271:NUA275 ODW271:ODW275 ONS271:ONS275 OXO271:OXO275 PHK271:PHK275 PRG271:PRG275 QBC271:QBC275 QKY271:QKY275 QUU271:QUU275 REQ271:REQ275 ROM271:ROM275 RYI271:RYI275 SIE271:SIE275 SSA271:SSA275 TBW271:TBW275 TLS271:TLS275 TVO271:TVO275 UFK271:UFK275 UPG271:UPG275 UZC271:UZC275 VIY271:VIY275 VSU271:VSU275 WCQ271:WCQ275 WMM271:WMM275 WWI271:WWI275 E65796:E65798 JW65796:JW65798 TS65796:TS65798 ADO65796:ADO65798 ANK65796:ANK65798 AXG65796:AXG65798 BHC65796:BHC65798 BQY65796:BQY65798 CAU65796:CAU65798 CKQ65796:CKQ65798 CUM65796:CUM65798 DEI65796:DEI65798 DOE65796:DOE65798 DYA65796:DYA65798 EHW65796:EHW65798 ERS65796:ERS65798 FBO65796:FBO65798 FLK65796:FLK65798 FVG65796:FVG65798 GFC65796:GFC65798 GOY65796:GOY65798 GYU65796:GYU65798 HIQ65796:HIQ65798 HSM65796:HSM65798 ICI65796:ICI65798 IME65796:IME65798 IWA65796:IWA65798 JFW65796:JFW65798 JPS65796:JPS65798 JZO65796:JZO65798 KJK65796:KJK65798 KTG65796:KTG65798 LDC65796:LDC65798 LMY65796:LMY65798 LWU65796:LWU65798 MGQ65796:MGQ65798 MQM65796:MQM65798 NAI65796:NAI65798 NKE65796:NKE65798 NUA65796:NUA65798 ODW65796:ODW65798 ONS65796:ONS65798 OXO65796:OXO65798 PHK65796:PHK65798 PRG65796:PRG65798 QBC65796:QBC65798 QKY65796:QKY65798 QUU65796:QUU65798 REQ65796:REQ65798 ROM65796:ROM65798 RYI65796:RYI65798 SIE65796:SIE65798 SSA65796:SSA65798 TBW65796:TBW65798 TLS65796:TLS65798 TVO65796:TVO65798 UFK65796:UFK65798 UPG65796:UPG65798 UZC65796:UZC65798 VIY65796:VIY65798 VSU65796:VSU65798 WCQ65796:WCQ65798 WMM65796:WMM65798 WWI65796:WWI65798 E131332:E131334 JW131332:JW131334 TS131332:TS131334 ADO131332:ADO131334 ANK131332:ANK131334 AXG131332:AXG131334 BHC131332:BHC131334 BQY131332:BQY131334 CAU131332:CAU131334 CKQ131332:CKQ131334 CUM131332:CUM131334 DEI131332:DEI131334 DOE131332:DOE131334 DYA131332:DYA131334 EHW131332:EHW131334 ERS131332:ERS131334 FBO131332:FBO131334 FLK131332:FLK131334 FVG131332:FVG131334 GFC131332:GFC131334 GOY131332:GOY131334 GYU131332:GYU131334 HIQ131332:HIQ131334 HSM131332:HSM131334 ICI131332:ICI131334 IME131332:IME131334 IWA131332:IWA131334 JFW131332:JFW131334 JPS131332:JPS131334 JZO131332:JZO131334 KJK131332:KJK131334 KTG131332:KTG131334 LDC131332:LDC131334 LMY131332:LMY131334 LWU131332:LWU131334 MGQ131332:MGQ131334 MQM131332:MQM131334 NAI131332:NAI131334 NKE131332:NKE131334 NUA131332:NUA131334 ODW131332:ODW131334 ONS131332:ONS131334 OXO131332:OXO131334 PHK131332:PHK131334 PRG131332:PRG131334 QBC131332:QBC131334 QKY131332:QKY131334 QUU131332:QUU131334 REQ131332:REQ131334 ROM131332:ROM131334 RYI131332:RYI131334 SIE131332:SIE131334 SSA131332:SSA131334 TBW131332:TBW131334 TLS131332:TLS131334 TVO131332:TVO131334 UFK131332:UFK131334 UPG131332:UPG131334 UZC131332:UZC131334 VIY131332:VIY131334 VSU131332:VSU131334 WCQ131332:WCQ131334 WMM131332:WMM131334 WWI131332:WWI131334 E196868:E196870 JW196868:JW196870 TS196868:TS196870 ADO196868:ADO196870 ANK196868:ANK196870 AXG196868:AXG196870 BHC196868:BHC196870 BQY196868:BQY196870 CAU196868:CAU196870 CKQ196868:CKQ196870 CUM196868:CUM196870 DEI196868:DEI196870 DOE196868:DOE196870 DYA196868:DYA196870 EHW196868:EHW196870 ERS196868:ERS196870 FBO196868:FBO196870 FLK196868:FLK196870 FVG196868:FVG196870 GFC196868:GFC196870 GOY196868:GOY196870 GYU196868:GYU196870 HIQ196868:HIQ196870 HSM196868:HSM196870 ICI196868:ICI196870 IME196868:IME196870 IWA196868:IWA196870 JFW196868:JFW196870 JPS196868:JPS196870 JZO196868:JZO196870 KJK196868:KJK196870 KTG196868:KTG196870 LDC196868:LDC196870 LMY196868:LMY196870 LWU196868:LWU196870 MGQ196868:MGQ196870 MQM196868:MQM196870 NAI196868:NAI196870 NKE196868:NKE196870 NUA196868:NUA196870 ODW196868:ODW196870 ONS196868:ONS196870 OXO196868:OXO196870 PHK196868:PHK196870 PRG196868:PRG196870 QBC196868:QBC196870 QKY196868:QKY196870 QUU196868:QUU196870 REQ196868:REQ196870 ROM196868:ROM196870 RYI196868:RYI196870 SIE196868:SIE196870 SSA196868:SSA196870 TBW196868:TBW196870 TLS196868:TLS196870 TVO196868:TVO196870 UFK196868:UFK196870 UPG196868:UPG196870 UZC196868:UZC196870 VIY196868:VIY196870 VSU196868:VSU196870 WCQ196868:WCQ196870 WMM196868:WMM196870 WWI196868:WWI196870 E262404:E262406 JW262404:JW262406 TS262404:TS262406 ADO262404:ADO262406 ANK262404:ANK262406 AXG262404:AXG262406 BHC262404:BHC262406 BQY262404:BQY262406 CAU262404:CAU262406 CKQ262404:CKQ262406 CUM262404:CUM262406 DEI262404:DEI262406 DOE262404:DOE262406 DYA262404:DYA262406 EHW262404:EHW262406 ERS262404:ERS262406 FBO262404:FBO262406 FLK262404:FLK262406 FVG262404:FVG262406 GFC262404:GFC262406 GOY262404:GOY262406 GYU262404:GYU262406 HIQ262404:HIQ262406 HSM262404:HSM262406 ICI262404:ICI262406 IME262404:IME262406 IWA262404:IWA262406 JFW262404:JFW262406 JPS262404:JPS262406 JZO262404:JZO262406 KJK262404:KJK262406 KTG262404:KTG262406 LDC262404:LDC262406 LMY262404:LMY262406 LWU262404:LWU262406 MGQ262404:MGQ262406 MQM262404:MQM262406 NAI262404:NAI262406 NKE262404:NKE262406 NUA262404:NUA262406 ODW262404:ODW262406 ONS262404:ONS262406 OXO262404:OXO262406 PHK262404:PHK262406 PRG262404:PRG262406 QBC262404:QBC262406 QKY262404:QKY262406 QUU262404:QUU262406 REQ262404:REQ262406 ROM262404:ROM262406 RYI262404:RYI262406 SIE262404:SIE262406 SSA262404:SSA262406 TBW262404:TBW262406 TLS262404:TLS262406 TVO262404:TVO262406 UFK262404:UFK262406 UPG262404:UPG262406 UZC262404:UZC262406 VIY262404:VIY262406 VSU262404:VSU262406 WCQ262404:WCQ262406 WMM262404:WMM262406 WWI262404:WWI262406 E327940:E327942 JW327940:JW327942 TS327940:TS327942 ADO327940:ADO327942 ANK327940:ANK327942 AXG327940:AXG327942 BHC327940:BHC327942 BQY327940:BQY327942 CAU327940:CAU327942 CKQ327940:CKQ327942 CUM327940:CUM327942 DEI327940:DEI327942 DOE327940:DOE327942 DYA327940:DYA327942 EHW327940:EHW327942 ERS327940:ERS327942 FBO327940:FBO327942 FLK327940:FLK327942 FVG327940:FVG327942 GFC327940:GFC327942 GOY327940:GOY327942 GYU327940:GYU327942 HIQ327940:HIQ327942 HSM327940:HSM327942 ICI327940:ICI327942 IME327940:IME327942 IWA327940:IWA327942 JFW327940:JFW327942 JPS327940:JPS327942 JZO327940:JZO327942 KJK327940:KJK327942 KTG327940:KTG327942 LDC327940:LDC327942 LMY327940:LMY327942 LWU327940:LWU327942 MGQ327940:MGQ327942 MQM327940:MQM327942 NAI327940:NAI327942 NKE327940:NKE327942 NUA327940:NUA327942 ODW327940:ODW327942 ONS327940:ONS327942 OXO327940:OXO327942 PHK327940:PHK327942 PRG327940:PRG327942 QBC327940:QBC327942 QKY327940:QKY327942 QUU327940:QUU327942 REQ327940:REQ327942 ROM327940:ROM327942 RYI327940:RYI327942 SIE327940:SIE327942 SSA327940:SSA327942 TBW327940:TBW327942 TLS327940:TLS327942 TVO327940:TVO327942 UFK327940:UFK327942 UPG327940:UPG327942 UZC327940:UZC327942 VIY327940:VIY327942 VSU327940:VSU327942 WCQ327940:WCQ327942 WMM327940:WMM327942 WWI327940:WWI327942 E393476:E393478 JW393476:JW393478 TS393476:TS393478 ADO393476:ADO393478 ANK393476:ANK393478 AXG393476:AXG393478 BHC393476:BHC393478 BQY393476:BQY393478 CAU393476:CAU393478 CKQ393476:CKQ393478 CUM393476:CUM393478 DEI393476:DEI393478 DOE393476:DOE393478 DYA393476:DYA393478 EHW393476:EHW393478 ERS393476:ERS393478 FBO393476:FBO393478 FLK393476:FLK393478 FVG393476:FVG393478 GFC393476:GFC393478 GOY393476:GOY393478 GYU393476:GYU393478 HIQ393476:HIQ393478 HSM393476:HSM393478 ICI393476:ICI393478 IME393476:IME393478 IWA393476:IWA393478 JFW393476:JFW393478 JPS393476:JPS393478 JZO393476:JZO393478 KJK393476:KJK393478 KTG393476:KTG393478 LDC393476:LDC393478 LMY393476:LMY393478 LWU393476:LWU393478 MGQ393476:MGQ393478 MQM393476:MQM393478 NAI393476:NAI393478 NKE393476:NKE393478 NUA393476:NUA393478 ODW393476:ODW393478 ONS393476:ONS393478 OXO393476:OXO393478 PHK393476:PHK393478 PRG393476:PRG393478 QBC393476:QBC393478 QKY393476:QKY393478 QUU393476:QUU393478 REQ393476:REQ393478 ROM393476:ROM393478 RYI393476:RYI393478 SIE393476:SIE393478 SSA393476:SSA393478 TBW393476:TBW393478 TLS393476:TLS393478 TVO393476:TVO393478 UFK393476:UFK393478 UPG393476:UPG393478 UZC393476:UZC393478 VIY393476:VIY393478 VSU393476:VSU393478 WCQ393476:WCQ393478 WMM393476:WMM393478 WWI393476:WWI393478 E459012:E459014 JW459012:JW459014 TS459012:TS459014 ADO459012:ADO459014 ANK459012:ANK459014 AXG459012:AXG459014 BHC459012:BHC459014 BQY459012:BQY459014 CAU459012:CAU459014 CKQ459012:CKQ459014 CUM459012:CUM459014 DEI459012:DEI459014 DOE459012:DOE459014 DYA459012:DYA459014 EHW459012:EHW459014 ERS459012:ERS459014 FBO459012:FBO459014 FLK459012:FLK459014 FVG459012:FVG459014 GFC459012:GFC459014 GOY459012:GOY459014 GYU459012:GYU459014 HIQ459012:HIQ459014 HSM459012:HSM459014 ICI459012:ICI459014 IME459012:IME459014 IWA459012:IWA459014 JFW459012:JFW459014 JPS459012:JPS459014 JZO459012:JZO459014 KJK459012:KJK459014 KTG459012:KTG459014 LDC459012:LDC459014 LMY459012:LMY459014 LWU459012:LWU459014 MGQ459012:MGQ459014 MQM459012:MQM459014 NAI459012:NAI459014 NKE459012:NKE459014 NUA459012:NUA459014 ODW459012:ODW459014 ONS459012:ONS459014 OXO459012:OXO459014 PHK459012:PHK459014 PRG459012:PRG459014 QBC459012:QBC459014 QKY459012:QKY459014 QUU459012:QUU459014 REQ459012:REQ459014 ROM459012:ROM459014 RYI459012:RYI459014 SIE459012:SIE459014 SSA459012:SSA459014 TBW459012:TBW459014 TLS459012:TLS459014 TVO459012:TVO459014 UFK459012:UFK459014 UPG459012:UPG459014 UZC459012:UZC459014 VIY459012:VIY459014 VSU459012:VSU459014 WCQ459012:WCQ459014 WMM459012:WMM459014 WWI459012:WWI459014 E524548:E524550 JW524548:JW524550 TS524548:TS524550 ADO524548:ADO524550 ANK524548:ANK524550 AXG524548:AXG524550 BHC524548:BHC524550 BQY524548:BQY524550 CAU524548:CAU524550 CKQ524548:CKQ524550 CUM524548:CUM524550 DEI524548:DEI524550 DOE524548:DOE524550 DYA524548:DYA524550 EHW524548:EHW524550 ERS524548:ERS524550 FBO524548:FBO524550 FLK524548:FLK524550 FVG524548:FVG524550 GFC524548:GFC524550 GOY524548:GOY524550 GYU524548:GYU524550 HIQ524548:HIQ524550 HSM524548:HSM524550 ICI524548:ICI524550 IME524548:IME524550 IWA524548:IWA524550 JFW524548:JFW524550 JPS524548:JPS524550 JZO524548:JZO524550 KJK524548:KJK524550 KTG524548:KTG524550 LDC524548:LDC524550 LMY524548:LMY524550 LWU524548:LWU524550 MGQ524548:MGQ524550 MQM524548:MQM524550 NAI524548:NAI524550 NKE524548:NKE524550 NUA524548:NUA524550 ODW524548:ODW524550 ONS524548:ONS524550 OXO524548:OXO524550 PHK524548:PHK524550 PRG524548:PRG524550 QBC524548:QBC524550 QKY524548:QKY524550 QUU524548:QUU524550 REQ524548:REQ524550 ROM524548:ROM524550 RYI524548:RYI524550 SIE524548:SIE524550 SSA524548:SSA524550 TBW524548:TBW524550 TLS524548:TLS524550 TVO524548:TVO524550 UFK524548:UFK524550 UPG524548:UPG524550 UZC524548:UZC524550 VIY524548:VIY524550 VSU524548:VSU524550 WCQ524548:WCQ524550 WMM524548:WMM524550 WWI524548:WWI524550 E590084:E590086 JW590084:JW590086 TS590084:TS590086 ADO590084:ADO590086 ANK590084:ANK590086 AXG590084:AXG590086 BHC590084:BHC590086 BQY590084:BQY590086 CAU590084:CAU590086 CKQ590084:CKQ590086 CUM590084:CUM590086 DEI590084:DEI590086 DOE590084:DOE590086 DYA590084:DYA590086 EHW590084:EHW590086 ERS590084:ERS590086 FBO590084:FBO590086 FLK590084:FLK590086 FVG590084:FVG590086 GFC590084:GFC590086 GOY590084:GOY590086 GYU590084:GYU590086 HIQ590084:HIQ590086 HSM590084:HSM590086 ICI590084:ICI590086 IME590084:IME590086 IWA590084:IWA590086 JFW590084:JFW590086 JPS590084:JPS590086 JZO590084:JZO590086 KJK590084:KJK590086 KTG590084:KTG590086 LDC590084:LDC590086 LMY590084:LMY590086 LWU590084:LWU590086 MGQ590084:MGQ590086 MQM590084:MQM590086 NAI590084:NAI590086 NKE590084:NKE590086 NUA590084:NUA590086 ODW590084:ODW590086 ONS590084:ONS590086 OXO590084:OXO590086 PHK590084:PHK590086 PRG590084:PRG590086 QBC590084:QBC590086 QKY590084:QKY590086 QUU590084:QUU590086 REQ590084:REQ590086 ROM590084:ROM590086 RYI590084:RYI590086 SIE590084:SIE590086 SSA590084:SSA590086 TBW590084:TBW590086 TLS590084:TLS590086 TVO590084:TVO590086 UFK590084:UFK590086 UPG590084:UPG590086 UZC590084:UZC590086 VIY590084:VIY590086 VSU590084:VSU590086 WCQ590084:WCQ590086 WMM590084:WMM590086 WWI590084:WWI590086 E655620:E655622 JW655620:JW655622 TS655620:TS655622 ADO655620:ADO655622 ANK655620:ANK655622 AXG655620:AXG655622 BHC655620:BHC655622 BQY655620:BQY655622 CAU655620:CAU655622 CKQ655620:CKQ655622 CUM655620:CUM655622 DEI655620:DEI655622 DOE655620:DOE655622 DYA655620:DYA655622 EHW655620:EHW655622 ERS655620:ERS655622 FBO655620:FBO655622 FLK655620:FLK655622 FVG655620:FVG655622 GFC655620:GFC655622 GOY655620:GOY655622 GYU655620:GYU655622 HIQ655620:HIQ655622 HSM655620:HSM655622 ICI655620:ICI655622 IME655620:IME655622 IWA655620:IWA655622 JFW655620:JFW655622 JPS655620:JPS655622 JZO655620:JZO655622 KJK655620:KJK655622 KTG655620:KTG655622 LDC655620:LDC655622 LMY655620:LMY655622 LWU655620:LWU655622 MGQ655620:MGQ655622 MQM655620:MQM655622 NAI655620:NAI655622 NKE655620:NKE655622 NUA655620:NUA655622 ODW655620:ODW655622 ONS655620:ONS655622 OXO655620:OXO655622 PHK655620:PHK655622 PRG655620:PRG655622 QBC655620:QBC655622 QKY655620:QKY655622 QUU655620:QUU655622 REQ655620:REQ655622 ROM655620:ROM655622 RYI655620:RYI655622 SIE655620:SIE655622 SSA655620:SSA655622 TBW655620:TBW655622 TLS655620:TLS655622 TVO655620:TVO655622 UFK655620:UFK655622 UPG655620:UPG655622 UZC655620:UZC655622 VIY655620:VIY655622 VSU655620:VSU655622 WCQ655620:WCQ655622 WMM655620:WMM655622 WWI655620:WWI655622 E721156:E721158 JW721156:JW721158 TS721156:TS721158 ADO721156:ADO721158 ANK721156:ANK721158 AXG721156:AXG721158 BHC721156:BHC721158 BQY721156:BQY721158 CAU721156:CAU721158 CKQ721156:CKQ721158 CUM721156:CUM721158 DEI721156:DEI721158 DOE721156:DOE721158 DYA721156:DYA721158 EHW721156:EHW721158 ERS721156:ERS721158 FBO721156:FBO721158 FLK721156:FLK721158 FVG721156:FVG721158 GFC721156:GFC721158 GOY721156:GOY721158 GYU721156:GYU721158 HIQ721156:HIQ721158 HSM721156:HSM721158 ICI721156:ICI721158 IME721156:IME721158 IWA721156:IWA721158 JFW721156:JFW721158 JPS721156:JPS721158 JZO721156:JZO721158 KJK721156:KJK721158 KTG721156:KTG721158 LDC721156:LDC721158 LMY721156:LMY721158 LWU721156:LWU721158 MGQ721156:MGQ721158 MQM721156:MQM721158 NAI721156:NAI721158 NKE721156:NKE721158 NUA721156:NUA721158 ODW721156:ODW721158 ONS721156:ONS721158 OXO721156:OXO721158 PHK721156:PHK721158 PRG721156:PRG721158 QBC721156:QBC721158 QKY721156:QKY721158 QUU721156:QUU721158 REQ721156:REQ721158 ROM721156:ROM721158 RYI721156:RYI721158 SIE721156:SIE721158 SSA721156:SSA721158 TBW721156:TBW721158 TLS721156:TLS721158 TVO721156:TVO721158 UFK721156:UFK721158 UPG721156:UPG721158 UZC721156:UZC721158 VIY721156:VIY721158 VSU721156:VSU721158 WCQ721156:WCQ721158 WMM721156:WMM721158 WWI721156:WWI721158 E786692:E786694 JW786692:JW786694 TS786692:TS786694 ADO786692:ADO786694 ANK786692:ANK786694 AXG786692:AXG786694 BHC786692:BHC786694 BQY786692:BQY786694 CAU786692:CAU786694 CKQ786692:CKQ786694 CUM786692:CUM786694 DEI786692:DEI786694 DOE786692:DOE786694 DYA786692:DYA786694 EHW786692:EHW786694 ERS786692:ERS786694 FBO786692:FBO786694 FLK786692:FLK786694 FVG786692:FVG786694 GFC786692:GFC786694 GOY786692:GOY786694 GYU786692:GYU786694 HIQ786692:HIQ786694 HSM786692:HSM786694 ICI786692:ICI786694 IME786692:IME786694 IWA786692:IWA786694 JFW786692:JFW786694 JPS786692:JPS786694 JZO786692:JZO786694 KJK786692:KJK786694 KTG786692:KTG786694 LDC786692:LDC786694 LMY786692:LMY786694 LWU786692:LWU786694 MGQ786692:MGQ786694 MQM786692:MQM786694 NAI786692:NAI786694 NKE786692:NKE786694 NUA786692:NUA786694 ODW786692:ODW786694 ONS786692:ONS786694 OXO786692:OXO786694 PHK786692:PHK786694 PRG786692:PRG786694 QBC786692:QBC786694 QKY786692:QKY786694 QUU786692:QUU786694 REQ786692:REQ786694 ROM786692:ROM786694 RYI786692:RYI786694 SIE786692:SIE786694 SSA786692:SSA786694 TBW786692:TBW786694 TLS786692:TLS786694 TVO786692:TVO786694 UFK786692:UFK786694 UPG786692:UPG786694 UZC786692:UZC786694 VIY786692:VIY786694 VSU786692:VSU786694 WCQ786692:WCQ786694 WMM786692:WMM786694 WWI786692:WWI786694 E852228:E852230 JW852228:JW852230 TS852228:TS852230 ADO852228:ADO852230 ANK852228:ANK852230 AXG852228:AXG852230 BHC852228:BHC852230 BQY852228:BQY852230 CAU852228:CAU852230 CKQ852228:CKQ852230 CUM852228:CUM852230 DEI852228:DEI852230 DOE852228:DOE852230 DYA852228:DYA852230 EHW852228:EHW852230 ERS852228:ERS852230 FBO852228:FBO852230 FLK852228:FLK852230 FVG852228:FVG852230 GFC852228:GFC852230 GOY852228:GOY852230 GYU852228:GYU852230 HIQ852228:HIQ852230 HSM852228:HSM852230 ICI852228:ICI852230 IME852228:IME852230 IWA852228:IWA852230 JFW852228:JFW852230 JPS852228:JPS852230 JZO852228:JZO852230 KJK852228:KJK852230 KTG852228:KTG852230 LDC852228:LDC852230 LMY852228:LMY852230 LWU852228:LWU852230 MGQ852228:MGQ852230 MQM852228:MQM852230 NAI852228:NAI852230 NKE852228:NKE852230 NUA852228:NUA852230 ODW852228:ODW852230 ONS852228:ONS852230 OXO852228:OXO852230 PHK852228:PHK852230 PRG852228:PRG852230 QBC852228:QBC852230 QKY852228:QKY852230 QUU852228:QUU852230 REQ852228:REQ852230 ROM852228:ROM852230 RYI852228:RYI852230 SIE852228:SIE852230 SSA852228:SSA852230 TBW852228:TBW852230 TLS852228:TLS852230 TVO852228:TVO852230 UFK852228:UFK852230 UPG852228:UPG852230 UZC852228:UZC852230 VIY852228:VIY852230 VSU852228:VSU852230 WCQ852228:WCQ852230 WMM852228:WMM852230 WWI852228:WWI852230 E917764:E917766 JW917764:JW917766 TS917764:TS917766 ADO917764:ADO917766 ANK917764:ANK917766 AXG917764:AXG917766 BHC917764:BHC917766 BQY917764:BQY917766 CAU917764:CAU917766 CKQ917764:CKQ917766 CUM917764:CUM917766 DEI917764:DEI917766 DOE917764:DOE917766 DYA917764:DYA917766 EHW917764:EHW917766 ERS917764:ERS917766 FBO917764:FBO917766 FLK917764:FLK917766 FVG917764:FVG917766 GFC917764:GFC917766 GOY917764:GOY917766 GYU917764:GYU917766 HIQ917764:HIQ917766 HSM917764:HSM917766 ICI917764:ICI917766 IME917764:IME917766 IWA917764:IWA917766 JFW917764:JFW917766 JPS917764:JPS917766 JZO917764:JZO917766 KJK917764:KJK917766 KTG917764:KTG917766 LDC917764:LDC917766 LMY917764:LMY917766 LWU917764:LWU917766 MGQ917764:MGQ917766 MQM917764:MQM917766 NAI917764:NAI917766 NKE917764:NKE917766 NUA917764:NUA917766 ODW917764:ODW917766 ONS917764:ONS917766 OXO917764:OXO917766 PHK917764:PHK917766 PRG917764:PRG917766 QBC917764:QBC917766 QKY917764:QKY917766 QUU917764:QUU917766 REQ917764:REQ917766 ROM917764:ROM917766 RYI917764:RYI917766 SIE917764:SIE917766 SSA917764:SSA917766 TBW917764:TBW917766 TLS917764:TLS917766 TVO917764:TVO917766 UFK917764:UFK917766 UPG917764:UPG917766 UZC917764:UZC917766 VIY917764:VIY917766 VSU917764:VSU917766 WCQ917764:WCQ917766 WMM917764:WMM917766 WWI917764:WWI917766 E983300:E983302 JW983300:JW983302 TS983300:TS983302 ADO983300:ADO983302 ANK983300:ANK983302 AXG983300:AXG983302 BHC983300:BHC983302 BQY983300:BQY983302 CAU983300:CAU983302 CKQ983300:CKQ983302 CUM983300:CUM983302 DEI983300:DEI983302 DOE983300:DOE983302 DYA983300:DYA983302 EHW983300:EHW983302 ERS983300:ERS983302 FBO983300:FBO983302 FLK983300:FLK983302 FVG983300:FVG983302 GFC983300:GFC983302 GOY983300:GOY983302 GYU983300:GYU983302 HIQ983300:HIQ983302 HSM983300:HSM983302 ICI983300:ICI983302 IME983300:IME983302 IWA983300:IWA983302 JFW983300:JFW983302 JPS983300:JPS983302 JZO983300:JZO983302 KJK983300:KJK983302 KTG983300:KTG983302 LDC983300:LDC983302 LMY983300:LMY983302 LWU983300:LWU983302 MGQ983300:MGQ983302 MQM983300:MQM983302 NAI983300:NAI983302 NKE983300:NKE983302 NUA983300:NUA983302 ODW983300:ODW983302 ONS983300:ONS983302 OXO983300:OXO983302 PHK983300:PHK983302 PRG983300:PRG983302 QBC983300:QBC983302 QKY983300:QKY983302 QUU983300:QUU983302 REQ983300:REQ983302 ROM983300:ROM983302 RYI983300:RYI983302 SIE983300:SIE983302 SSA983300:SSA983302 TBW983300:TBW983302 TLS983300:TLS983302 TVO983300:TVO983302 UFK983300:UFK983302 UPG983300:UPG983302 UZC983300:UZC983302 VIY983300:VIY983302 VSU983300:VSU983302 WCQ983300:WCQ983302 WMM983300:WMM983302 WWI983300:WWI983302 REQ983154:REQ983156 JW111:JW116 TS111:TS116 ADO111:ADO116 ANK111:ANK116 AXG111:AXG116 BHC111:BHC116 BQY111:BQY116 CAU111:CAU116 CKQ111:CKQ116 CUM111:CUM116 DEI111:DEI116 DOE111:DOE116 DYA111:DYA116 EHW111:EHW116 ERS111:ERS116 FBO111:FBO116 FLK111:FLK116 FVG111:FVG116 GFC111:GFC116 GOY111:GOY116 GYU111:GYU116 HIQ111:HIQ116 HSM111:HSM116 ICI111:ICI116 IME111:IME116 IWA111:IWA116 JFW111:JFW116 JPS111:JPS116 JZO111:JZO116 KJK111:KJK116 KTG111:KTG116 LDC111:LDC116 LMY111:LMY116 LWU111:LWU116 MGQ111:MGQ116 MQM111:MQM116 NAI111:NAI116 NKE111:NKE116 NUA111:NUA116 ODW111:ODW116 ONS111:ONS116 OXO111:OXO116 PHK111:PHK116 PRG111:PRG116 QBC111:QBC116 QKY111:QKY116 QUU111:QUU116 REQ111:REQ116 ROM111:ROM116 RYI111:RYI116 SIE111:SIE116 SSA111:SSA116 TBW111:TBW116 TLS111:TLS116 TVO111:TVO116 UFK111:UFK116 UPG111:UPG116 UZC111:UZC116 VIY111:VIY116 VSU111:VSU116 WCQ111:WCQ116 WMM111:WMM116 WWI111:WWI116 E65712:E65715 JW65712:JW65715 TS65712:TS65715 ADO65712:ADO65715 ANK65712:ANK65715 AXG65712:AXG65715 BHC65712:BHC65715 BQY65712:BQY65715 CAU65712:CAU65715 CKQ65712:CKQ65715 CUM65712:CUM65715 DEI65712:DEI65715 DOE65712:DOE65715 DYA65712:DYA65715 EHW65712:EHW65715 ERS65712:ERS65715 FBO65712:FBO65715 FLK65712:FLK65715 FVG65712:FVG65715 GFC65712:GFC65715 GOY65712:GOY65715 GYU65712:GYU65715 HIQ65712:HIQ65715 HSM65712:HSM65715 ICI65712:ICI65715 IME65712:IME65715 IWA65712:IWA65715 JFW65712:JFW65715 JPS65712:JPS65715 JZO65712:JZO65715 KJK65712:KJK65715 KTG65712:KTG65715 LDC65712:LDC65715 LMY65712:LMY65715 LWU65712:LWU65715 MGQ65712:MGQ65715 MQM65712:MQM65715 NAI65712:NAI65715 NKE65712:NKE65715 NUA65712:NUA65715 ODW65712:ODW65715 ONS65712:ONS65715 OXO65712:OXO65715 PHK65712:PHK65715 PRG65712:PRG65715 QBC65712:QBC65715 QKY65712:QKY65715 QUU65712:QUU65715 REQ65712:REQ65715 ROM65712:ROM65715 RYI65712:RYI65715 SIE65712:SIE65715 SSA65712:SSA65715 TBW65712:TBW65715 TLS65712:TLS65715 TVO65712:TVO65715 UFK65712:UFK65715 UPG65712:UPG65715 UZC65712:UZC65715 VIY65712:VIY65715 VSU65712:VSU65715 WCQ65712:WCQ65715 WMM65712:WMM65715 WWI65712:WWI65715 E131248:E131251 JW131248:JW131251 TS131248:TS131251 ADO131248:ADO131251 ANK131248:ANK131251 AXG131248:AXG131251 BHC131248:BHC131251 BQY131248:BQY131251 CAU131248:CAU131251 CKQ131248:CKQ131251 CUM131248:CUM131251 DEI131248:DEI131251 DOE131248:DOE131251 DYA131248:DYA131251 EHW131248:EHW131251 ERS131248:ERS131251 FBO131248:FBO131251 FLK131248:FLK131251 FVG131248:FVG131251 GFC131248:GFC131251 GOY131248:GOY131251 GYU131248:GYU131251 HIQ131248:HIQ131251 HSM131248:HSM131251 ICI131248:ICI131251 IME131248:IME131251 IWA131248:IWA131251 JFW131248:JFW131251 JPS131248:JPS131251 JZO131248:JZO131251 KJK131248:KJK131251 KTG131248:KTG131251 LDC131248:LDC131251 LMY131248:LMY131251 LWU131248:LWU131251 MGQ131248:MGQ131251 MQM131248:MQM131251 NAI131248:NAI131251 NKE131248:NKE131251 NUA131248:NUA131251 ODW131248:ODW131251 ONS131248:ONS131251 OXO131248:OXO131251 PHK131248:PHK131251 PRG131248:PRG131251 QBC131248:QBC131251 QKY131248:QKY131251 QUU131248:QUU131251 REQ131248:REQ131251 ROM131248:ROM131251 RYI131248:RYI131251 SIE131248:SIE131251 SSA131248:SSA131251 TBW131248:TBW131251 TLS131248:TLS131251 TVO131248:TVO131251 UFK131248:UFK131251 UPG131248:UPG131251 UZC131248:UZC131251 VIY131248:VIY131251 VSU131248:VSU131251 WCQ131248:WCQ131251 WMM131248:WMM131251 WWI131248:WWI131251 E196784:E196787 JW196784:JW196787 TS196784:TS196787 ADO196784:ADO196787 ANK196784:ANK196787 AXG196784:AXG196787 BHC196784:BHC196787 BQY196784:BQY196787 CAU196784:CAU196787 CKQ196784:CKQ196787 CUM196784:CUM196787 DEI196784:DEI196787 DOE196784:DOE196787 DYA196784:DYA196787 EHW196784:EHW196787 ERS196784:ERS196787 FBO196784:FBO196787 FLK196784:FLK196787 FVG196784:FVG196787 GFC196784:GFC196787 GOY196784:GOY196787 GYU196784:GYU196787 HIQ196784:HIQ196787 HSM196784:HSM196787 ICI196784:ICI196787 IME196784:IME196787 IWA196784:IWA196787 JFW196784:JFW196787 JPS196784:JPS196787 JZO196784:JZO196787 KJK196784:KJK196787 KTG196784:KTG196787 LDC196784:LDC196787 LMY196784:LMY196787 LWU196784:LWU196787 MGQ196784:MGQ196787 MQM196784:MQM196787 NAI196784:NAI196787 NKE196784:NKE196787 NUA196784:NUA196787 ODW196784:ODW196787 ONS196784:ONS196787 OXO196784:OXO196787 PHK196784:PHK196787 PRG196784:PRG196787 QBC196784:QBC196787 QKY196784:QKY196787 QUU196784:QUU196787 REQ196784:REQ196787 ROM196784:ROM196787 RYI196784:RYI196787 SIE196784:SIE196787 SSA196784:SSA196787 TBW196784:TBW196787 TLS196784:TLS196787 TVO196784:TVO196787 UFK196784:UFK196787 UPG196784:UPG196787 UZC196784:UZC196787 VIY196784:VIY196787 VSU196784:VSU196787 WCQ196784:WCQ196787 WMM196784:WMM196787 WWI196784:WWI196787 E262320:E262323 JW262320:JW262323 TS262320:TS262323 ADO262320:ADO262323 ANK262320:ANK262323 AXG262320:AXG262323 BHC262320:BHC262323 BQY262320:BQY262323 CAU262320:CAU262323 CKQ262320:CKQ262323 CUM262320:CUM262323 DEI262320:DEI262323 DOE262320:DOE262323 DYA262320:DYA262323 EHW262320:EHW262323 ERS262320:ERS262323 FBO262320:FBO262323 FLK262320:FLK262323 FVG262320:FVG262323 GFC262320:GFC262323 GOY262320:GOY262323 GYU262320:GYU262323 HIQ262320:HIQ262323 HSM262320:HSM262323 ICI262320:ICI262323 IME262320:IME262323 IWA262320:IWA262323 JFW262320:JFW262323 JPS262320:JPS262323 JZO262320:JZO262323 KJK262320:KJK262323 KTG262320:KTG262323 LDC262320:LDC262323 LMY262320:LMY262323 LWU262320:LWU262323 MGQ262320:MGQ262323 MQM262320:MQM262323 NAI262320:NAI262323 NKE262320:NKE262323 NUA262320:NUA262323 ODW262320:ODW262323 ONS262320:ONS262323 OXO262320:OXO262323 PHK262320:PHK262323 PRG262320:PRG262323 QBC262320:QBC262323 QKY262320:QKY262323 QUU262320:QUU262323 REQ262320:REQ262323 ROM262320:ROM262323 RYI262320:RYI262323 SIE262320:SIE262323 SSA262320:SSA262323 TBW262320:TBW262323 TLS262320:TLS262323 TVO262320:TVO262323 UFK262320:UFK262323 UPG262320:UPG262323 UZC262320:UZC262323 VIY262320:VIY262323 VSU262320:VSU262323 WCQ262320:WCQ262323 WMM262320:WMM262323 WWI262320:WWI262323 E327856:E327859 JW327856:JW327859 TS327856:TS327859 ADO327856:ADO327859 ANK327856:ANK327859 AXG327856:AXG327859 BHC327856:BHC327859 BQY327856:BQY327859 CAU327856:CAU327859 CKQ327856:CKQ327859 CUM327856:CUM327859 DEI327856:DEI327859 DOE327856:DOE327859 DYA327856:DYA327859 EHW327856:EHW327859 ERS327856:ERS327859 FBO327856:FBO327859 FLK327856:FLK327859 FVG327856:FVG327859 GFC327856:GFC327859 GOY327856:GOY327859 GYU327856:GYU327859 HIQ327856:HIQ327859 HSM327856:HSM327859 ICI327856:ICI327859 IME327856:IME327859 IWA327856:IWA327859 JFW327856:JFW327859 JPS327856:JPS327859 JZO327856:JZO327859 KJK327856:KJK327859 KTG327856:KTG327859 LDC327856:LDC327859 LMY327856:LMY327859 LWU327856:LWU327859 MGQ327856:MGQ327859 MQM327856:MQM327859 NAI327856:NAI327859 NKE327856:NKE327859 NUA327856:NUA327859 ODW327856:ODW327859 ONS327856:ONS327859 OXO327856:OXO327859 PHK327856:PHK327859 PRG327856:PRG327859 QBC327856:QBC327859 QKY327856:QKY327859 QUU327856:QUU327859 REQ327856:REQ327859 ROM327856:ROM327859 RYI327856:RYI327859 SIE327856:SIE327859 SSA327856:SSA327859 TBW327856:TBW327859 TLS327856:TLS327859 TVO327856:TVO327859 UFK327856:UFK327859 UPG327856:UPG327859 UZC327856:UZC327859 VIY327856:VIY327859 VSU327856:VSU327859 WCQ327856:WCQ327859 WMM327856:WMM327859 WWI327856:WWI327859 E393392:E393395 JW393392:JW393395 TS393392:TS393395 ADO393392:ADO393395 ANK393392:ANK393395 AXG393392:AXG393395 BHC393392:BHC393395 BQY393392:BQY393395 CAU393392:CAU393395 CKQ393392:CKQ393395 CUM393392:CUM393395 DEI393392:DEI393395 DOE393392:DOE393395 DYA393392:DYA393395 EHW393392:EHW393395 ERS393392:ERS393395 FBO393392:FBO393395 FLK393392:FLK393395 FVG393392:FVG393395 GFC393392:GFC393395 GOY393392:GOY393395 GYU393392:GYU393395 HIQ393392:HIQ393395 HSM393392:HSM393395 ICI393392:ICI393395 IME393392:IME393395 IWA393392:IWA393395 JFW393392:JFW393395 JPS393392:JPS393395 JZO393392:JZO393395 KJK393392:KJK393395 KTG393392:KTG393395 LDC393392:LDC393395 LMY393392:LMY393395 LWU393392:LWU393395 MGQ393392:MGQ393395 MQM393392:MQM393395 NAI393392:NAI393395 NKE393392:NKE393395 NUA393392:NUA393395 ODW393392:ODW393395 ONS393392:ONS393395 OXO393392:OXO393395 PHK393392:PHK393395 PRG393392:PRG393395 QBC393392:QBC393395 QKY393392:QKY393395 QUU393392:QUU393395 REQ393392:REQ393395 ROM393392:ROM393395 RYI393392:RYI393395 SIE393392:SIE393395 SSA393392:SSA393395 TBW393392:TBW393395 TLS393392:TLS393395 TVO393392:TVO393395 UFK393392:UFK393395 UPG393392:UPG393395 UZC393392:UZC393395 VIY393392:VIY393395 VSU393392:VSU393395 WCQ393392:WCQ393395 WMM393392:WMM393395 WWI393392:WWI393395 E458928:E458931 JW458928:JW458931 TS458928:TS458931 ADO458928:ADO458931 ANK458928:ANK458931 AXG458928:AXG458931 BHC458928:BHC458931 BQY458928:BQY458931 CAU458928:CAU458931 CKQ458928:CKQ458931 CUM458928:CUM458931 DEI458928:DEI458931 DOE458928:DOE458931 DYA458928:DYA458931 EHW458928:EHW458931 ERS458928:ERS458931 FBO458928:FBO458931 FLK458928:FLK458931 FVG458928:FVG458931 GFC458928:GFC458931 GOY458928:GOY458931 GYU458928:GYU458931 HIQ458928:HIQ458931 HSM458928:HSM458931 ICI458928:ICI458931 IME458928:IME458931 IWA458928:IWA458931 JFW458928:JFW458931 JPS458928:JPS458931 JZO458928:JZO458931 KJK458928:KJK458931 KTG458928:KTG458931 LDC458928:LDC458931 LMY458928:LMY458931 LWU458928:LWU458931 MGQ458928:MGQ458931 MQM458928:MQM458931 NAI458928:NAI458931 NKE458928:NKE458931 NUA458928:NUA458931 ODW458928:ODW458931 ONS458928:ONS458931 OXO458928:OXO458931 PHK458928:PHK458931 PRG458928:PRG458931 QBC458928:QBC458931 QKY458928:QKY458931 QUU458928:QUU458931 REQ458928:REQ458931 ROM458928:ROM458931 RYI458928:RYI458931 SIE458928:SIE458931 SSA458928:SSA458931 TBW458928:TBW458931 TLS458928:TLS458931 TVO458928:TVO458931 UFK458928:UFK458931 UPG458928:UPG458931 UZC458928:UZC458931 VIY458928:VIY458931 VSU458928:VSU458931 WCQ458928:WCQ458931 WMM458928:WMM458931 WWI458928:WWI458931 E524464:E524467 JW524464:JW524467 TS524464:TS524467 ADO524464:ADO524467 ANK524464:ANK524467 AXG524464:AXG524467 BHC524464:BHC524467 BQY524464:BQY524467 CAU524464:CAU524467 CKQ524464:CKQ524467 CUM524464:CUM524467 DEI524464:DEI524467 DOE524464:DOE524467 DYA524464:DYA524467 EHW524464:EHW524467 ERS524464:ERS524467 FBO524464:FBO524467 FLK524464:FLK524467 FVG524464:FVG524467 GFC524464:GFC524467 GOY524464:GOY524467 GYU524464:GYU524467 HIQ524464:HIQ524467 HSM524464:HSM524467 ICI524464:ICI524467 IME524464:IME524467 IWA524464:IWA524467 JFW524464:JFW524467 JPS524464:JPS524467 JZO524464:JZO524467 KJK524464:KJK524467 KTG524464:KTG524467 LDC524464:LDC524467 LMY524464:LMY524467 LWU524464:LWU524467 MGQ524464:MGQ524467 MQM524464:MQM524467 NAI524464:NAI524467 NKE524464:NKE524467 NUA524464:NUA524467 ODW524464:ODW524467 ONS524464:ONS524467 OXO524464:OXO524467 PHK524464:PHK524467 PRG524464:PRG524467 QBC524464:QBC524467 QKY524464:QKY524467 QUU524464:QUU524467 REQ524464:REQ524467 ROM524464:ROM524467 RYI524464:RYI524467 SIE524464:SIE524467 SSA524464:SSA524467 TBW524464:TBW524467 TLS524464:TLS524467 TVO524464:TVO524467 UFK524464:UFK524467 UPG524464:UPG524467 UZC524464:UZC524467 VIY524464:VIY524467 VSU524464:VSU524467 WCQ524464:WCQ524467 WMM524464:WMM524467 WWI524464:WWI524467 E590000:E590003 JW590000:JW590003 TS590000:TS590003 ADO590000:ADO590003 ANK590000:ANK590003 AXG590000:AXG590003 BHC590000:BHC590003 BQY590000:BQY590003 CAU590000:CAU590003 CKQ590000:CKQ590003 CUM590000:CUM590003 DEI590000:DEI590003 DOE590000:DOE590003 DYA590000:DYA590003 EHW590000:EHW590003 ERS590000:ERS590003 FBO590000:FBO590003 FLK590000:FLK590003 FVG590000:FVG590003 GFC590000:GFC590003 GOY590000:GOY590003 GYU590000:GYU590003 HIQ590000:HIQ590003 HSM590000:HSM590003 ICI590000:ICI590003 IME590000:IME590003 IWA590000:IWA590003 JFW590000:JFW590003 JPS590000:JPS590003 JZO590000:JZO590003 KJK590000:KJK590003 KTG590000:KTG590003 LDC590000:LDC590003 LMY590000:LMY590003 LWU590000:LWU590003 MGQ590000:MGQ590003 MQM590000:MQM590003 NAI590000:NAI590003 NKE590000:NKE590003 NUA590000:NUA590003 ODW590000:ODW590003 ONS590000:ONS590003 OXO590000:OXO590003 PHK590000:PHK590003 PRG590000:PRG590003 QBC590000:QBC590003 QKY590000:QKY590003 QUU590000:QUU590003 REQ590000:REQ590003 ROM590000:ROM590003 RYI590000:RYI590003 SIE590000:SIE590003 SSA590000:SSA590003 TBW590000:TBW590003 TLS590000:TLS590003 TVO590000:TVO590003 UFK590000:UFK590003 UPG590000:UPG590003 UZC590000:UZC590003 VIY590000:VIY590003 VSU590000:VSU590003 WCQ590000:WCQ590003 WMM590000:WMM590003 WWI590000:WWI590003 E655536:E655539 JW655536:JW655539 TS655536:TS655539 ADO655536:ADO655539 ANK655536:ANK655539 AXG655536:AXG655539 BHC655536:BHC655539 BQY655536:BQY655539 CAU655536:CAU655539 CKQ655536:CKQ655539 CUM655536:CUM655539 DEI655536:DEI655539 DOE655536:DOE655539 DYA655536:DYA655539 EHW655536:EHW655539 ERS655536:ERS655539 FBO655536:FBO655539 FLK655536:FLK655539 FVG655536:FVG655539 GFC655536:GFC655539 GOY655536:GOY655539 GYU655536:GYU655539 HIQ655536:HIQ655539 HSM655536:HSM655539 ICI655536:ICI655539 IME655536:IME655539 IWA655536:IWA655539 JFW655536:JFW655539 JPS655536:JPS655539 JZO655536:JZO655539 KJK655536:KJK655539 KTG655536:KTG655539 LDC655536:LDC655539 LMY655536:LMY655539 LWU655536:LWU655539 MGQ655536:MGQ655539 MQM655536:MQM655539 NAI655536:NAI655539 NKE655536:NKE655539 NUA655536:NUA655539 ODW655536:ODW655539 ONS655536:ONS655539 OXO655536:OXO655539 PHK655536:PHK655539 PRG655536:PRG655539 QBC655536:QBC655539 QKY655536:QKY655539 QUU655536:QUU655539 REQ655536:REQ655539 ROM655536:ROM655539 RYI655536:RYI655539 SIE655536:SIE655539 SSA655536:SSA655539 TBW655536:TBW655539 TLS655536:TLS655539 TVO655536:TVO655539 UFK655536:UFK655539 UPG655536:UPG655539 UZC655536:UZC655539 VIY655536:VIY655539 VSU655536:VSU655539 WCQ655536:WCQ655539 WMM655536:WMM655539 WWI655536:WWI655539 E721072:E721075 JW721072:JW721075 TS721072:TS721075 ADO721072:ADO721075 ANK721072:ANK721075 AXG721072:AXG721075 BHC721072:BHC721075 BQY721072:BQY721075 CAU721072:CAU721075 CKQ721072:CKQ721075 CUM721072:CUM721075 DEI721072:DEI721075 DOE721072:DOE721075 DYA721072:DYA721075 EHW721072:EHW721075 ERS721072:ERS721075 FBO721072:FBO721075 FLK721072:FLK721075 FVG721072:FVG721075 GFC721072:GFC721075 GOY721072:GOY721075 GYU721072:GYU721075 HIQ721072:HIQ721075 HSM721072:HSM721075 ICI721072:ICI721075 IME721072:IME721075 IWA721072:IWA721075 JFW721072:JFW721075 JPS721072:JPS721075 JZO721072:JZO721075 KJK721072:KJK721075 KTG721072:KTG721075 LDC721072:LDC721075 LMY721072:LMY721075 LWU721072:LWU721075 MGQ721072:MGQ721075 MQM721072:MQM721075 NAI721072:NAI721075 NKE721072:NKE721075 NUA721072:NUA721075 ODW721072:ODW721075 ONS721072:ONS721075 OXO721072:OXO721075 PHK721072:PHK721075 PRG721072:PRG721075 QBC721072:QBC721075 QKY721072:QKY721075 QUU721072:QUU721075 REQ721072:REQ721075 ROM721072:ROM721075 RYI721072:RYI721075 SIE721072:SIE721075 SSA721072:SSA721075 TBW721072:TBW721075 TLS721072:TLS721075 TVO721072:TVO721075 UFK721072:UFK721075 UPG721072:UPG721075 UZC721072:UZC721075 VIY721072:VIY721075 VSU721072:VSU721075 WCQ721072:WCQ721075 WMM721072:WMM721075 WWI721072:WWI721075 E786608:E786611 JW786608:JW786611 TS786608:TS786611 ADO786608:ADO786611 ANK786608:ANK786611 AXG786608:AXG786611 BHC786608:BHC786611 BQY786608:BQY786611 CAU786608:CAU786611 CKQ786608:CKQ786611 CUM786608:CUM786611 DEI786608:DEI786611 DOE786608:DOE786611 DYA786608:DYA786611 EHW786608:EHW786611 ERS786608:ERS786611 FBO786608:FBO786611 FLK786608:FLK786611 FVG786608:FVG786611 GFC786608:GFC786611 GOY786608:GOY786611 GYU786608:GYU786611 HIQ786608:HIQ786611 HSM786608:HSM786611 ICI786608:ICI786611 IME786608:IME786611 IWA786608:IWA786611 JFW786608:JFW786611 JPS786608:JPS786611 JZO786608:JZO786611 KJK786608:KJK786611 KTG786608:KTG786611 LDC786608:LDC786611 LMY786608:LMY786611 LWU786608:LWU786611 MGQ786608:MGQ786611 MQM786608:MQM786611 NAI786608:NAI786611 NKE786608:NKE786611 NUA786608:NUA786611 ODW786608:ODW786611 ONS786608:ONS786611 OXO786608:OXO786611 PHK786608:PHK786611 PRG786608:PRG786611 QBC786608:QBC786611 QKY786608:QKY786611 QUU786608:QUU786611 REQ786608:REQ786611 ROM786608:ROM786611 RYI786608:RYI786611 SIE786608:SIE786611 SSA786608:SSA786611 TBW786608:TBW786611 TLS786608:TLS786611 TVO786608:TVO786611 UFK786608:UFK786611 UPG786608:UPG786611 UZC786608:UZC786611 VIY786608:VIY786611 VSU786608:VSU786611 WCQ786608:WCQ786611 WMM786608:WMM786611 WWI786608:WWI786611 E852144:E852147 JW852144:JW852147 TS852144:TS852147 ADO852144:ADO852147 ANK852144:ANK852147 AXG852144:AXG852147 BHC852144:BHC852147 BQY852144:BQY852147 CAU852144:CAU852147 CKQ852144:CKQ852147 CUM852144:CUM852147 DEI852144:DEI852147 DOE852144:DOE852147 DYA852144:DYA852147 EHW852144:EHW852147 ERS852144:ERS852147 FBO852144:FBO852147 FLK852144:FLK852147 FVG852144:FVG852147 GFC852144:GFC852147 GOY852144:GOY852147 GYU852144:GYU852147 HIQ852144:HIQ852147 HSM852144:HSM852147 ICI852144:ICI852147 IME852144:IME852147 IWA852144:IWA852147 JFW852144:JFW852147 JPS852144:JPS852147 JZO852144:JZO852147 KJK852144:KJK852147 KTG852144:KTG852147 LDC852144:LDC852147 LMY852144:LMY852147 LWU852144:LWU852147 MGQ852144:MGQ852147 MQM852144:MQM852147 NAI852144:NAI852147 NKE852144:NKE852147 NUA852144:NUA852147 ODW852144:ODW852147 ONS852144:ONS852147 OXO852144:OXO852147 PHK852144:PHK852147 PRG852144:PRG852147 QBC852144:QBC852147 QKY852144:QKY852147 QUU852144:QUU852147 REQ852144:REQ852147 ROM852144:ROM852147 RYI852144:RYI852147 SIE852144:SIE852147 SSA852144:SSA852147 TBW852144:TBW852147 TLS852144:TLS852147 TVO852144:TVO852147 UFK852144:UFK852147 UPG852144:UPG852147 UZC852144:UZC852147 VIY852144:VIY852147 VSU852144:VSU852147 WCQ852144:WCQ852147 WMM852144:WMM852147 WWI852144:WWI852147 E917680:E917683 JW917680:JW917683 TS917680:TS917683 ADO917680:ADO917683 ANK917680:ANK917683 AXG917680:AXG917683 BHC917680:BHC917683 BQY917680:BQY917683 CAU917680:CAU917683 CKQ917680:CKQ917683 CUM917680:CUM917683 DEI917680:DEI917683 DOE917680:DOE917683 DYA917680:DYA917683 EHW917680:EHW917683 ERS917680:ERS917683 FBO917680:FBO917683 FLK917680:FLK917683 FVG917680:FVG917683 GFC917680:GFC917683 GOY917680:GOY917683 GYU917680:GYU917683 HIQ917680:HIQ917683 HSM917680:HSM917683 ICI917680:ICI917683 IME917680:IME917683 IWA917680:IWA917683 JFW917680:JFW917683 JPS917680:JPS917683 JZO917680:JZO917683 KJK917680:KJK917683 KTG917680:KTG917683 LDC917680:LDC917683 LMY917680:LMY917683 LWU917680:LWU917683 MGQ917680:MGQ917683 MQM917680:MQM917683 NAI917680:NAI917683 NKE917680:NKE917683 NUA917680:NUA917683 ODW917680:ODW917683 ONS917680:ONS917683 OXO917680:OXO917683 PHK917680:PHK917683 PRG917680:PRG917683 QBC917680:QBC917683 QKY917680:QKY917683 QUU917680:QUU917683 REQ917680:REQ917683 ROM917680:ROM917683 RYI917680:RYI917683 SIE917680:SIE917683 SSA917680:SSA917683 TBW917680:TBW917683 TLS917680:TLS917683 TVO917680:TVO917683 UFK917680:UFK917683 UPG917680:UPG917683 UZC917680:UZC917683 VIY917680:VIY917683 VSU917680:VSU917683 WCQ917680:WCQ917683 WMM917680:WMM917683 WWI917680:WWI917683 E983216:E983219 JW983216:JW983219 TS983216:TS983219 ADO983216:ADO983219 ANK983216:ANK983219 AXG983216:AXG983219 BHC983216:BHC983219 BQY983216:BQY983219 CAU983216:CAU983219 CKQ983216:CKQ983219 CUM983216:CUM983219 DEI983216:DEI983219 DOE983216:DOE983219 DYA983216:DYA983219 EHW983216:EHW983219 ERS983216:ERS983219 FBO983216:FBO983219 FLK983216:FLK983219 FVG983216:FVG983219 GFC983216:GFC983219 GOY983216:GOY983219 GYU983216:GYU983219 HIQ983216:HIQ983219 HSM983216:HSM983219 ICI983216:ICI983219 IME983216:IME983219 IWA983216:IWA983219 JFW983216:JFW983219 JPS983216:JPS983219 JZO983216:JZO983219 KJK983216:KJK983219 KTG983216:KTG983219 LDC983216:LDC983219 LMY983216:LMY983219 LWU983216:LWU983219 MGQ983216:MGQ983219 MQM983216:MQM983219 NAI983216:NAI983219 NKE983216:NKE983219 NUA983216:NUA983219 ODW983216:ODW983219 ONS983216:ONS983219 OXO983216:OXO983219 PHK983216:PHK983219 PRG983216:PRG983219 QBC983216:QBC983219 QKY983216:QKY983219 QUU983216:QUU983219 REQ983216:REQ983219 ROM983216:ROM983219 RYI983216:RYI983219 SIE983216:SIE983219 SSA983216:SSA983219 TBW983216:TBW983219 TLS983216:TLS983219 TVO983216:TVO983219 UFK983216:UFK983219 UPG983216:UPG983219 UZC983216:UZC983219 VIY983216:VIY983219 VSU983216:VSU983219 WCQ983216:WCQ983219 WMM983216:WMM983219 WWI983216:WWI983219 ROM983154:ROM983156 JW330:JW337 TS330:TS337 ADO330:ADO337 ANK330:ANK337 AXG330:AXG337 BHC330:BHC337 BQY330:BQY337 CAU330:CAU337 CKQ330:CKQ337 CUM330:CUM337 DEI330:DEI337 DOE330:DOE337 DYA330:DYA337 EHW330:EHW337 ERS330:ERS337 FBO330:FBO337 FLK330:FLK337 FVG330:FVG337 GFC330:GFC337 GOY330:GOY337 GYU330:GYU337 HIQ330:HIQ337 HSM330:HSM337 ICI330:ICI337 IME330:IME337 IWA330:IWA337 JFW330:JFW337 JPS330:JPS337 JZO330:JZO337 KJK330:KJK337 KTG330:KTG337 LDC330:LDC337 LMY330:LMY337 LWU330:LWU337 MGQ330:MGQ337 MQM330:MQM337 NAI330:NAI337 NKE330:NKE337 NUA330:NUA337 ODW330:ODW337 ONS330:ONS337 OXO330:OXO337 PHK330:PHK337 PRG330:PRG337 QBC330:QBC337 QKY330:QKY337 QUU330:QUU337 REQ330:REQ337 ROM330:ROM337 RYI330:RYI337 SIE330:SIE337 SSA330:SSA337 TBW330:TBW337 TLS330:TLS337 TVO330:TVO337 UFK330:UFK337 UPG330:UPG337 UZC330:UZC337 VIY330:VIY337 VSU330:VSU337 WCQ330:WCQ337 WMM330:WMM337 WWI330:WWI337 E65837:E65841 JW65837:JW65841 TS65837:TS65841 ADO65837:ADO65841 ANK65837:ANK65841 AXG65837:AXG65841 BHC65837:BHC65841 BQY65837:BQY65841 CAU65837:CAU65841 CKQ65837:CKQ65841 CUM65837:CUM65841 DEI65837:DEI65841 DOE65837:DOE65841 DYA65837:DYA65841 EHW65837:EHW65841 ERS65837:ERS65841 FBO65837:FBO65841 FLK65837:FLK65841 FVG65837:FVG65841 GFC65837:GFC65841 GOY65837:GOY65841 GYU65837:GYU65841 HIQ65837:HIQ65841 HSM65837:HSM65841 ICI65837:ICI65841 IME65837:IME65841 IWA65837:IWA65841 JFW65837:JFW65841 JPS65837:JPS65841 JZO65837:JZO65841 KJK65837:KJK65841 KTG65837:KTG65841 LDC65837:LDC65841 LMY65837:LMY65841 LWU65837:LWU65841 MGQ65837:MGQ65841 MQM65837:MQM65841 NAI65837:NAI65841 NKE65837:NKE65841 NUA65837:NUA65841 ODW65837:ODW65841 ONS65837:ONS65841 OXO65837:OXO65841 PHK65837:PHK65841 PRG65837:PRG65841 QBC65837:QBC65841 QKY65837:QKY65841 QUU65837:QUU65841 REQ65837:REQ65841 ROM65837:ROM65841 RYI65837:RYI65841 SIE65837:SIE65841 SSA65837:SSA65841 TBW65837:TBW65841 TLS65837:TLS65841 TVO65837:TVO65841 UFK65837:UFK65841 UPG65837:UPG65841 UZC65837:UZC65841 VIY65837:VIY65841 VSU65837:VSU65841 WCQ65837:WCQ65841 WMM65837:WMM65841 WWI65837:WWI65841 E131373:E131377 JW131373:JW131377 TS131373:TS131377 ADO131373:ADO131377 ANK131373:ANK131377 AXG131373:AXG131377 BHC131373:BHC131377 BQY131373:BQY131377 CAU131373:CAU131377 CKQ131373:CKQ131377 CUM131373:CUM131377 DEI131373:DEI131377 DOE131373:DOE131377 DYA131373:DYA131377 EHW131373:EHW131377 ERS131373:ERS131377 FBO131373:FBO131377 FLK131373:FLK131377 FVG131373:FVG131377 GFC131373:GFC131377 GOY131373:GOY131377 GYU131373:GYU131377 HIQ131373:HIQ131377 HSM131373:HSM131377 ICI131373:ICI131377 IME131373:IME131377 IWA131373:IWA131377 JFW131373:JFW131377 JPS131373:JPS131377 JZO131373:JZO131377 KJK131373:KJK131377 KTG131373:KTG131377 LDC131373:LDC131377 LMY131373:LMY131377 LWU131373:LWU131377 MGQ131373:MGQ131377 MQM131373:MQM131377 NAI131373:NAI131377 NKE131373:NKE131377 NUA131373:NUA131377 ODW131373:ODW131377 ONS131373:ONS131377 OXO131373:OXO131377 PHK131373:PHK131377 PRG131373:PRG131377 QBC131373:QBC131377 QKY131373:QKY131377 QUU131373:QUU131377 REQ131373:REQ131377 ROM131373:ROM131377 RYI131373:RYI131377 SIE131373:SIE131377 SSA131373:SSA131377 TBW131373:TBW131377 TLS131373:TLS131377 TVO131373:TVO131377 UFK131373:UFK131377 UPG131373:UPG131377 UZC131373:UZC131377 VIY131373:VIY131377 VSU131373:VSU131377 WCQ131373:WCQ131377 WMM131373:WMM131377 WWI131373:WWI131377 E196909:E196913 JW196909:JW196913 TS196909:TS196913 ADO196909:ADO196913 ANK196909:ANK196913 AXG196909:AXG196913 BHC196909:BHC196913 BQY196909:BQY196913 CAU196909:CAU196913 CKQ196909:CKQ196913 CUM196909:CUM196913 DEI196909:DEI196913 DOE196909:DOE196913 DYA196909:DYA196913 EHW196909:EHW196913 ERS196909:ERS196913 FBO196909:FBO196913 FLK196909:FLK196913 FVG196909:FVG196913 GFC196909:GFC196913 GOY196909:GOY196913 GYU196909:GYU196913 HIQ196909:HIQ196913 HSM196909:HSM196913 ICI196909:ICI196913 IME196909:IME196913 IWA196909:IWA196913 JFW196909:JFW196913 JPS196909:JPS196913 JZO196909:JZO196913 KJK196909:KJK196913 KTG196909:KTG196913 LDC196909:LDC196913 LMY196909:LMY196913 LWU196909:LWU196913 MGQ196909:MGQ196913 MQM196909:MQM196913 NAI196909:NAI196913 NKE196909:NKE196913 NUA196909:NUA196913 ODW196909:ODW196913 ONS196909:ONS196913 OXO196909:OXO196913 PHK196909:PHK196913 PRG196909:PRG196913 QBC196909:QBC196913 QKY196909:QKY196913 QUU196909:QUU196913 REQ196909:REQ196913 ROM196909:ROM196913 RYI196909:RYI196913 SIE196909:SIE196913 SSA196909:SSA196913 TBW196909:TBW196913 TLS196909:TLS196913 TVO196909:TVO196913 UFK196909:UFK196913 UPG196909:UPG196913 UZC196909:UZC196913 VIY196909:VIY196913 VSU196909:VSU196913 WCQ196909:WCQ196913 WMM196909:WMM196913 WWI196909:WWI196913 E262445:E262449 JW262445:JW262449 TS262445:TS262449 ADO262445:ADO262449 ANK262445:ANK262449 AXG262445:AXG262449 BHC262445:BHC262449 BQY262445:BQY262449 CAU262445:CAU262449 CKQ262445:CKQ262449 CUM262445:CUM262449 DEI262445:DEI262449 DOE262445:DOE262449 DYA262445:DYA262449 EHW262445:EHW262449 ERS262445:ERS262449 FBO262445:FBO262449 FLK262445:FLK262449 FVG262445:FVG262449 GFC262445:GFC262449 GOY262445:GOY262449 GYU262445:GYU262449 HIQ262445:HIQ262449 HSM262445:HSM262449 ICI262445:ICI262449 IME262445:IME262449 IWA262445:IWA262449 JFW262445:JFW262449 JPS262445:JPS262449 JZO262445:JZO262449 KJK262445:KJK262449 KTG262445:KTG262449 LDC262445:LDC262449 LMY262445:LMY262449 LWU262445:LWU262449 MGQ262445:MGQ262449 MQM262445:MQM262449 NAI262445:NAI262449 NKE262445:NKE262449 NUA262445:NUA262449 ODW262445:ODW262449 ONS262445:ONS262449 OXO262445:OXO262449 PHK262445:PHK262449 PRG262445:PRG262449 QBC262445:QBC262449 QKY262445:QKY262449 QUU262445:QUU262449 REQ262445:REQ262449 ROM262445:ROM262449 RYI262445:RYI262449 SIE262445:SIE262449 SSA262445:SSA262449 TBW262445:TBW262449 TLS262445:TLS262449 TVO262445:TVO262449 UFK262445:UFK262449 UPG262445:UPG262449 UZC262445:UZC262449 VIY262445:VIY262449 VSU262445:VSU262449 WCQ262445:WCQ262449 WMM262445:WMM262449 WWI262445:WWI262449 E327981:E327985 JW327981:JW327985 TS327981:TS327985 ADO327981:ADO327985 ANK327981:ANK327985 AXG327981:AXG327985 BHC327981:BHC327985 BQY327981:BQY327985 CAU327981:CAU327985 CKQ327981:CKQ327985 CUM327981:CUM327985 DEI327981:DEI327985 DOE327981:DOE327985 DYA327981:DYA327985 EHW327981:EHW327985 ERS327981:ERS327985 FBO327981:FBO327985 FLK327981:FLK327985 FVG327981:FVG327985 GFC327981:GFC327985 GOY327981:GOY327985 GYU327981:GYU327985 HIQ327981:HIQ327985 HSM327981:HSM327985 ICI327981:ICI327985 IME327981:IME327985 IWA327981:IWA327985 JFW327981:JFW327985 JPS327981:JPS327985 JZO327981:JZO327985 KJK327981:KJK327985 KTG327981:KTG327985 LDC327981:LDC327985 LMY327981:LMY327985 LWU327981:LWU327985 MGQ327981:MGQ327985 MQM327981:MQM327985 NAI327981:NAI327985 NKE327981:NKE327985 NUA327981:NUA327985 ODW327981:ODW327985 ONS327981:ONS327985 OXO327981:OXO327985 PHK327981:PHK327985 PRG327981:PRG327985 QBC327981:QBC327985 QKY327981:QKY327985 QUU327981:QUU327985 REQ327981:REQ327985 ROM327981:ROM327985 RYI327981:RYI327985 SIE327981:SIE327985 SSA327981:SSA327985 TBW327981:TBW327985 TLS327981:TLS327985 TVO327981:TVO327985 UFK327981:UFK327985 UPG327981:UPG327985 UZC327981:UZC327985 VIY327981:VIY327985 VSU327981:VSU327985 WCQ327981:WCQ327985 WMM327981:WMM327985 WWI327981:WWI327985 E393517:E393521 JW393517:JW393521 TS393517:TS393521 ADO393517:ADO393521 ANK393517:ANK393521 AXG393517:AXG393521 BHC393517:BHC393521 BQY393517:BQY393521 CAU393517:CAU393521 CKQ393517:CKQ393521 CUM393517:CUM393521 DEI393517:DEI393521 DOE393517:DOE393521 DYA393517:DYA393521 EHW393517:EHW393521 ERS393517:ERS393521 FBO393517:FBO393521 FLK393517:FLK393521 FVG393517:FVG393521 GFC393517:GFC393521 GOY393517:GOY393521 GYU393517:GYU393521 HIQ393517:HIQ393521 HSM393517:HSM393521 ICI393517:ICI393521 IME393517:IME393521 IWA393517:IWA393521 JFW393517:JFW393521 JPS393517:JPS393521 JZO393517:JZO393521 KJK393517:KJK393521 KTG393517:KTG393521 LDC393517:LDC393521 LMY393517:LMY393521 LWU393517:LWU393521 MGQ393517:MGQ393521 MQM393517:MQM393521 NAI393517:NAI393521 NKE393517:NKE393521 NUA393517:NUA393521 ODW393517:ODW393521 ONS393517:ONS393521 OXO393517:OXO393521 PHK393517:PHK393521 PRG393517:PRG393521 QBC393517:QBC393521 QKY393517:QKY393521 QUU393517:QUU393521 REQ393517:REQ393521 ROM393517:ROM393521 RYI393517:RYI393521 SIE393517:SIE393521 SSA393517:SSA393521 TBW393517:TBW393521 TLS393517:TLS393521 TVO393517:TVO393521 UFK393517:UFK393521 UPG393517:UPG393521 UZC393517:UZC393521 VIY393517:VIY393521 VSU393517:VSU393521 WCQ393517:WCQ393521 WMM393517:WMM393521 WWI393517:WWI393521 E459053:E459057 JW459053:JW459057 TS459053:TS459057 ADO459053:ADO459057 ANK459053:ANK459057 AXG459053:AXG459057 BHC459053:BHC459057 BQY459053:BQY459057 CAU459053:CAU459057 CKQ459053:CKQ459057 CUM459053:CUM459057 DEI459053:DEI459057 DOE459053:DOE459057 DYA459053:DYA459057 EHW459053:EHW459057 ERS459053:ERS459057 FBO459053:FBO459057 FLK459053:FLK459057 FVG459053:FVG459057 GFC459053:GFC459057 GOY459053:GOY459057 GYU459053:GYU459057 HIQ459053:HIQ459057 HSM459053:HSM459057 ICI459053:ICI459057 IME459053:IME459057 IWA459053:IWA459057 JFW459053:JFW459057 JPS459053:JPS459057 JZO459053:JZO459057 KJK459053:KJK459057 KTG459053:KTG459057 LDC459053:LDC459057 LMY459053:LMY459057 LWU459053:LWU459057 MGQ459053:MGQ459057 MQM459053:MQM459057 NAI459053:NAI459057 NKE459053:NKE459057 NUA459053:NUA459057 ODW459053:ODW459057 ONS459053:ONS459057 OXO459053:OXO459057 PHK459053:PHK459057 PRG459053:PRG459057 QBC459053:QBC459057 QKY459053:QKY459057 QUU459053:QUU459057 REQ459053:REQ459057 ROM459053:ROM459057 RYI459053:RYI459057 SIE459053:SIE459057 SSA459053:SSA459057 TBW459053:TBW459057 TLS459053:TLS459057 TVO459053:TVO459057 UFK459053:UFK459057 UPG459053:UPG459057 UZC459053:UZC459057 VIY459053:VIY459057 VSU459053:VSU459057 WCQ459053:WCQ459057 WMM459053:WMM459057 WWI459053:WWI459057 E524589:E524593 JW524589:JW524593 TS524589:TS524593 ADO524589:ADO524593 ANK524589:ANK524593 AXG524589:AXG524593 BHC524589:BHC524593 BQY524589:BQY524593 CAU524589:CAU524593 CKQ524589:CKQ524593 CUM524589:CUM524593 DEI524589:DEI524593 DOE524589:DOE524593 DYA524589:DYA524593 EHW524589:EHW524593 ERS524589:ERS524593 FBO524589:FBO524593 FLK524589:FLK524593 FVG524589:FVG524593 GFC524589:GFC524593 GOY524589:GOY524593 GYU524589:GYU524593 HIQ524589:HIQ524593 HSM524589:HSM524593 ICI524589:ICI524593 IME524589:IME524593 IWA524589:IWA524593 JFW524589:JFW524593 JPS524589:JPS524593 JZO524589:JZO524593 KJK524589:KJK524593 KTG524589:KTG524593 LDC524589:LDC524593 LMY524589:LMY524593 LWU524589:LWU524593 MGQ524589:MGQ524593 MQM524589:MQM524593 NAI524589:NAI524593 NKE524589:NKE524593 NUA524589:NUA524593 ODW524589:ODW524593 ONS524589:ONS524593 OXO524589:OXO524593 PHK524589:PHK524593 PRG524589:PRG524593 QBC524589:QBC524593 QKY524589:QKY524593 QUU524589:QUU524593 REQ524589:REQ524593 ROM524589:ROM524593 RYI524589:RYI524593 SIE524589:SIE524593 SSA524589:SSA524593 TBW524589:TBW524593 TLS524589:TLS524593 TVO524589:TVO524593 UFK524589:UFK524593 UPG524589:UPG524593 UZC524589:UZC524593 VIY524589:VIY524593 VSU524589:VSU524593 WCQ524589:WCQ524593 WMM524589:WMM524593 WWI524589:WWI524593 E590125:E590129 JW590125:JW590129 TS590125:TS590129 ADO590125:ADO590129 ANK590125:ANK590129 AXG590125:AXG590129 BHC590125:BHC590129 BQY590125:BQY590129 CAU590125:CAU590129 CKQ590125:CKQ590129 CUM590125:CUM590129 DEI590125:DEI590129 DOE590125:DOE590129 DYA590125:DYA590129 EHW590125:EHW590129 ERS590125:ERS590129 FBO590125:FBO590129 FLK590125:FLK590129 FVG590125:FVG590129 GFC590125:GFC590129 GOY590125:GOY590129 GYU590125:GYU590129 HIQ590125:HIQ590129 HSM590125:HSM590129 ICI590125:ICI590129 IME590125:IME590129 IWA590125:IWA590129 JFW590125:JFW590129 JPS590125:JPS590129 JZO590125:JZO590129 KJK590125:KJK590129 KTG590125:KTG590129 LDC590125:LDC590129 LMY590125:LMY590129 LWU590125:LWU590129 MGQ590125:MGQ590129 MQM590125:MQM590129 NAI590125:NAI590129 NKE590125:NKE590129 NUA590125:NUA590129 ODW590125:ODW590129 ONS590125:ONS590129 OXO590125:OXO590129 PHK590125:PHK590129 PRG590125:PRG590129 QBC590125:QBC590129 QKY590125:QKY590129 QUU590125:QUU590129 REQ590125:REQ590129 ROM590125:ROM590129 RYI590125:RYI590129 SIE590125:SIE590129 SSA590125:SSA590129 TBW590125:TBW590129 TLS590125:TLS590129 TVO590125:TVO590129 UFK590125:UFK590129 UPG590125:UPG590129 UZC590125:UZC590129 VIY590125:VIY590129 VSU590125:VSU590129 WCQ590125:WCQ590129 WMM590125:WMM590129 WWI590125:WWI590129 E655661:E655665 JW655661:JW655665 TS655661:TS655665 ADO655661:ADO655665 ANK655661:ANK655665 AXG655661:AXG655665 BHC655661:BHC655665 BQY655661:BQY655665 CAU655661:CAU655665 CKQ655661:CKQ655665 CUM655661:CUM655665 DEI655661:DEI655665 DOE655661:DOE655665 DYA655661:DYA655665 EHW655661:EHW655665 ERS655661:ERS655665 FBO655661:FBO655665 FLK655661:FLK655665 FVG655661:FVG655665 GFC655661:GFC655665 GOY655661:GOY655665 GYU655661:GYU655665 HIQ655661:HIQ655665 HSM655661:HSM655665 ICI655661:ICI655665 IME655661:IME655665 IWA655661:IWA655665 JFW655661:JFW655665 JPS655661:JPS655665 JZO655661:JZO655665 KJK655661:KJK655665 KTG655661:KTG655665 LDC655661:LDC655665 LMY655661:LMY655665 LWU655661:LWU655665 MGQ655661:MGQ655665 MQM655661:MQM655665 NAI655661:NAI655665 NKE655661:NKE655665 NUA655661:NUA655665 ODW655661:ODW655665 ONS655661:ONS655665 OXO655661:OXO655665 PHK655661:PHK655665 PRG655661:PRG655665 QBC655661:QBC655665 QKY655661:QKY655665 QUU655661:QUU655665 REQ655661:REQ655665 ROM655661:ROM655665 RYI655661:RYI655665 SIE655661:SIE655665 SSA655661:SSA655665 TBW655661:TBW655665 TLS655661:TLS655665 TVO655661:TVO655665 UFK655661:UFK655665 UPG655661:UPG655665 UZC655661:UZC655665 VIY655661:VIY655665 VSU655661:VSU655665 WCQ655661:WCQ655665 WMM655661:WMM655665 WWI655661:WWI655665 E721197:E721201 JW721197:JW721201 TS721197:TS721201 ADO721197:ADO721201 ANK721197:ANK721201 AXG721197:AXG721201 BHC721197:BHC721201 BQY721197:BQY721201 CAU721197:CAU721201 CKQ721197:CKQ721201 CUM721197:CUM721201 DEI721197:DEI721201 DOE721197:DOE721201 DYA721197:DYA721201 EHW721197:EHW721201 ERS721197:ERS721201 FBO721197:FBO721201 FLK721197:FLK721201 FVG721197:FVG721201 GFC721197:GFC721201 GOY721197:GOY721201 GYU721197:GYU721201 HIQ721197:HIQ721201 HSM721197:HSM721201 ICI721197:ICI721201 IME721197:IME721201 IWA721197:IWA721201 JFW721197:JFW721201 JPS721197:JPS721201 JZO721197:JZO721201 KJK721197:KJK721201 KTG721197:KTG721201 LDC721197:LDC721201 LMY721197:LMY721201 LWU721197:LWU721201 MGQ721197:MGQ721201 MQM721197:MQM721201 NAI721197:NAI721201 NKE721197:NKE721201 NUA721197:NUA721201 ODW721197:ODW721201 ONS721197:ONS721201 OXO721197:OXO721201 PHK721197:PHK721201 PRG721197:PRG721201 QBC721197:QBC721201 QKY721197:QKY721201 QUU721197:QUU721201 REQ721197:REQ721201 ROM721197:ROM721201 RYI721197:RYI721201 SIE721197:SIE721201 SSA721197:SSA721201 TBW721197:TBW721201 TLS721197:TLS721201 TVO721197:TVO721201 UFK721197:UFK721201 UPG721197:UPG721201 UZC721197:UZC721201 VIY721197:VIY721201 VSU721197:VSU721201 WCQ721197:WCQ721201 WMM721197:WMM721201 WWI721197:WWI721201 E786733:E786737 JW786733:JW786737 TS786733:TS786737 ADO786733:ADO786737 ANK786733:ANK786737 AXG786733:AXG786737 BHC786733:BHC786737 BQY786733:BQY786737 CAU786733:CAU786737 CKQ786733:CKQ786737 CUM786733:CUM786737 DEI786733:DEI786737 DOE786733:DOE786737 DYA786733:DYA786737 EHW786733:EHW786737 ERS786733:ERS786737 FBO786733:FBO786737 FLK786733:FLK786737 FVG786733:FVG786737 GFC786733:GFC786737 GOY786733:GOY786737 GYU786733:GYU786737 HIQ786733:HIQ786737 HSM786733:HSM786737 ICI786733:ICI786737 IME786733:IME786737 IWA786733:IWA786737 JFW786733:JFW786737 JPS786733:JPS786737 JZO786733:JZO786737 KJK786733:KJK786737 KTG786733:KTG786737 LDC786733:LDC786737 LMY786733:LMY786737 LWU786733:LWU786737 MGQ786733:MGQ786737 MQM786733:MQM786737 NAI786733:NAI786737 NKE786733:NKE786737 NUA786733:NUA786737 ODW786733:ODW786737 ONS786733:ONS786737 OXO786733:OXO786737 PHK786733:PHK786737 PRG786733:PRG786737 QBC786733:QBC786737 QKY786733:QKY786737 QUU786733:QUU786737 REQ786733:REQ786737 ROM786733:ROM786737 RYI786733:RYI786737 SIE786733:SIE786737 SSA786733:SSA786737 TBW786733:TBW786737 TLS786733:TLS786737 TVO786733:TVO786737 UFK786733:UFK786737 UPG786733:UPG786737 UZC786733:UZC786737 VIY786733:VIY786737 VSU786733:VSU786737 WCQ786733:WCQ786737 WMM786733:WMM786737 WWI786733:WWI786737 E852269:E852273 JW852269:JW852273 TS852269:TS852273 ADO852269:ADO852273 ANK852269:ANK852273 AXG852269:AXG852273 BHC852269:BHC852273 BQY852269:BQY852273 CAU852269:CAU852273 CKQ852269:CKQ852273 CUM852269:CUM852273 DEI852269:DEI852273 DOE852269:DOE852273 DYA852269:DYA852273 EHW852269:EHW852273 ERS852269:ERS852273 FBO852269:FBO852273 FLK852269:FLK852273 FVG852269:FVG852273 GFC852269:GFC852273 GOY852269:GOY852273 GYU852269:GYU852273 HIQ852269:HIQ852273 HSM852269:HSM852273 ICI852269:ICI852273 IME852269:IME852273 IWA852269:IWA852273 JFW852269:JFW852273 JPS852269:JPS852273 JZO852269:JZO852273 KJK852269:KJK852273 KTG852269:KTG852273 LDC852269:LDC852273 LMY852269:LMY852273 LWU852269:LWU852273 MGQ852269:MGQ852273 MQM852269:MQM852273 NAI852269:NAI852273 NKE852269:NKE852273 NUA852269:NUA852273 ODW852269:ODW852273 ONS852269:ONS852273 OXO852269:OXO852273 PHK852269:PHK852273 PRG852269:PRG852273 QBC852269:QBC852273 QKY852269:QKY852273 QUU852269:QUU852273 REQ852269:REQ852273 ROM852269:ROM852273 RYI852269:RYI852273 SIE852269:SIE852273 SSA852269:SSA852273 TBW852269:TBW852273 TLS852269:TLS852273 TVO852269:TVO852273 UFK852269:UFK852273 UPG852269:UPG852273 UZC852269:UZC852273 VIY852269:VIY852273 VSU852269:VSU852273 WCQ852269:WCQ852273 WMM852269:WMM852273 WWI852269:WWI852273 E917805:E917809 JW917805:JW917809 TS917805:TS917809 ADO917805:ADO917809 ANK917805:ANK917809 AXG917805:AXG917809 BHC917805:BHC917809 BQY917805:BQY917809 CAU917805:CAU917809 CKQ917805:CKQ917809 CUM917805:CUM917809 DEI917805:DEI917809 DOE917805:DOE917809 DYA917805:DYA917809 EHW917805:EHW917809 ERS917805:ERS917809 FBO917805:FBO917809 FLK917805:FLK917809 FVG917805:FVG917809 GFC917805:GFC917809 GOY917805:GOY917809 GYU917805:GYU917809 HIQ917805:HIQ917809 HSM917805:HSM917809 ICI917805:ICI917809 IME917805:IME917809 IWA917805:IWA917809 JFW917805:JFW917809 JPS917805:JPS917809 JZO917805:JZO917809 KJK917805:KJK917809 KTG917805:KTG917809 LDC917805:LDC917809 LMY917805:LMY917809 LWU917805:LWU917809 MGQ917805:MGQ917809 MQM917805:MQM917809 NAI917805:NAI917809 NKE917805:NKE917809 NUA917805:NUA917809 ODW917805:ODW917809 ONS917805:ONS917809 OXO917805:OXO917809 PHK917805:PHK917809 PRG917805:PRG917809 QBC917805:QBC917809 QKY917805:QKY917809 QUU917805:QUU917809 REQ917805:REQ917809 ROM917805:ROM917809 RYI917805:RYI917809 SIE917805:SIE917809 SSA917805:SSA917809 TBW917805:TBW917809 TLS917805:TLS917809 TVO917805:TVO917809 UFK917805:UFK917809 UPG917805:UPG917809 UZC917805:UZC917809 VIY917805:VIY917809 VSU917805:VSU917809 WCQ917805:WCQ917809 WMM917805:WMM917809 WWI917805:WWI917809 E983341:E983345 JW983341:JW983345 TS983341:TS983345 ADO983341:ADO983345 ANK983341:ANK983345 AXG983341:AXG983345 BHC983341:BHC983345 BQY983341:BQY983345 CAU983341:CAU983345 CKQ983341:CKQ983345 CUM983341:CUM983345 DEI983341:DEI983345 DOE983341:DOE983345 DYA983341:DYA983345 EHW983341:EHW983345 ERS983341:ERS983345 FBO983341:FBO983345 FLK983341:FLK983345 FVG983341:FVG983345 GFC983341:GFC983345 GOY983341:GOY983345 GYU983341:GYU983345 HIQ983341:HIQ983345 HSM983341:HSM983345 ICI983341:ICI983345 IME983341:IME983345 IWA983341:IWA983345 JFW983341:JFW983345 JPS983341:JPS983345 JZO983341:JZO983345 KJK983341:KJK983345 KTG983341:KTG983345 LDC983341:LDC983345 LMY983341:LMY983345 LWU983341:LWU983345 MGQ983341:MGQ983345 MQM983341:MQM983345 NAI983341:NAI983345 NKE983341:NKE983345 NUA983341:NUA983345 ODW983341:ODW983345 ONS983341:ONS983345 OXO983341:OXO983345 PHK983341:PHK983345 PRG983341:PRG983345 QBC983341:QBC983345 QKY983341:QKY983345 QUU983341:QUU983345 REQ983341:REQ983345 ROM983341:ROM983345 RYI983341:RYI983345 SIE983341:SIE983345 SSA983341:SSA983345 TBW983341:TBW983345 TLS983341:TLS983345 TVO983341:TVO983345 UFK983341:UFK983345 UPG983341:UPG983345 UZC983341:UZC983345 VIY983341:VIY983345 VSU983341:VSU983345 WCQ983341:WCQ983345 WMM983341:WMM983345 WWI983341:WWI983345 RYI983154:RYI983156 E65773:E65779 JW65773:JW65779 TS65773:TS65779 ADO65773:ADO65779 ANK65773:ANK65779 AXG65773:AXG65779 BHC65773:BHC65779 BQY65773:BQY65779 CAU65773:CAU65779 CKQ65773:CKQ65779 CUM65773:CUM65779 DEI65773:DEI65779 DOE65773:DOE65779 DYA65773:DYA65779 EHW65773:EHW65779 ERS65773:ERS65779 FBO65773:FBO65779 FLK65773:FLK65779 FVG65773:FVG65779 GFC65773:GFC65779 GOY65773:GOY65779 GYU65773:GYU65779 HIQ65773:HIQ65779 HSM65773:HSM65779 ICI65773:ICI65779 IME65773:IME65779 IWA65773:IWA65779 JFW65773:JFW65779 JPS65773:JPS65779 JZO65773:JZO65779 KJK65773:KJK65779 KTG65773:KTG65779 LDC65773:LDC65779 LMY65773:LMY65779 LWU65773:LWU65779 MGQ65773:MGQ65779 MQM65773:MQM65779 NAI65773:NAI65779 NKE65773:NKE65779 NUA65773:NUA65779 ODW65773:ODW65779 ONS65773:ONS65779 OXO65773:OXO65779 PHK65773:PHK65779 PRG65773:PRG65779 QBC65773:QBC65779 QKY65773:QKY65779 QUU65773:QUU65779 REQ65773:REQ65779 ROM65773:ROM65779 RYI65773:RYI65779 SIE65773:SIE65779 SSA65773:SSA65779 TBW65773:TBW65779 TLS65773:TLS65779 TVO65773:TVO65779 UFK65773:UFK65779 UPG65773:UPG65779 UZC65773:UZC65779 VIY65773:VIY65779 VSU65773:VSU65779 WCQ65773:WCQ65779 WMM65773:WMM65779 WWI65773:WWI65779 E131309:E131315 JW131309:JW131315 TS131309:TS131315 ADO131309:ADO131315 ANK131309:ANK131315 AXG131309:AXG131315 BHC131309:BHC131315 BQY131309:BQY131315 CAU131309:CAU131315 CKQ131309:CKQ131315 CUM131309:CUM131315 DEI131309:DEI131315 DOE131309:DOE131315 DYA131309:DYA131315 EHW131309:EHW131315 ERS131309:ERS131315 FBO131309:FBO131315 FLK131309:FLK131315 FVG131309:FVG131315 GFC131309:GFC131315 GOY131309:GOY131315 GYU131309:GYU131315 HIQ131309:HIQ131315 HSM131309:HSM131315 ICI131309:ICI131315 IME131309:IME131315 IWA131309:IWA131315 JFW131309:JFW131315 JPS131309:JPS131315 JZO131309:JZO131315 KJK131309:KJK131315 KTG131309:KTG131315 LDC131309:LDC131315 LMY131309:LMY131315 LWU131309:LWU131315 MGQ131309:MGQ131315 MQM131309:MQM131315 NAI131309:NAI131315 NKE131309:NKE131315 NUA131309:NUA131315 ODW131309:ODW131315 ONS131309:ONS131315 OXO131309:OXO131315 PHK131309:PHK131315 PRG131309:PRG131315 QBC131309:QBC131315 QKY131309:QKY131315 QUU131309:QUU131315 REQ131309:REQ131315 ROM131309:ROM131315 RYI131309:RYI131315 SIE131309:SIE131315 SSA131309:SSA131315 TBW131309:TBW131315 TLS131309:TLS131315 TVO131309:TVO131315 UFK131309:UFK131315 UPG131309:UPG131315 UZC131309:UZC131315 VIY131309:VIY131315 VSU131309:VSU131315 WCQ131309:WCQ131315 WMM131309:WMM131315 WWI131309:WWI131315 E196845:E196851 JW196845:JW196851 TS196845:TS196851 ADO196845:ADO196851 ANK196845:ANK196851 AXG196845:AXG196851 BHC196845:BHC196851 BQY196845:BQY196851 CAU196845:CAU196851 CKQ196845:CKQ196851 CUM196845:CUM196851 DEI196845:DEI196851 DOE196845:DOE196851 DYA196845:DYA196851 EHW196845:EHW196851 ERS196845:ERS196851 FBO196845:FBO196851 FLK196845:FLK196851 FVG196845:FVG196851 GFC196845:GFC196851 GOY196845:GOY196851 GYU196845:GYU196851 HIQ196845:HIQ196851 HSM196845:HSM196851 ICI196845:ICI196851 IME196845:IME196851 IWA196845:IWA196851 JFW196845:JFW196851 JPS196845:JPS196851 JZO196845:JZO196851 KJK196845:KJK196851 KTG196845:KTG196851 LDC196845:LDC196851 LMY196845:LMY196851 LWU196845:LWU196851 MGQ196845:MGQ196851 MQM196845:MQM196851 NAI196845:NAI196851 NKE196845:NKE196851 NUA196845:NUA196851 ODW196845:ODW196851 ONS196845:ONS196851 OXO196845:OXO196851 PHK196845:PHK196851 PRG196845:PRG196851 QBC196845:QBC196851 QKY196845:QKY196851 QUU196845:QUU196851 REQ196845:REQ196851 ROM196845:ROM196851 RYI196845:RYI196851 SIE196845:SIE196851 SSA196845:SSA196851 TBW196845:TBW196851 TLS196845:TLS196851 TVO196845:TVO196851 UFK196845:UFK196851 UPG196845:UPG196851 UZC196845:UZC196851 VIY196845:VIY196851 VSU196845:VSU196851 WCQ196845:WCQ196851 WMM196845:WMM196851 WWI196845:WWI196851 E262381:E262387 JW262381:JW262387 TS262381:TS262387 ADO262381:ADO262387 ANK262381:ANK262387 AXG262381:AXG262387 BHC262381:BHC262387 BQY262381:BQY262387 CAU262381:CAU262387 CKQ262381:CKQ262387 CUM262381:CUM262387 DEI262381:DEI262387 DOE262381:DOE262387 DYA262381:DYA262387 EHW262381:EHW262387 ERS262381:ERS262387 FBO262381:FBO262387 FLK262381:FLK262387 FVG262381:FVG262387 GFC262381:GFC262387 GOY262381:GOY262387 GYU262381:GYU262387 HIQ262381:HIQ262387 HSM262381:HSM262387 ICI262381:ICI262387 IME262381:IME262387 IWA262381:IWA262387 JFW262381:JFW262387 JPS262381:JPS262387 JZO262381:JZO262387 KJK262381:KJK262387 KTG262381:KTG262387 LDC262381:LDC262387 LMY262381:LMY262387 LWU262381:LWU262387 MGQ262381:MGQ262387 MQM262381:MQM262387 NAI262381:NAI262387 NKE262381:NKE262387 NUA262381:NUA262387 ODW262381:ODW262387 ONS262381:ONS262387 OXO262381:OXO262387 PHK262381:PHK262387 PRG262381:PRG262387 QBC262381:QBC262387 QKY262381:QKY262387 QUU262381:QUU262387 REQ262381:REQ262387 ROM262381:ROM262387 RYI262381:RYI262387 SIE262381:SIE262387 SSA262381:SSA262387 TBW262381:TBW262387 TLS262381:TLS262387 TVO262381:TVO262387 UFK262381:UFK262387 UPG262381:UPG262387 UZC262381:UZC262387 VIY262381:VIY262387 VSU262381:VSU262387 WCQ262381:WCQ262387 WMM262381:WMM262387 WWI262381:WWI262387 E327917:E327923 JW327917:JW327923 TS327917:TS327923 ADO327917:ADO327923 ANK327917:ANK327923 AXG327917:AXG327923 BHC327917:BHC327923 BQY327917:BQY327923 CAU327917:CAU327923 CKQ327917:CKQ327923 CUM327917:CUM327923 DEI327917:DEI327923 DOE327917:DOE327923 DYA327917:DYA327923 EHW327917:EHW327923 ERS327917:ERS327923 FBO327917:FBO327923 FLK327917:FLK327923 FVG327917:FVG327923 GFC327917:GFC327923 GOY327917:GOY327923 GYU327917:GYU327923 HIQ327917:HIQ327923 HSM327917:HSM327923 ICI327917:ICI327923 IME327917:IME327923 IWA327917:IWA327923 JFW327917:JFW327923 JPS327917:JPS327923 JZO327917:JZO327923 KJK327917:KJK327923 KTG327917:KTG327923 LDC327917:LDC327923 LMY327917:LMY327923 LWU327917:LWU327923 MGQ327917:MGQ327923 MQM327917:MQM327923 NAI327917:NAI327923 NKE327917:NKE327923 NUA327917:NUA327923 ODW327917:ODW327923 ONS327917:ONS327923 OXO327917:OXO327923 PHK327917:PHK327923 PRG327917:PRG327923 QBC327917:QBC327923 QKY327917:QKY327923 QUU327917:QUU327923 REQ327917:REQ327923 ROM327917:ROM327923 RYI327917:RYI327923 SIE327917:SIE327923 SSA327917:SSA327923 TBW327917:TBW327923 TLS327917:TLS327923 TVO327917:TVO327923 UFK327917:UFK327923 UPG327917:UPG327923 UZC327917:UZC327923 VIY327917:VIY327923 VSU327917:VSU327923 WCQ327917:WCQ327923 WMM327917:WMM327923 WWI327917:WWI327923 E393453:E393459 JW393453:JW393459 TS393453:TS393459 ADO393453:ADO393459 ANK393453:ANK393459 AXG393453:AXG393459 BHC393453:BHC393459 BQY393453:BQY393459 CAU393453:CAU393459 CKQ393453:CKQ393459 CUM393453:CUM393459 DEI393453:DEI393459 DOE393453:DOE393459 DYA393453:DYA393459 EHW393453:EHW393459 ERS393453:ERS393459 FBO393453:FBO393459 FLK393453:FLK393459 FVG393453:FVG393459 GFC393453:GFC393459 GOY393453:GOY393459 GYU393453:GYU393459 HIQ393453:HIQ393459 HSM393453:HSM393459 ICI393453:ICI393459 IME393453:IME393459 IWA393453:IWA393459 JFW393453:JFW393459 JPS393453:JPS393459 JZO393453:JZO393459 KJK393453:KJK393459 KTG393453:KTG393459 LDC393453:LDC393459 LMY393453:LMY393459 LWU393453:LWU393459 MGQ393453:MGQ393459 MQM393453:MQM393459 NAI393453:NAI393459 NKE393453:NKE393459 NUA393453:NUA393459 ODW393453:ODW393459 ONS393453:ONS393459 OXO393453:OXO393459 PHK393453:PHK393459 PRG393453:PRG393459 QBC393453:QBC393459 QKY393453:QKY393459 QUU393453:QUU393459 REQ393453:REQ393459 ROM393453:ROM393459 RYI393453:RYI393459 SIE393453:SIE393459 SSA393453:SSA393459 TBW393453:TBW393459 TLS393453:TLS393459 TVO393453:TVO393459 UFK393453:UFK393459 UPG393453:UPG393459 UZC393453:UZC393459 VIY393453:VIY393459 VSU393453:VSU393459 WCQ393453:WCQ393459 WMM393453:WMM393459 WWI393453:WWI393459 E458989:E458995 JW458989:JW458995 TS458989:TS458995 ADO458989:ADO458995 ANK458989:ANK458995 AXG458989:AXG458995 BHC458989:BHC458995 BQY458989:BQY458995 CAU458989:CAU458995 CKQ458989:CKQ458995 CUM458989:CUM458995 DEI458989:DEI458995 DOE458989:DOE458995 DYA458989:DYA458995 EHW458989:EHW458995 ERS458989:ERS458995 FBO458989:FBO458995 FLK458989:FLK458995 FVG458989:FVG458995 GFC458989:GFC458995 GOY458989:GOY458995 GYU458989:GYU458995 HIQ458989:HIQ458995 HSM458989:HSM458995 ICI458989:ICI458995 IME458989:IME458995 IWA458989:IWA458995 JFW458989:JFW458995 JPS458989:JPS458995 JZO458989:JZO458995 KJK458989:KJK458995 KTG458989:KTG458995 LDC458989:LDC458995 LMY458989:LMY458995 LWU458989:LWU458995 MGQ458989:MGQ458995 MQM458989:MQM458995 NAI458989:NAI458995 NKE458989:NKE458995 NUA458989:NUA458995 ODW458989:ODW458995 ONS458989:ONS458995 OXO458989:OXO458995 PHK458989:PHK458995 PRG458989:PRG458995 QBC458989:QBC458995 QKY458989:QKY458995 QUU458989:QUU458995 REQ458989:REQ458995 ROM458989:ROM458995 RYI458989:RYI458995 SIE458989:SIE458995 SSA458989:SSA458995 TBW458989:TBW458995 TLS458989:TLS458995 TVO458989:TVO458995 UFK458989:UFK458995 UPG458989:UPG458995 UZC458989:UZC458995 VIY458989:VIY458995 VSU458989:VSU458995 WCQ458989:WCQ458995 WMM458989:WMM458995 WWI458989:WWI458995 E524525:E524531 JW524525:JW524531 TS524525:TS524531 ADO524525:ADO524531 ANK524525:ANK524531 AXG524525:AXG524531 BHC524525:BHC524531 BQY524525:BQY524531 CAU524525:CAU524531 CKQ524525:CKQ524531 CUM524525:CUM524531 DEI524525:DEI524531 DOE524525:DOE524531 DYA524525:DYA524531 EHW524525:EHW524531 ERS524525:ERS524531 FBO524525:FBO524531 FLK524525:FLK524531 FVG524525:FVG524531 GFC524525:GFC524531 GOY524525:GOY524531 GYU524525:GYU524531 HIQ524525:HIQ524531 HSM524525:HSM524531 ICI524525:ICI524531 IME524525:IME524531 IWA524525:IWA524531 JFW524525:JFW524531 JPS524525:JPS524531 JZO524525:JZO524531 KJK524525:KJK524531 KTG524525:KTG524531 LDC524525:LDC524531 LMY524525:LMY524531 LWU524525:LWU524531 MGQ524525:MGQ524531 MQM524525:MQM524531 NAI524525:NAI524531 NKE524525:NKE524531 NUA524525:NUA524531 ODW524525:ODW524531 ONS524525:ONS524531 OXO524525:OXO524531 PHK524525:PHK524531 PRG524525:PRG524531 QBC524525:QBC524531 QKY524525:QKY524531 QUU524525:QUU524531 REQ524525:REQ524531 ROM524525:ROM524531 RYI524525:RYI524531 SIE524525:SIE524531 SSA524525:SSA524531 TBW524525:TBW524531 TLS524525:TLS524531 TVO524525:TVO524531 UFK524525:UFK524531 UPG524525:UPG524531 UZC524525:UZC524531 VIY524525:VIY524531 VSU524525:VSU524531 WCQ524525:WCQ524531 WMM524525:WMM524531 WWI524525:WWI524531 E590061:E590067 JW590061:JW590067 TS590061:TS590067 ADO590061:ADO590067 ANK590061:ANK590067 AXG590061:AXG590067 BHC590061:BHC590067 BQY590061:BQY590067 CAU590061:CAU590067 CKQ590061:CKQ590067 CUM590061:CUM590067 DEI590061:DEI590067 DOE590061:DOE590067 DYA590061:DYA590067 EHW590061:EHW590067 ERS590061:ERS590067 FBO590061:FBO590067 FLK590061:FLK590067 FVG590061:FVG590067 GFC590061:GFC590067 GOY590061:GOY590067 GYU590061:GYU590067 HIQ590061:HIQ590067 HSM590061:HSM590067 ICI590061:ICI590067 IME590061:IME590067 IWA590061:IWA590067 JFW590061:JFW590067 JPS590061:JPS590067 JZO590061:JZO590067 KJK590061:KJK590067 KTG590061:KTG590067 LDC590061:LDC590067 LMY590061:LMY590067 LWU590061:LWU590067 MGQ590061:MGQ590067 MQM590061:MQM590067 NAI590061:NAI590067 NKE590061:NKE590067 NUA590061:NUA590067 ODW590061:ODW590067 ONS590061:ONS590067 OXO590061:OXO590067 PHK590061:PHK590067 PRG590061:PRG590067 QBC590061:QBC590067 QKY590061:QKY590067 QUU590061:QUU590067 REQ590061:REQ590067 ROM590061:ROM590067 RYI590061:RYI590067 SIE590061:SIE590067 SSA590061:SSA590067 TBW590061:TBW590067 TLS590061:TLS590067 TVO590061:TVO590067 UFK590061:UFK590067 UPG590061:UPG590067 UZC590061:UZC590067 VIY590061:VIY590067 VSU590061:VSU590067 WCQ590061:WCQ590067 WMM590061:WMM590067 WWI590061:WWI590067 E655597:E655603 JW655597:JW655603 TS655597:TS655603 ADO655597:ADO655603 ANK655597:ANK655603 AXG655597:AXG655603 BHC655597:BHC655603 BQY655597:BQY655603 CAU655597:CAU655603 CKQ655597:CKQ655603 CUM655597:CUM655603 DEI655597:DEI655603 DOE655597:DOE655603 DYA655597:DYA655603 EHW655597:EHW655603 ERS655597:ERS655603 FBO655597:FBO655603 FLK655597:FLK655603 FVG655597:FVG655603 GFC655597:GFC655603 GOY655597:GOY655603 GYU655597:GYU655603 HIQ655597:HIQ655603 HSM655597:HSM655603 ICI655597:ICI655603 IME655597:IME655603 IWA655597:IWA655603 JFW655597:JFW655603 JPS655597:JPS655603 JZO655597:JZO655603 KJK655597:KJK655603 KTG655597:KTG655603 LDC655597:LDC655603 LMY655597:LMY655603 LWU655597:LWU655603 MGQ655597:MGQ655603 MQM655597:MQM655603 NAI655597:NAI655603 NKE655597:NKE655603 NUA655597:NUA655603 ODW655597:ODW655603 ONS655597:ONS655603 OXO655597:OXO655603 PHK655597:PHK655603 PRG655597:PRG655603 QBC655597:QBC655603 QKY655597:QKY655603 QUU655597:QUU655603 REQ655597:REQ655603 ROM655597:ROM655603 RYI655597:RYI655603 SIE655597:SIE655603 SSA655597:SSA655603 TBW655597:TBW655603 TLS655597:TLS655603 TVO655597:TVO655603 UFK655597:UFK655603 UPG655597:UPG655603 UZC655597:UZC655603 VIY655597:VIY655603 VSU655597:VSU655603 WCQ655597:WCQ655603 WMM655597:WMM655603 WWI655597:WWI655603 E721133:E721139 JW721133:JW721139 TS721133:TS721139 ADO721133:ADO721139 ANK721133:ANK721139 AXG721133:AXG721139 BHC721133:BHC721139 BQY721133:BQY721139 CAU721133:CAU721139 CKQ721133:CKQ721139 CUM721133:CUM721139 DEI721133:DEI721139 DOE721133:DOE721139 DYA721133:DYA721139 EHW721133:EHW721139 ERS721133:ERS721139 FBO721133:FBO721139 FLK721133:FLK721139 FVG721133:FVG721139 GFC721133:GFC721139 GOY721133:GOY721139 GYU721133:GYU721139 HIQ721133:HIQ721139 HSM721133:HSM721139 ICI721133:ICI721139 IME721133:IME721139 IWA721133:IWA721139 JFW721133:JFW721139 JPS721133:JPS721139 JZO721133:JZO721139 KJK721133:KJK721139 KTG721133:KTG721139 LDC721133:LDC721139 LMY721133:LMY721139 LWU721133:LWU721139 MGQ721133:MGQ721139 MQM721133:MQM721139 NAI721133:NAI721139 NKE721133:NKE721139 NUA721133:NUA721139 ODW721133:ODW721139 ONS721133:ONS721139 OXO721133:OXO721139 PHK721133:PHK721139 PRG721133:PRG721139 QBC721133:QBC721139 QKY721133:QKY721139 QUU721133:QUU721139 REQ721133:REQ721139 ROM721133:ROM721139 RYI721133:RYI721139 SIE721133:SIE721139 SSA721133:SSA721139 TBW721133:TBW721139 TLS721133:TLS721139 TVO721133:TVO721139 UFK721133:UFK721139 UPG721133:UPG721139 UZC721133:UZC721139 VIY721133:VIY721139 VSU721133:VSU721139 WCQ721133:WCQ721139 WMM721133:WMM721139 WWI721133:WWI721139 E786669:E786675 JW786669:JW786675 TS786669:TS786675 ADO786669:ADO786675 ANK786669:ANK786675 AXG786669:AXG786675 BHC786669:BHC786675 BQY786669:BQY786675 CAU786669:CAU786675 CKQ786669:CKQ786675 CUM786669:CUM786675 DEI786669:DEI786675 DOE786669:DOE786675 DYA786669:DYA786675 EHW786669:EHW786675 ERS786669:ERS786675 FBO786669:FBO786675 FLK786669:FLK786675 FVG786669:FVG786675 GFC786669:GFC786675 GOY786669:GOY786675 GYU786669:GYU786675 HIQ786669:HIQ786675 HSM786669:HSM786675 ICI786669:ICI786675 IME786669:IME786675 IWA786669:IWA786675 JFW786669:JFW786675 JPS786669:JPS786675 JZO786669:JZO786675 KJK786669:KJK786675 KTG786669:KTG786675 LDC786669:LDC786675 LMY786669:LMY786675 LWU786669:LWU786675 MGQ786669:MGQ786675 MQM786669:MQM786675 NAI786669:NAI786675 NKE786669:NKE786675 NUA786669:NUA786675 ODW786669:ODW786675 ONS786669:ONS786675 OXO786669:OXO786675 PHK786669:PHK786675 PRG786669:PRG786675 QBC786669:QBC786675 QKY786669:QKY786675 QUU786669:QUU786675 REQ786669:REQ786675 ROM786669:ROM786675 RYI786669:RYI786675 SIE786669:SIE786675 SSA786669:SSA786675 TBW786669:TBW786675 TLS786669:TLS786675 TVO786669:TVO786675 UFK786669:UFK786675 UPG786669:UPG786675 UZC786669:UZC786675 VIY786669:VIY786675 VSU786669:VSU786675 WCQ786669:WCQ786675 WMM786669:WMM786675 WWI786669:WWI786675 E852205:E852211 JW852205:JW852211 TS852205:TS852211 ADO852205:ADO852211 ANK852205:ANK852211 AXG852205:AXG852211 BHC852205:BHC852211 BQY852205:BQY852211 CAU852205:CAU852211 CKQ852205:CKQ852211 CUM852205:CUM852211 DEI852205:DEI852211 DOE852205:DOE852211 DYA852205:DYA852211 EHW852205:EHW852211 ERS852205:ERS852211 FBO852205:FBO852211 FLK852205:FLK852211 FVG852205:FVG852211 GFC852205:GFC852211 GOY852205:GOY852211 GYU852205:GYU852211 HIQ852205:HIQ852211 HSM852205:HSM852211 ICI852205:ICI852211 IME852205:IME852211 IWA852205:IWA852211 JFW852205:JFW852211 JPS852205:JPS852211 JZO852205:JZO852211 KJK852205:KJK852211 KTG852205:KTG852211 LDC852205:LDC852211 LMY852205:LMY852211 LWU852205:LWU852211 MGQ852205:MGQ852211 MQM852205:MQM852211 NAI852205:NAI852211 NKE852205:NKE852211 NUA852205:NUA852211 ODW852205:ODW852211 ONS852205:ONS852211 OXO852205:OXO852211 PHK852205:PHK852211 PRG852205:PRG852211 QBC852205:QBC852211 QKY852205:QKY852211 QUU852205:QUU852211 REQ852205:REQ852211 ROM852205:ROM852211 RYI852205:RYI852211 SIE852205:SIE852211 SSA852205:SSA852211 TBW852205:TBW852211 TLS852205:TLS852211 TVO852205:TVO852211 UFK852205:UFK852211 UPG852205:UPG852211 UZC852205:UZC852211 VIY852205:VIY852211 VSU852205:VSU852211 WCQ852205:WCQ852211 WMM852205:WMM852211 WWI852205:WWI852211 E917741:E917747 JW917741:JW917747 TS917741:TS917747 ADO917741:ADO917747 ANK917741:ANK917747 AXG917741:AXG917747 BHC917741:BHC917747 BQY917741:BQY917747 CAU917741:CAU917747 CKQ917741:CKQ917747 CUM917741:CUM917747 DEI917741:DEI917747 DOE917741:DOE917747 DYA917741:DYA917747 EHW917741:EHW917747 ERS917741:ERS917747 FBO917741:FBO917747 FLK917741:FLK917747 FVG917741:FVG917747 GFC917741:GFC917747 GOY917741:GOY917747 GYU917741:GYU917747 HIQ917741:HIQ917747 HSM917741:HSM917747 ICI917741:ICI917747 IME917741:IME917747 IWA917741:IWA917747 JFW917741:JFW917747 JPS917741:JPS917747 JZO917741:JZO917747 KJK917741:KJK917747 KTG917741:KTG917747 LDC917741:LDC917747 LMY917741:LMY917747 LWU917741:LWU917747 MGQ917741:MGQ917747 MQM917741:MQM917747 NAI917741:NAI917747 NKE917741:NKE917747 NUA917741:NUA917747 ODW917741:ODW917747 ONS917741:ONS917747 OXO917741:OXO917747 PHK917741:PHK917747 PRG917741:PRG917747 QBC917741:QBC917747 QKY917741:QKY917747 QUU917741:QUU917747 REQ917741:REQ917747 ROM917741:ROM917747 RYI917741:RYI917747 SIE917741:SIE917747 SSA917741:SSA917747 TBW917741:TBW917747 TLS917741:TLS917747 TVO917741:TVO917747 UFK917741:UFK917747 UPG917741:UPG917747 UZC917741:UZC917747 VIY917741:VIY917747 VSU917741:VSU917747 WCQ917741:WCQ917747 WMM917741:WMM917747 WWI917741:WWI917747 E983277:E983283 JW983277:JW983283 TS983277:TS983283 ADO983277:ADO983283 ANK983277:ANK983283 AXG983277:AXG983283 BHC983277:BHC983283 BQY983277:BQY983283 CAU983277:CAU983283 CKQ983277:CKQ983283 CUM983277:CUM983283 DEI983277:DEI983283 DOE983277:DOE983283 DYA983277:DYA983283 EHW983277:EHW983283 ERS983277:ERS983283 FBO983277:FBO983283 FLK983277:FLK983283 FVG983277:FVG983283 GFC983277:GFC983283 GOY983277:GOY983283 GYU983277:GYU983283 HIQ983277:HIQ983283 HSM983277:HSM983283 ICI983277:ICI983283 IME983277:IME983283 IWA983277:IWA983283 JFW983277:JFW983283 JPS983277:JPS983283 JZO983277:JZO983283 KJK983277:KJK983283 KTG983277:KTG983283 LDC983277:LDC983283 LMY983277:LMY983283 LWU983277:LWU983283 MGQ983277:MGQ983283 MQM983277:MQM983283 NAI983277:NAI983283 NKE983277:NKE983283 NUA983277:NUA983283 ODW983277:ODW983283 ONS983277:ONS983283 OXO983277:OXO983283 PHK983277:PHK983283 PRG983277:PRG983283 QBC983277:QBC983283 QKY983277:QKY983283 QUU983277:QUU983283 REQ983277:REQ983283 ROM983277:ROM983283 RYI983277:RYI983283 SIE983277:SIE983283 SSA983277:SSA983283 TBW983277:TBW983283 TLS983277:TLS983283 TVO983277:TVO983283 UFK983277:UFK983283 UPG983277:UPG983283 UZC983277:UZC983283 VIY983277:VIY983283 VSU983277:VSU983283 WCQ983277:WCQ983283 WMM983277:WMM983283 WWI983277:WWI983283 SIE983154:SIE983156 JW40:JW48 TS40:TS48 ADO40:ADO48 ANK40:ANK48 AXG40:AXG48 BHC40:BHC48 BQY40:BQY48 CAU40:CAU48 CKQ40:CKQ48 CUM40:CUM48 DEI40:DEI48 DOE40:DOE48 DYA40:DYA48 EHW40:EHW48 ERS40:ERS48 FBO40:FBO48 FLK40:FLK48 FVG40:FVG48 GFC40:GFC48 GOY40:GOY48 GYU40:GYU48 HIQ40:HIQ48 HSM40:HSM48 ICI40:ICI48 IME40:IME48 IWA40:IWA48 JFW40:JFW48 JPS40:JPS48 JZO40:JZO48 KJK40:KJK48 KTG40:KTG48 LDC40:LDC48 LMY40:LMY48 LWU40:LWU48 MGQ40:MGQ48 MQM40:MQM48 NAI40:NAI48 NKE40:NKE48 NUA40:NUA48 ODW40:ODW48 ONS40:ONS48 OXO40:OXO48 PHK40:PHK48 PRG40:PRG48 QBC40:QBC48 QKY40:QKY48 QUU40:QUU48 REQ40:REQ48 ROM40:ROM48 RYI40:RYI48 SIE40:SIE48 SSA40:SSA48 TBW40:TBW48 TLS40:TLS48 TVO40:TVO48 UFK40:UFK48 UPG40:UPG48 UZC40:UZC48 VIY40:VIY48 VSU40:VSU48 WCQ40:WCQ48 WMM40:WMM48 WWI40:WWI48 E65663:E65665 JW65663:JW65665 TS65663:TS65665 ADO65663:ADO65665 ANK65663:ANK65665 AXG65663:AXG65665 BHC65663:BHC65665 BQY65663:BQY65665 CAU65663:CAU65665 CKQ65663:CKQ65665 CUM65663:CUM65665 DEI65663:DEI65665 DOE65663:DOE65665 DYA65663:DYA65665 EHW65663:EHW65665 ERS65663:ERS65665 FBO65663:FBO65665 FLK65663:FLK65665 FVG65663:FVG65665 GFC65663:GFC65665 GOY65663:GOY65665 GYU65663:GYU65665 HIQ65663:HIQ65665 HSM65663:HSM65665 ICI65663:ICI65665 IME65663:IME65665 IWA65663:IWA65665 JFW65663:JFW65665 JPS65663:JPS65665 JZO65663:JZO65665 KJK65663:KJK65665 KTG65663:KTG65665 LDC65663:LDC65665 LMY65663:LMY65665 LWU65663:LWU65665 MGQ65663:MGQ65665 MQM65663:MQM65665 NAI65663:NAI65665 NKE65663:NKE65665 NUA65663:NUA65665 ODW65663:ODW65665 ONS65663:ONS65665 OXO65663:OXO65665 PHK65663:PHK65665 PRG65663:PRG65665 QBC65663:QBC65665 QKY65663:QKY65665 QUU65663:QUU65665 REQ65663:REQ65665 ROM65663:ROM65665 RYI65663:RYI65665 SIE65663:SIE65665 SSA65663:SSA65665 TBW65663:TBW65665 TLS65663:TLS65665 TVO65663:TVO65665 UFK65663:UFK65665 UPG65663:UPG65665 UZC65663:UZC65665 VIY65663:VIY65665 VSU65663:VSU65665 WCQ65663:WCQ65665 WMM65663:WMM65665 WWI65663:WWI65665 E131199:E131201 JW131199:JW131201 TS131199:TS131201 ADO131199:ADO131201 ANK131199:ANK131201 AXG131199:AXG131201 BHC131199:BHC131201 BQY131199:BQY131201 CAU131199:CAU131201 CKQ131199:CKQ131201 CUM131199:CUM131201 DEI131199:DEI131201 DOE131199:DOE131201 DYA131199:DYA131201 EHW131199:EHW131201 ERS131199:ERS131201 FBO131199:FBO131201 FLK131199:FLK131201 FVG131199:FVG131201 GFC131199:GFC131201 GOY131199:GOY131201 GYU131199:GYU131201 HIQ131199:HIQ131201 HSM131199:HSM131201 ICI131199:ICI131201 IME131199:IME131201 IWA131199:IWA131201 JFW131199:JFW131201 JPS131199:JPS131201 JZO131199:JZO131201 KJK131199:KJK131201 KTG131199:KTG131201 LDC131199:LDC131201 LMY131199:LMY131201 LWU131199:LWU131201 MGQ131199:MGQ131201 MQM131199:MQM131201 NAI131199:NAI131201 NKE131199:NKE131201 NUA131199:NUA131201 ODW131199:ODW131201 ONS131199:ONS131201 OXO131199:OXO131201 PHK131199:PHK131201 PRG131199:PRG131201 QBC131199:QBC131201 QKY131199:QKY131201 QUU131199:QUU131201 REQ131199:REQ131201 ROM131199:ROM131201 RYI131199:RYI131201 SIE131199:SIE131201 SSA131199:SSA131201 TBW131199:TBW131201 TLS131199:TLS131201 TVO131199:TVO131201 UFK131199:UFK131201 UPG131199:UPG131201 UZC131199:UZC131201 VIY131199:VIY131201 VSU131199:VSU131201 WCQ131199:WCQ131201 WMM131199:WMM131201 WWI131199:WWI131201 E196735:E196737 JW196735:JW196737 TS196735:TS196737 ADO196735:ADO196737 ANK196735:ANK196737 AXG196735:AXG196737 BHC196735:BHC196737 BQY196735:BQY196737 CAU196735:CAU196737 CKQ196735:CKQ196737 CUM196735:CUM196737 DEI196735:DEI196737 DOE196735:DOE196737 DYA196735:DYA196737 EHW196735:EHW196737 ERS196735:ERS196737 FBO196735:FBO196737 FLK196735:FLK196737 FVG196735:FVG196737 GFC196735:GFC196737 GOY196735:GOY196737 GYU196735:GYU196737 HIQ196735:HIQ196737 HSM196735:HSM196737 ICI196735:ICI196737 IME196735:IME196737 IWA196735:IWA196737 JFW196735:JFW196737 JPS196735:JPS196737 JZO196735:JZO196737 KJK196735:KJK196737 KTG196735:KTG196737 LDC196735:LDC196737 LMY196735:LMY196737 LWU196735:LWU196737 MGQ196735:MGQ196737 MQM196735:MQM196737 NAI196735:NAI196737 NKE196735:NKE196737 NUA196735:NUA196737 ODW196735:ODW196737 ONS196735:ONS196737 OXO196735:OXO196737 PHK196735:PHK196737 PRG196735:PRG196737 QBC196735:QBC196737 QKY196735:QKY196737 QUU196735:QUU196737 REQ196735:REQ196737 ROM196735:ROM196737 RYI196735:RYI196737 SIE196735:SIE196737 SSA196735:SSA196737 TBW196735:TBW196737 TLS196735:TLS196737 TVO196735:TVO196737 UFK196735:UFK196737 UPG196735:UPG196737 UZC196735:UZC196737 VIY196735:VIY196737 VSU196735:VSU196737 WCQ196735:WCQ196737 WMM196735:WMM196737 WWI196735:WWI196737 E262271:E262273 JW262271:JW262273 TS262271:TS262273 ADO262271:ADO262273 ANK262271:ANK262273 AXG262271:AXG262273 BHC262271:BHC262273 BQY262271:BQY262273 CAU262271:CAU262273 CKQ262271:CKQ262273 CUM262271:CUM262273 DEI262271:DEI262273 DOE262271:DOE262273 DYA262271:DYA262273 EHW262271:EHW262273 ERS262271:ERS262273 FBO262271:FBO262273 FLK262271:FLK262273 FVG262271:FVG262273 GFC262271:GFC262273 GOY262271:GOY262273 GYU262271:GYU262273 HIQ262271:HIQ262273 HSM262271:HSM262273 ICI262271:ICI262273 IME262271:IME262273 IWA262271:IWA262273 JFW262271:JFW262273 JPS262271:JPS262273 JZO262271:JZO262273 KJK262271:KJK262273 KTG262271:KTG262273 LDC262271:LDC262273 LMY262271:LMY262273 LWU262271:LWU262273 MGQ262271:MGQ262273 MQM262271:MQM262273 NAI262271:NAI262273 NKE262271:NKE262273 NUA262271:NUA262273 ODW262271:ODW262273 ONS262271:ONS262273 OXO262271:OXO262273 PHK262271:PHK262273 PRG262271:PRG262273 QBC262271:QBC262273 QKY262271:QKY262273 QUU262271:QUU262273 REQ262271:REQ262273 ROM262271:ROM262273 RYI262271:RYI262273 SIE262271:SIE262273 SSA262271:SSA262273 TBW262271:TBW262273 TLS262271:TLS262273 TVO262271:TVO262273 UFK262271:UFK262273 UPG262271:UPG262273 UZC262271:UZC262273 VIY262271:VIY262273 VSU262271:VSU262273 WCQ262271:WCQ262273 WMM262271:WMM262273 WWI262271:WWI262273 E327807:E327809 JW327807:JW327809 TS327807:TS327809 ADO327807:ADO327809 ANK327807:ANK327809 AXG327807:AXG327809 BHC327807:BHC327809 BQY327807:BQY327809 CAU327807:CAU327809 CKQ327807:CKQ327809 CUM327807:CUM327809 DEI327807:DEI327809 DOE327807:DOE327809 DYA327807:DYA327809 EHW327807:EHW327809 ERS327807:ERS327809 FBO327807:FBO327809 FLK327807:FLK327809 FVG327807:FVG327809 GFC327807:GFC327809 GOY327807:GOY327809 GYU327807:GYU327809 HIQ327807:HIQ327809 HSM327807:HSM327809 ICI327807:ICI327809 IME327807:IME327809 IWA327807:IWA327809 JFW327807:JFW327809 JPS327807:JPS327809 JZO327807:JZO327809 KJK327807:KJK327809 KTG327807:KTG327809 LDC327807:LDC327809 LMY327807:LMY327809 LWU327807:LWU327809 MGQ327807:MGQ327809 MQM327807:MQM327809 NAI327807:NAI327809 NKE327807:NKE327809 NUA327807:NUA327809 ODW327807:ODW327809 ONS327807:ONS327809 OXO327807:OXO327809 PHK327807:PHK327809 PRG327807:PRG327809 QBC327807:QBC327809 QKY327807:QKY327809 QUU327807:QUU327809 REQ327807:REQ327809 ROM327807:ROM327809 RYI327807:RYI327809 SIE327807:SIE327809 SSA327807:SSA327809 TBW327807:TBW327809 TLS327807:TLS327809 TVO327807:TVO327809 UFK327807:UFK327809 UPG327807:UPG327809 UZC327807:UZC327809 VIY327807:VIY327809 VSU327807:VSU327809 WCQ327807:WCQ327809 WMM327807:WMM327809 WWI327807:WWI327809 E393343:E393345 JW393343:JW393345 TS393343:TS393345 ADO393343:ADO393345 ANK393343:ANK393345 AXG393343:AXG393345 BHC393343:BHC393345 BQY393343:BQY393345 CAU393343:CAU393345 CKQ393343:CKQ393345 CUM393343:CUM393345 DEI393343:DEI393345 DOE393343:DOE393345 DYA393343:DYA393345 EHW393343:EHW393345 ERS393343:ERS393345 FBO393343:FBO393345 FLK393343:FLK393345 FVG393343:FVG393345 GFC393343:GFC393345 GOY393343:GOY393345 GYU393343:GYU393345 HIQ393343:HIQ393345 HSM393343:HSM393345 ICI393343:ICI393345 IME393343:IME393345 IWA393343:IWA393345 JFW393343:JFW393345 JPS393343:JPS393345 JZO393343:JZO393345 KJK393343:KJK393345 KTG393343:KTG393345 LDC393343:LDC393345 LMY393343:LMY393345 LWU393343:LWU393345 MGQ393343:MGQ393345 MQM393343:MQM393345 NAI393343:NAI393345 NKE393343:NKE393345 NUA393343:NUA393345 ODW393343:ODW393345 ONS393343:ONS393345 OXO393343:OXO393345 PHK393343:PHK393345 PRG393343:PRG393345 QBC393343:QBC393345 QKY393343:QKY393345 QUU393343:QUU393345 REQ393343:REQ393345 ROM393343:ROM393345 RYI393343:RYI393345 SIE393343:SIE393345 SSA393343:SSA393345 TBW393343:TBW393345 TLS393343:TLS393345 TVO393343:TVO393345 UFK393343:UFK393345 UPG393343:UPG393345 UZC393343:UZC393345 VIY393343:VIY393345 VSU393343:VSU393345 WCQ393343:WCQ393345 WMM393343:WMM393345 WWI393343:WWI393345 E458879:E458881 JW458879:JW458881 TS458879:TS458881 ADO458879:ADO458881 ANK458879:ANK458881 AXG458879:AXG458881 BHC458879:BHC458881 BQY458879:BQY458881 CAU458879:CAU458881 CKQ458879:CKQ458881 CUM458879:CUM458881 DEI458879:DEI458881 DOE458879:DOE458881 DYA458879:DYA458881 EHW458879:EHW458881 ERS458879:ERS458881 FBO458879:FBO458881 FLK458879:FLK458881 FVG458879:FVG458881 GFC458879:GFC458881 GOY458879:GOY458881 GYU458879:GYU458881 HIQ458879:HIQ458881 HSM458879:HSM458881 ICI458879:ICI458881 IME458879:IME458881 IWA458879:IWA458881 JFW458879:JFW458881 JPS458879:JPS458881 JZO458879:JZO458881 KJK458879:KJK458881 KTG458879:KTG458881 LDC458879:LDC458881 LMY458879:LMY458881 LWU458879:LWU458881 MGQ458879:MGQ458881 MQM458879:MQM458881 NAI458879:NAI458881 NKE458879:NKE458881 NUA458879:NUA458881 ODW458879:ODW458881 ONS458879:ONS458881 OXO458879:OXO458881 PHK458879:PHK458881 PRG458879:PRG458881 QBC458879:QBC458881 QKY458879:QKY458881 QUU458879:QUU458881 REQ458879:REQ458881 ROM458879:ROM458881 RYI458879:RYI458881 SIE458879:SIE458881 SSA458879:SSA458881 TBW458879:TBW458881 TLS458879:TLS458881 TVO458879:TVO458881 UFK458879:UFK458881 UPG458879:UPG458881 UZC458879:UZC458881 VIY458879:VIY458881 VSU458879:VSU458881 WCQ458879:WCQ458881 WMM458879:WMM458881 WWI458879:WWI458881 E524415:E524417 JW524415:JW524417 TS524415:TS524417 ADO524415:ADO524417 ANK524415:ANK524417 AXG524415:AXG524417 BHC524415:BHC524417 BQY524415:BQY524417 CAU524415:CAU524417 CKQ524415:CKQ524417 CUM524415:CUM524417 DEI524415:DEI524417 DOE524415:DOE524417 DYA524415:DYA524417 EHW524415:EHW524417 ERS524415:ERS524417 FBO524415:FBO524417 FLK524415:FLK524417 FVG524415:FVG524417 GFC524415:GFC524417 GOY524415:GOY524417 GYU524415:GYU524417 HIQ524415:HIQ524417 HSM524415:HSM524417 ICI524415:ICI524417 IME524415:IME524417 IWA524415:IWA524417 JFW524415:JFW524417 JPS524415:JPS524417 JZO524415:JZO524417 KJK524415:KJK524417 KTG524415:KTG524417 LDC524415:LDC524417 LMY524415:LMY524417 LWU524415:LWU524417 MGQ524415:MGQ524417 MQM524415:MQM524417 NAI524415:NAI524417 NKE524415:NKE524417 NUA524415:NUA524417 ODW524415:ODW524417 ONS524415:ONS524417 OXO524415:OXO524417 PHK524415:PHK524417 PRG524415:PRG524417 QBC524415:QBC524417 QKY524415:QKY524417 QUU524415:QUU524417 REQ524415:REQ524417 ROM524415:ROM524417 RYI524415:RYI524417 SIE524415:SIE524417 SSA524415:SSA524417 TBW524415:TBW524417 TLS524415:TLS524417 TVO524415:TVO524417 UFK524415:UFK524417 UPG524415:UPG524417 UZC524415:UZC524417 VIY524415:VIY524417 VSU524415:VSU524417 WCQ524415:WCQ524417 WMM524415:WMM524417 WWI524415:WWI524417 E589951:E589953 JW589951:JW589953 TS589951:TS589953 ADO589951:ADO589953 ANK589951:ANK589953 AXG589951:AXG589953 BHC589951:BHC589953 BQY589951:BQY589953 CAU589951:CAU589953 CKQ589951:CKQ589953 CUM589951:CUM589953 DEI589951:DEI589953 DOE589951:DOE589953 DYA589951:DYA589953 EHW589951:EHW589953 ERS589951:ERS589953 FBO589951:FBO589953 FLK589951:FLK589953 FVG589951:FVG589953 GFC589951:GFC589953 GOY589951:GOY589953 GYU589951:GYU589953 HIQ589951:HIQ589953 HSM589951:HSM589953 ICI589951:ICI589953 IME589951:IME589953 IWA589951:IWA589953 JFW589951:JFW589953 JPS589951:JPS589953 JZO589951:JZO589953 KJK589951:KJK589953 KTG589951:KTG589953 LDC589951:LDC589953 LMY589951:LMY589953 LWU589951:LWU589953 MGQ589951:MGQ589953 MQM589951:MQM589953 NAI589951:NAI589953 NKE589951:NKE589953 NUA589951:NUA589953 ODW589951:ODW589953 ONS589951:ONS589953 OXO589951:OXO589953 PHK589951:PHK589953 PRG589951:PRG589953 QBC589951:QBC589953 QKY589951:QKY589953 QUU589951:QUU589953 REQ589951:REQ589953 ROM589951:ROM589953 RYI589951:RYI589953 SIE589951:SIE589953 SSA589951:SSA589953 TBW589951:TBW589953 TLS589951:TLS589953 TVO589951:TVO589953 UFK589951:UFK589953 UPG589951:UPG589953 UZC589951:UZC589953 VIY589951:VIY589953 VSU589951:VSU589953 WCQ589951:WCQ589953 WMM589951:WMM589953 WWI589951:WWI589953 E655487:E655489 JW655487:JW655489 TS655487:TS655489 ADO655487:ADO655489 ANK655487:ANK655489 AXG655487:AXG655489 BHC655487:BHC655489 BQY655487:BQY655489 CAU655487:CAU655489 CKQ655487:CKQ655489 CUM655487:CUM655489 DEI655487:DEI655489 DOE655487:DOE655489 DYA655487:DYA655489 EHW655487:EHW655489 ERS655487:ERS655489 FBO655487:FBO655489 FLK655487:FLK655489 FVG655487:FVG655489 GFC655487:GFC655489 GOY655487:GOY655489 GYU655487:GYU655489 HIQ655487:HIQ655489 HSM655487:HSM655489 ICI655487:ICI655489 IME655487:IME655489 IWA655487:IWA655489 JFW655487:JFW655489 JPS655487:JPS655489 JZO655487:JZO655489 KJK655487:KJK655489 KTG655487:KTG655489 LDC655487:LDC655489 LMY655487:LMY655489 LWU655487:LWU655489 MGQ655487:MGQ655489 MQM655487:MQM655489 NAI655487:NAI655489 NKE655487:NKE655489 NUA655487:NUA655489 ODW655487:ODW655489 ONS655487:ONS655489 OXO655487:OXO655489 PHK655487:PHK655489 PRG655487:PRG655489 QBC655487:QBC655489 QKY655487:QKY655489 QUU655487:QUU655489 REQ655487:REQ655489 ROM655487:ROM655489 RYI655487:RYI655489 SIE655487:SIE655489 SSA655487:SSA655489 TBW655487:TBW655489 TLS655487:TLS655489 TVO655487:TVO655489 UFK655487:UFK655489 UPG655487:UPG655489 UZC655487:UZC655489 VIY655487:VIY655489 VSU655487:VSU655489 WCQ655487:WCQ655489 WMM655487:WMM655489 WWI655487:WWI655489 E721023:E721025 JW721023:JW721025 TS721023:TS721025 ADO721023:ADO721025 ANK721023:ANK721025 AXG721023:AXG721025 BHC721023:BHC721025 BQY721023:BQY721025 CAU721023:CAU721025 CKQ721023:CKQ721025 CUM721023:CUM721025 DEI721023:DEI721025 DOE721023:DOE721025 DYA721023:DYA721025 EHW721023:EHW721025 ERS721023:ERS721025 FBO721023:FBO721025 FLK721023:FLK721025 FVG721023:FVG721025 GFC721023:GFC721025 GOY721023:GOY721025 GYU721023:GYU721025 HIQ721023:HIQ721025 HSM721023:HSM721025 ICI721023:ICI721025 IME721023:IME721025 IWA721023:IWA721025 JFW721023:JFW721025 JPS721023:JPS721025 JZO721023:JZO721025 KJK721023:KJK721025 KTG721023:KTG721025 LDC721023:LDC721025 LMY721023:LMY721025 LWU721023:LWU721025 MGQ721023:MGQ721025 MQM721023:MQM721025 NAI721023:NAI721025 NKE721023:NKE721025 NUA721023:NUA721025 ODW721023:ODW721025 ONS721023:ONS721025 OXO721023:OXO721025 PHK721023:PHK721025 PRG721023:PRG721025 QBC721023:QBC721025 QKY721023:QKY721025 QUU721023:QUU721025 REQ721023:REQ721025 ROM721023:ROM721025 RYI721023:RYI721025 SIE721023:SIE721025 SSA721023:SSA721025 TBW721023:TBW721025 TLS721023:TLS721025 TVO721023:TVO721025 UFK721023:UFK721025 UPG721023:UPG721025 UZC721023:UZC721025 VIY721023:VIY721025 VSU721023:VSU721025 WCQ721023:WCQ721025 WMM721023:WMM721025 WWI721023:WWI721025 E786559:E786561 JW786559:JW786561 TS786559:TS786561 ADO786559:ADO786561 ANK786559:ANK786561 AXG786559:AXG786561 BHC786559:BHC786561 BQY786559:BQY786561 CAU786559:CAU786561 CKQ786559:CKQ786561 CUM786559:CUM786561 DEI786559:DEI786561 DOE786559:DOE786561 DYA786559:DYA786561 EHW786559:EHW786561 ERS786559:ERS786561 FBO786559:FBO786561 FLK786559:FLK786561 FVG786559:FVG786561 GFC786559:GFC786561 GOY786559:GOY786561 GYU786559:GYU786561 HIQ786559:HIQ786561 HSM786559:HSM786561 ICI786559:ICI786561 IME786559:IME786561 IWA786559:IWA786561 JFW786559:JFW786561 JPS786559:JPS786561 JZO786559:JZO786561 KJK786559:KJK786561 KTG786559:KTG786561 LDC786559:LDC786561 LMY786559:LMY786561 LWU786559:LWU786561 MGQ786559:MGQ786561 MQM786559:MQM786561 NAI786559:NAI786561 NKE786559:NKE786561 NUA786559:NUA786561 ODW786559:ODW786561 ONS786559:ONS786561 OXO786559:OXO786561 PHK786559:PHK786561 PRG786559:PRG786561 QBC786559:QBC786561 QKY786559:QKY786561 QUU786559:QUU786561 REQ786559:REQ786561 ROM786559:ROM786561 RYI786559:RYI786561 SIE786559:SIE786561 SSA786559:SSA786561 TBW786559:TBW786561 TLS786559:TLS786561 TVO786559:TVO786561 UFK786559:UFK786561 UPG786559:UPG786561 UZC786559:UZC786561 VIY786559:VIY786561 VSU786559:VSU786561 WCQ786559:WCQ786561 WMM786559:WMM786561 WWI786559:WWI786561 E852095:E852097 JW852095:JW852097 TS852095:TS852097 ADO852095:ADO852097 ANK852095:ANK852097 AXG852095:AXG852097 BHC852095:BHC852097 BQY852095:BQY852097 CAU852095:CAU852097 CKQ852095:CKQ852097 CUM852095:CUM852097 DEI852095:DEI852097 DOE852095:DOE852097 DYA852095:DYA852097 EHW852095:EHW852097 ERS852095:ERS852097 FBO852095:FBO852097 FLK852095:FLK852097 FVG852095:FVG852097 GFC852095:GFC852097 GOY852095:GOY852097 GYU852095:GYU852097 HIQ852095:HIQ852097 HSM852095:HSM852097 ICI852095:ICI852097 IME852095:IME852097 IWA852095:IWA852097 JFW852095:JFW852097 JPS852095:JPS852097 JZO852095:JZO852097 KJK852095:KJK852097 KTG852095:KTG852097 LDC852095:LDC852097 LMY852095:LMY852097 LWU852095:LWU852097 MGQ852095:MGQ852097 MQM852095:MQM852097 NAI852095:NAI852097 NKE852095:NKE852097 NUA852095:NUA852097 ODW852095:ODW852097 ONS852095:ONS852097 OXO852095:OXO852097 PHK852095:PHK852097 PRG852095:PRG852097 QBC852095:QBC852097 QKY852095:QKY852097 QUU852095:QUU852097 REQ852095:REQ852097 ROM852095:ROM852097 RYI852095:RYI852097 SIE852095:SIE852097 SSA852095:SSA852097 TBW852095:TBW852097 TLS852095:TLS852097 TVO852095:TVO852097 UFK852095:UFK852097 UPG852095:UPG852097 UZC852095:UZC852097 VIY852095:VIY852097 VSU852095:VSU852097 WCQ852095:WCQ852097 WMM852095:WMM852097 WWI852095:WWI852097 E917631:E917633 JW917631:JW917633 TS917631:TS917633 ADO917631:ADO917633 ANK917631:ANK917633 AXG917631:AXG917633 BHC917631:BHC917633 BQY917631:BQY917633 CAU917631:CAU917633 CKQ917631:CKQ917633 CUM917631:CUM917633 DEI917631:DEI917633 DOE917631:DOE917633 DYA917631:DYA917633 EHW917631:EHW917633 ERS917631:ERS917633 FBO917631:FBO917633 FLK917631:FLK917633 FVG917631:FVG917633 GFC917631:GFC917633 GOY917631:GOY917633 GYU917631:GYU917633 HIQ917631:HIQ917633 HSM917631:HSM917633 ICI917631:ICI917633 IME917631:IME917633 IWA917631:IWA917633 JFW917631:JFW917633 JPS917631:JPS917633 JZO917631:JZO917633 KJK917631:KJK917633 KTG917631:KTG917633 LDC917631:LDC917633 LMY917631:LMY917633 LWU917631:LWU917633 MGQ917631:MGQ917633 MQM917631:MQM917633 NAI917631:NAI917633 NKE917631:NKE917633 NUA917631:NUA917633 ODW917631:ODW917633 ONS917631:ONS917633 OXO917631:OXO917633 PHK917631:PHK917633 PRG917631:PRG917633 QBC917631:QBC917633 QKY917631:QKY917633 QUU917631:QUU917633 REQ917631:REQ917633 ROM917631:ROM917633 RYI917631:RYI917633 SIE917631:SIE917633 SSA917631:SSA917633 TBW917631:TBW917633 TLS917631:TLS917633 TVO917631:TVO917633 UFK917631:UFK917633 UPG917631:UPG917633 UZC917631:UZC917633 VIY917631:VIY917633 VSU917631:VSU917633 WCQ917631:WCQ917633 WMM917631:WMM917633 WWI917631:WWI917633 E983167:E983169 JW983167:JW983169 TS983167:TS983169 ADO983167:ADO983169 ANK983167:ANK983169 AXG983167:AXG983169 BHC983167:BHC983169 BQY983167:BQY983169 CAU983167:CAU983169 CKQ983167:CKQ983169 CUM983167:CUM983169 DEI983167:DEI983169 DOE983167:DOE983169 DYA983167:DYA983169 EHW983167:EHW983169 ERS983167:ERS983169 FBO983167:FBO983169 FLK983167:FLK983169 FVG983167:FVG983169 GFC983167:GFC983169 GOY983167:GOY983169 GYU983167:GYU983169 HIQ983167:HIQ983169 HSM983167:HSM983169 ICI983167:ICI983169 IME983167:IME983169 IWA983167:IWA983169 JFW983167:JFW983169 JPS983167:JPS983169 JZO983167:JZO983169 KJK983167:KJK983169 KTG983167:KTG983169 LDC983167:LDC983169 LMY983167:LMY983169 LWU983167:LWU983169 MGQ983167:MGQ983169 MQM983167:MQM983169 NAI983167:NAI983169 NKE983167:NKE983169 NUA983167:NUA983169 ODW983167:ODW983169 ONS983167:ONS983169 OXO983167:OXO983169 PHK983167:PHK983169 PRG983167:PRG983169 QBC983167:QBC983169 QKY983167:QKY983169 QUU983167:QUU983169 REQ983167:REQ983169 ROM983167:ROM983169 RYI983167:RYI983169 SIE983167:SIE983169 SSA983167:SSA983169 TBW983167:TBW983169 TLS983167:TLS983169 TVO983167:TVO983169 UFK983167:UFK983169 UPG983167:UPG983169 UZC983167:UZC983169 VIY983167:VIY983169 VSU983167:VSU983169 WCQ983167:WCQ983169 WMM983167:WMM983169 WWI983167:WWI983169 SSA983154:SSA983156 E65907:E65909 JW65907:JW65909 TS65907:TS65909 ADO65907:ADO65909 ANK65907:ANK65909 AXG65907:AXG65909 BHC65907:BHC65909 BQY65907:BQY65909 CAU65907:CAU65909 CKQ65907:CKQ65909 CUM65907:CUM65909 DEI65907:DEI65909 DOE65907:DOE65909 DYA65907:DYA65909 EHW65907:EHW65909 ERS65907:ERS65909 FBO65907:FBO65909 FLK65907:FLK65909 FVG65907:FVG65909 GFC65907:GFC65909 GOY65907:GOY65909 GYU65907:GYU65909 HIQ65907:HIQ65909 HSM65907:HSM65909 ICI65907:ICI65909 IME65907:IME65909 IWA65907:IWA65909 JFW65907:JFW65909 JPS65907:JPS65909 JZO65907:JZO65909 KJK65907:KJK65909 KTG65907:KTG65909 LDC65907:LDC65909 LMY65907:LMY65909 LWU65907:LWU65909 MGQ65907:MGQ65909 MQM65907:MQM65909 NAI65907:NAI65909 NKE65907:NKE65909 NUA65907:NUA65909 ODW65907:ODW65909 ONS65907:ONS65909 OXO65907:OXO65909 PHK65907:PHK65909 PRG65907:PRG65909 QBC65907:QBC65909 QKY65907:QKY65909 QUU65907:QUU65909 REQ65907:REQ65909 ROM65907:ROM65909 RYI65907:RYI65909 SIE65907:SIE65909 SSA65907:SSA65909 TBW65907:TBW65909 TLS65907:TLS65909 TVO65907:TVO65909 UFK65907:UFK65909 UPG65907:UPG65909 UZC65907:UZC65909 VIY65907:VIY65909 VSU65907:VSU65909 WCQ65907:WCQ65909 WMM65907:WMM65909 WWI65907:WWI65909 E131443:E131445 JW131443:JW131445 TS131443:TS131445 ADO131443:ADO131445 ANK131443:ANK131445 AXG131443:AXG131445 BHC131443:BHC131445 BQY131443:BQY131445 CAU131443:CAU131445 CKQ131443:CKQ131445 CUM131443:CUM131445 DEI131443:DEI131445 DOE131443:DOE131445 DYA131443:DYA131445 EHW131443:EHW131445 ERS131443:ERS131445 FBO131443:FBO131445 FLK131443:FLK131445 FVG131443:FVG131445 GFC131443:GFC131445 GOY131443:GOY131445 GYU131443:GYU131445 HIQ131443:HIQ131445 HSM131443:HSM131445 ICI131443:ICI131445 IME131443:IME131445 IWA131443:IWA131445 JFW131443:JFW131445 JPS131443:JPS131445 JZO131443:JZO131445 KJK131443:KJK131445 KTG131443:KTG131445 LDC131443:LDC131445 LMY131443:LMY131445 LWU131443:LWU131445 MGQ131443:MGQ131445 MQM131443:MQM131445 NAI131443:NAI131445 NKE131443:NKE131445 NUA131443:NUA131445 ODW131443:ODW131445 ONS131443:ONS131445 OXO131443:OXO131445 PHK131443:PHK131445 PRG131443:PRG131445 QBC131443:QBC131445 QKY131443:QKY131445 QUU131443:QUU131445 REQ131443:REQ131445 ROM131443:ROM131445 RYI131443:RYI131445 SIE131443:SIE131445 SSA131443:SSA131445 TBW131443:TBW131445 TLS131443:TLS131445 TVO131443:TVO131445 UFK131443:UFK131445 UPG131443:UPG131445 UZC131443:UZC131445 VIY131443:VIY131445 VSU131443:VSU131445 WCQ131443:WCQ131445 WMM131443:WMM131445 WWI131443:WWI131445 E196979:E196981 JW196979:JW196981 TS196979:TS196981 ADO196979:ADO196981 ANK196979:ANK196981 AXG196979:AXG196981 BHC196979:BHC196981 BQY196979:BQY196981 CAU196979:CAU196981 CKQ196979:CKQ196981 CUM196979:CUM196981 DEI196979:DEI196981 DOE196979:DOE196981 DYA196979:DYA196981 EHW196979:EHW196981 ERS196979:ERS196981 FBO196979:FBO196981 FLK196979:FLK196981 FVG196979:FVG196981 GFC196979:GFC196981 GOY196979:GOY196981 GYU196979:GYU196981 HIQ196979:HIQ196981 HSM196979:HSM196981 ICI196979:ICI196981 IME196979:IME196981 IWA196979:IWA196981 JFW196979:JFW196981 JPS196979:JPS196981 JZO196979:JZO196981 KJK196979:KJK196981 KTG196979:KTG196981 LDC196979:LDC196981 LMY196979:LMY196981 LWU196979:LWU196981 MGQ196979:MGQ196981 MQM196979:MQM196981 NAI196979:NAI196981 NKE196979:NKE196981 NUA196979:NUA196981 ODW196979:ODW196981 ONS196979:ONS196981 OXO196979:OXO196981 PHK196979:PHK196981 PRG196979:PRG196981 QBC196979:QBC196981 QKY196979:QKY196981 QUU196979:QUU196981 REQ196979:REQ196981 ROM196979:ROM196981 RYI196979:RYI196981 SIE196979:SIE196981 SSA196979:SSA196981 TBW196979:TBW196981 TLS196979:TLS196981 TVO196979:TVO196981 UFK196979:UFK196981 UPG196979:UPG196981 UZC196979:UZC196981 VIY196979:VIY196981 VSU196979:VSU196981 WCQ196979:WCQ196981 WMM196979:WMM196981 WWI196979:WWI196981 E262515:E262517 JW262515:JW262517 TS262515:TS262517 ADO262515:ADO262517 ANK262515:ANK262517 AXG262515:AXG262517 BHC262515:BHC262517 BQY262515:BQY262517 CAU262515:CAU262517 CKQ262515:CKQ262517 CUM262515:CUM262517 DEI262515:DEI262517 DOE262515:DOE262517 DYA262515:DYA262517 EHW262515:EHW262517 ERS262515:ERS262517 FBO262515:FBO262517 FLK262515:FLK262517 FVG262515:FVG262517 GFC262515:GFC262517 GOY262515:GOY262517 GYU262515:GYU262517 HIQ262515:HIQ262517 HSM262515:HSM262517 ICI262515:ICI262517 IME262515:IME262517 IWA262515:IWA262517 JFW262515:JFW262517 JPS262515:JPS262517 JZO262515:JZO262517 KJK262515:KJK262517 KTG262515:KTG262517 LDC262515:LDC262517 LMY262515:LMY262517 LWU262515:LWU262517 MGQ262515:MGQ262517 MQM262515:MQM262517 NAI262515:NAI262517 NKE262515:NKE262517 NUA262515:NUA262517 ODW262515:ODW262517 ONS262515:ONS262517 OXO262515:OXO262517 PHK262515:PHK262517 PRG262515:PRG262517 QBC262515:QBC262517 QKY262515:QKY262517 QUU262515:QUU262517 REQ262515:REQ262517 ROM262515:ROM262517 RYI262515:RYI262517 SIE262515:SIE262517 SSA262515:SSA262517 TBW262515:TBW262517 TLS262515:TLS262517 TVO262515:TVO262517 UFK262515:UFK262517 UPG262515:UPG262517 UZC262515:UZC262517 VIY262515:VIY262517 VSU262515:VSU262517 WCQ262515:WCQ262517 WMM262515:WMM262517 WWI262515:WWI262517 E328051:E328053 JW328051:JW328053 TS328051:TS328053 ADO328051:ADO328053 ANK328051:ANK328053 AXG328051:AXG328053 BHC328051:BHC328053 BQY328051:BQY328053 CAU328051:CAU328053 CKQ328051:CKQ328053 CUM328051:CUM328053 DEI328051:DEI328053 DOE328051:DOE328053 DYA328051:DYA328053 EHW328051:EHW328053 ERS328051:ERS328053 FBO328051:FBO328053 FLK328051:FLK328053 FVG328051:FVG328053 GFC328051:GFC328053 GOY328051:GOY328053 GYU328051:GYU328053 HIQ328051:HIQ328053 HSM328051:HSM328053 ICI328051:ICI328053 IME328051:IME328053 IWA328051:IWA328053 JFW328051:JFW328053 JPS328051:JPS328053 JZO328051:JZO328053 KJK328051:KJK328053 KTG328051:KTG328053 LDC328051:LDC328053 LMY328051:LMY328053 LWU328051:LWU328053 MGQ328051:MGQ328053 MQM328051:MQM328053 NAI328051:NAI328053 NKE328051:NKE328053 NUA328051:NUA328053 ODW328051:ODW328053 ONS328051:ONS328053 OXO328051:OXO328053 PHK328051:PHK328053 PRG328051:PRG328053 QBC328051:QBC328053 QKY328051:QKY328053 QUU328051:QUU328053 REQ328051:REQ328053 ROM328051:ROM328053 RYI328051:RYI328053 SIE328051:SIE328053 SSA328051:SSA328053 TBW328051:TBW328053 TLS328051:TLS328053 TVO328051:TVO328053 UFK328051:UFK328053 UPG328051:UPG328053 UZC328051:UZC328053 VIY328051:VIY328053 VSU328051:VSU328053 WCQ328051:WCQ328053 WMM328051:WMM328053 WWI328051:WWI328053 E393587:E393589 JW393587:JW393589 TS393587:TS393589 ADO393587:ADO393589 ANK393587:ANK393589 AXG393587:AXG393589 BHC393587:BHC393589 BQY393587:BQY393589 CAU393587:CAU393589 CKQ393587:CKQ393589 CUM393587:CUM393589 DEI393587:DEI393589 DOE393587:DOE393589 DYA393587:DYA393589 EHW393587:EHW393589 ERS393587:ERS393589 FBO393587:FBO393589 FLK393587:FLK393589 FVG393587:FVG393589 GFC393587:GFC393589 GOY393587:GOY393589 GYU393587:GYU393589 HIQ393587:HIQ393589 HSM393587:HSM393589 ICI393587:ICI393589 IME393587:IME393589 IWA393587:IWA393589 JFW393587:JFW393589 JPS393587:JPS393589 JZO393587:JZO393589 KJK393587:KJK393589 KTG393587:KTG393589 LDC393587:LDC393589 LMY393587:LMY393589 LWU393587:LWU393589 MGQ393587:MGQ393589 MQM393587:MQM393589 NAI393587:NAI393589 NKE393587:NKE393589 NUA393587:NUA393589 ODW393587:ODW393589 ONS393587:ONS393589 OXO393587:OXO393589 PHK393587:PHK393589 PRG393587:PRG393589 QBC393587:QBC393589 QKY393587:QKY393589 QUU393587:QUU393589 REQ393587:REQ393589 ROM393587:ROM393589 RYI393587:RYI393589 SIE393587:SIE393589 SSA393587:SSA393589 TBW393587:TBW393589 TLS393587:TLS393589 TVO393587:TVO393589 UFK393587:UFK393589 UPG393587:UPG393589 UZC393587:UZC393589 VIY393587:VIY393589 VSU393587:VSU393589 WCQ393587:WCQ393589 WMM393587:WMM393589 WWI393587:WWI393589 E459123:E459125 JW459123:JW459125 TS459123:TS459125 ADO459123:ADO459125 ANK459123:ANK459125 AXG459123:AXG459125 BHC459123:BHC459125 BQY459123:BQY459125 CAU459123:CAU459125 CKQ459123:CKQ459125 CUM459123:CUM459125 DEI459123:DEI459125 DOE459123:DOE459125 DYA459123:DYA459125 EHW459123:EHW459125 ERS459123:ERS459125 FBO459123:FBO459125 FLK459123:FLK459125 FVG459123:FVG459125 GFC459123:GFC459125 GOY459123:GOY459125 GYU459123:GYU459125 HIQ459123:HIQ459125 HSM459123:HSM459125 ICI459123:ICI459125 IME459123:IME459125 IWA459123:IWA459125 JFW459123:JFW459125 JPS459123:JPS459125 JZO459123:JZO459125 KJK459123:KJK459125 KTG459123:KTG459125 LDC459123:LDC459125 LMY459123:LMY459125 LWU459123:LWU459125 MGQ459123:MGQ459125 MQM459123:MQM459125 NAI459123:NAI459125 NKE459123:NKE459125 NUA459123:NUA459125 ODW459123:ODW459125 ONS459123:ONS459125 OXO459123:OXO459125 PHK459123:PHK459125 PRG459123:PRG459125 QBC459123:QBC459125 QKY459123:QKY459125 QUU459123:QUU459125 REQ459123:REQ459125 ROM459123:ROM459125 RYI459123:RYI459125 SIE459123:SIE459125 SSA459123:SSA459125 TBW459123:TBW459125 TLS459123:TLS459125 TVO459123:TVO459125 UFK459123:UFK459125 UPG459123:UPG459125 UZC459123:UZC459125 VIY459123:VIY459125 VSU459123:VSU459125 WCQ459123:WCQ459125 WMM459123:WMM459125 WWI459123:WWI459125 E524659:E524661 JW524659:JW524661 TS524659:TS524661 ADO524659:ADO524661 ANK524659:ANK524661 AXG524659:AXG524661 BHC524659:BHC524661 BQY524659:BQY524661 CAU524659:CAU524661 CKQ524659:CKQ524661 CUM524659:CUM524661 DEI524659:DEI524661 DOE524659:DOE524661 DYA524659:DYA524661 EHW524659:EHW524661 ERS524659:ERS524661 FBO524659:FBO524661 FLK524659:FLK524661 FVG524659:FVG524661 GFC524659:GFC524661 GOY524659:GOY524661 GYU524659:GYU524661 HIQ524659:HIQ524661 HSM524659:HSM524661 ICI524659:ICI524661 IME524659:IME524661 IWA524659:IWA524661 JFW524659:JFW524661 JPS524659:JPS524661 JZO524659:JZO524661 KJK524659:KJK524661 KTG524659:KTG524661 LDC524659:LDC524661 LMY524659:LMY524661 LWU524659:LWU524661 MGQ524659:MGQ524661 MQM524659:MQM524661 NAI524659:NAI524661 NKE524659:NKE524661 NUA524659:NUA524661 ODW524659:ODW524661 ONS524659:ONS524661 OXO524659:OXO524661 PHK524659:PHK524661 PRG524659:PRG524661 QBC524659:QBC524661 QKY524659:QKY524661 QUU524659:QUU524661 REQ524659:REQ524661 ROM524659:ROM524661 RYI524659:RYI524661 SIE524659:SIE524661 SSA524659:SSA524661 TBW524659:TBW524661 TLS524659:TLS524661 TVO524659:TVO524661 UFK524659:UFK524661 UPG524659:UPG524661 UZC524659:UZC524661 VIY524659:VIY524661 VSU524659:VSU524661 WCQ524659:WCQ524661 WMM524659:WMM524661 WWI524659:WWI524661 E590195:E590197 JW590195:JW590197 TS590195:TS590197 ADO590195:ADO590197 ANK590195:ANK590197 AXG590195:AXG590197 BHC590195:BHC590197 BQY590195:BQY590197 CAU590195:CAU590197 CKQ590195:CKQ590197 CUM590195:CUM590197 DEI590195:DEI590197 DOE590195:DOE590197 DYA590195:DYA590197 EHW590195:EHW590197 ERS590195:ERS590197 FBO590195:FBO590197 FLK590195:FLK590197 FVG590195:FVG590197 GFC590195:GFC590197 GOY590195:GOY590197 GYU590195:GYU590197 HIQ590195:HIQ590197 HSM590195:HSM590197 ICI590195:ICI590197 IME590195:IME590197 IWA590195:IWA590197 JFW590195:JFW590197 JPS590195:JPS590197 JZO590195:JZO590197 KJK590195:KJK590197 KTG590195:KTG590197 LDC590195:LDC590197 LMY590195:LMY590197 LWU590195:LWU590197 MGQ590195:MGQ590197 MQM590195:MQM590197 NAI590195:NAI590197 NKE590195:NKE590197 NUA590195:NUA590197 ODW590195:ODW590197 ONS590195:ONS590197 OXO590195:OXO590197 PHK590195:PHK590197 PRG590195:PRG590197 QBC590195:QBC590197 QKY590195:QKY590197 QUU590195:QUU590197 REQ590195:REQ590197 ROM590195:ROM590197 RYI590195:RYI590197 SIE590195:SIE590197 SSA590195:SSA590197 TBW590195:TBW590197 TLS590195:TLS590197 TVO590195:TVO590197 UFK590195:UFK590197 UPG590195:UPG590197 UZC590195:UZC590197 VIY590195:VIY590197 VSU590195:VSU590197 WCQ590195:WCQ590197 WMM590195:WMM590197 WWI590195:WWI590197 E655731:E655733 JW655731:JW655733 TS655731:TS655733 ADO655731:ADO655733 ANK655731:ANK655733 AXG655731:AXG655733 BHC655731:BHC655733 BQY655731:BQY655733 CAU655731:CAU655733 CKQ655731:CKQ655733 CUM655731:CUM655733 DEI655731:DEI655733 DOE655731:DOE655733 DYA655731:DYA655733 EHW655731:EHW655733 ERS655731:ERS655733 FBO655731:FBO655733 FLK655731:FLK655733 FVG655731:FVG655733 GFC655731:GFC655733 GOY655731:GOY655733 GYU655731:GYU655733 HIQ655731:HIQ655733 HSM655731:HSM655733 ICI655731:ICI655733 IME655731:IME655733 IWA655731:IWA655733 JFW655731:JFW655733 JPS655731:JPS655733 JZO655731:JZO655733 KJK655731:KJK655733 KTG655731:KTG655733 LDC655731:LDC655733 LMY655731:LMY655733 LWU655731:LWU655733 MGQ655731:MGQ655733 MQM655731:MQM655733 NAI655731:NAI655733 NKE655731:NKE655733 NUA655731:NUA655733 ODW655731:ODW655733 ONS655731:ONS655733 OXO655731:OXO655733 PHK655731:PHK655733 PRG655731:PRG655733 QBC655731:QBC655733 QKY655731:QKY655733 QUU655731:QUU655733 REQ655731:REQ655733 ROM655731:ROM655733 RYI655731:RYI655733 SIE655731:SIE655733 SSA655731:SSA655733 TBW655731:TBW655733 TLS655731:TLS655733 TVO655731:TVO655733 UFK655731:UFK655733 UPG655731:UPG655733 UZC655731:UZC655733 VIY655731:VIY655733 VSU655731:VSU655733 WCQ655731:WCQ655733 WMM655731:WMM655733 WWI655731:WWI655733 E721267:E721269 JW721267:JW721269 TS721267:TS721269 ADO721267:ADO721269 ANK721267:ANK721269 AXG721267:AXG721269 BHC721267:BHC721269 BQY721267:BQY721269 CAU721267:CAU721269 CKQ721267:CKQ721269 CUM721267:CUM721269 DEI721267:DEI721269 DOE721267:DOE721269 DYA721267:DYA721269 EHW721267:EHW721269 ERS721267:ERS721269 FBO721267:FBO721269 FLK721267:FLK721269 FVG721267:FVG721269 GFC721267:GFC721269 GOY721267:GOY721269 GYU721267:GYU721269 HIQ721267:HIQ721269 HSM721267:HSM721269 ICI721267:ICI721269 IME721267:IME721269 IWA721267:IWA721269 JFW721267:JFW721269 JPS721267:JPS721269 JZO721267:JZO721269 KJK721267:KJK721269 KTG721267:KTG721269 LDC721267:LDC721269 LMY721267:LMY721269 LWU721267:LWU721269 MGQ721267:MGQ721269 MQM721267:MQM721269 NAI721267:NAI721269 NKE721267:NKE721269 NUA721267:NUA721269 ODW721267:ODW721269 ONS721267:ONS721269 OXO721267:OXO721269 PHK721267:PHK721269 PRG721267:PRG721269 QBC721267:QBC721269 QKY721267:QKY721269 QUU721267:QUU721269 REQ721267:REQ721269 ROM721267:ROM721269 RYI721267:RYI721269 SIE721267:SIE721269 SSA721267:SSA721269 TBW721267:TBW721269 TLS721267:TLS721269 TVO721267:TVO721269 UFK721267:UFK721269 UPG721267:UPG721269 UZC721267:UZC721269 VIY721267:VIY721269 VSU721267:VSU721269 WCQ721267:WCQ721269 WMM721267:WMM721269 WWI721267:WWI721269 E786803:E786805 JW786803:JW786805 TS786803:TS786805 ADO786803:ADO786805 ANK786803:ANK786805 AXG786803:AXG786805 BHC786803:BHC786805 BQY786803:BQY786805 CAU786803:CAU786805 CKQ786803:CKQ786805 CUM786803:CUM786805 DEI786803:DEI786805 DOE786803:DOE786805 DYA786803:DYA786805 EHW786803:EHW786805 ERS786803:ERS786805 FBO786803:FBO786805 FLK786803:FLK786805 FVG786803:FVG786805 GFC786803:GFC786805 GOY786803:GOY786805 GYU786803:GYU786805 HIQ786803:HIQ786805 HSM786803:HSM786805 ICI786803:ICI786805 IME786803:IME786805 IWA786803:IWA786805 JFW786803:JFW786805 JPS786803:JPS786805 JZO786803:JZO786805 KJK786803:KJK786805 KTG786803:KTG786805 LDC786803:LDC786805 LMY786803:LMY786805 LWU786803:LWU786805 MGQ786803:MGQ786805 MQM786803:MQM786805 NAI786803:NAI786805 NKE786803:NKE786805 NUA786803:NUA786805 ODW786803:ODW786805 ONS786803:ONS786805 OXO786803:OXO786805 PHK786803:PHK786805 PRG786803:PRG786805 QBC786803:QBC786805 QKY786803:QKY786805 QUU786803:QUU786805 REQ786803:REQ786805 ROM786803:ROM786805 RYI786803:RYI786805 SIE786803:SIE786805 SSA786803:SSA786805 TBW786803:TBW786805 TLS786803:TLS786805 TVO786803:TVO786805 UFK786803:UFK786805 UPG786803:UPG786805 UZC786803:UZC786805 VIY786803:VIY786805 VSU786803:VSU786805 WCQ786803:WCQ786805 WMM786803:WMM786805 WWI786803:WWI786805 E852339:E852341 JW852339:JW852341 TS852339:TS852341 ADO852339:ADO852341 ANK852339:ANK852341 AXG852339:AXG852341 BHC852339:BHC852341 BQY852339:BQY852341 CAU852339:CAU852341 CKQ852339:CKQ852341 CUM852339:CUM852341 DEI852339:DEI852341 DOE852339:DOE852341 DYA852339:DYA852341 EHW852339:EHW852341 ERS852339:ERS852341 FBO852339:FBO852341 FLK852339:FLK852341 FVG852339:FVG852341 GFC852339:GFC852341 GOY852339:GOY852341 GYU852339:GYU852341 HIQ852339:HIQ852341 HSM852339:HSM852341 ICI852339:ICI852341 IME852339:IME852341 IWA852339:IWA852341 JFW852339:JFW852341 JPS852339:JPS852341 JZO852339:JZO852341 KJK852339:KJK852341 KTG852339:KTG852341 LDC852339:LDC852341 LMY852339:LMY852341 LWU852339:LWU852341 MGQ852339:MGQ852341 MQM852339:MQM852341 NAI852339:NAI852341 NKE852339:NKE852341 NUA852339:NUA852341 ODW852339:ODW852341 ONS852339:ONS852341 OXO852339:OXO852341 PHK852339:PHK852341 PRG852339:PRG852341 QBC852339:QBC852341 QKY852339:QKY852341 QUU852339:QUU852341 REQ852339:REQ852341 ROM852339:ROM852341 RYI852339:RYI852341 SIE852339:SIE852341 SSA852339:SSA852341 TBW852339:TBW852341 TLS852339:TLS852341 TVO852339:TVO852341 UFK852339:UFK852341 UPG852339:UPG852341 UZC852339:UZC852341 VIY852339:VIY852341 VSU852339:VSU852341 WCQ852339:WCQ852341 WMM852339:WMM852341 WWI852339:WWI852341 E917875:E917877 JW917875:JW917877 TS917875:TS917877 ADO917875:ADO917877 ANK917875:ANK917877 AXG917875:AXG917877 BHC917875:BHC917877 BQY917875:BQY917877 CAU917875:CAU917877 CKQ917875:CKQ917877 CUM917875:CUM917877 DEI917875:DEI917877 DOE917875:DOE917877 DYA917875:DYA917877 EHW917875:EHW917877 ERS917875:ERS917877 FBO917875:FBO917877 FLK917875:FLK917877 FVG917875:FVG917877 GFC917875:GFC917877 GOY917875:GOY917877 GYU917875:GYU917877 HIQ917875:HIQ917877 HSM917875:HSM917877 ICI917875:ICI917877 IME917875:IME917877 IWA917875:IWA917877 JFW917875:JFW917877 JPS917875:JPS917877 JZO917875:JZO917877 KJK917875:KJK917877 KTG917875:KTG917877 LDC917875:LDC917877 LMY917875:LMY917877 LWU917875:LWU917877 MGQ917875:MGQ917877 MQM917875:MQM917877 NAI917875:NAI917877 NKE917875:NKE917877 NUA917875:NUA917877 ODW917875:ODW917877 ONS917875:ONS917877 OXO917875:OXO917877 PHK917875:PHK917877 PRG917875:PRG917877 QBC917875:QBC917877 QKY917875:QKY917877 QUU917875:QUU917877 REQ917875:REQ917877 ROM917875:ROM917877 RYI917875:RYI917877 SIE917875:SIE917877 SSA917875:SSA917877 TBW917875:TBW917877 TLS917875:TLS917877 TVO917875:TVO917877 UFK917875:UFK917877 UPG917875:UPG917877 UZC917875:UZC917877 VIY917875:VIY917877 VSU917875:VSU917877 WCQ917875:WCQ917877 WMM917875:WMM917877 WWI917875:WWI917877 E983411:E983413 JW983411:JW983413 TS983411:TS983413 ADO983411:ADO983413 ANK983411:ANK983413 AXG983411:AXG983413 BHC983411:BHC983413 BQY983411:BQY983413 CAU983411:CAU983413 CKQ983411:CKQ983413 CUM983411:CUM983413 DEI983411:DEI983413 DOE983411:DOE983413 DYA983411:DYA983413 EHW983411:EHW983413 ERS983411:ERS983413 FBO983411:FBO983413 FLK983411:FLK983413 FVG983411:FVG983413 GFC983411:GFC983413 GOY983411:GOY983413 GYU983411:GYU983413 HIQ983411:HIQ983413 HSM983411:HSM983413 ICI983411:ICI983413 IME983411:IME983413 IWA983411:IWA983413 JFW983411:JFW983413 JPS983411:JPS983413 JZO983411:JZO983413 KJK983411:KJK983413 KTG983411:KTG983413 LDC983411:LDC983413 LMY983411:LMY983413 LWU983411:LWU983413 MGQ983411:MGQ983413 MQM983411:MQM983413 NAI983411:NAI983413 NKE983411:NKE983413 NUA983411:NUA983413 ODW983411:ODW983413 ONS983411:ONS983413 OXO983411:OXO983413 PHK983411:PHK983413 PRG983411:PRG983413 QBC983411:QBC983413 QKY983411:QKY983413 QUU983411:QUU983413 REQ983411:REQ983413 ROM983411:ROM983413 RYI983411:RYI983413 SIE983411:SIE983413 SSA983411:SSA983413 TBW983411:TBW983413 TLS983411:TLS983413 TVO983411:TVO983413 UFK983411:UFK983413 UPG983411:UPG983413 UZC983411:UZC983413 VIY983411:VIY983413 VSU983411:VSU983413 WCQ983411:WCQ983413 WMM983411:WMM983413 WWI983411:WWI983413 TBW983154:TBW983156 JW370:JW372 TS370:TS372 ADO370:ADO372 ANK370:ANK372 AXG370:AXG372 BHC370:BHC372 BQY370:BQY372 CAU370:CAU372 CKQ370:CKQ372 CUM370:CUM372 DEI370:DEI372 DOE370:DOE372 DYA370:DYA372 EHW370:EHW372 ERS370:ERS372 FBO370:FBO372 FLK370:FLK372 FVG370:FVG372 GFC370:GFC372 GOY370:GOY372 GYU370:GYU372 HIQ370:HIQ372 HSM370:HSM372 ICI370:ICI372 IME370:IME372 IWA370:IWA372 JFW370:JFW372 JPS370:JPS372 JZO370:JZO372 KJK370:KJK372 KTG370:KTG372 LDC370:LDC372 LMY370:LMY372 LWU370:LWU372 MGQ370:MGQ372 MQM370:MQM372 NAI370:NAI372 NKE370:NKE372 NUA370:NUA372 ODW370:ODW372 ONS370:ONS372 OXO370:OXO372 PHK370:PHK372 PRG370:PRG372 QBC370:QBC372 QKY370:QKY372 QUU370:QUU372 REQ370:REQ372 ROM370:ROM372 RYI370:RYI372 SIE370:SIE372 SSA370:SSA372 TBW370:TBW372 TLS370:TLS372 TVO370:TVO372 UFK370:UFK372 UPG370:UPG372 UZC370:UZC372 VIY370:VIY372 VSU370:VSU372 WCQ370:WCQ372 WMM370:WMM372 WWI370:WWI372 E65887:E65889 JW65887:JW65889 TS65887:TS65889 ADO65887:ADO65889 ANK65887:ANK65889 AXG65887:AXG65889 BHC65887:BHC65889 BQY65887:BQY65889 CAU65887:CAU65889 CKQ65887:CKQ65889 CUM65887:CUM65889 DEI65887:DEI65889 DOE65887:DOE65889 DYA65887:DYA65889 EHW65887:EHW65889 ERS65887:ERS65889 FBO65887:FBO65889 FLK65887:FLK65889 FVG65887:FVG65889 GFC65887:GFC65889 GOY65887:GOY65889 GYU65887:GYU65889 HIQ65887:HIQ65889 HSM65887:HSM65889 ICI65887:ICI65889 IME65887:IME65889 IWA65887:IWA65889 JFW65887:JFW65889 JPS65887:JPS65889 JZO65887:JZO65889 KJK65887:KJK65889 KTG65887:KTG65889 LDC65887:LDC65889 LMY65887:LMY65889 LWU65887:LWU65889 MGQ65887:MGQ65889 MQM65887:MQM65889 NAI65887:NAI65889 NKE65887:NKE65889 NUA65887:NUA65889 ODW65887:ODW65889 ONS65887:ONS65889 OXO65887:OXO65889 PHK65887:PHK65889 PRG65887:PRG65889 QBC65887:QBC65889 QKY65887:QKY65889 QUU65887:QUU65889 REQ65887:REQ65889 ROM65887:ROM65889 RYI65887:RYI65889 SIE65887:SIE65889 SSA65887:SSA65889 TBW65887:TBW65889 TLS65887:TLS65889 TVO65887:TVO65889 UFK65887:UFK65889 UPG65887:UPG65889 UZC65887:UZC65889 VIY65887:VIY65889 VSU65887:VSU65889 WCQ65887:WCQ65889 WMM65887:WMM65889 WWI65887:WWI65889 E131423:E131425 JW131423:JW131425 TS131423:TS131425 ADO131423:ADO131425 ANK131423:ANK131425 AXG131423:AXG131425 BHC131423:BHC131425 BQY131423:BQY131425 CAU131423:CAU131425 CKQ131423:CKQ131425 CUM131423:CUM131425 DEI131423:DEI131425 DOE131423:DOE131425 DYA131423:DYA131425 EHW131423:EHW131425 ERS131423:ERS131425 FBO131423:FBO131425 FLK131423:FLK131425 FVG131423:FVG131425 GFC131423:GFC131425 GOY131423:GOY131425 GYU131423:GYU131425 HIQ131423:HIQ131425 HSM131423:HSM131425 ICI131423:ICI131425 IME131423:IME131425 IWA131423:IWA131425 JFW131423:JFW131425 JPS131423:JPS131425 JZO131423:JZO131425 KJK131423:KJK131425 KTG131423:KTG131425 LDC131423:LDC131425 LMY131423:LMY131425 LWU131423:LWU131425 MGQ131423:MGQ131425 MQM131423:MQM131425 NAI131423:NAI131425 NKE131423:NKE131425 NUA131423:NUA131425 ODW131423:ODW131425 ONS131423:ONS131425 OXO131423:OXO131425 PHK131423:PHK131425 PRG131423:PRG131425 QBC131423:QBC131425 QKY131423:QKY131425 QUU131423:QUU131425 REQ131423:REQ131425 ROM131423:ROM131425 RYI131423:RYI131425 SIE131423:SIE131425 SSA131423:SSA131425 TBW131423:TBW131425 TLS131423:TLS131425 TVO131423:TVO131425 UFK131423:UFK131425 UPG131423:UPG131425 UZC131423:UZC131425 VIY131423:VIY131425 VSU131423:VSU131425 WCQ131423:WCQ131425 WMM131423:WMM131425 WWI131423:WWI131425 E196959:E196961 JW196959:JW196961 TS196959:TS196961 ADO196959:ADO196961 ANK196959:ANK196961 AXG196959:AXG196961 BHC196959:BHC196961 BQY196959:BQY196961 CAU196959:CAU196961 CKQ196959:CKQ196961 CUM196959:CUM196961 DEI196959:DEI196961 DOE196959:DOE196961 DYA196959:DYA196961 EHW196959:EHW196961 ERS196959:ERS196961 FBO196959:FBO196961 FLK196959:FLK196961 FVG196959:FVG196961 GFC196959:GFC196961 GOY196959:GOY196961 GYU196959:GYU196961 HIQ196959:HIQ196961 HSM196959:HSM196961 ICI196959:ICI196961 IME196959:IME196961 IWA196959:IWA196961 JFW196959:JFW196961 JPS196959:JPS196961 JZO196959:JZO196961 KJK196959:KJK196961 KTG196959:KTG196961 LDC196959:LDC196961 LMY196959:LMY196961 LWU196959:LWU196961 MGQ196959:MGQ196961 MQM196959:MQM196961 NAI196959:NAI196961 NKE196959:NKE196961 NUA196959:NUA196961 ODW196959:ODW196961 ONS196959:ONS196961 OXO196959:OXO196961 PHK196959:PHK196961 PRG196959:PRG196961 QBC196959:QBC196961 QKY196959:QKY196961 QUU196959:QUU196961 REQ196959:REQ196961 ROM196959:ROM196961 RYI196959:RYI196961 SIE196959:SIE196961 SSA196959:SSA196961 TBW196959:TBW196961 TLS196959:TLS196961 TVO196959:TVO196961 UFK196959:UFK196961 UPG196959:UPG196961 UZC196959:UZC196961 VIY196959:VIY196961 VSU196959:VSU196961 WCQ196959:WCQ196961 WMM196959:WMM196961 WWI196959:WWI196961 E262495:E262497 JW262495:JW262497 TS262495:TS262497 ADO262495:ADO262497 ANK262495:ANK262497 AXG262495:AXG262497 BHC262495:BHC262497 BQY262495:BQY262497 CAU262495:CAU262497 CKQ262495:CKQ262497 CUM262495:CUM262497 DEI262495:DEI262497 DOE262495:DOE262497 DYA262495:DYA262497 EHW262495:EHW262497 ERS262495:ERS262497 FBO262495:FBO262497 FLK262495:FLK262497 FVG262495:FVG262497 GFC262495:GFC262497 GOY262495:GOY262497 GYU262495:GYU262497 HIQ262495:HIQ262497 HSM262495:HSM262497 ICI262495:ICI262497 IME262495:IME262497 IWA262495:IWA262497 JFW262495:JFW262497 JPS262495:JPS262497 JZO262495:JZO262497 KJK262495:KJK262497 KTG262495:KTG262497 LDC262495:LDC262497 LMY262495:LMY262497 LWU262495:LWU262497 MGQ262495:MGQ262497 MQM262495:MQM262497 NAI262495:NAI262497 NKE262495:NKE262497 NUA262495:NUA262497 ODW262495:ODW262497 ONS262495:ONS262497 OXO262495:OXO262497 PHK262495:PHK262497 PRG262495:PRG262497 QBC262495:QBC262497 QKY262495:QKY262497 QUU262495:QUU262497 REQ262495:REQ262497 ROM262495:ROM262497 RYI262495:RYI262497 SIE262495:SIE262497 SSA262495:SSA262497 TBW262495:TBW262497 TLS262495:TLS262497 TVO262495:TVO262497 UFK262495:UFK262497 UPG262495:UPG262497 UZC262495:UZC262497 VIY262495:VIY262497 VSU262495:VSU262497 WCQ262495:WCQ262497 WMM262495:WMM262497 WWI262495:WWI262497 E328031:E328033 JW328031:JW328033 TS328031:TS328033 ADO328031:ADO328033 ANK328031:ANK328033 AXG328031:AXG328033 BHC328031:BHC328033 BQY328031:BQY328033 CAU328031:CAU328033 CKQ328031:CKQ328033 CUM328031:CUM328033 DEI328031:DEI328033 DOE328031:DOE328033 DYA328031:DYA328033 EHW328031:EHW328033 ERS328031:ERS328033 FBO328031:FBO328033 FLK328031:FLK328033 FVG328031:FVG328033 GFC328031:GFC328033 GOY328031:GOY328033 GYU328031:GYU328033 HIQ328031:HIQ328033 HSM328031:HSM328033 ICI328031:ICI328033 IME328031:IME328033 IWA328031:IWA328033 JFW328031:JFW328033 JPS328031:JPS328033 JZO328031:JZO328033 KJK328031:KJK328033 KTG328031:KTG328033 LDC328031:LDC328033 LMY328031:LMY328033 LWU328031:LWU328033 MGQ328031:MGQ328033 MQM328031:MQM328033 NAI328031:NAI328033 NKE328031:NKE328033 NUA328031:NUA328033 ODW328031:ODW328033 ONS328031:ONS328033 OXO328031:OXO328033 PHK328031:PHK328033 PRG328031:PRG328033 QBC328031:QBC328033 QKY328031:QKY328033 QUU328031:QUU328033 REQ328031:REQ328033 ROM328031:ROM328033 RYI328031:RYI328033 SIE328031:SIE328033 SSA328031:SSA328033 TBW328031:TBW328033 TLS328031:TLS328033 TVO328031:TVO328033 UFK328031:UFK328033 UPG328031:UPG328033 UZC328031:UZC328033 VIY328031:VIY328033 VSU328031:VSU328033 WCQ328031:WCQ328033 WMM328031:WMM328033 WWI328031:WWI328033 E393567:E393569 JW393567:JW393569 TS393567:TS393569 ADO393567:ADO393569 ANK393567:ANK393569 AXG393567:AXG393569 BHC393567:BHC393569 BQY393567:BQY393569 CAU393567:CAU393569 CKQ393567:CKQ393569 CUM393567:CUM393569 DEI393567:DEI393569 DOE393567:DOE393569 DYA393567:DYA393569 EHW393567:EHW393569 ERS393567:ERS393569 FBO393567:FBO393569 FLK393567:FLK393569 FVG393567:FVG393569 GFC393567:GFC393569 GOY393567:GOY393569 GYU393567:GYU393569 HIQ393567:HIQ393569 HSM393567:HSM393569 ICI393567:ICI393569 IME393567:IME393569 IWA393567:IWA393569 JFW393567:JFW393569 JPS393567:JPS393569 JZO393567:JZO393569 KJK393567:KJK393569 KTG393567:KTG393569 LDC393567:LDC393569 LMY393567:LMY393569 LWU393567:LWU393569 MGQ393567:MGQ393569 MQM393567:MQM393569 NAI393567:NAI393569 NKE393567:NKE393569 NUA393567:NUA393569 ODW393567:ODW393569 ONS393567:ONS393569 OXO393567:OXO393569 PHK393567:PHK393569 PRG393567:PRG393569 QBC393567:QBC393569 QKY393567:QKY393569 QUU393567:QUU393569 REQ393567:REQ393569 ROM393567:ROM393569 RYI393567:RYI393569 SIE393567:SIE393569 SSA393567:SSA393569 TBW393567:TBW393569 TLS393567:TLS393569 TVO393567:TVO393569 UFK393567:UFK393569 UPG393567:UPG393569 UZC393567:UZC393569 VIY393567:VIY393569 VSU393567:VSU393569 WCQ393567:WCQ393569 WMM393567:WMM393569 WWI393567:WWI393569 E459103:E459105 JW459103:JW459105 TS459103:TS459105 ADO459103:ADO459105 ANK459103:ANK459105 AXG459103:AXG459105 BHC459103:BHC459105 BQY459103:BQY459105 CAU459103:CAU459105 CKQ459103:CKQ459105 CUM459103:CUM459105 DEI459103:DEI459105 DOE459103:DOE459105 DYA459103:DYA459105 EHW459103:EHW459105 ERS459103:ERS459105 FBO459103:FBO459105 FLK459103:FLK459105 FVG459103:FVG459105 GFC459103:GFC459105 GOY459103:GOY459105 GYU459103:GYU459105 HIQ459103:HIQ459105 HSM459103:HSM459105 ICI459103:ICI459105 IME459103:IME459105 IWA459103:IWA459105 JFW459103:JFW459105 JPS459103:JPS459105 JZO459103:JZO459105 KJK459103:KJK459105 KTG459103:KTG459105 LDC459103:LDC459105 LMY459103:LMY459105 LWU459103:LWU459105 MGQ459103:MGQ459105 MQM459103:MQM459105 NAI459103:NAI459105 NKE459103:NKE459105 NUA459103:NUA459105 ODW459103:ODW459105 ONS459103:ONS459105 OXO459103:OXO459105 PHK459103:PHK459105 PRG459103:PRG459105 QBC459103:QBC459105 QKY459103:QKY459105 QUU459103:QUU459105 REQ459103:REQ459105 ROM459103:ROM459105 RYI459103:RYI459105 SIE459103:SIE459105 SSA459103:SSA459105 TBW459103:TBW459105 TLS459103:TLS459105 TVO459103:TVO459105 UFK459103:UFK459105 UPG459103:UPG459105 UZC459103:UZC459105 VIY459103:VIY459105 VSU459103:VSU459105 WCQ459103:WCQ459105 WMM459103:WMM459105 WWI459103:WWI459105 E524639:E524641 JW524639:JW524641 TS524639:TS524641 ADO524639:ADO524641 ANK524639:ANK524641 AXG524639:AXG524641 BHC524639:BHC524641 BQY524639:BQY524641 CAU524639:CAU524641 CKQ524639:CKQ524641 CUM524639:CUM524641 DEI524639:DEI524641 DOE524639:DOE524641 DYA524639:DYA524641 EHW524639:EHW524641 ERS524639:ERS524641 FBO524639:FBO524641 FLK524639:FLK524641 FVG524639:FVG524641 GFC524639:GFC524641 GOY524639:GOY524641 GYU524639:GYU524641 HIQ524639:HIQ524641 HSM524639:HSM524641 ICI524639:ICI524641 IME524639:IME524641 IWA524639:IWA524641 JFW524639:JFW524641 JPS524639:JPS524641 JZO524639:JZO524641 KJK524639:KJK524641 KTG524639:KTG524641 LDC524639:LDC524641 LMY524639:LMY524641 LWU524639:LWU524641 MGQ524639:MGQ524641 MQM524639:MQM524641 NAI524639:NAI524641 NKE524639:NKE524641 NUA524639:NUA524641 ODW524639:ODW524641 ONS524639:ONS524641 OXO524639:OXO524641 PHK524639:PHK524641 PRG524639:PRG524641 QBC524639:QBC524641 QKY524639:QKY524641 QUU524639:QUU524641 REQ524639:REQ524641 ROM524639:ROM524641 RYI524639:RYI524641 SIE524639:SIE524641 SSA524639:SSA524641 TBW524639:TBW524641 TLS524639:TLS524641 TVO524639:TVO524641 UFK524639:UFK524641 UPG524639:UPG524641 UZC524639:UZC524641 VIY524639:VIY524641 VSU524639:VSU524641 WCQ524639:WCQ524641 WMM524639:WMM524641 WWI524639:WWI524641 E590175:E590177 JW590175:JW590177 TS590175:TS590177 ADO590175:ADO590177 ANK590175:ANK590177 AXG590175:AXG590177 BHC590175:BHC590177 BQY590175:BQY590177 CAU590175:CAU590177 CKQ590175:CKQ590177 CUM590175:CUM590177 DEI590175:DEI590177 DOE590175:DOE590177 DYA590175:DYA590177 EHW590175:EHW590177 ERS590175:ERS590177 FBO590175:FBO590177 FLK590175:FLK590177 FVG590175:FVG590177 GFC590175:GFC590177 GOY590175:GOY590177 GYU590175:GYU590177 HIQ590175:HIQ590177 HSM590175:HSM590177 ICI590175:ICI590177 IME590175:IME590177 IWA590175:IWA590177 JFW590175:JFW590177 JPS590175:JPS590177 JZO590175:JZO590177 KJK590175:KJK590177 KTG590175:KTG590177 LDC590175:LDC590177 LMY590175:LMY590177 LWU590175:LWU590177 MGQ590175:MGQ590177 MQM590175:MQM590177 NAI590175:NAI590177 NKE590175:NKE590177 NUA590175:NUA590177 ODW590175:ODW590177 ONS590175:ONS590177 OXO590175:OXO590177 PHK590175:PHK590177 PRG590175:PRG590177 QBC590175:QBC590177 QKY590175:QKY590177 QUU590175:QUU590177 REQ590175:REQ590177 ROM590175:ROM590177 RYI590175:RYI590177 SIE590175:SIE590177 SSA590175:SSA590177 TBW590175:TBW590177 TLS590175:TLS590177 TVO590175:TVO590177 UFK590175:UFK590177 UPG590175:UPG590177 UZC590175:UZC590177 VIY590175:VIY590177 VSU590175:VSU590177 WCQ590175:WCQ590177 WMM590175:WMM590177 WWI590175:WWI590177 E655711:E655713 JW655711:JW655713 TS655711:TS655713 ADO655711:ADO655713 ANK655711:ANK655713 AXG655711:AXG655713 BHC655711:BHC655713 BQY655711:BQY655713 CAU655711:CAU655713 CKQ655711:CKQ655713 CUM655711:CUM655713 DEI655711:DEI655713 DOE655711:DOE655713 DYA655711:DYA655713 EHW655711:EHW655713 ERS655711:ERS655713 FBO655711:FBO655713 FLK655711:FLK655713 FVG655711:FVG655713 GFC655711:GFC655713 GOY655711:GOY655713 GYU655711:GYU655713 HIQ655711:HIQ655713 HSM655711:HSM655713 ICI655711:ICI655713 IME655711:IME655713 IWA655711:IWA655713 JFW655711:JFW655713 JPS655711:JPS655713 JZO655711:JZO655713 KJK655711:KJK655713 KTG655711:KTG655713 LDC655711:LDC655713 LMY655711:LMY655713 LWU655711:LWU655713 MGQ655711:MGQ655713 MQM655711:MQM655713 NAI655711:NAI655713 NKE655711:NKE655713 NUA655711:NUA655713 ODW655711:ODW655713 ONS655711:ONS655713 OXO655711:OXO655713 PHK655711:PHK655713 PRG655711:PRG655713 QBC655711:QBC655713 QKY655711:QKY655713 QUU655711:QUU655713 REQ655711:REQ655713 ROM655711:ROM655713 RYI655711:RYI655713 SIE655711:SIE655713 SSA655711:SSA655713 TBW655711:TBW655713 TLS655711:TLS655713 TVO655711:TVO655713 UFK655711:UFK655713 UPG655711:UPG655713 UZC655711:UZC655713 VIY655711:VIY655713 VSU655711:VSU655713 WCQ655711:WCQ655713 WMM655711:WMM655713 WWI655711:WWI655713 E721247:E721249 JW721247:JW721249 TS721247:TS721249 ADO721247:ADO721249 ANK721247:ANK721249 AXG721247:AXG721249 BHC721247:BHC721249 BQY721247:BQY721249 CAU721247:CAU721249 CKQ721247:CKQ721249 CUM721247:CUM721249 DEI721247:DEI721249 DOE721247:DOE721249 DYA721247:DYA721249 EHW721247:EHW721249 ERS721247:ERS721249 FBO721247:FBO721249 FLK721247:FLK721249 FVG721247:FVG721249 GFC721247:GFC721249 GOY721247:GOY721249 GYU721247:GYU721249 HIQ721247:HIQ721249 HSM721247:HSM721249 ICI721247:ICI721249 IME721247:IME721249 IWA721247:IWA721249 JFW721247:JFW721249 JPS721247:JPS721249 JZO721247:JZO721249 KJK721247:KJK721249 KTG721247:KTG721249 LDC721247:LDC721249 LMY721247:LMY721249 LWU721247:LWU721249 MGQ721247:MGQ721249 MQM721247:MQM721249 NAI721247:NAI721249 NKE721247:NKE721249 NUA721247:NUA721249 ODW721247:ODW721249 ONS721247:ONS721249 OXO721247:OXO721249 PHK721247:PHK721249 PRG721247:PRG721249 QBC721247:QBC721249 QKY721247:QKY721249 QUU721247:QUU721249 REQ721247:REQ721249 ROM721247:ROM721249 RYI721247:RYI721249 SIE721247:SIE721249 SSA721247:SSA721249 TBW721247:TBW721249 TLS721247:TLS721249 TVO721247:TVO721249 UFK721247:UFK721249 UPG721247:UPG721249 UZC721247:UZC721249 VIY721247:VIY721249 VSU721247:VSU721249 WCQ721247:WCQ721249 WMM721247:WMM721249 WWI721247:WWI721249 E786783:E786785 JW786783:JW786785 TS786783:TS786785 ADO786783:ADO786785 ANK786783:ANK786785 AXG786783:AXG786785 BHC786783:BHC786785 BQY786783:BQY786785 CAU786783:CAU786785 CKQ786783:CKQ786785 CUM786783:CUM786785 DEI786783:DEI786785 DOE786783:DOE786785 DYA786783:DYA786785 EHW786783:EHW786785 ERS786783:ERS786785 FBO786783:FBO786785 FLK786783:FLK786785 FVG786783:FVG786785 GFC786783:GFC786785 GOY786783:GOY786785 GYU786783:GYU786785 HIQ786783:HIQ786785 HSM786783:HSM786785 ICI786783:ICI786785 IME786783:IME786785 IWA786783:IWA786785 JFW786783:JFW786785 JPS786783:JPS786785 JZO786783:JZO786785 KJK786783:KJK786785 KTG786783:KTG786785 LDC786783:LDC786785 LMY786783:LMY786785 LWU786783:LWU786785 MGQ786783:MGQ786785 MQM786783:MQM786785 NAI786783:NAI786785 NKE786783:NKE786785 NUA786783:NUA786785 ODW786783:ODW786785 ONS786783:ONS786785 OXO786783:OXO786785 PHK786783:PHK786785 PRG786783:PRG786785 QBC786783:QBC786785 QKY786783:QKY786785 QUU786783:QUU786785 REQ786783:REQ786785 ROM786783:ROM786785 RYI786783:RYI786785 SIE786783:SIE786785 SSA786783:SSA786785 TBW786783:TBW786785 TLS786783:TLS786785 TVO786783:TVO786785 UFK786783:UFK786785 UPG786783:UPG786785 UZC786783:UZC786785 VIY786783:VIY786785 VSU786783:VSU786785 WCQ786783:WCQ786785 WMM786783:WMM786785 WWI786783:WWI786785 E852319:E852321 JW852319:JW852321 TS852319:TS852321 ADO852319:ADO852321 ANK852319:ANK852321 AXG852319:AXG852321 BHC852319:BHC852321 BQY852319:BQY852321 CAU852319:CAU852321 CKQ852319:CKQ852321 CUM852319:CUM852321 DEI852319:DEI852321 DOE852319:DOE852321 DYA852319:DYA852321 EHW852319:EHW852321 ERS852319:ERS852321 FBO852319:FBO852321 FLK852319:FLK852321 FVG852319:FVG852321 GFC852319:GFC852321 GOY852319:GOY852321 GYU852319:GYU852321 HIQ852319:HIQ852321 HSM852319:HSM852321 ICI852319:ICI852321 IME852319:IME852321 IWA852319:IWA852321 JFW852319:JFW852321 JPS852319:JPS852321 JZO852319:JZO852321 KJK852319:KJK852321 KTG852319:KTG852321 LDC852319:LDC852321 LMY852319:LMY852321 LWU852319:LWU852321 MGQ852319:MGQ852321 MQM852319:MQM852321 NAI852319:NAI852321 NKE852319:NKE852321 NUA852319:NUA852321 ODW852319:ODW852321 ONS852319:ONS852321 OXO852319:OXO852321 PHK852319:PHK852321 PRG852319:PRG852321 QBC852319:QBC852321 QKY852319:QKY852321 QUU852319:QUU852321 REQ852319:REQ852321 ROM852319:ROM852321 RYI852319:RYI852321 SIE852319:SIE852321 SSA852319:SSA852321 TBW852319:TBW852321 TLS852319:TLS852321 TVO852319:TVO852321 UFK852319:UFK852321 UPG852319:UPG852321 UZC852319:UZC852321 VIY852319:VIY852321 VSU852319:VSU852321 WCQ852319:WCQ852321 WMM852319:WMM852321 WWI852319:WWI852321 E917855:E917857 JW917855:JW917857 TS917855:TS917857 ADO917855:ADO917857 ANK917855:ANK917857 AXG917855:AXG917857 BHC917855:BHC917857 BQY917855:BQY917857 CAU917855:CAU917857 CKQ917855:CKQ917857 CUM917855:CUM917857 DEI917855:DEI917857 DOE917855:DOE917857 DYA917855:DYA917857 EHW917855:EHW917857 ERS917855:ERS917857 FBO917855:FBO917857 FLK917855:FLK917857 FVG917855:FVG917857 GFC917855:GFC917857 GOY917855:GOY917857 GYU917855:GYU917857 HIQ917855:HIQ917857 HSM917855:HSM917857 ICI917855:ICI917857 IME917855:IME917857 IWA917855:IWA917857 JFW917855:JFW917857 JPS917855:JPS917857 JZO917855:JZO917857 KJK917855:KJK917857 KTG917855:KTG917857 LDC917855:LDC917857 LMY917855:LMY917857 LWU917855:LWU917857 MGQ917855:MGQ917857 MQM917855:MQM917857 NAI917855:NAI917857 NKE917855:NKE917857 NUA917855:NUA917857 ODW917855:ODW917857 ONS917855:ONS917857 OXO917855:OXO917857 PHK917855:PHK917857 PRG917855:PRG917857 QBC917855:QBC917857 QKY917855:QKY917857 QUU917855:QUU917857 REQ917855:REQ917857 ROM917855:ROM917857 RYI917855:RYI917857 SIE917855:SIE917857 SSA917855:SSA917857 TBW917855:TBW917857 TLS917855:TLS917857 TVO917855:TVO917857 UFK917855:UFK917857 UPG917855:UPG917857 UZC917855:UZC917857 VIY917855:VIY917857 VSU917855:VSU917857 WCQ917855:WCQ917857 WMM917855:WMM917857 WWI917855:WWI917857 E983391:E983393 JW983391:JW983393 TS983391:TS983393 ADO983391:ADO983393 ANK983391:ANK983393 AXG983391:AXG983393 BHC983391:BHC983393 BQY983391:BQY983393 CAU983391:CAU983393 CKQ983391:CKQ983393 CUM983391:CUM983393 DEI983391:DEI983393 DOE983391:DOE983393 DYA983391:DYA983393 EHW983391:EHW983393 ERS983391:ERS983393 FBO983391:FBO983393 FLK983391:FLK983393 FVG983391:FVG983393 GFC983391:GFC983393 GOY983391:GOY983393 GYU983391:GYU983393 HIQ983391:HIQ983393 HSM983391:HSM983393 ICI983391:ICI983393 IME983391:IME983393 IWA983391:IWA983393 JFW983391:JFW983393 JPS983391:JPS983393 JZO983391:JZO983393 KJK983391:KJK983393 KTG983391:KTG983393 LDC983391:LDC983393 LMY983391:LMY983393 LWU983391:LWU983393 MGQ983391:MGQ983393 MQM983391:MQM983393 NAI983391:NAI983393 NKE983391:NKE983393 NUA983391:NUA983393 ODW983391:ODW983393 ONS983391:ONS983393 OXO983391:OXO983393 PHK983391:PHK983393 PRG983391:PRG983393 QBC983391:QBC983393 QKY983391:QKY983393 QUU983391:QUU983393 REQ983391:REQ983393 ROM983391:ROM983393 RYI983391:RYI983393 SIE983391:SIE983393 SSA983391:SSA983393 TBW983391:TBW983393 TLS983391:TLS983393 TVO983391:TVO983393 UFK983391:UFK983393 UPG983391:UPG983393 UZC983391:UZC983393 VIY983391:VIY983393 VSU983391:VSU983393 WCQ983391:WCQ983393 WMM983391:WMM983393 WWI983391:WWI983393 TLS983154:TLS983156 JW119:JW127 TS119:TS127 ADO119:ADO127 ANK119:ANK127 AXG119:AXG127 BHC119:BHC127 BQY119:BQY127 CAU119:CAU127 CKQ119:CKQ127 CUM119:CUM127 DEI119:DEI127 DOE119:DOE127 DYA119:DYA127 EHW119:EHW127 ERS119:ERS127 FBO119:FBO127 FLK119:FLK127 FVG119:FVG127 GFC119:GFC127 GOY119:GOY127 GYU119:GYU127 HIQ119:HIQ127 HSM119:HSM127 ICI119:ICI127 IME119:IME127 IWA119:IWA127 JFW119:JFW127 JPS119:JPS127 JZO119:JZO127 KJK119:KJK127 KTG119:KTG127 LDC119:LDC127 LMY119:LMY127 LWU119:LWU127 MGQ119:MGQ127 MQM119:MQM127 NAI119:NAI127 NKE119:NKE127 NUA119:NUA127 ODW119:ODW127 ONS119:ONS127 OXO119:OXO127 PHK119:PHK127 PRG119:PRG127 QBC119:QBC127 QKY119:QKY127 QUU119:QUU127 REQ119:REQ127 ROM119:ROM127 RYI119:RYI127 SIE119:SIE127 SSA119:SSA127 TBW119:TBW127 TLS119:TLS127 TVO119:TVO127 UFK119:UFK127 UPG119:UPG127 UZC119:UZC127 VIY119:VIY127 VSU119:VSU127 WCQ119:WCQ127 WMM119:WMM127 WWI119:WWI127 E65758:E65766 JW65758:JW65766 TS65758:TS65766 ADO65758:ADO65766 ANK65758:ANK65766 AXG65758:AXG65766 BHC65758:BHC65766 BQY65758:BQY65766 CAU65758:CAU65766 CKQ65758:CKQ65766 CUM65758:CUM65766 DEI65758:DEI65766 DOE65758:DOE65766 DYA65758:DYA65766 EHW65758:EHW65766 ERS65758:ERS65766 FBO65758:FBO65766 FLK65758:FLK65766 FVG65758:FVG65766 GFC65758:GFC65766 GOY65758:GOY65766 GYU65758:GYU65766 HIQ65758:HIQ65766 HSM65758:HSM65766 ICI65758:ICI65766 IME65758:IME65766 IWA65758:IWA65766 JFW65758:JFW65766 JPS65758:JPS65766 JZO65758:JZO65766 KJK65758:KJK65766 KTG65758:KTG65766 LDC65758:LDC65766 LMY65758:LMY65766 LWU65758:LWU65766 MGQ65758:MGQ65766 MQM65758:MQM65766 NAI65758:NAI65766 NKE65758:NKE65766 NUA65758:NUA65766 ODW65758:ODW65766 ONS65758:ONS65766 OXO65758:OXO65766 PHK65758:PHK65766 PRG65758:PRG65766 QBC65758:QBC65766 QKY65758:QKY65766 QUU65758:QUU65766 REQ65758:REQ65766 ROM65758:ROM65766 RYI65758:RYI65766 SIE65758:SIE65766 SSA65758:SSA65766 TBW65758:TBW65766 TLS65758:TLS65766 TVO65758:TVO65766 UFK65758:UFK65766 UPG65758:UPG65766 UZC65758:UZC65766 VIY65758:VIY65766 VSU65758:VSU65766 WCQ65758:WCQ65766 WMM65758:WMM65766 WWI65758:WWI65766 E131294:E131302 JW131294:JW131302 TS131294:TS131302 ADO131294:ADO131302 ANK131294:ANK131302 AXG131294:AXG131302 BHC131294:BHC131302 BQY131294:BQY131302 CAU131294:CAU131302 CKQ131294:CKQ131302 CUM131294:CUM131302 DEI131294:DEI131302 DOE131294:DOE131302 DYA131294:DYA131302 EHW131294:EHW131302 ERS131294:ERS131302 FBO131294:FBO131302 FLK131294:FLK131302 FVG131294:FVG131302 GFC131294:GFC131302 GOY131294:GOY131302 GYU131294:GYU131302 HIQ131294:HIQ131302 HSM131294:HSM131302 ICI131294:ICI131302 IME131294:IME131302 IWA131294:IWA131302 JFW131294:JFW131302 JPS131294:JPS131302 JZO131294:JZO131302 KJK131294:KJK131302 KTG131294:KTG131302 LDC131294:LDC131302 LMY131294:LMY131302 LWU131294:LWU131302 MGQ131294:MGQ131302 MQM131294:MQM131302 NAI131294:NAI131302 NKE131294:NKE131302 NUA131294:NUA131302 ODW131294:ODW131302 ONS131294:ONS131302 OXO131294:OXO131302 PHK131294:PHK131302 PRG131294:PRG131302 QBC131294:QBC131302 QKY131294:QKY131302 QUU131294:QUU131302 REQ131294:REQ131302 ROM131294:ROM131302 RYI131294:RYI131302 SIE131294:SIE131302 SSA131294:SSA131302 TBW131294:TBW131302 TLS131294:TLS131302 TVO131294:TVO131302 UFK131294:UFK131302 UPG131294:UPG131302 UZC131294:UZC131302 VIY131294:VIY131302 VSU131294:VSU131302 WCQ131294:WCQ131302 WMM131294:WMM131302 WWI131294:WWI131302 E196830:E196838 JW196830:JW196838 TS196830:TS196838 ADO196830:ADO196838 ANK196830:ANK196838 AXG196830:AXG196838 BHC196830:BHC196838 BQY196830:BQY196838 CAU196830:CAU196838 CKQ196830:CKQ196838 CUM196830:CUM196838 DEI196830:DEI196838 DOE196830:DOE196838 DYA196830:DYA196838 EHW196830:EHW196838 ERS196830:ERS196838 FBO196830:FBO196838 FLK196830:FLK196838 FVG196830:FVG196838 GFC196830:GFC196838 GOY196830:GOY196838 GYU196830:GYU196838 HIQ196830:HIQ196838 HSM196830:HSM196838 ICI196830:ICI196838 IME196830:IME196838 IWA196830:IWA196838 JFW196830:JFW196838 JPS196830:JPS196838 JZO196830:JZO196838 KJK196830:KJK196838 KTG196830:KTG196838 LDC196830:LDC196838 LMY196830:LMY196838 LWU196830:LWU196838 MGQ196830:MGQ196838 MQM196830:MQM196838 NAI196830:NAI196838 NKE196830:NKE196838 NUA196830:NUA196838 ODW196830:ODW196838 ONS196830:ONS196838 OXO196830:OXO196838 PHK196830:PHK196838 PRG196830:PRG196838 QBC196830:QBC196838 QKY196830:QKY196838 QUU196830:QUU196838 REQ196830:REQ196838 ROM196830:ROM196838 RYI196830:RYI196838 SIE196830:SIE196838 SSA196830:SSA196838 TBW196830:TBW196838 TLS196830:TLS196838 TVO196830:TVO196838 UFK196830:UFK196838 UPG196830:UPG196838 UZC196830:UZC196838 VIY196830:VIY196838 VSU196830:VSU196838 WCQ196830:WCQ196838 WMM196830:WMM196838 WWI196830:WWI196838 E262366:E262374 JW262366:JW262374 TS262366:TS262374 ADO262366:ADO262374 ANK262366:ANK262374 AXG262366:AXG262374 BHC262366:BHC262374 BQY262366:BQY262374 CAU262366:CAU262374 CKQ262366:CKQ262374 CUM262366:CUM262374 DEI262366:DEI262374 DOE262366:DOE262374 DYA262366:DYA262374 EHW262366:EHW262374 ERS262366:ERS262374 FBO262366:FBO262374 FLK262366:FLK262374 FVG262366:FVG262374 GFC262366:GFC262374 GOY262366:GOY262374 GYU262366:GYU262374 HIQ262366:HIQ262374 HSM262366:HSM262374 ICI262366:ICI262374 IME262366:IME262374 IWA262366:IWA262374 JFW262366:JFW262374 JPS262366:JPS262374 JZO262366:JZO262374 KJK262366:KJK262374 KTG262366:KTG262374 LDC262366:LDC262374 LMY262366:LMY262374 LWU262366:LWU262374 MGQ262366:MGQ262374 MQM262366:MQM262374 NAI262366:NAI262374 NKE262366:NKE262374 NUA262366:NUA262374 ODW262366:ODW262374 ONS262366:ONS262374 OXO262366:OXO262374 PHK262366:PHK262374 PRG262366:PRG262374 QBC262366:QBC262374 QKY262366:QKY262374 QUU262366:QUU262374 REQ262366:REQ262374 ROM262366:ROM262374 RYI262366:RYI262374 SIE262366:SIE262374 SSA262366:SSA262374 TBW262366:TBW262374 TLS262366:TLS262374 TVO262366:TVO262374 UFK262366:UFK262374 UPG262366:UPG262374 UZC262366:UZC262374 VIY262366:VIY262374 VSU262366:VSU262374 WCQ262366:WCQ262374 WMM262366:WMM262374 WWI262366:WWI262374 E327902:E327910 JW327902:JW327910 TS327902:TS327910 ADO327902:ADO327910 ANK327902:ANK327910 AXG327902:AXG327910 BHC327902:BHC327910 BQY327902:BQY327910 CAU327902:CAU327910 CKQ327902:CKQ327910 CUM327902:CUM327910 DEI327902:DEI327910 DOE327902:DOE327910 DYA327902:DYA327910 EHW327902:EHW327910 ERS327902:ERS327910 FBO327902:FBO327910 FLK327902:FLK327910 FVG327902:FVG327910 GFC327902:GFC327910 GOY327902:GOY327910 GYU327902:GYU327910 HIQ327902:HIQ327910 HSM327902:HSM327910 ICI327902:ICI327910 IME327902:IME327910 IWA327902:IWA327910 JFW327902:JFW327910 JPS327902:JPS327910 JZO327902:JZO327910 KJK327902:KJK327910 KTG327902:KTG327910 LDC327902:LDC327910 LMY327902:LMY327910 LWU327902:LWU327910 MGQ327902:MGQ327910 MQM327902:MQM327910 NAI327902:NAI327910 NKE327902:NKE327910 NUA327902:NUA327910 ODW327902:ODW327910 ONS327902:ONS327910 OXO327902:OXO327910 PHK327902:PHK327910 PRG327902:PRG327910 QBC327902:QBC327910 QKY327902:QKY327910 QUU327902:QUU327910 REQ327902:REQ327910 ROM327902:ROM327910 RYI327902:RYI327910 SIE327902:SIE327910 SSA327902:SSA327910 TBW327902:TBW327910 TLS327902:TLS327910 TVO327902:TVO327910 UFK327902:UFK327910 UPG327902:UPG327910 UZC327902:UZC327910 VIY327902:VIY327910 VSU327902:VSU327910 WCQ327902:WCQ327910 WMM327902:WMM327910 WWI327902:WWI327910 E393438:E393446 JW393438:JW393446 TS393438:TS393446 ADO393438:ADO393446 ANK393438:ANK393446 AXG393438:AXG393446 BHC393438:BHC393446 BQY393438:BQY393446 CAU393438:CAU393446 CKQ393438:CKQ393446 CUM393438:CUM393446 DEI393438:DEI393446 DOE393438:DOE393446 DYA393438:DYA393446 EHW393438:EHW393446 ERS393438:ERS393446 FBO393438:FBO393446 FLK393438:FLK393446 FVG393438:FVG393446 GFC393438:GFC393446 GOY393438:GOY393446 GYU393438:GYU393446 HIQ393438:HIQ393446 HSM393438:HSM393446 ICI393438:ICI393446 IME393438:IME393446 IWA393438:IWA393446 JFW393438:JFW393446 JPS393438:JPS393446 JZO393438:JZO393446 KJK393438:KJK393446 KTG393438:KTG393446 LDC393438:LDC393446 LMY393438:LMY393446 LWU393438:LWU393446 MGQ393438:MGQ393446 MQM393438:MQM393446 NAI393438:NAI393446 NKE393438:NKE393446 NUA393438:NUA393446 ODW393438:ODW393446 ONS393438:ONS393446 OXO393438:OXO393446 PHK393438:PHK393446 PRG393438:PRG393446 QBC393438:QBC393446 QKY393438:QKY393446 QUU393438:QUU393446 REQ393438:REQ393446 ROM393438:ROM393446 RYI393438:RYI393446 SIE393438:SIE393446 SSA393438:SSA393446 TBW393438:TBW393446 TLS393438:TLS393446 TVO393438:TVO393446 UFK393438:UFK393446 UPG393438:UPG393446 UZC393438:UZC393446 VIY393438:VIY393446 VSU393438:VSU393446 WCQ393438:WCQ393446 WMM393438:WMM393446 WWI393438:WWI393446 E458974:E458982 JW458974:JW458982 TS458974:TS458982 ADO458974:ADO458982 ANK458974:ANK458982 AXG458974:AXG458982 BHC458974:BHC458982 BQY458974:BQY458982 CAU458974:CAU458982 CKQ458974:CKQ458982 CUM458974:CUM458982 DEI458974:DEI458982 DOE458974:DOE458982 DYA458974:DYA458982 EHW458974:EHW458982 ERS458974:ERS458982 FBO458974:FBO458982 FLK458974:FLK458982 FVG458974:FVG458982 GFC458974:GFC458982 GOY458974:GOY458982 GYU458974:GYU458982 HIQ458974:HIQ458982 HSM458974:HSM458982 ICI458974:ICI458982 IME458974:IME458982 IWA458974:IWA458982 JFW458974:JFW458982 JPS458974:JPS458982 JZO458974:JZO458982 KJK458974:KJK458982 KTG458974:KTG458982 LDC458974:LDC458982 LMY458974:LMY458982 LWU458974:LWU458982 MGQ458974:MGQ458982 MQM458974:MQM458982 NAI458974:NAI458982 NKE458974:NKE458982 NUA458974:NUA458982 ODW458974:ODW458982 ONS458974:ONS458982 OXO458974:OXO458982 PHK458974:PHK458982 PRG458974:PRG458982 QBC458974:QBC458982 QKY458974:QKY458982 QUU458974:QUU458982 REQ458974:REQ458982 ROM458974:ROM458982 RYI458974:RYI458982 SIE458974:SIE458982 SSA458974:SSA458982 TBW458974:TBW458982 TLS458974:TLS458982 TVO458974:TVO458982 UFK458974:UFK458982 UPG458974:UPG458982 UZC458974:UZC458982 VIY458974:VIY458982 VSU458974:VSU458982 WCQ458974:WCQ458982 WMM458974:WMM458982 WWI458974:WWI458982 E524510:E524518 JW524510:JW524518 TS524510:TS524518 ADO524510:ADO524518 ANK524510:ANK524518 AXG524510:AXG524518 BHC524510:BHC524518 BQY524510:BQY524518 CAU524510:CAU524518 CKQ524510:CKQ524518 CUM524510:CUM524518 DEI524510:DEI524518 DOE524510:DOE524518 DYA524510:DYA524518 EHW524510:EHW524518 ERS524510:ERS524518 FBO524510:FBO524518 FLK524510:FLK524518 FVG524510:FVG524518 GFC524510:GFC524518 GOY524510:GOY524518 GYU524510:GYU524518 HIQ524510:HIQ524518 HSM524510:HSM524518 ICI524510:ICI524518 IME524510:IME524518 IWA524510:IWA524518 JFW524510:JFW524518 JPS524510:JPS524518 JZO524510:JZO524518 KJK524510:KJK524518 KTG524510:KTG524518 LDC524510:LDC524518 LMY524510:LMY524518 LWU524510:LWU524518 MGQ524510:MGQ524518 MQM524510:MQM524518 NAI524510:NAI524518 NKE524510:NKE524518 NUA524510:NUA524518 ODW524510:ODW524518 ONS524510:ONS524518 OXO524510:OXO524518 PHK524510:PHK524518 PRG524510:PRG524518 QBC524510:QBC524518 QKY524510:QKY524518 QUU524510:QUU524518 REQ524510:REQ524518 ROM524510:ROM524518 RYI524510:RYI524518 SIE524510:SIE524518 SSA524510:SSA524518 TBW524510:TBW524518 TLS524510:TLS524518 TVO524510:TVO524518 UFK524510:UFK524518 UPG524510:UPG524518 UZC524510:UZC524518 VIY524510:VIY524518 VSU524510:VSU524518 WCQ524510:WCQ524518 WMM524510:WMM524518 WWI524510:WWI524518 E590046:E590054 JW590046:JW590054 TS590046:TS590054 ADO590046:ADO590054 ANK590046:ANK590054 AXG590046:AXG590054 BHC590046:BHC590054 BQY590046:BQY590054 CAU590046:CAU590054 CKQ590046:CKQ590054 CUM590046:CUM590054 DEI590046:DEI590054 DOE590046:DOE590054 DYA590046:DYA590054 EHW590046:EHW590054 ERS590046:ERS590054 FBO590046:FBO590054 FLK590046:FLK590054 FVG590046:FVG590054 GFC590046:GFC590054 GOY590046:GOY590054 GYU590046:GYU590054 HIQ590046:HIQ590054 HSM590046:HSM590054 ICI590046:ICI590054 IME590046:IME590054 IWA590046:IWA590054 JFW590046:JFW590054 JPS590046:JPS590054 JZO590046:JZO590054 KJK590046:KJK590054 KTG590046:KTG590054 LDC590046:LDC590054 LMY590046:LMY590054 LWU590046:LWU590054 MGQ590046:MGQ590054 MQM590046:MQM590054 NAI590046:NAI590054 NKE590046:NKE590054 NUA590046:NUA590054 ODW590046:ODW590054 ONS590046:ONS590054 OXO590046:OXO590054 PHK590046:PHK590054 PRG590046:PRG590054 QBC590046:QBC590054 QKY590046:QKY590054 QUU590046:QUU590054 REQ590046:REQ590054 ROM590046:ROM590054 RYI590046:RYI590054 SIE590046:SIE590054 SSA590046:SSA590054 TBW590046:TBW590054 TLS590046:TLS590054 TVO590046:TVO590054 UFK590046:UFK590054 UPG590046:UPG590054 UZC590046:UZC590054 VIY590046:VIY590054 VSU590046:VSU590054 WCQ590046:WCQ590054 WMM590046:WMM590054 WWI590046:WWI590054 E655582:E655590 JW655582:JW655590 TS655582:TS655590 ADO655582:ADO655590 ANK655582:ANK655590 AXG655582:AXG655590 BHC655582:BHC655590 BQY655582:BQY655590 CAU655582:CAU655590 CKQ655582:CKQ655590 CUM655582:CUM655590 DEI655582:DEI655590 DOE655582:DOE655590 DYA655582:DYA655590 EHW655582:EHW655590 ERS655582:ERS655590 FBO655582:FBO655590 FLK655582:FLK655590 FVG655582:FVG655590 GFC655582:GFC655590 GOY655582:GOY655590 GYU655582:GYU655590 HIQ655582:HIQ655590 HSM655582:HSM655590 ICI655582:ICI655590 IME655582:IME655590 IWA655582:IWA655590 JFW655582:JFW655590 JPS655582:JPS655590 JZO655582:JZO655590 KJK655582:KJK655590 KTG655582:KTG655590 LDC655582:LDC655590 LMY655582:LMY655590 LWU655582:LWU655590 MGQ655582:MGQ655590 MQM655582:MQM655590 NAI655582:NAI655590 NKE655582:NKE655590 NUA655582:NUA655590 ODW655582:ODW655590 ONS655582:ONS655590 OXO655582:OXO655590 PHK655582:PHK655590 PRG655582:PRG655590 QBC655582:QBC655590 QKY655582:QKY655590 QUU655582:QUU655590 REQ655582:REQ655590 ROM655582:ROM655590 RYI655582:RYI655590 SIE655582:SIE655590 SSA655582:SSA655590 TBW655582:TBW655590 TLS655582:TLS655590 TVO655582:TVO655590 UFK655582:UFK655590 UPG655582:UPG655590 UZC655582:UZC655590 VIY655582:VIY655590 VSU655582:VSU655590 WCQ655582:WCQ655590 WMM655582:WMM655590 WWI655582:WWI655590 E721118:E721126 JW721118:JW721126 TS721118:TS721126 ADO721118:ADO721126 ANK721118:ANK721126 AXG721118:AXG721126 BHC721118:BHC721126 BQY721118:BQY721126 CAU721118:CAU721126 CKQ721118:CKQ721126 CUM721118:CUM721126 DEI721118:DEI721126 DOE721118:DOE721126 DYA721118:DYA721126 EHW721118:EHW721126 ERS721118:ERS721126 FBO721118:FBO721126 FLK721118:FLK721126 FVG721118:FVG721126 GFC721118:GFC721126 GOY721118:GOY721126 GYU721118:GYU721126 HIQ721118:HIQ721126 HSM721118:HSM721126 ICI721118:ICI721126 IME721118:IME721126 IWA721118:IWA721126 JFW721118:JFW721126 JPS721118:JPS721126 JZO721118:JZO721126 KJK721118:KJK721126 KTG721118:KTG721126 LDC721118:LDC721126 LMY721118:LMY721126 LWU721118:LWU721126 MGQ721118:MGQ721126 MQM721118:MQM721126 NAI721118:NAI721126 NKE721118:NKE721126 NUA721118:NUA721126 ODW721118:ODW721126 ONS721118:ONS721126 OXO721118:OXO721126 PHK721118:PHK721126 PRG721118:PRG721126 QBC721118:QBC721126 QKY721118:QKY721126 QUU721118:QUU721126 REQ721118:REQ721126 ROM721118:ROM721126 RYI721118:RYI721126 SIE721118:SIE721126 SSA721118:SSA721126 TBW721118:TBW721126 TLS721118:TLS721126 TVO721118:TVO721126 UFK721118:UFK721126 UPG721118:UPG721126 UZC721118:UZC721126 VIY721118:VIY721126 VSU721118:VSU721126 WCQ721118:WCQ721126 WMM721118:WMM721126 WWI721118:WWI721126 E786654:E786662 JW786654:JW786662 TS786654:TS786662 ADO786654:ADO786662 ANK786654:ANK786662 AXG786654:AXG786662 BHC786654:BHC786662 BQY786654:BQY786662 CAU786654:CAU786662 CKQ786654:CKQ786662 CUM786654:CUM786662 DEI786654:DEI786662 DOE786654:DOE786662 DYA786654:DYA786662 EHW786654:EHW786662 ERS786654:ERS786662 FBO786654:FBO786662 FLK786654:FLK786662 FVG786654:FVG786662 GFC786654:GFC786662 GOY786654:GOY786662 GYU786654:GYU786662 HIQ786654:HIQ786662 HSM786654:HSM786662 ICI786654:ICI786662 IME786654:IME786662 IWA786654:IWA786662 JFW786654:JFW786662 JPS786654:JPS786662 JZO786654:JZO786662 KJK786654:KJK786662 KTG786654:KTG786662 LDC786654:LDC786662 LMY786654:LMY786662 LWU786654:LWU786662 MGQ786654:MGQ786662 MQM786654:MQM786662 NAI786654:NAI786662 NKE786654:NKE786662 NUA786654:NUA786662 ODW786654:ODW786662 ONS786654:ONS786662 OXO786654:OXO786662 PHK786654:PHK786662 PRG786654:PRG786662 QBC786654:QBC786662 QKY786654:QKY786662 QUU786654:QUU786662 REQ786654:REQ786662 ROM786654:ROM786662 RYI786654:RYI786662 SIE786654:SIE786662 SSA786654:SSA786662 TBW786654:TBW786662 TLS786654:TLS786662 TVO786654:TVO786662 UFK786654:UFK786662 UPG786654:UPG786662 UZC786654:UZC786662 VIY786654:VIY786662 VSU786654:VSU786662 WCQ786654:WCQ786662 WMM786654:WMM786662 WWI786654:WWI786662 E852190:E852198 JW852190:JW852198 TS852190:TS852198 ADO852190:ADO852198 ANK852190:ANK852198 AXG852190:AXG852198 BHC852190:BHC852198 BQY852190:BQY852198 CAU852190:CAU852198 CKQ852190:CKQ852198 CUM852190:CUM852198 DEI852190:DEI852198 DOE852190:DOE852198 DYA852190:DYA852198 EHW852190:EHW852198 ERS852190:ERS852198 FBO852190:FBO852198 FLK852190:FLK852198 FVG852190:FVG852198 GFC852190:GFC852198 GOY852190:GOY852198 GYU852190:GYU852198 HIQ852190:HIQ852198 HSM852190:HSM852198 ICI852190:ICI852198 IME852190:IME852198 IWA852190:IWA852198 JFW852190:JFW852198 JPS852190:JPS852198 JZO852190:JZO852198 KJK852190:KJK852198 KTG852190:KTG852198 LDC852190:LDC852198 LMY852190:LMY852198 LWU852190:LWU852198 MGQ852190:MGQ852198 MQM852190:MQM852198 NAI852190:NAI852198 NKE852190:NKE852198 NUA852190:NUA852198 ODW852190:ODW852198 ONS852190:ONS852198 OXO852190:OXO852198 PHK852190:PHK852198 PRG852190:PRG852198 QBC852190:QBC852198 QKY852190:QKY852198 QUU852190:QUU852198 REQ852190:REQ852198 ROM852190:ROM852198 RYI852190:RYI852198 SIE852190:SIE852198 SSA852190:SSA852198 TBW852190:TBW852198 TLS852190:TLS852198 TVO852190:TVO852198 UFK852190:UFK852198 UPG852190:UPG852198 UZC852190:UZC852198 VIY852190:VIY852198 VSU852190:VSU852198 WCQ852190:WCQ852198 WMM852190:WMM852198 WWI852190:WWI852198 E917726:E917734 JW917726:JW917734 TS917726:TS917734 ADO917726:ADO917734 ANK917726:ANK917734 AXG917726:AXG917734 BHC917726:BHC917734 BQY917726:BQY917734 CAU917726:CAU917734 CKQ917726:CKQ917734 CUM917726:CUM917734 DEI917726:DEI917734 DOE917726:DOE917734 DYA917726:DYA917734 EHW917726:EHW917734 ERS917726:ERS917734 FBO917726:FBO917734 FLK917726:FLK917734 FVG917726:FVG917734 GFC917726:GFC917734 GOY917726:GOY917734 GYU917726:GYU917734 HIQ917726:HIQ917734 HSM917726:HSM917734 ICI917726:ICI917734 IME917726:IME917734 IWA917726:IWA917734 JFW917726:JFW917734 JPS917726:JPS917734 JZO917726:JZO917734 KJK917726:KJK917734 KTG917726:KTG917734 LDC917726:LDC917734 LMY917726:LMY917734 LWU917726:LWU917734 MGQ917726:MGQ917734 MQM917726:MQM917734 NAI917726:NAI917734 NKE917726:NKE917734 NUA917726:NUA917734 ODW917726:ODW917734 ONS917726:ONS917734 OXO917726:OXO917734 PHK917726:PHK917734 PRG917726:PRG917734 QBC917726:QBC917734 QKY917726:QKY917734 QUU917726:QUU917734 REQ917726:REQ917734 ROM917726:ROM917734 RYI917726:RYI917734 SIE917726:SIE917734 SSA917726:SSA917734 TBW917726:TBW917734 TLS917726:TLS917734 TVO917726:TVO917734 UFK917726:UFK917734 UPG917726:UPG917734 UZC917726:UZC917734 VIY917726:VIY917734 VSU917726:VSU917734 WCQ917726:WCQ917734 WMM917726:WMM917734 WWI917726:WWI917734 E983262:E983270 JW983262:JW983270 TS983262:TS983270 ADO983262:ADO983270 ANK983262:ANK983270 AXG983262:AXG983270 BHC983262:BHC983270 BQY983262:BQY983270 CAU983262:CAU983270 CKQ983262:CKQ983270 CUM983262:CUM983270 DEI983262:DEI983270 DOE983262:DOE983270 DYA983262:DYA983270 EHW983262:EHW983270 ERS983262:ERS983270 FBO983262:FBO983270 FLK983262:FLK983270 FVG983262:FVG983270 GFC983262:GFC983270 GOY983262:GOY983270 GYU983262:GYU983270 HIQ983262:HIQ983270 HSM983262:HSM983270 ICI983262:ICI983270 IME983262:IME983270 IWA983262:IWA983270 JFW983262:JFW983270 JPS983262:JPS983270 JZO983262:JZO983270 KJK983262:KJK983270 KTG983262:KTG983270 LDC983262:LDC983270 LMY983262:LMY983270 LWU983262:LWU983270 MGQ983262:MGQ983270 MQM983262:MQM983270 NAI983262:NAI983270 NKE983262:NKE983270 NUA983262:NUA983270 ODW983262:ODW983270 ONS983262:ONS983270 OXO983262:OXO983270 PHK983262:PHK983270 PRG983262:PRG983270 QBC983262:QBC983270 QKY983262:QKY983270 QUU983262:QUU983270 REQ983262:REQ983270 ROM983262:ROM983270 RYI983262:RYI983270 SIE983262:SIE983270 SSA983262:SSA983270 TBW983262:TBW983270 TLS983262:TLS983270 TVO983262:TVO983270 UFK983262:UFK983270 UPG983262:UPG983270 UZC983262:UZC983270 VIY983262:VIY983270 VSU983262:VSU983270 WCQ983262:WCQ983270 WMM983262:WMM983270 WWI983262:WWI983270 TVO983154:TVO983156 JW355:JW357 TS355:TS357 ADO355:ADO357 ANK355:ANK357 AXG355:AXG357 BHC355:BHC357 BQY355:BQY357 CAU355:CAU357 CKQ355:CKQ357 CUM355:CUM357 DEI355:DEI357 DOE355:DOE357 DYA355:DYA357 EHW355:EHW357 ERS355:ERS357 FBO355:FBO357 FLK355:FLK357 FVG355:FVG357 GFC355:GFC357 GOY355:GOY357 GYU355:GYU357 HIQ355:HIQ357 HSM355:HSM357 ICI355:ICI357 IME355:IME357 IWA355:IWA357 JFW355:JFW357 JPS355:JPS357 JZO355:JZO357 KJK355:KJK357 KTG355:KTG357 LDC355:LDC357 LMY355:LMY357 LWU355:LWU357 MGQ355:MGQ357 MQM355:MQM357 NAI355:NAI357 NKE355:NKE357 NUA355:NUA357 ODW355:ODW357 ONS355:ONS357 OXO355:OXO357 PHK355:PHK357 PRG355:PRG357 QBC355:QBC357 QKY355:QKY357 QUU355:QUU357 REQ355:REQ357 ROM355:ROM357 RYI355:RYI357 SIE355:SIE357 SSA355:SSA357 TBW355:TBW357 TLS355:TLS357 TVO355:TVO357 UFK355:UFK357 UPG355:UPG357 UZC355:UZC357 VIY355:VIY357 VSU355:VSU357 WCQ355:WCQ357 WMM355:WMM357 WWI355:WWI357 E65872:E65874 JW65872:JW65874 TS65872:TS65874 ADO65872:ADO65874 ANK65872:ANK65874 AXG65872:AXG65874 BHC65872:BHC65874 BQY65872:BQY65874 CAU65872:CAU65874 CKQ65872:CKQ65874 CUM65872:CUM65874 DEI65872:DEI65874 DOE65872:DOE65874 DYA65872:DYA65874 EHW65872:EHW65874 ERS65872:ERS65874 FBO65872:FBO65874 FLK65872:FLK65874 FVG65872:FVG65874 GFC65872:GFC65874 GOY65872:GOY65874 GYU65872:GYU65874 HIQ65872:HIQ65874 HSM65872:HSM65874 ICI65872:ICI65874 IME65872:IME65874 IWA65872:IWA65874 JFW65872:JFW65874 JPS65872:JPS65874 JZO65872:JZO65874 KJK65872:KJK65874 KTG65872:KTG65874 LDC65872:LDC65874 LMY65872:LMY65874 LWU65872:LWU65874 MGQ65872:MGQ65874 MQM65872:MQM65874 NAI65872:NAI65874 NKE65872:NKE65874 NUA65872:NUA65874 ODW65872:ODW65874 ONS65872:ONS65874 OXO65872:OXO65874 PHK65872:PHK65874 PRG65872:PRG65874 QBC65872:QBC65874 QKY65872:QKY65874 QUU65872:QUU65874 REQ65872:REQ65874 ROM65872:ROM65874 RYI65872:RYI65874 SIE65872:SIE65874 SSA65872:SSA65874 TBW65872:TBW65874 TLS65872:TLS65874 TVO65872:TVO65874 UFK65872:UFK65874 UPG65872:UPG65874 UZC65872:UZC65874 VIY65872:VIY65874 VSU65872:VSU65874 WCQ65872:WCQ65874 WMM65872:WMM65874 WWI65872:WWI65874 E131408:E131410 JW131408:JW131410 TS131408:TS131410 ADO131408:ADO131410 ANK131408:ANK131410 AXG131408:AXG131410 BHC131408:BHC131410 BQY131408:BQY131410 CAU131408:CAU131410 CKQ131408:CKQ131410 CUM131408:CUM131410 DEI131408:DEI131410 DOE131408:DOE131410 DYA131408:DYA131410 EHW131408:EHW131410 ERS131408:ERS131410 FBO131408:FBO131410 FLK131408:FLK131410 FVG131408:FVG131410 GFC131408:GFC131410 GOY131408:GOY131410 GYU131408:GYU131410 HIQ131408:HIQ131410 HSM131408:HSM131410 ICI131408:ICI131410 IME131408:IME131410 IWA131408:IWA131410 JFW131408:JFW131410 JPS131408:JPS131410 JZO131408:JZO131410 KJK131408:KJK131410 KTG131408:KTG131410 LDC131408:LDC131410 LMY131408:LMY131410 LWU131408:LWU131410 MGQ131408:MGQ131410 MQM131408:MQM131410 NAI131408:NAI131410 NKE131408:NKE131410 NUA131408:NUA131410 ODW131408:ODW131410 ONS131408:ONS131410 OXO131408:OXO131410 PHK131408:PHK131410 PRG131408:PRG131410 QBC131408:QBC131410 QKY131408:QKY131410 QUU131408:QUU131410 REQ131408:REQ131410 ROM131408:ROM131410 RYI131408:RYI131410 SIE131408:SIE131410 SSA131408:SSA131410 TBW131408:TBW131410 TLS131408:TLS131410 TVO131408:TVO131410 UFK131408:UFK131410 UPG131408:UPG131410 UZC131408:UZC131410 VIY131408:VIY131410 VSU131408:VSU131410 WCQ131408:WCQ131410 WMM131408:WMM131410 WWI131408:WWI131410 E196944:E196946 JW196944:JW196946 TS196944:TS196946 ADO196944:ADO196946 ANK196944:ANK196946 AXG196944:AXG196946 BHC196944:BHC196946 BQY196944:BQY196946 CAU196944:CAU196946 CKQ196944:CKQ196946 CUM196944:CUM196946 DEI196944:DEI196946 DOE196944:DOE196946 DYA196944:DYA196946 EHW196944:EHW196946 ERS196944:ERS196946 FBO196944:FBO196946 FLK196944:FLK196946 FVG196944:FVG196946 GFC196944:GFC196946 GOY196944:GOY196946 GYU196944:GYU196946 HIQ196944:HIQ196946 HSM196944:HSM196946 ICI196944:ICI196946 IME196944:IME196946 IWA196944:IWA196946 JFW196944:JFW196946 JPS196944:JPS196946 JZO196944:JZO196946 KJK196944:KJK196946 KTG196944:KTG196946 LDC196944:LDC196946 LMY196944:LMY196946 LWU196944:LWU196946 MGQ196944:MGQ196946 MQM196944:MQM196946 NAI196944:NAI196946 NKE196944:NKE196946 NUA196944:NUA196946 ODW196944:ODW196946 ONS196944:ONS196946 OXO196944:OXO196946 PHK196944:PHK196946 PRG196944:PRG196946 QBC196944:QBC196946 QKY196944:QKY196946 QUU196944:QUU196946 REQ196944:REQ196946 ROM196944:ROM196946 RYI196944:RYI196946 SIE196944:SIE196946 SSA196944:SSA196946 TBW196944:TBW196946 TLS196944:TLS196946 TVO196944:TVO196946 UFK196944:UFK196946 UPG196944:UPG196946 UZC196944:UZC196946 VIY196944:VIY196946 VSU196944:VSU196946 WCQ196944:WCQ196946 WMM196944:WMM196946 WWI196944:WWI196946 E262480:E262482 JW262480:JW262482 TS262480:TS262482 ADO262480:ADO262482 ANK262480:ANK262482 AXG262480:AXG262482 BHC262480:BHC262482 BQY262480:BQY262482 CAU262480:CAU262482 CKQ262480:CKQ262482 CUM262480:CUM262482 DEI262480:DEI262482 DOE262480:DOE262482 DYA262480:DYA262482 EHW262480:EHW262482 ERS262480:ERS262482 FBO262480:FBO262482 FLK262480:FLK262482 FVG262480:FVG262482 GFC262480:GFC262482 GOY262480:GOY262482 GYU262480:GYU262482 HIQ262480:HIQ262482 HSM262480:HSM262482 ICI262480:ICI262482 IME262480:IME262482 IWA262480:IWA262482 JFW262480:JFW262482 JPS262480:JPS262482 JZO262480:JZO262482 KJK262480:KJK262482 KTG262480:KTG262482 LDC262480:LDC262482 LMY262480:LMY262482 LWU262480:LWU262482 MGQ262480:MGQ262482 MQM262480:MQM262482 NAI262480:NAI262482 NKE262480:NKE262482 NUA262480:NUA262482 ODW262480:ODW262482 ONS262480:ONS262482 OXO262480:OXO262482 PHK262480:PHK262482 PRG262480:PRG262482 QBC262480:QBC262482 QKY262480:QKY262482 QUU262480:QUU262482 REQ262480:REQ262482 ROM262480:ROM262482 RYI262480:RYI262482 SIE262480:SIE262482 SSA262480:SSA262482 TBW262480:TBW262482 TLS262480:TLS262482 TVO262480:TVO262482 UFK262480:UFK262482 UPG262480:UPG262482 UZC262480:UZC262482 VIY262480:VIY262482 VSU262480:VSU262482 WCQ262480:WCQ262482 WMM262480:WMM262482 WWI262480:WWI262482 E328016:E328018 JW328016:JW328018 TS328016:TS328018 ADO328016:ADO328018 ANK328016:ANK328018 AXG328016:AXG328018 BHC328016:BHC328018 BQY328016:BQY328018 CAU328016:CAU328018 CKQ328016:CKQ328018 CUM328016:CUM328018 DEI328016:DEI328018 DOE328016:DOE328018 DYA328016:DYA328018 EHW328016:EHW328018 ERS328016:ERS328018 FBO328016:FBO328018 FLK328016:FLK328018 FVG328016:FVG328018 GFC328016:GFC328018 GOY328016:GOY328018 GYU328016:GYU328018 HIQ328016:HIQ328018 HSM328016:HSM328018 ICI328016:ICI328018 IME328016:IME328018 IWA328016:IWA328018 JFW328016:JFW328018 JPS328016:JPS328018 JZO328016:JZO328018 KJK328016:KJK328018 KTG328016:KTG328018 LDC328016:LDC328018 LMY328016:LMY328018 LWU328016:LWU328018 MGQ328016:MGQ328018 MQM328016:MQM328018 NAI328016:NAI328018 NKE328016:NKE328018 NUA328016:NUA328018 ODW328016:ODW328018 ONS328016:ONS328018 OXO328016:OXO328018 PHK328016:PHK328018 PRG328016:PRG328018 QBC328016:QBC328018 QKY328016:QKY328018 QUU328016:QUU328018 REQ328016:REQ328018 ROM328016:ROM328018 RYI328016:RYI328018 SIE328016:SIE328018 SSA328016:SSA328018 TBW328016:TBW328018 TLS328016:TLS328018 TVO328016:TVO328018 UFK328016:UFK328018 UPG328016:UPG328018 UZC328016:UZC328018 VIY328016:VIY328018 VSU328016:VSU328018 WCQ328016:WCQ328018 WMM328016:WMM328018 WWI328016:WWI328018 E393552:E393554 JW393552:JW393554 TS393552:TS393554 ADO393552:ADO393554 ANK393552:ANK393554 AXG393552:AXG393554 BHC393552:BHC393554 BQY393552:BQY393554 CAU393552:CAU393554 CKQ393552:CKQ393554 CUM393552:CUM393554 DEI393552:DEI393554 DOE393552:DOE393554 DYA393552:DYA393554 EHW393552:EHW393554 ERS393552:ERS393554 FBO393552:FBO393554 FLK393552:FLK393554 FVG393552:FVG393554 GFC393552:GFC393554 GOY393552:GOY393554 GYU393552:GYU393554 HIQ393552:HIQ393554 HSM393552:HSM393554 ICI393552:ICI393554 IME393552:IME393554 IWA393552:IWA393554 JFW393552:JFW393554 JPS393552:JPS393554 JZO393552:JZO393554 KJK393552:KJK393554 KTG393552:KTG393554 LDC393552:LDC393554 LMY393552:LMY393554 LWU393552:LWU393554 MGQ393552:MGQ393554 MQM393552:MQM393554 NAI393552:NAI393554 NKE393552:NKE393554 NUA393552:NUA393554 ODW393552:ODW393554 ONS393552:ONS393554 OXO393552:OXO393554 PHK393552:PHK393554 PRG393552:PRG393554 QBC393552:QBC393554 QKY393552:QKY393554 QUU393552:QUU393554 REQ393552:REQ393554 ROM393552:ROM393554 RYI393552:RYI393554 SIE393552:SIE393554 SSA393552:SSA393554 TBW393552:TBW393554 TLS393552:TLS393554 TVO393552:TVO393554 UFK393552:UFK393554 UPG393552:UPG393554 UZC393552:UZC393554 VIY393552:VIY393554 VSU393552:VSU393554 WCQ393552:WCQ393554 WMM393552:WMM393554 WWI393552:WWI393554 E459088:E459090 JW459088:JW459090 TS459088:TS459090 ADO459088:ADO459090 ANK459088:ANK459090 AXG459088:AXG459090 BHC459088:BHC459090 BQY459088:BQY459090 CAU459088:CAU459090 CKQ459088:CKQ459090 CUM459088:CUM459090 DEI459088:DEI459090 DOE459088:DOE459090 DYA459088:DYA459090 EHW459088:EHW459090 ERS459088:ERS459090 FBO459088:FBO459090 FLK459088:FLK459090 FVG459088:FVG459090 GFC459088:GFC459090 GOY459088:GOY459090 GYU459088:GYU459090 HIQ459088:HIQ459090 HSM459088:HSM459090 ICI459088:ICI459090 IME459088:IME459090 IWA459088:IWA459090 JFW459088:JFW459090 JPS459088:JPS459090 JZO459088:JZO459090 KJK459088:KJK459090 KTG459088:KTG459090 LDC459088:LDC459090 LMY459088:LMY459090 LWU459088:LWU459090 MGQ459088:MGQ459090 MQM459088:MQM459090 NAI459088:NAI459090 NKE459088:NKE459090 NUA459088:NUA459090 ODW459088:ODW459090 ONS459088:ONS459090 OXO459088:OXO459090 PHK459088:PHK459090 PRG459088:PRG459090 QBC459088:QBC459090 QKY459088:QKY459090 QUU459088:QUU459090 REQ459088:REQ459090 ROM459088:ROM459090 RYI459088:RYI459090 SIE459088:SIE459090 SSA459088:SSA459090 TBW459088:TBW459090 TLS459088:TLS459090 TVO459088:TVO459090 UFK459088:UFK459090 UPG459088:UPG459090 UZC459088:UZC459090 VIY459088:VIY459090 VSU459088:VSU459090 WCQ459088:WCQ459090 WMM459088:WMM459090 WWI459088:WWI459090 E524624:E524626 JW524624:JW524626 TS524624:TS524626 ADO524624:ADO524626 ANK524624:ANK524626 AXG524624:AXG524626 BHC524624:BHC524626 BQY524624:BQY524626 CAU524624:CAU524626 CKQ524624:CKQ524626 CUM524624:CUM524626 DEI524624:DEI524626 DOE524624:DOE524626 DYA524624:DYA524626 EHW524624:EHW524626 ERS524624:ERS524626 FBO524624:FBO524626 FLK524624:FLK524626 FVG524624:FVG524626 GFC524624:GFC524626 GOY524624:GOY524626 GYU524624:GYU524626 HIQ524624:HIQ524626 HSM524624:HSM524626 ICI524624:ICI524626 IME524624:IME524626 IWA524624:IWA524626 JFW524624:JFW524626 JPS524624:JPS524626 JZO524624:JZO524626 KJK524624:KJK524626 KTG524624:KTG524626 LDC524624:LDC524626 LMY524624:LMY524626 LWU524624:LWU524626 MGQ524624:MGQ524626 MQM524624:MQM524626 NAI524624:NAI524626 NKE524624:NKE524626 NUA524624:NUA524626 ODW524624:ODW524626 ONS524624:ONS524626 OXO524624:OXO524626 PHK524624:PHK524626 PRG524624:PRG524626 QBC524624:QBC524626 QKY524624:QKY524626 QUU524624:QUU524626 REQ524624:REQ524626 ROM524624:ROM524626 RYI524624:RYI524626 SIE524624:SIE524626 SSA524624:SSA524626 TBW524624:TBW524626 TLS524624:TLS524626 TVO524624:TVO524626 UFK524624:UFK524626 UPG524624:UPG524626 UZC524624:UZC524626 VIY524624:VIY524626 VSU524624:VSU524626 WCQ524624:WCQ524626 WMM524624:WMM524626 WWI524624:WWI524626 E590160:E590162 JW590160:JW590162 TS590160:TS590162 ADO590160:ADO590162 ANK590160:ANK590162 AXG590160:AXG590162 BHC590160:BHC590162 BQY590160:BQY590162 CAU590160:CAU590162 CKQ590160:CKQ590162 CUM590160:CUM590162 DEI590160:DEI590162 DOE590160:DOE590162 DYA590160:DYA590162 EHW590160:EHW590162 ERS590160:ERS590162 FBO590160:FBO590162 FLK590160:FLK590162 FVG590160:FVG590162 GFC590160:GFC590162 GOY590160:GOY590162 GYU590160:GYU590162 HIQ590160:HIQ590162 HSM590160:HSM590162 ICI590160:ICI590162 IME590160:IME590162 IWA590160:IWA590162 JFW590160:JFW590162 JPS590160:JPS590162 JZO590160:JZO590162 KJK590160:KJK590162 KTG590160:KTG590162 LDC590160:LDC590162 LMY590160:LMY590162 LWU590160:LWU590162 MGQ590160:MGQ590162 MQM590160:MQM590162 NAI590160:NAI590162 NKE590160:NKE590162 NUA590160:NUA590162 ODW590160:ODW590162 ONS590160:ONS590162 OXO590160:OXO590162 PHK590160:PHK590162 PRG590160:PRG590162 QBC590160:QBC590162 QKY590160:QKY590162 QUU590160:QUU590162 REQ590160:REQ590162 ROM590160:ROM590162 RYI590160:RYI590162 SIE590160:SIE590162 SSA590160:SSA590162 TBW590160:TBW590162 TLS590160:TLS590162 TVO590160:TVO590162 UFK590160:UFK590162 UPG590160:UPG590162 UZC590160:UZC590162 VIY590160:VIY590162 VSU590160:VSU590162 WCQ590160:WCQ590162 WMM590160:WMM590162 WWI590160:WWI590162 E655696:E655698 JW655696:JW655698 TS655696:TS655698 ADO655696:ADO655698 ANK655696:ANK655698 AXG655696:AXG655698 BHC655696:BHC655698 BQY655696:BQY655698 CAU655696:CAU655698 CKQ655696:CKQ655698 CUM655696:CUM655698 DEI655696:DEI655698 DOE655696:DOE655698 DYA655696:DYA655698 EHW655696:EHW655698 ERS655696:ERS655698 FBO655696:FBO655698 FLK655696:FLK655698 FVG655696:FVG655698 GFC655696:GFC655698 GOY655696:GOY655698 GYU655696:GYU655698 HIQ655696:HIQ655698 HSM655696:HSM655698 ICI655696:ICI655698 IME655696:IME655698 IWA655696:IWA655698 JFW655696:JFW655698 JPS655696:JPS655698 JZO655696:JZO655698 KJK655696:KJK655698 KTG655696:KTG655698 LDC655696:LDC655698 LMY655696:LMY655698 LWU655696:LWU655698 MGQ655696:MGQ655698 MQM655696:MQM655698 NAI655696:NAI655698 NKE655696:NKE655698 NUA655696:NUA655698 ODW655696:ODW655698 ONS655696:ONS655698 OXO655696:OXO655698 PHK655696:PHK655698 PRG655696:PRG655698 QBC655696:QBC655698 QKY655696:QKY655698 QUU655696:QUU655698 REQ655696:REQ655698 ROM655696:ROM655698 RYI655696:RYI655698 SIE655696:SIE655698 SSA655696:SSA655698 TBW655696:TBW655698 TLS655696:TLS655698 TVO655696:TVO655698 UFK655696:UFK655698 UPG655696:UPG655698 UZC655696:UZC655698 VIY655696:VIY655698 VSU655696:VSU655698 WCQ655696:WCQ655698 WMM655696:WMM655698 WWI655696:WWI655698 E721232:E721234 JW721232:JW721234 TS721232:TS721234 ADO721232:ADO721234 ANK721232:ANK721234 AXG721232:AXG721234 BHC721232:BHC721234 BQY721232:BQY721234 CAU721232:CAU721234 CKQ721232:CKQ721234 CUM721232:CUM721234 DEI721232:DEI721234 DOE721232:DOE721234 DYA721232:DYA721234 EHW721232:EHW721234 ERS721232:ERS721234 FBO721232:FBO721234 FLK721232:FLK721234 FVG721232:FVG721234 GFC721232:GFC721234 GOY721232:GOY721234 GYU721232:GYU721234 HIQ721232:HIQ721234 HSM721232:HSM721234 ICI721232:ICI721234 IME721232:IME721234 IWA721232:IWA721234 JFW721232:JFW721234 JPS721232:JPS721234 JZO721232:JZO721234 KJK721232:KJK721234 KTG721232:KTG721234 LDC721232:LDC721234 LMY721232:LMY721234 LWU721232:LWU721234 MGQ721232:MGQ721234 MQM721232:MQM721234 NAI721232:NAI721234 NKE721232:NKE721234 NUA721232:NUA721234 ODW721232:ODW721234 ONS721232:ONS721234 OXO721232:OXO721234 PHK721232:PHK721234 PRG721232:PRG721234 QBC721232:QBC721234 QKY721232:QKY721234 QUU721232:QUU721234 REQ721232:REQ721234 ROM721232:ROM721234 RYI721232:RYI721234 SIE721232:SIE721234 SSA721232:SSA721234 TBW721232:TBW721234 TLS721232:TLS721234 TVO721232:TVO721234 UFK721232:UFK721234 UPG721232:UPG721234 UZC721232:UZC721234 VIY721232:VIY721234 VSU721232:VSU721234 WCQ721232:WCQ721234 WMM721232:WMM721234 WWI721232:WWI721234 E786768:E786770 JW786768:JW786770 TS786768:TS786770 ADO786768:ADO786770 ANK786768:ANK786770 AXG786768:AXG786770 BHC786768:BHC786770 BQY786768:BQY786770 CAU786768:CAU786770 CKQ786768:CKQ786770 CUM786768:CUM786770 DEI786768:DEI786770 DOE786768:DOE786770 DYA786768:DYA786770 EHW786768:EHW786770 ERS786768:ERS786770 FBO786768:FBO786770 FLK786768:FLK786770 FVG786768:FVG786770 GFC786768:GFC786770 GOY786768:GOY786770 GYU786768:GYU786770 HIQ786768:HIQ786770 HSM786768:HSM786770 ICI786768:ICI786770 IME786768:IME786770 IWA786768:IWA786770 JFW786768:JFW786770 JPS786768:JPS786770 JZO786768:JZO786770 KJK786768:KJK786770 KTG786768:KTG786770 LDC786768:LDC786770 LMY786768:LMY786770 LWU786768:LWU786770 MGQ786768:MGQ786770 MQM786768:MQM786770 NAI786768:NAI786770 NKE786768:NKE786770 NUA786768:NUA786770 ODW786768:ODW786770 ONS786768:ONS786770 OXO786768:OXO786770 PHK786768:PHK786770 PRG786768:PRG786770 QBC786768:QBC786770 QKY786768:QKY786770 QUU786768:QUU786770 REQ786768:REQ786770 ROM786768:ROM786770 RYI786768:RYI786770 SIE786768:SIE786770 SSA786768:SSA786770 TBW786768:TBW786770 TLS786768:TLS786770 TVO786768:TVO786770 UFK786768:UFK786770 UPG786768:UPG786770 UZC786768:UZC786770 VIY786768:VIY786770 VSU786768:VSU786770 WCQ786768:WCQ786770 WMM786768:WMM786770 WWI786768:WWI786770 E852304:E852306 JW852304:JW852306 TS852304:TS852306 ADO852304:ADO852306 ANK852304:ANK852306 AXG852304:AXG852306 BHC852304:BHC852306 BQY852304:BQY852306 CAU852304:CAU852306 CKQ852304:CKQ852306 CUM852304:CUM852306 DEI852304:DEI852306 DOE852304:DOE852306 DYA852304:DYA852306 EHW852304:EHW852306 ERS852304:ERS852306 FBO852304:FBO852306 FLK852304:FLK852306 FVG852304:FVG852306 GFC852304:GFC852306 GOY852304:GOY852306 GYU852304:GYU852306 HIQ852304:HIQ852306 HSM852304:HSM852306 ICI852304:ICI852306 IME852304:IME852306 IWA852304:IWA852306 JFW852304:JFW852306 JPS852304:JPS852306 JZO852304:JZO852306 KJK852304:KJK852306 KTG852304:KTG852306 LDC852304:LDC852306 LMY852304:LMY852306 LWU852304:LWU852306 MGQ852304:MGQ852306 MQM852304:MQM852306 NAI852304:NAI852306 NKE852304:NKE852306 NUA852304:NUA852306 ODW852304:ODW852306 ONS852304:ONS852306 OXO852304:OXO852306 PHK852304:PHK852306 PRG852304:PRG852306 QBC852304:QBC852306 QKY852304:QKY852306 QUU852304:QUU852306 REQ852304:REQ852306 ROM852304:ROM852306 RYI852304:RYI852306 SIE852304:SIE852306 SSA852304:SSA852306 TBW852304:TBW852306 TLS852304:TLS852306 TVO852304:TVO852306 UFK852304:UFK852306 UPG852304:UPG852306 UZC852304:UZC852306 VIY852304:VIY852306 VSU852304:VSU852306 WCQ852304:WCQ852306 WMM852304:WMM852306 WWI852304:WWI852306 E917840:E917842 JW917840:JW917842 TS917840:TS917842 ADO917840:ADO917842 ANK917840:ANK917842 AXG917840:AXG917842 BHC917840:BHC917842 BQY917840:BQY917842 CAU917840:CAU917842 CKQ917840:CKQ917842 CUM917840:CUM917842 DEI917840:DEI917842 DOE917840:DOE917842 DYA917840:DYA917842 EHW917840:EHW917842 ERS917840:ERS917842 FBO917840:FBO917842 FLK917840:FLK917842 FVG917840:FVG917842 GFC917840:GFC917842 GOY917840:GOY917842 GYU917840:GYU917842 HIQ917840:HIQ917842 HSM917840:HSM917842 ICI917840:ICI917842 IME917840:IME917842 IWA917840:IWA917842 JFW917840:JFW917842 JPS917840:JPS917842 JZO917840:JZO917842 KJK917840:KJK917842 KTG917840:KTG917842 LDC917840:LDC917842 LMY917840:LMY917842 LWU917840:LWU917842 MGQ917840:MGQ917842 MQM917840:MQM917842 NAI917840:NAI917842 NKE917840:NKE917842 NUA917840:NUA917842 ODW917840:ODW917842 ONS917840:ONS917842 OXO917840:OXO917842 PHK917840:PHK917842 PRG917840:PRG917842 QBC917840:QBC917842 QKY917840:QKY917842 QUU917840:QUU917842 REQ917840:REQ917842 ROM917840:ROM917842 RYI917840:RYI917842 SIE917840:SIE917842 SSA917840:SSA917842 TBW917840:TBW917842 TLS917840:TLS917842 TVO917840:TVO917842 UFK917840:UFK917842 UPG917840:UPG917842 UZC917840:UZC917842 VIY917840:VIY917842 VSU917840:VSU917842 WCQ917840:WCQ917842 WMM917840:WMM917842 WWI917840:WWI917842 E983376:E983378 JW983376:JW983378 TS983376:TS983378 ADO983376:ADO983378 ANK983376:ANK983378 AXG983376:AXG983378 BHC983376:BHC983378 BQY983376:BQY983378 CAU983376:CAU983378 CKQ983376:CKQ983378 CUM983376:CUM983378 DEI983376:DEI983378 DOE983376:DOE983378 DYA983376:DYA983378 EHW983376:EHW983378 ERS983376:ERS983378 FBO983376:FBO983378 FLK983376:FLK983378 FVG983376:FVG983378 GFC983376:GFC983378 GOY983376:GOY983378 GYU983376:GYU983378 HIQ983376:HIQ983378 HSM983376:HSM983378 ICI983376:ICI983378 IME983376:IME983378 IWA983376:IWA983378 JFW983376:JFW983378 JPS983376:JPS983378 JZO983376:JZO983378 KJK983376:KJK983378 KTG983376:KTG983378 LDC983376:LDC983378 LMY983376:LMY983378 LWU983376:LWU983378 MGQ983376:MGQ983378 MQM983376:MQM983378 NAI983376:NAI983378 NKE983376:NKE983378 NUA983376:NUA983378 ODW983376:ODW983378 ONS983376:ONS983378 OXO983376:OXO983378 PHK983376:PHK983378 PRG983376:PRG983378 QBC983376:QBC983378 QKY983376:QKY983378 QUU983376:QUU983378 REQ983376:REQ983378 ROM983376:ROM983378 RYI983376:RYI983378 SIE983376:SIE983378 SSA983376:SSA983378 TBW983376:TBW983378 TLS983376:TLS983378 TVO983376:TVO983378 UFK983376:UFK983378 UPG983376:UPG983378 UZC983376:UZC983378 VIY983376:VIY983378 VSU983376:VSU983378 WCQ983376:WCQ983378 WMM983376:WMM983378 WWI983376:WWI983378 UFK983154:UFK983156 JW62:JW68 TS62:TS68 ADO62:ADO68 ANK62:ANK68 AXG62:AXG68 BHC62:BHC68 BQY62:BQY68 CAU62:CAU68 CKQ62:CKQ68 CUM62:CUM68 DEI62:DEI68 DOE62:DOE68 DYA62:DYA68 EHW62:EHW68 ERS62:ERS68 FBO62:FBO68 FLK62:FLK68 FVG62:FVG68 GFC62:GFC68 GOY62:GOY68 GYU62:GYU68 HIQ62:HIQ68 HSM62:HSM68 ICI62:ICI68 IME62:IME68 IWA62:IWA68 JFW62:JFW68 JPS62:JPS68 JZO62:JZO68 KJK62:KJK68 KTG62:KTG68 LDC62:LDC68 LMY62:LMY68 LWU62:LWU68 MGQ62:MGQ68 MQM62:MQM68 NAI62:NAI68 NKE62:NKE68 NUA62:NUA68 ODW62:ODW68 ONS62:ONS68 OXO62:OXO68 PHK62:PHK68 PRG62:PRG68 QBC62:QBC68 QKY62:QKY68 QUU62:QUU68 REQ62:REQ68 ROM62:ROM68 RYI62:RYI68 SIE62:SIE68 SSA62:SSA68 TBW62:TBW68 TLS62:TLS68 TVO62:TVO68 UFK62:UFK68 UPG62:UPG68 UZC62:UZC68 VIY62:VIY68 VSU62:VSU68 WCQ62:WCQ68 WMM62:WMM68 WWI62:WWI68 E65673:E65677 JW65673:JW65677 TS65673:TS65677 ADO65673:ADO65677 ANK65673:ANK65677 AXG65673:AXG65677 BHC65673:BHC65677 BQY65673:BQY65677 CAU65673:CAU65677 CKQ65673:CKQ65677 CUM65673:CUM65677 DEI65673:DEI65677 DOE65673:DOE65677 DYA65673:DYA65677 EHW65673:EHW65677 ERS65673:ERS65677 FBO65673:FBO65677 FLK65673:FLK65677 FVG65673:FVG65677 GFC65673:GFC65677 GOY65673:GOY65677 GYU65673:GYU65677 HIQ65673:HIQ65677 HSM65673:HSM65677 ICI65673:ICI65677 IME65673:IME65677 IWA65673:IWA65677 JFW65673:JFW65677 JPS65673:JPS65677 JZO65673:JZO65677 KJK65673:KJK65677 KTG65673:KTG65677 LDC65673:LDC65677 LMY65673:LMY65677 LWU65673:LWU65677 MGQ65673:MGQ65677 MQM65673:MQM65677 NAI65673:NAI65677 NKE65673:NKE65677 NUA65673:NUA65677 ODW65673:ODW65677 ONS65673:ONS65677 OXO65673:OXO65677 PHK65673:PHK65677 PRG65673:PRG65677 QBC65673:QBC65677 QKY65673:QKY65677 QUU65673:QUU65677 REQ65673:REQ65677 ROM65673:ROM65677 RYI65673:RYI65677 SIE65673:SIE65677 SSA65673:SSA65677 TBW65673:TBW65677 TLS65673:TLS65677 TVO65673:TVO65677 UFK65673:UFK65677 UPG65673:UPG65677 UZC65673:UZC65677 VIY65673:VIY65677 VSU65673:VSU65677 WCQ65673:WCQ65677 WMM65673:WMM65677 WWI65673:WWI65677 E131209:E131213 JW131209:JW131213 TS131209:TS131213 ADO131209:ADO131213 ANK131209:ANK131213 AXG131209:AXG131213 BHC131209:BHC131213 BQY131209:BQY131213 CAU131209:CAU131213 CKQ131209:CKQ131213 CUM131209:CUM131213 DEI131209:DEI131213 DOE131209:DOE131213 DYA131209:DYA131213 EHW131209:EHW131213 ERS131209:ERS131213 FBO131209:FBO131213 FLK131209:FLK131213 FVG131209:FVG131213 GFC131209:GFC131213 GOY131209:GOY131213 GYU131209:GYU131213 HIQ131209:HIQ131213 HSM131209:HSM131213 ICI131209:ICI131213 IME131209:IME131213 IWA131209:IWA131213 JFW131209:JFW131213 JPS131209:JPS131213 JZO131209:JZO131213 KJK131209:KJK131213 KTG131209:KTG131213 LDC131209:LDC131213 LMY131209:LMY131213 LWU131209:LWU131213 MGQ131209:MGQ131213 MQM131209:MQM131213 NAI131209:NAI131213 NKE131209:NKE131213 NUA131209:NUA131213 ODW131209:ODW131213 ONS131209:ONS131213 OXO131209:OXO131213 PHK131209:PHK131213 PRG131209:PRG131213 QBC131209:QBC131213 QKY131209:QKY131213 QUU131209:QUU131213 REQ131209:REQ131213 ROM131209:ROM131213 RYI131209:RYI131213 SIE131209:SIE131213 SSA131209:SSA131213 TBW131209:TBW131213 TLS131209:TLS131213 TVO131209:TVO131213 UFK131209:UFK131213 UPG131209:UPG131213 UZC131209:UZC131213 VIY131209:VIY131213 VSU131209:VSU131213 WCQ131209:WCQ131213 WMM131209:WMM131213 WWI131209:WWI131213 E196745:E196749 JW196745:JW196749 TS196745:TS196749 ADO196745:ADO196749 ANK196745:ANK196749 AXG196745:AXG196749 BHC196745:BHC196749 BQY196745:BQY196749 CAU196745:CAU196749 CKQ196745:CKQ196749 CUM196745:CUM196749 DEI196745:DEI196749 DOE196745:DOE196749 DYA196745:DYA196749 EHW196745:EHW196749 ERS196745:ERS196749 FBO196745:FBO196749 FLK196745:FLK196749 FVG196745:FVG196749 GFC196745:GFC196749 GOY196745:GOY196749 GYU196745:GYU196749 HIQ196745:HIQ196749 HSM196745:HSM196749 ICI196745:ICI196749 IME196745:IME196749 IWA196745:IWA196749 JFW196745:JFW196749 JPS196745:JPS196749 JZO196745:JZO196749 KJK196745:KJK196749 KTG196745:KTG196749 LDC196745:LDC196749 LMY196745:LMY196749 LWU196745:LWU196749 MGQ196745:MGQ196749 MQM196745:MQM196749 NAI196745:NAI196749 NKE196745:NKE196749 NUA196745:NUA196749 ODW196745:ODW196749 ONS196745:ONS196749 OXO196745:OXO196749 PHK196745:PHK196749 PRG196745:PRG196749 QBC196745:QBC196749 QKY196745:QKY196749 QUU196745:QUU196749 REQ196745:REQ196749 ROM196745:ROM196749 RYI196745:RYI196749 SIE196745:SIE196749 SSA196745:SSA196749 TBW196745:TBW196749 TLS196745:TLS196749 TVO196745:TVO196749 UFK196745:UFK196749 UPG196745:UPG196749 UZC196745:UZC196749 VIY196745:VIY196749 VSU196745:VSU196749 WCQ196745:WCQ196749 WMM196745:WMM196749 WWI196745:WWI196749 E262281:E262285 JW262281:JW262285 TS262281:TS262285 ADO262281:ADO262285 ANK262281:ANK262285 AXG262281:AXG262285 BHC262281:BHC262285 BQY262281:BQY262285 CAU262281:CAU262285 CKQ262281:CKQ262285 CUM262281:CUM262285 DEI262281:DEI262285 DOE262281:DOE262285 DYA262281:DYA262285 EHW262281:EHW262285 ERS262281:ERS262285 FBO262281:FBO262285 FLK262281:FLK262285 FVG262281:FVG262285 GFC262281:GFC262285 GOY262281:GOY262285 GYU262281:GYU262285 HIQ262281:HIQ262285 HSM262281:HSM262285 ICI262281:ICI262285 IME262281:IME262285 IWA262281:IWA262285 JFW262281:JFW262285 JPS262281:JPS262285 JZO262281:JZO262285 KJK262281:KJK262285 KTG262281:KTG262285 LDC262281:LDC262285 LMY262281:LMY262285 LWU262281:LWU262285 MGQ262281:MGQ262285 MQM262281:MQM262285 NAI262281:NAI262285 NKE262281:NKE262285 NUA262281:NUA262285 ODW262281:ODW262285 ONS262281:ONS262285 OXO262281:OXO262285 PHK262281:PHK262285 PRG262281:PRG262285 QBC262281:QBC262285 QKY262281:QKY262285 QUU262281:QUU262285 REQ262281:REQ262285 ROM262281:ROM262285 RYI262281:RYI262285 SIE262281:SIE262285 SSA262281:SSA262285 TBW262281:TBW262285 TLS262281:TLS262285 TVO262281:TVO262285 UFK262281:UFK262285 UPG262281:UPG262285 UZC262281:UZC262285 VIY262281:VIY262285 VSU262281:VSU262285 WCQ262281:WCQ262285 WMM262281:WMM262285 WWI262281:WWI262285 E327817:E327821 JW327817:JW327821 TS327817:TS327821 ADO327817:ADO327821 ANK327817:ANK327821 AXG327817:AXG327821 BHC327817:BHC327821 BQY327817:BQY327821 CAU327817:CAU327821 CKQ327817:CKQ327821 CUM327817:CUM327821 DEI327817:DEI327821 DOE327817:DOE327821 DYA327817:DYA327821 EHW327817:EHW327821 ERS327817:ERS327821 FBO327817:FBO327821 FLK327817:FLK327821 FVG327817:FVG327821 GFC327817:GFC327821 GOY327817:GOY327821 GYU327817:GYU327821 HIQ327817:HIQ327821 HSM327817:HSM327821 ICI327817:ICI327821 IME327817:IME327821 IWA327817:IWA327821 JFW327817:JFW327821 JPS327817:JPS327821 JZO327817:JZO327821 KJK327817:KJK327821 KTG327817:KTG327821 LDC327817:LDC327821 LMY327817:LMY327821 LWU327817:LWU327821 MGQ327817:MGQ327821 MQM327817:MQM327821 NAI327817:NAI327821 NKE327817:NKE327821 NUA327817:NUA327821 ODW327817:ODW327821 ONS327817:ONS327821 OXO327817:OXO327821 PHK327817:PHK327821 PRG327817:PRG327821 QBC327817:QBC327821 QKY327817:QKY327821 QUU327817:QUU327821 REQ327817:REQ327821 ROM327817:ROM327821 RYI327817:RYI327821 SIE327817:SIE327821 SSA327817:SSA327821 TBW327817:TBW327821 TLS327817:TLS327821 TVO327817:TVO327821 UFK327817:UFK327821 UPG327817:UPG327821 UZC327817:UZC327821 VIY327817:VIY327821 VSU327817:VSU327821 WCQ327817:WCQ327821 WMM327817:WMM327821 WWI327817:WWI327821 E393353:E393357 JW393353:JW393357 TS393353:TS393357 ADO393353:ADO393357 ANK393353:ANK393357 AXG393353:AXG393357 BHC393353:BHC393357 BQY393353:BQY393357 CAU393353:CAU393357 CKQ393353:CKQ393357 CUM393353:CUM393357 DEI393353:DEI393357 DOE393353:DOE393357 DYA393353:DYA393357 EHW393353:EHW393357 ERS393353:ERS393357 FBO393353:FBO393357 FLK393353:FLK393357 FVG393353:FVG393357 GFC393353:GFC393357 GOY393353:GOY393357 GYU393353:GYU393357 HIQ393353:HIQ393357 HSM393353:HSM393357 ICI393353:ICI393357 IME393353:IME393357 IWA393353:IWA393357 JFW393353:JFW393357 JPS393353:JPS393357 JZO393353:JZO393357 KJK393353:KJK393357 KTG393353:KTG393357 LDC393353:LDC393357 LMY393353:LMY393357 LWU393353:LWU393357 MGQ393353:MGQ393357 MQM393353:MQM393357 NAI393353:NAI393357 NKE393353:NKE393357 NUA393353:NUA393357 ODW393353:ODW393357 ONS393353:ONS393357 OXO393353:OXO393357 PHK393353:PHK393357 PRG393353:PRG393357 QBC393353:QBC393357 QKY393353:QKY393357 QUU393353:QUU393357 REQ393353:REQ393357 ROM393353:ROM393357 RYI393353:RYI393357 SIE393353:SIE393357 SSA393353:SSA393357 TBW393353:TBW393357 TLS393353:TLS393357 TVO393353:TVO393357 UFK393353:UFK393357 UPG393353:UPG393357 UZC393353:UZC393357 VIY393353:VIY393357 VSU393353:VSU393357 WCQ393353:WCQ393357 WMM393353:WMM393357 WWI393353:WWI393357 E458889:E458893 JW458889:JW458893 TS458889:TS458893 ADO458889:ADO458893 ANK458889:ANK458893 AXG458889:AXG458893 BHC458889:BHC458893 BQY458889:BQY458893 CAU458889:CAU458893 CKQ458889:CKQ458893 CUM458889:CUM458893 DEI458889:DEI458893 DOE458889:DOE458893 DYA458889:DYA458893 EHW458889:EHW458893 ERS458889:ERS458893 FBO458889:FBO458893 FLK458889:FLK458893 FVG458889:FVG458893 GFC458889:GFC458893 GOY458889:GOY458893 GYU458889:GYU458893 HIQ458889:HIQ458893 HSM458889:HSM458893 ICI458889:ICI458893 IME458889:IME458893 IWA458889:IWA458893 JFW458889:JFW458893 JPS458889:JPS458893 JZO458889:JZO458893 KJK458889:KJK458893 KTG458889:KTG458893 LDC458889:LDC458893 LMY458889:LMY458893 LWU458889:LWU458893 MGQ458889:MGQ458893 MQM458889:MQM458893 NAI458889:NAI458893 NKE458889:NKE458893 NUA458889:NUA458893 ODW458889:ODW458893 ONS458889:ONS458893 OXO458889:OXO458893 PHK458889:PHK458893 PRG458889:PRG458893 QBC458889:QBC458893 QKY458889:QKY458893 QUU458889:QUU458893 REQ458889:REQ458893 ROM458889:ROM458893 RYI458889:RYI458893 SIE458889:SIE458893 SSA458889:SSA458893 TBW458889:TBW458893 TLS458889:TLS458893 TVO458889:TVO458893 UFK458889:UFK458893 UPG458889:UPG458893 UZC458889:UZC458893 VIY458889:VIY458893 VSU458889:VSU458893 WCQ458889:WCQ458893 WMM458889:WMM458893 WWI458889:WWI458893 E524425:E524429 JW524425:JW524429 TS524425:TS524429 ADO524425:ADO524429 ANK524425:ANK524429 AXG524425:AXG524429 BHC524425:BHC524429 BQY524425:BQY524429 CAU524425:CAU524429 CKQ524425:CKQ524429 CUM524425:CUM524429 DEI524425:DEI524429 DOE524425:DOE524429 DYA524425:DYA524429 EHW524425:EHW524429 ERS524425:ERS524429 FBO524425:FBO524429 FLK524425:FLK524429 FVG524425:FVG524429 GFC524425:GFC524429 GOY524425:GOY524429 GYU524425:GYU524429 HIQ524425:HIQ524429 HSM524425:HSM524429 ICI524425:ICI524429 IME524425:IME524429 IWA524425:IWA524429 JFW524425:JFW524429 JPS524425:JPS524429 JZO524425:JZO524429 KJK524425:KJK524429 KTG524425:KTG524429 LDC524425:LDC524429 LMY524425:LMY524429 LWU524425:LWU524429 MGQ524425:MGQ524429 MQM524425:MQM524429 NAI524425:NAI524429 NKE524425:NKE524429 NUA524425:NUA524429 ODW524425:ODW524429 ONS524425:ONS524429 OXO524425:OXO524429 PHK524425:PHK524429 PRG524425:PRG524429 QBC524425:QBC524429 QKY524425:QKY524429 QUU524425:QUU524429 REQ524425:REQ524429 ROM524425:ROM524429 RYI524425:RYI524429 SIE524425:SIE524429 SSA524425:SSA524429 TBW524425:TBW524429 TLS524425:TLS524429 TVO524425:TVO524429 UFK524425:UFK524429 UPG524425:UPG524429 UZC524425:UZC524429 VIY524425:VIY524429 VSU524425:VSU524429 WCQ524425:WCQ524429 WMM524425:WMM524429 WWI524425:WWI524429 E589961:E589965 JW589961:JW589965 TS589961:TS589965 ADO589961:ADO589965 ANK589961:ANK589965 AXG589961:AXG589965 BHC589961:BHC589965 BQY589961:BQY589965 CAU589961:CAU589965 CKQ589961:CKQ589965 CUM589961:CUM589965 DEI589961:DEI589965 DOE589961:DOE589965 DYA589961:DYA589965 EHW589961:EHW589965 ERS589961:ERS589965 FBO589961:FBO589965 FLK589961:FLK589965 FVG589961:FVG589965 GFC589961:GFC589965 GOY589961:GOY589965 GYU589961:GYU589965 HIQ589961:HIQ589965 HSM589961:HSM589965 ICI589961:ICI589965 IME589961:IME589965 IWA589961:IWA589965 JFW589961:JFW589965 JPS589961:JPS589965 JZO589961:JZO589965 KJK589961:KJK589965 KTG589961:KTG589965 LDC589961:LDC589965 LMY589961:LMY589965 LWU589961:LWU589965 MGQ589961:MGQ589965 MQM589961:MQM589965 NAI589961:NAI589965 NKE589961:NKE589965 NUA589961:NUA589965 ODW589961:ODW589965 ONS589961:ONS589965 OXO589961:OXO589965 PHK589961:PHK589965 PRG589961:PRG589965 QBC589961:QBC589965 QKY589961:QKY589965 QUU589961:QUU589965 REQ589961:REQ589965 ROM589961:ROM589965 RYI589961:RYI589965 SIE589961:SIE589965 SSA589961:SSA589965 TBW589961:TBW589965 TLS589961:TLS589965 TVO589961:TVO589965 UFK589961:UFK589965 UPG589961:UPG589965 UZC589961:UZC589965 VIY589961:VIY589965 VSU589961:VSU589965 WCQ589961:WCQ589965 WMM589961:WMM589965 WWI589961:WWI589965 E655497:E655501 JW655497:JW655501 TS655497:TS655501 ADO655497:ADO655501 ANK655497:ANK655501 AXG655497:AXG655501 BHC655497:BHC655501 BQY655497:BQY655501 CAU655497:CAU655501 CKQ655497:CKQ655501 CUM655497:CUM655501 DEI655497:DEI655501 DOE655497:DOE655501 DYA655497:DYA655501 EHW655497:EHW655501 ERS655497:ERS655501 FBO655497:FBO655501 FLK655497:FLK655501 FVG655497:FVG655501 GFC655497:GFC655501 GOY655497:GOY655501 GYU655497:GYU655501 HIQ655497:HIQ655501 HSM655497:HSM655501 ICI655497:ICI655501 IME655497:IME655501 IWA655497:IWA655501 JFW655497:JFW655501 JPS655497:JPS655501 JZO655497:JZO655501 KJK655497:KJK655501 KTG655497:KTG655501 LDC655497:LDC655501 LMY655497:LMY655501 LWU655497:LWU655501 MGQ655497:MGQ655501 MQM655497:MQM655501 NAI655497:NAI655501 NKE655497:NKE655501 NUA655497:NUA655501 ODW655497:ODW655501 ONS655497:ONS655501 OXO655497:OXO655501 PHK655497:PHK655501 PRG655497:PRG655501 QBC655497:QBC655501 QKY655497:QKY655501 QUU655497:QUU655501 REQ655497:REQ655501 ROM655497:ROM655501 RYI655497:RYI655501 SIE655497:SIE655501 SSA655497:SSA655501 TBW655497:TBW655501 TLS655497:TLS655501 TVO655497:TVO655501 UFK655497:UFK655501 UPG655497:UPG655501 UZC655497:UZC655501 VIY655497:VIY655501 VSU655497:VSU655501 WCQ655497:WCQ655501 WMM655497:WMM655501 WWI655497:WWI655501 E721033:E721037 JW721033:JW721037 TS721033:TS721037 ADO721033:ADO721037 ANK721033:ANK721037 AXG721033:AXG721037 BHC721033:BHC721037 BQY721033:BQY721037 CAU721033:CAU721037 CKQ721033:CKQ721037 CUM721033:CUM721037 DEI721033:DEI721037 DOE721033:DOE721037 DYA721033:DYA721037 EHW721033:EHW721037 ERS721033:ERS721037 FBO721033:FBO721037 FLK721033:FLK721037 FVG721033:FVG721037 GFC721033:GFC721037 GOY721033:GOY721037 GYU721033:GYU721037 HIQ721033:HIQ721037 HSM721033:HSM721037 ICI721033:ICI721037 IME721033:IME721037 IWA721033:IWA721037 JFW721033:JFW721037 JPS721033:JPS721037 JZO721033:JZO721037 KJK721033:KJK721037 KTG721033:KTG721037 LDC721033:LDC721037 LMY721033:LMY721037 LWU721033:LWU721037 MGQ721033:MGQ721037 MQM721033:MQM721037 NAI721033:NAI721037 NKE721033:NKE721037 NUA721033:NUA721037 ODW721033:ODW721037 ONS721033:ONS721037 OXO721033:OXO721037 PHK721033:PHK721037 PRG721033:PRG721037 QBC721033:QBC721037 QKY721033:QKY721037 QUU721033:QUU721037 REQ721033:REQ721037 ROM721033:ROM721037 RYI721033:RYI721037 SIE721033:SIE721037 SSA721033:SSA721037 TBW721033:TBW721037 TLS721033:TLS721037 TVO721033:TVO721037 UFK721033:UFK721037 UPG721033:UPG721037 UZC721033:UZC721037 VIY721033:VIY721037 VSU721033:VSU721037 WCQ721033:WCQ721037 WMM721033:WMM721037 WWI721033:WWI721037 E786569:E786573 JW786569:JW786573 TS786569:TS786573 ADO786569:ADO786573 ANK786569:ANK786573 AXG786569:AXG786573 BHC786569:BHC786573 BQY786569:BQY786573 CAU786569:CAU786573 CKQ786569:CKQ786573 CUM786569:CUM786573 DEI786569:DEI786573 DOE786569:DOE786573 DYA786569:DYA786573 EHW786569:EHW786573 ERS786569:ERS786573 FBO786569:FBO786573 FLK786569:FLK786573 FVG786569:FVG786573 GFC786569:GFC786573 GOY786569:GOY786573 GYU786569:GYU786573 HIQ786569:HIQ786573 HSM786569:HSM786573 ICI786569:ICI786573 IME786569:IME786573 IWA786569:IWA786573 JFW786569:JFW786573 JPS786569:JPS786573 JZO786569:JZO786573 KJK786569:KJK786573 KTG786569:KTG786573 LDC786569:LDC786573 LMY786569:LMY786573 LWU786569:LWU786573 MGQ786569:MGQ786573 MQM786569:MQM786573 NAI786569:NAI786573 NKE786569:NKE786573 NUA786569:NUA786573 ODW786569:ODW786573 ONS786569:ONS786573 OXO786569:OXO786573 PHK786569:PHK786573 PRG786569:PRG786573 QBC786569:QBC786573 QKY786569:QKY786573 QUU786569:QUU786573 REQ786569:REQ786573 ROM786569:ROM786573 RYI786569:RYI786573 SIE786569:SIE786573 SSA786569:SSA786573 TBW786569:TBW786573 TLS786569:TLS786573 TVO786569:TVO786573 UFK786569:UFK786573 UPG786569:UPG786573 UZC786569:UZC786573 VIY786569:VIY786573 VSU786569:VSU786573 WCQ786569:WCQ786573 WMM786569:WMM786573 WWI786569:WWI786573 E852105:E852109 JW852105:JW852109 TS852105:TS852109 ADO852105:ADO852109 ANK852105:ANK852109 AXG852105:AXG852109 BHC852105:BHC852109 BQY852105:BQY852109 CAU852105:CAU852109 CKQ852105:CKQ852109 CUM852105:CUM852109 DEI852105:DEI852109 DOE852105:DOE852109 DYA852105:DYA852109 EHW852105:EHW852109 ERS852105:ERS852109 FBO852105:FBO852109 FLK852105:FLK852109 FVG852105:FVG852109 GFC852105:GFC852109 GOY852105:GOY852109 GYU852105:GYU852109 HIQ852105:HIQ852109 HSM852105:HSM852109 ICI852105:ICI852109 IME852105:IME852109 IWA852105:IWA852109 JFW852105:JFW852109 JPS852105:JPS852109 JZO852105:JZO852109 KJK852105:KJK852109 KTG852105:KTG852109 LDC852105:LDC852109 LMY852105:LMY852109 LWU852105:LWU852109 MGQ852105:MGQ852109 MQM852105:MQM852109 NAI852105:NAI852109 NKE852105:NKE852109 NUA852105:NUA852109 ODW852105:ODW852109 ONS852105:ONS852109 OXO852105:OXO852109 PHK852105:PHK852109 PRG852105:PRG852109 QBC852105:QBC852109 QKY852105:QKY852109 QUU852105:QUU852109 REQ852105:REQ852109 ROM852105:ROM852109 RYI852105:RYI852109 SIE852105:SIE852109 SSA852105:SSA852109 TBW852105:TBW852109 TLS852105:TLS852109 TVO852105:TVO852109 UFK852105:UFK852109 UPG852105:UPG852109 UZC852105:UZC852109 VIY852105:VIY852109 VSU852105:VSU852109 WCQ852105:WCQ852109 WMM852105:WMM852109 WWI852105:WWI852109 E917641:E917645 JW917641:JW917645 TS917641:TS917645 ADO917641:ADO917645 ANK917641:ANK917645 AXG917641:AXG917645 BHC917641:BHC917645 BQY917641:BQY917645 CAU917641:CAU917645 CKQ917641:CKQ917645 CUM917641:CUM917645 DEI917641:DEI917645 DOE917641:DOE917645 DYA917641:DYA917645 EHW917641:EHW917645 ERS917641:ERS917645 FBO917641:FBO917645 FLK917641:FLK917645 FVG917641:FVG917645 GFC917641:GFC917645 GOY917641:GOY917645 GYU917641:GYU917645 HIQ917641:HIQ917645 HSM917641:HSM917645 ICI917641:ICI917645 IME917641:IME917645 IWA917641:IWA917645 JFW917641:JFW917645 JPS917641:JPS917645 JZO917641:JZO917645 KJK917641:KJK917645 KTG917641:KTG917645 LDC917641:LDC917645 LMY917641:LMY917645 LWU917641:LWU917645 MGQ917641:MGQ917645 MQM917641:MQM917645 NAI917641:NAI917645 NKE917641:NKE917645 NUA917641:NUA917645 ODW917641:ODW917645 ONS917641:ONS917645 OXO917641:OXO917645 PHK917641:PHK917645 PRG917641:PRG917645 QBC917641:QBC917645 QKY917641:QKY917645 QUU917641:QUU917645 REQ917641:REQ917645 ROM917641:ROM917645 RYI917641:RYI917645 SIE917641:SIE917645 SSA917641:SSA917645 TBW917641:TBW917645 TLS917641:TLS917645 TVO917641:TVO917645 UFK917641:UFK917645 UPG917641:UPG917645 UZC917641:UZC917645 VIY917641:VIY917645 VSU917641:VSU917645 WCQ917641:WCQ917645 WMM917641:WMM917645 WWI917641:WWI917645 E983177:E983181 JW983177:JW983181 TS983177:TS983181 ADO983177:ADO983181 ANK983177:ANK983181 AXG983177:AXG983181 BHC983177:BHC983181 BQY983177:BQY983181 CAU983177:CAU983181 CKQ983177:CKQ983181 CUM983177:CUM983181 DEI983177:DEI983181 DOE983177:DOE983181 DYA983177:DYA983181 EHW983177:EHW983181 ERS983177:ERS983181 FBO983177:FBO983181 FLK983177:FLK983181 FVG983177:FVG983181 GFC983177:GFC983181 GOY983177:GOY983181 GYU983177:GYU983181 HIQ983177:HIQ983181 HSM983177:HSM983181 ICI983177:ICI983181 IME983177:IME983181 IWA983177:IWA983181 JFW983177:JFW983181 JPS983177:JPS983181 JZO983177:JZO983181 KJK983177:KJK983181 KTG983177:KTG983181 LDC983177:LDC983181 LMY983177:LMY983181 LWU983177:LWU983181 MGQ983177:MGQ983181 MQM983177:MQM983181 NAI983177:NAI983181 NKE983177:NKE983181 NUA983177:NUA983181 ODW983177:ODW983181 ONS983177:ONS983181 OXO983177:OXO983181 PHK983177:PHK983181 PRG983177:PRG983181 QBC983177:QBC983181 QKY983177:QKY983181 QUU983177:QUU983181 REQ983177:REQ983181 ROM983177:ROM983181 RYI983177:RYI983181 SIE983177:SIE983181 SSA983177:SSA983181 TBW983177:TBW983181 TLS983177:TLS983181 TVO983177:TVO983181 UFK983177:UFK983181 UPG983177:UPG983181 UZC983177:UZC983181 VIY983177:VIY983181 VSU983177:VSU983181 WCQ983177:WCQ983181 WMM983177:WMM983181 WWI983177:WWI983181 UPG983154:UPG983156 JW375:JW377 TS375:TS377 ADO375:ADO377 ANK375:ANK377 AXG375:AXG377 BHC375:BHC377 BQY375:BQY377 CAU375:CAU377 CKQ375:CKQ377 CUM375:CUM377 DEI375:DEI377 DOE375:DOE377 DYA375:DYA377 EHW375:EHW377 ERS375:ERS377 FBO375:FBO377 FLK375:FLK377 FVG375:FVG377 GFC375:GFC377 GOY375:GOY377 GYU375:GYU377 HIQ375:HIQ377 HSM375:HSM377 ICI375:ICI377 IME375:IME377 IWA375:IWA377 JFW375:JFW377 JPS375:JPS377 JZO375:JZO377 KJK375:KJK377 KTG375:KTG377 LDC375:LDC377 LMY375:LMY377 LWU375:LWU377 MGQ375:MGQ377 MQM375:MQM377 NAI375:NAI377 NKE375:NKE377 NUA375:NUA377 ODW375:ODW377 ONS375:ONS377 OXO375:OXO377 PHK375:PHK377 PRG375:PRG377 QBC375:QBC377 QKY375:QKY377 QUU375:QUU377 REQ375:REQ377 ROM375:ROM377 RYI375:RYI377 SIE375:SIE377 SSA375:SSA377 TBW375:TBW377 TLS375:TLS377 TVO375:TVO377 UFK375:UFK377 UPG375:UPG377 UZC375:UZC377 VIY375:VIY377 VSU375:VSU377 WCQ375:WCQ377 WMM375:WMM377 WWI375:WWI377 E65892:E65894 JW65892:JW65894 TS65892:TS65894 ADO65892:ADO65894 ANK65892:ANK65894 AXG65892:AXG65894 BHC65892:BHC65894 BQY65892:BQY65894 CAU65892:CAU65894 CKQ65892:CKQ65894 CUM65892:CUM65894 DEI65892:DEI65894 DOE65892:DOE65894 DYA65892:DYA65894 EHW65892:EHW65894 ERS65892:ERS65894 FBO65892:FBO65894 FLK65892:FLK65894 FVG65892:FVG65894 GFC65892:GFC65894 GOY65892:GOY65894 GYU65892:GYU65894 HIQ65892:HIQ65894 HSM65892:HSM65894 ICI65892:ICI65894 IME65892:IME65894 IWA65892:IWA65894 JFW65892:JFW65894 JPS65892:JPS65894 JZO65892:JZO65894 KJK65892:KJK65894 KTG65892:KTG65894 LDC65892:LDC65894 LMY65892:LMY65894 LWU65892:LWU65894 MGQ65892:MGQ65894 MQM65892:MQM65894 NAI65892:NAI65894 NKE65892:NKE65894 NUA65892:NUA65894 ODW65892:ODW65894 ONS65892:ONS65894 OXO65892:OXO65894 PHK65892:PHK65894 PRG65892:PRG65894 QBC65892:QBC65894 QKY65892:QKY65894 QUU65892:QUU65894 REQ65892:REQ65894 ROM65892:ROM65894 RYI65892:RYI65894 SIE65892:SIE65894 SSA65892:SSA65894 TBW65892:TBW65894 TLS65892:TLS65894 TVO65892:TVO65894 UFK65892:UFK65894 UPG65892:UPG65894 UZC65892:UZC65894 VIY65892:VIY65894 VSU65892:VSU65894 WCQ65892:WCQ65894 WMM65892:WMM65894 WWI65892:WWI65894 E131428:E131430 JW131428:JW131430 TS131428:TS131430 ADO131428:ADO131430 ANK131428:ANK131430 AXG131428:AXG131430 BHC131428:BHC131430 BQY131428:BQY131430 CAU131428:CAU131430 CKQ131428:CKQ131430 CUM131428:CUM131430 DEI131428:DEI131430 DOE131428:DOE131430 DYA131428:DYA131430 EHW131428:EHW131430 ERS131428:ERS131430 FBO131428:FBO131430 FLK131428:FLK131430 FVG131428:FVG131430 GFC131428:GFC131430 GOY131428:GOY131430 GYU131428:GYU131430 HIQ131428:HIQ131430 HSM131428:HSM131430 ICI131428:ICI131430 IME131428:IME131430 IWA131428:IWA131430 JFW131428:JFW131430 JPS131428:JPS131430 JZO131428:JZO131430 KJK131428:KJK131430 KTG131428:KTG131430 LDC131428:LDC131430 LMY131428:LMY131430 LWU131428:LWU131430 MGQ131428:MGQ131430 MQM131428:MQM131430 NAI131428:NAI131430 NKE131428:NKE131430 NUA131428:NUA131430 ODW131428:ODW131430 ONS131428:ONS131430 OXO131428:OXO131430 PHK131428:PHK131430 PRG131428:PRG131430 QBC131428:QBC131430 QKY131428:QKY131430 QUU131428:QUU131430 REQ131428:REQ131430 ROM131428:ROM131430 RYI131428:RYI131430 SIE131428:SIE131430 SSA131428:SSA131430 TBW131428:TBW131430 TLS131428:TLS131430 TVO131428:TVO131430 UFK131428:UFK131430 UPG131428:UPG131430 UZC131428:UZC131430 VIY131428:VIY131430 VSU131428:VSU131430 WCQ131428:WCQ131430 WMM131428:WMM131430 WWI131428:WWI131430 E196964:E196966 JW196964:JW196966 TS196964:TS196966 ADO196964:ADO196966 ANK196964:ANK196966 AXG196964:AXG196966 BHC196964:BHC196966 BQY196964:BQY196966 CAU196964:CAU196966 CKQ196964:CKQ196966 CUM196964:CUM196966 DEI196964:DEI196966 DOE196964:DOE196966 DYA196964:DYA196966 EHW196964:EHW196966 ERS196964:ERS196966 FBO196964:FBO196966 FLK196964:FLK196966 FVG196964:FVG196966 GFC196964:GFC196966 GOY196964:GOY196966 GYU196964:GYU196966 HIQ196964:HIQ196966 HSM196964:HSM196966 ICI196964:ICI196966 IME196964:IME196966 IWA196964:IWA196966 JFW196964:JFW196966 JPS196964:JPS196966 JZO196964:JZO196966 KJK196964:KJK196966 KTG196964:KTG196966 LDC196964:LDC196966 LMY196964:LMY196966 LWU196964:LWU196966 MGQ196964:MGQ196966 MQM196964:MQM196966 NAI196964:NAI196966 NKE196964:NKE196966 NUA196964:NUA196966 ODW196964:ODW196966 ONS196964:ONS196966 OXO196964:OXO196966 PHK196964:PHK196966 PRG196964:PRG196966 QBC196964:QBC196966 QKY196964:QKY196966 QUU196964:QUU196966 REQ196964:REQ196966 ROM196964:ROM196966 RYI196964:RYI196966 SIE196964:SIE196966 SSA196964:SSA196966 TBW196964:TBW196966 TLS196964:TLS196966 TVO196964:TVO196966 UFK196964:UFK196966 UPG196964:UPG196966 UZC196964:UZC196966 VIY196964:VIY196966 VSU196964:VSU196966 WCQ196964:WCQ196966 WMM196964:WMM196966 WWI196964:WWI196966 E262500:E262502 JW262500:JW262502 TS262500:TS262502 ADO262500:ADO262502 ANK262500:ANK262502 AXG262500:AXG262502 BHC262500:BHC262502 BQY262500:BQY262502 CAU262500:CAU262502 CKQ262500:CKQ262502 CUM262500:CUM262502 DEI262500:DEI262502 DOE262500:DOE262502 DYA262500:DYA262502 EHW262500:EHW262502 ERS262500:ERS262502 FBO262500:FBO262502 FLK262500:FLK262502 FVG262500:FVG262502 GFC262500:GFC262502 GOY262500:GOY262502 GYU262500:GYU262502 HIQ262500:HIQ262502 HSM262500:HSM262502 ICI262500:ICI262502 IME262500:IME262502 IWA262500:IWA262502 JFW262500:JFW262502 JPS262500:JPS262502 JZO262500:JZO262502 KJK262500:KJK262502 KTG262500:KTG262502 LDC262500:LDC262502 LMY262500:LMY262502 LWU262500:LWU262502 MGQ262500:MGQ262502 MQM262500:MQM262502 NAI262500:NAI262502 NKE262500:NKE262502 NUA262500:NUA262502 ODW262500:ODW262502 ONS262500:ONS262502 OXO262500:OXO262502 PHK262500:PHK262502 PRG262500:PRG262502 QBC262500:QBC262502 QKY262500:QKY262502 QUU262500:QUU262502 REQ262500:REQ262502 ROM262500:ROM262502 RYI262500:RYI262502 SIE262500:SIE262502 SSA262500:SSA262502 TBW262500:TBW262502 TLS262500:TLS262502 TVO262500:TVO262502 UFK262500:UFK262502 UPG262500:UPG262502 UZC262500:UZC262502 VIY262500:VIY262502 VSU262500:VSU262502 WCQ262500:WCQ262502 WMM262500:WMM262502 WWI262500:WWI262502 E328036:E328038 JW328036:JW328038 TS328036:TS328038 ADO328036:ADO328038 ANK328036:ANK328038 AXG328036:AXG328038 BHC328036:BHC328038 BQY328036:BQY328038 CAU328036:CAU328038 CKQ328036:CKQ328038 CUM328036:CUM328038 DEI328036:DEI328038 DOE328036:DOE328038 DYA328036:DYA328038 EHW328036:EHW328038 ERS328036:ERS328038 FBO328036:FBO328038 FLK328036:FLK328038 FVG328036:FVG328038 GFC328036:GFC328038 GOY328036:GOY328038 GYU328036:GYU328038 HIQ328036:HIQ328038 HSM328036:HSM328038 ICI328036:ICI328038 IME328036:IME328038 IWA328036:IWA328038 JFW328036:JFW328038 JPS328036:JPS328038 JZO328036:JZO328038 KJK328036:KJK328038 KTG328036:KTG328038 LDC328036:LDC328038 LMY328036:LMY328038 LWU328036:LWU328038 MGQ328036:MGQ328038 MQM328036:MQM328038 NAI328036:NAI328038 NKE328036:NKE328038 NUA328036:NUA328038 ODW328036:ODW328038 ONS328036:ONS328038 OXO328036:OXO328038 PHK328036:PHK328038 PRG328036:PRG328038 QBC328036:QBC328038 QKY328036:QKY328038 QUU328036:QUU328038 REQ328036:REQ328038 ROM328036:ROM328038 RYI328036:RYI328038 SIE328036:SIE328038 SSA328036:SSA328038 TBW328036:TBW328038 TLS328036:TLS328038 TVO328036:TVO328038 UFK328036:UFK328038 UPG328036:UPG328038 UZC328036:UZC328038 VIY328036:VIY328038 VSU328036:VSU328038 WCQ328036:WCQ328038 WMM328036:WMM328038 WWI328036:WWI328038 E393572:E393574 JW393572:JW393574 TS393572:TS393574 ADO393572:ADO393574 ANK393572:ANK393574 AXG393572:AXG393574 BHC393572:BHC393574 BQY393572:BQY393574 CAU393572:CAU393574 CKQ393572:CKQ393574 CUM393572:CUM393574 DEI393572:DEI393574 DOE393572:DOE393574 DYA393572:DYA393574 EHW393572:EHW393574 ERS393572:ERS393574 FBO393572:FBO393574 FLK393572:FLK393574 FVG393572:FVG393574 GFC393572:GFC393574 GOY393572:GOY393574 GYU393572:GYU393574 HIQ393572:HIQ393574 HSM393572:HSM393574 ICI393572:ICI393574 IME393572:IME393574 IWA393572:IWA393574 JFW393572:JFW393574 JPS393572:JPS393574 JZO393572:JZO393574 KJK393572:KJK393574 KTG393572:KTG393574 LDC393572:LDC393574 LMY393572:LMY393574 LWU393572:LWU393574 MGQ393572:MGQ393574 MQM393572:MQM393574 NAI393572:NAI393574 NKE393572:NKE393574 NUA393572:NUA393574 ODW393572:ODW393574 ONS393572:ONS393574 OXO393572:OXO393574 PHK393572:PHK393574 PRG393572:PRG393574 QBC393572:QBC393574 QKY393572:QKY393574 QUU393572:QUU393574 REQ393572:REQ393574 ROM393572:ROM393574 RYI393572:RYI393574 SIE393572:SIE393574 SSA393572:SSA393574 TBW393572:TBW393574 TLS393572:TLS393574 TVO393572:TVO393574 UFK393572:UFK393574 UPG393572:UPG393574 UZC393572:UZC393574 VIY393572:VIY393574 VSU393572:VSU393574 WCQ393572:WCQ393574 WMM393572:WMM393574 WWI393572:WWI393574 E459108:E459110 JW459108:JW459110 TS459108:TS459110 ADO459108:ADO459110 ANK459108:ANK459110 AXG459108:AXG459110 BHC459108:BHC459110 BQY459108:BQY459110 CAU459108:CAU459110 CKQ459108:CKQ459110 CUM459108:CUM459110 DEI459108:DEI459110 DOE459108:DOE459110 DYA459108:DYA459110 EHW459108:EHW459110 ERS459108:ERS459110 FBO459108:FBO459110 FLK459108:FLK459110 FVG459108:FVG459110 GFC459108:GFC459110 GOY459108:GOY459110 GYU459108:GYU459110 HIQ459108:HIQ459110 HSM459108:HSM459110 ICI459108:ICI459110 IME459108:IME459110 IWA459108:IWA459110 JFW459108:JFW459110 JPS459108:JPS459110 JZO459108:JZO459110 KJK459108:KJK459110 KTG459108:KTG459110 LDC459108:LDC459110 LMY459108:LMY459110 LWU459108:LWU459110 MGQ459108:MGQ459110 MQM459108:MQM459110 NAI459108:NAI459110 NKE459108:NKE459110 NUA459108:NUA459110 ODW459108:ODW459110 ONS459108:ONS459110 OXO459108:OXO459110 PHK459108:PHK459110 PRG459108:PRG459110 QBC459108:QBC459110 QKY459108:QKY459110 QUU459108:QUU459110 REQ459108:REQ459110 ROM459108:ROM459110 RYI459108:RYI459110 SIE459108:SIE459110 SSA459108:SSA459110 TBW459108:TBW459110 TLS459108:TLS459110 TVO459108:TVO459110 UFK459108:UFK459110 UPG459108:UPG459110 UZC459108:UZC459110 VIY459108:VIY459110 VSU459108:VSU459110 WCQ459108:WCQ459110 WMM459108:WMM459110 WWI459108:WWI459110 E524644:E524646 JW524644:JW524646 TS524644:TS524646 ADO524644:ADO524646 ANK524644:ANK524646 AXG524644:AXG524646 BHC524644:BHC524646 BQY524644:BQY524646 CAU524644:CAU524646 CKQ524644:CKQ524646 CUM524644:CUM524646 DEI524644:DEI524646 DOE524644:DOE524646 DYA524644:DYA524646 EHW524644:EHW524646 ERS524644:ERS524646 FBO524644:FBO524646 FLK524644:FLK524646 FVG524644:FVG524646 GFC524644:GFC524646 GOY524644:GOY524646 GYU524644:GYU524646 HIQ524644:HIQ524646 HSM524644:HSM524646 ICI524644:ICI524646 IME524644:IME524646 IWA524644:IWA524646 JFW524644:JFW524646 JPS524644:JPS524646 JZO524644:JZO524646 KJK524644:KJK524646 KTG524644:KTG524646 LDC524644:LDC524646 LMY524644:LMY524646 LWU524644:LWU524646 MGQ524644:MGQ524646 MQM524644:MQM524646 NAI524644:NAI524646 NKE524644:NKE524646 NUA524644:NUA524646 ODW524644:ODW524646 ONS524644:ONS524646 OXO524644:OXO524646 PHK524644:PHK524646 PRG524644:PRG524646 QBC524644:QBC524646 QKY524644:QKY524646 QUU524644:QUU524646 REQ524644:REQ524646 ROM524644:ROM524646 RYI524644:RYI524646 SIE524644:SIE524646 SSA524644:SSA524646 TBW524644:TBW524646 TLS524644:TLS524646 TVO524644:TVO524646 UFK524644:UFK524646 UPG524644:UPG524646 UZC524644:UZC524646 VIY524644:VIY524646 VSU524644:VSU524646 WCQ524644:WCQ524646 WMM524644:WMM524646 WWI524644:WWI524646 E590180:E590182 JW590180:JW590182 TS590180:TS590182 ADO590180:ADO590182 ANK590180:ANK590182 AXG590180:AXG590182 BHC590180:BHC590182 BQY590180:BQY590182 CAU590180:CAU590182 CKQ590180:CKQ590182 CUM590180:CUM590182 DEI590180:DEI590182 DOE590180:DOE590182 DYA590180:DYA590182 EHW590180:EHW590182 ERS590180:ERS590182 FBO590180:FBO590182 FLK590180:FLK590182 FVG590180:FVG590182 GFC590180:GFC590182 GOY590180:GOY590182 GYU590180:GYU590182 HIQ590180:HIQ590182 HSM590180:HSM590182 ICI590180:ICI590182 IME590180:IME590182 IWA590180:IWA590182 JFW590180:JFW590182 JPS590180:JPS590182 JZO590180:JZO590182 KJK590180:KJK590182 KTG590180:KTG590182 LDC590180:LDC590182 LMY590180:LMY590182 LWU590180:LWU590182 MGQ590180:MGQ590182 MQM590180:MQM590182 NAI590180:NAI590182 NKE590180:NKE590182 NUA590180:NUA590182 ODW590180:ODW590182 ONS590180:ONS590182 OXO590180:OXO590182 PHK590180:PHK590182 PRG590180:PRG590182 QBC590180:QBC590182 QKY590180:QKY590182 QUU590180:QUU590182 REQ590180:REQ590182 ROM590180:ROM590182 RYI590180:RYI590182 SIE590180:SIE590182 SSA590180:SSA590182 TBW590180:TBW590182 TLS590180:TLS590182 TVO590180:TVO590182 UFK590180:UFK590182 UPG590180:UPG590182 UZC590180:UZC590182 VIY590180:VIY590182 VSU590180:VSU590182 WCQ590180:WCQ590182 WMM590180:WMM590182 WWI590180:WWI590182 E655716:E655718 JW655716:JW655718 TS655716:TS655718 ADO655716:ADO655718 ANK655716:ANK655718 AXG655716:AXG655718 BHC655716:BHC655718 BQY655716:BQY655718 CAU655716:CAU655718 CKQ655716:CKQ655718 CUM655716:CUM655718 DEI655716:DEI655718 DOE655716:DOE655718 DYA655716:DYA655718 EHW655716:EHW655718 ERS655716:ERS655718 FBO655716:FBO655718 FLK655716:FLK655718 FVG655716:FVG655718 GFC655716:GFC655718 GOY655716:GOY655718 GYU655716:GYU655718 HIQ655716:HIQ655718 HSM655716:HSM655718 ICI655716:ICI655718 IME655716:IME655718 IWA655716:IWA655718 JFW655716:JFW655718 JPS655716:JPS655718 JZO655716:JZO655718 KJK655716:KJK655718 KTG655716:KTG655718 LDC655716:LDC655718 LMY655716:LMY655718 LWU655716:LWU655718 MGQ655716:MGQ655718 MQM655716:MQM655718 NAI655716:NAI655718 NKE655716:NKE655718 NUA655716:NUA655718 ODW655716:ODW655718 ONS655716:ONS655718 OXO655716:OXO655718 PHK655716:PHK655718 PRG655716:PRG655718 QBC655716:QBC655718 QKY655716:QKY655718 QUU655716:QUU655718 REQ655716:REQ655718 ROM655716:ROM655718 RYI655716:RYI655718 SIE655716:SIE655718 SSA655716:SSA655718 TBW655716:TBW655718 TLS655716:TLS655718 TVO655716:TVO655718 UFK655716:UFK655718 UPG655716:UPG655718 UZC655716:UZC655718 VIY655716:VIY655718 VSU655716:VSU655718 WCQ655716:WCQ655718 WMM655716:WMM655718 WWI655716:WWI655718 E721252:E721254 JW721252:JW721254 TS721252:TS721254 ADO721252:ADO721254 ANK721252:ANK721254 AXG721252:AXG721254 BHC721252:BHC721254 BQY721252:BQY721254 CAU721252:CAU721254 CKQ721252:CKQ721254 CUM721252:CUM721254 DEI721252:DEI721254 DOE721252:DOE721254 DYA721252:DYA721254 EHW721252:EHW721254 ERS721252:ERS721254 FBO721252:FBO721254 FLK721252:FLK721254 FVG721252:FVG721254 GFC721252:GFC721254 GOY721252:GOY721254 GYU721252:GYU721254 HIQ721252:HIQ721254 HSM721252:HSM721254 ICI721252:ICI721254 IME721252:IME721254 IWA721252:IWA721254 JFW721252:JFW721254 JPS721252:JPS721254 JZO721252:JZO721254 KJK721252:KJK721254 KTG721252:KTG721254 LDC721252:LDC721254 LMY721252:LMY721254 LWU721252:LWU721254 MGQ721252:MGQ721254 MQM721252:MQM721254 NAI721252:NAI721254 NKE721252:NKE721254 NUA721252:NUA721254 ODW721252:ODW721254 ONS721252:ONS721254 OXO721252:OXO721254 PHK721252:PHK721254 PRG721252:PRG721254 QBC721252:QBC721254 QKY721252:QKY721254 QUU721252:QUU721254 REQ721252:REQ721254 ROM721252:ROM721254 RYI721252:RYI721254 SIE721252:SIE721254 SSA721252:SSA721254 TBW721252:TBW721254 TLS721252:TLS721254 TVO721252:TVO721254 UFK721252:UFK721254 UPG721252:UPG721254 UZC721252:UZC721254 VIY721252:VIY721254 VSU721252:VSU721254 WCQ721252:WCQ721254 WMM721252:WMM721254 WWI721252:WWI721254 E786788:E786790 JW786788:JW786790 TS786788:TS786790 ADO786788:ADO786790 ANK786788:ANK786790 AXG786788:AXG786790 BHC786788:BHC786790 BQY786788:BQY786790 CAU786788:CAU786790 CKQ786788:CKQ786790 CUM786788:CUM786790 DEI786788:DEI786790 DOE786788:DOE786790 DYA786788:DYA786790 EHW786788:EHW786790 ERS786788:ERS786790 FBO786788:FBO786790 FLK786788:FLK786790 FVG786788:FVG786790 GFC786788:GFC786790 GOY786788:GOY786790 GYU786788:GYU786790 HIQ786788:HIQ786790 HSM786788:HSM786790 ICI786788:ICI786790 IME786788:IME786790 IWA786788:IWA786790 JFW786788:JFW786790 JPS786788:JPS786790 JZO786788:JZO786790 KJK786788:KJK786790 KTG786788:KTG786790 LDC786788:LDC786790 LMY786788:LMY786790 LWU786788:LWU786790 MGQ786788:MGQ786790 MQM786788:MQM786790 NAI786788:NAI786790 NKE786788:NKE786790 NUA786788:NUA786790 ODW786788:ODW786790 ONS786788:ONS786790 OXO786788:OXO786790 PHK786788:PHK786790 PRG786788:PRG786790 QBC786788:QBC786790 QKY786788:QKY786790 QUU786788:QUU786790 REQ786788:REQ786790 ROM786788:ROM786790 RYI786788:RYI786790 SIE786788:SIE786790 SSA786788:SSA786790 TBW786788:TBW786790 TLS786788:TLS786790 TVO786788:TVO786790 UFK786788:UFK786790 UPG786788:UPG786790 UZC786788:UZC786790 VIY786788:VIY786790 VSU786788:VSU786790 WCQ786788:WCQ786790 WMM786788:WMM786790 WWI786788:WWI786790 E852324:E852326 JW852324:JW852326 TS852324:TS852326 ADO852324:ADO852326 ANK852324:ANK852326 AXG852324:AXG852326 BHC852324:BHC852326 BQY852324:BQY852326 CAU852324:CAU852326 CKQ852324:CKQ852326 CUM852324:CUM852326 DEI852324:DEI852326 DOE852324:DOE852326 DYA852324:DYA852326 EHW852324:EHW852326 ERS852324:ERS852326 FBO852324:FBO852326 FLK852324:FLK852326 FVG852324:FVG852326 GFC852324:GFC852326 GOY852324:GOY852326 GYU852324:GYU852326 HIQ852324:HIQ852326 HSM852324:HSM852326 ICI852324:ICI852326 IME852324:IME852326 IWA852324:IWA852326 JFW852324:JFW852326 JPS852324:JPS852326 JZO852324:JZO852326 KJK852324:KJK852326 KTG852324:KTG852326 LDC852324:LDC852326 LMY852324:LMY852326 LWU852324:LWU852326 MGQ852324:MGQ852326 MQM852324:MQM852326 NAI852324:NAI852326 NKE852324:NKE852326 NUA852324:NUA852326 ODW852324:ODW852326 ONS852324:ONS852326 OXO852324:OXO852326 PHK852324:PHK852326 PRG852324:PRG852326 QBC852324:QBC852326 QKY852324:QKY852326 QUU852324:QUU852326 REQ852324:REQ852326 ROM852324:ROM852326 RYI852324:RYI852326 SIE852324:SIE852326 SSA852324:SSA852326 TBW852324:TBW852326 TLS852324:TLS852326 TVO852324:TVO852326 UFK852324:UFK852326 UPG852324:UPG852326 UZC852324:UZC852326 VIY852324:VIY852326 VSU852324:VSU852326 WCQ852324:WCQ852326 WMM852324:WMM852326 WWI852324:WWI852326 E917860:E917862 JW917860:JW917862 TS917860:TS917862 ADO917860:ADO917862 ANK917860:ANK917862 AXG917860:AXG917862 BHC917860:BHC917862 BQY917860:BQY917862 CAU917860:CAU917862 CKQ917860:CKQ917862 CUM917860:CUM917862 DEI917860:DEI917862 DOE917860:DOE917862 DYA917860:DYA917862 EHW917860:EHW917862 ERS917860:ERS917862 FBO917860:FBO917862 FLK917860:FLK917862 FVG917860:FVG917862 GFC917860:GFC917862 GOY917860:GOY917862 GYU917860:GYU917862 HIQ917860:HIQ917862 HSM917860:HSM917862 ICI917860:ICI917862 IME917860:IME917862 IWA917860:IWA917862 JFW917860:JFW917862 JPS917860:JPS917862 JZO917860:JZO917862 KJK917860:KJK917862 KTG917860:KTG917862 LDC917860:LDC917862 LMY917860:LMY917862 LWU917860:LWU917862 MGQ917860:MGQ917862 MQM917860:MQM917862 NAI917860:NAI917862 NKE917860:NKE917862 NUA917860:NUA917862 ODW917860:ODW917862 ONS917860:ONS917862 OXO917860:OXO917862 PHK917860:PHK917862 PRG917860:PRG917862 QBC917860:QBC917862 QKY917860:QKY917862 QUU917860:QUU917862 REQ917860:REQ917862 ROM917860:ROM917862 RYI917860:RYI917862 SIE917860:SIE917862 SSA917860:SSA917862 TBW917860:TBW917862 TLS917860:TLS917862 TVO917860:TVO917862 UFK917860:UFK917862 UPG917860:UPG917862 UZC917860:UZC917862 VIY917860:VIY917862 VSU917860:VSU917862 WCQ917860:WCQ917862 WMM917860:WMM917862 WWI917860:WWI917862 E983396:E983398 JW983396:JW983398 TS983396:TS983398 ADO983396:ADO983398 ANK983396:ANK983398 AXG983396:AXG983398 BHC983396:BHC983398 BQY983396:BQY983398 CAU983396:CAU983398 CKQ983396:CKQ983398 CUM983396:CUM983398 DEI983396:DEI983398 DOE983396:DOE983398 DYA983396:DYA983398 EHW983396:EHW983398 ERS983396:ERS983398 FBO983396:FBO983398 FLK983396:FLK983398 FVG983396:FVG983398 GFC983396:GFC983398 GOY983396:GOY983398 GYU983396:GYU983398 HIQ983396:HIQ983398 HSM983396:HSM983398 ICI983396:ICI983398 IME983396:IME983398 IWA983396:IWA983398 JFW983396:JFW983398 JPS983396:JPS983398 JZO983396:JZO983398 KJK983396:KJK983398 KTG983396:KTG983398 LDC983396:LDC983398 LMY983396:LMY983398 LWU983396:LWU983398 MGQ983396:MGQ983398 MQM983396:MQM983398 NAI983396:NAI983398 NKE983396:NKE983398 NUA983396:NUA983398 ODW983396:ODW983398 ONS983396:ONS983398 OXO983396:OXO983398 PHK983396:PHK983398 PRG983396:PRG983398 QBC983396:QBC983398 QKY983396:QKY983398 QUU983396:QUU983398 REQ983396:REQ983398 ROM983396:ROM983398 RYI983396:RYI983398 SIE983396:SIE983398 SSA983396:SSA983398 TBW983396:TBW983398 TLS983396:TLS983398 TVO983396:TVO983398 UFK983396:UFK983398 UPG983396:UPG983398 UZC983396:UZC983398 VIY983396:VIY983398 VSU983396:VSU983398 WCQ983396:WCQ983398 WMM983396:WMM983398 WWI983396:WWI983398 UZC983154:UZC983156 JW339:JW341 TS339:TS341 ADO339:ADO341 ANK339:ANK341 AXG339:AXG341 BHC339:BHC341 BQY339:BQY341 CAU339:CAU341 CKQ339:CKQ341 CUM339:CUM341 DEI339:DEI341 DOE339:DOE341 DYA339:DYA341 EHW339:EHW341 ERS339:ERS341 FBO339:FBO341 FLK339:FLK341 FVG339:FVG341 GFC339:GFC341 GOY339:GOY341 GYU339:GYU341 HIQ339:HIQ341 HSM339:HSM341 ICI339:ICI341 IME339:IME341 IWA339:IWA341 JFW339:JFW341 JPS339:JPS341 JZO339:JZO341 KJK339:KJK341 KTG339:KTG341 LDC339:LDC341 LMY339:LMY341 LWU339:LWU341 MGQ339:MGQ341 MQM339:MQM341 NAI339:NAI341 NKE339:NKE341 NUA339:NUA341 ODW339:ODW341 ONS339:ONS341 OXO339:OXO341 PHK339:PHK341 PRG339:PRG341 QBC339:QBC341 QKY339:QKY341 QUU339:QUU341 REQ339:REQ341 ROM339:ROM341 RYI339:RYI341 SIE339:SIE341 SSA339:SSA341 TBW339:TBW341 TLS339:TLS341 TVO339:TVO341 UFK339:UFK341 UPG339:UPG341 UZC339:UZC341 VIY339:VIY341 VSU339:VSU341 WCQ339:WCQ341 WMM339:WMM341 WWI339:WWI341 E65849:E65851 JW65849:JW65851 TS65849:TS65851 ADO65849:ADO65851 ANK65849:ANK65851 AXG65849:AXG65851 BHC65849:BHC65851 BQY65849:BQY65851 CAU65849:CAU65851 CKQ65849:CKQ65851 CUM65849:CUM65851 DEI65849:DEI65851 DOE65849:DOE65851 DYA65849:DYA65851 EHW65849:EHW65851 ERS65849:ERS65851 FBO65849:FBO65851 FLK65849:FLK65851 FVG65849:FVG65851 GFC65849:GFC65851 GOY65849:GOY65851 GYU65849:GYU65851 HIQ65849:HIQ65851 HSM65849:HSM65851 ICI65849:ICI65851 IME65849:IME65851 IWA65849:IWA65851 JFW65849:JFW65851 JPS65849:JPS65851 JZO65849:JZO65851 KJK65849:KJK65851 KTG65849:KTG65851 LDC65849:LDC65851 LMY65849:LMY65851 LWU65849:LWU65851 MGQ65849:MGQ65851 MQM65849:MQM65851 NAI65849:NAI65851 NKE65849:NKE65851 NUA65849:NUA65851 ODW65849:ODW65851 ONS65849:ONS65851 OXO65849:OXO65851 PHK65849:PHK65851 PRG65849:PRG65851 QBC65849:QBC65851 QKY65849:QKY65851 QUU65849:QUU65851 REQ65849:REQ65851 ROM65849:ROM65851 RYI65849:RYI65851 SIE65849:SIE65851 SSA65849:SSA65851 TBW65849:TBW65851 TLS65849:TLS65851 TVO65849:TVO65851 UFK65849:UFK65851 UPG65849:UPG65851 UZC65849:UZC65851 VIY65849:VIY65851 VSU65849:VSU65851 WCQ65849:WCQ65851 WMM65849:WMM65851 WWI65849:WWI65851 E131385:E131387 JW131385:JW131387 TS131385:TS131387 ADO131385:ADO131387 ANK131385:ANK131387 AXG131385:AXG131387 BHC131385:BHC131387 BQY131385:BQY131387 CAU131385:CAU131387 CKQ131385:CKQ131387 CUM131385:CUM131387 DEI131385:DEI131387 DOE131385:DOE131387 DYA131385:DYA131387 EHW131385:EHW131387 ERS131385:ERS131387 FBO131385:FBO131387 FLK131385:FLK131387 FVG131385:FVG131387 GFC131385:GFC131387 GOY131385:GOY131387 GYU131385:GYU131387 HIQ131385:HIQ131387 HSM131385:HSM131387 ICI131385:ICI131387 IME131385:IME131387 IWA131385:IWA131387 JFW131385:JFW131387 JPS131385:JPS131387 JZO131385:JZO131387 KJK131385:KJK131387 KTG131385:KTG131387 LDC131385:LDC131387 LMY131385:LMY131387 LWU131385:LWU131387 MGQ131385:MGQ131387 MQM131385:MQM131387 NAI131385:NAI131387 NKE131385:NKE131387 NUA131385:NUA131387 ODW131385:ODW131387 ONS131385:ONS131387 OXO131385:OXO131387 PHK131385:PHK131387 PRG131385:PRG131387 QBC131385:QBC131387 QKY131385:QKY131387 QUU131385:QUU131387 REQ131385:REQ131387 ROM131385:ROM131387 RYI131385:RYI131387 SIE131385:SIE131387 SSA131385:SSA131387 TBW131385:TBW131387 TLS131385:TLS131387 TVO131385:TVO131387 UFK131385:UFK131387 UPG131385:UPG131387 UZC131385:UZC131387 VIY131385:VIY131387 VSU131385:VSU131387 WCQ131385:WCQ131387 WMM131385:WMM131387 WWI131385:WWI131387 E196921:E196923 JW196921:JW196923 TS196921:TS196923 ADO196921:ADO196923 ANK196921:ANK196923 AXG196921:AXG196923 BHC196921:BHC196923 BQY196921:BQY196923 CAU196921:CAU196923 CKQ196921:CKQ196923 CUM196921:CUM196923 DEI196921:DEI196923 DOE196921:DOE196923 DYA196921:DYA196923 EHW196921:EHW196923 ERS196921:ERS196923 FBO196921:FBO196923 FLK196921:FLK196923 FVG196921:FVG196923 GFC196921:GFC196923 GOY196921:GOY196923 GYU196921:GYU196923 HIQ196921:HIQ196923 HSM196921:HSM196923 ICI196921:ICI196923 IME196921:IME196923 IWA196921:IWA196923 JFW196921:JFW196923 JPS196921:JPS196923 JZO196921:JZO196923 KJK196921:KJK196923 KTG196921:KTG196923 LDC196921:LDC196923 LMY196921:LMY196923 LWU196921:LWU196923 MGQ196921:MGQ196923 MQM196921:MQM196923 NAI196921:NAI196923 NKE196921:NKE196923 NUA196921:NUA196923 ODW196921:ODW196923 ONS196921:ONS196923 OXO196921:OXO196923 PHK196921:PHK196923 PRG196921:PRG196923 QBC196921:QBC196923 QKY196921:QKY196923 QUU196921:QUU196923 REQ196921:REQ196923 ROM196921:ROM196923 RYI196921:RYI196923 SIE196921:SIE196923 SSA196921:SSA196923 TBW196921:TBW196923 TLS196921:TLS196923 TVO196921:TVO196923 UFK196921:UFK196923 UPG196921:UPG196923 UZC196921:UZC196923 VIY196921:VIY196923 VSU196921:VSU196923 WCQ196921:WCQ196923 WMM196921:WMM196923 WWI196921:WWI196923 E262457:E262459 JW262457:JW262459 TS262457:TS262459 ADO262457:ADO262459 ANK262457:ANK262459 AXG262457:AXG262459 BHC262457:BHC262459 BQY262457:BQY262459 CAU262457:CAU262459 CKQ262457:CKQ262459 CUM262457:CUM262459 DEI262457:DEI262459 DOE262457:DOE262459 DYA262457:DYA262459 EHW262457:EHW262459 ERS262457:ERS262459 FBO262457:FBO262459 FLK262457:FLK262459 FVG262457:FVG262459 GFC262457:GFC262459 GOY262457:GOY262459 GYU262457:GYU262459 HIQ262457:HIQ262459 HSM262457:HSM262459 ICI262457:ICI262459 IME262457:IME262459 IWA262457:IWA262459 JFW262457:JFW262459 JPS262457:JPS262459 JZO262457:JZO262459 KJK262457:KJK262459 KTG262457:KTG262459 LDC262457:LDC262459 LMY262457:LMY262459 LWU262457:LWU262459 MGQ262457:MGQ262459 MQM262457:MQM262459 NAI262457:NAI262459 NKE262457:NKE262459 NUA262457:NUA262459 ODW262457:ODW262459 ONS262457:ONS262459 OXO262457:OXO262459 PHK262457:PHK262459 PRG262457:PRG262459 QBC262457:QBC262459 QKY262457:QKY262459 QUU262457:QUU262459 REQ262457:REQ262459 ROM262457:ROM262459 RYI262457:RYI262459 SIE262457:SIE262459 SSA262457:SSA262459 TBW262457:TBW262459 TLS262457:TLS262459 TVO262457:TVO262459 UFK262457:UFK262459 UPG262457:UPG262459 UZC262457:UZC262459 VIY262457:VIY262459 VSU262457:VSU262459 WCQ262457:WCQ262459 WMM262457:WMM262459 WWI262457:WWI262459 E327993:E327995 JW327993:JW327995 TS327993:TS327995 ADO327993:ADO327995 ANK327993:ANK327995 AXG327993:AXG327995 BHC327993:BHC327995 BQY327993:BQY327995 CAU327993:CAU327995 CKQ327993:CKQ327995 CUM327993:CUM327995 DEI327993:DEI327995 DOE327993:DOE327995 DYA327993:DYA327995 EHW327993:EHW327995 ERS327993:ERS327995 FBO327993:FBO327995 FLK327993:FLK327995 FVG327993:FVG327995 GFC327993:GFC327995 GOY327993:GOY327995 GYU327993:GYU327995 HIQ327993:HIQ327995 HSM327993:HSM327995 ICI327993:ICI327995 IME327993:IME327995 IWA327993:IWA327995 JFW327993:JFW327995 JPS327993:JPS327995 JZO327993:JZO327995 KJK327993:KJK327995 KTG327993:KTG327995 LDC327993:LDC327995 LMY327993:LMY327995 LWU327993:LWU327995 MGQ327993:MGQ327995 MQM327993:MQM327995 NAI327993:NAI327995 NKE327993:NKE327995 NUA327993:NUA327995 ODW327993:ODW327995 ONS327993:ONS327995 OXO327993:OXO327995 PHK327993:PHK327995 PRG327993:PRG327995 QBC327993:QBC327995 QKY327993:QKY327995 QUU327993:QUU327995 REQ327993:REQ327995 ROM327993:ROM327995 RYI327993:RYI327995 SIE327993:SIE327995 SSA327993:SSA327995 TBW327993:TBW327995 TLS327993:TLS327995 TVO327993:TVO327995 UFK327993:UFK327995 UPG327993:UPG327995 UZC327993:UZC327995 VIY327993:VIY327995 VSU327993:VSU327995 WCQ327993:WCQ327995 WMM327993:WMM327995 WWI327993:WWI327995 E393529:E393531 JW393529:JW393531 TS393529:TS393531 ADO393529:ADO393531 ANK393529:ANK393531 AXG393529:AXG393531 BHC393529:BHC393531 BQY393529:BQY393531 CAU393529:CAU393531 CKQ393529:CKQ393531 CUM393529:CUM393531 DEI393529:DEI393531 DOE393529:DOE393531 DYA393529:DYA393531 EHW393529:EHW393531 ERS393529:ERS393531 FBO393529:FBO393531 FLK393529:FLK393531 FVG393529:FVG393531 GFC393529:GFC393531 GOY393529:GOY393531 GYU393529:GYU393531 HIQ393529:HIQ393531 HSM393529:HSM393531 ICI393529:ICI393531 IME393529:IME393531 IWA393529:IWA393531 JFW393529:JFW393531 JPS393529:JPS393531 JZO393529:JZO393531 KJK393529:KJK393531 KTG393529:KTG393531 LDC393529:LDC393531 LMY393529:LMY393531 LWU393529:LWU393531 MGQ393529:MGQ393531 MQM393529:MQM393531 NAI393529:NAI393531 NKE393529:NKE393531 NUA393529:NUA393531 ODW393529:ODW393531 ONS393529:ONS393531 OXO393529:OXO393531 PHK393529:PHK393531 PRG393529:PRG393531 QBC393529:QBC393531 QKY393529:QKY393531 QUU393529:QUU393531 REQ393529:REQ393531 ROM393529:ROM393531 RYI393529:RYI393531 SIE393529:SIE393531 SSA393529:SSA393531 TBW393529:TBW393531 TLS393529:TLS393531 TVO393529:TVO393531 UFK393529:UFK393531 UPG393529:UPG393531 UZC393529:UZC393531 VIY393529:VIY393531 VSU393529:VSU393531 WCQ393529:WCQ393531 WMM393529:WMM393531 WWI393529:WWI393531 E459065:E459067 JW459065:JW459067 TS459065:TS459067 ADO459065:ADO459067 ANK459065:ANK459067 AXG459065:AXG459067 BHC459065:BHC459067 BQY459065:BQY459067 CAU459065:CAU459067 CKQ459065:CKQ459067 CUM459065:CUM459067 DEI459065:DEI459067 DOE459065:DOE459067 DYA459065:DYA459067 EHW459065:EHW459067 ERS459065:ERS459067 FBO459065:FBO459067 FLK459065:FLK459067 FVG459065:FVG459067 GFC459065:GFC459067 GOY459065:GOY459067 GYU459065:GYU459067 HIQ459065:HIQ459067 HSM459065:HSM459067 ICI459065:ICI459067 IME459065:IME459067 IWA459065:IWA459067 JFW459065:JFW459067 JPS459065:JPS459067 JZO459065:JZO459067 KJK459065:KJK459067 KTG459065:KTG459067 LDC459065:LDC459067 LMY459065:LMY459067 LWU459065:LWU459067 MGQ459065:MGQ459067 MQM459065:MQM459067 NAI459065:NAI459067 NKE459065:NKE459067 NUA459065:NUA459067 ODW459065:ODW459067 ONS459065:ONS459067 OXO459065:OXO459067 PHK459065:PHK459067 PRG459065:PRG459067 QBC459065:QBC459067 QKY459065:QKY459067 QUU459065:QUU459067 REQ459065:REQ459067 ROM459065:ROM459067 RYI459065:RYI459067 SIE459065:SIE459067 SSA459065:SSA459067 TBW459065:TBW459067 TLS459065:TLS459067 TVO459065:TVO459067 UFK459065:UFK459067 UPG459065:UPG459067 UZC459065:UZC459067 VIY459065:VIY459067 VSU459065:VSU459067 WCQ459065:WCQ459067 WMM459065:WMM459067 WWI459065:WWI459067 E524601:E524603 JW524601:JW524603 TS524601:TS524603 ADO524601:ADO524603 ANK524601:ANK524603 AXG524601:AXG524603 BHC524601:BHC524603 BQY524601:BQY524603 CAU524601:CAU524603 CKQ524601:CKQ524603 CUM524601:CUM524603 DEI524601:DEI524603 DOE524601:DOE524603 DYA524601:DYA524603 EHW524601:EHW524603 ERS524601:ERS524603 FBO524601:FBO524603 FLK524601:FLK524603 FVG524601:FVG524603 GFC524601:GFC524603 GOY524601:GOY524603 GYU524601:GYU524603 HIQ524601:HIQ524603 HSM524601:HSM524603 ICI524601:ICI524603 IME524601:IME524603 IWA524601:IWA524603 JFW524601:JFW524603 JPS524601:JPS524603 JZO524601:JZO524603 KJK524601:KJK524603 KTG524601:KTG524603 LDC524601:LDC524603 LMY524601:LMY524603 LWU524601:LWU524603 MGQ524601:MGQ524603 MQM524601:MQM524603 NAI524601:NAI524603 NKE524601:NKE524603 NUA524601:NUA524603 ODW524601:ODW524603 ONS524601:ONS524603 OXO524601:OXO524603 PHK524601:PHK524603 PRG524601:PRG524603 QBC524601:QBC524603 QKY524601:QKY524603 QUU524601:QUU524603 REQ524601:REQ524603 ROM524601:ROM524603 RYI524601:RYI524603 SIE524601:SIE524603 SSA524601:SSA524603 TBW524601:TBW524603 TLS524601:TLS524603 TVO524601:TVO524603 UFK524601:UFK524603 UPG524601:UPG524603 UZC524601:UZC524603 VIY524601:VIY524603 VSU524601:VSU524603 WCQ524601:WCQ524603 WMM524601:WMM524603 WWI524601:WWI524603 E590137:E590139 JW590137:JW590139 TS590137:TS590139 ADO590137:ADO590139 ANK590137:ANK590139 AXG590137:AXG590139 BHC590137:BHC590139 BQY590137:BQY590139 CAU590137:CAU590139 CKQ590137:CKQ590139 CUM590137:CUM590139 DEI590137:DEI590139 DOE590137:DOE590139 DYA590137:DYA590139 EHW590137:EHW590139 ERS590137:ERS590139 FBO590137:FBO590139 FLK590137:FLK590139 FVG590137:FVG590139 GFC590137:GFC590139 GOY590137:GOY590139 GYU590137:GYU590139 HIQ590137:HIQ590139 HSM590137:HSM590139 ICI590137:ICI590139 IME590137:IME590139 IWA590137:IWA590139 JFW590137:JFW590139 JPS590137:JPS590139 JZO590137:JZO590139 KJK590137:KJK590139 KTG590137:KTG590139 LDC590137:LDC590139 LMY590137:LMY590139 LWU590137:LWU590139 MGQ590137:MGQ590139 MQM590137:MQM590139 NAI590137:NAI590139 NKE590137:NKE590139 NUA590137:NUA590139 ODW590137:ODW590139 ONS590137:ONS590139 OXO590137:OXO590139 PHK590137:PHK590139 PRG590137:PRG590139 QBC590137:QBC590139 QKY590137:QKY590139 QUU590137:QUU590139 REQ590137:REQ590139 ROM590137:ROM590139 RYI590137:RYI590139 SIE590137:SIE590139 SSA590137:SSA590139 TBW590137:TBW590139 TLS590137:TLS590139 TVO590137:TVO590139 UFK590137:UFK590139 UPG590137:UPG590139 UZC590137:UZC590139 VIY590137:VIY590139 VSU590137:VSU590139 WCQ590137:WCQ590139 WMM590137:WMM590139 WWI590137:WWI590139 E655673:E655675 JW655673:JW655675 TS655673:TS655675 ADO655673:ADO655675 ANK655673:ANK655675 AXG655673:AXG655675 BHC655673:BHC655675 BQY655673:BQY655675 CAU655673:CAU655675 CKQ655673:CKQ655675 CUM655673:CUM655675 DEI655673:DEI655675 DOE655673:DOE655675 DYA655673:DYA655675 EHW655673:EHW655675 ERS655673:ERS655675 FBO655673:FBO655675 FLK655673:FLK655675 FVG655673:FVG655675 GFC655673:GFC655675 GOY655673:GOY655675 GYU655673:GYU655675 HIQ655673:HIQ655675 HSM655673:HSM655675 ICI655673:ICI655675 IME655673:IME655675 IWA655673:IWA655675 JFW655673:JFW655675 JPS655673:JPS655675 JZO655673:JZO655675 KJK655673:KJK655675 KTG655673:KTG655675 LDC655673:LDC655675 LMY655673:LMY655675 LWU655673:LWU655675 MGQ655673:MGQ655675 MQM655673:MQM655675 NAI655673:NAI655675 NKE655673:NKE655675 NUA655673:NUA655675 ODW655673:ODW655675 ONS655673:ONS655675 OXO655673:OXO655675 PHK655673:PHK655675 PRG655673:PRG655675 QBC655673:QBC655675 QKY655673:QKY655675 QUU655673:QUU655675 REQ655673:REQ655675 ROM655673:ROM655675 RYI655673:RYI655675 SIE655673:SIE655675 SSA655673:SSA655675 TBW655673:TBW655675 TLS655673:TLS655675 TVO655673:TVO655675 UFK655673:UFK655675 UPG655673:UPG655675 UZC655673:UZC655675 VIY655673:VIY655675 VSU655673:VSU655675 WCQ655673:WCQ655675 WMM655673:WMM655675 WWI655673:WWI655675 E721209:E721211 JW721209:JW721211 TS721209:TS721211 ADO721209:ADO721211 ANK721209:ANK721211 AXG721209:AXG721211 BHC721209:BHC721211 BQY721209:BQY721211 CAU721209:CAU721211 CKQ721209:CKQ721211 CUM721209:CUM721211 DEI721209:DEI721211 DOE721209:DOE721211 DYA721209:DYA721211 EHW721209:EHW721211 ERS721209:ERS721211 FBO721209:FBO721211 FLK721209:FLK721211 FVG721209:FVG721211 GFC721209:GFC721211 GOY721209:GOY721211 GYU721209:GYU721211 HIQ721209:HIQ721211 HSM721209:HSM721211 ICI721209:ICI721211 IME721209:IME721211 IWA721209:IWA721211 JFW721209:JFW721211 JPS721209:JPS721211 JZO721209:JZO721211 KJK721209:KJK721211 KTG721209:KTG721211 LDC721209:LDC721211 LMY721209:LMY721211 LWU721209:LWU721211 MGQ721209:MGQ721211 MQM721209:MQM721211 NAI721209:NAI721211 NKE721209:NKE721211 NUA721209:NUA721211 ODW721209:ODW721211 ONS721209:ONS721211 OXO721209:OXO721211 PHK721209:PHK721211 PRG721209:PRG721211 QBC721209:QBC721211 QKY721209:QKY721211 QUU721209:QUU721211 REQ721209:REQ721211 ROM721209:ROM721211 RYI721209:RYI721211 SIE721209:SIE721211 SSA721209:SSA721211 TBW721209:TBW721211 TLS721209:TLS721211 TVO721209:TVO721211 UFK721209:UFK721211 UPG721209:UPG721211 UZC721209:UZC721211 VIY721209:VIY721211 VSU721209:VSU721211 WCQ721209:WCQ721211 WMM721209:WMM721211 WWI721209:WWI721211 E786745:E786747 JW786745:JW786747 TS786745:TS786747 ADO786745:ADO786747 ANK786745:ANK786747 AXG786745:AXG786747 BHC786745:BHC786747 BQY786745:BQY786747 CAU786745:CAU786747 CKQ786745:CKQ786747 CUM786745:CUM786747 DEI786745:DEI786747 DOE786745:DOE786747 DYA786745:DYA786747 EHW786745:EHW786747 ERS786745:ERS786747 FBO786745:FBO786747 FLK786745:FLK786747 FVG786745:FVG786747 GFC786745:GFC786747 GOY786745:GOY786747 GYU786745:GYU786747 HIQ786745:HIQ786747 HSM786745:HSM786747 ICI786745:ICI786747 IME786745:IME786747 IWA786745:IWA786747 JFW786745:JFW786747 JPS786745:JPS786747 JZO786745:JZO786747 KJK786745:KJK786747 KTG786745:KTG786747 LDC786745:LDC786747 LMY786745:LMY786747 LWU786745:LWU786747 MGQ786745:MGQ786747 MQM786745:MQM786747 NAI786745:NAI786747 NKE786745:NKE786747 NUA786745:NUA786747 ODW786745:ODW786747 ONS786745:ONS786747 OXO786745:OXO786747 PHK786745:PHK786747 PRG786745:PRG786747 QBC786745:QBC786747 QKY786745:QKY786747 QUU786745:QUU786747 REQ786745:REQ786747 ROM786745:ROM786747 RYI786745:RYI786747 SIE786745:SIE786747 SSA786745:SSA786747 TBW786745:TBW786747 TLS786745:TLS786747 TVO786745:TVO786747 UFK786745:UFK786747 UPG786745:UPG786747 UZC786745:UZC786747 VIY786745:VIY786747 VSU786745:VSU786747 WCQ786745:WCQ786747 WMM786745:WMM786747 WWI786745:WWI786747 E852281:E852283 JW852281:JW852283 TS852281:TS852283 ADO852281:ADO852283 ANK852281:ANK852283 AXG852281:AXG852283 BHC852281:BHC852283 BQY852281:BQY852283 CAU852281:CAU852283 CKQ852281:CKQ852283 CUM852281:CUM852283 DEI852281:DEI852283 DOE852281:DOE852283 DYA852281:DYA852283 EHW852281:EHW852283 ERS852281:ERS852283 FBO852281:FBO852283 FLK852281:FLK852283 FVG852281:FVG852283 GFC852281:GFC852283 GOY852281:GOY852283 GYU852281:GYU852283 HIQ852281:HIQ852283 HSM852281:HSM852283 ICI852281:ICI852283 IME852281:IME852283 IWA852281:IWA852283 JFW852281:JFW852283 JPS852281:JPS852283 JZO852281:JZO852283 KJK852281:KJK852283 KTG852281:KTG852283 LDC852281:LDC852283 LMY852281:LMY852283 LWU852281:LWU852283 MGQ852281:MGQ852283 MQM852281:MQM852283 NAI852281:NAI852283 NKE852281:NKE852283 NUA852281:NUA852283 ODW852281:ODW852283 ONS852281:ONS852283 OXO852281:OXO852283 PHK852281:PHK852283 PRG852281:PRG852283 QBC852281:QBC852283 QKY852281:QKY852283 QUU852281:QUU852283 REQ852281:REQ852283 ROM852281:ROM852283 RYI852281:RYI852283 SIE852281:SIE852283 SSA852281:SSA852283 TBW852281:TBW852283 TLS852281:TLS852283 TVO852281:TVO852283 UFK852281:UFK852283 UPG852281:UPG852283 UZC852281:UZC852283 VIY852281:VIY852283 VSU852281:VSU852283 WCQ852281:WCQ852283 WMM852281:WMM852283 WWI852281:WWI852283 E917817:E917819 JW917817:JW917819 TS917817:TS917819 ADO917817:ADO917819 ANK917817:ANK917819 AXG917817:AXG917819 BHC917817:BHC917819 BQY917817:BQY917819 CAU917817:CAU917819 CKQ917817:CKQ917819 CUM917817:CUM917819 DEI917817:DEI917819 DOE917817:DOE917819 DYA917817:DYA917819 EHW917817:EHW917819 ERS917817:ERS917819 FBO917817:FBO917819 FLK917817:FLK917819 FVG917817:FVG917819 GFC917817:GFC917819 GOY917817:GOY917819 GYU917817:GYU917819 HIQ917817:HIQ917819 HSM917817:HSM917819 ICI917817:ICI917819 IME917817:IME917819 IWA917817:IWA917819 JFW917817:JFW917819 JPS917817:JPS917819 JZO917817:JZO917819 KJK917817:KJK917819 KTG917817:KTG917819 LDC917817:LDC917819 LMY917817:LMY917819 LWU917817:LWU917819 MGQ917817:MGQ917819 MQM917817:MQM917819 NAI917817:NAI917819 NKE917817:NKE917819 NUA917817:NUA917819 ODW917817:ODW917819 ONS917817:ONS917819 OXO917817:OXO917819 PHK917817:PHK917819 PRG917817:PRG917819 QBC917817:QBC917819 QKY917817:QKY917819 QUU917817:QUU917819 REQ917817:REQ917819 ROM917817:ROM917819 RYI917817:RYI917819 SIE917817:SIE917819 SSA917817:SSA917819 TBW917817:TBW917819 TLS917817:TLS917819 TVO917817:TVO917819 UFK917817:UFK917819 UPG917817:UPG917819 UZC917817:UZC917819 VIY917817:VIY917819 VSU917817:VSU917819 WCQ917817:WCQ917819 WMM917817:WMM917819 WWI917817:WWI917819 E983353:E983355 JW983353:JW983355 TS983353:TS983355 ADO983353:ADO983355 ANK983353:ANK983355 AXG983353:AXG983355 BHC983353:BHC983355 BQY983353:BQY983355 CAU983353:CAU983355 CKQ983353:CKQ983355 CUM983353:CUM983355 DEI983353:DEI983355 DOE983353:DOE983355 DYA983353:DYA983355 EHW983353:EHW983355 ERS983353:ERS983355 FBO983353:FBO983355 FLK983353:FLK983355 FVG983353:FVG983355 GFC983353:GFC983355 GOY983353:GOY983355 GYU983353:GYU983355 HIQ983353:HIQ983355 HSM983353:HSM983355 ICI983353:ICI983355 IME983353:IME983355 IWA983353:IWA983355 JFW983353:JFW983355 JPS983353:JPS983355 JZO983353:JZO983355 KJK983353:KJK983355 KTG983353:KTG983355 LDC983353:LDC983355 LMY983353:LMY983355 LWU983353:LWU983355 MGQ983353:MGQ983355 MQM983353:MQM983355 NAI983353:NAI983355 NKE983353:NKE983355 NUA983353:NUA983355 ODW983353:ODW983355 ONS983353:ONS983355 OXO983353:OXO983355 PHK983353:PHK983355 PRG983353:PRG983355 QBC983353:QBC983355 QKY983353:QKY983355 QUU983353:QUU983355 REQ983353:REQ983355 ROM983353:ROM983355 RYI983353:RYI983355 SIE983353:SIE983355 SSA983353:SSA983355 TBW983353:TBW983355 TLS983353:TLS983355 TVO983353:TVO983355 UFK983353:UFK983355 UPG983353:UPG983355 UZC983353:UZC983355 VIY983353:VIY983355 VSU983353:VSU983355 WCQ983353:WCQ983355 WMM983353:WMM983355 WWI983353:WWI983355 VIY983154:VIY983156 JW85:JW94 TS85:TS94 ADO85:ADO94 ANK85:ANK94 AXG85:AXG94 BHC85:BHC94 BQY85:BQY94 CAU85:CAU94 CKQ85:CKQ94 CUM85:CUM94 DEI85:DEI94 DOE85:DOE94 DYA85:DYA94 EHW85:EHW94 ERS85:ERS94 FBO85:FBO94 FLK85:FLK94 FVG85:FVG94 GFC85:GFC94 GOY85:GOY94 GYU85:GYU94 HIQ85:HIQ94 HSM85:HSM94 ICI85:ICI94 IME85:IME94 IWA85:IWA94 JFW85:JFW94 JPS85:JPS94 JZO85:JZO94 KJK85:KJK94 KTG85:KTG94 LDC85:LDC94 LMY85:LMY94 LWU85:LWU94 MGQ85:MGQ94 MQM85:MQM94 NAI85:NAI94 NKE85:NKE94 NUA85:NUA94 ODW85:ODW94 ONS85:ONS94 OXO85:OXO94 PHK85:PHK94 PRG85:PRG94 QBC85:QBC94 QKY85:QKY94 QUU85:QUU94 REQ85:REQ94 ROM85:ROM94 RYI85:RYI94 SIE85:SIE94 SSA85:SSA94 TBW85:TBW94 TLS85:TLS94 TVO85:TVO94 UFK85:UFK94 UPG85:UPG94 UZC85:UZC94 VIY85:VIY94 VSU85:VSU94 WCQ85:WCQ94 WMM85:WMM94 WWI85:WWI94 E65691:E65696 JW65691:JW65696 TS65691:TS65696 ADO65691:ADO65696 ANK65691:ANK65696 AXG65691:AXG65696 BHC65691:BHC65696 BQY65691:BQY65696 CAU65691:CAU65696 CKQ65691:CKQ65696 CUM65691:CUM65696 DEI65691:DEI65696 DOE65691:DOE65696 DYA65691:DYA65696 EHW65691:EHW65696 ERS65691:ERS65696 FBO65691:FBO65696 FLK65691:FLK65696 FVG65691:FVG65696 GFC65691:GFC65696 GOY65691:GOY65696 GYU65691:GYU65696 HIQ65691:HIQ65696 HSM65691:HSM65696 ICI65691:ICI65696 IME65691:IME65696 IWA65691:IWA65696 JFW65691:JFW65696 JPS65691:JPS65696 JZO65691:JZO65696 KJK65691:KJK65696 KTG65691:KTG65696 LDC65691:LDC65696 LMY65691:LMY65696 LWU65691:LWU65696 MGQ65691:MGQ65696 MQM65691:MQM65696 NAI65691:NAI65696 NKE65691:NKE65696 NUA65691:NUA65696 ODW65691:ODW65696 ONS65691:ONS65696 OXO65691:OXO65696 PHK65691:PHK65696 PRG65691:PRG65696 QBC65691:QBC65696 QKY65691:QKY65696 QUU65691:QUU65696 REQ65691:REQ65696 ROM65691:ROM65696 RYI65691:RYI65696 SIE65691:SIE65696 SSA65691:SSA65696 TBW65691:TBW65696 TLS65691:TLS65696 TVO65691:TVO65696 UFK65691:UFK65696 UPG65691:UPG65696 UZC65691:UZC65696 VIY65691:VIY65696 VSU65691:VSU65696 WCQ65691:WCQ65696 WMM65691:WMM65696 WWI65691:WWI65696 E131227:E131232 JW131227:JW131232 TS131227:TS131232 ADO131227:ADO131232 ANK131227:ANK131232 AXG131227:AXG131232 BHC131227:BHC131232 BQY131227:BQY131232 CAU131227:CAU131232 CKQ131227:CKQ131232 CUM131227:CUM131232 DEI131227:DEI131232 DOE131227:DOE131232 DYA131227:DYA131232 EHW131227:EHW131232 ERS131227:ERS131232 FBO131227:FBO131232 FLK131227:FLK131232 FVG131227:FVG131232 GFC131227:GFC131232 GOY131227:GOY131232 GYU131227:GYU131232 HIQ131227:HIQ131232 HSM131227:HSM131232 ICI131227:ICI131232 IME131227:IME131232 IWA131227:IWA131232 JFW131227:JFW131232 JPS131227:JPS131232 JZO131227:JZO131232 KJK131227:KJK131232 KTG131227:KTG131232 LDC131227:LDC131232 LMY131227:LMY131232 LWU131227:LWU131232 MGQ131227:MGQ131232 MQM131227:MQM131232 NAI131227:NAI131232 NKE131227:NKE131232 NUA131227:NUA131232 ODW131227:ODW131232 ONS131227:ONS131232 OXO131227:OXO131232 PHK131227:PHK131232 PRG131227:PRG131232 QBC131227:QBC131232 QKY131227:QKY131232 QUU131227:QUU131232 REQ131227:REQ131232 ROM131227:ROM131232 RYI131227:RYI131232 SIE131227:SIE131232 SSA131227:SSA131232 TBW131227:TBW131232 TLS131227:TLS131232 TVO131227:TVO131232 UFK131227:UFK131232 UPG131227:UPG131232 UZC131227:UZC131232 VIY131227:VIY131232 VSU131227:VSU131232 WCQ131227:WCQ131232 WMM131227:WMM131232 WWI131227:WWI131232 E196763:E196768 JW196763:JW196768 TS196763:TS196768 ADO196763:ADO196768 ANK196763:ANK196768 AXG196763:AXG196768 BHC196763:BHC196768 BQY196763:BQY196768 CAU196763:CAU196768 CKQ196763:CKQ196768 CUM196763:CUM196768 DEI196763:DEI196768 DOE196763:DOE196768 DYA196763:DYA196768 EHW196763:EHW196768 ERS196763:ERS196768 FBO196763:FBO196768 FLK196763:FLK196768 FVG196763:FVG196768 GFC196763:GFC196768 GOY196763:GOY196768 GYU196763:GYU196768 HIQ196763:HIQ196768 HSM196763:HSM196768 ICI196763:ICI196768 IME196763:IME196768 IWA196763:IWA196768 JFW196763:JFW196768 JPS196763:JPS196768 JZO196763:JZO196768 KJK196763:KJK196768 KTG196763:KTG196768 LDC196763:LDC196768 LMY196763:LMY196768 LWU196763:LWU196768 MGQ196763:MGQ196768 MQM196763:MQM196768 NAI196763:NAI196768 NKE196763:NKE196768 NUA196763:NUA196768 ODW196763:ODW196768 ONS196763:ONS196768 OXO196763:OXO196768 PHK196763:PHK196768 PRG196763:PRG196768 QBC196763:QBC196768 QKY196763:QKY196768 QUU196763:QUU196768 REQ196763:REQ196768 ROM196763:ROM196768 RYI196763:RYI196768 SIE196763:SIE196768 SSA196763:SSA196768 TBW196763:TBW196768 TLS196763:TLS196768 TVO196763:TVO196768 UFK196763:UFK196768 UPG196763:UPG196768 UZC196763:UZC196768 VIY196763:VIY196768 VSU196763:VSU196768 WCQ196763:WCQ196768 WMM196763:WMM196768 WWI196763:WWI196768 E262299:E262304 JW262299:JW262304 TS262299:TS262304 ADO262299:ADO262304 ANK262299:ANK262304 AXG262299:AXG262304 BHC262299:BHC262304 BQY262299:BQY262304 CAU262299:CAU262304 CKQ262299:CKQ262304 CUM262299:CUM262304 DEI262299:DEI262304 DOE262299:DOE262304 DYA262299:DYA262304 EHW262299:EHW262304 ERS262299:ERS262304 FBO262299:FBO262304 FLK262299:FLK262304 FVG262299:FVG262304 GFC262299:GFC262304 GOY262299:GOY262304 GYU262299:GYU262304 HIQ262299:HIQ262304 HSM262299:HSM262304 ICI262299:ICI262304 IME262299:IME262304 IWA262299:IWA262304 JFW262299:JFW262304 JPS262299:JPS262304 JZO262299:JZO262304 KJK262299:KJK262304 KTG262299:KTG262304 LDC262299:LDC262304 LMY262299:LMY262304 LWU262299:LWU262304 MGQ262299:MGQ262304 MQM262299:MQM262304 NAI262299:NAI262304 NKE262299:NKE262304 NUA262299:NUA262304 ODW262299:ODW262304 ONS262299:ONS262304 OXO262299:OXO262304 PHK262299:PHK262304 PRG262299:PRG262304 QBC262299:QBC262304 QKY262299:QKY262304 QUU262299:QUU262304 REQ262299:REQ262304 ROM262299:ROM262304 RYI262299:RYI262304 SIE262299:SIE262304 SSA262299:SSA262304 TBW262299:TBW262304 TLS262299:TLS262304 TVO262299:TVO262304 UFK262299:UFK262304 UPG262299:UPG262304 UZC262299:UZC262304 VIY262299:VIY262304 VSU262299:VSU262304 WCQ262299:WCQ262304 WMM262299:WMM262304 WWI262299:WWI262304 E327835:E327840 JW327835:JW327840 TS327835:TS327840 ADO327835:ADO327840 ANK327835:ANK327840 AXG327835:AXG327840 BHC327835:BHC327840 BQY327835:BQY327840 CAU327835:CAU327840 CKQ327835:CKQ327840 CUM327835:CUM327840 DEI327835:DEI327840 DOE327835:DOE327840 DYA327835:DYA327840 EHW327835:EHW327840 ERS327835:ERS327840 FBO327835:FBO327840 FLK327835:FLK327840 FVG327835:FVG327840 GFC327835:GFC327840 GOY327835:GOY327840 GYU327835:GYU327840 HIQ327835:HIQ327840 HSM327835:HSM327840 ICI327835:ICI327840 IME327835:IME327840 IWA327835:IWA327840 JFW327835:JFW327840 JPS327835:JPS327840 JZO327835:JZO327840 KJK327835:KJK327840 KTG327835:KTG327840 LDC327835:LDC327840 LMY327835:LMY327840 LWU327835:LWU327840 MGQ327835:MGQ327840 MQM327835:MQM327840 NAI327835:NAI327840 NKE327835:NKE327840 NUA327835:NUA327840 ODW327835:ODW327840 ONS327835:ONS327840 OXO327835:OXO327840 PHK327835:PHK327840 PRG327835:PRG327840 QBC327835:QBC327840 QKY327835:QKY327840 QUU327835:QUU327840 REQ327835:REQ327840 ROM327835:ROM327840 RYI327835:RYI327840 SIE327835:SIE327840 SSA327835:SSA327840 TBW327835:TBW327840 TLS327835:TLS327840 TVO327835:TVO327840 UFK327835:UFK327840 UPG327835:UPG327840 UZC327835:UZC327840 VIY327835:VIY327840 VSU327835:VSU327840 WCQ327835:WCQ327840 WMM327835:WMM327840 WWI327835:WWI327840 E393371:E393376 JW393371:JW393376 TS393371:TS393376 ADO393371:ADO393376 ANK393371:ANK393376 AXG393371:AXG393376 BHC393371:BHC393376 BQY393371:BQY393376 CAU393371:CAU393376 CKQ393371:CKQ393376 CUM393371:CUM393376 DEI393371:DEI393376 DOE393371:DOE393376 DYA393371:DYA393376 EHW393371:EHW393376 ERS393371:ERS393376 FBO393371:FBO393376 FLK393371:FLK393376 FVG393371:FVG393376 GFC393371:GFC393376 GOY393371:GOY393376 GYU393371:GYU393376 HIQ393371:HIQ393376 HSM393371:HSM393376 ICI393371:ICI393376 IME393371:IME393376 IWA393371:IWA393376 JFW393371:JFW393376 JPS393371:JPS393376 JZO393371:JZO393376 KJK393371:KJK393376 KTG393371:KTG393376 LDC393371:LDC393376 LMY393371:LMY393376 LWU393371:LWU393376 MGQ393371:MGQ393376 MQM393371:MQM393376 NAI393371:NAI393376 NKE393371:NKE393376 NUA393371:NUA393376 ODW393371:ODW393376 ONS393371:ONS393376 OXO393371:OXO393376 PHK393371:PHK393376 PRG393371:PRG393376 QBC393371:QBC393376 QKY393371:QKY393376 QUU393371:QUU393376 REQ393371:REQ393376 ROM393371:ROM393376 RYI393371:RYI393376 SIE393371:SIE393376 SSA393371:SSA393376 TBW393371:TBW393376 TLS393371:TLS393376 TVO393371:TVO393376 UFK393371:UFK393376 UPG393371:UPG393376 UZC393371:UZC393376 VIY393371:VIY393376 VSU393371:VSU393376 WCQ393371:WCQ393376 WMM393371:WMM393376 WWI393371:WWI393376 E458907:E458912 JW458907:JW458912 TS458907:TS458912 ADO458907:ADO458912 ANK458907:ANK458912 AXG458907:AXG458912 BHC458907:BHC458912 BQY458907:BQY458912 CAU458907:CAU458912 CKQ458907:CKQ458912 CUM458907:CUM458912 DEI458907:DEI458912 DOE458907:DOE458912 DYA458907:DYA458912 EHW458907:EHW458912 ERS458907:ERS458912 FBO458907:FBO458912 FLK458907:FLK458912 FVG458907:FVG458912 GFC458907:GFC458912 GOY458907:GOY458912 GYU458907:GYU458912 HIQ458907:HIQ458912 HSM458907:HSM458912 ICI458907:ICI458912 IME458907:IME458912 IWA458907:IWA458912 JFW458907:JFW458912 JPS458907:JPS458912 JZO458907:JZO458912 KJK458907:KJK458912 KTG458907:KTG458912 LDC458907:LDC458912 LMY458907:LMY458912 LWU458907:LWU458912 MGQ458907:MGQ458912 MQM458907:MQM458912 NAI458907:NAI458912 NKE458907:NKE458912 NUA458907:NUA458912 ODW458907:ODW458912 ONS458907:ONS458912 OXO458907:OXO458912 PHK458907:PHK458912 PRG458907:PRG458912 QBC458907:QBC458912 QKY458907:QKY458912 QUU458907:QUU458912 REQ458907:REQ458912 ROM458907:ROM458912 RYI458907:RYI458912 SIE458907:SIE458912 SSA458907:SSA458912 TBW458907:TBW458912 TLS458907:TLS458912 TVO458907:TVO458912 UFK458907:UFK458912 UPG458907:UPG458912 UZC458907:UZC458912 VIY458907:VIY458912 VSU458907:VSU458912 WCQ458907:WCQ458912 WMM458907:WMM458912 WWI458907:WWI458912 E524443:E524448 JW524443:JW524448 TS524443:TS524448 ADO524443:ADO524448 ANK524443:ANK524448 AXG524443:AXG524448 BHC524443:BHC524448 BQY524443:BQY524448 CAU524443:CAU524448 CKQ524443:CKQ524448 CUM524443:CUM524448 DEI524443:DEI524448 DOE524443:DOE524448 DYA524443:DYA524448 EHW524443:EHW524448 ERS524443:ERS524448 FBO524443:FBO524448 FLK524443:FLK524448 FVG524443:FVG524448 GFC524443:GFC524448 GOY524443:GOY524448 GYU524443:GYU524448 HIQ524443:HIQ524448 HSM524443:HSM524448 ICI524443:ICI524448 IME524443:IME524448 IWA524443:IWA524448 JFW524443:JFW524448 JPS524443:JPS524448 JZO524443:JZO524448 KJK524443:KJK524448 KTG524443:KTG524448 LDC524443:LDC524448 LMY524443:LMY524448 LWU524443:LWU524448 MGQ524443:MGQ524448 MQM524443:MQM524448 NAI524443:NAI524448 NKE524443:NKE524448 NUA524443:NUA524448 ODW524443:ODW524448 ONS524443:ONS524448 OXO524443:OXO524448 PHK524443:PHK524448 PRG524443:PRG524448 QBC524443:QBC524448 QKY524443:QKY524448 QUU524443:QUU524448 REQ524443:REQ524448 ROM524443:ROM524448 RYI524443:RYI524448 SIE524443:SIE524448 SSA524443:SSA524448 TBW524443:TBW524448 TLS524443:TLS524448 TVO524443:TVO524448 UFK524443:UFK524448 UPG524443:UPG524448 UZC524443:UZC524448 VIY524443:VIY524448 VSU524443:VSU524448 WCQ524443:WCQ524448 WMM524443:WMM524448 WWI524443:WWI524448 E589979:E589984 JW589979:JW589984 TS589979:TS589984 ADO589979:ADO589984 ANK589979:ANK589984 AXG589979:AXG589984 BHC589979:BHC589984 BQY589979:BQY589984 CAU589979:CAU589984 CKQ589979:CKQ589984 CUM589979:CUM589984 DEI589979:DEI589984 DOE589979:DOE589984 DYA589979:DYA589984 EHW589979:EHW589984 ERS589979:ERS589984 FBO589979:FBO589984 FLK589979:FLK589984 FVG589979:FVG589984 GFC589979:GFC589984 GOY589979:GOY589984 GYU589979:GYU589984 HIQ589979:HIQ589984 HSM589979:HSM589984 ICI589979:ICI589984 IME589979:IME589984 IWA589979:IWA589984 JFW589979:JFW589984 JPS589979:JPS589984 JZO589979:JZO589984 KJK589979:KJK589984 KTG589979:KTG589984 LDC589979:LDC589984 LMY589979:LMY589984 LWU589979:LWU589984 MGQ589979:MGQ589984 MQM589979:MQM589984 NAI589979:NAI589984 NKE589979:NKE589984 NUA589979:NUA589984 ODW589979:ODW589984 ONS589979:ONS589984 OXO589979:OXO589984 PHK589979:PHK589984 PRG589979:PRG589984 QBC589979:QBC589984 QKY589979:QKY589984 QUU589979:QUU589984 REQ589979:REQ589984 ROM589979:ROM589984 RYI589979:RYI589984 SIE589979:SIE589984 SSA589979:SSA589984 TBW589979:TBW589984 TLS589979:TLS589984 TVO589979:TVO589984 UFK589979:UFK589984 UPG589979:UPG589984 UZC589979:UZC589984 VIY589979:VIY589984 VSU589979:VSU589984 WCQ589979:WCQ589984 WMM589979:WMM589984 WWI589979:WWI589984 E655515:E655520 JW655515:JW655520 TS655515:TS655520 ADO655515:ADO655520 ANK655515:ANK655520 AXG655515:AXG655520 BHC655515:BHC655520 BQY655515:BQY655520 CAU655515:CAU655520 CKQ655515:CKQ655520 CUM655515:CUM655520 DEI655515:DEI655520 DOE655515:DOE655520 DYA655515:DYA655520 EHW655515:EHW655520 ERS655515:ERS655520 FBO655515:FBO655520 FLK655515:FLK655520 FVG655515:FVG655520 GFC655515:GFC655520 GOY655515:GOY655520 GYU655515:GYU655520 HIQ655515:HIQ655520 HSM655515:HSM655520 ICI655515:ICI655520 IME655515:IME655520 IWA655515:IWA655520 JFW655515:JFW655520 JPS655515:JPS655520 JZO655515:JZO655520 KJK655515:KJK655520 KTG655515:KTG655520 LDC655515:LDC655520 LMY655515:LMY655520 LWU655515:LWU655520 MGQ655515:MGQ655520 MQM655515:MQM655520 NAI655515:NAI655520 NKE655515:NKE655520 NUA655515:NUA655520 ODW655515:ODW655520 ONS655515:ONS655520 OXO655515:OXO655520 PHK655515:PHK655520 PRG655515:PRG655520 QBC655515:QBC655520 QKY655515:QKY655520 QUU655515:QUU655520 REQ655515:REQ655520 ROM655515:ROM655520 RYI655515:RYI655520 SIE655515:SIE655520 SSA655515:SSA655520 TBW655515:TBW655520 TLS655515:TLS655520 TVO655515:TVO655520 UFK655515:UFK655520 UPG655515:UPG655520 UZC655515:UZC655520 VIY655515:VIY655520 VSU655515:VSU655520 WCQ655515:WCQ655520 WMM655515:WMM655520 WWI655515:WWI655520 E721051:E721056 JW721051:JW721056 TS721051:TS721056 ADO721051:ADO721056 ANK721051:ANK721056 AXG721051:AXG721056 BHC721051:BHC721056 BQY721051:BQY721056 CAU721051:CAU721056 CKQ721051:CKQ721056 CUM721051:CUM721056 DEI721051:DEI721056 DOE721051:DOE721056 DYA721051:DYA721056 EHW721051:EHW721056 ERS721051:ERS721056 FBO721051:FBO721056 FLK721051:FLK721056 FVG721051:FVG721056 GFC721051:GFC721056 GOY721051:GOY721056 GYU721051:GYU721056 HIQ721051:HIQ721056 HSM721051:HSM721056 ICI721051:ICI721056 IME721051:IME721056 IWA721051:IWA721056 JFW721051:JFW721056 JPS721051:JPS721056 JZO721051:JZO721056 KJK721051:KJK721056 KTG721051:KTG721056 LDC721051:LDC721056 LMY721051:LMY721056 LWU721051:LWU721056 MGQ721051:MGQ721056 MQM721051:MQM721056 NAI721051:NAI721056 NKE721051:NKE721056 NUA721051:NUA721056 ODW721051:ODW721056 ONS721051:ONS721056 OXO721051:OXO721056 PHK721051:PHK721056 PRG721051:PRG721056 QBC721051:QBC721056 QKY721051:QKY721056 QUU721051:QUU721056 REQ721051:REQ721056 ROM721051:ROM721056 RYI721051:RYI721056 SIE721051:SIE721056 SSA721051:SSA721056 TBW721051:TBW721056 TLS721051:TLS721056 TVO721051:TVO721056 UFK721051:UFK721056 UPG721051:UPG721056 UZC721051:UZC721056 VIY721051:VIY721056 VSU721051:VSU721056 WCQ721051:WCQ721056 WMM721051:WMM721056 WWI721051:WWI721056 E786587:E786592 JW786587:JW786592 TS786587:TS786592 ADO786587:ADO786592 ANK786587:ANK786592 AXG786587:AXG786592 BHC786587:BHC786592 BQY786587:BQY786592 CAU786587:CAU786592 CKQ786587:CKQ786592 CUM786587:CUM786592 DEI786587:DEI786592 DOE786587:DOE786592 DYA786587:DYA786592 EHW786587:EHW786592 ERS786587:ERS786592 FBO786587:FBO786592 FLK786587:FLK786592 FVG786587:FVG786592 GFC786587:GFC786592 GOY786587:GOY786592 GYU786587:GYU786592 HIQ786587:HIQ786592 HSM786587:HSM786592 ICI786587:ICI786592 IME786587:IME786592 IWA786587:IWA786592 JFW786587:JFW786592 JPS786587:JPS786592 JZO786587:JZO786592 KJK786587:KJK786592 KTG786587:KTG786592 LDC786587:LDC786592 LMY786587:LMY786592 LWU786587:LWU786592 MGQ786587:MGQ786592 MQM786587:MQM786592 NAI786587:NAI786592 NKE786587:NKE786592 NUA786587:NUA786592 ODW786587:ODW786592 ONS786587:ONS786592 OXO786587:OXO786592 PHK786587:PHK786592 PRG786587:PRG786592 QBC786587:QBC786592 QKY786587:QKY786592 QUU786587:QUU786592 REQ786587:REQ786592 ROM786587:ROM786592 RYI786587:RYI786592 SIE786587:SIE786592 SSA786587:SSA786592 TBW786587:TBW786592 TLS786587:TLS786592 TVO786587:TVO786592 UFK786587:UFK786592 UPG786587:UPG786592 UZC786587:UZC786592 VIY786587:VIY786592 VSU786587:VSU786592 WCQ786587:WCQ786592 WMM786587:WMM786592 WWI786587:WWI786592 E852123:E852128 JW852123:JW852128 TS852123:TS852128 ADO852123:ADO852128 ANK852123:ANK852128 AXG852123:AXG852128 BHC852123:BHC852128 BQY852123:BQY852128 CAU852123:CAU852128 CKQ852123:CKQ852128 CUM852123:CUM852128 DEI852123:DEI852128 DOE852123:DOE852128 DYA852123:DYA852128 EHW852123:EHW852128 ERS852123:ERS852128 FBO852123:FBO852128 FLK852123:FLK852128 FVG852123:FVG852128 GFC852123:GFC852128 GOY852123:GOY852128 GYU852123:GYU852128 HIQ852123:HIQ852128 HSM852123:HSM852128 ICI852123:ICI852128 IME852123:IME852128 IWA852123:IWA852128 JFW852123:JFW852128 JPS852123:JPS852128 JZO852123:JZO852128 KJK852123:KJK852128 KTG852123:KTG852128 LDC852123:LDC852128 LMY852123:LMY852128 LWU852123:LWU852128 MGQ852123:MGQ852128 MQM852123:MQM852128 NAI852123:NAI852128 NKE852123:NKE852128 NUA852123:NUA852128 ODW852123:ODW852128 ONS852123:ONS852128 OXO852123:OXO852128 PHK852123:PHK852128 PRG852123:PRG852128 QBC852123:QBC852128 QKY852123:QKY852128 QUU852123:QUU852128 REQ852123:REQ852128 ROM852123:ROM852128 RYI852123:RYI852128 SIE852123:SIE852128 SSA852123:SSA852128 TBW852123:TBW852128 TLS852123:TLS852128 TVO852123:TVO852128 UFK852123:UFK852128 UPG852123:UPG852128 UZC852123:UZC852128 VIY852123:VIY852128 VSU852123:VSU852128 WCQ852123:WCQ852128 WMM852123:WMM852128 WWI852123:WWI852128 E917659:E917664 JW917659:JW917664 TS917659:TS917664 ADO917659:ADO917664 ANK917659:ANK917664 AXG917659:AXG917664 BHC917659:BHC917664 BQY917659:BQY917664 CAU917659:CAU917664 CKQ917659:CKQ917664 CUM917659:CUM917664 DEI917659:DEI917664 DOE917659:DOE917664 DYA917659:DYA917664 EHW917659:EHW917664 ERS917659:ERS917664 FBO917659:FBO917664 FLK917659:FLK917664 FVG917659:FVG917664 GFC917659:GFC917664 GOY917659:GOY917664 GYU917659:GYU917664 HIQ917659:HIQ917664 HSM917659:HSM917664 ICI917659:ICI917664 IME917659:IME917664 IWA917659:IWA917664 JFW917659:JFW917664 JPS917659:JPS917664 JZO917659:JZO917664 KJK917659:KJK917664 KTG917659:KTG917664 LDC917659:LDC917664 LMY917659:LMY917664 LWU917659:LWU917664 MGQ917659:MGQ917664 MQM917659:MQM917664 NAI917659:NAI917664 NKE917659:NKE917664 NUA917659:NUA917664 ODW917659:ODW917664 ONS917659:ONS917664 OXO917659:OXO917664 PHK917659:PHK917664 PRG917659:PRG917664 QBC917659:QBC917664 QKY917659:QKY917664 QUU917659:QUU917664 REQ917659:REQ917664 ROM917659:ROM917664 RYI917659:RYI917664 SIE917659:SIE917664 SSA917659:SSA917664 TBW917659:TBW917664 TLS917659:TLS917664 TVO917659:TVO917664 UFK917659:UFK917664 UPG917659:UPG917664 UZC917659:UZC917664 VIY917659:VIY917664 VSU917659:VSU917664 WCQ917659:WCQ917664 WMM917659:WMM917664 WWI917659:WWI917664 E983195:E983200 JW983195:JW983200 TS983195:TS983200 ADO983195:ADO983200 ANK983195:ANK983200 AXG983195:AXG983200 BHC983195:BHC983200 BQY983195:BQY983200 CAU983195:CAU983200 CKQ983195:CKQ983200 CUM983195:CUM983200 DEI983195:DEI983200 DOE983195:DOE983200 DYA983195:DYA983200 EHW983195:EHW983200 ERS983195:ERS983200 FBO983195:FBO983200 FLK983195:FLK983200 FVG983195:FVG983200 GFC983195:GFC983200 GOY983195:GOY983200 GYU983195:GYU983200 HIQ983195:HIQ983200 HSM983195:HSM983200 ICI983195:ICI983200 IME983195:IME983200 IWA983195:IWA983200 JFW983195:JFW983200 JPS983195:JPS983200 JZO983195:JZO983200 KJK983195:KJK983200 KTG983195:KTG983200 LDC983195:LDC983200 LMY983195:LMY983200 LWU983195:LWU983200 MGQ983195:MGQ983200 MQM983195:MQM983200 NAI983195:NAI983200 NKE983195:NKE983200 NUA983195:NUA983200 ODW983195:ODW983200 ONS983195:ONS983200 OXO983195:OXO983200 PHK983195:PHK983200 PRG983195:PRG983200 QBC983195:QBC983200 QKY983195:QKY983200 QUU983195:QUU983200 REQ983195:REQ983200 ROM983195:ROM983200 RYI983195:RYI983200 SIE983195:SIE983200 SSA983195:SSA983200 TBW983195:TBW983200 TLS983195:TLS983200 TVO983195:TVO983200 UFK983195:UFK983200 UPG983195:UPG983200 UZC983195:UZC983200 VIY983195:VIY983200 VSU983195:VSU983200 WCQ983195:WCQ983200 WMM983195:WMM983200 WWI983195:WWI983200 VSU983154:VSU983156 E65912:E65914 JW65912:JW65914 TS65912:TS65914 ADO65912:ADO65914 ANK65912:ANK65914 AXG65912:AXG65914 BHC65912:BHC65914 BQY65912:BQY65914 CAU65912:CAU65914 CKQ65912:CKQ65914 CUM65912:CUM65914 DEI65912:DEI65914 DOE65912:DOE65914 DYA65912:DYA65914 EHW65912:EHW65914 ERS65912:ERS65914 FBO65912:FBO65914 FLK65912:FLK65914 FVG65912:FVG65914 GFC65912:GFC65914 GOY65912:GOY65914 GYU65912:GYU65914 HIQ65912:HIQ65914 HSM65912:HSM65914 ICI65912:ICI65914 IME65912:IME65914 IWA65912:IWA65914 JFW65912:JFW65914 JPS65912:JPS65914 JZO65912:JZO65914 KJK65912:KJK65914 KTG65912:KTG65914 LDC65912:LDC65914 LMY65912:LMY65914 LWU65912:LWU65914 MGQ65912:MGQ65914 MQM65912:MQM65914 NAI65912:NAI65914 NKE65912:NKE65914 NUA65912:NUA65914 ODW65912:ODW65914 ONS65912:ONS65914 OXO65912:OXO65914 PHK65912:PHK65914 PRG65912:PRG65914 QBC65912:QBC65914 QKY65912:QKY65914 QUU65912:QUU65914 REQ65912:REQ65914 ROM65912:ROM65914 RYI65912:RYI65914 SIE65912:SIE65914 SSA65912:SSA65914 TBW65912:TBW65914 TLS65912:TLS65914 TVO65912:TVO65914 UFK65912:UFK65914 UPG65912:UPG65914 UZC65912:UZC65914 VIY65912:VIY65914 VSU65912:VSU65914 WCQ65912:WCQ65914 WMM65912:WMM65914 WWI65912:WWI65914 E131448:E131450 JW131448:JW131450 TS131448:TS131450 ADO131448:ADO131450 ANK131448:ANK131450 AXG131448:AXG131450 BHC131448:BHC131450 BQY131448:BQY131450 CAU131448:CAU131450 CKQ131448:CKQ131450 CUM131448:CUM131450 DEI131448:DEI131450 DOE131448:DOE131450 DYA131448:DYA131450 EHW131448:EHW131450 ERS131448:ERS131450 FBO131448:FBO131450 FLK131448:FLK131450 FVG131448:FVG131450 GFC131448:GFC131450 GOY131448:GOY131450 GYU131448:GYU131450 HIQ131448:HIQ131450 HSM131448:HSM131450 ICI131448:ICI131450 IME131448:IME131450 IWA131448:IWA131450 JFW131448:JFW131450 JPS131448:JPS131450 JZO131448:JZO131450 KJK131448:KJK131450 KTG131448:KTG131450 LDC131448:LDC131450 LMY131448:LMY131450 LWU131448:LWU131450 MGQ131448:MGQ131450 MQM131448:MQM131450 NAI131448:NAI131450 NKE131448:NKE131450 NUA131448:NUA131450 ODW131448:ODW131450 ONS131448:ONS131450 OXO131448:OXO131450 PHK131448:PHK131450 PRG131448:PRG131450 QBC131448:QBC131450 QKY131448:QKY131450 QUU131448:QUU131450 REQ131448:REQ131450 ROM131448:ROM131450 RYI131448:RYI131450 SIE131448:SIE131450 SSA131448:SSA131450 TBW131448:TBW131450 TLS131448:TLS131450 TVO131448:TVO131450 UFK131448:UFK131450 UPG131448:UPG131450 UZC131448:UZC131450 VIY131448:VIY131450 VSU131448:VSU131450 WCQ131448:WCQ131450 WMM131448:WMM131450 WWI131448:WWI131450 E196984:E196986 JW196984:JW196986 TS196984:TS196986 ADO196984:ADO196986 ANK196984:ANK196986 AXG196984:AXG196986 BHC196984:BHC196986 BQY196984:BQY196986 CAU196984:CAU196986 CKQ196984:CKQ196986 CUM196984:CUM196986 DEI196984:DEI196986 DOE196984:DOE196986 DYA196984:DYA196986 EHW196984:EHW196986 ERS196984:ERS196986 FBO196984:FBO196986 FLK196984:FLK196986 FVG196984:FVG196986 GFC196984:GFC196986 GOY196984:GOY196986 GYU196984:GYU196986 HIQ196984:HIQ196986 HSM196984:HSM196986 ICI196984:ICI196986 IME196984:IME196986 IWA196984:IWA196986 JFW196984:JFW196986 JPS196984:JPS196986 JZO196984:JZO196986 KJK196984:KJK196986 KTG196984:KTG196986 LDC196984:LDC196986 LMY196984:LMY196986 LWU196984:LWU196986 MGQ196984:MGQ196986 MQM196984:MQM196986 NAI196984:NAI196986 NKE196984:NKE196986 NUA196984:NUA196986 ODW196984:ODW196986 ONS196984:ONS196986 OXO196984:OXO196986 PHK196984:PHK196986 PRG196984:PRG196986 QBC196984:QBC196986 QKY196984:QKY196986 QUU196984:QUU196986 REQ196984:REQ196986 ROM196984:ROM196986 RYI196984:RYI196986 SIE196984:SIE196986 SSA196984:SSA196986 TBW196984:TBW196986 TLS196984:TLS196986 TVO196984:TVO196986 UFK196984:UFK196986 UPG196984:UPG196986 UZC196984:UZC196986 VIY196984:VIY196986 VSU196984:VSU196986 WCQ196984:WCQ196986 WMM196984:WMM196986 WWI196984:WWI196986 E262520:E262522 JW262520:JW262522 TS262520:TS262522 ADO262520:ADO262522 ANK262520:ANK262522 AXG262520:AXG262522 BHC262520:BHC262522 BQY262520:BQY262522 CAU262520:CAU262522 CKQ262520:CKQ262522 CUM262520:CUM262522 DEI262520:DEI262522 DOE262520:DOE262522 DYA262520:DYA262522 EHW262520:EHW262522 ERS262520:ERS262522 FBO262520:FBO262522 FLK262520:FLK262522 FVG262520:FVG262522 GFC262520:GFC262522 GOY262520:GOY262522 GYU262520:GYU262522 HIQ262520:HIQ262522 HSM262520:HSM262522 ICI262520:ICI262522 IME262520:IME262522 IWA262520:IWA262522 JFW262520:JFW262522 JPS262520:JPS262522 JZO262520:JZO262522 KJK262520:KJK262522 KTG262520:KTG262522 LDC262520:LDC262522 LMY262520:LMY262522 LWU262520:LWU262522 MGQ262520:MGQ262522 MQM262520:MQM262522 NAI262520:NAI262522 NKE262520:NKE262522 NUA262520:NUA262522 ODW262520:ODW262522 ONS262520:ONS262522 OXO262520:OXO262522 PHK262520:PHK262522 PRG262520:PRG262522 QBC262520:QBC262522 QKY262520:QKY262522 QUU262520:QUU262522 REQ262520:REQ262522 ROM262520:ROM262522 RYI262520:RYI262522 SIE262520:SIE262522 SSA262520:SSA262522 TBW262520:TBW262522 TLS262520:TLS262522 TVO262520:TVO262522 UFK262520:UFK262522 UPG262520:UPG262522 UZC262520:UZC262522 VIY262520:VIY262522 VSU262520:VSU262522 WCQ262520:WCQ262522 WMM262520:WMM262522 WWI262520:WWI262522 E328056:E328058 JW328056:JW328058 TS328056:TS328058 ADO328056:ADO328058 ANK328056:ANK328058 AXG328056:AXG328058 BHC328056:BHC328058 BQY328056:BQY328058 CAU328056:CAU328058 CKQ328056:CKQ328058 CUM328056:CUM328058 DEI328056:DEI328058 DOE328056:DOE328058 DYA328056:DYA328058 EHW328056:EHW328058 ERS328056:ERS328058 FBO328056:FBO328058 FLK328056:FLK328058 FVG328056:FVG328058 GFC328056:GFC328058 GOY328056:GOY328058 GYU328056:GYU328058 HIQ328056:HIQ328058 HSM328056:HSM328058 ICI328056:ICI328058 IME328056:IME328058 IWA328056:IWA328058 JFW328056:JFW328058 JPS328056:JPS328058 JZO328056:JZO328058 KJK328056:KJK328058 KTG328056:KTG328058 LDC328056:LDC328058 LMY328056:LMY328058 LWU328056:LWU328058 MGQ328056:MGQ328058 MQM328056:MQM328058 NAI328056:NAI328058 NKE328056:NKE328058 NUA328056:NUA328058 ODW328056:ODW328058 ONS328056:ONS328058 OXO328056:OXO328058 PHK328056:PHK328058 PRG328056:PRG328058 QBC328056:QBC328058 QKY328056:QKY328058 QUU328056:QUU328058 REQ328056:REQ328058 ROM328056:ROM328058 RYI328056:RYI328058 SIE328056:SIE328058 SSA328056:SSA328058 TBW328056:TBW328058 TLS328056:TLS328058 TVO328056:TVO328058 UFK328056:UFK328058 UPG328056:UPG328058 UZC328056:UZC328058 VIY328056:VIY328058 VSU328056:VSU328058 WCQ328056:WCQ328058 WMM328056:WMM328058 WWI328056:WWI328058 E393592:E393594 JW393592:JW393594 TS393592:TS393594 ADO393592:ADO393594 ANK393592:ANK393594 AXG393592:AXG393594 BHC393592:BHC393594 BQY393592:BQY393594 CAU393592:CAU393594 CKQ393592:CKQ393594 CUM393592:CUM393594 DEI393592:DEI393594 DOE393592:DOE393594 DYA393592:DYA393594 EHW393592:EHW393594 ERS393592:ERS393594 FBO393592:FBO393594 FLK393592:FLK393594 FVG393592:FVG393594 GFC393592:GFC393594 GOY393592:GOY393594 GYU393592:GYU393594 HIQ393592:HIQ393594 HSM393592:HSM393594 ICI393592:ICI393594 IME393592:IME393594 IWA393592:IWA393594 JFW393592:JFW393594 JPS393592:JPS393594 JZO393592:JZO393594 KJK393592:KJK393594 KTG393592:KTG393594 LDC393592:LDC393594 LMY393592:LMY393594 LWU393592:LWU393594 MGQ393592:MGQ393594 MQM393592:MQM393594 NAI393592:NAI393594 NKE393592:NKE393594 NUA393592:NUA393594 ODW393592:ODW393594 ONS393592:ONS393594 OXO393592:OXO393594 PHK393592:PHK393594 PRG393592:PRG393594 QBC393592:QBC393594 QKY393592:QKY393594 QUU393592:QUU393594 REQ393592:REQ393594 ROM393592:ROM393594 RYI393592:RYI393594 SIE393592:SIE393594 SSA393592:SSA393594 TBW393592:TBW393594 TLS393592:TLS393594 TVO393592:TVO393594 UFK393592:UFK393594 UPG393592:UPG393594 UZC393592:UZC393594 VIY393592:VIY393594 VSU393592:VSU393594 WCQ393592:WCQ393594 WMM393592:WMM393594 WWI393592:WWI393594 E459128:E459130 JW459128:JW459130 TS459128:TS459130 ADO459128:ADO459130 ANK459128:ANK459130 AXG459128:AXG459130 BHC459128:BHC459130 BQY459128:BQY459130 CAU459128:CAU459130 CKQ459128:CKQ459130 CUM459128:CUM459130 DEI459128:DEI459130 DOE459128:DOE459130 DYA459128:DYA459130 EHW459128:EHW459130 ERS459128:ERS459130 FBO459128:FBO459130 FLK459128:FLK459130 FVG459128:FVG459130 GFC459128:GFC459130 GOY459128:GOY459130 GYU459128:GYU459130 HIQ459128:HIQ459130 HSM459128:HSM459130 ICI459128:ICI459130 IME459128:IME459130 IWA459128:IWA459130 JFW459128:JFW459130 JPS459128:JPS459130 JZO459128:JZO459130 KJK459128:KJK459130 KTG459128:KTG459130 LDC459128:LDC459130 LMY459128:LMY459130 LWU459128:LWU459130 MGQ459128:MGQ459130 MQM459128:MQM459130 NAI459128:NAI459130 NKE459128:NKE459130 NUA459128:NUA459130 ODW459128:ODW459130 ONS459128:ONS459130 OXO459128:OXO459130 PHK459128:PHK459130 PRG459128:PRG459130 QBC459128:QBC459130 QKY459128:QKY459130 QUU459128:QUU459130 REQ459128:REQ459130 ROM459128:ROM459130 RYI459128:RYI459130 SIE459128:SIE459130 SSA459128:SSA459130 TBW459128:TBW459130 TLS459128:TLS459130 TVO459128:TVO459130 UFK459128:UFK459130 UPG459128:UPG459130 UZC459128:UZC459130 VIY459128:VIY459130 VSU459128:VSU459130 WCQ459128:WCQ459130 WMM459128:WMM459130 WWI459128:WWI459130 E524664:E524666 JW524664:JW524666 TS524664:TS524666 ADO524664:ADO524666 ANK524664:ANK524666 AXG524664:AXG524666 BHC524664:BHC524666 BQY524664:BQY524666 CAU524664:CAU524666 CKQ524664:CKQ524666 CUM524664:CUM524666 DEI524664:DEI524666 DOE524664:DOE524666 DYA524664:DYA524666 EHW524664:EHW524666 ERS524664:ERS524666 FBO524664:FBO524666 FLK524664:FLK524666 FVG524664:FVG524666 GFC524664:GFC524666 GOY524664:GOY524666 GYU524664:GYU524666 HIQ524664:HIQ524666 HSM524664:HSM524666 ICI524664:ICI524666 IME524664:IME524666 IWA524664:IWA524666 JFW524664:JFW524666 JPS524664:JPS524666 JZO524664:JZO524666 KJK524664:KJK524666 KTG524664:KTG524666 LDC524664:LDC524666 LMY524664:LMY524666 LWU524664:LWU524666 MGQ524664:MGQ524666 MQM524664:MQM524666 NAI524664:NAI524666 NKE524664:NKE524666 NUA524664:NUA524666 ODW524664:ODW524666 ONS524664:ONS524666 OXO524664:OXO524666 PHK524664:PHK524666 PRG524664:PRG524666 QBC524664:QBC524666 QKY524664:QKY524666 QUU524664:QUU524666 REQ524664:REQ524666 ROM524664:ROM524666 RYI524664:RYI524666 SIE524664:SIE524666 SSA524664:SSA524666 TBW524664:TBW524666 TLS524664:TLS524666 TVO524664:TVO524666 UFK524664:UFK524666 UPG524664:UPG524666 UZC524664:UZC524666 VIY524664:VIY524666 VSU524664:VSU524666 WCQ524664:WCQ524666 WMM524664:WMM524666 WWI524664:WWI524666 E590200:E590202 JW590200:JW590202 TS590200:TS590202 ADO590200:ADO590202 ANK590200:ANK590202 AXG590200:AXG590202 BHC590200:BHC590202 BQY590200:BQY590202 CAU590200:CAU590202 CKQ590200:CKQ590202 CUM590200:CUM590202 DEI590200:DEI590202 DOE590200:DOE590202 DYA590200:DYA590202 EHW590200:EHW590202 ERS590200:ERS590202 FBO590200:FBO590202 FLK590200:FLK590202 FVG590200:FVG590202 GFC590200:GFC590202 GOY590200:GOY590202 GYU590200:GYU590202 HIQ590200:HIQ590202 HSM590200:HSM590202 ICI590200:ICI590202 IME590200:IME590202 IWA590200:IWA590202 JFW590200:JFW590202 JPS590200:JPS590202 JZO590200:JZO590202 KJK590200:KJK590202 KTG590200:KTG590202 LDC590200:LDC590202 LMY590200:LMY590202 LWU590200:LWU590202 MGQ590200:MGQ590202 MQM590200:MQM590202 NAI590200:NAI590202 NKE590200:NKE590202 NUA590200:NUA590202 ODW590200:ODW590202 ONS590200:ONS590202 OXO590200:OXO590202 PHK590200:PHK590202 PRG590200:PRG590202 QBC590200:QBC590202 QKY590200:QKY590202 QUU590200:QUU590202 REQ590200:REQ590202 ROM590200:ROM590202 RYI590200:RYI590202 SIE590200:SIE590202 SSA590200:SSA590202 TBW590200:TBW590202 TLS590200:TLS590202 TVO590200:TVO590202 UFK590200:UFK590202 UPG590200:UPG590202 UZC590200:UZC590202 VIY590200:VIY590202 VSU590200:VSU590202 WCQ590200:WCQ590202 WMM590200:WMM590202 WWI590200:WWI590202 E655736:E655738 JW655736:JW655738 TS655736:TS655738 ADO655736:ADO655738 ANK655736:ANK655738 AXG655736:AXG655738 BHC655736:BHC655738 BQY655736:BQY655738 CAU655736:CAU655738 CKQ655736:CKQ655738 CUM655736:CUM655738 DEI655736:DEI655738 DOE655736:DOE655738 DYA655736:DYA655738 EHW655736:EHW655738 ERS655736:ERS655738 FBO655736:FBO655738 FLK655736:FLK655738 FVG655736:FVG655738 GFC655736:GFC655738 GOY655736:GOY655738 GYU655736:GYU655738 HIQ655736:HIQ655738 HSM655736:HSM655738 ICI655736:ICI655738 IME655736:IME655738 IWA655736:IWA655738 JFW655736:JFW655738 JPS655736:JPS655738 JZO655736:JZO655738 KJK655736:KJK655738 KTG655736:KTG655738 LDC655736:LDC655738 LMY655736:LMY655738 LWU655736:LWU655738 MGQ655736:MGQ655738 MQM655736:MQM655738 NAI655736:NAI655738 NKE655736:NKE655738 NUA655736:NUA655738 ODW655736:ODW655738 ONS655736:ONS655738 OXO655736:OXO655738 PHK655736:PHK655738 PRG655736:PRG655738 QBC655736:QBC655738 QKY655736:QKY655738 QUU655736:QUU655738 REQ655736:REQ655738 ROM655736:ROM655738 RYI655736:RYI655738 SIE655736:SIE655738 SSA655736:SSA655738 TBW655736:TBW655738 TLS655736:TLS655738 TVO655736:TVO655738 UFK655736:UFK655738 UPG655736:UPG655738 UZC655736:UZC655738 VIY655736:VIY655738 VSU655736:VSU655738 WCQ655736:WCQ655738 WMM655736:WMM655738 WWI655736:WWI655738 E721272:E721274 JW721272:JW721274 TS721272:TS721274 ADO721272:ADO721274 ANK721272:ANK721274 AXG721272:AXG721274 BHC721272:BHC721274 BQY721272:BQY721274 CAU721272:CAU721274 CKQ721272:CKQ721274 CUM721272:CUM721274 DEI721272:DEI721274 DOE721272:DOE721274 DYA721272:DYA721274 EHW721272:EHW721274 ERS721272:ERS721274 FBO721272:FBO721274 FLK721272:FLK721274 FVG721272:FVG721274 GFC721272:GFC721274 GOY721272:GOY721274 GYU721272:GYU721274 HIQ721272:HIQ721274 HSM721272:HSM721274 ICI721272:ICI721274 IME721272:IME721274 IWA721272:IWA721274 JFW721272:JFW721274 JPS721272:JPS721274 JZO721272:JZO721274 KJK721272:KJK721274 KTG721272:KTG721274 LDC721272:LDC721274 LMY721272:LMY721274 LWU721272:LWU721274 MGQ721272:MGQ721274 MQM721272:MQM721274 NAI721272:NAI721274 NKE721272:NKE721274 NUA721272:NUA721274 ODW721272:ODW721274 ONS721272:ONS721274 OXO721272:OXO721274 PHK721272:PHK721274 PRG721272:PRG721274 QBC721272:QBC721274 QKY721272:QKY721274 QUU721272:QUU721274 REQ721272:REQ721274 ROM721272:ROM721274 RYI721272:RYI721274 SIE721272:SIE721274 SSA721272:SSA721274 TBW721272:TBW721274 TLS721272:TLS721274 TVO721272:TVO721274 UFK721272:UFK721274 UPG721272:UPG721274 UZC721272:UZC721274 VIY721272:VIY721274 VSU721272:VSU721274 WCQ721272:WCQ721274 WMM721272:WMM721274 WWI721272:WWI721274 E786808:E786810 JW786808:JW786810 TS786808:TS786810 ADO786808:ADO786810 ANK786808:ANK786810 AXG786808:AXG786810 BHC786808:BHC786810 BQY786808:BQY786810 CAU786808:CAU786810 CKQ786808:CKQ786810 CUM786808:CUM786810 DEI786808:DEI786810 DOE786808:DOE786810 DYA786808:DYA786810 EHW786808:EHW786810 ERS786808:ERS786810 FBO786808:FBO786810 FLK786808:FLK786810 FVG786808:FVG786810 GFC786808:GFC786810 GOY786808:GOY786810 GYU786808:GYU786810 HIQ786808:HIQ786810 HSM786808:HSM786810 ICI786808:ICI786810 IME786808:IME786810 IWA786808:IWA786810 JFW786808:JFW786810 JPS786808:JPS786810 JZO786808:JZO786810 KJK786808:KJK786810 KTG786808:KTG786810 LDC786808:LDC786810 LMY786808:LMY786810 LWU786808:LWU786810 MGQ786808:MGQ786810 MQM786808:MQM786810 NAI786808:NAI786810 NKE786808:NKE786810 NUA786808:NUA786810 ODW786808:ODW786810 ONS786808:ONS786810 OXO786808:OXO786810 PHK786808:PHK786810 PRG786808:PRG786810 QBC786808:QBC786810 QKY786808:QKY786810 QUU786808:QUU786810 REQ786808:REQ786810 ROM786808:ROM786810 RYI786808:RYI786810 SIE786808:SIE786810 SSA786808:SSA786810 TBW786808:TBW786810 TLS786808:TLS786810 TVO786808:TVO786810 UFK786808:UFK786810 UPG786808:UPG786810 UZC786808:UZC786810 VIY786808:VIY786810 VSU786808:VSU786810 WCQ786808:WCQ786810 WMM786808:WMM786810 WWI786808:WWI786810 E852344:E852346 JW852344:JW852346 TS852344:TS852346 ADO852344:ADO852346 ANK852344:ANK852346 AXG852344:AXG852346 BHC852344:BHC852346 BQY852344:BQY852346 CAU852344:CAU852346 CKQ852344:CKQ852346 CUM852344:CUM852346 DEI852344:DEI852346 DOE852344:DOE852346 DYA852344:DYA852346 EHW852344:EHW852346 ERS852344:ERS852346 FBO852344:FBO852346 FLK852344:FLK852346 FVG852344:FVG852346 GFC852344:GFC852346 GOY852344:GOY852346 GYU852344:GYU852346 HIQ852344:HIQ852346 HSM852344:HSM852346 ICI852344:ICI852346 IME852344:IME852346 IWA852344:IWA852346 JFW852344:JFW852346 JPS852344:JPS852346 JZO852344:JZO852346 KJK852344:KJK852346 KTG852344:KTG852346 LDC852344:LDC852346 LMY852344:LMY852346 LWU852344:LWU852346 MGQ852344:MGQ852346 MQM852344:MQM852346 NAI852344:NAI852346 NKE852344:NKE852346 NUA852344:NUA852346 ODW852344:ODW852346 ONS852344:ONS852346 OXO852344:OXO852346 PHK852344:PHK852346 PRG852344:PRG852346 QBC852344:QBC852346 QKY852344:QKY852346 QUU852344:QUU852346 REQ852344:REQ852346 ROM852344:ROM852346 RYI852344:RYI852346 SIE852344:SIE852346 SSA852344:SSA852346 TBW852344:TBW852346 TLS852344:TLS852346 TVO852344:TVO852346 UFK852344:UFK852346 UPG852344:UPG852346 UZC852344:UZC852346 VIY852344:VIY852346 VSU852344:VSU852346 WCQ852344:WCQ852346 WMM852344:WMM852346 WWI852344:WWI852346 E917880:E917882 JW917880:JW917882 TS917880:TS917882 ADO917880:ADO917882 ANK917880:ANK917882 AXG917880:AXG917882 BHC917880:BHC917882 BQY917880:BQY917882 CAU917880:CAU917882 CKQ917880:CKQ917882 CUM917880:CUM917882 DEI917880:DEI917882 DOE917880:DOE917882 DYA917880:DYA917882 EHW917880:EHW917882 ERS917880:ERS917882 FBO917880:FBO917882 FLK917880:FLK917882 FVG917880:FVG917882 GFC917880:GFC917882 GOY917880:GOY917882 GYU917880:GYU917882 HIQ917880:HIQ917882 HSM917880:HSM917882 ICI917880:ICI917882 IME917880:IME917882 IWA917880:IWA917882 JFW917880:JFW917882 JPS917880:JPS917882 JZO917880:JZO917882 KJK917880:KJK917882 KTG917880:KTG917882 LDC917880:LDC917882 LMY917880:LMY917882 LWU917880:LWU917882 MGQ917880:MGQ917882 MQM917880:MQM917882 NAI917880:NAI917882 NKE917880:NKE917882 NUA917880:NUA917882 ODW917880:ODW917882 ONS917880:ONS917882 OXO917880:OXO917882 PHK917880:PHK917882 PRG917880:PRG917882 QBC917880:QBC917882 QKY917880:QKY917882 QUU917880:QUU917882 REQ917880:REQ917882 ROM917880:ROM917882 RYI917880:RYI917882 SIE917880:SIE917882 SSA917880:SSA917882 TBW917880:TBW917882 TLS917880:TLS917882 TVO917880:TVO917882 UFK917880:UFK917882 UPG917880:UPG917882 UZC917880:UZC917882 VIY917880:VIY917882 VSU917880:VSU917882 WCQ917880:WCQ917882 WMM917880:WMM917882 WWI917880:WWI917882 E983416:E983418 JW983416:JW983418 TS983416:TS983418 ADO983416:ADO983418 ANK983416:ANK983418 AXG983416:AXG983418 BHC983416:BHC983418 BQY983416:BQY983418 CAU983416:CAU983418 CKQ983416:CKQ983418 CUM983416:CUM983418 DEI983416:DEI983418 DOE983416:DOE983418 DYA983416:DYA983418 EHW983416:EHW983418 ERS983416:ERS983418 FBO983416:FBO983418 FLK983416:FLK983418 FVG983416:FVG983418 GFC983416:GFC983418 GOY983416:GOY983418 GYU983416:GYU983418 HIQ983416:HIQ983418 HSM983416:HSM983418 ICI983416:ICI983418 IME983416:IME983418 IWA983416:IWA983418 JFW983416:JFW983418 JPS983416:JPS983418 JZO983416:JZO983418 KJK983416:KJK983418 KTG983416:KTG983418 LDC983416:LDC983418 LMY983416:LMY983418 LWU983416:LWU983418 MGQ983416:MGQ983418 MQM983416:MQM983418 NAI983416:NAI983418 NKE983416:NKE983418 NUA983416:NUA983418 ODW983416:ODW983418 ONS983416:ONS983418 OXO983416:OXO983418 PHK983416:PHK983418 PRG983416:PRG983418 QBC983416:QBC983418 QKY983416:QKY983418 QUU983416:QUU983418 REQ983416:REQ983418 ROM983416:ROM983418 RYI983416:RYI983418 SIE983416:SIE983418 SSA983416:SSA983418 TBW983416:TBW983418 TLS983416:TLS983418 TVO983416:TVO983418 UFK983416:UFK983418 UPG983416:UPG983418 UZC983416:UZC983418 VIY983416:VIY983418 VSU983416:VSU983418 WCQ983416:WCQ983418 WMM983416:WMM983418 WWI983416:WWI983418 WCQ983154:WCQ983156 E65698:E65704 JW65698:JW65704 TS65698:TS65704 ADO65698:ADO65704 ANK65698:ANK65704 AXG65698:AXG65704 BHC65698:BHC65704 BQY65698:BQY65704 CAU65698:CAU65704 CKQ65698:CKQ65704 CUM65698:CUM65704 DEI65698:DEI65704 DOE65698:DOE65704 DYA65698:DYA65704 EHW65698:EHW65704 ERS65698:ERS65704 FBO65698:FBO65704 FLK65698:FLK65704 FVG65698:FVG65704 GFC65698:GFC65704 GOY65698:GOY65704 GYU65698:GYU65704 HIQ65698:HIQ65704 HSM65698:HSM65704 ICI65698:ICI65704 IME65698:IME65704 IWA65698:IWA65704 JFW65698:JFW65704 JPS65698:JPS65704 JZO65698:JZO65704 KJK65698:KJK65704 KTG65698:KTG65704 LDC65698:LDC65704 LMY65698:LMY65704 LWU65698:LWU65704 MGQ65698:MGQ65704 MQM65698:MQM65704 NAI65698:NAI65704 NKE65698:NKE65704 NUA65698:NUA65704 ODW65698:ODW65704 ONS65698:ONS65704 OXO65698:OXO65704 PHK65698:PHK65704 PRG65698:PRG65704 QBC65698:QBC65704 QKY65698:QKY65704 QUU65698:QUU65704 REQ65698:REQ65704 ROM65698:ROM65704 RYI65698:RYI65704 SIE65698:SIE65704 SSA65698:SSA65704 TBW65698:TBW65704 TLS65698:TLS65704 TVO65698:TVO65704 UFK65698:UFK65704 UPG65698:UPG65704 UZC65698:UZC65704 VIY65698:VIY65704 VSU65698:VSU65704 WCQ65698:WCQ65704 WMM65698:WMM65704 WWI65698:WWI65704 E131234:E131240 JW131234:JW131240 TS131234:TS131240 ADO131234:ADO131240 ANK131234:ANK131240 AXG131234:AXG131240 BHC131234:BHC131240 BQY131234:BQY131240 CAU131234:CAU131240 CKQ131234:CKQ131240 CUM131234:CUM131240 DEI131234:DEI131240 DOE131234:DOE131240 DYA131234:DYA131240 EHW131234:EHW131240 ERS131234:ERS131240 FBO131234:FBO131240 FLK131234:FLK131240 FVG131234:FVG131240 GFC131234:GFC131240 GOY131234:GOY131240 GYU131234:GYU131240 HIQ131234:HIQ131240 HSM131234:HSM131240 ICI131234:ICI131240 IME131234:IME131240 IWA131234:IWA131240 JFW131234:JFW131240 JPS131234:JPS131240 JZO131234:JZO131240 KJK131234:KJK131240 KTG131234:KTG131240 LDC131234:LDC131240 LMY131234:LMY131240 LWU131234:LWU131240 MGQ131234:MGQ131240 MQM131234:MQM131240 NAI131234:NAI131240 NKE131234:NKE131240 NUA131234:NUA131240 ODW131234:ODW131240 ONS131234:ONS131240 OXO131234:OXO131240 PHK131234:PHK131240 PRG131234:PRG131240 QBC131234:QBC131240 QKY131234:QKY131240 QUU131234:QUU131240 REQ131234:REQ131240 ROM131234:ROM131240 RYI131234:RYI131240 SIE131234:SIE131240 SSA131234:SSA131240 TBW131234:TBW131240 TLS131234:TLS131240 TVO131234:TVO131240 UFK131234:UFK131240 UPG131234:UPG131240 UZC131234:UZC131240 VIY131234:VIY131240 VSU131234:VSU131240 WCQ131234:WCQ131240 WMM131234:WMM131240 WWI131234:WWI131240 E196770:E196776 JW196770:JW196776 TS196770:TS196776 ADO196770:ADO196776 ANK196770:ANK196776 AXG196770:AXG196776 BHC196770:BHC196776 BQY196770:BQY196776 CAU196770:CAU196776 CKQ196770:CKQ196776 CUM196770:CUM196776 DEI196770:DEI196776 DOE196770:DOE196776 DYA196770:DYA196776 EHW196770:EHW196776 ERS196770:ERS196776 FBO196770:FBO196776 FLK196770:FLK196776 FVG196770:FVG196776 GFC196770:GFC196776 GOY196770:GOY196776 GYU196770:GYU196776 HIQ196770:HIQ196776 HSM196770:HSM196776 ICI196770:ICI196776 IME196770:IME196776 IWA196770:IWA196776 JFW196770:JFW196776 JPS196770:JPS196776 JZO196770:JZO196776 KJK196770:KJK196776 KTG196770:KTG196776 LDC196770:LDC196776 LMY196770:LMY196776 LWU196770:LWU196776 MGQ196770:MGQ196776 MQM196770:MQM196776 NAI196770:NAI196776 NKE196770:NKE196776 NUA196770:NUA196776 ODW196770:ODW196776 ONS196770:ONS196776 OXO196770:OXO196776 PHK196770:PHK196776 PRG196770:PRG196776 QBC196770:QBC196776 QKY196770:QKY196776 QUU196770:QUU196776 REQ196770:REQ196776 ROM196770:ROM196776 RYI196770:RYI196776 SIE196770:SIE196776 SSA196770:SSA196776 TBW196770:TBW196776 TLS196770:TLS196776 TVO196770:TVO196776 UFK196770:UFK196776 UPG196770:UPG196776 UZC196770:UZC196776 VIY196770:VIY196776 VSU196770:VSU196776 WCQ196770:WCQ196776 WMM196770:WMM196776 WWI196770:WWI196776 E262306:E262312 JW262306:JW262312 TS262306:TS262312 ADO262306:ADO262312 ANK262306:ANK262312 AXG262306:AXG262312 BHC262306:BHC262312 BQY262306:BQY262312 CAU262306:CAU262312 CKQ262306:CKQ262312 CUM262306:CUM262312 DEI262306:DEI262312 DOE262306:DOE262312 DYA262306:DYA262312 EHW262306:EHW262312 ERS262306:ERS262312 FBO262306:FBO262312 FLK262306:FLK262312 FVG262306:FVG262312 GFC262306:GFC262312 GOY262306:GOY262312 GYU262306:GYU262312 HIQ262306:HIQ262312 HSM262306:HSM262312 ICI262306:ICI262312 IME262306:IME262312 IWA262306:IWA262312 JFW262306:JFW262312 JPS262306:JPS262312 JZO262306:JZO262312 KJK262306:KJK262312 KTG262306:KTG262312 LDC262306:LDC262312 LMY262306:LMY262312 LWU262306:LWU262312 MGQ262306:MGQ262312 MQM262306:MQM262312 NAI262306:NAI262312 NKE262306:NKE262312 NUA262306:NUA262312 ODW262306:ODW262312 ONS262306:ONS262312 OXO262306:OXO262312 PHK262306:PHK262312 PRG262306:PRG262312 QBC262306:QBC262312 QKY262306:QKY262312 QUU262306:QUU262312 REQ262306:REQ262312 ROM262306:ROM262312 RYI262306:RYI262312 SIE262306:SIE262312 SSA262306:SSA262312 TBW262306:TBW262312 TLS262306:TLS262312 TVO262306:TVO262312 UFK262306:UFK262312 UPG262306:UPG262312 UZC262306:UZC262312 VIY262306:VIY262312 VSU262306:VSU262312 WCQ262306:WCQ262312 WMM262306:WMM262312 WWI262306:WWI262312 E327842:E327848 JW327842:JW327848 TS327842:TS327848 ADO327842:ADO327848 ANK327842:ANK327848 AXG327842:AXG327848 BHC327842:BHC327848 BQY327842:BQY327848 CAU327842:CAU327848 CKQ327842:CKQ327848 CUM327842:CUM327848 DEI327842:DEI327848 DOE327842:DOE327848 DYA327842:DYA327848 EHW327842:EHW327848 ERS327842:ERS327848 FBO327842:FBO327848 FLK327842:FLK327848 FVG327842:FVG327848 GFC327842:GFC327848 GOY327842:GOY327848 GYU327842:GYU327848 HIQ327842:HIQ327848 HSM327842:HSM327848 ICI327842:ICI327848 IME327842:IME327848 IWA327842:IWA327848 JFW327842:JFW327848 JPS327842:JPS327848 JZO327842:JZO327848 KJK327842:KJK327848 KTG327842:KTG327848 LDC327842:LDC327848 LMY327842:LMY327848 LWU327842:LWU327848 MGQ327842:MGQ327848 MQM327842:MQM327848 NAI327842:NAI327848 NKE327842:NKE327848 NUA327842:NUA327848 ODW327842:ODW327848 ONS327842:ONS327848 OXO327842:OXO327848 PHK327842:PHK327848 PRG327842:PRG327848 QBC327842:QBC327848 QKY327842:QKY327848 QUU327842:QUU327848 REQ327842:REQ327848 ROM327842:ROM327848 RYI327842:RYI327848 SIE327842:SIE327848 SSA327842:SSA327848 TBW327842:TBW327848 TLS327842:TLS327848 TVO327842:TVO327848 UFK327842:UFK327848 UPG327842:UPG327848 UZC327842:UZC327848 VIY327842:VIY327848 VSU327842:VSU327848 WCQ327842:WCQ327848 WMM327842:WMM327848 WWI327842:WWI327848 E393378:E393384 JW393378:JW393384 TS393378:TS393384 ADO393378:ADO393384 ANK393378:ANK393384 AXG393378:AXG393384 BHC393378:BHC393384 BQY393378:BQY393384 CAU393378:CAU393384 CKQ393378:CKQ393384 CUM393378:CUM393384 DEI393378:DEI393384 DOE393378:DOE393384 DYA393378:DYA393384 EHW393378:EHW393384 ERS393378:ERS393384 FBO393378:FBO393384 FLK393378:FLK393384 FVG393378:FVG393384 GFC393378:GFC393384 GOY393378:GOY393384 GYU393378:GYU393384 HIQ393378:HIQ393384 HSM393378:HSM393384 ICI393378:ICI393384 IME393378:IME393384 IWA393378:IWA393384 JFW393378:JFW393384 JPS393378:JPS393384 JZO393378:JZO393384 KJK393378:KJK393384 KTG393378:KTG393384 LDC393378:LDC393384 LMY393378:LMY393384 LWU393378:LWU393384 MGQ393378:MGQ393384 MQM393378:MQM393384 NAI393378:NAI393384 NKE393378:NKE393384 NUA393378:NUA393384 ODW393378:ODW393384 ONS393378:ONS393384 OXO393378:OXO393384 PHK393378:PHK393384 PRG393378:PRG393384 QBC393378:QBC393384 QKY393378:QKY393384 QUU393378:QUU393384 REQ393378:REQ393384 ROM393378:ROM393384 RYI393378:RYI393384 SIE393378:SIE393384 SSA393378:SSA393384 TBW393378:TBW393384 TLS393378:TLS393384 TVO393378:TVO393384 UFK393378:UFK393384 UPG393378:UPG393384 UZC393378:UZC393384 VIY393378:VIY393384 VSU393378:VSU393384 WCQ393378:WCQ393384 WMM393378:WMM393384 WWI393378:WWI393384 E458914:E458920 JW458914:JW458920 TS458914:TS458920 ADO458914:ADO458920 ANK458914:ANK458920 AXG458914:AXG458920 BHC458914:BHC458920 BQY458914:BQY458920 CAU458914:CAU458920 CKQ458914:CKQ458920 CUM458914:CUM458920 DEI458914:DEI458920 DOE458914:DOE458920 DYA458914:DYA458920 EHW458914:EHW458920 ERS458914:ERS458920 FBO458914:FBO458920 FLK458914:FLK458920 FVG458914:FVG458920 GFC458914:GFC458920 GOY458914:GOY458920 GYU458914:GYU458920 HIQ458914:HIQ458920 HSM458914:HSM458920 ICI458914:ICI458920 IME458914:IME458920 IWA458914:IWA458920 JFW458914:JFW458920 JPS458914:JPS458920 JZO458914:JZO458920 KJK458914:KJK458920 KTG458914:KTG458920 LDC458914:LDC458920 LMY458914:LMY458920 LWU458914:LWU458920 MGQ458914:MGQ458920 MQM458914:MQM458920 NAI458914:NAI458920 NKE458914:NKE458920 NUA458914:NUA458920 ODW458914:ODW458920 ONS458914:ONS458920 OXO458914:OXO458920 PHK458914:PHK458920 PRG458914:PRG458920 QBC458914:QBC458920 QKY458914:QKY458920 QUU458914:QUU458920 REQ458914:REQ458920 ROM458914:ROM458920 RYI458914:RYI458920 SIE458914:SIE458920 SSA458914:SSA458920 TBW458914:TBW458920 TLS458914:TLS458920 TVO458914:TVO458920 UFK458914:UFK458920 UPG458914:UPG458920 UZC458914:UZC458920 VIY458914:VIY458920 VSU458914:VSU458920 WCQ458914:WCQ458920 WMM458914:WMM458920 WWI458914:WWI458920 E524450:E524456 JW524450:JW524456 TS524450:TS524456 ADO524450:ADO524456 ANK524450:ANK524456 AXG524450:AXG524456 BHC524450:BHC524456 BQY524450:BQY524456 CAU524450:CAU524456 CKQ524450:CKQ524456 CUM524450:CUM524456 DEI524450:DEI524456 DOE524450:DOE524456 DYA524450:DYA524456 EHW524450:EHW524456 ERS524450:ERS524456 FBO524450:FBO524456 FLK524450:FLK524456 FVG524450:FVG524456 GFC524450:GFC524456 GOY524450:GOY524456 GYU524450:GYU524456 HIQ524450:HIQ524456 HSM524450:HSM524456 ICI524450:ICI524456 IME524450:IME524456 IWA524450:IWA524456 JFW524450:JFW524456 JPS524450:JPS524456 JZO524450:JZO524456 KJK524450:KJK524456 KTG524450:KTG524456 LDC524450:LDC524456 LMY524450:LMY524456 LWU524450:LWU524456 MGQ524450:MGQ524456 MQM524450:MQM524456 NAI524450:NAI524456 NKE524450:NKE524456 NUA524450:NUA524456 ODW524450:ODW524456 ONS524450:ONS524456 OXO524450:OXO524456 PHK524450:PHK524456 PRG524450:PRG524456 QBC524450:QBC524456 QKY524450:QKY524456 QUU524450:QUU524456 REQ524450:REQ524456 ROM524450:ROM524456 RYI524450:RYI524456 SIE524450:SIE524456 SSA524450:SSA524456 TBW524450:TBW524456 TLS524450:TLS524456 TVO524450:TVO524456 UFK524450:UFK524456 UPG524450:UPG524456 UZC524450:UZC524456 VIY524450:VIY524456 VSU524450:VSU524456 WCQ524450:WCQ524456 WMM524450:WMM524456 WWI524450:WWI524456 E589986:E589992 JW589986:JW589992 TS589986:TS589992 ADO589986:ADO589992 ANK589986:ANK589992 AXG589986:AXG589992 BHC589986:BHC589992 BQY589986:BQY589992 CAU589986:CAU589992 CKQ589986:CKQ589992 CUM589986:CUM589992 DEI589986:DEI589992 DOE589986:DOE589992 DYA589986:DYA589992 EHW589986:EHW589992 ERS589986:ERS589992 FBO589986:FBO589992 FLK589986:FLK589992 FVG589986:FVG589992 GFC589986:GFC589992 GOY589986:GOY589992 GYU589986:GYU589992 HIQ589986:HIQ589992 HSM589986:HSM589992 ICI589986:ICI589992 IME589986:IME589992 IWA589986:IWA589992 JFW589986:JFW589992 JPS589986:JPS589992 JZO589986:JZO589992 KJK589986:KJK589992 KTG589986:KTG589992 LDC589986:LDC589992 LMY589986:LMY589992 LWU589986:LWU589992 MGQ589986:MGQ589992 MQM589986:MQM589992 NAI589986:NAI589992 NKE589986:NKE589992 NUA589986:NUA589992 ODW589986:ODW589992 ONS589986:ONS589992 OXO589986:OXO589992 PHK589986:PHK589992 PRG589986:PRG589992 QBC589986:QBC589992 QKY589986:QKY589992 QUU589986:QUU589992 REQ589986:REQ589992 ROM589986:ROM589992 RYI589986:RYI589992 SIE589986:SIE589992 SSA589986:SSA589992 TBW589986:TBW589992 TLS589986:TLS589992 TVO589986:TVO589992 UFK589986:UFK589992 UPG589986:UPG589992 UZC589986:UZC589992 VIY589986:VIY589992 VSU589986:VSU589992 WCQ589986:WCQ589992 WMM589986:WMM589992 WWI589986:WWI589992 E655522:E655528 JW655522:JW655528 TS655522:TS655528 ADO655522:ADO655528 ANK655522:ANK655528 AXG655522:AXG655528 BHC655522:BHC655528 BQY655522:BQY655528 CAU655522:CAU655528 CKQ655522:CKQ655528 CUM655522:CUM655528 DEI655522:DEI655528 DOE655522:DOE655528 DYA655522:DYA655528 EHW655522:EHW655528 ERS655522:ERS655528 FBO655522:FBO655528 FLK655522:FLK655528 FVG655522:FVG655528 GFC655522:GFC655528 GOY655522:GOY655528 GYU655522:GYU655528 HIQ655522:HIQ655528 HSM655522:HSM655528 ICI655522:ICI655528 IME655522:IME655528 IWA655522:IWA655528 JFW655522:JFW655528 JPS655522:JPS655528 JZO655522:JZO655528 KJK655522:KJK655528 KTG655522:KTG655528 LDC655522:LDC655528 LMY655522:LMY655528 LWU655522:LWU655528 MGQ655522:MGQ655528 MQM655522:MQM655528 NAI655522:NAI655528 NKE655522:NKE655528 NUA655522:NUA655528 ODW655522:ODW655528 ONS655522:ONS655528 OXO655522:OXO655528 PHK655522:PHK655528 PRG655522:PRG655528 QBC655522:QBC655528 QKY655522:QKY655528 QUU655522:QUU655528 REQ655522:REQ655528 ROM655522:ROM655528 RYI655522:RYI655528 SIE655522:SIE655528 SSA655522:SSA655528 TBW655522:TBW655528 TLS655522:TLS655528 TVO655522:TVO655528 UFK655522:UFK655528 UPG655522:UPG655528 UZC655522:UZC655528 VIY655522:VIY655528 VSU655522:VSU655528 WCQ655522:WCQ655528 WMM655522:WMM655528 WWI655522:WWI655528 E721058:E721064 JW721058:JW721064 TS721058:TS721064 ADO721058:ADO721064 ANK721058:ANK721064 AXG721058:AXG721064 BHC721058:BHC721064 BQY721058:BQY721064 CAU721058:CAU721064 CKQ721058:CKQ721064 CUM721058:CUM721064 DEI721058:DEI721064 DOE721058:DOE721064 DYA721058:DYA721064 EHW721058:EHW721064 ERS721058:ERS721064 FBO721058:FBO721064 FLK721058:FLK721064 FVG721058:FVG721064 GFC721058:GFC721064 GOY721058:GOY721064 GYU721058:GYU721064 HIQ721058:HIQ721064 HSM721058:HSM721064 ICI721058:ICI721064 IME721058:IME721064 IWA721058:IWA721064 JFW721058:JFW721064 JPS721058:JPS721064 JZO721058:JZO721064 KJK721058:KJK721064 KTG721058:KTG721064 LDC721058:LDC721064 LMY721058:LMY721064 LWU721058:LWU721064 MGQ721058:MGQ721064 MQM721058:MQM721064 NAI721058:NAI721064 NKE721058:NKE721064 NUA721058:NUA721064 ODW721058:ODW721064 ONS721058:ONS721064 OXO721058:OXO721064 PHK721058:PHK721064 PRG721058:PRG721064 QBC721058:QBC721064 QKY721058:QKY721064 QUU721058:QUU721064 REQ721058:REQ721064 ROM721058:ROM721064 RYI721058:RYI721064 SIE721058:SIE721064 SSA721058:SSA721064 TBW721058:TBW721064 TLS721058:TLS721064 TVO721058:TVO721064 UFK721058:UFK721064 UPG721058:UPG721064 UZC721058:UZC721064 VIY721058:VIY721064 VSU721058:VSU721064 WCQ721058:WCQ721064 WMM721058:WMM721064 WWI721058:WWI721064 E786594:E786600 JW786594:JW786600 TS786594:TS786600 ADO786594:ADO786600 ANK786594:ANK786600 AXG786594:AXG786600 BHC786594:BHC786600 BQY786594:BQY786600 CAU786594:CAU786600 CKQ786594:CKQ786600 CUM786594:CUM786600 DEI786594:DEI786600 DOE786594:DOE786600 DYA786594:DYA786600 EHW786594:EHW786600 ERS786594:ERS786600 FBO786594:FBO786600 FLK786594:FLK786600 FVG786594:FVG786600 GFC786594:GFC786600 GOY786594:GOY786600 GYU786594:GYU786600 HIQ786594:HIQ786600 HSM786594:HSM786600 ICI786594:ICI786600 IME786594:IME786600 IWA786594:IWA786600 JFW786594:JFW786600 JPS786594:JPS786600 JZO786594:JZO786600 KJK786594:KJK786600 KTG786594:KTG786600 LDC786594:LDC786600 LMY786594:LMY786600 LWU786594:LWU786600 MGQ786594:MGQ786600 MQM786594:MQM786600 NAI786594:NAI786600 NKE786594:NKE786600 NUA786594:NUA786600 ODW786594:ODW786600 ONS786594:ONS786600 OXO786594:OXO786600 PHK786594:PHK786600 PRG786594:PRG786600 QBC786594:QBC786600 QKY786594:QKY786600 QUU786594:QUU786600 REQ786594:REQ786600 ROM786594:ROM786600 RYI786594:RYI786600 SIE786594:SIE786600 SSA786594:SSA786600 TBW786594:TBW786600 TLS786594:TLS786600 TVO786594:TVO786600 UFK786594:UFK786600 UPG786594:UPG786600 UZC786594:UZC786600 VIY786594:VIY786600 VSU786594:VSU786600 WCQ786594:WCQ786600 WMM786594:WMM786600 WWI786594:WWI786600 E852130:E852136 JW852130:JW852136 TS852130:TS852136 ADO852130:ADO852136 ANK852130:ANK852136 AXG852130:AXG852136 BHC852130:BHC852136 BQY852130:BQY852136 CAU852130:CAU852136 CKQ852130:CKQ852136 CUM852130:CUM852136 DEI852130:DEI852136 DOE852130:DOE852136 DYA852130:DYA852136 EHW852130:EHW852136 ERS852130:ERS852136 FBO852130:FBO852136 FLK852130:FLK852136 FVG852130:FVG852136 GFC852130:GFC852136 GOY852130:GOY852136 GYU852130:GYU852136 HIQ852130:HIQ852136 HSM852130:HSM852136 ICI852130:ICI852136 IME852130:IME852136 IWA852130:IWA852136 JFW852130:JFW852136 JPS852130:JPS852136 JZO852130:JZO852136 KJK852130:KJK852136 KTG852130:KTG852136 LDC852130:LDC852136 LMY852130:LMY852136 LWU852130:LWU852136 MGQ852130:MGQ852136 MQM852130:MQM852136 NAI852130:NAI852136 NKE852130:NKE852136 NUA852130:NUA852136 ODW852130:ODW852136 ONS852130:ONS852136 OXO852130:OXO852136 PHK852130:PHK852136 PRG852130:PRG852136 QBC852130:QBC852136 QKY852130:QKY852136 QUU852130:QUU852136 REQ852130:REQ852136 ROM852130:ROM852136 RYI852130:RYI852136 SIE852130:SIE852136 SSA852130:SSA852136 TBW852130:TBW852136 TLS852130:TLS852136 TVO852130:TVO852136 UFK852130:UFK852136 UPG852130:UPG852136 UZC852130:UZC852136 VIY852130:VIY852136 VSU852130:VSU852136 WCQ852130:WCQ852136 WMM852130:WMM852136 WWI852130:WWI852136 E917666:E917672 JW917666:JW917672 TS917666:TS917672 ADO917666:ADO917672 ANK917666:ANK917672 AXG917666:AXG917672 BHC917666:BHC917672 BQY917666:BQY917672 CAU917666:CAU917672 CKQ917666:CKQ917672 CUM917666:CUM917672 DEI917666:DEI917672 DOE917666:DOE917672 DYA917666:DYA917672 EHW917666:EHW917672 ERS917666:ERS917672 FBO917666:FBO917672 FLK917666:FLK917672 FVG917666:FVG917672 GFC917666:GFC917672 GOY917666:GOY917672 GYU917666:GYU917672 HIQ917666:HIQ917672 HSM917666:HSM917672 ICI917666:ICI917672 IME917666:IME917672 IWA917666:IWA917672 JFW917666:JFW917672 JPS917666:JPS917672 JZO917666:JZO917672 KJK917666:KJK917672 KTG917666:KTG917672 LDC917666:LDC917672 LMY917666:LMY917672 LWU917666:LWU917672 MGQ917666:MGQ917672 MQM917666:MQM917672 NAI917666:NAI917672 NKE917666:NKE917672 NUA917666:NUA917672 ODW917666:ODW917672 ONS917666:ONS917672 OXO917666:OXO917672 PHK917666:PHK917672 PRG917666:PRG917672 QBC917666:QBC917672 QKY917666:QKY917672 QUU917666:QUU917672 REQ917666:REQ917672 ROM917666:ROM917672 RYI917666:RYI917672 SIE917666:SIE917672 SSA917666:SSA917672 TBW917666:TBW917672 TLS917666:TLS917672 TVO917666:TVO917672 UFK917666:UFK917672 UPG917666:UPG917672 UZC917666:UZC917672 VIY917666:VIY917672 VSU917666:VSU917672 WCQ917666:WCQ917672 WMM917666:WMM917672 WWI917666:WWI917672 E983202:E983208 JW983202:JW983208 TS983202:TS983208 ADO983202:ADO983208 ANK983202:ANK983208 AXG983202:AXG983208 BHC983202:BHC983208 BQY983202:BQY983208 CAU983202:CAU983208 CKQ983202:CKQ983208 CUM983202:CUM983208 DEI983202:DEI983208 DOE983202:DOE983208 DYA983202:DYA983208 EHW983202:EHW983208 ERS983202:ERS983208 FBO983202:FBO983208 FLK983202:FLK983208 FVG983202:FVG983208 GFC983202:GFC983208 GOY983202:GOY983208 GYU983202:GYU983208 HIQ983202:HIQ983208 HSM983202:HSM983208 ICI983202:ICI983208 IME983202:IME983208 IWA983202:IWA983208 JFW983202:JFW983208 JPS983202:JPS983208 JZO983202:JZO983208 KJK983202:KJK983208 KTG983202:KTG983208 LDC983202:LDC983208 LMY983202:LMY983208 LWU983202:LWU983208 MGQ983202:MGQ983208 MQM983202:MQM983208 NAI983202:NAI983208 NKE983202:NKE983208 NUA983202:NUA983208 ODW983202:ODW983208 ONS983202:ONS983208 OXO983202:OXO983208 PHK983202:PHK983208 PRG983202:PRG983208 QBC983202:QBC983208 QKY983202:QKY983208 QUU983202:QUU983208 REQ983202:REQ983208 ROM983202:ROM983208 RYI983202:RYI983208 SIE983202:SIE983208 SSA983202:SSA983208 TBW983202:TBW983208 TLS983202:TLS983208 TVO983202:TVO983208 UFK983202:UFK983208 UPG983202:UPG983208 UZC983202:UZC983208 VIY983202:VIY983208 VSU983202:VSU983208 WCQ983202:WCQ983208 WMM983202:WMM983208 WWI983202:WWI983208 WMM983154:WMM983156 JW51:JW59 TS51:TS59 ADO51:ADO59 ANK51:ANK59 AXG51:AXG59 BHC51:BHC59 BQY51:BQY59 CAU51:CAU59 CKQ51:CKQ59 CUM51:CUM59 DEI51:DEI59 DOE51:DOE59 DYA51:DYA59 EHW51:EHW59 ERS51:ERS59 FBO51:FBO59 FLK51:FLK59 FVG51:FVG59 GFC51:GFC59 GOY51:GOY59 GYU51:GYU59 HIQ51:HIQ59 HSM51:HSM59 ICI51:ICI59 IME51:IME59 IWA51:IWA59 JFW51:JFW59 JPS51:JPS59 JZO51:JZO59 KJK51:KJK59 KTG51:KTG59 LDC51:LDC59 LMY51:LMY59 LWU51:LWU59 MGQ51:MGQ59 MQM51:MQM59 NAI51:NAI59 NKE51:NKE59 NUA51:NUA59 ODW51:ODW59 ONS51:ONS59 OXO51:OXO59 PHK51:PHK59 PRG51:PRG59 QBC51:QBC59 QKY51:QKY59 QUU51:QUU59 REQ51:REQ59 ROM51:ROM59 RYI51:RYI59 SIE51:SIE59 SSA51:SSA59 TBW51:TBW59 TLS51:TLS59 TVO51:TVO59 UFK51:UFK59 UPG51:UPG59 UZC51:UZC59 VIY51:VIY59 VSU51:VSU59 WCQ51:WCQ59 WMM51:WMM59 WWI51:WWI59 E65668:E65670 JW65668:JW65670 TS65668:TS65670 ADO65668:ADO65670 ANK65668:ANK65670 AXG65668:AXG65670 BHC65668:BHC65670 BQY65668:BQY65670 CAU65668:CAU65670 CKQ65668:CKQ65670 CUM65668:CUM65670 DEI65668:DEI65670 DOE65668:DOE65670 DYA65668:DYA65670 EHW65668:EHW65670 ERS65668:ERS65670 FBO65668:FBO65670 FLK65668:FLK65670 FVG65668:FVG65670 GFC65668:GFC65670 GOY65668:GOY65670 GYU65668:GYU65670 HIQ65668:HIQ65670 HSM65668:HSM65670 ICI65668:ICI65670 IME65668:IME65670 IWA65668:IWA65670 JFW65668:JFW65670 JPS65668:JPS65670 JZO65668:JZO65670 KJK65668:KJK65670 KTG65668:KTG65670 LDC65668:LDC65670 LMY65668:LMY65670 LWU65668:LWU65670 MGQ65668:MGQ65670 MQM65668:MQM65670 NAI65668:NAI65670 NKE65668:NKE65670 NUA65668:NUA65670 ODW65668:ODW65670 ONS65668:ONS65670 OXO65668:OXO65670 PHK65668:PHK65670 PRG65668:PRG65670 QBC65668:QBC65670 QKY65668:QKY65670 QUU65668:QUU65670 REQ65668:REQ65670 ROM65668:ROM65670 RYI65668:RYI65670 SIE65668:SIE65670 SSA65668:SSA65670 TBW65668:TBW65670 TLS65668:TLS65670 TVO65668:TVO65670 UFK65668:UFK65670 UPG65668:UPG65670 UZC65668:UZC65670 VIY65668:VIY65670 VSU65668:VSU65670 WCQ65668:WCQ65670 WMM65668:WMM65670 WWI65668:WWI65670 E131204:E131206 JW131204:JW131206 TS131204:TS131206 ADO131204:ADO131206 ANK131204:ANK131206 AXG131204:AXG131206 BHC131204:BHC131206 BQY131204:BQY131206 CAU131204:CAU131206 CKQ131204:CKQ131206 CUM131204:CUM131206 DEI131204:DEI131206 DOE131204:DOE131206 DYA131204:DYA131206 EHW131204:EHW131206 ERS131204:ERS131206 FBO131204:FBO131206 FLK131204:FLK131206 FVG131204:FVG131206 GFC131204:GFC131206 GOY131204:GOY131206 GYU131204:GYU131206 HIQ131204:HIQ131206 HSM131204:HSM131206 ICI131204:ICI131206 IME131204:IME131206 IWA131204:IWA131206 JFW131204:JFW131206 JPS131204:JPS131206 JZO131204:JZO131206 KJK131204:KJK131206 KTG131204:KTG131206 LDC131204:LDC131206 LMY131204:LMY131206 LWU131204:LWU131206 MGQ131204:MGQ131206 MQM131204:MQM131206 NAI131204:NAI131206 NKE131204:NKE131206 NUA131204:NUA131206 ODW131204:ODW131206 ONS131204:ONS131206 OXO131204:OXO131206 PHK131204:PHK131206 PRG131204:PRG131206 QBC131204:QBC131206 QKY131204:QKY131206 QUU131204:QUU131206 REQ131204:REQ131206 ROM131204:ROM131206 RYI131204:RYI131206 SIE131204:SIE131206 SSA131204:SSA131206 TBW131204:TBW131206 TLS131204:TLS131206 TVO131204:TVO131206 UFK131204:UFK131206 UPG131204:UPG131206 UZC131204:UZC131206 VIY131204:VIY131206 VSU131204:VSU131206 WCQ131204:WCQ131206 WMM131204:WMM131206 WWI131204:WWI131206 E196740:E196742 JW196740:JW196742 TS196740:TS196742 ADO196740:ADO196742 ANK196740:ANK196742 AXG196740:AXG196742 BHC196740:BHC196742 BQY196740:BQY196742 CAU196740:CAU196742 CKQ196740:CKQ196742 CUM196740:CUM196742 DEI196740:DEI196742 DOE196740:DOE196742 DYA196740:DYA196742 EHW196740:EHW196742 ERS196740:ERS196742 FBO196740:FBO196742 FLK196740:FLK196742 FVG196740:FVG196742 GFC196740:GFC196742 GOY196740:GOY196742 GYU196740:GYU196742 HIQ196740:HIQ196742 HSM196740:HSM196742 ICI196740:ICI196742 IME196740:IME196742 IWA196740:IWA196742 JFW196740:JFW196742 JPS196740:JPS196742 JZO196740:JZO196742 KJK196740:KJK196742 KTG196740:KTG196742 LDC196740:LDC196742 LMY196740:LMY196742 LWU196740:LWU196742 MGQ196740:MGQ196742 MQM196740:MQM196742 NAI196740:NAI196742 NKE196740:NKE196742 NUA196740:NUA196742 ODW196740:ODW196742 ONS196740:ONS196742 OXO196740:OXO196742 PHK196740:PHK196742 PRG196740:PRG196742 QBC196740:QBC196742 QKY196740:QKY196742 QUU196740:QUU196742 REQ196740:REQ196742 ROM196740:ROM196742 RYI196740:RYI196742 SIE196740:SIE196742 SSA196740:SSA196742 TBW196740:TBW196742 TLS196740:TLS196742 TVO196740:TVO196742 UFK196740:UFK196742 UPG196740:UPG196742 UZC196740:UZC196742 VIY196740:VIY196742 VSU196740:VSU196742 WCQ196740:WCQ196742 WMM196740:WMM196742 WWI196740:WWI196742 E262276:E262278 JW262276:JW262278 TS262276:TS262278 ADO262276:ADO262278 ANK262276:ANK262278 AXG262276:AXG262278 BHC262276:BHC262278 BQY262276:BQY262278 CAU262276:CAU262278 CKQ262276:CKQ262278 CUM262276:CUM262278 DEI262276:DEI262278 DOE262276:DOE262278 DYA262276:DYA262278 EHW262276:EHW262278 ERS262276:ERS262278 FBO262276:FBO262278 FLK262276:FLK262278 FVG262276:FVG262278 GFC262276:GFC262278 GOY262276:GOY262278 GYU262276:GYU262278 HIQ262276:HIQ262278 HSM262276:HSM262278 ICI262276:ICI262278 IME262276:IME262278 IWA262276:IWA262278 JFW262276:JFW262278 JPS262276:JPS262278 JZO262276:JZO262278 KJK262276:KJK262278 KTG262276:KTG262278 LDC262276:LDC262278 LMY262276:LMY262278 LWU262276:LWU262278 MGQ262276:MGQ262278 MQM262276:MQM262278 NAI262276:NAI262278 NKE262276:NKE262278 NUA262276:NUA262278 ODW262276:ODW262278 ONS262276:ONS262278 OXO262276:OXO262278 PHK262276:PHK262278 PRG262276:PRG262278 QBC262276:QBC262278 QKY262276:QKY262278 QUU262276:QUU262278 REQ262276:REQ262278 ROM262276:ROM262278 RYI262276:RYI262278 SIE262276:SIE262278 SSA262276:SSA262278 TBW262276:TBW262278 TLS262276:TLS262278 TVO262276:TVO262278 UFK262276:UFK262278 UPG262276:UPG262278 UZC262276:UZC262278 VIY262276:VIY262278 VSU262276:VSU262278 WCQ262276:WCQ262278 WMM262276:WMM262278 WWI262276:WWI262278 E327812:E327814 JW327812:JW327814 TS327812:TS327814 ADO327812:ADO327814 ANK327812:ANK327814 AXG327812:AXG327814 BHC327812:BHC327814 BQY327812:BQY327814 CAU327812:CAU327814 CKQ327812:CKQ327814 CUM327812:CUM327814 DEI327812:DEI327814 DOE327812:DOE327814 DYA327812:DYA327814 EHW327812:EHW327814 ERS327812:ERS327814 FBO327812:FBO327814 FLK327812:FLK327814 FVG327812:FVG327814 GFC327812:GFC327814 GOY327812:GOY327814 GYU327812:GYU327814 HIQ327812:HIQ327814 HSM327812:HSM327814 ICI327812:ICI327814 IME327812:IME327814 IWA327812:IWA327814 JFW327812:JFW327814 JPS327812:JPS327814 JZO327812:JZO327814 KJK327812:KJK327814 KTG327812:KTG327814 LDC327812:LDC327814 LMY327812:LMY327814 LWU327812:LWU327814 MGQ327812:MGQ327814 MQM327812:MQM327814 NAI327812:NAI327814 NKE327812:NKE327814 NUA327812:NUA327814 ODW327812:ODW327814 ONS327812:ONS327814 OXO327812:OXO327814 PHK327812:PHK327814 PRG327812:PRG327814 QBC327812:QBC327814 QKY327812:QKY327814 QUU327812:QUU327814 REQ327812:REQ327814 ROM327812:ROM327814 RYI327812:RYI327814 SIE327812:SIE327814 SSA327812:SSA327814 TBW327812:TBW327814 TLS327812:TLS327814 TVO327812:TVO327814 UFK327812:UFK327814 UPG327812:UPG327814 UZC327812:UZC327814 VIY327812:VIY327814 VSU327812:VSU327814 WCQ327812:WCQ327814 WMM327812:WMM327814 WWI327812:WWI327814 E393348:E393350 JW393348:JW393350 TS393348:TS393350 ADO393348:ADO393350 ANK393348:ANK393350 AXG393348:AXG393350 BHC393348:BHC393350 BQY393348:BQY393350 CAU393348:CAU393350 CKQ393348:CKQ393350 CUM393348:CUM393350 DEI393348:DEI393350 DOE393348:DOE393350 DYA393348:DYA393350 EHW393348:EHW393350 ERS393348:ERS393350 FBO393348:FBO393350 FLK393348:FLK393350 FVG393348:FVG393350 GFC393348:GFC393350 GOY393348:GOY393350 GYU393348:GYU393350 HIQ393348:HIQ393350 HSM393348:HSM393350 ICI393348:ICI393350 IME393348:IME393350 IWA393348:IWA393350 JFW393348:JFW393350 JPS393348:JPS393350 JZO393348:JZO393350 KJK393348:KJK393350 KTG393348:KTG393350 LDC393348:LDC393350 LMY393348:LMY393350 LWU393348:LWU393350 MGQ393348:MGQ393350 MQM393348:MQM393350 NAI393348:NAI393350 NKE393348:NKE393350 NUA393348:NUA393350 ODW393348:ODW393350 ONS393348:ONS393350 OXO393348:OXO393350 PHK393348:PHK393350 PRG393348:PRG393350 QBC393348:QBC393350 QKY393348:QKY393350 QUU393348:QUU393350 REQ393348:REQ393350 ROM393348:ROM393350 RYI393348:RYI393350 SIE393348:SIE393350 SSA393348:SSA393350 TBW393348:TBW393350 TLS393348:TLS393350 TVO393348:TVO393350 UFK393348:UFK393350 UPG393348:UPG393350 UZC393348:UZC393350 VIY393348:VIY393350 VSU393348:VSU393350 WCQ393348:WCQ393350 WMM393348:WMM393350 WWI393348:WWI393350 E458884:E458886 JW458884:JW458886 TS458884:TS458886 ADO458884:ADO458886 ANK458884:ANK458886 AXG458884:AXG458886 BHC458884:BHC458886 BQY458884:BQY458886 CAU458884:CAU458886 CKQ458884:CKQ458886 CUM458884:CUM458886 DEI458884:DEI458886 DOE458884:DOE458886 DYA458884:DYA458886 EHW458884:EHW458886 ERS458884:ERS458886 FBO458884:FBO458886 FLK458884:FLK458886 FVG458884:FVG458886 GFC458884:GFC458886 GOY458884:GOY458886 GYU458884:GYU458886 HIQ458884:HIQ458886 HSM458884:HSM458886 ICI458884:ICI458886 IME458884:IME458886 IWA458884:IWA458886 JFW458884:JFW458886 JPS458884:JPS458886 JZO458884:JZO458886 KJK458884:KJK458886 KTG458884:KTG458886 LDC458884:LDC458886 LMY458884:LMY458886 LWU458884:LWU458886 MGQ458884:MGQ458886 MQM458884:MQM458886 NAI458884:NAI458886 NKE458884:NKE458886 NUA458884:NUA458886 ODW458884:ODW458886 ONS458884:ONS458886 OXO458884:OXO458886 PHK458884:PHK458886 PRG458884:PRG458886 QBC458884:QBC458886 QKY458884:QKY458886 QUU458884:QUU458886 REQ458884:REQ458886 ROM458884:ROM458886 RYI458884:RYI458886 SIE458884:SIE458886 SSA458884:SSA458886 TBW458884:TBW458886 TLS458884:TLS458886 TVO458884:TVO458886 UFK458884:UFK458886 UPG458884:UPG458886 UZC458884:UZC458886 VIY458884:VIY458886 VSU458884:VSU458886 WCQ458884:WCQ458886 WMM458884:WMM458886 WWI458884:WWI458886 E524420:E524422 JW524420:JW524422 TS524420:TS524422 ADO524420:ADO524422 ANK524420:ANK524422 AXG524420:AXG524422 BHC524420:BHC524422 BQY524420:BQY524422 CAU524420:CAU524422 CKQ524420:CKQ524422 CUM524420:CUM524422 DEI524420:DEI524422 DOE524420:DOE524422 DYA524420:DYA524422 EHW524420:EHW524422 ERS524420:ERS524422 FBO524420:FBO524422 FLK524420:FLK524422 FVG524420:FVG524422 GFC524420:GFC524422 GOY524420:GOY524422 GYU524420:GYU524422 HIQ524420:HIQ524422 HSM524420:HSM524422 ICI524420:ICI524422 IME524420:IME524422 IWA524420:IWA524422 JFW524420:JFW524422 JPS524420:JPS524422 JZO524420:JZO524422 KJK524420:KJK524422 KTG524420:KTG524422 LDC524420:LDC524422 LMY524420:LMY524422 LWU524420:LWU524422 MGQ524420:MGQ524422 MQM524420:MQM524422 NAI524420:NAI524422 NKE524420:NKE524422 NUA524420:NUA524422 ODW524420:ODW524422 ONS524420:ONS524422 OXO524420:OXO524422 PHK524420:PHK524422 PRG524420:PRG524422 QBC524420:QBC524422 QKY524420:QKY524422 QUU524420:QUU524422 REQ524420:REQ524422 ROM524420:ROM524422 RYI524420:RYI524422 SIE524420:SIE524422 SSA524420:SSA524422 TBW524420:TBW524422 TLS524420:TLS524422 TVO524420:TVO524422 UFK524420:UFK524422 UPG524420:UPG524422 UZC524420:UZC524422 VIY524420:VIY524422 VSU524420:VSU524422 WCQ524420:WCQ524422 WMM524420:WMM524422 WWI524420:WWI524422 E589956:E589958 JW589956:JW589958 TS589956:TS589958 ADO589956:ADO589958 ANK589956:ANK589958 AXG589956:AXG589958 BHC589956:BHC589958 BQY589956:BQY589958 CAU589956:CAU589958 CKQ589956:CKQ589958 CUM589956:CUM589958 DEI589956:DEI589958 DOE589956:DOE589958 DYA589956:DYA589958 EHW589956:EHW589958 ERS589956:ERS589958 FBO589956:FBO589958 FLK589956:FLK589958 FVG589956:FVG589958 GFC589956:GFC589958 GOY589956:GOY589958 GYU589956:GYU589958 HIQ589956:HIQ589958 HSM589956:HSM589958 ICI589956:ICI589958 IME589956:IME589958 IWA589956:IWA589958 JFW589956:JFW589958 JPS589956:JPS589958 JZO589956:JZO589958 KJK589956:KJK589958 KTG589956:KTG589958 LDC589956:LDC589958 LMY589956:LMY589958 LWU589956:LWU589958 MGQ589956:MGQ589958 MQM589956:MQM589958 NAI589956:NAI589958 NKE589956:NKE589958 NUA589956:NUA589958 ODW589956:ODW589958 ONS589956:ONS589958 OXO589956:OXO589958 PHK589956:PHK589958 PRG589956:PRG589958 QBC589956:QBC589958 QKY589956:QKY589958 QUU589956:QUU589958 REQ589956:REQ589958 ROM589956:ROM589958 RYI589956:RYI589958 SIE589956:SIE589958 SSA589956:SSA589958 TBW589956:TBW589958 TLS589956:TLS589958 TVO589956:TVO589958 UFK589956:UFK589958 UPG589956:UPG589958 UZC589956:UZC589958 VIY589956:VIY589958 VSU589956:VSU589958 WCQ589956:WCQ589958 WMM589956:WMM589958 WWI589956:WWI589958 E655492:E655494 JW655492:JW655494 TS655492:TS655494 ADO655492:ADO655494 ANK655492:ANK655494 AXG655492:AXG655494 BHC655492:BHC655494 BQY655492:BQY655494 CAU655492:CAU655494 CKQ655492:CKQ655494 CUM655492:CUM655494 DEI655492:DEI655494 DOE655492:DOE655494 DYA655492:DYA655494 EHW655492:EHW655494 ERS655492:ERS655494 FBO655492:FBO655494 FLK655492:FLK655494 FVG655492:FVG655494 GFC655492:GFC655494 GOY655492:GOY655494 GYU655492:GYU655494 HIQ655492:HIQ655494 HSM655492:HSM655494 ICI655492:ICI655494 IME655492:IME655494 IWA655492:IWA655494 JFW655492:JFW655494 JPS655492:JPS655494 JZO655492:JZO655494 KJK655492:KJK655494 KTG655492:KTG655494 LDC655492:LDC655494 LMY655492:LMY655494 LWU655492:LWU655494 MGQ655492:MGQ655494 MQM655492:MQM655494 NAI655492:NAI655494 NKE655492:NKE655494 NUA655492:NUA655494 ODW655492:ODW655494 ONS655492:ONS655494 OXO655492:OXO655494 PHK655492:PHK655494 PRG655492:PRG655494 QBC655492:QBC655494 QKY655492:QKY655494 QUU655492:QUU655494 REQ655492:REQ655494 ROM655492:ROM655494 RYI655492:RYI655494 SIE655492:SIE655494 SSA655492:SSA655494 TBW655492:TBW655494 TLS655492:TLS655494 TVO655492:TVO655494 UFK655492:UFK655494 UPG655492:UPG655494 UZC655492:UZC655494 VIY655492:VIY655494 VSU655492:VSU655494 WCQ655492:WCQ655494 WMM655492:WMM655494 WWI655492:WWI655494 E721028:E721030 JW721028:JW721030 TS721028:TS721030 ADO721028:ADO721030 ANK721028:ANK721030 AXG721028:AXG721030 BHC721028:BHC721030 BQY721028:BQY721030 CAU721028:CAU721030 CKQ721028:CKQ721030 CUM721028:CUM721030 DEI721028:DEI721030 DOE721028:DOE721030 DYA721028:DYA721030 EHW721028:EHW721030 ERS721028:ERS721030 FBO721028:FBO721030 FLK721028:FLK721030 FVG721028:FVG721030 GFC721028:GFC721030 GOY721028:GOY721030 GYU721028:GYU721030 HIQ721028:HIQ721030 HSM721028:HSM721030 ICI721028:ICI721030 IME721028:IME721030 IWA721028:IWA721030 JFW721028:JFW721030 JPS721028:JPS721030 JZO721028:JZO721030 KJK721028:KJK721030 KTG721028:KTG721030 LDC721028:LDC721030 LMY721028:LMY721030 LWU721028:LWU721030 MGQ721028:MGQ721030 MQM721028:MQM721030 NAI721028:NAI721030 NKE721028:NKE721030 NUA721028:NUA721030 ODW721028:ODW721030 ONS721028:ONS721030 OXO721028:OXO721030 PHK721028:PHK721030 PRG721028:PRG721030 QBC721028:QBC721030 QKY721028:QKY721030 QUU721028:QUU721030 REQ721028:REQ721030 ROM721028:ROM721030 RYI721028:RYI721030 SIE721028:SIE721030 SSA721028:SSA721030 TBW721028:TBW721030 TLS721028:TLS721030 TVO721028:TVO721030 UFK721028:UFK721030 UPG721028:UPG721030 UZC721028:UZC721030 VIY721028:VIY721030 VSU721028:VSU721030 WCQ721028:WCQ721030 WMM721028:WMM721030 WWI721028:WWI721030 E786564:E786566 JW786564:JW786566 TS786564:TS786566 ADO786564:ADO786566 ANK786564:ANK786566 AXG786564:AXG786566 BHC786564:BHC786566 BQY786564:BQY786566 CAU786564:CAU786566 CKQ786564:CKQ786566 CUM786564:CUM786566 DEI786564:DEI786566 DOE786564:DOE786566 DYA786564:DYA786566 EHW786564:EHW786566 ERS786564:ERS786566 FBO786564:FBO786566 FLK786564:FLK786566 FVG786564:FVG786566 GFC786564:GFC786566 GOY786564:GOY786566 GYU786564:GYU786566 HIQ786564:HIQ786566 HSM786564:HSM786566 ICI786564:ICI786566 IME786564:IME786566 IWA786564:IWA786566 JFW786564:JFW786566 JPS786564:JPS786566 JZO786564:JZO786566 KJK786564:KJK786566 KTG786564:KTG786566 LDC786564:LDC786566 LMY786564:LMY786566 LWU786564:LWU786566 MGQ786564:MGQ786566 MQM786564:MQM786566 NAI786564:NAI786566 NKE786564:NKE786566 NUA786564:NUA786566 ODW786564:ODW786566 ONS786564:ONS786566 OXO786564:OXO786566 PHK786564:PHK786566 PRG786564:PRG786566 QBC786564:QBC786566 QKY786564:QKY786566 QUU786564:QUU786566 REQ786564:REQ786566 ROM786564:ROM786566 RYI786564:RYI786566 SIE786564:SIE786566 SSA786564:SSA786566 TBW786564:TBW786566 TLS786564:TLS786566 TVO786564:TVO786566 UFK786564:UFK786566 UPG786564:UPG786566 UZC786564:UZC786566 VIY786564:VIY786566 VSU786564:VSU786566 WCQ786564:WCQ786566 WMM786564:WMM786566 WWI786564:WWI786566 E852100:E852102 JW852100:JW852102 TS852100:TS852102 ADO852100:ADO852102 ANK852100:ANK852102 AXG852100:AXG852102 BHC852100:BHC852102 BQY852100:BQY852102 CAU852100:CAU852102 CKQ852100:CKQ852102 CUM852100:CUM852102 DEI852100:DEI852102 DOE852100:DOE852102 DYA852100:DYA852102 EHW852100:EHW852102 ERS852100:ERS852102 FBO852100:FBO852102 FLK852100:FLK852102 FVG852100:FVG852102 GFC852100:GFC852102 GOY852100:GOY852102 GYU852100:GYU852102 HIQ852100:HIQ852102 HSM852100:HSM852102 ICI852100:ICI852102 IME852100:IME852102 IWA852100:IWA852102 JFW852100:JFW852102 JPS852100:JPS852102 JZO852100:JZO852102 KJK852100:KJK852102 KTG852100:KTG852102 LDC852100:LDC852102 LMY852100:LMY852102 LWU852100:LWU852102 MGQ852100:MGQ852102 MQM852100:MQM852102 NAI852100:NAI852102 NKE852100:NKE852102 NUA852100:NUA852102 ODW852100:ODW852102 ONS852100:ONS852102 OXO852100:OXO852102 PHK852100:PHK852102 PRG852100:PRG852102 QBC852100:QBC852102 QKY852100:QKY852102 QUU852100:QUU852102 REQ852100:REQ852102 ROM852100:ROM852102 RYI852100:RYI852102 SIE852100:SIE852102 SSA852100:SSA852102 TBW852100:TBW852102 TLS852100:TLS852102 TVO852100:TVO852102 UFK852100:UFK852102 UPG852100:UPG852102 UZC852100:UZC852102 VIY852100:VIY852102 VSU852100:VSU852102 WCQ852100:WCQ852102 WMM852100:WMM852102 WWI852100:WWI852102 E917636:E917638 JW917636:JW917638 TS917636:TS917638 ADO917636:ADO917638 ANK917636:ANK917638 AXG917636:AXG917638 BHC917636:BHC917638 BQY917636:BQY917638 CAU917636:CAU917638 CKQ917636:CKQ917638 CUM917636:CUM917638 DEI917636:DEI917638 DOE917636:DOE917638 DYA917636:DYA917638 EHW917636:EHW917638 ERS917636:ERS917638 FBO917636:FBO917638 FLK917636:FLK917638 FVG917636:FVG917638 GFC917636:GFC917638 GOY917636:GOY917638 GYU917636:GYU917638 HIQ917636:HIQ917638 HSM917636:HSM917638 ICI917636:ICI917638 IME917636:IME917638 IWA917636:IWA917638 JFW917636:JFW917638 JPS917636:JPS917638 JZO917636:JZO917638 KJK917636:KJK917638 KTG917636:KTG917638 LDC917636:LDC917638 LMY917636:LMY917638 LWU917636:LWU917638 MGQ917636:MGQ917638 MQM917636:MQM917638 NAI917636:NAI917638 NKE917636:NKE917638 NUA917636:NUA917638 ODW917636:ODW917638 ONS917636:ONS917638 OXO917636:OXO917638 PHK917636:PHK917638 PRG917636:PRG917638 QBC917636:QBC917638 QKY917636:QKY917638 QUU917636:QUU917638 REQ917636:REQ917638 ROM917636:ROM917638 RYI917636:RYI917638 SIE917636:SIE917638 SSA917636:SSA917638 TBW917636:TBW917638 TLS917636:TLS917638 TVO917636:TVO917638 UFK917636:UFK917638 UPG917636:UPG917638 UZC917636:UZC917638 VIY917636:VIY917638 VSU917636:VSU917638 WCQ917636:WCQ917638 WMM917636:WMM917638 WWI917636:WWI917638 E983172:E983174 JW983172:JW983174 TS983172:TS983174 ADO983172:ADO983174 ANK983172:ANK983174 AXG983172:AXG983174 BHC983172:BHC983174 BQY983172:BQY983174 CAU983172:CAU983174 CKQ983172:CKQ983174 CUM983172:CUM983174 DEI983172:DEI983174 DOE983172:DOE983174 DYA983172:DYA983174 EHW983172:EHW983174 ERS983172:ERS983174 FBO983172:FBO983174 FLK983172:FLK983174 FVG983172:FVG983174 GFC983172:GFC983174 GOY983172:GOY983174 GYU983172:GYU983174 HIQ983172:HIQ983174 HSM983172:HSM983174 ICI983172:ICI983174 IME983172:IME983174 IWA983172:IWA983174 JFW983172:JFW983174 JPS983172:JPS983174 JZO983172:JZO983174 KJK983172:KJK983174 KTG983172:KTG983174 LDC983172:LDC983174 LMY983172:LMY983174 LWU983172:LWU983174 MGQ983172:MGQ983174 MQM983172:MQM983174 NAI983172:NAI983174 NKE983172:NKE983174 NUA983172:NUA983174 ODW983172:ODW983174 ONS983172:ONS983174 OXO983172:OXO983174 PHK983172:PHK983174 PRG983172:PRG983174 QBC983172:QBC983174 QKY983172:QKY983174 QUU983172:QUU983174 REQ983172:REQ983174 ROM983172:ROM983174 RYI983172:RYI983174 SIE983172:SIE983174 SSA983172:SSA983174 TBW983172:TBW983174 TLS983172:TLS983174 TVO983172:TVO983174 UFK983172:UFK983174 UPG983172:UPG983174 UZC983172:UZC983174 VIY983172:VIY983174 VSU983172:VSU983174 WCQ983172:WCQ983174 WMM983172:WMM983174 WWI983172:WWI983174 WWI983154:WWI983156 JW9:JW14 TS9:TS14 ADO9:ADO14 ANK9:ANK14 AXG9:AXG14 BHC9:BHC14 BQY9:BQY14 CAU9:CAU14 CKQ9:CKQ14 CUM9:CUM14 DEI9:DEI14 DOE9:DOE14 DYA9:DYA14 EHW9:EHW14 ERS9:ERS14 FBO9:FBO14 FLK9:FLK14 FVG9:FVG14 GFC9:GFC14 GOY9:GOY14 GYU9:GYU14 HIQ9:HIQ14 HSM9:HSM14 ICI9:ICI14 IME9:IME14 IWA9:IWA14 JFW9:JFW14 JPS9:JPS14 JZO9:JZO14 KJK9:KJK14 KTG9:KTG14 LDC9:LDC14 LMY9:LMY14 LWU9:LWU14 MGQ9:MGQ14 MQM9:MQM14 NAI9:NAI14 NKE9:NKE14 NUA9:NUA14 ODW9:ODW14 ONS9:ONS14 OXO9:OXO14 PHK9:PHK14 PRG9:PRG14 QBC9:QBC14 QKY9:QKY14 QUU9:QUU14 REQ9:REQ14 ROM9:ROM14 RYI9:RYI14 SIE9:SIE14 SSA9:SSA14 TBW9:TBW14 TLS9:TLS14 TVO9:TVO14 UFK9:UFK14 UPG9:UPG14 UZC9:UZC14 VIY9:VIY14 VSU9:VSU14 WCQ9:WCQ14 WMM9:WMM14 WWI9:WWI14 E65650:E65652 JW65650:JW65652 TS65650:TS65652 ADO65650:ADO65652 ANK65650:ANK65652 AXG65650:AXG65652 BHC65650:BHC65652 BQY65650:BQY65652 CAU65650:CAU65652 CKQ65650:CKQ65652 CUM65650:CUM65652 DEI65650:DEI65652 DOE65650:DOE65652 DYA65650:DYA65652 EHW65650:EHW65652 ERS65650:ERS65652 FBO65650:FBO65652 FLK65650:FLK65652 FVG65650:FVG65652 GFC65650:GFC65652 GOY65650:GOY65652 GYU65650:GYU65652 HIQ65650:HIQ65652 HSM65650:HSM65652 ICI65650:ICI65652 IME65650:IME65652 IWA65650:IWA65652 JFW65650:JFW65652 JPS65650:JPS65652 JZO65650:JZO65652 KJK65650:KJK65652 KTG65650:KTG65652 LDC65650:LDC65652 LMY65650:LMY65652 LWU65650:LWU65652 MGQ65650:MGQ65652 MQM65650:MQM65652 NAI65650:NAI65652 NKE65650:NKE65652 NUA65650:NUA65652 ODW65650:ODW65652 ONS65650:ONS65652 OXO65650:OXO65652 PHK65650:PHK65652 PRG65650:PRG65652 QBC65650:QBC65652 QKY65650:QKY65652 QUU65650:QUU65652 REQ65650:REQ65652 ROM65650:ROM65652 RYI65650:RYI65652 SIE65650:SIE65652 SSA65650:SSA65652 TBW65650:TBW65652 TLS65650:TLS65652 TVO65650:TVO65652 UFK65650:UFK65652 UPG65650:UPG65652 UZC65650:UZC65652 VIY65650:VIY65652 VSU65650:VSU65652 WCQ65650:WCQ65652 WMM65650:WMM65652 WWI65650:WWI65652 E131186:E131188 JW131186:JW131188 TS131186:TS131188 ADO131186:ADO131188 ANK131186:ANK131188 AXG131186:AXG131188 BHC131186:BHC131188 BQY131186:BQY131188 CAU131186:CAU131188 CKQ131186:CKQ131188 CUM131186:CUM131188 DEI131186:DEI131188 DOE131186:DOE131188 DYA131186:DYA131188 EHW131186:EHW131188 ERS131186:ERS131188 FBO131186:FBO131188 FLK131186:FLK131188 FVG131186:FVG131188 GFC131186:GFC131188 GOY131186:GOY131188 GYU131186:GYU131188 HIQ131186:HIQ131188 HSM131186:HSM131188 ICI131186:ICI131188 IME131186:IME131188 IWA131186:IWA131188 JFW131186:JFW131188 JPS131186:JPS131188 JZO131186:JZO131188 KJK131186:KJK131188 KTG131186:KTG131188 LDC131186:LDC131188 LMY131186:LMY131188 LWU131186:LWU131188 MGQ131186:MGQ131188 MQM131186:MQM131188 NAI131186:NAI131188 NKE131186:NKE131188 NUA131186:NUA131188 ODW131186:ODW131188 ONS131186:ONS131188 OXO131186:OXO131188 PHK131186:PHK131188 PRG131186:PRG131188 QBC131186:QBC131188 QKY131186:QKY131188 QUU131186:QUU131188 REQ131186:REQ131188 ROM131186:ROM131188 RYI131186:RYI131188 SIE131186:SIE131188 SSA131186:SSA131188 TBW131186:TBW131188 TLS131186:TLS131188 TVO131186:TVO131188 UFK131186:UFK131188 UPG131186:UPG131188 UZC131186:UZC131188 VIY131186:VIY131188 VSU131186:VSU131188 WCQ131186:WCQ131188 WMM131186:WMM131188 WWI131186:WWI131188 E196722:E196724 JW196722:JW196724 TS196722:TS196724 ADO196722:ADO196724 ANK196722:ANK196724 AXG196722:AXG196724 BHC196722:BHC196724 BQY196722:BQY196724 CAU196722:CAU196724 CKQ196722:CKQ196724 CUM196722:CUM196724 DEI196722:DEI196724 DOE196722:DOE196724 DYA196722:DYA196724 EHW196722:EHW196724 ERS196722:ERS196724 FBO196722:FBO196724 FLK196722:FLK196724 FVG196722:FVG196724 GFC196722:GFC196724 GOY196722:GOY196724 GYU196722:GYU196724 HIQ196722:HIQ196724 HSM196722:HSM196724 ICI196722:ICI196724 IME196722:IME196724 IWA196722:IWA196724 JFW196722:JFW196724 JPS196722:JPS196724 JZO196722:JZO196724 KJK196722:KJK196724 KTG196722:KTG196724 LDC196722:LDC196724 LMY196722:LMY196724 LWU196722:LWU196724 MGQ196722:MGQ196724 MQM196722:MQM196724 NAI196722:NAI196724 NKE196722:NKE196724 NUA196722:NUA196724 ODW196722:ODW196724 ONS196722:ONS196724 OXO196722:OXO196724 PHK196722:PHK196724 PRG196722:PRG196724 QBC196722:QBC196724 QKY196722:QKY196724 QUU196722:QUU196724 REQ196722:REQ196724 ROM196722:ROM196724 RYI196722:RYI196724 SIE196722:SIE196724 SSA196722:SSA196724 TBW196722:TBW196724 TLS196722:TLS196724 TVO196722:TVO196724 UFK196722:UFK196724 UPG196722:UPG196724 UZC196722:UZC196724 VIY196722:VIY196724 VSU196722:VSU196724 WCQ196722:WCQ196724 WMM196722:WMM196724 WWI196722:WWI196724 E262258:E262260 JW262258:JW262260 TS262258:TS262260 ADO262258:ADO262260 ANK262258:ANK262260 AXG262258:AXG262260 BHC262258:BHC262260 BQY262258:BQY262260 CAU262258:CAU262260 CKQ262258:CKQ262260 CUM262258:CUM262260 DEI262258:DEI262260 DOE262258:DOE262260 DYA262258:DYA262260 EHW262258:EHW262260 ERS262258:ERS262260 FBO262258:FBO262260 FLK262258:FLK262260 FVG262258:FVG262260 GFC262258:GFC262260 GOY262258:GOY262260 GYU262258:GYU262260 HIQ262258:HIQ262260 HSM262258:HSM262260 ICI262258:ICI262260 IME262258:IME262260 IWA262258:IWA262260 JFW262258:JFW262260 JPS262258:JPS262260 JZO262258:JZO262260 KJK262258:KJK262260 KTG262258:KTG262260 LDC262258:LDC262260 LMY262258:LMY262260 LWU262258:LWU262260 MGQ262258:MGQ262260 MQM262258:MQM262260 NAI262258:NAI262260 NKE262258:NKE262260 NUA262258:NUA262260 ODW262258:ODW262260 ONS262258:ONS262260 OXO262258:OXO262260 PHK262258:PHK262260 PRG262258:PRG262260 QBC262258:QBC262260 QKY262258:QKY262260 QUU262258:QUU262260 REQ262258:REQ262260 ROM262258:ROM262260 RYI262258:RYI262260 SIE262258:SIE262260 SSA262258:SSA262260 TBW262258:TBW262260 TLS262258:TLS262260 TVO262258:TVO262260 UFK262258:UFK262260 UPG262258:UPG262260 UZC262258:UZC262260 VIY262258:VIY262260 VSU262258:VSU262260 WCQ262258:WCQ262260 WMM262258:WMM262260 WWI262258:WWI262260 E327794:E327796 JW327794:JW327796 TS327794:TS327796 ADO327794:ADO327796 ANK327794:ANK327796 AXG327794:AXG327796 BHC327794:BHC327796 BQY327794:BQY327796 CAU327794:CAU327796 CKQ327794:CKQ327796 CUM327794:CUM327796 DEI327794:DEI327796 DOE327794:DOE327796 DYA327794:DYA327796 EHW327794:EHW327796 ERS327794:ERS327796 FBO327794:FBO327796 FLK327794:FLK327796 FVG327794:FVG327796 GFC327794:GFC327796 GOY327794:GOY327796 GYU327794:GYU327796 HIQ327794:HIQ327796 HSM327794:HSM327796 ICI327794:ICI327796 IME327794:IME327796 IWA327794:IWA327796 JFW327794:JFW327796 JPS327794:JPS327796 JZO327794:JZO327796 KJK327794:KJK327796 KTG327794:KTG327796 LDC327794:LDC327796 LMY327794:LMY327796 LWU327794:LWU327796 MGQ327794:MGQ327796 MQM327794:MQM327796 NAI327794:NAI327796 NKE327794:NKE327796 NUA327794:NUA327796 ODW327794:ODW327796 ONS327794:ONS327796 OXO327794:OXO327796 PHK327794:PHK327796 PRG327794:PRG327796 QBC327794:QBC327796 QKY327794:QKY327796 QUU327794:QUU327796 REQ327794:REQ327796 ROM327794:ROM327796 RYI327794:RYI327796 SIE327794:SIE327796 SSA327794:SSA327796 TBW327794:TBW327796 TLS327794:TLS327796 TVO327794:TVO327796 UFK327794:UFK327796 UPG327794:UPG327796 UZC327794:UZC327796 VIY327794:VIY327796 VSU327794:VSU327796 WCQ327794:WCQ327796 WMM327794:WMM327796 WWI327794:WWI327796 E393330:E393332 JW393330:JW393332 TS393330:TS393332 ADO393330:ADO393332 ANK393330:ANK393332 AXG393330:AXG393332 BHC393330:BHC393332 BQY393330:BQY393332 CAU393330:CAU393332 CKQ393330:CKQ393332 CUM393330:CUM393332 DEI393330:DEI393332 DOE393330:DOE393332 DYA393330:DYA393332 EHW393330:EHW393332 ERS393330:ERS393332 FBO393330:FBO393332 FLK393330:FLK393332 FVG393330:FVG393332 GFC393330:GFC393332 GOY393330:GOY393332 GYU393330:GYU393332 HIQ393330:HIQ393332 HSM393330:HSM393332 ICI393330:ICI393332 IME393330:IME393332 IWA393330:IWA393332 JFW393330:JFW393332 JPS393330:JPS393332 JZO393330:JZO393332 KJK393330:KJK393332 KTG393330:KTG393332 LDC393330:LDC393332 LMY393330:LMY393332 LWU393330:LWU393332 MGQ393330:MGQ393332 MQM393330:MQM393332 NAI393330:NAI393332 NKE393330:NKE393332 NUA393330:NUA393332 ODW393330:ODW393332 ONS393330:ONS393332 OXO393330:OXO393332 PHK393330:PHK393332 PRG393330:PRG393332 QBC393330:QBC393332 QKY393330:QKY393332 QUU393330:QUU393332 REQ393330:REQ393332 ROM393330:ROM393332 RYI393330:RYI393332 SIE393330:SIE393332 SSA393330:SSA393332 TBW393330:TBW393332 TLS393330:TLS393332 TVO393330:TVO393332 UFK393330:UFK393332 UPG393330:UPG393332 UZC393330:UZC393332 VIY393330:VIY393332 VSU393330:VSU393332 WCQ393330:WCQ393332 WMM393330:WMM393332 WWI393330:WWI393332 E458866:E458868 JW458866:JW458868 TS458866:TS458868 ADO458866:ADO458868 ANK458866:ANK458868 AXG458866:AXG458868 BHC458866:BHC458868 BQY458866:BQY458868 CAU458866:CAU458868 CKQ458866:CKQ458868 CUM458866:CUM458868 DEI458866:DEI458868 DOE458866:DOE458868 DYA458866:DYA458868 EHW458866:EHW458868 ERS458866:ERS458868 FBO458866:FBO458868 FLK458866:FLK458868 FVG458866:FVG458868 GFC458866:GFC458868 GOY458866:GOY458868 GYU458866:GYU458868 HIQ458866:HIQ458868 HSM458866:HSM458868 ICI458866:ICI458868 IME458866:IME458868 IWA458866:IWA458868 JFW458866:JFW458868 JPS458866:JPS458868 JZO458866:JZO458868 KJK458866:KJK458868 KTG458866:KTG458868 LDC458866:LDC458868 LMY458866:LMY458868 LWU458866:LWU458868 MGQ458866:MGQ458868 MQM458866:MQM458868 NAI458866:NAI458868 NKE458866:NKE458868 NUA458866:NUA458868 ODW458866:ODW458868 ONS458866:ONS458868 OXO458866:OXO458868 PHK458866:PHK458868 PRG458866:PRG458868 QBC458866:QBC458868 QKY458866:QKY458868 QUU458866:QUU458868 REQ458866:REQ458868 ROM458866:ROM458868 RYI458866:RYI458868 SIE458866:SIE458868 SSA458866:SSA458868 TBW458866:TBW458868 TLS458866:TLS458868 TVO458866:TVO458868 UFK458866:UFK458868 UPG458866:UPG458868 UZC458866:UZC458868 VIY458866:VIY458868 VSU458866:VSU458868 WCQ458866:WCQ458868 WMM458866:WMM458868 WWI458866:WWI458868 E524402:E524404 JW524402:JW524404 TS524402:TS524404 ADO524402:ADO524404 ANK524402:ANK524404 AXG524402:AXG524404 BHC524402:BHC524404 BQY524402:BQY524404 CAU524402:CAU524404 CKQ524402:CKQ524404 CUM524402:CUM524404 DEI524402:DEI524404 DOE524402:DOE524404 DYA524402:DYA524404 EHW524402:EHW524404 ERS524402:ERS524404 FBO524402:FBO524404 FLK524402:FLK524404 FVG524402:FVG524404 GFC524402:GFC524404 GOY524402:GOY524404 GYU524402:GYU524404 HIQ524402:HIQ524404 HSM524402:HSM524404 ICI524402:ICI524404 IME524402:IME524404 IWA524402:IWA524404 JFW524402:JFW524404 JPS524402:JPS524404 JZO524402:JZO524404 KJK524402:KJK524404 KTG524402:KTG524404 LDC524402:LDC524404 LMY524402:LMY524404 LWU524402:LWU524404 MGQ524402:MGQ524404 MQM524402:MQM524404 NAI524402:NAI524404 NKE524402:NKE524404 NUA524402:NUA524404 ODW524402:ODW524404 ONS524402:ONS524404 OXO524402:OXO524404 PHK524402:PHK524404 PRG524402:PRG524404 QBC524402:QBC524404 QKY524402:QKY524404 QUU524402:QUU524404 REQ524402:REQ524404 ROM524402:ROM524404 RYI524402:RYI524404 SIE524402:SIE524404 SSA524402:SSA524404 TBW524402:TBW524404 TLS524402:TLS524404 TVO524402:TVO524404 UFK524402:UFK524404 UPG524402:UPG524404 UZC524402:UZC524404 VIY524402:VIY524404 VSU524402:VSU524404 WCQ524402:WCQ524404 WMM524402:WMM524404 WWI524402:WWI524404 E589938:E589940 JW589938:JW589940 TS589938:TS589940 ADO589938:ADO589940 ANK589938:ANK589940 AXG589938:AXG589940 BHC589938:BHC589940 BQY589938:BQY589940 CAU589938:CAU589940 CKQ589938:CKQ589940 CUM589938:CUM589940 DEI589938:DEI589940 DOE589938:DOE589940 DYA589938:DYA589940 EHW589938:EHW589940 ERS589938:ERS589940 FBO589938:FBO589940 FLK589938:FLK589940 FVG589938:FVG589940 GFC589938:GFC589940 GOY589938:GOY589940 GYU589938:GYU589940 HIQ589938:HIQ589940 HSM589938:HSM589940 ICI589938:ICI589940 IME589938:IME589940 IWA589938:IWA589940 JFW589938:JFW589940 JPS589938:JPS589940 JZO589938:JZO589940 KJK589938:KJK589940 KTG589938:KTG589940 LDC589938:LDC589940 LMY589938:LMY589940 LWU589938:LWU589940 MGQ589938:MGQ589940 MQM589938:MQM589940 NAI589938:NAI589940 NKE589938:NKE589940 NUA589938:NUA589940 ODW589938:ODW589940 ONS589938:ONS589940 OXO589938:OXO589940 PHK589938:PHK589940 PRG589938:PRG589940 QBC589938:QBC589940 QKY589938:QKY589940 QUU589938:QUU589940 REQ589938:REQ589940 ROM589938:ROM589940 RYI589938:RYI589940 SIE589938:SIE589940 SSA589938:SSA589940 TBW589938:TBW589940 TLS589938:TLS589940 TVO589938:TVO589940 UFK589938:UFK589940 UPG589938:UPG589940 UZC589938:UZC589940 VIY589938:VIY589940 VSU589938:VSU589940 WCQ589938:WCQ589940 WMM589938:WMM589940 WWI589938:WWI589940 E655474:E655476 JW655474:JW655476 TS655474:TS655476 ADO655474:ADO655476 ANK655474:ANK655476 AXG655474:AXG655476 BHC655474:BHC655476 BQY655474:BQY655476 CAU655474:CAU655476 CKQ655474:CKQ655476 CUM655474:CUM655476 DEI655474:DEI655476 DOE655474:DOE655476 DYA655474:DYA655476 EHW655474:EHW655476 ERS655474:ERS655476 FBO655474:FBO655476 FLK655474:FLK655476 FVG655474:FVG655476 GFC655474:GFC655476 GOY655474:GOY655476 GYU655474:GYU655476 HIQ655474:HIQ655476 HSM655474:HSM655476 ICI655474:ICI655476 IME655474:IME655476 IWA655474:IWA655476 JFW655474:JFW655476 JPS655474:JPS655476 JZO655474:JZO655476 KJK655474:KJK655476 KTG655474:KTG655476 LDC655474:LDC655476 LMY655474:LMY655476 LWU655474:LWU655476 MGQ655474:MGQ655476 MQM655474:MQM655476 NAI655474:NAI655476 NKE655474:NKE655476 NUA655474:NUA655476 ODW655474:ODW655476 ONS655474:ONS655476 OXO655474:OXO655476 PHK655474:PHK655476 PRG655474:PRG655476 QBC655474:QBC655476 QKY655474:QKY655476 QUU655474:QUU655476 REQ655474:REQ655476 ROM655474:ROM655476 RYI655474:RYI655476 SIE655474:SIE655476 SSA655474:SSA655476 TBW655474:TBW655476 TLS655474:TLS655476 TVO655474:TVO655476 UFK655474:UFK655476 UPG655474:UPG655476 UZC655474:UZC655476 VIY655474:VIY655476 VSU655474:VSU655476 WCQ655474:WCQ655476 WMM655474:WMM655476 WWI655474:WWI655476 E721010:E721012 JW721010:JW721012 TS721010:TS721012 ADO721010:ADO721012 ANK721010:ANK721012 AXG721010:AXG721012 BHC721010:BHC721012 BQY721010:BQY721012 CAU721010:CAU721012 CKQ721010:CKQ721012 CUM721010:CUM721012 DEI721010:DEI721012 DOE721010:DOE721012 DYA721010:DYA721012 EHW721010:EHW721012 ERS721010:ERS721012 FBO721010:FBO721012 FLK721010:FLK721012 FVG721010:FVG721012 GFC721010:GFC721012 GOY721010:GOY721012 GYU721010:GYU721012 HIQ721010:HIQ721012 HSM721010:HSM721012 ICI721010:ICI721012 IME721010:IME721012 IWA721010:IWA721012 JFW721010:JFW721012 JPS721010:JPS721012 JZO721010:JZO721012 KJK721010:KJK721012 KTG721010:KTG721012 LDC721010:LDC721012 LMY721010:LMY721012 LWU721010:LWU721012 MGQ721010:MGQ721012 MQM721010:MQM721012 NAI721010:NAI721012 NKE721010:NKE721012 NUA721010:NUA721012 ODW721010:ODW721012 ONS721010:ONS721012 OXO721010:OXO721012 PHK721010:PHK721012 PRG721010:PRG721012 QBC721010:QBC721012 QKY721010:QKY721012 QUU721010:QUU721012 REQ721010:REQ721012 ROM721010:ROM721012 RYI721010:RYI721012 SIE721010:SIE721012 SSA721010:SSA721012 TBW721010:TBW721012 TLS721010:TLS721012 TVO721010:TVO721012 UFK721010:UFK721012 UPG721010:UPG721012 UZC721010:UZC721012 VIY721010:VIY721012 VSU721010:VSU721012 WCQ721010:WCQ721012 WMM721010:WMM721012 WWI721010:WWI721012 E786546:E786548 JW786546:JW786548 TS786546:TS786548 ADO786546:ADO786548 ANK786546:ANK786548 AXG786546:AXG786548 BHC786546:BHC786548 BQY786546:BQY786548 CAU786546:CAU786548 CKQ786546:CKQ786548 CUM786546:CUM786548 DEI786546:DEI786548 DOE786546:DOE786548 DYA786546:DYA786548 EHW786546:EHW786548 ERS786546:ERS786548 FBO786546:FBO786548 FLK786546:FLK786548 FVG786546:FVG786548 GFC786546:GFC786548 GOY786546:GOY786548 GYU786546:GYU786548 HIQ786546:HIQ786548 HSM786546:HSM786548 ICI786546:ICI786548 IME786546:IME786548 IWA786546:IWA786548 JFW786546:JFW786548 JPS786546:JPS786548 JZO786546:JZO786548 KJK786546:KJK786548 KTG786546:KTG786548 LDC786546:LDC786548 LMY786546:LMY786548 LWU786546:LWU786548 MGQ786546:MGQ786548 MQM786546:MQM786548 NAI786546:NAI786548 NKE786546:NKE786548 NUA786546:NUA786548 ODW786546:ODW786548 ONS786546:ONS786548 OXO786546:OXO786548 PHK786546:PHK786548 PRG786546:PRG786548 QBC786546:QBC786548 QKY786546:QKY786548 QUU786546:QUU786548 REQ786546:REQ786548 ROM786546:ROM786548 RYI786546:RYI786548 SIE786546:SIE786548 SSA786546:SSA786548 TBW786546:TBW786548 TLS786546:TLS786548 TVO786546:TVO786548 UFK786546:UFK786548 UPG786546:UPG786548 UZC786546:UZC786548 VIY786546:VIY786548 VSU786546:VSU786548 WCQ786546:WCQ786548 WMM786546:WMM786548 WWI786546:WWI786548 E852082:E852084 JW852082:JW852084 TS852082:TS852084 ADO852082:ADO852084 ANK852082:ANK852084 AXG852082:AXG852084 BHC852082:BHC852084 BQY852082:BQY852084 CAU852082:CAU852084 CKQ852082:CKQ852084 CUM852082:CUM852084 DEI852082:DEI852084 DOE852082:DOE852084 DYA852082:DYA852084 EHW852082:EHW852084 ERS852082:ERS852084 FBO852082:FBO852084 FLK852082:FLK852084 FVG852082:FVG852084 GFC852082:GFC852084 GOY852082:GOY852084 GYU852082:GYU852084 HIQ852082:HIQ852084 HSM852082:HSM852084 ICI852082:ICI852084 IME852082:IME852084 IWA852082:IWA852084 JFW852082:JFW852084 JPS852082:JPS852084 JZO852082:JZO852084 KJK852082:KJK852084 KTG852082:KTG852084 LDC852082:LDC852084 LMY852082:LMY852084 LWU852082:LWU852084 MGQ852082:MGQ852084 MQM852082:MQM852084 NAI852082:NAI852084 NKE852082:NKE852084 NUA852082:NUA852084 ODW852082:ODW852084 ONS852082:ONS852084 OXO852082:OXO852084 PHK852082:PHK852084 PRG852082:PRG852084 QBC852082:QBC852084 QKY852082:QKY852084 QUU852082:QUU852084 REQ852082:REQ852084 ROM852082:ROM852084 RYI852082:RYI852084 SIE852082:SIE852084 SSA852082:SSA852084 TBW852082:TBW852084 TLS852082:TLS852084 TVO852082:TVO852084 UFK852082:UFK852084 UPG852082:UPG852084 UZC852082:UZC852084 VIY852082:VIY852084 VSU852082:VSU852084 WCQ852082:WCQ852084 WMM852082:WMM852084 WWI852082:WWI852084 E917618:E917620 JW917618:JW917620 TS917618:TS917620 ADO917618:ADO917620 ANK917618:ANK917620 AXG917618:AXG917620 BHC917618:BHC917620 BQY917618:BQY917620 CAU917618:CAU917620 CKQ917618:CKQ917620 CUM917618:CUM917620 DEI917618:DEI917620 DOE917618:DOE917620 DYA917618:DYA917620 EHW917618:EHW917620 ERS917618:ERS917620 FBO917618:FBO917620 FLK917618:FLK917620 FVG917618:FVG917620 GFC917618:GFC917620 GOY917618:GOY917620 GYU917618:GYU917620 HIQ917618:HIQ917620 HSM917618:HSM917620 ICI917618:ICI917620 IME917618:IME917620 IWA917618:IWA917620 JFW917618:JFW917620 JPS917618:JPS917620 JZO917618:JZO917620 KJK917618:KJK917620 KTG917618:KTG917620 LDC917618:LDC917620 LMY917618:LMY917620 LWU917618:LWU917620 MGQ917618:MGQ917620 MQM917618:MQM917620 NAI917618:NAI917620 NKE917618:NKE917620 NUA917618:NUA917620 ODW917618:ODW917620 ONS917618:ONS917620 OXO917618:OXO917620 PHK917618:PHK917620 PRG917618:PRG917620 QBC917618:QBC917620 QKY917618:QKY917620 QUU917618:QUU917620 REQ917618:REQ917620 ROM917618:ROM917620 RYI917618:RYI917620 SIE917618:SIE917620 SSA917618:SSA917620 TBW917618:TBW917620 TLS917618:TLS917620 TVO917618:TVO917620 UFK917618:UFK917620 UPG917618:UPG917620 UZC917618:UZC917620 VIY917618:VIY917620 VSU917618:VSU917620 WCQ917618:WCQ917620 WMM917618:WMM917620 WWI917618:WWI917620 E983154:E983156 JW983154:JW983156 TS983154:TS983156 ADO983154:ADO983156 ANK983154:ANK983156 AXG983154:AXG983156 BHC983154:BHC983156 BQY983154:BQY983156 CAU983154:CAU983156 CKQ983154:CKQ983156 CUM983154:CUM983156 DEI983154:DEI983156 DOE983154:DOE983156 DYA983154:DYA983156 EHW983154:EHW983156 ERS983154:ERS983156 FBO983154:FBO983156 FLK983154:FLK983156 WWI70:WWI76 WMM70:WMM76 WCQ70:WCQ76 VSU70:VSU76 VIY70:VIY76 UZC70:UZC76 UPG70:UPG76 UFK70:UFK76 TVO70:TVO76 TLS70:TLS76 TBW70:TBW76 SSA70:SSA76 SIE70:SIE76 RYI70:RYI76 ROM70:ROM76 REQ70:REQ76 QUU70:QUU76 QKY70:QKY76 QBC70:QBC76 PRG70:PRG76 PHK70:PHK76 OXO70:OXO76 ONS70:ONS76 ODW70:ODW76 NUA70:NUA76 NKE70:NKE76 NAI70:NAI76 MQM70:MQM76 MGQ70:MGQ76 LWU70:LWU76 LMY70:LMY76 LDC70:LDC76 KTG70:KTG76 KJK70:KJK76 JZO70:JZO76 JPS70:JPS76 JFW70:JFW76 IWA70:IWA76 IME70:IME76 ICI70:ICI76 HSM70:HSM76 HIQ70:HIQ76 GYU70:GYU76 GOY70:GOY76 GFC70:GFC76 FVG70:FVG76 FLK70:FLK76 FBO70:FBO76 ERS70:ERS76 EHW70:EHW76 DYA70:DYA76 DOE70:DOE76 DEI70:DEI76 CUM70:CUM76 CKQ70:CKQ76 CAU70:CAU76 BQY70:BQY76 BHC70:BHC76 AXG70:AXG76 ANK70:ANK76 ADO70:ADO76 TS70:TS76 JW70:JW76 WWI96:WWI101 WMM96:WMM101 WCQ96:WCQ101 VSU96:VSU101 VIY96:VIY101 UZC96:UZC101 UPG96:UPG101 UFK96:UFK101 TVO96:TVO101 TLS96:TLS101 TBW96:TBW101 SSA96:SSA101 SIE96:SIE101 RYI96:RYI101 ROM96:ROM101 REQ96:REQ101 QUU96:QUU101 QKY96:QKY101 QBC96:QBC101 PRG96:PRG101 PHK96:PHK101 OXO96:OXO101 ONS96:ONS101 ODW96:ODW101 NUA96:NUA101 NKE96:NKE101 NAI96:NAI101 MQM96:MQM101 MGQ96:MGQ101 LWU96:LWU101 LMY96:LMY101 LDC96:LDC101 KTG96:KTG101 KJK96:KJK101 JZO96:JZO101 JPS96:JPS101 JFW96:JFW101 IWA96:IWA101 IME96:IME101 ICI96:ICI101 HSM96:HSM101 HIQ96:HIQ101 GYU96:GYU101 GOY96:GOY101 GFC96:GFC101 FVG96:FVG101 FLK96:FLK101 FBO96:FBO101 ERS96:ERS101 EHW96:EHW101 DYA96:DYA101 DOE96:DOE101 DEI96:DEI101 CUM96:CUM101 CKQ96:CKQ101 CAU96:CAU101 BQY96:BQY101 BHC96:BHC101 AXG96:AXG101 ANK96:ANK101 ADO96:ADO101 TS96:TS101 JW96:JW101 WWI245:WWI250 WMM245:WMM250 WCQ245:WCQ250 VSU245:VSU250 VIY245:VIY250 UZC245:UZC250 UPG245:UPG250 UFK245:UFK250 TVO245:TVO250 TLS245:TLS250 TBW245:TBW250 SSA245:SSA250 SIE245:SIE250 RYI245:RYI250 ROM245:ROM250 REQ245:REQ250 QUU245:QUU250 QKY245:QKY250 QBC245:QBC250 PRG245:PRG250 PHK245:PHK250 OXO245:OXO250 ONS245:ONS250 ODW245:ODW250 NUA245:NUA250 NKE245:NKE250 NAI245:NAI250 MQM245:MQM250 MGQ245:MGQ250 LWU245:LWU250 LMY245:LMY250 LDC245:LDC250 KTG245:KTG250 KJK245:KJK250 JZO245:JZO250 JPS245:JPS250 JFW245:JFW250 IWA245:IWA250 IME245:IME250 ICI245:ICI250 HSM245:HSM250 HIQ245:HIQ250 GYU245:GYU250 GOY245:GOY250 GFC245:GFC250 FVG245:FVG250 FLK245:FLK250 FBO245:FBO250 ERS245:ERS250 EHW245:EHW250 DYA245:DYA250 DOE245:DOE250 DEI245:DEI250 CUM245:CUM250 CKQ245:CKQ250 CAU245:CAU250 BQY245:BQY250 BHC245:BHC250 AXG245:AXG250 ANK245:ANK250 ADO245:ADO250 TS245:TS250 JW245:JW250 WWI129:WWI134 WMM129:WMM134 WCQ129:WCQ134 VSU129:VSU134 VIY129:VIY134 UZC129:UZC134 UPG129:UPG134 UFK129:UFK134 TVO129:TVO134 TLS129:TLS134 TBW129:TBW134 SSA129:SSA134 SIE129:SIE134 RYI129:RYI134 ROM129:ROM134 REQ129:REQ134 QUU129:QUU134 QKY129:QKY134 QBC129:QBC134 PRG129:PRG134 PHK129:PHK134 OXO129:OXO134 ONS129:ONS134 ODW129:ODW134 NUA129:NUA134 NKE129:NKE134 NAI129:NAI134 MQM129:MQM134 MGQ129:MGQ134 LWU129:LWU134 LMY129:LMY134 LDC129:LDC134 KTG129:KTG134 KJK129:KJK134 JZO129:JZO134 JPS129:JPS134 JFW129:JFW134 IWA129:IWA134 IME129:IME134 ICI129:ICI134 HSM129:HSM134 HIQ129:HIQ134 GYU129:GYU134 GOY129:GOY134 GFC129:GFC134 FVG129:FVG134 FLK129:FLK134 FBO129:FBO134 ERS129:ERS134 EHW129:EHW134 DYA129:DYA134 DOE129:DOE134 DEI129:DEI134 CUM129:CUM134 CKQ129:CKQ134 CAU129:CAU134 BQY129:BQY134 BHC129:BHC134 AXG129:AXG134 ANK129:ANK134 ADO129:ADO134 TS129:TS134 JW129:JW134 WWI137:WWI142 WMM137:WMM142 WCQ137:WCQ142 VSU137:VSU142 VIY137:VIY142 UZC137:UZC142 UPG137:UPG142 UFK137:UFK142 TVO137:TVO142 TLS137:TLS142 TBW137:TBW142 SSA137:SSA142 SIE137:SIE142 RYI137:RYI142 ROM137:ROM142 REQ137:REQ142 QUU137:QUU142 QKY137:QKY142 QBC137:QBC142 PRG137:PRG142 PHK137:PHK142 OXO137:OXO142 ONS137:ONS142 ODW137:ODW142 NUA137:NUA142 NKE137:NKE142 NAI137:NAI142 MQM137:MQM142 MGQ137:MGQ142 LWU137:LWU142 LMY137:LMY142 LDC137:LDC142 KTG137:KTG142 KJK137:KJK142 JZO137:JZO142 JPS137:JPS142 JFW137:JFW142 IWA137:IWA142 IME137:IME142 ICI137:ICI142 HSM137:HSM142 HIQ137:HIQ142 GYU137:GYU142 GOY137:GOY142 GFC137:GFC142 FVG137:FVG142 FLK137:FLK142 FBO137:FBO142 ERS137:ERS142 EHW137:EHW142 DYA137:DYA142 DOE137:DOE142 DEI137:DEI142 CUM137:CUM142 CKQ137:CKQ142 CAU137:CAU142 BQY137:BQY142 BHC137:BHC142 AXG137:AXG142 ANK137:ANK142 ADO137:ADO142 TS137:TS142 JW137:JW142 WWI145:WWI150 WMM145:WMM150 WCQ145:WCQ150 VSU145:VSU150 VIY145:VIY150 UZC145:UZC150 UPG145:UPG150 UFK145:UFK150 TVO145:TVO150 TLS145:TLS150 TBW145:TBW150 SSA145:SSA150 SIE145:SIE150 RYI145:RYI150 ROM145:ROM150 REQ145:REQ150 QUU145:QUU150 QKY145:QKY150 QBC145:QBC150 PRG145:PRG150 PHK145:PHK150 OXO145:OXO150 ONS145:ONS150 ODW145:ODW150 NUA145:NUA150 NKE145:NKE150 NAI145:NAI150 MQM145:MQM150 MGQ145:MGQ150 LWU145:LWU150 LMY145:LMY150 LDC145:LDC150 KTG145:KTG150 KJK145:KJK150 JZO145:JZO150 JPS145:JPS150 JFW145:JFW150 IWA145:IWA150 IME145:IME150 ICI145:ICI150 HSM145:HSM150 HIQ145:HIQ150 GYU145:GYU150 GOY145:GOY150 GFC145:GFC150 FVG145:FVG150 FLK145:FLK150 FBO145:FBO150 ERS145:ERS150 EHW145:EHW150 DYA145:DYA150 DOE145:DOE150 DEI145:DEI150 CUM145:CUM150 CKQ145:CKQ150 CAU145:CAU150 BQY145:BQY150 BHC145:BHC150 AXG145:AXG150 ANK145:ANK150 ADO145:ADO150 TS145:TS150 JW145:JW150 JW169:JW181 TS169:TS181 ADO169:ADO181 ANK169:ANK181 AXG169:AXG181 BHC169:BHC181 BQY169:BQY181 CAU169:CAU181 CKQ169:CKQ181 CUM169:CUM181 DEI169:DEI181 DOE169:DOE181 DYA169:DYA181 EHW169:EHW181 ERS169:ERS181 FBO169:FBO181 FLK169:FLK181 FVG169:FVG181 GFC169:GFC181 GOY169:GOY181 GYU169:GYU181 HIQ169:HIQ181 HSM169:HSM181 ICI169:ICI181 IME169:IME181 IWA169:IWA181 JFW169:JFW181 JPS169:JPS181 JZO169:JZO181 KJK169:KJK181 KTG169:KTG181 LDC169:LDC181 LMY169:LMY181 LWU169:LWU181 MGQ169:MGQ181 MQM169:MQM181 NAI169:NAI181 NKE169:NKE181 NUA169:NUA181 ODW169:ODW181 ONS169:ONS181 OXO169:OXO181 PHK169:PHK181 PRG169:PRG181 QBC169:QBC181 QKY169:QKY181 QUU169:QUU181 REQ169:REQ181 ROM169:ROM181 RYI169:RYI181 SIE169:SIE181 SSA169:SSA181 TBW169:TBW181 TLS169:TLS181 TVO169:TVO181 UFK169:UFK181 UPG169:UPG181 UZC169:UZC181 VIY169:VIY181 VSU169:VSU181 WCQ169:WCQ181 WMM169:WMM181 WWI169:WWI181 JW184:JW196 TS184:TS196 ADO184:ADO196 ANK184:ANK196 AXG184:AXG196 BHC184:BHC196 BQY184:BQY196 CAU184:CAU196 CKQ184:CKQ196 CUM184:CUM196 DEI184:DEI196 DOE184:DOE196 DYA184:DYA196 EHW184:EHW196 ERS184:ERS196 FBO184:FBO196 FLK184:FLK196 FVG184:FVG196 GFC184:GFC196 GOY184:GOY196 GYU184:GYU196 HIQ184:HIQ196 HSM184:HSM196 ICI184:ICI196 IME184:IME196 IWA184:IWA196 JFW184:JFW196 JPS184:JPS196 JZO184:JZO196 KJK184:KJK196 KTG184:KTG196 LDC184:LDC196 LMY184:LMY196 LWU184:LWU196 MGQ184:MGQ196 MQM184:MQM196 NAI184:NAI196 NKE184:NKE196 NUA184:NUA196 ODW184:ODW196 ONS184:ONS196 OXO184:OXO196 PHK184:PHK196 PRG184:PRG196 QBC184:QBC196 QKY184:QKY196 QUU184:QUU196 REQ184:REQ196 ROM184:ROM196 RYI184:RYI196 SIE184:SIE196 SSA184:SSA196 TBW184:TBW196 TLS184:TLS196 TVO184:TVO196 UFK184:UFK196 UPG184:UPG196 UZC184:UZC196 VIY184:VIY196 VSU184:VSU196 WCQ184:WCQ196 WMM184:WMM196 WWI184:WWI196 WWI161:WWI166 WMM161:WMM166 WCQ161:WCQ166 VSU161:VSU166 VIY161:VIY166 UZC161:UZC166 UPG161:UPG166 UFK161:UFK166 TVO161:TVO166 TLS161:TLS166 TBW161:TBW166 SSA161:SSA166 SIE161:SIE166 RYI161:RYI166 ROM161:ROM166 REQ161:REQ166 QUU161:QUU166 QKY161:QKY166 QBC161:QBC166 PRG161:PRG166 PHK161:PHK166 OXO161:OXO166 ONS161:ONS166 ODW161:ODW166 NUA161:NUA166 NKE161:NKE166 NAI161:NAI166 MQM161:MQM166 MGQ161:MGQ166 LWU161:LWU166 LMY161:LMY166 LDC161:LDC166 KTG161:KTG166 KJK161:KJK166 JZO161:JZO166 JPS161:JPS166 JFW161:JFW166 IWA161:IWA166 IME161:IME166 ICI161:ICI166 HSM161:HSM166 HIQ161:HIQ166 GYU161:GYU166 GOY161:GOY166 GFC161:GFC166 FVG161:FVG166 FLK161:FLK166 FBO161:FBO166 ERS161:ERS166 EHW161:EHW166 DYA161:DYA166 DOE161:DOE166 DEI161:DEI166 CUM161:CUM166 CKQ161:CKQ166 CAU161:CAU166 BQY161:BQY166 BHC161:BHC166 AXG161:AXG166 ANK161:ANK166 ADO161:ADO166 TS161:TS166 JW161:JW166 WWI213:WWI218 WMM213:WMM218 WCQ213:WCQ218 VSU213:VSU218 VIY213:VIY218 UZC213:UZC218 UPG213:UPG218 UFK213:UFK218 TVO213:TVO218 TLS213:TLS218 TBW213:TBW218 SSA213:SSA218 SIE213:SIE218 RYI213:RYI218 ROM213:ROM218 REQ213:REQ218 QUU213:QUU218 QKY213:QKY218 QBC213:QBC218 PRG213:PRG218 PHK213:PHK218 OXO213:OXO218 ONS213:ONS218 ODW213:ODW218 NUA213:NUA218 NKE213:NKE218 NAI213:NAI218 MQM213:MQM218 MGQ213:MGQ218 LWU213:LWU218 LMY213:LMY218 LDC213:LDC218 KTG213:KTG218 KJK213:KJK218 JZO213:JZO218 JPS213:JPS218 JFW213:JFW218 IWA213:IWA218 IME213:IME218 ICI213:ICI218 HSM213:HSM218 HIQ213:HIQ218 GYU213:GYU218 GOY213:GOY218 GFC213:GFC218 FVG213:FVG218 FLK213:FLK218 FBO213:FBO218 ERS213:ERS218 EHW213:EHW218 DYA213:DYA218 DOE213:DOE218 DEI213:DEI218 CUM213:CUM218 CKQ213:CKQ218 CAU213:CAU218 BQY213:BQY218 BHC213:BHC218 AXG213:AXG218 ANK213:ANK218 ADO213:ADO218 TS213:TS218 JW213:JW218 WWI206:WWI211 WMM206:WMM211 WCQ206:WCQ211 VSU206:VSU211 VIY206:VIY211 UZC206:UZC211 UPG206:UPG211 UFK206:UFK211 TVO206:TVO211 TLS206:TLS211 TBW206:TBW211 SSA206:SSA211 SIE206:SIE211 RYI206:RYI211 ROM206:ROM211 REQ206:REQ211 QUU206:QUU211 QKY206:QKY211 QBC206:QBC211 PRG206:PRG211 PHK206:PHK211 OXO206:OXO211 ONS206:ONS211 ODW206:ODW211 NUA206:NUA211 NKE206:NKE211 NAI206:NAI211 MQM206:MQM211 MGQ206:MGQ211 LWU206:LWU211 LMY206:LMY211 LDC206:LDC211 KTG206:KTG211 KJK206:KJK211 JZO206:JZO211 JPS206:JPS211 JFW206:JFW211 IWA206:IWA211 IME206:IME211 ICI206:ICI211 HSM206:HSM211 HIQ206:HIQ211 GYU206:GYU211 GOY206:GOY211 GFC206:GFC211 FVG206:FVG211 FLK206:FLK211 FBO206:FBO211 ERS206:ERS211 EHW206:EHW211 DYA206:DYA211 DOE206:DOE211 DEI206:DEI211 CUM206:CUM211 CKQ206:CKQ211 CAU206:CAU211 BQY206:BQY211 BHC206:BHC211 AXG206:AXG211 ANK206:ANK211 ADO206:ADO211 TS206:TS211 JW206:JW211 WWI199:WWI204 WMM199:WMM204 WCQ199:WCQ204 VSU199:VSU204 VIY199:VIY204 UZC199:UZC204 UPG199:UPG204 UFK199:UFK204 TVO199:TVO204 TLS199:TLS204 TBW199:TBW204 SSA199:SSA204 SIE199:SIE204 RYI199:RYI204 ROM199:ROM204 REQ199:REQ204 QUU199:QUU204 QKY199:QKY204 QBC199:QBC204 PRG199:PRG204 PHK199:PHK204 OXO199:OXO204 ONS199:ONS204 ODW199:ODW204 NUA199:NUA204 NKE199:NKE204 NAI199:NAI204 MQM199:MQM204 MGQ199:MGQ204 LWU199:LWU204 LMY199:LMY204 LDC199:LDC204 KTG199:KTG204 KJK199:KJK204 JZO199:JZO204 JPS199:JPS204 JFW199:JFW204 IWA199:IWA204 IME199:IME204 ICI199:ICI204 HSM199:HSM204 HIQ199:HIQ204 GYU199:GYU204 GOY199:GOY204 GFC199:GFC204 FVG199:FVG204 FLK199:FLK204 FBO199:FBO204 ERS199:ERS204 EHW199:EHW204 DYA199:DYA204 DOE199:DOE204 DEI199:DEI204 CUM199:CUM204 CKQ199:CKQ204 CAU199:CAU204 BQY199:BQY204 BHC199:BHC204 AXG199:AXG204 ANK199:ANK204 ADO199:ADO204 TS199:TS204 JW199:JW204 WWI153:WWI158 WMM153:WMM158 WCQ153:WCQ158 VSU153:VSU158 VIY153:VIY158 UZC153:UZC158 UPG153:UPG158 UFK153:UFK158 TVO153:TVO158 TLS153:TLS158 TBW153:TBW158 SSA153:SSA158 SIE153:SIE158 RYI153:RYI158 ROM153:ROM158 REQ153:REQ158 QUU153:QUU158 QKY153:QKY158 QBC153:QBC158 PRG153:PRG158 PHK153:PHK158 OXO153:OXO158 ONS153:ONS158 ODW153:ODW158 NUA153:NUA158 NKE153:NKE158 NAI153:NAI158 MQM153:MQM158 MGQ153:MGQ158 LWU153:LWU158 LMY153:LMY158 LDC153:LDC158 KTG153:KTG158 KJK153:KJK158 JZO153:JZO158 JPS153:JPS158 JFW153:JFW158 IWA153:IWA158 IME153:IME158 ICI153:ICI158 HSM153:HSM158 HIQ153:HIQ158 GYU153:GYU158 GOY153:GOY158 GFC153:GFC158 FVG153:FVG158 FLK153:FLK158 FBO153:FBO158 ERS153:ERS158 EHW153:EHW158 DYA153:DYA158 DOE153:DOE158 DEI153:DEI158 CUM153:CUM158 CKQ153:CKQ158 CAU153:CAU158 BQY153:BQY158 BHC153:BHC158 AXG153:AXG158 ANK153:ANK158 ADO153:ADO158 TS153:TS158 JW153:JW158 WWI227:WWI232 WMM227:WMM232 WCQ227:WCQ232 VSU227:VSU232 VIY227:VIY232 UZC227:UZC232 UPG227:UPG232 UFK227:UFK232 TVO227:TVO232 TLS227:TLS232 TBW227:TBW232 SSA227:SSA232 SIE227:SIE232 RYI227:RYI232 ROM227:ROM232 REQ227:REQ232 QUU227:QUU232 QKY227:QKY232 QBC227:QBC232 PRG227:PRG232 PHK227:PHK232 OXO227:OXO232 ONS227:ONS232 ODW227:ODW232 NUA227:NUA232 NKE227:NKE232 NAI227:NAI232 MQM227:MQM232 MGQ227:MGQ232 LWU227:LWU232 LMY227:LMY232 LDC227:LDC232 KTG227:KTG232 KJK227:KJK232 JZO227:JZO232 JPS227:JPS232 JFW227:JFW232 IWA227:IWA232 IME227:IME232 ICI227:ICI232 HSM227:HSM232 HIQ227:HIQ232 GYU227:GYU232 GOY227:GOY232 GFC227:GFC232 FVG227:FVG232 FLK227:FLK232 FBO227:FBO232 ERS227:ERS232 EHW227:EHW232 DYA227:DYA232 DOE227:DOE232 DEI227:DEI232 CUM227:CUM232 CKQ227:CKQ232 CAU227:CAU232 BQY227:BQY232 BHC227:BHC232 AXG227:AXG232 ANK227:ANK232 ADO227:ADO232 TS227:TS232 JW227:JW232 WWI220:WWI225 WMM220:WMM225 WCQ220:WCQ225 VSU220:VSU225 VIY220:VIY225 UZC220:UZC225 UPG220:UPG225 UFK220:UFK225 TVO220:TVO225 TLS220:TLS225 TBW220:TBW225 SSA220:SSA225 SIE220:SIE225 RYI220:RYI225 ROM220:ROM225 REQ220:REQ225 QUU220:QUU225 QKY220:QKY225 QBC220:QBC225 PRG220:PRG225 PHK220:PHK225 OXO220:OXO225 ONS220:ONS225 ODW220:ODW225 NUA220:NUA225 NKE220:NKE225 NAI220:NAI225 MQM220:MQM225 MGQ220:MGQ225 LWU220:LWU225 LMY220:LMY225 LDC220:LDC225 KTG220:KTG225 KJK220:KJK225 JZO220:JZO225 JPS220:JPS225 JFW220:JFW225 IWA220:IWA225 IME220:IME225 ICI220:ICI225 HSM220:HSM225 HIQ220:HIQ225 GYU220:GYU225 GOY220:GOY225 GFC220:GFC225 FVG220:FVG225 FLK220:FLK225 FBO220:FBO225 ERS220:ERS225 EHW220:EHW225 DYA220:DYA225 DOE220:DOE225 DEI220:DEI225 CUM220:CUM225 CKQ220:CKQ225 CAU220:CAU225 BQY220:BQY225 BHC220:BHC225 AXG220:AXG225 ANK220:ANK225 ADO220:ADO225 TS220:TS225 JW220:JW225 JW234:JW242 TS234:TS242 ADO234:ADO242 ANK234:ANK242 AXG234:AXG242 BHC234:BHC242 BQY234:BQY242 CAU234:CAU242 CKQ234:CKQ242 CUM234:CUM242 DEI234:DEI242 DOE234:DOE242 DYA234:DYA242 EHW234:EHW242 ERS234:ERS242 FBO234:FBO242 FLK234:FLK242 FVG234:FVG242 GFC234:GFC242 GOY234:GOY242 GYU234:GYU242 HIQ234:HIQ242 HSM234:HSM242 ICI234:ICI242 IME234:IME242 IWA234:IWA242 JFW234:JFW242 JPS234:JPS242 JZO234:JZO242 KJK234:KJK242 KTG234:KTG242 LDC234:LDC242 LMY234:LMY242 LWU234:LWU242 MGQ234:MGQ242 MQM234:MQM242 NAI234:NAI242 NKE234:NKE242 NUA234:NUA242 ODW234:ODW242 ONS234:ONS242 OXO234:OXO242 PHK234:PHK242 PRG234:PRG242 QBC234:QBC242 QKY234:QKY242 QUU234:QUU242 REQ234:REQ242 ROM234:ROM242 RYI234:RYI242 SIE234:SIE242 SSA234:SSA242 TBW234:TBW242 TLS234:TLS242 TVO234:TVO242 UFK234:UFK242 UPG234:UPG242 UZC234:UZC242 VIY234:VIY242 VSU234:VSU242 WCQ234:WCQ242 WMM234:WMM242 WWI234:WWI242 JW23:JW24 TS23:TS24 ADO23:ADO24 ANK23:ANK24 AXG23:AXG24 BHC23:BHC24 BQY23:BQY24 CAU23:CAU24 CKQ23:CKQ24 CUM23:CUM24 DEI23:DEI24 DOE23:DOE24 DYA23:DYA24 EHW23:EHW24 ERS23:ERS24 FBO23:FBO24 FLK23:FLK24 FVG23:FVG24 GFC23:GFC24 GOY23:GOY24 GYU23:GYU24 HIQ23:HIQ24 HSM23:HSM24 ICI23:ICI24 IME23:IME24 IWA23:IWA24 JFW23:JFW24 JPS23:JPS24 JZO23:JZO24 KJK23:KJK24 KTG23:KTG24 LDC23:LDC24 LMY23:LMY24 LWU23:LWU24 MGQ23:MGQ24 MQM23:MQM24 NAI23:NAI24 NKE23:NKE24 NUA23:NUA24 ODW23:ODW24 ONS23:ONS24 OXO23:OXO24 PHK23:PHK24 PRG23:PRG24 QBC23:QBC24 QKY23:QKY24 QUU23:QUU24 REQ23:REQ24 ROM23:ROM24 RYI23:RYI24 SIE23:SIE24 SSA23:SSA24 TBW23:TBW24 TLS23:TLS24 TVO23:TVO24 UFK23:UFK24 UPG23:UPG24 UZC23:UZC24 VIY23:VIY24 VSU23:VSU24 WCQ23:WCQ24 WMM23:WMM24 WWI23:WWI24 JW18:JW19 TS18:TS19 ADO18:ADO19 ANK18:ANK19 AXG18:AXG19 BHC18:BHC19 BQY18:BQY19 CAU18:CAU19 CKQ18:CKQ19 CUM18:CUM19 DEI18:DEI19 DOE18:DOE19 DYA18:DYA19 EHW18:EHW19 ERS18:ERS19 FBO18:FBO19 FLK18:FLK19 FVG18:FVG19 GFC18:GFC19 GOY18:GOY19 GYU18:GYU19 HIQ18:HIQ19 HSM18:HSM19 ICI18:ICI19 IME18:IME19 IWA18:IWA19 JFW18:JFW19 JPS18:JPS19 JZO18:JZO19 KJK18:KJK19 KTG18:KTG19 LDC18:LDC19 LMY18:LMY19 LWU18:LWU19 MGQ18:MGQ19 MQM18:MQM19 NAI18:NAI19 NKE18:NKE19 NUA18:NUA19 ODW18:ODW19 ONS18:ONS19 OXO18:OXO19 PHK18:PHK19 PRG18:PRG19 QBC18:QBC19 QKY18:QKY19 QUU18:QUU19 REQ18:REQ19 ROM18:ROM19 RYI18:RYI19 SIE18:SIE19 SSA18:SSA19 TBW18:TBW19 TLS18:TLS19 TVO18:TVO19 UFK18:UFK19 UPG18:UPG19 UZC18:UZC19 VIY18:VIY19 VSU18:VSU19 WCQ18:WCQ19 WMM18:WMM19 WWI18:WWI19 JW278:JW282 TS278:TS282 ADO278:ADO282 ANK278:ANK282 AXG278:AXG282 BHC278:BHC282 BQY278:BQY282 CAU278:CAU282 CKQ278:CKQ282 CUM278:CUM282 DEI278:DEI282 DOE278:DOE282 DYA278:DYA282 EHW278:EHW282 ERS278:ERS282 FBO278:FBO282 FLK278:FLK282 FVG278:FVG282 GFC278:GFC282 GOY278:GOY282 GYU278:GYU282 HIQ278:HIQ282 HSM278:HSM282 ICI278:ICI282 IME278:IME282 IWA278:IWA282 JFW278:JFW282 JPS278:JPS282 JZO278:JZO282 KJK278:KJK282 KTG278:KTG282 LDC278:LDC282 LMY278:LMY282 LWU278:LWU282 MGQ278:MGQ282 MQM278:MQM282 NAI278:NAI282 NKE278:NKE282 NUA278:NUA282 ODW278:ODW282 ONS278:ONS282 OXO278:OXO282 PHK278:PHK282 PRG278:PRG282 QBC278:QBC282 QKY278:QKY282 QUU278:QUU282 REQ278:REQ282 ROM278:ROM282 RYI278:RYI282 SIE278:SIE282 SSA278:SSA282 TBW278:TBW282 TLS278:TLS282 TVO278:TVO282 UFK278:UFK282 UPG278:UPG282 UZC278:UZC282 VIY278:VIY282 VSU278:VSU282 WCQ278:WCQ282 WMM278:WMM282 WWI278:WWI282 JW293:JW299 TS293:TS299 ADO293:ADO299 ANK293:ANK299 AXG293:AXG299 BHC293:BHC299 BQY293:BQY299 CAU293:CAU299 CKQ293:CKQ299 CUM293:CUM299 DEI293:DEI299 DOE293:DOE299 DYA293:DYA299 EHW293:EHW299 ERS293:ERS299 FBO293:FBO299 FLK293:FLK299 FVG293:FVG299 GFC293:GFC299 GOY293:GOY299 GYU293:GYU299 HIQ293:HIQ299 HSM293:HSM299 ICI293:ICI299 IME293:IME299 IWA293:IWA299 JFW293:JFW299 JPS293:JPS299 JZO293:JZO299 KJK293:KJK299 KTG293:KTG299 LDC293:LDC299 LMY293:LMY299 LWU293:LWU299 MGQ293:MGQ299 MQM293:MQM299 NAI293:NAI299 NKE293:NKE299 NUA293:NUA299 ODW293:ODW299 ONS293:ONS299 OXO293:OXO299 PHK293:PHK299 PRG293:PRG299 QBC293:QBC299 QKY293:QKY299 QUU293:QUU299 REQ293:REQ299 ROM293:ROM299 RYI293:RYI299 SIE293:SIE299 SSA293:SSA299 TBW293:TBW299 TLS293:TLS299 TVO293:TVO299 UFK293:UFK299 UPG293:UPG299 UZC293:UZC299 VIY293:VIY299 VSU293:VSU299 WCQ293:WCQ299 WMM293:WMM299 WWI293:WWI299 JW301:JW307 TS301:TS307 ADO301:ADO307 ANK301:ANK307 AXG301:AXG307 BHC301:BHC307 BQY301:BQY307 CAU301:CAU307 CKQ301:CKQ307 CUM301:CUM307 DEI301:DEI307 DOE301:DOE307 DYA301:DYA307 EHW301:EHW307 ERS301:ERS307 FBO301:FBO307 FLK301:FLK307 FVG301:FVG307 GFC301:GFC307 GOY301:GOY307 GYU301:GYU307 HIQ301:HIQ307 HSM301:HSM307 ICI301:ICI307 IME301:IME307 IWA301:IWA307 JFW301:JFW307 JPS301:JPS307 JZO301:JZO307 KJK301:KJK307 KTG301:KTG307 LDC301:LDC307 LMY301:LMY307 LWU301:LWU307 MGQ301:MGQ307 MQM301:MQM307 NAI301:NAI307 NKE301:NKE307 NUA301:NUA307 ODW301:ODW307 ONS301:ONS307 OXO301:OXO307 PHK301:PHK307 PRG301:PRG307 QBC301:QBC307 QKY301:QKY307 QUU301:QUU307 REQ301:REQ307 ROM301:ROM307 RYI301:RYI307 SIE301:SIE307 SSA301:SSA307 TBW301:TBW307 TLS301:TLS307 TVO301:TVO307 UFK301:UFK307 UPG301:UPG307 UZC301:UZC307 VIY301:VIY307 VSU301:VSU307 WCQ301:WCQ307 WMM301:WMM307 WWI301:WWI307 WWI27 WMM27 WCQ27 VSU27 VIY27 UZC27 UPG27 UFK27 TVO27 TLS27 TBW27 SSA27 SIE27 RYI27 ROM27 REQ27 QUU27 QKY27 QBC27 PRG27 PHK27 OXO27 ONS27 ODW27 NUA27 NKE27 NAI27 MQM27 MGQ27 LWU27 LMY27 LDC27 KTG27 KJK27 JZO27 JPS27 JFW27 IWA27 IME27 ICI27 HSM27 HIQ27 GYU27 GOY27 GFC27 FVG27 FLK27 FBO27 ERS27 EHW27 DYA27 DOE27 DEI27 CUM27 CKQ27 CAU27 BQY27 BHC27 AXG27 ANK27 ADO27 TS27 JW27 WWI31:WWI37 WMM31:WMM37 WCQ31:WCQ37 VSU31:VSU37 VIY31:VIY37 UZC31:UZC37 UPG31:UPG37 UFK31:UFK37 TVO31:TVO37 TLS31:TLS37 TBW31:TBW37 SSA31:SSA37 SIE31:SIE37 RYI31:RYI37 ROM31:ROM37 REQ31:REQ37 QUU31:QUU37 QKY31:QKY37 QBC31:QBC37 PRG31:PRG37 PHK31:PHK37 OXO31:OXO37 ONS31:ONS37 ODW31:ODW37 NUA31:NUA37 NKE31:NKE37 NAI31:NAI37 MQM31:MQM37 MGQ31:MGQ37 LWU31:LWU37 LMY31:LMY37 LDC31:LDC37 KTG31:KTG37 KJK31:KJK37 JZO31:JZO37 JPS31:JPS37 JFW31:JFW37 IWA31:IWA37 IME31:IME37 ICI31:ICI37 HSM31:HSM37 HIQ31:HIQ37 GYU31:GYU37 GOY31:GOY37 GFC31:GFC37 FVG31:FVG37 FLK31:FLK37 FBO31:FBO37 ERS31:ERS37 EHW31:EHW37 DYA31:DYA37 DOE31:DOE37 DEI31:DEI37 CUM31:CUM37 CKQ31:CKQ37 CAU31:CAU37 BQY31:BQY37 BHC31:BHC37 AXG31:AXG37 ANK31:ANK37 ADO31:ADO37 TS31:TS37 JW31:JW37</xm:sqref>
        </x14:dataValidation>
        <x14:dataValidation type="list" allowBlank="1" showInputMessage="1" showErrorMessage="1" xr:uid="{00000000-0002-0000-0100-000004000000}">
          <x14:formula1>
            <xm:f>OP.PROC!$A$2:$A$67</xm:f>
          </x14:formula1>
          <xm:sqref>E9:E383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L140"/>
  <sheetViews>
    <sheetView zoomScale="90" zoomScaleNormal="90" workbookViewId="0">
      <pane xSplit="5" ySplit="4" topLeftCell="G5" activePane="bottomRight" state="frozen"/>
      <selection activeCell="A15" sqref="A15:A200"/>
      <selection pane="topRight" activeCell="A15" sqref="A15:A200"/>
      <selection pane="bottomLeft" activeCell="A15" sqref="A15:A200"/>
      <selection pane="bottomRight" activeCell="T31" sqref="T31"/>
    </sheetView>
  </sheetViews>
  <sheetFormatPr baseColWidth="10" defaultRowHeight="15" x14ac:dyDescent="0.25"/>
  <cols>
    <col min="1" max="1" width="6" style="82" customWidth="1"/>
    <col min="2" max="2" width="13.28515625" customWidth="1"/>
    <col min="3" max="3" width="38" bestFit="1" customWidth="1"/>
    <col min="4" max="4" width="12.28515625" customWidth="1"/>
    <col min="5" max="5" width="8.7109375" customWidth="1"/>
    <col min="6" max="6" width="9.28515625" customWidth="1"/>
    <col min="8" max="13" width="6.28515625" customWidth="1"/>
    <col min="14" max="14" width="6.28515625" style="115" customWidth="1"/>
    <col min="15" max="20" width="6.28515625" style="116" customWidth="1"/>
    <col min="21" max="21" width="6.28515625" customWidth="1"/>
    <col min="22" max="30" width="6.28515625" style="115" customWidth="1"/>
    <col min="31" max="31" width="3.28515625" style="115" customWidth="1"/>
    <col min="32" max="32" width="14.5703125" style="115" customWidth="1"/>
    <col min="33" max="33" width="11.7109375" customWidth="1"/>
    <col min="34" max="34" width="3.85546875" hidden="1" customWidth="1"/>
    <col min="35" max="35" width="5.5703125" bestFit="1" customWidth="1"/>
    <col min="36" max="36" width="4" bestFit="1" customWidth="1"/>
  </cols>
  <sheetData>
    <row r="1" spans="1:36" ht="17.25" x14ac:dyDescent="0.3">
      <c r="A1" s="315" t="s">
        <v>1285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row>
    <row r="2" spans="1:36" x14ac:dyDescent="0.25">
      <c r="A2" s="32" t="s">
        <v>1284</v>
      </c>
      <c r="B2" s="32"/>
      <c r="C2" s="149">
        <v>45733</v>
      </c>
      <c r="J2" s="145"/>
      <c r="K2" s="143" t="s">
        <v>1278</v>
      </c>
      <c r="L2" s="145" t="s">
        <v>1279</v>
      </c>
      <c r="M2" s="145"/>
    </row>
    <row r="3" spans="1:36" ht="16.5" thickBot="1" x14ac:dyDescent="0.3">
      <c r="A3" s="377" t="s">
        <v>2537</v>
      </c>
      <c r="B3" s="377"/>
      <c r="J3" s="145"/>
      <c r="K3" s="144" t="s">
        <v>27</v>
      </c>
      <c r="L3" s="145" t="s">
        <v>1280</v>
      </c>
      <c r="M3" s="145"/>
      <c r="P3" s="367" t="s">
        <v>1251</v>
      </c>
      <c r="Q3" s="367"/>
      <c r="R3" s="367"/>
      <c r="S3" s="367"/>
      <c r="T3" s="367"/>
    </row>
    <row r="4" spans="1:36" ht="15.75" thickBot="1" x14ac:dyDescent="0.3">
      <c r="A4" s="87"/>
      <c r="B4" s="265" t="s">
        <v>1168</v>
      </c>
      <c r="C4" s="265" t="s">
        <v>21</v>
      </c>
      <c r="D4" s="265" t="s">
        <v>23</v>
      </c>
      <c r="E4" s="265" t="s">
        <v>24</v>
      </c>
      <c r="F4" s="265" t="s">
        <v>1275</v>
      </c>
      <c r="G4" s="265" t="s">
        <v>1244</v>
      </c>
      <c r="H4" s="368" t="s">
        <v>1274</v>
      </c>
      <c r="I4" s="369"/>
      <c r="J4" s="265" t="s">
        <v>1261</v>
      </c>
      <c r="K4" s="265"/>
      <c r="L4" s="370" t="s">
        <v>1245</v>
      </c>
      <c r="M4" s="371"/>
      <c r="N4" s="266" t="s">
        <v>1282</v>
      </c>
      <c r="O4" s="267" t="s">
        <v>1262</v>
      </c>
      <c r="P4" s="268" t="s">
        <v>1247</v>
      </c>
      <c r="Q4" s="268" t="s">
        <v>1248</v>
      </c>
      <c r="R4" s="268" t="s">
        <v>1177</v>
      </c>
      <c r="S4" s="269" t="s">
        <v>1249</v>
      </c>
      <c r="T4" s="270" t="s">
        <v>1317</v>
      </c>
      <c r="U4" s="265" t="s">
        <v>1260</v>
      </c>
      <c r="V4" s="266" t="s">
        <v>1246</v>
      </c>
      <c r="W4" s="372" t="s">
        <v>25</v>
      </c>
      <c r="X4" s="373"/>
      <c r="Y4" s="372" t="s">
        <v>25</v>
      </c>
      <c r="Z4" s="373"/>
      <c r="AA4" s="368" t="s">
        <v>1250</v>
      </c>
      <c r="AB4" s="374"/>
      <c r="AC4" s="374"/>
      <c r="AD4" s="374"/>
      <c r="AE4" s="374"/>
      <c r="AF4" s="374"/>
      <c r="AG4" s="369"/>
      <c r="AI4" s="247" t="s">
        <v>1288</v>
      </c>
      <c r="AJ4" t="s">
        <v>2312</v>
      </c>
    </row>
    <row r="5" spans="1:36" ht="17.100000000000001" customHeight="1" x14ac:dyDescent="0.25">
      <c r="A5" s="151">
        <v>88</v>
      </c>
      <c r="B5" s="25" t="str">
        <f>IFERROR(INDEX('SEMANA 17 AL 21 MAR'!$A$7:$AA$383,MATCH(A5,'SEMANA 17 AL 21 MAR'!$A$7:$A$424),2),"")</f>
        <v>BANCO TREF</v>
      </c>
      <c r="C5" s="25" t="str">
        <f>IFERROR(INDEX('SEMANA 17 AL 21 MAR'!$A$7:$AA$383,MATCH(A5,'SEMANA 17 AL 21 MAR'!$A$7:$A$424),3),"")</f>
        <v>Barra 3/4 a 18,8mm</v>
      </c>
      <c r="D5" s="25" t="str">
        <f>IFERROR(INDEX('SEMANA 17 AL 21 MAR'!$A$7:$AA$383,MATCH(A5,'SEMANA 17 AL 21 MAR'!$A$7:$A$424),5),"")</f>
        <v>TREFILAR</v>
      </c>
      <c r="E5" s="117">
        <f>IFERROR(INDEX('SEMANA 17 AL 21 MAR'!$A$7:$AA$383,MATCH(A5,'SEMANA 17 AL 21 MAR'!$A$7:$A$424),6),"")</f>
        <v>13.44</v>
      </c>
      <c r="F5" s="118">
        <f>IFERROR(INDEX('SEMANA 17 AL 21 MAR'!$A$7:$AA$383,MATCH(A5,'SEMANA 17 AL 21 MAR'!$A$7:$A$424),7),"")</f>
        <v>162</v>
      </c>
      <c r="G5" s="175">
        <f>IFERROR(INDEX('SEMANA 17 AL 21 MAR'!$A$7:$AA$383,MATCH(A5,'SEMANA 17 AL 21 MAR'!$A$7:$A$424),10),"")</f>
        <v>75</v>
      </c>
      <c r="H5" s="362">
        <f t="shared" ref="H5:H42" si="0">IFERROR(E5*G5,"")</f>
        <v>1008</v>
      </c>
      <c r="I5" s="363"/>
      <c r="J5" s="88">
        <f t="shared" ref="J5:J42" si="1">IFERROR((G5*9)/F5,"")</f>
        <v>4.166666666666667</v>
      </c>
      <c r="K5" s="142" t="str">
        <f>IFERROR(INDEX('SEMANA 17 AL 21 MAR'!$A$7:$AR$383,MATCH(A5,'SEMANA 17 AL 21 MAR'!$A$7:$A$424),44),"")</f>
        <v>P</v>
      </c>
      <c r="L5" s="357"/>
      <c r="M5" s="358"/>
      <c r="N5" s="119">
        <f t="shared" ref="N5:N42" si="2">IFERROR(L5/G5,"")</f>
        <v>0</v>
      </c>
      <c r="O5" s="131"/>
      <c r="P5" s="133"/>
      <c r="Q5" s="133"/>
      <c r="R5" s="133"/>
      <c r="S5" s="133"/>
      <c r="T5" s="133"/>
      <c r="U5" s="25">
        <f t="shared" ref="U5:U42" si="3">O5-SUM(P5:T5)/60</f>
        <v>0</v>
      </c>
      <c r="V5" s="120" t="str">
        <f t="shared" ref="V5:V42" si="4">IFERROR((L5/U5)/(F5/9),"")</f>
        <v/>
      </c>
      <c r="W5" s="362"/>
      <c r="X5" s="363"/>
      <c r="Y5" s="362"/>
      <c r="Z5" s="363"/>
      <c r="AA5" s="364"/>
      <c r="AB5" s="365"/>
      <c r="AC5" s="365"/>
      <c r="AD5" s="365"/>
      <c r="AE5" s="365"/>
      <c r="AF5" s="365"/>
      <c r="AG5" s="366"/>
      <c r="AH5" s="121">
        <f t="shared" ref="AH5:AH50" si="5">IFERROR(E5*L5,"")</f>
        <v>0</v>
      </c>
      <c r="AI5" s="292">
        <f>IFERROR(INDEX('SEMANA 17 AL 21 MAR'!$A$7:$AR$383,MATCH(A5,'SEMANA 17 AL 21 MAR'!$A$7:$A$424),43),"")</f>
        <v>0</v>
      </c>
    </row>
    <row r="6" spans="1:36" ht="17.100000000000001" customHeight="1" x14ac:dyDescent="0.25">
      <c r="A6" s="141">
        <v>100</v>
      </c>
      <c r="B6" s="26" t="str">
        <f>IFERROR(INDEX('SEMANA 17 AL 21 MAR'!$A$7:$AA$383,MATCH(A6,'SEMANA 17 AL 21 MAR'!$A$7:$A$424),2),"")</f>
        <v>ESMERIL #1</v>
      </c>
      <c r="C6" s="26" t="str">
        <f>IFERROR(INDEX('SEMANA 17 AL 21 MAR'!$A$7:$AA$383,MATCH(A6,'SEMANA 17 AL 21 MAR'!$A$7:$A$424),3),"")</f>
        <v xml:space="preserve">PEINETA DISUASIVA         PUA 300    </v>
      </c>
      <c r="D6" s="26" t="str">
        <f>IFERROR(INDEX('SEMANA 17 AL 21 MAR'!$A$7:$AA$383,MATCH(A6,'SEMANA 17 AL 21 MAR'!$A$7:$A$424),5),"")</f>
        <v>ESME PUA300</v>
      </c>
      <c r="E6" s="122">
        <f>IFERROR(INDEX('SEMANA 17 AL 21 MAR'!$A$7:$AA$383,MATCH(A6,'SEMANA 17 AL 21 MAR'!$A$7:$A$424),6),"")</f>
        <v>7.0000000000000007E-2</v>
      </c>
      <c r="F6" s="123">
        <f>IFERROR(INDEX('SEMANA 17 AL 21 MAR'!$A$7:$AA$383,MATCH(A6,'SEMANA 17 AL 21 MAR'!$A$7:$A$424),7),"")</f>
        <v>1620</v>
      </c>
      <c r="G6" s="175">
        <f>IFERROR(INDEX('SEMANA 17 AL 21 MAR'!$A$7:$AA$383,MATCH(A6,'SEMANA 17 AL 21 MAR'!$A$7:$A$424),10),"")</f>
        <v>990</v>
      </c>
      <c r="H6" s="355">
        <f t="shared" si="0"/>
        <v>69.300000000000011</v>
      </c>
      <c r="I6" s="356"/>
      <c r="J6" s="89">
        <f t="shared" si="1"/>
        <v>5.5</v>
      </c>
      <c r="K6" s="142" t="str">
        <f>IFERROR(INDEX('SEMANA 17 AL 21 MAR'!$A$7:$AR$383,MATCH(A6,'SEMANA 17 AL 21 MAR'!$A$7:$A$424),44),"")</f>
        <v>P</v>
      </c>
      <c r="L6" s="357"/>
      <c r="M6" s="358"/>
      <c r="N6" s="120">
        <f t="shared" si="2"/>
        <v>0</v>
      </c>
      <c r="O6" s="132"/>
      <c r="P6" s="134"/>
      <c r="Q6" s="134"/>
      <c r="R6" s="134"/>
      <c r="S6" s="134"/>
      <c r="T6" s="134"/>
      <c r="U6" s="26">
        <f t="shared" si="3"/>
        <v>0</v>
      </c>
      <c r="V6" s="120" t="str">
        <f t="shared" si="4"/>
        <v/>
      </c>
      <c r="W6" s="355"/>
      <c r="X6" s="356"/>
      <c r="Y6" s="355"/>
      <c r="Z6" s="356"/>
      <c r="AA6" s="359"/>
      <c r="AB6" s="360"/>
      <c r="AC6" s="360"/>
      <c r="AD6" s="360"/>
      <c r="AE6" s="360"/>
      <c r="AF6" s="360"/>
      <c r="AG6" s="361"/>
      <c r="AH6" s="121">
        <f t="shared" si="5"/>
        <v>0</v>
      </c>
      <c r="AI6" s="292">
        <f>IFERROR(INDEX('SEMANA 17 AL 21 MAR'!$A$7:$AR$383,MATCH(A6,'SEMANA 17 AL 21 MAR'!$A$7:$A$424),43),"")</f>
        <v>0</v>
      </c>
    </row>
    <row r="7" spans="1:36" ht="17.100000000000001" customHeight="1" x14ac:dyDescent="0.25">
      <c r="A7" s="141">
        <v>102</v>
      </c>
      <c r="B7" s="26" t="str">
        <f>IFERROR(INDEX('SEMANA 17 AL 21 MAR'!$A$7:$AA$383,MATCH(A7,'SEMANA 17 AL 21 MAR'!$A$7:$A$424),2),"")</f>
        <v>ESMERIL #1</v>
      </c>
      <c r="C7" s="26" t="str">
        <f>IFERROR(INDEX('SEMANA 17 AL 21 MAR'!$A$7:$AA$383,MATCH(A7,'SEMANA 17 AL 21 MAR'!$A$7:$A$424),3),"")</f>
        <v>PEINETA DISUASIVA         PUA 150</v>
      </c>
      <c r="D7" s="26" t="str">
        <f>IFERROR(INDEX('SEMANA 17 AL 21 MAR'!$A$7:$AA$383,MATCH(A7,'SEMANA 17 AL 21 MAR'!$A$7:$A$424),5),"")</f>
        <v>ESME PUA150</v>
      </c>
      <c r="E7" s="122">
        <f>IFERROR(INDEX('SEMANA 17 AL 21 MAR'!$A$7:$AA$383,MATCH(A7,'SEMANA 17 AL 21 MAR'!$A$7:$A$424),6),"")</f>
        <v>3.5000000000000003E-2</v>
      </c>
      <c r="F7" s="123">
        <f>IFERROR(INDEX('SEMANA 17 AL 21 MAR'!$A$7:$AA$383,MATCH(A7,'SEMANA 17 AL 21 MAR'!$A$7:$A$424),7),"")</f>
        <v>1620</v>
      </c>
      <c r="G7" s="175">
        <f>IFERROR(INDEX('SEMANA 17 AL 21 MAR'!$A$7:$AA$383,MATCH(A7,'SEMANA 17 AL 21 MAR'!$A$7:$A$424),10),"")</f>
        <v>450</v>
      </c>
      <c r="H7" s="355">
        <f t="shared" si="0"/>
        <v>15.750000000000002</v>
      </c>
      <c r="I7" s="356"/>
      <c r="J7" s="89">
        <f t="shared" si="1"/>
        <v>2.5</v>
      </c>
      <c r="K7" s="142" t="str">
        <f>IFERROR(INDEX('SEMANA 17 AL 21 MAR'!$A$7:$AR$383,MATCH(A7,'SEMANA 17 AL 21 MAR'!$A$7:$A$424),44),"")</f>
        <v>P</v>
      </c>
      <c r="L7" s="357">
        <v>200</v>
      </c>
      <c r="M7" s="358"/>
      <c r="N7" s="120">
        <f t="shared" si="2"/>
        <v>0.44444444444444442</v>
      </c>
      <c r="O7" s="132"/>
      <c r="P7" s="134"/>
      <c r="Q7" s="134"/>
      <c r="R7" s="134"/>
      <c r="S7" s="134"/>
      <c r="T7" s="134"/>
      <c r="U7" s="26">
        <f t="shared" si="3"/>
        <v>0</v>
      </c>
      <c r="V7" s="120" t="str">
        <f t="shared" si="4"/>
        <v/>
      </c>
      <c r="W7" s="355"/>
      <c r="X7" s="356"/>
      <c r="Y7" s="355"/>
      <c r="Z7" s="356"/>
      <c r="AA7" s="359"/>
      <c r="AB7" s="360"/>
      <c r="AC7" s="360"/>
      <c r="AD7" s="360"/>
      <c r="AE7" s="360"/>
      <c r="AF7" s="360"/>
      <c r="AG7" s="361"/>
      <c r="AH7" s="121">
        <f t="shared" si="5"/>
        <v>7.0000000000000009</v>
      </c>
      <c r="AI7" s="292">
        <f>IFERROR(INDEX('SEMANA 17 AL 21 MAR'!$A$7:$AR$383,MATCH(A7,'SEMANA 17 AL 21 MAR'!$A$7:$A$424),43),"")</f>
        <v>0</v>
      </c>
    </row>
    <row r="8" spans="1:36" ht="17.100000000000001" customHeight="1" x14ac:dyDescent="0.25">
      <c r="A8" s="141">
        <v>9</v>
      </c>
      <c r="B8" s="26" t="str">
        <f>IFERROR(INDEX('SEMANA 17 AL 21 MAR'!$A$7:$AA$383,MATCH(A8,'SEMANA 17 AL 21 MAR'!$A$7:$A$424),2),"")</f>
        <v>EX #14</v>
      </c>
      <c r="C8" s="26" t="str">
        <f>IFERROR(INDEX('SEMANA 17 AL 21 MAR'!$A$7:$AA$383,MATCH(A8,'SEMANA 17 AL 21 MAR'!$A$7:$A$424),3),"")</f>
        <v>Tirafondo Nº2, 7/8x149</v>
      </c>
      <c r="D8" s="26" t="str">
        <f>IFERROR(INDEX('SEMANA 17 AL 21 MAR'!$A$7:$AA$383,MATCH(A8,'SEMANA 17 AL 21 MAR'!$A$7:$A$424),5),"")</f>
        <v>REBARP</v>
      </c>
      <c r="E8" s="122">
        <f>IFERROR(INDEX('SEMANA 17 AL 21 MAR'!$A$7:$AA$383,MATCH(A8,'SEMANA 17 AL 21 MAR'!$A$7:$A$424),6),"")</f>
        <v>0.55200000000000005</v>
      </c>
      <c r="F8" s="123">
        <f>IFERROR(INDEX('SEMANA 17 AL 21 MAR'!$A$7:$AA$383,MATCH(A8,'SEMANA 17 AL 21 MAR'!$A$7:$A$424),7),"")</f>
        <v>2547</v>
      </c>
      <c r="G8" s="175">
        <f>IFERROR(INDEX('SEMANA 17 AL 21 MAR'!$A$7:$AA$383,MATCH(A8,'SEMANA 17 AL 21 MAR'!$A$7:$A$424),10),"")</f>
        <v>1881</v>
      </c>
      <c r="H8" s="355">
        <f t="shared" si="0"/>
        <v>1038.3120000000001</v>
      </c>
      <c r="I8" s="356"/>
      <c r="J8" s="89">
        <f t="shared" si="1"/>
        <v>6.6466431095406362</v>
      </c>
      <c r="K8" s="142" t="str">
        <f>IFERROR(INDEX('SEMANA 17 AL 21 MAR'!$A$7:$AR$383,MATCH(A8,'SEMANA 17 AL 21 MAR'!$A$7:$A$424),44),"")</f>
        <v>P</v>
      </c>
      <c r="L8" s="357">
        <v>1000</v>
      </c>
      <c r="M8" s="358"/>
      <c r="N8" s="120">
        <f t="shared" si="2"/>
        <v>0.53163211057947901</v>
      </c>
      <c r="O8" s="132"/>
      <c r="P8" s="134"/>
      <c r="Q8" s="134"/>
      <c r="R8" s="134"/>
      <c r="S8" s="134"/>
      <c r="T8" s="134"/>
      <c r="U8" s="26">
        <f t="shared" si="3"/>
        <v>0</v>
      </c>
      <c r="V8" s="120" t="str">
        <f t="shared" si="4"/>
        <v/>
      </c>
      <c r="W8" s="355"/>
      <c r="X8" s="356"/>
      <c r="Y8" s="355"/>
      <c r="Z8" s="356"/>
      <c r="AA8" s="359"/>
      <c r="AB8" s="360"/>
      <c r="AC8" s="360"/>
      <c r="AD8" s="360"/>
      <c r="AE8" s="360"/>
      <c r="AF8" s="360"/>
      <c r="AG8" s="361"/>
      <c r="AH8" s="121">
        <f t="shared" si="5"/>
        <v>552</v>
      </c>
      <c r="AI8" s="292">
        <f>IFERROR(INDEX('SEMANA 17 AL 21 MAR'!$A$7:$AR$383,MATCH(A8,'SEMANA 17 AL 21 MAR'!$A$7:$A$424),43),"")</f>
        <v>0</v>
      </c>
    </row>
    <row r="9" spans="1:36" ht="17.100000000000001" customHeight="1" x14ac:dyDescent="0.25">
      <c r="A9" s="141">
        <v>31</v>
      </c>
      <c r="B9" s="26" t="str">
        <f>IFERROR(INDEX('SEMANA 17 AL 21 MAR'!$A$7:$AA$383,MATCH(A9,'SEMANA 17 AL 21 MAR'!$A$7:$A$424),2),"")</f>
        <v>EX #15</v>
      </c>
      <c r="C9" s="26" t="str">
        <f>IFERROR(INDEX('SEMANA 17 AL 21 MAR'!$A$7:$AA$383,MATCH(A9,'SEMANA 17 AL 21 MAR'!$A$7:$A$424),3),"")</f>
        <v>Eslabón Angular Estampado perf.18</v>
      </c>
      <c r="D9" s="26" t="str">
        <f>IFERROR(INDEX('SEMANA 17 AL 21 MAR'!$A$7:$AA$383,MATCH(A9,'SEMANA 17 AL 21 MAR'!$A$7:$A$424),5),"")</f>
        <v>REBARE</v>
      </c>
      <c r="E9" s="122">
        <f>IFERROR(INDEX('SEMANA 17 AL 21 MAR'!$A$7:$AA$383,MATCH(A9,'SEMANA 17 AL 21 MAR'!$A$7:$A$424),6),"")</f>
        <v>0.45300000000000001</v>
      </c>
      <c r="F9" s="123">
        <f>IFERROR(INDEX('SEMANA 17 AL 21 MAR'!$A$7:$AA$383,MATCH(A9,'SEMANA 17 AL 21 MAR'!$A$7:$A$424),7),"")</f>
        <v>1530</v>
      </c>
      <c r="G9" s="175">
        <f>IFERROR(INDEX('SEMANA 17 AL 21 MAR'!$A$7:$AA$383,MATCH(A9,'SEMANA 17 AL 21 MAR'!$A$7:$A$424),10),"")</f>
        <v>450</v>
      </c>
      <c r="H9" s="355">
        <f t="shared" si="0"/>
        <v>203.85</v>
      </c>
      <c r="I9" s="356"/>
      <c r="J9" s="89">
        <f t="shared" si="1"/>
        <v>2.6470588235294117</v>
      </c>
      <c r="K9" s="142" t="str">
        <f>IFERROR(INDEX('SEMANA 17 AL 21 MAR'!$A$7:$AR$383,MATCH(A9,'SEMANA 17 AL 21 MAR'!$A$7:$A$424),44),"")</f>
        <v>P</v>
      </c>
      <c r="L9" s="357">
        <v>555</v>
      </c>
      <c r="M9" s="358"/>
      <c r="N9" s="120">
        <f t="shared" si="2"/>
        <v>1.2333333333333334</v>
      </c>
      <c r="O9" s="132"/>
      <c r="P9" s="134"/>
      <c r="Q9" s="134"/>
      <c r="R9" s="134"/>
      <c r="S9" s="134"/>
      <c r="T9" s="134"/>
      <c r="U9" s="26">
        <f t="shared" si="3"/>
        <v>0</v>
      </c>
      <c r="V9" s="120" t="str">
        <f t="shared" si="4"/>
        <v/>
      </c>
      <c r="W9" s="355"/>
      <c r="X9" s="356"/>
      <c r="Y9" s="355"/>
      <c r="Z9" s="356"/>
      <c r="AA9" s="359"/>
      <c r="AB9" s="360"/>
      <c r="AC9" s="360"/>
      <c r="AD9" s="360"/>
      <c r="AE9" s="360"/>
      <c r="AF9" s="360"/>
      <c r="AG9" s="361"/>
      <c r="AH9" s="121">
        <f t="shared" si="5"/>
        <v>251.41500000000002</v>
      </c>
      <c r="AI9" s="292">
        <f>IFERROR(INDEX('SEMANA 17 AL 21 MAR'!$A$7:$AR$383,MATCH(A9,'SEMANA 17 AL 21 MAR'!$A$7:$A$424),43),"")</f>
        <v>0</v>
      </c>
    </row>
    <row r="10" spans="1:36" ht="17.100000000000001" customHeight="1" x14ac:dyDescent="0.25">
      <c r="A10" s="141">
        <v>32</v>
      </c>
      <c r="B10" s="26" t="str">
        <f>IFERROR(INDEX('SEMANA 17 AL 21 MAR'!$A$7:$AA$383,MATCH(A10,'SEMANA 17 AL 21 MAR'!$A$7:$A$424),2),"")</f>
        <v>EX #15</v>
      </c>
      <c r="C10" s="26" t="str">
        <f>IFERROR(INDEX('SEMANA 17 AL 21 MAR'!$A$7:$AA$383,MATCH(A10,'SEMANA 17 AL 21 MAR'!$A$7:$A$424),3),"")</f>
        <v>Eslabón Angular Estampado perf.18</v>
      </c>
      <c r="D10" s="26" t="str">
        <f>IFERROR(INDEX('SEMANA 17 AL 21 MAR'!$A$7:$AA$383,MATCH(A10,'SEMANA 17 AL 21 MAR'!$A$7:$A$424),5),"")</f>
        <v>PERFRE</v>
      </c>
      <c r="E10" s="122">
        <f>IFERROR(INDEX('SEMANA 17 AL 21 MAR'!$A$7:$AA$383,MATCH(A10,'SEMANA 17 AL 21 MAR'!$A$7:$A$424),6),"")</f>
        <v>0.45300000000000001</v>
      </c>
      <c r="F10" s="123">
        <f>IFERROR(INDEX('SEMANA 17 AL 21 MAR'!$A$7:$AA$383,MATCH(A10,'SEMANA 17 AL 21 MAR'!$A$7:$A$424),7),"")</f>
        <v>1440</v>
      </c>
      <c r="G10" s="175">
        <f>IFERROR(INDEX('SEMANA 17 AL 21 MAR'!$A$7:$AA$383,MATCH(A10,'SEMANA 17 AL 21 MAR'!$A$7:$A$424),10),"")</f>
        <v>450</v>
      </c>
      <c r="H10" s="355">
        <f t="shared" si="0"/>
        <v>203.85</v>
      </c>
      <c r="I10" s="356"/>
      <c r="J10" s="89">
        <f t="shared" si="1"/>
        <v>2.8125</v>
      </c>
      <c r="K10" s="142" t="str">
        <f>IFERROR(INDEX('SEMANA 17 AL 21 MAR'!$A$7:$AR$383,MATCH(A10,'SEMANA 17 AL 21 MAR'!$A$7:$A$424),44),"")</f>
        <v>P</v>
      </c>
      <c r="L10" s="357"/>
      <c r="M10" s="358"/>
      <c r="N10" s="120">
        <f t="shared" si="2"/>
        <v>0</v>
      </c>
      <c r="O10" s="132"/>
      <c r="P10" s="134"/>
      <c r="Q10" s="134"/>
      <c r="R10" s="134"/>
      <c r="S10" s="134"/>
      <c r="T10" s="134"/>
      <c r="U10" s="26">
        <f t="shared" si="3"/>
        <v>0</v>
      </c>
      <c r="V10" s="120" t="str">
        <f t="shared" si="4"/>
        <v/>
      </c>
      <c r="W10" s="355"/>
      <c r="X10" s="356"/>
      <c r="Y10" s="355"/>
      <c r="Z10" s="356"/>
      <c r="AA10" s="359"/>
      <c r="AB10" s="360"/>
      <c r="AC10" s="360"/>
      <c r="AD10" s="360"/>
      <c r="AE10" s="360"/>
      <c r="AF10" s="360"/>
      <c r="AG10" s="361"/>
      <c r="AH10" s="121">
        <f t="shared" si="5"/>
        <v>0</v>
      </c>
      <c r="AI10" s="292">
        <f>IFERROR(INDEX('SEMANA 17 AL 21 MAR'!$A$7:$AR$383,MATCH(A10,'SEMANA 17 AL 21 MAR'!$A$7:$A$424),43),"")</f>
        <v>0</v>
      </c>
    </row>
    <row r="11" spans="1:36" ht="17.100000000000001" customHeight="1" x14ac:dyDescent="0.25">
      <c r="A11" s="141">
        <v>33</v>
      </c>
      <c r="B11" s="26" t="str">
        <f>IFERROR(INDEX('SEMANA 17 AL 21 MAR'!$A$7:$AA$383,MATCH(A11,'SEMANA 17 AL 21 MAR'!$A$7:$A$424),2),"")</f>
        <v>EX #15</v>
      </c>
      <c r="C11" s="26" t="str">
        <f>IFERROR(INDEX('SEMANA 17 AL 21 MAR'!$A$7:$AA$383,MATCH(A11,'SEMANA 17 AL 21 MAR'!$A$7:$A$424),3),"")</f>
        <v>Eslabón Angular Estampado perf.18</v>
      </c>
      <c r="D11" s="26" t="str">
        <f>IFERROR(INDEX('SEMANA 17 AL 21 MAR'!$A$7:$AA$383,MATCH(A11,'SEMANA 17 AL 21 MAR'!$A$7:$A$424),5),"")</f>
        <v>PERFOV</v>
      </c>
      <c r="E11" s="122">
        <f>IFERROR(INDEX('SEMANA 17 AL 21 MAR'!$A$7:$AA$383,MATCH(A11,'SEMANA 17 AL 21 MAR'!$A$7:$A$424),6),"")</f>
        <v>0.45300000000000001</v>
      </c>
      <c r="F11" s="123">
        <f>IFERROR(INDEX('SEMANA 17 AL 21 MAR'!$A$7:$AA$383,MATCH(A11,'SEMANA 17 AL 21 MAR'!$A$7:$A$424),7),"")</f>
        <v>1440</v>
      </c>
      <c r="G11" s="175">
        <f>IFERROR(INDEX('SEMANA 17 AL 21 MAR'!$A$7:$AA$383,MATCH(A11,'SEMANA 17 AL 21 MAR'!$A$7:$A$424),10),"")</f>
        <v>450</v>
      </c>
      <c r="H11" s="355">
        <f t="shared" si="0"/>
        <v>203.85</v>
      </c>
      <c r="I11" s="356"/>
      <c r="J11" s="89">
        <f t="shared" si="1"/>
        <v>2.8125</v>
      </c>
      <c r="K11" s="142" t="str">
        <f>IFERROR(INDEX('SEMANA 17 AL 21 MAR'!$A$7:$AR$383,MATCH(A11,'SEMANA 17 AL 21 MAR'!$A$7:$A$424),44),"")</f>
        <v>P</v>
      </c>
      <c r="L11" s="357"/>
      <c r="M11" s="358"/>
      <c r="N11" s="120">
        <f t="shared" si="2"/>
        <v>0</v>
      </c>
      <c r="O11" s="132"/>
      <c r="P11" s="134"/>
      <c r="Q11" s="134"/>
      <c r="R11" s="134"/>
      <c r="S11" s="134"/>
      <c r="T11" s="134"/>
      <c r="U11" s="26">
        <f t="shared" si="3"/>
        <v>0</v>
      </c>
      <c r="V11" s="120" t="str">
        <f t="shared" si="4"/>
        <v/>
      </c>
      <c r="W11" s="355"/>
      <c r="X11" s="356"/>
      <c r="Y11" s="355"/>
      <c r="Z11" s="356"/>
      <c r="AA11" s="359"/>
      <c r="AB11" s="360"/>
      <c r="AC11" s="360"/>
      <c r="AD11" s="360"/>
      <c r="AE11" s="360"/>
      <c r="AF11" s="360"/>
      <c r="AG11" s="361"/>
      <c r="AH11" s="121">
        <f t="shared" si="5"/>
        <v>0</v>
      </c>
      <c r="AI11" s="292">
        <f>IFERROR(INDEX('SEMANA 17 AL 21 MAR'!$A$7:$AR$383,MATCH(A11,'SEMANA 17 AL 21 MAR'!$A$7:$A$424),43),"")</f>
        <v>0</v>
      </c>
    </row>
    <row r="12" spans="1:36" ht="17.100000000000001" customHeight="1" x14ac:dyDescent="0.25">
      <c r="A12" s="141">
        <v>11</v>
      </c>
      <c r="B12" s="26" t="str">
        <f>IFERROR(INDEX('SEMANA 17 AL 21 MAR'!$A$7:$AA$383,MATCH(A12,'SEMANA 17 AL 21 MAR'!$A$7:$A$424),2),"")</f>
        <v>LAMIN TIR</v>
      </c>
      <c r="C12" s="26" t="str">
        <f>IFERROR(INDEX('SEMANA 17 AL 21 MAR'!$A$7:$AA$383,MATCH(A12,'SEMANA 17 AL 21 MAR'!$A$7:$A$424),3),"")</f>
        <v>Tirafondo Nº2, 7/8x149</v>
      </c>
      <c r="D12" s="26" t="str">
        <f>IFERROR(INDEX('SEMANA 17 AL 21 MAR'!$A$7:$AA$383,MATCH(A12,'SEMANA 17 AL 21 MAR'!$A$7:$A$424),5),"")</f>
        <v>LAMINAR</v>
      </c>
      <c r="E12" s="122">
        <f>IFERROR(INDEX('SEMANA 17 AL 21 MAR'!$A$7:$AA$383,MATCH(A12,'SEMANA 17 AL 21 MAR'!$A$7:$A$424),6),"")</f>
        <v>0.55200000000000005</v>
      </c>
      <c r="F12" s="123">
        <f>IFERROR(INDEX('SEMANA 17 AL 21 MAR'!$A$7:$AA$383,MATCH(A12,'SEMANA 17 AL 21 MAR'!$A$7:$A$424),7),"")</f>
        <v>1989</v>
      </c>
      <c r="G12" s="175">
        <f>IFERROR(INDEX('SEMANA 17 AL 21 MAR'!$A$7:$AA$383,MATCH(A12,'SEMANA 17 AL 21 MAR'!$A$7:$A$424),10),"")</f>
        <v>1881</v>
      </c>
      <c r="H12" s="355">
        <f t="shared" si="0"/>
        <v>1038.3120000000001</v>
      </c>
      <c r="I12" s="356"/>
      <c r="J12" s="89">
        <f t="shared" si="1"/>
        <v>8.5113122171945701</v>
      </c>
      <c r="K12" s="142" t="str">
        <f>IFERROR(INDEX('SEMANA 17 AL 21 MAR'!$A$7:$AR$383,MATCH(A12,'SEMANA 17 AL 21 MAR'!$A$7:$A$424),44),"")</f>
        <v>T</v>
      </c>
      <c r="L12" s="357">
        <v>1550</v>
      </c>
      <c r="M12" s="358"/>
      <c r="N12" s="120">
        <f t="shared" si="2"/>
        <v>0.82402977139819245</v>
      </c>
      <c r="O12" s="132"/>
      <c r="P12" s="134"/>
      <c r="Q12" s="134"/>
      <c r="R12" s="134"/>
      <c r="S12" s="134"/>
      <c r="T12" s="134"/>
      <c r="U12" s="26">
        <f t="shared" si="3"/>
        <v>0</v>
      </c>
      <c r="V12" s="120" t="str">
        <f t="shared" si="4"/>
        <v/>
      </c>
      <c r="W12" s="355"/>
      <c r="X12" s="356"/>
      <c r="Y12" s="355"/>
      <c r="Z12" s="356"/>
      <c r="AA12" s="359"/>
      <c r="AB12" s="360"/>
      <c r="AC12" s="360"/>
      <c r="AD12" s="360"/>
      <c r="AE12" s="360"/>
      <c r="AF12" s="360"/>
      <c r="AG12" s="361"/>
      <c r="AH12" s="121">
        <f t="shared" si="5"/>
        <v>855.6</v>
      </c>
      <c r="AI12" s="292">
        <f>IFERROR(INDEX('SEMANA 17 AL 21 MAR'!$A$7:$AR$383,MATCH(A12,'SEMANA 17 AL 21 MAR'!$A$7:$A$424),43),"")</f>
        <v>2000</v>
      </c>
    </row>
    <row r="13" spans="1:36" ht="17.100000000000001" customHeight="1" x14ac:dyDescent="0.25">
      <c r="A13" s="141">
        <v>19</v>
      </c>
      <c r="B13" s="26" t="str">
        <f>IFERROR(INDEX('SEMANA 17 AL 21 MAR'!$A$7:$AA$383,MATCH(A13,'SEMANA 17 AL 21 MAR'!$A$7:$A$424),2),"")</f>
        <v>MAQ LASER</v>
      </c>
      <c r="C13" s="26" t="str">
        <f>IFERROR(INDEX('SEMANA 17 AL 21 MAR'!$A$7:$AA$383,MATCH(A13,'SEMANA 17 AL 21 MAR'!$A$7:$A$424),3),"")</f>
        <v>Soporte Susp. p/DAC Preensamblado</v>
      </c>
      <c r="D13" s="26" t="str">
        <f>IFERROR(INDEX('SEMANA 17 AL 21 MAR'!$A$7:$AA$383,MATCH(A13,'SEMANA 17 AL 21 MAR'!$A$7:$A$424),5),"")</f>
        <v>CORTAR</v>
      </c>
      <c r="E13" s="122">
        <f>IFERROR(INDEX('SEMANA 17 AL 21 MAR'!$A$7:$AA$383,MATCH(A13,'SEMANA 17 AL 21 MAR'!$A$7:$A$424),6),"")</f>
        <v>0.34</v>
      </c>
      <c r="F13" s="123">
        <f>IFERROR(INDEX('SEMANA 17 AL 21 MAR'!$A$7:$AA$383,MATCH(A13,'SEMANA 17 AL 21 MAR'!$A$7:$A$424),7),"")</f>
        <v>1422</v>
      </c>
      <c r="G13" s="175">
        <f>IFERROR(INDEX('SEMANA 17 AL 21 MAR'!$A$7:$AA$383,MATCH(A13,'SEMANA 17 AL 21 MAR'!$A$7:$A$424),10),"")</f>
        <v>285</v>
      </c>
      <c r="H13" s="355">
        <f t="shared" si="0"/>
        <v>96.9</v>
      </c>
      <c r="I13" s="356"/>
      <c r="J13" s="89">
        <f t="shared" si="1"/>
        <v>1.8037974683544304</v>
      </c>
      <c r="K13" s="142" t="str">
        <f>IFERROR(INDEX('SEMANA 17 AL 21 MAR'!$A$7:$AR$383,MATCH(A13,'SEMANA 17 AL 21 MAR'!$A$7:$A$424),44),"")</f>
        <v>P</v>
      </c>
      <c r="L13" s="357"/>
      <c r="M13" s="358"/>
      <c r="N13" s="120">
        <f t="shared" si="2"/>
        <v>0</v>
      </c>
      <c r="O13" s="132"/>
      <c r="P13" s="134"/>
      <c r="Q13" s="134"/>
      <c r="R13" s="134"/>
      <c r="S13" s="134"/>
      <c r="T13" s="134"/>
      <c r="U13" s="26">
        <f t="shared" si="3"/>
        <v>0</v>
      </c>
      <c r="V13" s="120" t="str">
        <f t="shared" si="4"/>
        <v/>
      </c>
      <c r="W13" s="355"/>
      <c r="X13" s="356"/>
      <c r="Y13" s="355"/>
      <c r="Z13" s="356"/>
      <c r="AA13" s="359"/>
      <c r="AB13" s="360"/>
      <c r="AC13" s="360"/>
      <c r="AD13" s="360"/>
      <c r="AE13" s="360"/>
      <c r="AF13" s="360"/>
      <c r="AG13" s="361"/>
      <c r="AH13" s="121">
        <f t="shared" si="5"/>
        <v>0</v>
      </c>
      <c r="AI13" s="292">
        <f>IFERROR(INDEX('SEMANA 17 AL 21 MAR'!$A$7:$AR$383,MATCH(A13,'SEMANA 17 AL 21 MAR'!$A$7:$A$424),43),"")</f>
        <v>0</v>
      </c>
    </row>
    <row r="14" spans="1:36" ht="17.100000000000001" customHeight="1" x14ac:dyDescent="0.25">
      <c r="A14" s="141">
        <v>103</v>
      </c>
      <c r="B14" s="26" t="str">
        <f>IFERROR(INDEX('SEMANA 17 AL 21 MAR'!$A$7:$AA$383,MATCH(A14,'SEMANA 17 AL 21 MAR'!$A$7:$A$424),2),"")</f>
        <v>MIG #1</v>
      </c>
      <c r="C14" s="26" t="str">
        <f>IFERROR(INDEX('SEMANA 17 AL 21 MAR'!$A$7:$AA$383,MATCH(A14,'SEMANA 17 AL 21 MAR'!$A$7:$A$424),3),"")</f>
        <v xml:space="preserve">PEINETA DISUASIVA         10004697 1 X 1    </v>
      </c>
      <c r="D14" s="26" t="str">
        <f>IFERROR(INDEX('SEMANA 17 AL 21 MAR'!$A$7:$AA$383,MATCH(A14,'SEMANA 17 AL 21 MAR'!$A$7:$A$424),5),"")</f>
        <v>SOLDAR</v>
      </c>
      <c r="E14" s="122">
        <f>IFERROR(INDEX('SEMANA 17 AL 21 MAR'!$A$7:$AA$383,MATCH(A14,'SEMANA 17 AL 21 MAR'!$A$7:$A$424),6),"")</f>
        <v>2.72</v>
      </c>
      <c r="F14" s="123">
        <f>IFERROR(INDEX('SEMANA 17 AL 21 MAR'!$A$7:$AA$383,MATCH(A14,'SEMANA 17 AL 21 MAR'!$A$7:$A$424),7),"")</f>
        <v>45</v>
      </c>
      <c r="G14" s="175">
        <f>IFERROR(INDEX('SEMANA 17 AL 21 MAR'!$A$7:$AA$383,MATCH(A14,'SEMANA 17 AL 21 MAR'!$A$7:$A$424),10),"")</f>
        <v>45</v>
      </c>
      <c r="H14" s="355">
        <f t="shared" si="0"/>
        <v>122.4</v>
      </c>
      <c r="I14" s="356"/>
      <c r="J14" s="89">
        <f t="shared" si="1"/>
        <v>9</v>
      </c>
      <c r="K14" s="142" t="str">
        <f>IFERROR(INDEX('SEMANA 17 AL 21 MAR'!$A$7:$AR$383,MATCH(A14,'SEMANA 17 AL 21 MAR'!$A$7:$A$424),44),"")</f>
        <v>T</v>
      </c>
      <c r="L14" s="357">
        <v>40</v>
      </c>
      <c r="M14" s="358"/>
      <c r="N14" s="120">
        <f t="shared" si="2"/>
        <v>0.88888888888888884</v>
      </c>
      <c r="O14" s="132"/>
      <c r="P14" s="134"/>
      <c r="Q14" s="134"/>
      <c r="R14" s="134"/>
      <c r="S14" s="134"/>
      <c r="T14" s="134"/>
      <c r="U14" s="26">
        <f t="shared" si="3"/>
        <v>0</v>
      </c>
      <c r="V14" s="120" t="str">
        <f t="shared" si="4"/>
        <v/>
      </c>
      <c r="W14" s="355"/>
      <c r="X14" s="356"/>
      <c r="Y14" s="355"/>
      <c r="Z14" s="356"/>
      <c r="AA14" s="359"/>
      <c r="AB14" s="360"/>
      <c r="AC14" s="360"/>
      <c r="AD14" s="360"/>
      <c r="AE14" s="360"/>
      <c r="AF14" s="360"/>
      <c r="AG14" s="361"/>
      <c r="AH14" s="121">
        <f t="shared" si="5"/>
        <v>108.80000000000001</v>
      </c>
      <c r="AI14" s="292">
        <f>IFERROR(INDEX('SEMANA 17 AL 21 MAR'!$A$7:$AR$383,MATCH(A14,'SEMANA 17 AL 21 MAR'!$A$7:$A$424),43),"")</f>
        <v>6461</v>
      </c>
    </row>
    <row r="15" spans="1:36" ht="17.100000000000001" customHeight="1" x14ac:dyDescent="0.25">
      <c r="A15" s="141">
        <v>60</v>
      </c>
      <c r="B15" s="26" t="str">
        <f>IFERROR(INDEX('SEMANA 17 AL 21 MAR'!$A$7:$AA$383,MATCH(A15,'SEMANA 17 AL 21 MAR'!$A$7:$A$424),2),"")</f>
        <v>MIG #2</v>
      </c>
      <c r="C15" s="26" t="str">
        <f>IFERROR(INDEX('SEMANA 17 AL 21 MAR'!$A$7:$AA$383,MATCH(A15,'SEMANA 17 AL 21 MAR'!$A$7:$A$424),3),"")</f>
        <v>ESPACIADOR DE LINEA B.T.  50 x 35 x 5 - 6 VI</v>
      </c>
      <c r="D15" s="26" t="str">
        <f>IFERROR(INDEX('SEMANA 17 AL 21 MAR'!$A$7:$AA$383,MATCH(A15,'SEMANA 17 AL 21 MAR'!$A$7:$A$424),5),"")</f>
        <v>SOLDAR</v>
      </c>
      <c r="E15" s="122">
        <f>IFERROR(INDEX('SEMANA 17 AL 21 MAR'!$A$7:$AA$383,MATCH(A15,'SEMANA 17 AL 21 MAR'!$A$7:$A$424),6),"")</f>
        <v>12</v>
      </c>
      <c r="F15" s="123">
        <f>IFERROR(INDEX('SEMANA 17 AL 21 MAR'!$A$7:$AA$383,MATCH(A15,'SEMANA 17 AL 21 MAR'!$A$7:$A$424),7),"")</f>
        <v>36</v>
      </c>
      <c r="G15" s="175">
        <f>IFERROR(INDEX('SEMANA 17 AL 21 MAR'!$A$7:$AA$383,MATCH(A15,'SEMANA 17 AL 21 MAR'!$A$7:$A$424),10),"")</f>
        <v>36</v>
      </c>
      <c r="H15" s="355">
        <f t="shared" si="0"/>
        <v>432</v>
      </c>
      <c r="I15" s="356"/>
      <c r="J15" s="89">
        <f t="shared" si="1"/>
        <v>9</v>
      </c>
      <c r="K15" s="142" t="str">
        <f>IFERROR(INDEX('SEMANA 17 AL 21 MAR'!$A$7:$AR$383,MATCH(A15,'SEMANA 17 AL 21 MAR'!$A$7:$A$424),44),"")</f>
        <v>T</v>
      </c>
      <c r="L15" s="357"/>
      <c r="M15" s="358"/>
      <c r="N15" s="120">
        <f t="shared" si="2"/>
        <v>0</v>
      </c>
      <c r="O15" s="132"/>
      <c r="P15" s="134"/>
      <c r="Q15" s="134"/>
      <c r="R15" s="134"/>
      <c r="S15" s="134"/>
      <c r="T15" s="134"/>
      <c r="U15" s="26">
        <f t="shared" si="3"/>
        <v>0</v>
      </c>
      <c r="V15" s="120" t="str">
        <f t="shared" si="4"/>
        <v/>
      </c>
      <c r="W15" s="355"/>
      <c r="X15" s="356"/>
      <c r="Y15" s="355"/>
      <c r="Z15" s="356"/>
      <c r="AA15" s="359"/>
      <c r="AB15" s="360"/>
      <c r="AC15" s="360"/>
      <c r="AD15" s="360"/>
      <c r="AE15" s="360"/>
      <c r="AF15" s="360"/>
      <c r="AG15" s="361"/>
      <c r="AH15" s="121">
        <f t="shared" si="5"/>
        <v>0</v>
      </c>
      <c r="AI15" s="292">
        <f>IFERROR(INDEX('SEMANA 17 AL 21 MAR'!$A$7:$AR$383,MATCH(A15,'SEMANA 17 AL 21 MAR'!$A$7:$A$424),43),"")</f>
        <v>2978</v>
      </c>
    </row>
    <row r="16" spans="1:36" ht="17.100000000000001" customHeight="1" x14ac:dyDescent="0.25">
      <c r="A16" s="141">
        <v>8</v>
      </c>
      <c r="B16" s="26" t="str">
        <f>IFERROR(INDEX('SEMANA 17 AL 21 MAR'!$A$7:$AA$383,MATCH(A16,'SEMANA 17 AL 21 MAR'!$A$7:$A$424),2),"")</f>
        <v>PF #12</v>
      </c>
      <c r="C16" s="26" t="str">
        <f>IFERROR(INDEX('SEMANA 17 AL 21 MAR'!$A$7:$AA$383,MATCH(A16,'SEMANA 17 AL 21 MAR'!$A$7:$A$424),3),"")</f>
        <v>Tirafondo Nº2, 7/8x149</v>
      </c>
      <c r="D16" s="26" t="str">
        <f>IFERROR(INDEX('SEMANA 17 AL 21 MAR'!$A$7:$AA$383,MATCH(A16,'SEMANA 17 AL 21 MAR'!$A$7:$A$424),5),"")</f>
        <v>ESTAMC</v>
      </c>
      <c r="E16" s="122">
        <f>IFERROR(INDEX('SEMANA 17 AL 21 MAR'!$A$7:$AA$383,MATCH(A16,'SEMANA 17 AL 21 MAR'!$A$7:$A$424),6),"")</f>
        <v>0.55200000000000005</v>
      </c>
      <c r="F16" s="123">
        <f>IFERROR(INDEX('SEMANA 17 AL 21 MAR'!$A$7:$AA$383,MATCH(A16,'SEMANA 17 AL 21 MAR'!$A$7:$A$424),7),"")</f>
        <v>1881</v>
      </c>
      <c r="G16" s="175">
        <f>IFERROR(INDEX('SEMANA 17 AL 21 MAR'!$A$7:$AA$383,MATCH(A16,'SEMANA 17 AL 21 MAR'!$A$7:$A$424),10),"")</f>
        <v>1881</v>
      </c>
      <c r="H16" s="355">
        <f t="shared" si="0"/>
        <v>1038.3120000000001</v>
      </c>
      <c r="I16" s="356"/>
      <c r="J16" s="89">
        <f t="shared" si="1"/>
        <v>9</v>
      </c>
      <c r="K16" s="142" t="str">
        <f>IFERROR(INDEX('SEMANA 17 AL 21 MAR'!$A$7:$AR$383,MATCH(A16,'SEMANA 17 AL 21 MAR'!$A$7:$A$424),44),"")</f>
        <v>P</v>
      </c>
      <c r="L16" s="357">
        <v>1548</v>
      </c>
      <c r="M16" s="358"/>
      <c r="N16" s="120">
        <f t="shared" si="2"/>
        <v>0.82296650717703346</v>
      </c>
      <c r="O16" s="132"/>
      <c r="P16" s="134"/>
      <c r="Q16" s="134"/>
      <c r="R16" s="134"/>
      <c r="S16" s="134"/>
      <c r="T16" s="134"/>
      <c r="U16" s="26">
        <f t="shared" si="3"/>
        <v>0</v>
      </c>
      <c r="V16" s="120" t="str">
        <f t="shared" si="4"/>
        <v/>
      </c>
      <c r="W16" s="355"/>
      <c r="X16" s="356"/>
      <c r="Y16" s="355"/>
      <c r="Z16" s="356"/>
      <c r="AA16" s="359"/>
      <c r="AB16" s="360"/>
      <c r="AC16" s="360"/>
      <c r="AD16" s="360"/>
      <c r="AE16" s="360"/>
      <c r="AF16" s="360"/>
      <c r="AG16" s="361"/>
      <c r="AH16" s="121">
        <f t="shared" si="5"/>
        <v>854.49600000000009</v>
      </c>
      <c r="AI16" s="292">
        <f>IFERROR(INDEX('SEMANA 17 AL 21 MAR'!$A$7:$AR$383,MATCH(A16,'SEMANA 17 AL 21 MAR'!$A$7:$A$424),43),"")</f>
        <v>0</v>
      </c>
    </row>
    <row r="17" spans="1:35" ht="17.100000000000001" customHeight="1" x14ac:dyDescent="0.25">
      <c r="A17" s="141">
        <v>27</v>
      </c>
      <c r="B17" s="26" t="str">
        <f>IFERROR(INDEX('SEMANA 17 AL 21 MAR'!$A$7:$AA$383,MATCH(A17,'SEMANA 17 AL 21 MAR'!$A$7:$A$424),2),"")</f>
        <v>PF #13</v>
      </c>
      <c r="C17" s="26" t="str">
        <f>IFERROR(INDEX('SEMANA 17 AL 21 MAR'!$A$7:$AA$383,MATCH(A17,'SEMANA 17 AL 21 MAR'!$A$7:$A$424),3),"")</f>
        <v>Soporte Extension ADSS GV 240x50x8MM</v>
      </c>
      <c r="D17" s="26" t="str">
        <f>IFERROR(INDEX('SEMANA 17 AL 21 MAR'!$A$7:$AA$383,MATCH(A17,'SEMANA 17 AL 21 MAR'!$A$7:$A$424),5),"")</f>
        <v>ESTAMC</v>
      </c>
      <c r="E17" s="122">
        <f>IFERROR(INDEX('SEMANA 17 AL 21 MAR'!$A$7:$AA$383,MATCH(A17,'SEMANA 17 AL 21 MAR'!$A$7:$A$424),6),"")</f>
        <v>0.57999999999999996</v>
      </c>
      <c r="F17" s="123">
        <f>IFERROR(INDEX('SEMANA 17 AL 21 MAR'!$A$7:$AA$383,MATCH(A17,'SEMANA 17 AL 21 MAR'!$A$7:$A$424),7),"")</f>
        <v>504</v>
      </c>
      <c r="G17" s="175">
        <f>IFERROR(INDEX('SEMANA 17 AL 21 MAR'!$A$7:$AA$383,MATCH(A17,'SEMANA 17 AL 21 MAR'!$A$7:$A$424),10),"")</f>
        <v>504</v>
      </c>
      <c r="H17" s="355">
        <f t="shared" si="0"/>
        <v>292.32</v>
      </c>
      <c r="I17" s="356"/>
      <c r="J17" s="89">
        <f t="shared" si="1"/>
        <v>9</v>
      </c>
      <c r="K17" s="142" t="str">
        <f>IFERROR(INDEX('SEMANA 17 AL 21 MAR'!$A$7:$AR$383,MATCH(A17,'SEMANA 17 AL 21 MAR'!$A$7:$A$424),44),"")</f>
        <v>T</v>
      </c>
      <c r="L17" s="357"/>
      <c r="M17" s="358"/>
      <c r="N17" s="120">
        <f t="shared" si="2"/>
        <v>0</v>
      </c>
      <c r="O17" s="132"/>
      <c r="P17" s="134"/>
      <c r="Q17" s="134"/>
      <c r="R17" s="134"/>
      <c r="S17" s="134"/>
      <c r="T17" s="134"/>
      <c r="U17" s="26">
        <f t="shared" si="3"/>
        <v>0</v>
      </c>
      <c r="V17" s="120" t="str">
        <f t="shared" si="4"/>
        <v/>
      </c>
      <c r="W17" s="355"/>
      <c r="X17" s="356"/>
      <c r="Y17" s="355"/>
      <c r="Z17" s="356"/>
      <c r="AA17" s="359"/>
      <c r="AB17" s="360"/>
      <c r="AC17" s="360"/>
      <c r="AD17" s="360"/>
      <c r="AE17" s="360"/>
      <c r="AF17" s="360"/>
      <c r="AG17" s="361"/>
      <c r="AH17" s="121">
        <f t="shared" si="5"/>
        <v>0</v>
      </c>
      <c r="AI17" s="292">
        <f>IFERROR(INDEX('SEMANA 17 AL 21 MAR'!$A$7:$AR$383,MATCH(A17,'SEMANA 17 AL 21 MAR'!$A$7:$A$424),43),"")</f>
        <v>2500</v>
      </c>
    </row>
    <row r="18" spans="1:35" ht="17.100000000000001" customHeight="1" x14ac:dyDescent="0.25">
      <c r="A18" s="141">
        <v>20</v>
      </c>
      <c r="B18" s="26" t="str">
        <f>IFERROR(INDEX('SEMANA 17 AL 21 MAR'!$A$7:$AA$383,MATCH(A18,'SEMANA 17 AL 21 MAR'!$A$7:$A$424),2),"")</f>
        <v>PF #2</v>
      </c>
      <c r="C18" s="26" t="str">
        <f>IFERROR(INDEX('SEMANA 17 AL 21 MAR'!$A$7:$AA$383,MATCH(A18,'SEMANA 17 AL 21 MAR'!$A$7:$A$424),3),"")</f>
        <v>Soporte Susp. p/DAC Preensamblado</v>
      </c>
      <c r="D18" s="26" t="str">
        <f>IFERROR(INDEX('SEMANA 17 AL 21 MAR'!$A$7:$AA$383,MATCH(A18,'SEMANA 17 AL 21 MAR'!$A$7:$A$424),5),"")</f>
        <v>ACANAL</v>
      </c>
      <c r="E18" s="122">
        <f>IFERROR(INDEX('SEMANA 17 AL 21 MAR'!$A$7:$AA$383,MATCH(A18,'SEMANA 17 AL 21 MAR'!$A$7:$A$424),6),"")</f>
        <v>0.34</v>
      </c>
      <c r="F18" s="123">
        <f>IFERROR(INDEX('SEMANA 17 AL 21 MAR'!$A$7:$AA$383,MATCH(A18,'SEMANA 17 AL 21 MAR'!$A$7:$A$424),7),"")</f>
        <v>1800</v>
      </c>
      <c r="G18" s="175">
        <f>IFERROR(INDEX('SEMANA 17 AL 21 MAR'!$A$7:$AA$383,MATCH(A18,'SEMANA 17 AL 21 MAR'!$A$7:$A$424),10),"")</f>
        <v>1200</v>
      </c>
      <c r="H18" s="355">
        <f t="shared" si="0"/>
        <v>408.00000000000006</v>
      </c>
      <c r="I18" s="356"/>
      <c r="J18" s="89">
        <f t="shared" si="1"/>
        <v>6</v>
      </c>
      <c r="K18" s="142" t="str">
        <f>IFERROR(INDEX('SEMANA 17 AL 21 MAR'!$A$7:$AR$383,MATCH(A18,'SEMANA 17 AL 21 MAR'!$A$7:$A$424),44),"")</f>
        <v>P</v>
      </c>
      <c r="L18" s="357"/>
      <c r="M18" s="358"/>
      <c r="N18" s="120">
        <f t="shared" si="2"/>
        <v>0</v>
      </c>
      <c r="O18" s="132"/>
      <c r="P18" s="134"/>
      <c r="Q18" s="134"/>
      <c r="R18" s="134"/>
      <c r="S18" s="134"/>
      <c r="T18" s="134"/>
      <c r="U18" s="26">
        <f t="shared" si="3"/>
        <v>0</v>
      </c>
      <c r="V18" s="120" t="str">
        <f t="shared" si="4"/>
        <v/>
      </c>
      <c r="W18" s="355"/>
      <c r="X18" s="356"/>
      <c r="Y18" s="355"/>
      <c r="Z18" s="356"/>
      <c r="AA18" s="359"/>
      <c r="AB18" s="360"/>
      <c r="AC18" s="360"/>
      <c r="AD18" s="360"/>
      <c r="AE18" s="360"/>
      <c r="AF18" s="360"/>
      <c r="AG18" s="361"/>
      <c r="AH18" s="121">
        <f t="shared" si="5"/>
        <v>0</v>
      </c>
      <c r="AI18" s="292">
        <f>IFERROR(INDEX('SEMANA 17 AL 21 MAR'!$A$7:$AR$383,MATCH(A18,'SEMANA 17 AL 21 MAR'!$A$7:$A$424),43),"")</f>
        <v>0</v>
      </c>
    </row>
    <row r="19" spans="1:35" ht="17.100000000000001" customHeight="1" x14ac:dyDescent="0.25">
      <c r="A19" s="141">
        <v>34</v>
      </c>
      <c r="B19" s="26" t="str">
        <f>IFERROR(INDEX('SEMANA 17 AL 21 MAR'!$A$7:$AA$383,MATCH(A19,'SEMANA 17 AL 21 MAR'!$A$7:$A$424),2),"")</f>
        <v>PF #2</v>
      </c>
      <c r="C19" s="26" t="str">
        <f>IFERROR(INDEX('SEMANA 17 AL 21 MAR'!$A$7:$AA$383,MATCH(A19,'SEMANA 17 AL 21 MAR'!$A$7:$A$424),3),"")</f>
        <v>Eslabón Angular Estampado perf.18</v>
      </c>
      <c r="D19" s="26" t="str">
        <f>IFERROR(INDEX('SEMANA 17 AL 21 MAR'!$A$7:$AA$383,MATCH(A19,'SEMANA 17 AL 21 MAR'!$A$7:$A$424),5),"")</f>
        <v>DOBLAF</v>
      </c>
      <c r="E19" s="122">
        <f>IFERROR(INDEX('SEMANA 17 AL 21 MAR'!$A$7:$AA$383,MATCH(A19,'SEMANA 17 AL 21 MAR'!$A$7:$A$424),6),"")</f>
        <v>0.45300000000000001</v>
      </c>
      <c r="F19" s="123">
        <f>IFERROR(INDEX('SEMANA 17 AL 21 MAR'!$A$7:$AA$383,MATCH(A19,'SEMANA 17 AL 21 MAR'!$A$7:$A$424),7),"")</f>
        <v>3447</v>
      </c>
      <c r="G19" s="175">
        <f>IFERROR(INDEX('SEMANA 17 AL 21 MAR'!$A$7:$AA$383,MATCH(A19,'SEMANA 17 AL 21 MAR'!$A$7:$A$424),10),"")</f>
        <v>450</v>
      </c>
      <c r="H19" s="355">
        <f t="shared" si="0"/>
        <v>203.85</v>
      </c>
      <c r="I19" s="356"/>
      <c r="J19" s="89">
        <f t="shared" si="1"/>
        <v>1.1749347258485641</v>
      </c>
      <c r="K19" s="142" t="str">
        <f>IFERROR(INDEX('SEMANA 17 AL 21 MAR'!$A$7:$AR$383,MATCH(A19,'SEMANA 17 AL 21 MAR'!$A$7:$A$424),44),"")</f>
        <v>T</v>
      </c>
      <c r="L19" s="357"/>
      <c r="M19" s="358"/>
      <c r="N19" s="120">
        <f t="shared" si="2"/>
        <v>0</v>
      </c>
      <c r="O19" s="132"/>
      <c r="P19" s="134"/>
      <c r="Q19" s="134"/>
      <c r="R19" s="134"/>
      <c r="S19" s="134"/>
      <c r="T19" s="134"/>
      <c r="U19" s="26">
        <f t="shared" si="3"/>
        <v>0</v>
      </c>
      <c r="V19" s="120" t="str">
        <f t="shared" si="4"/>
        <v/>
      </c>
      <c r="W19" s="355"/>
      <c r="X19" s="356"/>
      <c r="Y19" s="355"/>
      <c r="Z19" s="356"/>
      <c r="AA19" s="359"/>
      <c r="AB19" s="360"/>
      <c r="AC19" s="360"/>
      <c r="AD19" s="360"/>
      <c r="AE19" s="360"/>
      <c r="AF19" s="360"/>
      <c r="AG19" s="361"/>
      <c r="AH19" s="121">
        <f t="shared" si="5"/>
        <v>0</v>
      </c>
      <c r="AI19" s="292">
        <f>IFERROR(INDEX('SEMANA 17 AL 21 MAR'!$A$7:$AR$383,MATCH(A19,'SEMANA 17 AL 21 MAR'!$A$7:$A$424),43),"")</f>
        <v>2600</v>
      </c>
    </row>
    <row r="20" spans="1:35" ht="17.100000000000001" customHeight="1" x14ac:dyDescent="0.25">
      <c r="A20" s="141">
        <v>49</v>
      </c>
      <c r="B20" s="26" t="str">
        <f>IFERROR(INDEX('SEMANA 17 AL 21 MAR'!$A$7:$AA$383,MATCH(A20,'SEMANA 17 AL 21 MAR'!$A$7:$A$424),2),"")</f>
        <v>PF #2</v>
      </c>
      <c r="C20" s="26" t="str">
        <f>IFERROR(INDEX('SEMANA 17 AL 21 MAR'!$A$7:$AA$383,MATCH(A20,'SEMANA 17 AL 21 MAR'!$A$7:$A$424),3),"")</f>
        <v>Espiga 3/4x155x210 caps.1" Poliamida</v>
      </c>
      <c r="D20" s="26" t="str">
        <f>IFERROR(INDEX('SEMANA 17 AL 21 MAR'!$A$7:$AA$383,MATCH(A20,'SEMANA 17 AL 21 MAR'!$A$7:$A$424),5),"")</f>
        <v>ESTRIA</v>
      </c>
      <c r="E20" s="122">
        <f>IFERROR(INDEX('SEMANA 17 AL 21 MAR'!$A$7:$AA$383,MATCH(A20,'SEMANA 17 AL 21 MAR'!$A$7:$A$424),6),"")</f>
        <v>0.50700000000000001</v>
      </c>
      <c r="F20" s="123">
        <f>IFERROR(INDEX('SEMANA 17 AL 21 MAR'!$A$7:$AA$383,MATCH(A20,'SEMANA 17 AL 21 MAR'!$A$7:$A$424),7),"")</f>
        <v>2070</v>
      </c>
      <c r="G20" s="175">
        <f>IFERROR(INDEX('SEMANA 17 AL 21 MAR'!$A$7:$AA$383,MATCH(A20,'SEMANA 17 AL 21 MAR'!$A$7:$A$424),10),"")</f>
        <v>200</v>
      </c>
      <c r="H20" s="355">
        <f t="shared" si="0"/>
        <v>101.4</v>
      </c>
      <c r="I20" s="356"/>
      <c r="J20" s="89">
        <f t="shared" si="1"/>
        <v>0.86956521739130432</v>
      </c>
      <c r="K20" s="142" t="str">
        <f>IFERROR(INDEX('SEMANA 17 AL 21 MAR'!$A$7:$AR$383,MATCH(A20,'SEMANA 17 AL 21 MAR'!$A$7:$A$424),44),"")</f>
        <v>T</v>
      </c>
      <c r="L20" s="357">
        <v>213</v>
      </c>
      <c r="M20" s="358"/>
      <c r="N20" s="120">
        <f t="shared" si="2"/>
        <v>1.0649999999999999</v>
      </c>
      <c r="O20" s="132"/>
      <c r="P20" s="134"/>
      <c r="Q20" s="134"/>
      <c r="R20" s="134"/>
      <c r="S20" s="134"/>
      <c r="T20" s="134"/>
      <c r="U20" s="26">
        <f t="shared" si="3"/>
        <v>0</v>
      </c>
      <c r="V20" s="120" t="str">
        <f t="shared" si="4"/>
        <v/>
      </c>
      <c r="W20" s="355"/>
      <c r="X20" s="356"/>
      <c r="Y20" s="355"/>
      <c r="Z20" s="356"/>
      <c r="AA20" s="359"/>
      <c r="AB20" s="360"/>
      <c r="AC20" s="360"/>
      <c r="AD20" s="360"/>
      <c r="AE20" s="360"/>
      <c r="AF20" s="360"/>
      <c r="AG20" s="361"/>
      <c r="AH20" s="121">
        <f t="shared" si="5"/>
        <v>107.991</v>
      </c>
      <c r="AI20" s="292">
        <f>IFERROR(INDEX('SEMANA 17 AL 21 MAR'!$A$7:$AR$383,MATCH(A20,'SEMANA 17 AL 21 MAR'!$A$7:$A$424),43),"")</f>
        <v>6460</v>
      </c>
    </row>
    <row r="21" spans="1:35" ht="17.100000000000001" customHeight="1" x14ac:dyDescent="0.25">
      <c r="A21" s="141">
        <v>13</v>
      </c>
      <c r="B21" s="26" t="str">
        <f>IFERROR(INDEX('SEMANA 17 AL 21 MAR'!$A$7:$AA$383,MATCH(A21,'SEMANA 17 AL 21 MAR'!$A$7:$A$424),2),"")</f>
        <v>PF #4</v>
      </c>
      <c r="C21" s="26" t="str">
        <f>IFERROR(INDEX('SEMANA 17 AL 21 MAR'!$A$7:$AA$383,MATCH(A21,'SEMANA 17 AL 21 MAR'!$A$7:$A$424),3),"")</f>
        <v>Grillete recto 14mm, perf.18</v>
      </c>
      <c r="D21" s="26" t="str">
        <f>IFERROR(INDEX('SEMANA 17 AL 21 MAR'!$A$7:$AA$383,MATCH(A21,'SEMANA 17 AL 21 MAR'!$A$7:$A$424),5),"")</f>
        <v>ESTAC1</v>
      </c>
      <c r="E21" s="122">
        <f>IFERROR(INDEX('SEMANA 17 AL 21 MAR'!$A$7:$AA$383,MATCH(A21,'SEMANA 17 AL 21 MAR'!$A$7:$A$424),6),"")</f>
        <v>0.32200000000000001</v>
      </c>
      <c r="F21" s="123">
        <f>IFERROR(INDEX('SEMANA 17 AL 21 MAR'!$A$7:$AA$383,MATCH(A21,'SEMANA 17 AL 21 MAR'!$A$7:$A$424),7),"")</f>
        <v>1332</v>
      </c>
      <c r="G21" s="175">
        <f>IFERROR(INDEX('SEMANA 17 AL 21 MAR'!$A$7:$AA$383,MATCH(A21,'SEMANA 17 AL 21 MAR'!$A$7:$A$424),10),"")</f>
        <v>765</v>
      </c>
      <c r="H21" s="355">
        <f t="shared" si="0"/>
        <v>246.33</v>
      </c>
      <c r="I21" s="356"/>
      <c r="J21" s="89">
        <f t="shared" si="1"/>
        <v>5.1689189189189193</v>
      </c>
      <c r="K21" s="142" t="str">
        <f>IFERROR(INDEX('SEMANA 17 AL 21 MAR'!$A$7:$AR$383,MATCH(A21,'SEMANA 17 AL 21 MAR'!$A$7:$A$424),44),"")</f>
        <v>P</v>
      </c>
      <c r="L21" s="357">
        <v>146</v>
      </c>
      <c r="M21" s="358"/>
      <c r="N21" s="120">
        <f t="shared" si="2"/>
        <v>0.19084967320261437</v>
      </c>
      <c r="O21" s="132"/>
      <c r="P21" s="134"/>
      <c r="Q21" s="134"/>
      <c r="R21" s="134"/>
      <c r="S21" s="134"/>
      <c r="T21" s="134"/>
      <c r="U21" s="26">
        <f t="shared" si="3"/>
        <v>0</v>
      </c>
      <c r="V21" s="120" t="str">
        <f t="shared" si="4"/>
        <v/>
      </c>
      <c r="W21" s="355"/>
      <c r="X21" s="356"/>
      <c r="Y21" s="355"/>
      <c r="Z21" s="356"/>
      <c r="AA21" s="359"/>
      <c r="AB21" s="360"/>
      <c r="AC21" s="360"/>
      <c r="AD21" s="360"/>
      <c r="AE21" s="360"/>
      <c r="AF21" s="360"/>
      <c r="AG21" s="361"/>
      <c r="AH21" s="121">
        <f t="shared" si="5"/>
        <v>47.012</v>
      </c>
      <c r="AI21" s="292">
        <f>IFERROR(INDEX('SEMANA 17 AL 21 MAR'!$A$7:$AR$383,MATCH(A21,'SEMANA 17 AL 21 MAR'!$A$7:$A$424),43),"")</f>
        <v>0</v>
      </c>
    </row>
    <row r="22" spans="1:35" ht="17.100000000000001" customHeight="1" x14ac:dyDescent="0.25">
      <c r="A22" s="141">
        <v>14</v>
      </c>
      <c r="B22" s="26" t="str">
        <f>IFERROR(INDEX('SEMANA 17 AL 21 MAR'!$A$7:$AA$383,MATCH(A22,'SEMANA 17 AL 21 MAR'!$A$7:$A$424),2),"")</f>
        <v>PF #4</v>
      </c>
      <c r="C22" s="26" t="str">
        <f>IFERROR(INDEX('SEMANA 17 AL 21 MAR'!$A$7:$AA$383,MATCH(A22,'SEMANA 17 AL 21 MAR'!$A$7:$A$424),3),"")</f>
        <v>Grillete recto 14mm, perf.18</v>
      </c>
      <c r="D22" s="26" t="str">
        <f>IFERROR(INDEX('SEMANA 17 AL 21 MAR'!$A$7:$AA$383,MATCH(A22,'SEMANA 17 AL 21 MAR'!$A$7:$A$424),5),"")</f>
        <v>ESTAC2</v>
      </c>
      <c r="E22" s="122">
        <f>IFERROR(INDEX('SEMANA 17 AL 21 MAR'!$A$7:$AA$383,MATCH(A22,'SEMANA 17 AL 21 MAR'!$A$7:$A$424),6),"")</f>
        <v>0.32200000000000001</v>
      </c>
      <c r="F22" s="123">
        <f>IFERROR(INDEX('SEMANA 17 AL 21 MAR'!$A$7:$AA$383,MATCH(A22,'SEMANA 17 AL 21 MAR'!$A$7:$A$424),7),"")</f>
        <v>1458</v>
      </c>
      <c r="G22" s="175">
        <f>IFERROR(INDEX('SEMANA 17 AL 21 MAR'!$A$7:$AA$383,MATCH(A22,'SEMANA 17 AL 21 MAR'!$A$7:$A$424),10),"")</f>
        <v>540</v>
      </c>
      <c r="H22" s="355">
        <f t="shared" si="0"/>
        <v>173.88</v>
      </c>
      <c r="I22" s="356"/>
      <c r="J22" s="89">
        <f t="shared" si="1"/>
        <v>3.3333333333333335</v>
      </c>
      <c r="K22" s="142" t="str">
        <f>IFERROR(INDEX('SEMANA 17 AL 21 MAR'!$A$7:$AR$383,MATCH(A22,'SEMANA 17 AL 21 MAR'!$A$7:$A$424),44),"")</f>
        <v>P</v>
      </c>
      <c r="L22" s="357">
        <v>770</v>
      </c>
      <c r="M22" s="358"/>
      <c r="N22" s="120">
        <f t="shared" si="2"/>
        <v>1.4259259259259258</v>
      </c>
      <c r="O22" s="132"/>
      <c r="P22" s="134"/>
      <c r="Q22" s="134"/>
      <c r="R22" s="134"/>
      <c r="S22" s="134"/>
      <c r="T22" s="134"/>
      <c r="U22" s="26">
        <f t="shared" si="3"/>
        <v>0</v>
      </c>
      <c r="V22" s="120" t="str">
        <f t="shared" si="4"/>
        <v/>
      </c>
      <c r="W22" s="355"/>
      <c r="X22" s="356"/>
      <c r="Y22" s="355"/>
      <c r="Z22" s="356"/>
      <c r="AA22" s="359"/>
      <c r="AB22" s="360"/>
      <c r="AC22" s="360"/>
      <c r="AD22" s="360"/>
      <c r="AE22" s="360"/>
      <c r="AF22" s="360"/>
      <c r="AG22" s="361"/>
      <c r="AH22" s="121">
        <f t="shared" si="5"/>
        <v>247.94</v>
      </c>
      <c r="AI22" s="292">
        <f>IFERROR(INDEX('SEMANA 17 AL 21 MAR'!$A$7:$AR$383,MATCH(A22,'SEMANA 17 AL 21 MAR'!$A$7:$A$424),43),"")</f>
        <v>0</v>
      </c>
    </row>
    <row r="23" spans="1:35" ht="17.100000000000001" customHeight="1" x14ac:dyDescent="0.25">
      <c r="A23" s="141">
        <v>75</v>
      </c>
      <c r="B23" s="26" t="str">
        <f>IFERROR(INDEX('SEMANA 17 AL 21 MAR'!$A$7:$AA$383,MATCH(A23,'SEMANA 17 AL 21 MAR'!$A$7:$A$424),2),"")</f>
        <v>PF #5</v>
      </c>
      <c r="C23" s="26" t="str">
        <f>IFERROR(INDEX('SEMANA 17 AL 21 MAR'!$A$7:$AA$383,MATCH(A23,'SEMANA 17 AL 21 MAR'!$A$7:$A$424),3),"")</f>
        <v>Perno Cab Cuad 5/8x2.1/2</v>
      </c>
      <c r="D23" s="26" t="str">
        <f>IFERROR(INDEX('SEMANA 17 AL 21 MAR'!$A$7:$AA$383,MATCH(A23,'SEMANA 17 AL 21 MAR'!$A$7:$A$424),5),"")</f>
        <v>ESTAMC</v>
      </c>
      <c r="E23" s="122">
        <f>IFERROR(INDEX('SEMANA 17 AL 21 MAR'!$A$7:$AA$383,MATCH(A23,'SEMANA 17 AL 21 MAR'!$A$7:$A$424),6),"")</f>
        <v>0.14799999999999999</v>
      </c>
      <c r="F23" s="123">
        <f>IFERROR(INDEX('SEMANA 17 AL 21 MAR'!$A$7:$AA$383,MATCH(A23,'SEMANA 17 AL 21 MAR'!$A$7:$A$424),7),"")</f>
        <v>1485</v>
      </c>
      <c r="G23" s="175">
        <f>IFERROR(INDEX('SEMANA 17 AL 21 MAR'!$A$7:$AA$383,MATCH(A23,'SEMANA 17 AL 21 MAR'!$A$7:$A$424),10),"")</f>
        <v>1485</v>
      </c>
      <c r="H23" s="355">
        <f t="shared" si="0"/>
        <v>219.78</v>
      </c>
      <c r="I23" s="356"/>
      <c r="J23" s="89">
        <f t="shared" si="1"/>
        <v>9</v>
      </c>
      <c r="K23" s="142" t="str">
        <f>IFERROR(INDEX('SEMANA 17 AL 21 MAR'!$A$7:$AR$383,MATCH(A23,'SEMANA 17 AL 21 MAR'!$A$7:$A$424),44),"")</f>
        <v>P</v>
      </c>
      <c r="L23" s="357">
        <v>655</v>
      </c>
      <c r="M23" s="358"/>
      <c r="N23" s="120">
        <f t="shared" si="2"/>
        <v>0.44107744107744107</v>
      </c>
      <c r="O23" s="132"/>
      <c r="P23" s="134"/>
      <c r="Q23" s="134"/>
      <c r="R23" s="134"/>
      <c r="S23" s="134"/>
      <c r="T23" s="134"/>
      <c r="U23" s="26">
        <f t="shared" si="3"/>
        <v>0</v>
      </c>
      <c r="V23" s="120" t="str">
        <f t="shared" si="4"/>
        <v/>
      </c>
      <c r="W23" s="355"/>
      <c r="X23" s="356"/>
      <c r="Y23" s="355"/>
      <c r="Z23" s="356"/>
      <c r="AA23" s="359"/>
      <c r="AB23" s="360"/>
      <c r="AC23" s="360"/>
      <c r="AD23" s="360"/>
      <c r="AE23" s="360"/>
      <c r="AF23" s="360"/>
      <c r="AG23" s="361"/>
      <c r="AH23" s="121">
        <f t="shared" si="5"/>
        <v>96.94</v>
      </c>
      <c r="AI23" s="292">
        <f>IFERROR(INDEX('SEMANA 17 AL 21 MAR'!$A$7:$AR$383,MATCH(A23,'SEMANA 17 AL 21 MAR'!$A$7:$A$424),43),"")</f>
        <v>0</v>
      </c>
    </row>
    <row r="24" spans="1:35" ht="17.100000000000001" customHeight="1" x14ac:dyDescent="0.25">
      <c r="A24" s="141">
        <v>90</v>
      </c>
      <c r="B24" s="26" t="str">
        <f>IFERROR(INDEX('SEMANA 17 AL 21 MAR'!$A$7:$AA$383,MATCH(A24,'SEMANA 17 AL 21 MAR'!$A$7:$A$424),2),"")</f>
        <v>PF #6</v>
      </c>
      <c r="C24" s="26" t="str">
        <f>IFERROR(INDEX('SEMANA 17 AL 21 MAR'!$A$7:$AA$383,MATCH(A24,'SEMANA 17 AL 21 MAR'!$A$7:$A$424),3),"")</f>
        <v>Perno Hex Cte 1/2x7x4A</v>
      </c>
      <c r="D24" s="26" t="str">
        <f>IFERROR(INDEX('SEMANA 17 AL 21 MAR'!$A$7:$AA$383,MATCH(A24,'SEMANA 17 AL 21 MAR'!$A$7:$A$424),5),"")</f>
        <v>ESTAMC</v>
      </c>
      <c r="E24" s="122">
        <f>IFERROR(INDEX('SEMANA 17 AL 21 MAR'!$A$7:$AA$383,MATCH(A24,'SEMANA 17 AL 21 MAR'!$A$7:$A$424),6),"")</f>
        <v>0.18</v>
      </c>
      <c r="F24" s="123">
        <f>IFERROR(INDEX('SEMANA 17 AL 21 MAR'!$A$7:$AA$383,MATCH(A24,'SEMANA 17 AL 21 MAR'!$A$7:$A$424),7),"")</f>
        <v>1485</v>
      </c>
      <c r="G24" s="175">
        <f>IFERROR(INDEX('SEMANA 17 AL 21 MAR'!$A$7:$AA$383,MATCH(A24,'SEMANA 17 AL 21 MAR'!$A$7:$A$424),10),"")</f>
        <v>450</v>
      </c>
      <c r="H24" s="355">
        <f t="shared" si="0"/>
        <v>81</v>
      </c>
      <c r="I24" s="356"/>
      <c r="J24" s="89">
        <f t="shared" si="1"/>
        <v>2.7272727272727271</v>
      </c>
      <c r="K24" s="142" t="str">
        <f>IFERROR(INDEX('SEMANA 17 AL 21 MAR'!$A$7:$AR$383,MATCH(A24,'SEMANA 17 AL 21 MAR'!$A$7:$A$424),44),"")</f>
        <v>P</v>
      </c>
      <c r="L24" s="357">
        <v>773</v>
      </c>
      <c r="M24" s="358"/>
      <c r="N24" s="120">
        <f t="shared" si="2"/>
        <v>1.7177777777777778</v>
      </c>
      <c r="O24" s="132"/>
      <c r="P24" s="134"/>
      <c r="Q24" s="134"/>
      <c r="R24" s="134"/>
      <c r="S24" s="134"/>
      <c r="T24" s="134"/>
      <c r="U24" s="26">
        <f t="shared" si="3"/>
        <v>0</v>
      </c>
      <c r="V24" s="120" t="str">
        <f t="shared" si="4"/>
        <v/>
      </c>
      <c r="W24" s="355"/>
      <c r="X24" s="356"/>
      <c r="Y24" s="355"/>
      <c r="Z24" s="356"/>
      <c r="AA24" s="359"/>
      <c r="AB24" s="360"/>
      <c r="AC24" s="360"/>
      <c r="AD24" s="360"/>
      <c r="AE24" s="360"/>
      <c r="AF24" s="360"/>
      <c r="AG24" s="361"/>
      <c r="AH24" s="121">
        <f t="shared" si="5"/>
        <v>139.13999999999999</v>
      </c>
      <c r="AI24" s="292">
        <f>IFERROR(INDEX('SEMANA 17 AL 21 MAR'!$A$7:$AR$383,MATCH(A24,'SEMANA 17 AL 21 MAR'!$A$7:$A$424),43),"")</f>
        <v>0</v>
      </c>
    </row>
    <row r="25" spans="1:35" ht="17.100000000000001" customHeight="1" x14ac:dyDescent="0.25">
      <c r="A25" s="141">
        <v>62</v>
      </c>
      <c r="B25" s="26" t="str">
        <f>IFERROR(INDEX('SEMANA 17 AL 21 MAR'!$A$7:$AA$383,MATCH(A25,'SEMANA 17 AL 21 MAR'!$A$7:$A$424),2),"")</f>
        <v>PF #6</v>
      </c>
      <c r="C25" s="26" t="str">
        <f>IFERROR(INDEX('SEMANA 17 AL 21 MAR'!$A$7:$AA$383,MATCH(A25,'SEMANA 17 AL 21 MAR'!$A$7:$A$424),3),"")</f>
        <v>Perno riel FFCC BCY 7/8x115</v>
      </c>
      <c r="D25" s="26" t="str">
        <f>IFERROR(INDEX('SEMANA 17 AL 21 MAR'!$A$7:$AA$383,MATCH(A25,'SEMANA 17 AL 21 MAR'!$A$7:$A$424),5),"")</f>
        <v>ESTAMC</v>
      </c>
      <c r="E25" s="122">
        <f>IFERROR(INDEX('SEMANA 17 AL 21 MAR'!$A$7:$AA$383,MATCH(A25,'SEMANA 17 AL 21 MAR'!$A$7:$A$424),6),"")</f>
        <v>0.44500000000000001</v>
      </c>
      <c r="F25" s="123">
        <f>IFERROR(INDEX('SEMANA 17 AL 21 MAR'!$A$7:$AA$383,MATCH(A25,'SEMANA 17 AL 21 MAR'!$A$7:$A$424),7),"")</f>
        <v>1215</v>
      </c>
      <c r="G25" s="175">
        <f>IFERROR(INDEX('SEMANA 17 AL 21 MAR'!$A$7:$AA$383,MATCH(A25,'SEMANA 17 AL 21 MAR'!$A$7:$A$424),10),"")</f>
        <v>615</v>
      </c>
      <c r="H25" s="355">
        <f t="shared" si="0"/>
        <v>273.67500000000001</v>
      </c>
      <c r="I25" s="356"/>
      <c r="J25" s="89">
        <f t="shared" si="1"/>
        <v>4.5555555555555554</v>
      </c>
      <c r="K25" s="142" t="str">
        <f>IFERROR(INDEX('SEMANA 17 AL 21 MAR'!$A$7:$AR$383,MATCH(A25,'SEMANA 17 AL 21 MAR'!$A$7:$A$424),44),"")</f>
        <v>P</v>
      </c>
      <c r="L25" s="357">
        <v>100</v>
      </c>
      <c r="M25" s="358"/>
      <c r="N25" s="120">
        <f t="shared" si="2"/>
        <v>0.16260162601626016</v>
      </c>
      <c r="O25" s="132"/>
      <c r="P25" s="134"/>
      <c r="Q25" s="134"/>
      <c r="R25" s="134"/>
      <c r="S25" s="134"/>
      <c r="T25" s="134"/>
      <c r="U25" s="26">
        <f t="shared" si="3"/>
        <v>0</v>
      </c>
      <c r="V25" s="120" t="str">
        <f t="shared" si="4"/>
        <v/>
      </c>
      <c r="W25" s="355"/>
      <c r="X25" s="356"/>
      <c r="Y25" s="355"/>
      <c r="Z25" s="356"/>
      <c r="AA25" s="359"/>
      <c r="AB25" s="360"/>
      <c r="AC25" s="360"/>
      <c r="AD25" s="360"/>
      <c r="AE25" s="360"/>
      <c r="AF25" s="360"/>
      <c r="AG25" s="361"/>
      <c r="AH25" s="121">
        <f t="shared" si="5"/>
        <v>44.5</v>
      </c>
      <c r="AI25" s="292">
        <f>IFERROR(INDEX('SEMANA 17 AL 21 MAR'!$A$7:$AR$383,MATCH(A25,'SEMANA 17 AL 21 MAR'!$A$7:$A$424),43),"")</f>
        <v>0</v>
      </c>
    </row>
    <row r="26" spans="1:35" ht="17.100000000000001" customHeight="1" x14ac:dyDescent="0.25">
      <c r="A26" s="141">
        <v>92</v>
      </c>
      <c r="B26" s="26" t="str">
        <f>IFERROR(INDEX('SEMANA 17 AL 21 MAR'!$A$7:$AA$383,MATCH(A26,'SEMANA 17 AL 21 MAR'!$A$7:$A$424),2),"")</f>
        <v>PUNT ARC</v>
      </c>
      <c r="C26" s="26" t="str">
        <f>IFERROR(INDEX('SEMANA 17 AL 21 MAR'!$A$7:$AA$383,MATCH(A26,'SEMANA 17 AL 21 MAR'!$A$7:$A$424),3),"")</f>
        <v>Perno Hex Cte 1/2x7x4A</v>
      </c>
      <c r="D26" s="26" t="str">
        <f>IFERROR(INDEX('SEMANA 17 AL 21 MAR'!$A$7:$AA$383,MATCH(A26,'SEMANA 17 AL 21 MAR'!$A$7:$A$424),5),"")</f>
        <v>PUNTEAR</v>
      </c>
      <c r="E26" s="122">
        <f>IFERROR(INDEX('SEMANA 17 AL 21 MAR'!$A$7:$AA$383,MATCH(A26,'SEMANA 17 AL 21 MAR'!$A$7:$A$424),6),"")</f>
        <v>0.18</v>
      </c>
      <c r="F26" s="123">
        <f>IFERROR(INDEX('SEMANA 17 AL 21 MAR'!$A$7:$AA$383,MATCH(A26,'SEMANA 17 AL 21 MAR'!$A$7:$A$424),7),"")</f>
        <v>2700</v>
      </c>
      <c r="G26" s="175">
        <f>IFERROR(INDEX('SEMANA 17 AL 21 MAR'!$A$7:$AA$383,MATCH(A26,'SEMANA 17 AL 21 MAR'!$A$7:$A$424),10),"")</f>
        <v>700</v>
      </c>
      <c r="H26" s="355">
        <f t="shared" si="0"/>
        <v>126</v>
      </c>
      <c r="I26" s="356"/>
      <c r="J26" s="89">
        <f t="shared" si="1"/>
        <v>2.3333333333333335</v>
      </c>
      <c r="K26" s="142" t="str">
        <f>IFERROR(INDEX('SEMANA 17 AL 21 MAR'!$A$7:$AR$383,MATCH(A26,'SEMANA 17 AL 21 MAR'!$A$7:$A$424),44),"")</f>
        <v>P</v>
      </c>
      <c r="L26" s="357"/>
      <c r="M26" s="358"/>
      <c r="N26" s="120">
        <f t="shared" si="2"/>
        <v>0</v>
      </c>
      <c r="O26" s="132"/>
      <c r="P26" s="134"/>
      <c r="Q26" s="134"/>
      <c r="R26" s="134"/>
      <c r="S26" s="134"/>
      <c r="T26" s="134"/>
      <c r="U26" s="26">
        <f t="shared" si="3"/>
        <v>0</v>
      </c>
      <c r="V26" s="120" t="str">
        <f t="shared" si="4"/>
        <v/>
      </c>
      <c r="W26" s="355"/>
      <c r="X26" s="356"/>
      <c r="Y26" s="355"/>
      <c r="Z26" s="356"/>
      <c r="AA26" s="359"/>
      <c r="AB26" s="360"/>
      <c r="AC26" s="360"/>
      <c r="AD26" s="360"/>
      <c r="AE26" s="360"/>
      <c r="AF26" s="360"/>
      <c r="AG26" s="361"/>
      <c r="AH26" s="121">
        <f t="shared" si="5"/>
        <v>0</v>
      </c>
      <c r="AI26" s="292">
        <f>IFERROR(INDEX('SEMANA 17 AL 21 MAR'!$A$7:$AR$383,MATCH(A26,'SEMANA 17 AL 21 MAR'!$A$7:$A$424),43),"")</f>
        <v>0</v>
      </c>
    </row>
    <row r="27" spans="1:35" ht="17.100000000000001" customHeight="1" x14ac:dyDescent="0.25">
      <c r="A27" s="141">
        <v>87</v>
      </c>
      <c r="B27" s="26" t="str">
        <f>IFERROR(INDEX('SEMANA 17 AL 21 MAR'!$A$7:$AA$383,MATCH(A27,'SEMANA 17 AL 21 MAR'!$A$7:$A$424),2),"")</f>
        <v>PUNT BARRA</v>
      </c>
      <c r="C27" s="26" t="str">
        <f>IFERROR(INDEX('SEMANA 17 AL 21 MAR'!$A$7:$AA$383,MATCH(A27,'SEMANA 17 AL 21 MAR'!$A$7:$A$424),3),"")</f>
        <v>Barra 3/4 1020</v>
      </c>
      <c r="D27" s="26" t="str">
        <f>IFERROR(INDEX('SEMANA 17 AL 21 MAR'!$A$7:$AA$383,MATCH(A27,'SEMANA 17 AL 21 MAR'!$A$7:$A$424),5),"")</f>
        <v>PUBARR</v>
      </c>
      <c r="E27" s="122">
        <f>IFERROR(INDEX('SEMANA 17 AL 21 MAR'!$A$7:$AA$383,MATCH(A27,'SEMANA 17 AL 21 MAR'!$A$7:$A$424),6),"")</f>
        <v>13.44</v>
      </c>
      <c r="F27" s="123">
        <f>IFERROR(INDEX('SEMANA 17 AL 21 MAR'!$A$7:$AA$383,MATCH(A27,'SEMANA 17 AL 21 MAR'!$A$7:$A$424),7),"")</f>
        <v>216</v>
      </c>
      <c r="G27" s="175">
        <f>IFERROR(INDEX('SEMANA 17 AL 21 MAR'!$A$7:$AA$383,MATCH(A27,'SEMANA 17 AL 21 MAR'!$A$7:$A$424),10),"")</f>
        <v>75</v>
      </c>
      <c r="H27" s="355">
        <f t="shared" si="0"/>
        <v>1008</v>
      </c>
      <c r="I27" s="356"/>
      <c r="J27" s="89">
        <f t="shared" si="1"/>
        <v>3.125</v>
      </c>
      <c r="K27" s="142" t="str">
        <f>IFERROR(INDEX('SEMANA 17 AL 21 MAR'!$A$7:$AR$383,MATCH(A27,'SEMANA 17 AL 21 MAR'!$A$7:$A$424),44),"")</f>
        <v>P</v>
      </c>
      <c r="L27" s="357"/>
      <c r="M27" s="358"/>
      <c r="N27" s="120">
        <f t="shared" si="2"/>
        <v>0</v>
      </c>
      <c r="O27" s="132"/>
      <c r="P27" s="134"/>
      <c r="Q27" s="134"/>
      <c r="R27" s="134"/>
      <c r="S27" s="134"/>
      <c r="T27" s="134"/>
      <c r="U27" s="26">
        <f t="shared" si="3"/>
        <v>0</v>
      </c>
      <c r="V27" s="120" t="str">
        <f t="shared" si="4"/>
        <v/>
      </c>
      <c r="W27" s="355"/>
      <c r="X27" s="356"/>
      <c r="Y27" s="355"/>
      <c r="Z27" s="356"/>
      <c r="AA27" s="359"/>
      <c r="AB27" s="360"/>
      <c r="AC27" s="360"/>
      <c r="AD27" s="360"/>
      <c r="AE27" s="360"/>
      <c r="AF27" s="360"/>
      <c r="AG27" s="361"/>
      <c r="AH27" s="121">
        <f t="shared" si="5"/>
        <v>0</v>
      </c>
      <c r="AI27" s="292">
        <f>IFERROR(INDEX('SEMANA 17 AL 21 MAR'!$A$7:$AR$383,MATCH(A27,'SEMANA 17 AL 21 MAR'!$A$7:$A$424),43),"")</f>
        <v>0</v>
      </c>
    </row>
    <row r="28" spans="1:35" ht="17.100000000000001" customHeight="1" x14ac:dyDescent="0.25">
      <c r="A28" s="141">
        <v>10</v>
      </c>
      <c r="B28" s="26" t="str">
        <f>IFERROR(INDEX('SEMANA 17 AL 21 MAR'!$A$7:$AA$383,MATCH(A28,'SEMANA 17 AL 21 MAR'!$A$7:$A$424),2),"")</f>
        <v>PUNT TIR</v>
      </c>
      <c r="C28" s="26" t="str">
        <f>IFERROR(INDEX('SEMANA 17 AL 21 MAR'!$A$7:$AA$383,MATCH(A28,'SEMANA 17 AL 21 MAR'!$A$7:$A$424),3),"")</f>
        <v>Tirafondo Nº2, 7/8x149</v>
      </c>
      <c r="D28" s="26" t="str">
        <f>IFERROR(INDEX('SEMANA 17 AL 21 MAR'!$A$7:$AA$383,MATCH(A28,'SEMANA 17 AL 21 MAR'!$A$7:$A$424),5),"")</f>
        <v>PUTIR</v>
      </c>
      <c r="E28" s="122">
        <f>IFERROR(INDEX('SEMANA 17 AL 21 MAR'!$A$7:$AA$383,MATCH(A28,'SEMANA 17 AL 21 MAR'!$A$7:$A$424),6),"")</f>
        <v>0.55200000000000005</v>
      </c>
      <c r="F28" s="123">
        <f>IFERROR(INDEX('SEMANA 17 AL 21 MAR'!$A$7:$AA$383,MATCH(A28,'SEMANA 17 AL 21 MAR'!$A$7:$A$424),7),"")</f>
        <v>1800</v>
      </c>
      <c r="G28" s="175">
        <f>IFERROR(INDEX('SEMANA 17 AL 21 MAR'!$A$7:$AA$383,MATCH(A28,'SEMANA 17 AL 21 MAR'!$A$7:$A$424),10),"")</f>
        <v>1800</v>
      </c>
      <c r="H28" s="355">
        <f t="shared" si="0"/>
        <v>993.60000000000014</v>
      </c>
      <c r="I28" s="356"/>
      <c r="J28" s="89">
        <f t="shared" si="1"/>
        <v>9</v>
      </c>
      <c r="K28" s="142" t="str">
        <f>IFERROR(INDEX('SEMANA 17 AL 21 MAR'!$A$7:$AR$383,MATCH(A28,'SEMANA 17 AL 21 MAR'!$A$7:$A$424),44),"")</f>
        <v>P</v>
      </c>
      <c r="L28" s="357">
        <v>1800</v>
      </c>
      <c r="M28" s="358"/>
      <c r="N28" s="120">
        <f t="shared" si="2"/>
        <v>1</v>
      </c>
      <c r="O28" s="132"/>
      <c r="P28" s="134"/>
      <c r="Q28" s="134"/>
      <c r="R28" s="134"/>
      <c r="S28" s="134"/>
      <c r="T28" s="134"/>
      <c r="U28" s="26">
        <f t="shared" si="3"/>
        <v>0</v>
      </c>
      <c r="V28" s="120" t="str">
        <f t="shared" si="4"/>
        <v/>
      </c>
      <c r="W28" s="355"/>
      <c r="X28" s="356"/>
      <c r="Y28" s="355"/>
      <c r="Z28" s="356"/>
      <c r="AA28" s="359"/>
      <c r="AB28" s="360"/>
      <c r="AC28" s="360"/>
      <c r="AD28" s="360"/>
      <c r="AE28" s="360"/>
      <c r="AF28" s="360"/>
      <c r="AG28" s="361"/>
      <c r="AH28" s="121">
        <f t="shared" si="5"/>
        <v>993.60000000000014</v>
      </c>
      <c r="AI28" s="292">
        <f>IFERROR(INDEX('SEMANA 17 AL 21 MAR'!$A$7:$AR$383,MATCH(A28,'SEMANA 17 AL 21 MAR'!$A$7:$A$424),43),"")</f>
        <v>0</v>
      </c>
    </row>
    <row r="29" spans="1:35" ht="17.100000000000001" customHeight="1" x14ac:dyDescent="0.25">
      <c r="A29" s="141">
        <v>48</v>
      </c>
      <c r="B29" s="26" t="str">
        <f>IFERROR(INDEX('SEMANA 17 AL 21 MAR'!$A$7:$AA$383,MATCH(A29,'SEMANA 17 AL 21 MAR'!$A$7:$A$424),2),"")</f>
        <v>PUNT2CAB</v>
      </c>
      <c r="C29" s="26" t="str">
        <f>IFERROR(INDEX('SEMANA 17 AL 21 MAR'!$A$7:$AA$383,MATCH(A29,'SEMANA 17 AL 21 MAR'!$A$7:$A$424),3),"")</f>
        <v>Espiga 3/4x155x210 caps.1" Poliamida</v>
      </c>
      <c r="D29" s="26" t="str">
        <f>IFERROR(INDEX('SEMANA 17 AL 21 MAR'!$A$7:$AA$383,MATCH(A29,'SEMANA 17 AL 21 MAR'!$A$7:$A$424),5),"")</f>
        <v>REBAJA</v>
      </c>
      <c r="E29" s="122">
        <f>IFERROR(INDEX('SEMANA 17 AL 21 MAR'!$A$7:$AA$383,MATCH(A29,'SEMANA 17 AL 21 MAR'!$A$7:$A$424),6),"")</f>
        <v>0.50700000000000001</v>
      </c>
      <c r="F29" s="123">
        <f>IFERROR(INDEX('SEMANA 17 AL 21 MAR'!$A$7:$AA$383,MATCH(A29,'SEMANA 17 AL 21 MAR'!$A$7:$A$424),7),"")</f>
        <v>1350</v>
      </c>
      <c r="G29" s="175">
        <f>IFERROR(INDEX('SEMANA 17 AL 21 MAR'!$A$7:$AA$383,MATCH(A29,'SEMANA 17 AL 21 MAR'!$A$7:$A$424),10),"")</f>
        <v>150</v>
      </c>
      <c r="H29" s="355">
        <f t="shared" si="0"/>
        <v>76.05</v>
      </c>
      <c r="I29" s="356"/>
      <c r="J29" s="89">
        <f t="shared" si="1"/>
        <v>1</v>
      </c>
      <c r="K29" s="142" t="str">
        <f>IFERROR(INDEX('SEMANA 17 AL 21 MAR'!$A$7:$AR$383,MATCH(A29,'SEMANA 17 AL 21 MAR'!$A$7:$A$424),44),"")</f>
        <v>P</v>
      </c>
      <c r="L29" s="357">
        <v>160</v>
      </c>
      <c r="M29" s="358"/>
      <c r="N29" s="120">
        <f t="shared" si="2"/>
        <v>1.0666666666666667</v>
      </c>
      <c r="O29" s="132"/>
      <c r="P29" s="134"/>
      <c r="Q29" s="134"/>
      <c r="R29" s="134"/>
      <c r="S29" s="134"/>
      <c r="T29" s="134"/>
      <c r="U29" s="26">
        <f t="shared" si="3"/>
        <v>0</v>
      </c>
      <c r="V29" s="120" t="str">
        <f t="shared" si="4"/>
        <v/>
      </c>
      <c r="W29" s="355"/>
      <c r="X29" s="356"/>
      <c r="Y29" s="355"/>
      <c r="Z29" s="356"/>
      <c r="AA29" s="359"/>
      <c r="AB29" s="360"/>
      <c r="AC29" s="360"/>
      <c r="AD29" s="360"/>
      <c r="AE29" s="360"/>
      <c r="AF29" s="360"/>
      <c r="AG29" s="361"/>
      <c r="AH29" s="121">
        <f t="shared" si="5"/>
        <v>81.12</v>
      </c>
      <c r="AI29" s="292">
        <f>IFERROR(INDEX('SEMANA 17 AL 21 MAR'!$A$7:$AR$383,MATCH(A29,'SEMANA 17 AL 21 MAR'!$A$7:$A$424),43),"")</f>
        <v>0</v>
      </c>
    </row>
    <row r="30" spans="1:35" ht="17.100000000000001" customHeight="1" x14ac:dyDescent="0.25">
      <c r="A30" s="141">
        <v>91</v>
      </c>
      <c r="B30" s="26" t="str">
        <f>IFERROR(INDEX('SEMANA 17 AL 21 MAR'!$A$7:$AA$383,MATCH(A30,'SEMANA 17 AL 21 MAR'!$A$7:$A$424),2),"")</f>
        <v>REBTOR</v>
      </c>
      <c r="C30" s="26" t="str">
        <f>IFERROR(INDEX('SEMANA 17 AL 21 MAR'!$A$7:$AA$383,MATCH(A30,'SEMANA 17 AL 21 MAR'!$A$7:$A$424),3),"")</f>
        <v>Perno Hex Cte 1/2x7x4A</v>
      </c>
      <c r="D30" s="26" t="str">
        <f>IFERROR(INDEX('SEMANA 17 AL 21 MAR'!$A$7:$AA$383,MATCH(A30,'SEMANA 17 AL 21 MAR'!$A$7:$A$424),5),"")</f>
        <v>REBARP</v>
      </c>
      <c r="E30" s="122">
        <f>IFERROR(INDEX('SEMANA 17 AL 21 MAR'!$A$7:$AA$383,MATCH(A30,'SEMANA 17 AL 21 MAR'!$A$7:$A$424),6),"")</f>
        <v>0.18</v>
      </c>
      <c r="F30" s="123">
        <f>IFERROR(INDEX('SEMANA 17 AL 21 MAR'!$A$7:$AA$383,MATCH(A30,'SEMANA 17 AL 21 MAR'!$A$7:$A$424),7),"")</f>
        <v>1620</v>
      </c>
      <c r="G30" s="175">
        <f>IFERROR(INDEX('SEMANA 17 AL 21 MAR'!$A$7:$AA$383,MATCH(A30,'SEMANA 17 AL 21 MAR'!$A$7:$A$424),10),"")</f>
        <v>700</v>
      </c>
      <c r="H30" s="355">
        <f t="shared" ref="H30:H33" si="6">IFERROR(E30*G30,"")</f>
        <v>126</v>
      </c>
      <c r="I30" s="356"/>
      <c r="J30" s="89">
        <f t="shared" ref="J30:J33" si="7">IFERROR((G30*9)/F30,"")</f>
        <v>3.8888888888888888</v>
      </c>
      <c r="K30" s="142" t="str">
        <f>IFERROR(INDEX('SEMANA 17 AL 21 MAR'!$A$7:$AR$383,MATCH(A30,'SEMANA 17 AL 21 MAR'!$A$7:$A$424),44),"")</f>
        <v>P</v>
      </c>
      <c r="L30" s="357">
        <v>1020</v>
      </c>
      <c r="M30" s="358"/>
      <c r="N30" s="120">
        <f t="shared" ref="N30:N33" si="8">IFERROR(L30/G30,"")</f>
        <v>1.4571428571428571</v>
      </c>
      <c r="O30" s="132"/>
      <c r="P30" s="134"/>
      <c r="Q30" s="134"/>
      <c r="R30" s="134"/>
      <c r="S30" s="134"/>
      <c r="T30" s="134"/>
      <c r="U30" s="26">
        <f t="shared" ref="U30:U33" si="9">O30-SUM(P30:T30)/60</f>
        <v>0</v>
      </c>
      <c r="V30" s="120" t="str">
        <f t="shared" ref="V30:V33" si="10">IFERROR((L30/U30)/(F30/9),"")</f>
        <v/>
      </c>
      <c r="W30" s="355"/>
      <c r="X30" s="356"/>
      <c r="Y30" s="355"/>
      <c r="Z30" s="356"/>
      <c r="AA30" s="359"/>
      <c r="AB30" s="360"/>
      <c r="AC30" s="360"/>
      <c r="AD30" s="360"/>
      <c r="AE30" s="360"/>
      <c r="AF30" s="360"/>
      <c r="AG30" s="361"/>
      <c r="AH30" s="121">
        <f t="shared" ref="AH30:AH33" si="11">IFERROR(E30*L30,"")</f>
        <v>183.6</v>
      </c>
      <c r="AI30" s="292">
        <f>IFERROR(INDEX('SEMANA 17 AL 21 MAR'!$A$7:$AR$383,MATCH(A30,'SEMANA 17 AL 21 MAR'!$A$7:$A$424),43),"")</f>
        <v>0</v>
      </c>
    </row>
    <row r="31" spans="1:35" ht="17.100000000000001" customHeight="1" x14ac:dyDescent="0.25">
      <c r="A31" s="141">
        <v>93</v>
      </c>
      <c r="B31" s="26" t="str">
        <f>IFERROR(INDEX('SEMANA 17 AL 21 MAR'!$A$7:$AA$383,MATCH(A31,'SEMANA 17 AL 21 MAR'!$A$7:$A$424),2),"")</f>
        <v>TERR #2</v>
      </c>
      <c r="C31" s="26" t="str">
        <f>IFERROR(INDEX('SEMANA 17 AL 21 MAR'!$A$7:$AA$383,MATCH(A31,'SEMANA 17 AL 21 MAR'!$A$7:$A$424),3),"")</f>
        <v>Perno Hex Cte 1/2x7x4A</v>
      </c>
      <c r="D31" s="26" t="str">
        <f>IFERROR(INDEX('SEMANA 17 AL 21 MAR'!$A$7:$AA$383,MATCH(A31,'SEMANA 17 AL 21 MAR'!$A$7:$A$424),5),"")</f>
        <v>TERRAJAR</v>
      </c>
      <c r="E31" s="122">
        <f>IFERROR(INDEX('SEMANA 17 AL 21 MAR'!$A$7:$AA$383,MATCH(A31,'SEMANA 17 AL 21 MAR'!$A$7:$A$424),6),"")</f>
        <v>0.18</v>
      </c>
      <c r="F31" s="123">
        <f>IFERROR(INDEX('SEMANA 17 AL 21 MAR'!$A$7:$AA$383,MATCH(A31,'SEMANA 17 AL 21 MAR'!$A$7:$A$424),7),"")</f>
        <v>1035</v>
      </c>
      <c r="G31" s="175">
        <f>IFERROR(INDEX('SEMANA 17 AL 21 MAR'!$A$7:$AA$383,MATCH(A31,'SEMANA 17 AL 21 MAR'!$A$7:$A$424),10),"")</f>
        <v>700</v>
      </c>
      <c r="H31" s="355">
        <f t="shared" si="6"/>
        <v>126</v>
      </c>
      <c r="I31" s="356"/>
      <c r="J31" s="89">
        <f t="shared" si="7"/>
        <v>6.0869565217391308</v>
      </c>
      <c r="K31" s="142" t="str">
        <f>IFERROR(INDEX('SEMANA 17 AL 21 MAR'!$A$7:$AR$383,MATCH(A31,'SEMANA 17 AL 21 MAR'!$A$7:$A$424),44),"")</f>
        <v>T</v>
      </c>
      <c r="L31" s="357"/>
      <c r="M31" s="358"/>
      <c r="N31" s="120">
        <f t="shared" si="8"/>
        <v>0</v>
      </c>
      <c r="O31" s="132"/>
      <c r="P31" s="134"/>
      <c r="Q31" s="134"/>
      <c r="R31" s="134"/>
      <c r="S31" s="134"/>
      <c r="T31" s="134"/>
      <c r="U31" s="26">
        <f t="shared" si="9"/>
        <v>0</v>
      </c>
      <c r="V31" s="120" t="str">
        <f t="shared" si="10"/>
        <v/>
      </c>
      <c r="W31" s="355"/>
      <c r="X31" s="356"/>
      <c r="Y31" s="355"/>
      <c r="Z31" s="356"/>
      <c r="AA31" s="359"/>
      <c r="AB31" s="360"/>
      <c r="AC31" s="360"/>
      <c r="AD31" s="360"/>
      <c r="AE31" s="360"/>
      <c r="AF31" s="360"/>
      <c r="AG31" s="361"/>
      <c r="AH31" s="121">
        <f t="shared" si="11"/>
        <v>0</v>
      </c>
      <c r="AI31" s="292">
        <f>IFERROR(INDEX('SEMANA 17 AL 21 MAR'!$A$7:$AR$383,MATCH(A31,'SEMANA 17 AL 21 MAR'!$A$7:$A$424),43),"")</f>
        <v>2122</v>
      </c>
    </row>
    <row r="32" spans="1:35" ht="17.100000000000001" customHeight="1" x14ac:dyDescent="0.25">
      <c r="A32" s="141">
        <v>74</v>
      </c>
      <c r="B32" s="26" t="str">
        <f>IFERROR(INDEX('SEMANA 17 AL 21 MAR'!$A$7:$AA$383,MATCH(A32,'SEMANA 17 AL 21 MAR'!$A$7:$A$424),2),"")</f>
        <v>TIJERA #1</v>
      </c>
      <c r="C32" s="26" t="str">
        <f>IFERROR(INDEX('SEMANA 17 AL 21 MAR'!$A$7:$AA$383,MATCH(A32,'SEMANA 17 AL 21 MAR'!$A$7:$A$424),3),"")</f>
        <v>Perno Cab Cuad 5/8x2.1/2</v>
      </c>
      <c r="D32" s="26" t="str">
        <f>IFERROR(INDEX('SEMANA 17 AL 21 MAR'!$A$7:$AA$383,MATCH(A32,'SEMANA 17 AL 21 MAR'!$A$7:$A$424),5),"")</f>
        <v>CORTAR</v>
      </c>
      <c r="E32" s="122">
        <f>IFERROR(INDEX('SEMANA 17 AL 21 MAR'!$A$7:$AA$383,MATCH(A32,'SEMANA 17 AL 21 MAR'!$A$7:$A$424),6),"")</f>
        <v>0.14799999999999999</v>
      </c>
      <c r="F32" s="123">
        <f>IFERROR(INDEX('SEMANA 17 AL 21 MAR'!$A$7:$AA$383,MATCH(A32,'SEMANA 17 AL 21 MAR'!$A$7:$A$424),7),"")</f>
        <v>4950</v>
      </c>
      <c r="G32" s="175">
        <f>IFERROR(INDEX('SEMANA 17 AL 21 MAR'!$A$7:$AA$383,MATCH(A32,'SEMANA 17 AL 21 MAR'!$A$7:$A$424),10),"")</f>
        <v>1500</v>
      </c>
      <c r="H32" s="355">
        <f t="shared" si="6"/>
        <v>222</v>
      </c>
      <c r="I32" s="356"/>
      <c r="J32" s="89">
        <f t="shared" si="7"/>
        <v>2.7272727272727271</v>
      </c>
      <c r="K32" s="142" t="str">
        <f>IFERROR(INDEX('SEMANA 17 AL 21 MAR'!$A$7:$AR$383,MATCH(A32,'SEMANA 17 AL 21 MAR'!$A$7:$A$424),44),"")</f>
        <v>P</v>
      </c>
      <c r="L32" s="357">
        <v>500</v>
      </c>
      <c r="M32" s="358"/>
      <c r="N32" s="120">
        <f t="shared" si="8"/>
        <v>0.33333333333333331</v>
      </c>
      <c r="O32" s="132"/>
      <c r="P32" s="134"/>
      <c r="Q32" s="134"/>
      <c r="R32" s="134"/>
      <c r="S32" s="134"/>
      <c r="T32" s="134"/>
      <c r="U32" s="26">
        <f t="shared" si="9"/>
        <v>0</v>
      </c>
      <c r="V32" s="120" t="str">
        <f t="shared" si="10"/>
        <v/>
      </c>
      <c r="W32" s="355"/>
      <c r="X32" s="356"/>
      <c r="Y32" s="355"/>
      <c r="Z32" s="356"/>
      <c r="AA32" s="359"/>
      <c r="AB32" s="360"/>
      <c r="AC32" s="360"/>
      <c r="AD32" s="360"/>
      <c r="AE32" s="360"/>
      <c r="AF32" s="360"/>
      <c r="AG32" s="361"/>
      <c r="AH32" s="121">
        <f t="shared" si="11"/>
        <v>74</v>
      </c>
      <c r="AI32" s="292">
        <f>IFERROR(INDEX('SEMANA 17 AL 21 MAR'!$A$7:$AR$383,MATCH(A32,'SEMANA 17 AL 21 MAR'!$A$7:$A$424),43),"")</f>
        <v>0</v>
      </c>
    </row>
    <row r="33" spans="1:35" ht="17.100000000000001" customHeight="1" x14ac:dyDescent="0.25">
      <c r="A33" s="141">
        <v>99</v>
      </c>
      <c r="B33" s="26" t="str">
        <f>IFERROR(INDEX('SEMANA 17 AL 21 MAR'!$A$7:$AA$383,MATCH(A33,'SEMANA 17 AL 21 MAR'!$A$7:$A$424),2),"")</f>
        <v>TIJERA #1</v>
      </c>
      <c r="C33" s="26" t="str">
        <f>IFERROR(INDEX('SEMANA 17 AL 21 MAR'!$A$7:$AA$383,MATCH(A33,'SEMANA 17 AL 21 MAR'!$A$7:$A$424),3),"")</f>
        <v xml:space="preserve">PEINETA DISUASIVA         PUA 300    </v>
      </c>
      <c r="D33" s="26" t="str">
        <f>IFERROR(INDEX('SEMANA 17 AL 21 MAR'!$A$7:$AA$383,MATCH(A33,'SEMANA 17 AL 21 MAR'!$A$7:$A$424),5),"")</f>
        <v>CORT PUA300</v>
      </c>
      <c r="E33" s="122">
        <f>IFERROR(INDEX('SEMANA 17 AL 21 MAR'!$A$7:$AA$383,MATCH(A33,'SEMANA 17 AL 21 MAR'!$A$7:$A$424),6),"")</f>
        <v>7.0000000000000007E-2</v>
      </c>
      <c r="F33" s="123">
        <f>IFERROR(INDEX('SEMANA 17 AL 21 MAR'!$A$7:$AA$383,MATCH(A33,'SEMANA 17 AL 21 MAR'!$A$7:$A$424),7),"")</f>
        <v>5400</v>
      </c>
      <c r="G33" s="175">
        <f>IFERROR(INDEX('SEMANA 17 AL 21 MAR'!$A$7:$AA$383,MATCH(A33,'SEMANA 17 AL 21 MAR'!$A$7:$A$424),10),"")</f>
        <v>1500</v>
      </c>
      <c r="H33" s="355">
        <f t="shared" si="6"/>
        <v>105.00000000000001</v>
      </c>
      <c r="I33" s="356"/>
      <c r="J33" s="89">
        <f t="shared" si="7"/>
        <v>2.5</v>
      </c>
      <c r="K33" s="142" t="str">
        <f>IFERROR(INDEX('SEMANA 17 AL 21 MAR'!$A$7:$AR$383,MATCH(A33,'SEMANA 17 AL 21 MAR'!$A$7:$A$424),44),"")</f>
        <v>P</v>
      </c>
      <c r="L33" s="357"/>
      <c r="M33" s="358"/>
      <c r="N33" s="120">
        <f t="shared" si="8"/>
        <v>0</v>
      </c>
      <c r="O33" s="132"/>
      <c r="P33" s="134"/>
      <c r="Q33" s="134"/>
      <c r="R33" s="134"/>
      <c r="S33" s="134"/>
      <c r="T33" s="134"/>
      <c r="U33" s="26">
        <f t="shared" si="9"/>
        <v>0</v>
      </c>
      <c r="V33" s="120" t="str">
        <f t="shared" si="10"/>
        <v/>
      </c>
      <c r="W33" s="355"/>
      <c r="X33" s="356"/>
      <c r="Y33" s="355"/>
      <c r="Z33" s="356"/>
      <c r="AA33" s="359"/>
      <c r="AB33" s="360"/>
      <c r="AC33" s="360"/>
      <c r="AD33" s="360"/>
      <c r="AE33" s="360"/>
      <c r="AF33" s="360"/>
      <c r="AG33" s="361"/>
      <c r="AH33" s="121">
        <f t="shared" si="11"/>
        <v>0</v>
      </c>
      <c r="AI33" s="292">
        <f>IFERROR(INDEX('SEMANA 17 AL 21 MAR'!$A$7:$AR$383,MATCH(A33,'SEMANA 17 AL 21 MAR'!$A$7:$A$424),43),"")</f>
        <v>0</v>
      </c>
    </row>
    <row r="34" spans="1:35" ht="17.100000000000001" customHeight="1" x14ac:dyDescent="0.25">
      <c r="A34" s="141">
        <v>7</v>
      </c>
      <c r="B34" s="26" t="str">
        <f>IFERROR(INDEX('SEMANA 17 AL 21 MAR'!$A$7:$AA$383,MATCH(A34,'SEMANA 17 AL 21 MAR'!$A$7:$A$424),2),"")</f>
        <v>TIJERA #2</v>
      </c>
      <c r="C34" s="26" t="str">
        <f>IFERROR(INDEX('SEMANA 17 AL 21 MAR'!$A$7:$AA$383,MATCH(A34,'SEMANA 17 AL 21 MAR'!$A$7:$A$424),3),"")</f>
        <v>Tirafondo Nº2, 7/8x149</v>
      </c>
      <c r="D34" s="26" t="str">
        <f>IFERROR(INDEX('SEMANA 17 AL 21 MAR'!$A$7:$AA$383,MATCH(A34,'SEMANA 17 AL 21 MAR'!$A$7:$A$424),5),"")</f>
        <v>CORTAR</v>
      </c>
      <c r="E34" s="122">
        <f>IFERROR(INDEX('SEMANA 17 AL 21 MAR'!$A$7:$AA$383,MATCH(A34,'SEMANA 17 AL 21 MAR'!$A$7:$A$424),6),"")</f>
        <v>0.55200000000000005</v>
      </c>
      <c r="F34" s="123">
        <f>IFERROR(INDEX('SEMANA 17 AL 21 MAR'!$A$7:$AA$383,MATCH(A34,'SEMANA 17 AL 21 MAR'!$A$7:$A$424),7),"")</f>
        <v>4590</v>
      </c>
      <c r="G34" s="175">
        <f>IFERROR(INDEX('SEMANA 17 AL 21 MAR'!$A$7:$AA$383,MATCH(A34,'SEMANA 17 AL 21 MAR'!$A$7:$A$424),10),"")</f>
        <v>2000</v>
      </c>
      <c r="H34" s="355">
        <f t="shared" si="0"/>
        <v>1104</v>
      </c>
      <c r="I34" s="356"/>
      <c r="J34" s="89">
        <f t="shared" si="1"/>
        <v>3.9215686274509802</v>
      </c>
      <c r="K34" s="142" t="str">
        <f>IFERROR(INDEX('SEMANA 17 AL 21 MAR'!$A$7:$AR$383,MATCH(A34,'SEMANA 17 AL 21 MAR'!$A$7:$A$424),44),"")</f>
        <v>P</v>
      </c>
      <c r="L34" s="357">
        <v>2255</v>
      </c>
      <c r="M34" s="358"/>
      <c r="N34" s="120">
        <f t="shared" si="2"/>
        <v>1.1274999999999999</v>
      </c>
      <c r="O34" s="132"/>
      <c r="P34" s="134"/>
      <c r="Q34" s="134"/>
      <c r="R34" s="134"/>
      <c r="S34" s="134"/>
      <c r="T34" s="134"/>
      <c r="U34" s="26">
        <f t="shared" si="3"/>
        <v>0</v>
      </c>
      <c r="V34" s="120" t="str">
        <f t="shared" si="4"/>
        <v/>
      </c>
      <c r="W34" s="355"/>
      <c r="X34" s="356"/>
      <c r="Y34" s="355"/>
      <c r="Z34" s="356"/>
      <c r="AA34" s="359"/>
      <c r="AB34" s="360"/>
      <c r="AC34" s="360"/>
      <c r="AD34" s="360"/>
      <c r="AE34" s="360"/>
      <c r="AF34" s="360"/>
      <c r="AG34" s="361"/>
      <c r="AH34" s="121">
        <f t="shared" si="5"/>
        <v>1244.76</v>
      </c>
      <c r="AI34" s="292">
        <f>IFERROR(INDEX('SEMANA 17 AL 21 MAR'!$A$7:$AR$383,MATCH(A34,'SEMANA 17 AL 21 MAR'!$A$7:$A$424),43),"")</f>
        <v>0</v>
      </c>
    </row>
    <row r="35" spans="1:35" ht="17.100000000000001" customHeight="1" x14ac:dyDescent="0.25">
      <c r="A35" s="141">
        <v>52</v>
      </c>
      <c r="B35" s="26" t="str">
        <f>IFERROR(INDEX('SEMANA 17 AL 21 MAR'!$A$7:$AA$383,MATCH(A35,'SEMANA 17 AL 21 MAR'!$A$7:$A$424),2),"")</f>
        <v>TIJERA #2</v>
      </c>
      <c r="C35" s="26" t="str">
        <f>IFERROR(INDEX('SEMANA 17 AL 21 MAR'!$A$7:$AA$383,MATCH(A35,'SEMANA 17 AL 21 MAR'!$A$7:$A$424),3),"")</f>
        <v>Espiga 3/4x155x295 caps.1.3/8" Poliamida c/HOR</v>
      </c>
      <c r="D35" s="26" t="str">
        <f>IFERROR(INDEX('SEMANA 17 AL 21 MAR'!$A$7:$AA$383,MATCH(A35,'SEMANA 17 AL 21 MAR'!$A$7:$A$424),5),"")</f>
        <v>CORTAR</v>
      </c>
      <c r="E35" s="122">
        <f>IFERROR(INDEX('SEMANA 17 AL 21 MAR'!$A$7:$AA$383,MATCH(A35,'SEMANA 17 AL 21 MAR'!$A$7:$A$424),6),"")</f>
        <v>0.74099999999999999</v>
      </c>
      <c r="F35" s="123">
        <f>IFERROR(INDEX('SEMANA 17 AL 21 MAR'!$A$7:$AA$383,MATCH(A35,'SEMANA 17 AL 21 MAR'!$A$7:$A$424),7),"")</f>
        <v>4050</v>
      </c>
      <c r="G35" s="175">
        <f>IFERROR(INDEX('SEMANA 17 AL 21 MAR'!$A$7:$AA$383,MATCH(A35,'SEMANA 17 AL 21 MAR'!$A$7:$A$424),10),"")</f>
        <v>1000</v>
      </c>
      <c r="H35" s="355">
        <f t="shared" si="0"/>
        <v>741</v>
      </c>
      <c r="I35" s="356"/>
      <c r="J35" s="89">
        <f t="shared" si="1"/>
        <v>2.2222222222222223</v>
      </c>
      <c r="K35" s="142" t="str">
        <f>IFERROR(INDEX('SEMANA 17 AL 21 MAR'!$A$7:$AR$383,MATCH(A35,'SEMANA 17 AL 21 MAR'!$A$7:$A$424),44),"")</f>
        <v>P</v>
      </c>
      <c r="L35" s="357"/>
      <c r="M35" s="358"/>
      <c r="N35" s="120">
        <f t="shared" si="2"/>
        <v>0</v>
      </c>
      <c r="O35" s="132"/>
      <c r="P35" s="134"/>
      <c r="Q35" s="134"/>
      <c r="R35" s="134"/>
      <c r="S35" s="134"/>
      <c r="T35" s="134"/>
      <c r="U35" s="26">
        <f t="shared" si="3"/>
        <v>0</v>
      </c>
      <c r="V35" s="120" t="str">
        <f t="shared" si="4"/>
        <v/>
      </c>
      <c r="W35" s="355"/>
      <c r="X35" s="356"/>
      <c r="Y35" s="355"/>
      <c r="Z35" s="356"/>
      <c r="AA35" s="359"/>
      <c r="AB35" s="360"/>
      <c r="AC35" s="360"/>
      <c r="AD35" s="360"/>
      <c r="AE35" s="360"/>
      <c r="AF35" s="360"/>
      <c r="AG35" s="361"/>
      <c r="AH35" s="121">
        <f t="shared" si="5"/>
        <v>0</v>
      </c>
      <c r="AI35" s="292">
        <f>IFERROR(INDEX('SEMANA 17 AL 21 MAR'!$A$7:$AR$383,MATCH(A35,'SEMANA 17 AL 21 MAR'!$A$7:$A$424),43),"")</f>
        <v>0</v>
      </c>
    </row>
    <row r="36" spans="1:35" ht="17.100000000000001" customHeight="1" x14ac:dyDescent="0.25">
      <c r="A36" s="141">
        <v>66</v>
      </c>
      <c r="B36" s="26" t="str">
        <f>IFERROR(INDEX('SEMANA 17 AL 21 MAR'!$A$7:$AA$383,MATCH(A36,'SEMANA 17 AL 21 MAR'!$A$7:$A$424),2),"")</f>
        <v>TIJERA #2</v>
      </c>
      <c r="C36" s="26" t="str">
        <f>IFERROR(INDEX('SEMANA 17 AL 21 MAR'!$A$7:$AA$383,MATCH(A36,'SEMANA 17 AL 21 MAR'!$A$7:$A$424),3),"")</f>
        <v>Perno Talón Aguja DJKZ  1xM305   1045</v>
      </c>
      <c r="D36" s="26" t="str">
        <f>IFERROR(INDEX('SEMANA 17 AL 21 MAR'!$A$7:$AA$383,MATCH(A36,'SEMANA 17 AL 21 MAR'!$A$7:$A$424),5),"")</f>
        <v>CORTAR</v>
      </c>
      <c r="E36" s="122">
        <f>IFERROR(INDEX('SEMANA 17 AL 21 MAR'!$A$7:$AA$383,MATCH(A36,'SEMANA 17 AL 21 MAR'!$A$7:$A$424),6),"")</f>
        <v>1.4670000000000001</v>
      </c>
      <c r="F36" s="123">
        <f>IFERROR(INDEX('SEMANA 17 AL 21 MAR'!$A$7:$AA$383,MATCH(A36,'SEMANA 17 AL 21 MAR'!$A$7:$A$424),7),"")</f>
        <v>3150</v>
      </c>
      <c r="G36" s="175">
        <f>IFERROR(INDEX('SEMANA 17 AL 21 MAR'!$A$7:$AA$383,MATCH(A36,'SEMANA 17 AL 21 MAR'!$A$7:$A$424),10),"")</f>
        <v>150</v>
      </c>
      <c r="H36" s="355">
        <f t="shared" si="0"/>
        <v>220.05</v>
      </c>
      <c r="I36" s="356"/>
      <c r="J36" s="89">
        <f t="shared" si="1"/>
        <v>0.42857142857142855</v>
      </c>
      <c r="K36" s="142" t="str">
        <f>IFERROR(INDEX('SEMANA 17 AL 21 MAR'!$A$7:$AR$383,MATCH(A36,'SEMANA 17 AL 21 MAR'!$A$7:$A$424),44),"")</f>
        <v>P</v>
      </c>
      <c r="L36" s="357"/>
      <c r="M36" s="358"/>
      <c r="N36" s="120">
        <f t="shared" si="2"/>
        <v>0</v>
      </c>
      <c r="O36" s="132"/>
      <c r="P36" s="134"/>
      <c r="Q36" s="134"/>
      <c r="R36" s="134"/>
      <c r="S36" s="134"/>
      <c r="T36" s="134"/>
      <c r="U36" s="26">
        <f t="shared" si="3"/>
        <v>0</v>
      </c>
      <c r="V36" s="120" t="str">
        <f t="shared" si="4"/>
        <v/>
      </c>
      <c r="W36" s="355"/>
      <c r="X36" s="356"/>
      <c r="Y36" s="355"/>
      <c r="Z36" s="356"/>
      <c r="AA36" s="359"/>
      <c r="AB36" s="360"/>
      <c r="AC36" s="360"/>
      <c r="AD36" s="360"/>
      <c r="AE36" s="360"/>
      <c r="AF36" s="360"/>
      <c r="AG36" s="361"/>
      <c r="AH36" s="121">
        <f t="shared" si="5"/>
        <v>0</v>
      </c>
      <c r="AI36" s="292">
        <f>IFERROR(INDEX('SEMANA 17 AL 21 MAR'!$A$7:$AR$383,MATCH(A36,'SEMANA 17 AL 21 MAR'!$A$7:$A$424),43),"")</f>
        <v>0</v>
      </c>
    </row>
    <row r="37" spans="1:35" ht="17.100000000000001" customHeight="1" x14ac:dyDescent="0.25">
      <c r="A37" s="141"/>
      <c r="B37" s="26" t="str">
        <f>IFERROR(INDEX('SEMANA 17 AL 21 MAR'!$A$7:$AA$383,MATCH(A37,'SEMANA 17 AL 21 MAR'!$A$7:$A$424),2),"")</f>
        <v/>
      </c>
      <c r="C37" s="26" t="str">
        <f>IFERROR(INDEX('SEMANA 17 AL 21 MAR'!$A$7:$AA$383,MATCH(A37,'SEMANA 17 AL 21 MAR'!$A$7:$A$424),3),"")</f>
        <v/>
      </c>
      <c r="D37" s="26" t="str">
        <f>IFERROR(INDEX('SEMANA 17 AL 21 MAR'!$A$7:$AA$383,MATCH(A37,'SEMANA 17 AL 21 MAR'!$A$7:$A$424),5),"")</f>
        <v/>
      </c>
      <c r="E37" s="122" t="str">
        <f>IFERROR(INDEX('SEMANA 17 AL 21 MAR'!$A$7:$AA$383,MATCH(A37,'SEMANA 17 AL 21 MAR'!$A$7:$A$424),6),"")</f>
        <v/>
      </c>
      <c r="F37" s="123" t="str">
        <f>IFERROR(INDEX('SEMANA 17 AL 21 MAR'!$A$7:$AA$383,MATCH(A37,'SEMANA 17 AL 21 MAR'!$A$7:$A$424),7),"")</f>
        <v/>
      </c>
      <c r="G37" s="175" t="str">
        <f>IFERROR(INDEX('SEMANA 17 AL 21 MAR'!$A$7:$AA$383,MATCH(A37,'SEMANA 17 AL 21 MAR'!$A$7:$A$424),10),"")</f>
        <v/>
      </c>
      <c r="H37" s="355" t="str">
        <f t="shared" si="0"/>
        <v/>
      </c>
      <c r="I37" s="356"/>
      <c r="J37" s="89" t="str">
        <f t="shared" si="1"/>
        <v/>
      </c>
      <c r="K37" s="142" t="str">
        <f>IFERROR(INDEX('SEMANA 17 AL 21 MAR'!$A$7:$AR$383,MATCH(A37,'SEMANA 17 AL 21 MAR'!$A$7:$A$424),44),"")</f>
        <v/>
      </c>
      <c r="L37" s="357"/>
      <c r="M37" s="358"/>
      <c r="N37" s="120" t="str">
        <f t="shared" si="2"/>
        <v/>
      </c>
      <c r="O37" s="132"/>
      <c r="P37" s="134"/>
      <c r="Q37" s="134"/>
      <c r="R37" s="134"/>
      <c r="S37" s="134"/>
      <c r="T37" s="134"/>
      <c r="U37" s="26">
        <f t="shared" si="3"/>
        <v>0</v>
      </c>
      <c r="V37" s="120" t="str">
        <f t="shared" si="4"/>
        <v/>
      </c>
      <c r="W37" s="355"/>
      <c r="X37" s="356"/>
      <c r="Y37" s="355"/>
      <c r="Z37" s="356"/>
      <c r="AA37" s="359"/>
      <c r="AB37" s="360"/>
      <c r="AC37" s="360"/>
      <c r="AD37" s="360"/>
      <c r="AE37" s="360"/>
      <c r="AF37" s="360"/>
      <c r="AG37" s="361"/>
      <c r="AH37" s="121" t="str">
        <f t="shared" si="5"/>
        <v/>
      </c>
      <c r="AI37" s="292" t="str">
        <f>IFERROR(INDEX('SEMANA 17 AL 21 MAR'!$A$7:$AR$383,MATCH(A37,'SEMANA 17 AL 21 MAR'!$A$7:$A$424),43),"")</f>
        <v/>
      </c>
    </row>
    <row r="38" spans="1:35" ht="17.100000000000001" customHeight="1" x14ac:dyDescent="0.25">
      <c r="A38" s="141"/>
      <c r="B38" s="26" t="str">
        <f>IFERROR(INDEX('SEMANA 17 AL 21 MAR'!$A$7:$AA$383,MATCH(A38,'SEMANA 17 AL 21 MAR'!$A$7:$A$424),2),"")</f>
        <v/>
      </c>
      <c r="C38" s="26" t="str">
        <f>IFERROR(INDEX('SEMANA 17 AL 21 MAR'!$A$7:$AA$383,MATCH(A38,'SEMANA 17 AL 21 MAR'!$A$7:$A$424),3),"")</f>
        <v/>
      </c>
      <c r="D38" s="26" t="str">
        <f>IFERROR(INDEX('SEMANA 17 AL 21 MAR'!$A$7:$AA$383,MATCH(A38,'SEMANA 17 AL 21 MAR'!$A$7:$A$424),5),"")</f>
        <v/>
      </c>
      <c r="E38" s="122" t="str">
        <f>IFERROR(INDEX('SEMANA 17 AL 21 MAR'!$A$7:$AA$383,MATCH(A38,'SEMANA 17 AL 21 MAR'!$A$7:$A$424),6),"")</f>
        <v/>
      </c>
      <c r="F38" s="123" t="str">
        <f>IFERROR(INDEX('SEMANA 17 AL 21 MAR'!$A$7:$AA$383,MATCH(A38,'SEMANA 17 AL 21 MAR'!$A$7:$A$424),7),"")</f>
        <v/>
      </c>
      <c r="G38" s="175" t="str">
        <f>IFERROR(INDEX('SEMANA 17 AL 21 MAR'!$A$7:$AA$383,MATCH(A38,'SEMANA 17 AL 21 MAR'!$A$7:$A$424),10),"")</f>
        <v/>
      </c>
      <c r="H38" s="355" t="str">
        <f t="shared" si="0"/>
        <v/>
      </c>
      <c r="I38" s="356"/>
      <c r="J38" s="89" t="str">
        <f t="shared" si="1"/>
        <v/>
      </c>
      <c r="K38" s="142" t="str">
        <f>IFERROR(INDEX('SEMANA 17 AL 21 MAR'!$A$7:$AR$383,MATCH(A38,'SEMANA 17 AL 21 MAR'!$A$7:$A$424),44),"")</f>
        <v/>
      </c>
      <c r="L38" s="357"/>
      <c r="M38" s="358"/>
      <c r="N38" s="120" t="str">
        <f t="shared" si="2"/>
        <v/>
      </c>
      <c r="O38" s="132"/>
      <c r="P38" s="134"/>
      <c r="Q38" s="134"/>
      <c r="R38" s="134"/>
      <c r="S38" s="134"/>
      <c r="T38" s="134"/>
      <c r="U38" s="26">
        <f t="shared" si="3"/>
        <v>0</v>
      </c>
      <c r="V38" s="120" t="str">
        <f t="shared" si="4"/>
        <v/>
      </c>
      <c r="W38" s="355"/>
      <c r="X38" s="356"/>
      <c r="Y38" s="355"/>
      <c r="Z38" s="356"/>
      <c r="AA38" s="359"/>
      <c r="AB38" s="360"/>
      <c r="AC38" s="360"/>
      <c r="AD38" s="360"/>
      <c r="AE38" s="360"/>
      <c r="AF38" s="360"/>
      <c r="AG38" s="361"/>
      <c r="AH38" s="121" t="str">
        <f t="shared" si="5"/>
        <v/>
      </c>
      <c r="AI38" s="292" t="str">
        <f>IFERROR(INDEX('SEMANA 17 AL 21 MAR'!$A$7:$AR$383,MATCH(A38,'SEMANA 17 AL 21 MAR'!$A$7:$A$424),43),"")</f>
        <v/>
      </c>
    </row>
    <row r="39" spans="1:35" ht="17.100000000000001" customHeight="1" x14ac:dyDescent="0.25">
      <c r="A39" s="141"/>
      <c r="B39" s="26" t="str">
        <f>IFERROR(INDEX('SEMANA 17 AL 21 MAR'!$A$7:$AA$383,MATCH(A39,'SEMANA 17 AL 21 MAR'!$A$7:$A$424),2),"")</f>
        <v/>
      </c>
      <c r="C39" s="26" t="str">
        <f>IFERROR(INDEX('SEMANA 17 AL 21 MAR'!$A$7:$AA$383,MATCH(A39,'SEMANA 17 AL 21 MAR'!$A$7:$A$424),3),"")</f>
        <v/>
      </c>
      <c r="D39" s="26" t="str">
        <f>IFERROR(INDEX('SEMANA 17 AL 21 MAR'!$A$7:$AA$383,MATCH(A39,'SEMANA 17 AL 21 MAR'!$A$7:$A$424),5),"")</f>
        <v/>
      </c>
      <c r="E39" s="122" t="str">
        <f>IFERROR(INDEX('SEMANA 17 AL 21 MAR'!$A$7:$AA$383,MATCH(A39,'SEMANA 17 AL 21 MAR'!$A$7:$A$424),6),"")</f>
        <v/>
      </c>
      <c r="F39" s="123" t="str">
        <f>IFERROR(INDEX('SEMANA 17 AL 21 MAR'!$A$7:$AA$383,MATCH(A39,'SEMANA 17 AL 21 MAR'!$A$7:$A$424),7),"")</f>
        <v/>
      </c>
      <c r="G39" s="175" t="str">
        <f>IFERROR(INDEX('SEMANA 17 AL 21 MAR'!$A$7:$AA$383,MATCH(A39,'SEMANA 17 AL 21 MAR'!$A$7:$A$424),10),"")</f>
        <v/>
      </c>
      <c r="H39" s="355" t="str">
        <f t="shared" si="0"/>
        <v/>
      </c>
      <c r="I39" s="356"/>
      <c r="J39" s="89" t="str">
        <f t="shared" si="1"/>
        <v/>
      </c>
      <c r="K39" s="142" t="str">
        <f>IFERROR(INDEX('SEMANA 17 AL 21 MAR'!$A$7:$AR$383,MATCH(A39,'SEMANA 17 AL 21 MAR'!$A$7:$A$424),44),"")</f>
        <v/>
      </c>
      <c r="L39" s="357"/>
      <c r="M39" s="358"/>
      <c r="N39" s="120" t="str">
        <f t="shared" si="2"/>
        <v/>
      </c>
      <c r="O39" s="132"/>
      <c r="P39" s="134"/>
      <c r="Q39" s="134"/>
      <c r="R39" s="134"/>
      <c r="S39" s="134"/>
      <c r="T39" s="134"/>
      <c r="U39" s="26">
        <f t="shared" si="3"/>
        <v>0</v>
      </c>
      <c r="V39" s="120" t="str">
        <f t="shared" si="4"/>
        <v/>
      </c>
      <c r="W39" s="355"/>
      <c r="X39" s="356"/>
      <c r="Y39" s="355"/>
      <c r="Z39" s="356"/>
      <c r="AA39" s="359"/>
      <c r="AB39" s="360"/>
      <c r="AC39" s="360"/>
      <c r="AD39" s="360"/>
      <c r="AE39" s="360"/>
      <c r="AF39" s="360"/>
      <c r="AG39" s="361"/>
      <c r="AH39" s="121" t="str">
        <f t="shared" si="5"/>
        <v/>
      </c>
      <c r="AI39" s="292" t="str">
        <f>IFERROR(INDEX('SEMANA 17 AL 21 MAR'!$A$7:$AR$383,MATCH(A39,'SEMANA 17 AL 21 MAR'!$A$7:$A$424),43),"")</f>
        <v/>
      </c>
    </row>
    <row r="40" spans="1:35" ht="17.100000000000001" customHeight="1" x14ac:dyDescent="0.25">
      <c r="A40" s="141"/>
      <c r="B40" s="26" t="str">
        <f>IFERROR(INDEX('SEMANA 17 AL 21 MAR'!$A$7:$AA$383,MATCH(A40,'SEMANA 17 AL 21 MAR'!$A$7:$A$424),2),"")</f>
        <v/>
      </c>
      <c r="C40" s="26" t="str">
        <f>IFERROR(INDEX('SEMANA 17 AL 21 MAR'!$A$7:$AA$383,MATCH(A40,'SEMANA 17 AL 21 MAR'!$A$7:$A$424),3),"")</f>
        <v/>
      </c>
      <c r="D40" s="26" t="str">
        <f>IFERROR(INDEX('SEMANA 17 AL 21 MAR'!$A$7:$AA$383,MATCH(A40,'SEMANA 17 AL 21 MAR'!$A$7:$A$424),5),"")</f>
        <v/>
      </c>
      <c r="E40" s="122" t="str">
        <f>IFERROR(INDEX('SEMANA 17 AL 21 MAR'!$A$7:$AA$383,MATCH(A40,'SEMANA 17 AL 21 MAR'!$A$7:$A$424),6),"")</f>
        <v/>
      </c>
      <c r="F40" s="123" t="str">
        <f>IFERROR(INDEX('SEMANA 17 AL 21 MAR'!$A$7:$AA$383,MATCH(A40,'SEMANA 17 AL 21 MAR'!$A$7:$A$424),7),"")</f>
        <v/>
      </c>
      <c r="G40" s="175" t="str">
        <f>IFERROR(INDEX('SEMANA 17 AL 21 MAR'!$A$7:$AA$383,MATCH(A40,'SEMANA 17 AL 21 MAR'!$A$7:$A$424),10),"")</f>
        <v/>
      </c>
      <c r="H40" s="355" t="str">
        <f t="shared" si="0"/>
        <v/>
      </c>
      <c r="I40" s="356"/>
      <c r="J40" s="89" t="str">
        <f t="shared" si="1"/>
        <v/>
      </c>
      <c r="K40" s="142" t="str">
        <f>IFERROR(INDEX('SEMANA 17 AL 21 MAR'!$A$7:$AR$383,MATCH(A40,'SEMANA 17 AL 21 MAR'!$A$7:$A$424),44),"")</f>
        <v/>
      </c>
      <c r="L40" s="357"/>
      <c r="M40" s="358"/>
      <c r="N40" s="120" t="str">
        <f t="shared" si="2"/>
        <v/>
      </c>
      <c r="O40" s="132"/>
      <c r="P40" s="134"/>
      <c r="Q40" s="134"/>
      <c r="R40" s="134"/>
      <c r="S40" s="134"/>
      <c r="T40" s="134"/>
      <c r="U40" s="26">
        <f t="shared" si="3"/>
        <v>0</v>
      </c>
      <c r="V40" s="120" t="str">
        <f t="shared" si="4"/>
        <v/>
      </c>
      <c r="W40" s="355"/>
      <c r="X40" s="356"/>
      <c r="Y40" s="355"/>
      <c r="Z40" s="356"/>
      <c r="AA40" s="359"/>
      <c r="AB40" s="360"/>
      <c r="AC40" s="360"/>
      <c r="AD40" s="360"/>
      <c r="AE40" s="360"/>
      <c r="AF40" s="360"/>
      <c r="AG40" s="361"/>
      <c r="AH40" s="121" t="str">
        <f t="shared" si="5"/>
        <v/>
      </c>
      <c r="AI40" s="292" t="str">
        <f>IFERROR(INDEX('SEMANA 17 AL 21 MAR'!$A$7:$AR$383,MATCH(A40,'SEMANA 17 AL 21 MAR'!$A$7:$A$424),43),"")</f>
        <v/>
      </c>
    </row>
    <row r="41" spans="1:35" ht="17.100000000000001" customHeight="1" x14ac:dyDescent="0.25">
      <c r="A41" s="141"/>
      <c r="B41" s="26" t="str">
        <f>IFERROR(INDEX('SEMANA 17 AL 21 MAR'!$A$7:$AA$383,MATCH(A41,'SEMANA 17 AL 21 MAR'!$A$7:$A$424),2),"")</f>
        <v/>
      </c>
      <c r="C41" s="26" t="str">
        <f>IFERROR(INDEX('SEMANA 17 AL 21 MAR'!$A$7:$AA$383,MATCH(A41,'SEMANA 17 AL 21 MAR'!$A$7:$A$424),3),"")</f>
        <v/>
      </c>
      <c r="D41" s="26" t="str">
        <f>IFERROR(INDEX('SEMANA 17 AL 21 MAR'!$A$7:$AA$383,MATCH(A41,'SEMANA 17 AL 21 MAR'!$A$7:$A$424),5),"")</f>
        <v/>
      </c>
      <c r="E41" s="122" t="str">
        <f>IFERROR(INDEX('SEMANA 17 AL 21 MAR'!$A$7:$AA$383,MATCH(A41,'SEMANA 17 AL 21 MAR'!$A$7:$A$424),6),"")</f>
        <v/>
      </c>
      <c r="F41" s="123" t="str">
        <f>IFERROR(INDEX('SEMANA 17 AL 21 MAR'!$A$7:$AA$383,MATCH(A41,'SEMANA 17 AL 21 MAR'!$A$7:$A$424),7),"")</f>
        <v/>
      </c>
      <c r="G41" s="175" t="str">
        <f>IFERROR(INDEX('SEMANA 17 AL 21 MAR'!$A$7:$AA$383,MATCH(A41,'SEMANA 17 AL 21 MAR'!$A$7:$A$424),10),"")</f>
        <v/>
      </c>
      <c r="H41" s="355" t="str">
        <f t="shared" si="0"/>
        <v/>
      </c>
      <c r="I41" s="356"/>
      <c r="J41" s="89" t="str">
        <f t="shared" si="1"/>
        <v/>
      </c>
      <c r="K41" s="142" t="str">
        <f>IFERROR(INDEX('SEMANA 17 AL 21 MAR'!$A$7:$AR$383,MATCH(A41,'SEMANA 17 AL 21 MAR'!$A$7:$A$424),44),"")</f>
        <v/>
      </c>
      <c r="L41" s="357"/>
      <c r="M41" s="358"/>
      <c r="N41" s="120" t="str">
        <f t="shared" si="2"/>
        <v/>
      </c>
      <c r="O41" s="132"/>
      <c r="P41" s="134"/>
      <c r="Q41" s="134"/>
      <c r="R41" s="134"/>
      <c r="S41" s="134"/>
      <c r="T41" s="134"/>
      <c r="U41" s="26">
        <f t="shared" si="3"/>
        <v>0</v>
      </c>
      <c r="V41" s="120" t="str">
        <f t="shared" si="4"/>
        <v/>
      </c>
      <c r="W41" s="355"/>
      <c r="X41" s="356"/>
      <c r="Y41" s="355"/>
      <c r="Z41" s="356"/>
      <c r="AA41" s="359"/>
      <c r="AB41" s="360"/>
      <c r="AC41" s="360"/>
      <c r="AD41" s="360"/>
      <c r="AE41" s="360"/>
      <c r="AF41" s="360"/>
      <c r="AG41" s="361"/>
      <c r="AH41" s="121" t="str">
        <f t="shared" si="5"/>
        <v/>
      </c>
      <c r="AI41" s="292" t="str">
        <f>IFERROR(INDEX('SEMANA 17 AL 21 MAR'!$A$7:$AR$383,MATCH(A41,'SEMANA 17 AL 21 MAR'!$A$7:$A$424),43),"")</f>
        <v/>
      </c>
    </row>
    <row r="42" spans="1:35" ht="17.100000000000001" customHeight="1" x14ac:dyDescent="0.25">
      <c r="A42" s="141"/>
      <c r="B42" s="26" t="str">
        <f>IFERROR(INDEX('SEMANA 17 AL 21 MAR'!$A$7:$AA$383,MATCH(A42,'SEMANA 17 AL 21 MAR'!$A$7:$A$424),2),"")</f>
        <v/>
      </c>
      <c r="C42" s="26" t="str">
        <f>IFERROR(INDEX('SEMANA 17 AL 21 MAR'!$A$7:$AA$383,MATCH(A42,'SEMANA 17 AL 21 MAR'!$A$7:$A$424),3),"")</f>
        <v/>
      </c>
      <c r="D42" s="26" t="str">
        <f>IFERROR(INDEX('SEMANA 17 AL 21 MAR'!$A$7:$AA$383,MATCH(A42,'SEMANA 17 AL 21 MAR'!$A$7:$A$424),5),"")</f>
        <v/>
      </c>
      <c r="E42" s="122" t="str">
        <f>IFERROR(INDEX('SEMANA 17 AL 21 MAR'!$A$7:$AA$383,MATCH(A42,'SEMANA 17 AL 21 MAR'!$A$7:$A$424),6),"")</f>
        <v/>
      </c>
      <c r="F42" s="123" t="str">
        <f>IFERROR(INDEX('SEMANA 17 AL 21 MAR'!$A$7:$AA$383,MATCH(A42,'SEMANA 17 AL 21 MAR'!$A$7:$A$424),7),"")</f>
        <v/>
      </c>
      <c r="G42" s="175" t="str">
        <f>IFERROR(INDEX('SEMANA 17 AL 21 MAR'!$A$7:$AA$383,MATCH(A42,'SEMANA 17 AL 21 MAR'!$A$7:$A$424),10),"")</f>
        <v/>
      </c>
      <c r="H42" s="355" t="str">
        <f t="shared" si="0"/>
        <v/>
      </c>
      <c r="I42" s="356"/>
      <c r="J42" s="89" t="str">
        <f t="shared" si="1"/>
        <v/>
      </c>
      <c r="K42" s="142" t="str">
        <f>IFERROR(INDEX('SEMANA 17 AL 21 MAR'!$A$7:$AR$383,MATCH(A42,'SEMANA 17 AL 21 MAR'!$A$7:$A$424),44),"")</f>
        <v/>
      </c>
      <c r="L42" s="357"/>
      <c r="M42" s="358"/>
      <c r="N42" s="120" t="str">
        <f t="shared" si="2"/>
        <v/>
      </c>
      <c r="O42" s="132"/>
      <c r="P42" s="134"/>
      <c r="Q42" s="134"/>
      <c r="R42" s="134"/>
      <c r="S42" s="134"/>
      <c r="T42" s="134"/>
      <c r="U42" s="26">
        <f t="shared" si="3"/>
        <v>0</v>
      </c>
      <c r="V42" s="120" t="str">
        <f t="shared" si="4"/>
        <v/>
      </c>
      <c r="W42" s="355"/>
      <c r="X42" s="356"/>
      <c r="Y42" s="355"/>
      <c r="Z42" s="356"/>
      <c r="AA42" s="359"/>
      <c r="AB42" s="360"/>
      <c r="AC42" s="360"/>
      <c r="AD42" s="360"/>
      <c r="AE42" s="360"/>
      <c r="AF42" s="360"/>
      <c r="AG42" s="361"/>
      <c r="AH42" s="121" t="str">
        <f t="shared" si="5"/>
        <v/>
      </c>
      <c r="AI42" s="292" t="str">
        <f>IFERROR(INDEX('SEMANA 17 AL 21 MAR'!$A$7:$AR$383,MATCH(A42,'SEMANA 17 AL 21 MAR'!$A$7:$A$424),43),"")</f>
        <v/>
      </c>
    </row>
    <row r="43" spans="1:35" ht="17.100000000000001" customHeight="1" thickBot="1" x14ac:dyDescent="0.3">
      <c r="A43" s="152"/>
      <c r="B43" s="153"/>
      <c r="C43" s="153"/>
      <c r="D43" s="153"/>
      <c r="E43" s="154"/>
      <c r="F43" s="155"/>
      <c r="H43" s="124"/>
      <c r="I43" s="124"/>
      <c r="J43" s="85"/>
      <c r="K43" s="107"/>
      <c r="L43" s="157"/>
      <c r="M43" s="157"/>
      <c r="N43" s="125"/>
      <c r="O43" s="158"/>
      <c r="P43" s="156"/>
      <c r="Q43" s="156"/>
      <c r="R43" s="156"/>
      <c r="S43" s="156"/>
      <c r="T43" s="156"/>
      <c r="V43" s="128"/>
      <c r="W43" s="263"/>
      <c r="X43" s="263"/>
      <c r="Y43" s="159"/>
      <c r="Z43" s="159"/>
      <c r="AA43" s="159"/>
      <c r="AB43" s="159"/>
      <c r="AC43" s="159"/>
      <c r="AD43" s="159"/>
      <c r="AE43" s="159"/>
      <c r="AF43" s="159"/>
      <c r="AG43" s="157"/>
      <c r="AH43" s="121">
        <f t="shared" si="5"/>
        <v>0</v>
      </c>
      <c r="AI43" s="246"/>
    </row>
    <row r="44" spans="1:35" ht="17.100000000000001" customHeight="1" x14ac:dyDescent="0.3">
      <c r="A44" s="342" t="s">
        <v>1290</v>
      </c>
      <c r="B44" s="343"/>
      <c r="C44" s="343"/>
      <c r="D44" s="343"/>
      <c r="E44" s="343"/>
      <c r="F44" s="343"/>
      <c r="G44" s="167"/>
      <c r="H44" s="124"/>
      <c r="I44" s="124"/>
      <c r="J44" s="85"/>
      <c r="K44" s="124"/>
      <c r="N44" s="125"/>
      <c r="O44" s="126"/>
      <c r="P44" s="127"/>
      <c r="Q44" s="127"/>
      <c r="R44" s="127"/>
      <c r="S44" s="127"/>
      <c r="T44" s="127"/>
      <c r="V44" s="128"/>
      <c r="W44" s="264"/>
      <c r="X44" s="264"/>
      <c r="Y44" s="160"/>
      <c r="Z44" s="160"/>
      <c r="AA44" s="160"/>
      <c r="AB44" s="160"/>
      <c r="AC44" s="160"/>
      <c r="AD44" s="160"/>
      <c r="AE44" s="160"/>
      <c r="AF44" s="160"/>
      <c r="AH44" s="121">
        <f t="shared" si="5"/>
        <v>0</v>
      </c>
      <c r="AI44" s="246"/>
    </row>
    <row r="45" spans="1:35" ht="17.100000000000001" customHeight="1" x14ac:dyDescent="0.25">
      <c r="A45" s="164"/>
      <c r="B45" s="113" t="str">
        <f>IFERROR(INDEX('SEMANA 17 AL 21 MAR'!$A$7:$AA$383,MATCH(A45,'SEMANA 17 AL 21 MAR'!$A$7:$A$424),2),"")</f>
        <v/>
      </c>
      <c r="C45" s="113" t="s">
        <v>21</v>
      </c>
      <c r="D45" s="113" t="s">
        <v>1273</v>
      </c>
      <c r="E45" s="114" t="s">
        <v>24</v>
      </c>
      <c r="F45" s="113" t="s">
        <v>1276</v>
      </c>
      <c r="G45" s="171" t="s">
        <v>1289</v>
      </c>
      <c r="H45" s="124"/>
      <c r="I45" s="124"/>
      <c r="J45" s="85"/>
      <c r="K45" s="124"/>
      <c r="N45" s="125"/>
      <c r="O45" s="126"/>
      <c r="P45" s="127"/>
      <c r="Q45" s="127"/>
      <c r="R45" s="127"/>
      <c r="S45" s="127"/>
      <c r="T45" s="127"/>
      <c r="V45" s="128"/>
      <c r="W45" s="264"/>
      <c r="X45" s="264"/>
      <c r="Y45" s="160"/>
      <c r="Z45" s="160"/>
      <c r="AA45" s="160"/>
      <c r="AB45" s="160"/>
      <c r="AC45" s="160"/>
      <c r="AD45" s="160"/>
      <c r="AE45" s="160"/>
      <c r="AF45" s="160"/>
      <c r="AH45" s="121" t="str">
        <f t="shared" si="5"/>
        <v/>
      </c>
      <c r="AI45" s="246"/>
    </row>
    <row r="46" spans="1:35" ht="17.100000000000001" customHeight="1" x14ac:dyDescent="0.25">
      <c r="A46" s="165"/>
      <c r="B46" s="26" t="str">
        <f>IFERROR(INDEX('SEMANA 17 AL 21 MAR'!$A$7:$AA$383,MATCH(A46,'SEMANA 17 AL 21 MAR'!$A$7:$A$424),2),"")</f>
        <v/>
      </c>
      <c r="C46" s="135"/>
      <c r="D46" s="135"/>
      <c r="E46" s="137"/>
      <c r="F46" s="136">
        <f>D46*E46</f>
        <v>0</v>
      </c>
      <c r="G46" s="172"/>
      <c r="H46" s="124"/>
      <c r="I46" s="124"/>
      <c r="J46" s="85"/>
      <c r="K46" s="124"/>
      <c r="N46" s="125"/>
      <c r="O46" s="126"/>
      <c r="P46" s="127"/>
      <c r="Q46" s="127"/>
      <c r="R46" s="127"/>
      <c r="S46" s="127"/>
      <c r="T46" s="127"/>
      <c r="V46" s="128"/>
      <c r="W46" s="264"/>
      <c r="X46" s="264"/>
      <c r="Y46" s="160"/>
      <c r="Z46" s="160"/>
      <c r="AA46" s="160"/>
      <c r="AB46" s="160"/>
      <c r="AC46" s="160"/>
      <c r="AD46" s="160"/>
      <c r="AE46" s="160"/>
      <c r="AF46" s="160"/>
      <c r="AH46" s="121">
        <f t="shared" si="5"/>
        <v>0</v>
      </c>
      <c r="AI46" s="246"/>
    </row>
    <row r="47" spans="1:35" ht="17.100000000000001" customHeight="1" x14ac:dyDescent="0.25">
      <c r="A47" s="165"/>
      <c r="B47" s="26"/>
      <c r="C47" s="135"/>
      <c r="D47" s="135"/>
      <c r="E47" s="137"/>
      <c r="F47" s="136">
        <f>D47*E47</f>
        <v>0</v>
      </c>
      <c r="G47" s="169"/>
      <c r="H47" s="124"/>
      <c r="I47" s="124"/>
      <c r="J47" s="85"/>
      <c r="K47" s="124"/>
      <c r="N47" s="125"/>
      <c r="O47" s="126"/>
      <c r="P47" s="127"/>
      <c r="Q47" s="127"/>
      <c r="R47" s="127"/>
      <c r="S47" s="127"/>
      <c r="T47" s="127"/>
      <c r="V47" s="128"/>
      <c r="W47" s="264"/>
      <c r="X47" s="264"/>
      <c r="Y47" s="160"/>
      <c r="Z47" s="160"/>
      <c r="AA47" s="160"/>
      <c r="AB47" s="160"/>
      <c r="AC47" s="160"/>
      <c r="AD47" s="160"/>
      <c r="AE47" s="160"/>
      <c r="AF47" s="160"/>
      <c r="AH47" s="121">
        <f t="shared" si="5"/>
        <v>0</v>
      </c>
      <c r="AI47" s="246"/>
    </row>
    <row r="48" spans="1:35" ht="17.100000000000001" customHeight="1" x14ac:dyDescent="0.25">
      <c r="A48" s="165"/>
      <c r="B48" s="26"/>
      <c r="C48" s="135"/>
      <c r="D48" s="135"/>
      <c r="E48" s="137"/>
      <c r="F48" s="136">
        <f>D48*E48</f>
        <v>0</v>
      </c>
      <c r="G48" s="169"/>
      <c r="H48" s="124"/>
      <c r="I48" s="124"/>
      <c r="J48" s="85"/>
      <c r="K48" s="124"/>
      <c r="N48" s="125"/>
      <c r="O48" s="126"/>
      <c r="P48" s="127"/>
      <c r="Q48" s="127"/>
      <c r="R48" s="127"/>
      <c r="S48" s="127"/>
      <c r="T48" s="127"/>
      <c r="V48" s="128"/>
      <c r="W48" s="264"/>
      <c r="X48" s="264"/>
      <c r="Y48" s="160"/>
      <c r="Z48" s="160"/>
      <c r="AA48" s="160"/>
      <c r="AB48" s="160"/>
      <c r="AC48" s="160"/>
      <c r="AD48" s="160"/>
      <c r="AE48" s="160"/>
      <c r="AF48" s="160"/>
      <c r="AH48" s="121">
        <f t="shared" si="5"/>
        <v>0</v>
      </c>
      <c r="AI48" s="246"/>
    </row>
    <row r="49" spans="1:38" ht="17.100000000000001" customHeight="1" x14ac:dyDescent="0.25">
      <c r="A49" s="165"/>
      <c r="B49" s="26" t="str">
        <f>IFERROR(INDEX('SEMANA 17 AL 21 MAR'!$A$7:$AA$383,MATCH(A49,'SEMANA 17 AL 21 MAR'!$A$7:$A$424),2),"")</f>
        <v/>
      </c>
      <c r="C49" s="135"/>
      <c r="D49" s="135"/>
      <c r="E49" s="137"/>
      <c r="F49" s="136">
        <f>D49*E49</f>
        <v>0</v>
      </c>
      <c r="G49" s="169"/>
      <c r="H49" s="124"/>
      <c r="I49" s="124"/>
      <c r="J49" s="85"/>
      <c r="K49" s="124"/>
      <c r="N49" s="125"/>
      <c r="O49" s="126"/>
      <c r="P49" s="127"/>
      <c r="Q49" s="127"/>
      <c r="R49" s="127"/>
      <c r="S49" s="127"/>
      <c r="T49" s="127"/>
      <c r="V49" s="128"/>
      <c r="W49" s="161"/>
      <c r="X49" s="161"/>
      <c r="Y49" s="161"/>
      <c r="Z49" s="161"/>
      <c r="AA49" s="161"/>
      <c r="AB49" s="161"/>
      <c r="AC49" s="161"/>
      <c r="AD49" s="161"/>
      <c r="AE49" s="161"/>
      <c r="AF49" s="161"/>
      <c r="AH49" s="121">
        <f t="shared" si="5"/>
        <v>0</v>
      </c>
      <c r="AI49" s="246"/>
    </row>
    <row r="50" spans="1:38" ht="17.100000000000001" customHeight="1" x14ac:dyDescent="0.25">
      <c r="A50" s="165"/>
      <c r="B50" s="26"/>
      <c r="C50" s="135"/>
      <c r="D50" s="135"/>
      <c r="E50" s="137"/>
      <c r="F50" s="136">
        <f>D50*E50</f>
        <v>0</v>
      </c>
      <c r="G50" s="169"/>
      <c r="H50" s="124"/>
      <c r="I50" s="124"/>
      <c r="J50" s="85"/>
      <c r="K50" s="124"/>
      <c r="N50" s="125"/>
      <c r="O50" s="126"/>
      <c r="P50" s="127"/>
      <c r="Q50" s="127"/>
      <c r="R50" s="127"/>
      <c r="S50" s="127"/>
      <c r="T50" s="127"/>
      <c r="V50" s="128"/>
      <c r="W50" s="161"/>
      <c r="X50" s="161"/>
      <c r="Y50" s="161"/>
      <c r="Z50" s="161"/>
      <c r="AA50" s="161"/>
      <c r="AB50" s="161"/>
      <c r="AC50" s="161"/>
      <c r="AD50" s="161"/>
      <c r="AE50" s="161"/>
      <c r="AF50" s="161"/>
      <c r="AH50" s="121">
        <f t="shared" si="5"/>
        <v>0</v>
      </c>
      <c r="AI50" s="246"/>
    </row>
    <row r="51" spans="1:38" ht="15.75" thickBot="1" x14ac:dyDescent="0.3">
      <c r="A51" s="166"/>
      <c r="B51" s="112"/>
      <c r="C51" s="138"/>
      <c r="D51" s="139"/>
      <c r="E51" s="140"/>
      <c r="F51" s="168"/>
      <c r="G51" s="170"/>
      <c r="H51" s="124"/>
      <c r="I51" s="124"/>
      <c r="J51" s="85"/>
      <c r="K51" s="124"/>
      <c r="N51" s="125"/>
      <c r="O51" s="126"/>
      <c r="P51" s="127"/>
      <c r="Q51" s="127"/>
      <c r="R51" s="127"/>
      <c r="S51" s="127"/>
      <c r="T51" s="127"/>
      <c r="V51" s="128"/>
      <c r="W51" s="161"/>
      <c r="X51" s="161"/>
      <c r="Y51" s="161"/>
      <c r="Z51" s="161"/>
      <c r="AA51" s="161"/>
      <c r="AB51" s="161"/>
      <c r="AC51" s="161"/>
      <c r="AD51" s="161"/>
      <c r="AE51" s="161"/>
      <c r="AF51" s="161"/>
      <c r="AH51" s="121"/>
      <c r="AI51" s="246"/>
    </row>
    <row r="52" spans="1:38" x14ac:dyDescent="0.25">
      <c r="E52" s="124"/>
      <c r="F52" s="129"/>
      <c r="H52" s="124"/>
      <c r="I52" s="124"/>
      <c r="J52" s="85"/>
      <c r="K52" s="124"/>
      <c r="N52" s="125"/>
      <c r="O52" s="126"/>
      <c r="P52" s="127"/>
      <c r="Q52" s="127"/>
      <c r="R52" s="127"/>
      <c r="S52" s="127"/>
      <c r="T52" s="127"/>
      <c r="V52" s="128"/>
      <c r="W52" s="161"/>
      <c r="X52" s="161"/>
      <c r="Y52" s="161"/>
      <c r="Z52" s="161"/>
      <c r="AA52" s="161"/>
      <c r="AB52" s="161"/>
      <c r="AC52" s="161"/>
      <c r="AD52" s="161"/>
      <c r="AE52" s="161"/>
      <c r="AF52" s="161"/>
      <c r="AH52" s="121"/>
      <c r="AI52" s="246"/>
    </row>
    <row r="53" spans="1:38" ht="26.25" x14ac:dyDescent="0.25">
      <c r="A53" s="344" t="s">
        <v>1265</v>
      </c>
      <c r="B53" s="338"/>
      <c r="C53" s="338"/>
      <c r="D53" s="338"/>
      <c r="E53" s="338"/>
      <c r="F53" s="338"/>
      <c r="G53" s="262"/>
      <c r="H53" s="262"/>
      <c r="I53" s="262"/>
      <c r="J53" s="262"/>
      <c r="K53" s="262"/>
      <c r="L53" s="262"/>
      <c r="M53" s="262"/>
      <c r="W53" s="162"/>
      <c r="X53" s="161"/>
      <c r="Y53" s="161"/>
      <c r="Z53" s="161"/>
      <c r="AA53" s="161"/>
      <c r="AB53" s="161"/>
      <c r="AC53" s="161"/>
      <c r="AD53" s="161"/>
      <c r="AE53" s="161"/>
      <c r="AF53" s="161"/>
      <c r="AI53" s="246"/>
    </row>
    <row r="54" spans="1:38" x14ac:dyDescent="0.25">
      <c r="A54" s="105"/>
      <c r="B54" s="106"/>
      <c r="C54" s="106"/>
      <c r="D54" s="106"/>
      <c r="E54" s="106"/>
      <c r="F54" s="106"/>
      <c r="J54" s="85"/>
      <c r="W54" s="162"/>
      <c r="X54" s="162"/>
      <c r="Y54" s="162"/>
      <c r="Z54" s="162"/>
      <c r="AA54" s="162"/>
      <c r="AB54" s="162"/>
      <c r="AC54" s="162"/>
      <c r="AD54" s="162"/>
      <c r="AE54" s="162"/>
      <c r="AF54" s="162"/>
      <c r="AI54" s="246"/>
    </row>
    <row r="55" spans="1:38" ht="19.5" customHeight="1" x14ac:dyDescent="0.25">
      <c r="A55" s="345" t="s">
        <v>1263</v>
      </c>
      <c r="B55" s="345"/>
      <c r="C55" s="345"/>
      <c r="D55" s="345"/>
      <c r="E55" s="345"/>
      <c r="F55" s="346"/>
      <c r="H55" s="338" t="s">
        <v>2554</v>
      </c>
      <c r="I55" s="338"/>
      <c r="J55" s="338"/>
      <c r="K55" s="338"/>
      <c r="L55" s="338"/>
      <c r="M55" s="338"/>
      <c r="N55" s="338"/>
      <c r="O55" s="338"/>
      <c r="P55" s="338"/>
      <c r="Q55" s="338"/>
      <c r="R55" s="338"/>
      <c r="S55" s="338"/>
      <c r="T55" s="338"/>
      <c r="U55" s="338"/>
      <c r="V55" s="338"/>
      <c r="W55" s="338"/>
      <c r="X55" s="338"/>
      <c r="Y55" s="338"/>
      <c r="Z55" s="338"/>
      <c r="AA55" s="338"/>
      <c r="AB55" s="338"/>
      <c r="AC55" s="338"/>
      <c r="AD55" s="338"/>
      <c r="AE55" s="287"/>
      <c r="AF55" s="318" t="s">
        <v>2553</v>
      </c>
      <c r="AI55" s="246"/>
    </row>
    <row r="56" spans="1:38" ht="15" customHeight="1" x14ac:dyDescent="0.25">
      <c r="A56" s="347"/>
      <c r="B56" s="347"/>
      <c r="C56" s="347"/>
      <c r="D56" s="347"/>
      <c r="E56" s="347"/>
      <c r="F56" s="348"/>
      <c r="H56" s="338"/>
      <c r="I56" s="338"/>
      <c r="J56" s="338"/>
      <c r="K56" s="338"/>
      <c r="L56" s="338"/>
      <c r="M56" s="338"/>
      <c r="N56" s="338"/>
      <c r="O56" s="338"/>
      <c r="P56" s="338"/>
      <c r="Q56" s="338"/>
      <c r="R56" s="338"/>
      <c r="S56" s="338"/>
      <c r="T56" s="338"/>
      <c r="U56" s="338"/>
      <c r="V56" s="338"/>
      <c r="W56" s="338"/>
      <c r="X56" s="338"/>
      <c r="Y56" s="338"/>
      <c r="Z56" s="338"/>
      <c r="AA56" s="338"/>
      <c r="AB56" s="338"/>
      <c r="AC56" s="338"/>
      <c r="AD56" s="338"/>
      <c r="AE56" s="287"/>
      <c r="AF56" s="318"/>
      <c r="AI56" s="246"/>
    </row>
    <row r="57" spans="1:38" ht="20.100000000000001" customHeight="1" x14ac:dyDescent="0.25">
      <c r="A57" s="349"/>
      <c r="B57" s="349"/>
      <c r="C57" s="351" t="s">
        <v>1266</v>
      </c>
      <c r="D57" s="353" t="s">
        <v>1267</v>
      </c>
      <c r="E57" s="334" t="s">
        <v>1264</v>
      </c>
      <c r="F57" s="335"/>
      <c r="H57" s="261"/>
      <c r="I57" s="261"/>
      <c r="J57" s="261"/>
      <c r="K57" s="261"/>
      <c r="L57" s="261"/>
      <c r="M57" s="261"/>
      <c r="W57" s="162"/>
      <c r="X57" s="162"/>
      <c r="Y57" s="162"/>
      <c r="Z57" s="162"/>
      <c r="AA57" s="162"/>
      <c r="AB57" s="162"/>
      <c r="AC57" s="162"/>
      <c r="AD57" s="162"/>
      <c r="AE57" s="162"/>
      <c r="AF57" s="318"/>
      <c r="AI57" s="246"/>
    </row>
    <row r="58" spans="1:38" ht="20.100000000000001" customHeight="1" x14ac:dyDescent="0.25">
      <c r="A58" s="350"/>
      <c r="B58" s="350"/>
      <c r="C58" s="352"/>
      <c r="D58" s="354"/>
      <c r="E58" s="336"/>
      <c r="F58" s="337"/>
      <c r="H58" s="272">
        <v>3</v>
      </c>
      <c r="I58" s="273">
        <v>4</v>
      </c>
      <c r="J58" s="273">
        <v>5</v>
      </c>
      <c r="K58" s="273">
        <v>6</v>
      </c>
      <c r="L58" s="273">
        <v>7</v>
      </c>
      <c r="M58" s="273">
        <v>10</v>
      </c>
      <c r="N58" s="274">
        <v>11</v>
      </c>
      <c r="O58" s="274">
        <v>12</v>
      </c>
      <c r="P58" s="274">
        <v>13</v>
      </c>
      <c r="Q58" s="274">
        <v>14</v>
      </c>
      <c r="R58" s="274">
        <v>17</v>
      </c>
      <c r="S58" s="274">
        <v>18</v>
      </c>
      <c r="T58" s="274">
        <v>19</v>
      </c>
      <c r="U58" s="273">
        <v>20</v>
      </c>
      <c r="V58" s="274">
        <v>21</v>
      </c>
      <c r="W58" s="275">
        <v>24</v>
      </c>
      <c r="X58" s="275">
        <v>25</v>
      </c>
      <c r="Y58" s="275">
        <v>26</v>
      </c>
      <c r="Z58" s="275">
        <v>27</v>
      </c>
      <c r="AA58" s="275">
        <v>28</v>
      </c>
      <c r="AB58" s="276">
        <v>31</v>
      </c>
      <c r="AC58" s="276"/>
      <c r="AD58" s="276"/>
      <c r="AE58" s="271"/>
      <c r="AF58" s="319"/>
      <c r="AG58" s="224"/>
      <c r="AH58" s="224"/>
      <c r="AI58" s="224"/>
      <c r="AJ58" s="224"/>
      <c r="AK58" s="224"/>
      <c r="AL58" s="18"/>
    </row>
    <row r="59" spans="1:38" ht="20.100000000000001" customHeight="1" x14ac:dyDescent="0.3">
      <c r="A59" s="339" t="s">
        <v>1288</v>
      </c>
      <c r="B59" s="339"/>
      <c r="C59" s="163">
        <f>'SEMANA 17 AL 21 MAR'!J4</f>
        <v>6337172.4000000004</v>
      </c>
      <c r="D59" s="248">
        <f>SUMPRODUCT(AH5:AH57,AI5:AI57)+SUMPRODUCT(F46:F50,G46:G50)</f>
        <v>3111778.6599999997</v>
      </c>
      <c r="E59" s="340">
        <f>IFERROR(D59/C59,0)</f>
        <v>0.49103582222254194</v>
      </c>
      <c r="F59" s="341"/>
      <c r="H59" s="278"/>
      <c r="I59" s="279">
        <v>0.6023976779065261</v>
      </c>
      <c r="J59" s="279">
        <v>0.52721030857483897</v>
      </c>
      <c r="K59" s="279">
        <v>0.6916719694812461</v>
      </c>
      <c r="L59" s="278">
        <v>0.42424659891736843</v>
      </c>
      <c r="M59" s="278">
        <v>0.61516903889811536</v>
      </c>
      <c r="N59" s="280">
        <v>0.47977975613288892</v>
      </c>
      <c r="O59" s="280">
        <v>0.50748166306891185</v>
      </c>
      <c r="P59" s="280">
        <v>0.49639718557621215</v>
      </c>
      <c r="Q59" s="280"/>
      <c r="R59" s="280"/>
      <c r="S59" s="280"/>
      <c r="T59" s="280"/>
      <c r="U59" s="281"/>
      <c r="V59" s="280"/>
      <c r="W59" s="282"/>
      <c r="X59" s="282"/>
      <c r="Y59" s="282"/>
      <c r="Z59" s="282"/>
      <c r="AA59" s="282"/>
      <c r="AB59" s="282"/>
      <c r="AC59" s="282"/>
      <c r="AD59" s="282"/>
      <c r="AE59" s="162"/>
      <c r="AF59" s="277">
        <f>AVERAGE(H59:AD59)</f>
        <v>0.54304427481951345</v>
      </c>
      <c r="AI59" s="246"/>
    </row>
    <row r="60" spans="1:38" ht="20.100000000000001" customHeight="1" x14ac:dyDescent="0.25">
      <c r="A60" s="328" t="s">
        <v>1277</v>
      </c>
      <c r="B60" s="329"/>
      <c r="C60" s="148">
        <f>SUMIF(K:K,"T",H:H)</f>
        <v>2316.2820000000002</v>
      </c>
      <c r="D60" s="173">
        <f>SUMIF(K:K,"T",AH:AH)+SUM(F46:F51)</f>
        <v>1072.3910000000001</v>
      </c>
      <c r="E60" s="330">
        <f>IFERROR(D60/C60,0)</f>
        <v>0.46297946450389027</v>
      </c>
      <c r="F60" s="331"/>
      <c r="H60" s="283"/>
      <c r="I60" s="283">
        <v>0.46511929403246721</v>
      </c>
      <c r="J60" s="283">
        <v>0.52500938492181504</v>
      </c>
      <c r="K60" s="283">
        <v>0.59568723019532721</v>
      </c>
      <c r="L60" s="278">
        <v>0.46508379610391781</v>
      </c>
      <c r="M60" s="278">
        <v>0.61645164791492069</v>
      </c>
      <c r="N60" s="280">
        <v>0.48162108507115237</v>
      </c>
      <c r="O60" s="280">
        <v>0.39891050271371109</v>
      </c>
      <c r="P60" s="280">
        <v>0.54713981846937376</v>
      </c>
      <c r="Q60" s="280"/>
      <c r="R60" s="280"/>
      <c r="S60" s="280"/>
      <c r="T60" s="280"/>
      <c r="U60" s="281"/>
      <c r="V60" s="280"/>
      <c r="W60" s="282"/>
      <c r="X60" s="282"/>
      <c r="Y60" s="282"/>
      <c r="Z60" s="282"/>
      <c r="AA60" s="282"/>
      <c r="AB60" s="282"/>
      <c r="AC60" s="282"/>
      <c r="AD60" s="282"/>
      <c r="AE60" s="162"/>
      <c r="AF60" s="277">
        <f t="shared" ref="AF60:AF62" si="12">AVERAGE(H60:AD60)</f>
        <v>0.51187784492783572</v>
      </c>
      <c r="AI60" s="246"/>
    </row>
    <row r="61" spans="1:38" ht="20.100000000000001" customHeight="1" x14ac:dyDescent="0.25">
      <c r="A61" s="328" t="s">
        <v>2357</v>
      </c>
      <c r="B61" s="329"/>
      <c r="C61" s="148">
        <f>SUMIF(K5:K52,"P",H5:H52)</f>
        <v>10002.489</v>
      </c>
      <c r="D61" s="146">
        <f>SUMPRODUCT(E5:E41,L5:L41)-D60+SUM(F46:F51)</f>
        <v>4817.523000000001</v>
      </c>
      <c r="E61" s="330">
        <f>IFERROR(D61/C61,0)</f>
        <v>0.4816324216902414</v>
      </c>
      <c r="F61" s="331"/>
      <c r="H61" s="281"/>
      <c r="I61" s="281">
        <v>0.50024526347992604</v>
      </c>
      <c r="J61" s="281">
        <v>0.73090492010995134</v>
      </c>
      <c r="K61" s="281">
        <v>0.52195651655843278</v>
      </c>
      <c r="L61" s="281">
        <v>0.62611616176786866</v>
      </c>
      <c r="M61" s="281">
        <v>0.37265209696792173</v>
      </c>
      <c r="N61" s="280">
        <v>0.52260839024666983</v>
      </c>
      <c r="O61" s="280">
        <v>0.43484790301254883</v>
      </c>
      <c r="P61" s="280">
        <v>0.35803709049126431</v>
      </c>
      <c r="Q61" s="280"/>
      <c r="R61" s="280"/>
      <c r="S61" s="280"/>
      <c r="T61" s="280"/>
      <c r="U61" s="281"/>
      <c r="V61" s="280"/>
      <c r="W61" s="282"/>
      <c r="X61" s="282"/>
      <c r="Y61" s="282"/>
      <c r="Z61" s="282"/>
      <c r="AA61" s="282"/>
      <c r="AB61" s="282"/>
      <c r="AC61" s="282"/>
      <c r="AD61" s="282"/>
      <c r="AE61" s="162"/>
      <c r="AF61" s="277">
        <f t="shared" si="12"/>
        <v>0.50842104282932299</v>
      </c>
      <c r="AI61" s="246"/>
    </row>
    <row r="62" spans="1:38" ht="20.100000000000001" customHeight="1" x14ac:dyDescent="0.25">
      <c r="A62" s="328" t="s">
        <v>1268</v>
      </c>
      <c r="B62" s="329"/>
      <c r="C62" s="130"/>
      <c r="D62" s="130"/>
      <c r="E62" s="330" t="str">
        <f>IFERROR(SUMIF(V5:V41,"&gt;0",V5:V41)/COUNTIF(V5:V41,"&gt;0"),"0,0%")</f>
        <v>0,0%</v>
      </c>
      <c r="F62" s="331"/>
      <c r="H62" s="281"/>
      <c r="I62" s="281">
        <v>0.74596375963075712</v>
      </c>
      <c r="J62" s="281">
        <v>0.80739948370809655</v>
      </c>
      <c r="K62" s="281">
        <v>0.83521846319190152</v>
      </c>
      <c r="L62" s="281">
        <v>0.79792618685918637</v>
      </c>
      <c r="M62" s="281">
        <v>0.71379935576931353</v>
      </c>
      <c r="N62" s="280">
        <v>0.80061019992013083</v>
      </c>
      <c r="O62" s="280">
        <v>0.84364968782014205</v>
      </c>
      <c r="P62" s="280">
        <v>0.86591145980793882</v>
      </c>
      <c r="Q62" s="280"/>
      <c r="R62" s="280"/>
      <c r="S62" s="280"/>
      <c r="T62" s="280"/>
      <c r="U62" s="281"/>
      <c r="V62" s="280"/>
      <c r="W62" s="282"/>
      <c r="X62" s="282"/>
      <c r="Y62" s="282"/>
      <c r="Z62" s="282"/>
      <c r="AA62" s="282"/>
      <c r="AB62" s="282"/>
      <c r="AC62" s="282"/>
      <c r="AD62" s="282"/>
      <c r="AE62" s="162"/>
      <c r="AF62" s="277">
        <f t="shared" si="12"/>
        <v>0.80130982458843336</v>
      </c>
      <c r="AI62" s="246"/>
    </row>
    <row r="63" spans="1:38" x14ac:dyDescent="0.25">
      <c r="J63" s="85"/>
      <c r="N63" s="128"/>
      <c r="W63" s="162"/>
      <c r="X63" s="162"/>
      <c r="Y63" s="162"/>
      <c r="Z63" s="162"/>
      <c r="AA63" s="162"/>
      <c r="AB63" s="162"/>
      <c r="AC63" s="162"/>
      <c r="AD63" s="162"/>
      <c r="AE63" s="162"/>
      <c r="AF63" s="162"/>
      <c r="AI63" s="246"/>
    </row>
    <row r="64" spans="1:38" ht="35.1" customHeight="1" x14ac:dyDescent="0.25">
      <c r="A64" s="375" t="s">
        <v>2358</v>
      </c>
      <c r="B64" s="376"/>
      <c r="C64" s="147">
        <f>SUM(C60:C61)</f>
        <v>12318.771000000001</v>
      </c>
      <c r="D64" s="147">
        <f>SUM(D60:D61)</f>
        <v>5889.9140000000007</v>
      </c>
      <c r="J64" s="85"/>
      <c r="W64" s="162"/>
      <c r="X64" s="162"/>
      <c r="Y64" s="162"/>
      <c r="Z64" s="162"/>
      <c r="AA64" s="162"/>
      <c r="AB64" s="162"/>
      <c r="AC64" s="162"/>
      <c r="AD64" s="162"/>
      <c r="AE64" s="162"/>
      <c r="AF64" s="162"/>
      <c r="AI64" s="246"/>
    </row>
    <row r="65" spans="1:32" x14ac:dyDescent="0.25">
      <c r="H65" s="85"/>
      <c r="I65" s="85"/>
      <c r="K65" s="84"/>
      <c r="L65" s="86"/>
      <c r="M65" s="86"/>
      <c r="N65" s="86"/>
      <c r="O65" s="86"/>
      <c r="P65" s="86"/>
      <c r="Q65" s="86"/>
      <c r="R65" s="86"/>
      <c r="S65"/>
      <c r="T65" s="84"/>
      <c r="U65" s="84"/>
      <c r="V65"/>
      <c r="W65" s="157"/>
      <c r="X65" s="157"/>
      <c r="Y65" s="157"/>
      <c r="Z65" s="157"/>
      <c r="AA65" s="157"/>
      <c r="AB65" s="157"/>
      <c r="AC65" s="157"/>
      <c r="AD65" s="157"/>
      <c r="AE65" s="157"/>
      <c r="AF65" s="157"/>
    </row>
    <row r="66" spans="1:32" x14ac:dyDescent="0.25">
      <c r="H66" s="85"/>
      <c r="I66" s="85"/>
      <c r="K66" s="84"/>
      <c r="L66" s="86"/>
      <c r="M66" s="86"/>
      <c r="N66" s="86"/>
      <c r="O66" s="86"/>
      <c r="P66" s="86"/>
      <c r="Q66" s="86"/>
      <c r="R66" s="86"/>
      <c r="S66"/>
      <c r="T66" s="84"/>
      <c r="U66" s="84"/>
      <c r="V66"/>
      <c r="W66" s="157"/>
      <c r="X66" s="157"/>
      <c r="Y66" s="157"/>
      <c r="Z66" s="157"/>
      <c r="AA66" s="157"/>
      <c r="AB66" s="157"/>
      <c r="AC66" s="157"/>
      <c r="AD66" s="157"/>
      <c r="AE66" s="157"/>
      <c r="AF66" s="157"/>
    </row>
    <row r="67" spans="1:32" ht="17.25" customHeight="1" x14ac:dyDescent="0.25">
      <c r="C67" s="332" t="s">
        <v>1287</v>
      </c>
      <c r="D67" s="332"/>
      <c r="E67" s="334" t="s">
        <v>1264</v>
      </c>
      <c r="F67" s="335"/>
      <c r="H67" s="338" t="s">
        <v>2555</v>
      </c>
      <c r="I67" s="338"/>
      <c r="J67" s="338"/>
      <c r="K67" s="338"/>
      <c r="L67" s="338"/>
      <c r="M67" s="338"/>
      <c r="N67" s="338"/>
      <c r="O67" s="338"/>
      <c r="P67" s="338"/>
      <c r="Q67" s="338"/>
      <c r="R67" s="338"/>
      <c r="S67" s="338"/>
      <c r="T67" s="338"/>
      <c r="U67" s="338"/>
      <c r="V67" s="338"/>
      <c r="W67" s="338"/>
      <c r="X67" s="338"/>
      <c r="Y67" s="338"/>
      <c r="Z67" s="338"/>
      <c r="AA67" s="338"/>
      <c r="AB67" s="338"/>
      <c r="AC67" s="338"/>
      <c r="AD67" s="338"/>
      <c r="AE67" s="287"/>
      <c r="AF67" s="318" t="s">
        <v>2553</v>
      </c>
    </row>
    <row r="68" spans="1:32" ht="15" customHeight="1" x14ac:dyDescent="0.25">
      <c r="C68" s="333"/>
      <c r="D68" s="333"/>
      <c r="E68" s="336"/>
      <c r="F68" s="337"/>
      <c r="H68" s="338"/>
      <c r="I68" s="338"/>
      <c r="J68" s="338"/>
      <c r="K68" s="338"/>
      <c r="L68" s="338"/>
      <c r="M68" s="338"/>
      <c r="N68" s="338"/>
      <c r="O68" s="338"/>
      <c r="P68" s="338"/>
      <c r="Q68" s="338"/>
      <c r="R68" s="338"/>
      <c r="S68" s="338"/>
      <c r="T68" s="338"/>
      <c r="U68" s="338"/>
      <c r="V68" s="338"/>
      <c r="W68" s="338"/>
      <c r="X68" s="338"/>
      <c r="Y68" s="338"/>
      <c r="Z68" s="338"/>
      <c r="AA68" s="338"/>
      <c r="AB68" s="338"/>
      <c r="AC68" s="338"/>
      <c r="AD68" s="338"/>
      <c r="AE68" s="287"/>
      <c r="AF68" s="319"/>
    </row>
    <row r="69" spans="1:32" ht="17.25" x14ac:dyDescent="0.3">
      <c r="C69" s="320">
        <v>12388992.380000001</v>
      </c>
      <c r="D69" s="321"/>
      <c r="E69" s="322">
        <f>D59/C69</f>
        <v>0.25117286091994506</v>
      </c>
      <c r="F69" s="323"/>
      <c r="H69" s="290"/>
      <c r="I69" s="290">
        <v>0.31508034554138614</v>
      </c>
      <c r="J69" s="290">
        <v>0.32089749675025625</v>
      </c>
      <c r="K69" s="290">
        <v>0.51502313378612319</v>
      </c>
      <c r="L69" s="290">
        <v>0.2725581464922977</v>
      </c>
      <c r="M69" s="290">
        <v>0.36037694875069409</v>
      </c>
      <c r="N69" s="290">
        <v>0.26876422665133642</v>
      </c>
      <c r="O69" s="290">
        <v>0.28947805729459974</v>
      </c>
      <c r="P69" s="290">
        <v>0.29654291166817232</v>
      </c>
      <c r="Q69" s="290"/>
      <c r="R69" s="290"/>
      <c r="S69" s="290"/>
      <c r="T69" s="290"/>
      <c r="U69" s="290"/>
      <c r="V69" s="290"/>
      <c r="W69" s="291"/>
      <c r="X69" s="291"/>
      <c r="Y69" s="291"/>
      <c r="Z69" s="291"/>
      <c r="AA69" s="291"/>
      <c r="AB69" s="291"/>
      <c r="AC69" s="291"/>
      <c r="AD69" s="291"/>
      <c r="AE69" s="157"/>
      <c r="AF69" s="277">
        <f>AVERAGE(H69:AD69)</f>
        <v>0.3298401583668582</v>
      </c>
    </row>
    <row r="70" spans="1:32" ht="17.25" x14ac:dyDescent="0.3">
      <c r="C70" s="324">
        <v>3989.8</v>
      </c>
      <c r="D70" s="325"/>
      <c r="E70" s="326">
        <f>D60/C70</f>
        <v>0.26878314702491352</v>
      </c>
      <c r="F70" s="327"/>
      <c r="H70" s="290"/>
      <c r="I70" s="290">
        <v>0.27156248433505437</v>
      </c>
      <c r="J70" s="290">
        <v>0.28606759737330195</v>
      </c>
      <c r="K70" s="290">
        <v>0.42990830116797835</v>
      </c>
      <c r="L70" s="290">
        <v>0.29177277557772324</v>
      </c>
      <c r="M70" s="290">
        <v>0.37866459471652714</v>
      </c>
      <c r="N70" s="290">
        <v>0.32761942954534057</v>
      </c>
      <c r="O70" s="290">
        <v>0.25912025665446892</v>
      </c>
      <c r="P70" s="290">
        <v>0.37406135645897037</v>
      </c>
      <c r="Q70" s="290"/>
      <c r="R70" s="290"/>
      <c r="S70" s="290"/>
      <c r="T70" s="290"/>
      <c r="U70" s="290"/>
      <c r="V70" s="290"/>
      <c r="W70" s="291"/>
      <c r="X70" s="291"/>
      <c r="Y70" s="291"/>
      <c r="Z70" s="291"/>
      <c r="AA70" s="291"/>
      <c r="AB70" s="291"/>
      <c r="AC70" s="291"/>
      <c r="AD70" s="291"/>
      <c r="AE70" s="157"/>
      <c r="AF70" s="277">
        <f t="shared" ref="AF70" si="13">AVERAGE(H70:AD70)</f>
        <v>0.32734709947867063</v>
      </c>
    </row>
    <row r="71" spans="1:32" x14ac:dyDescent="0.25">
      <c r="H71" s="85"/>
      <c r="I71" s="85"/>
      <c r="K71" s="84"/>
      <c r="L71" s="86"/>
      <c r="M71" s="86"/>
      <c r="N71" s="86"/>
      <c r="O71" s="86"/>
      <c r="P71" s="86"/>
      <c r="Q71" s="86"/>
      <c r="R71" s="86"/>
      <c r="S71"/>
      <c r="T71" s="84"/>
      <c r="U71" s="84"/>
      <c r="V71"/>
      <c r="W71" s="157"/>
      <c r="X71" s="157"/>
      <c r="Y71" s="157"/>
      <c r="Z71" s="157"/>
      <c r="AA71" s="157"/>
      <c r="AB71" s="157"/>
      <c r="AC71" s="157"/>
      <c r="AD71" s="157"/>
      <c r="AE71" s="157"/>
      <c r="AF71" s="157"/>
    </row>
    <row r="72" spans="1:32" x14ac:dyDescent="0.25">
      <c r="H72" s="85"/>
      <c r="I72" s="85"/>
      <c r="K72" s="84"/>
      <c r="L72" s="86"/>
      <c r="M72" s="86"/>
      <c r="N72" s="86"/>
      <c r="O72" s="86"/>
      <c r="P72" s="86"/>
      <c r="Q72" s="86"/>
      <c r="R72" s="86"/>
      <c r="S72"/>
      <c r="T72" s="84"/>
      <c r="U72" s="84"/>
      <c r="V72"/>
      <c r="W72" s="157"/>
      <c r="X72" s="157"/>
      <c r="Y72" s="157"/>
      <c r="Z72" s="157"/>
      <c r="AA72" s="157"/>
      <c r="AB72" s="157"/>
      <c r="AC72" s="157"/>
      <c r="AD72" s="157"/>
      <c r="AE72" s="157"/>
      <c r="AF72" s="157"/>
    </row>
    <row r="73" spans="1:32" ht="17.25" hidden="1" x14ac:dyDescent="0.3">
      <c r="A73" s="315" t="s">
        <v>1283</v>
      </c>
      <c r="B73" s="315"/>
      <c r="C73" s="315"/>
      <c r="D73" s="315"/>
      <c r="E73" s="315"/>
      <c r="F73" s="315"/>
      <c r="G73" s="315"/>
      <c r="H73" s="315"/>
      <c r="I73" s="260"/>
      <c r="K73" s="84"/>
      <c r="L73" s="86"/>
      <c r="M73" s="86"/>
      <c r="N73" s="86"/>
      <c r="O73" s="86"/>
      <c r="P73" s="86"/>
      <c r="Q73" s="86"/>
      <c r="R73" s="86"/>
      <c r="S73"/>
      <c r="T73" s="84"/>
      <c r="U73" s="84"/>
      <c r="V73"/>
      <c r="W73" s="157"/>
      <c r="X73" s="157"/>
      <c r="Y73" s="157"/>
      <c r="Z73" s="157"/>
      <c r="AA73" s="157"/>
      <c r="AB73" s="157"/>
      <c r="AC73" s="157"/>
      <c r="AD73" s="157"/>
      <c r="AE73" s="157"/>
      <c r="AF73" s="157"/>
    </row>
    <row r="74" spans="1:32" hidden="1" x14ac:dyDescent="0.25">
      <c r="H74" s="85"/>
      <c r="I74" s="85"/>
      <c r="K74" s="84"/>
      <c r="L74" s="86"/>
      <c r="M74" s="86"/>
      <c r="N74" s="86"/>
      <c r="O74" s="86"/>
      <c r="P74" s="86"/>
      <c r="Q74" s="86"/>
      <c r="R74" s="86"/>
      <c r="S74"/>
      <c r="T74" s="84"/>
      <c r="U74" s="84"/>
      <c r="V74"/>
      <c r="W74" s="157"/>
      <c r="X74" s="157"/>
      <c r="Y74" s="157"/>
      <c r="Z74" s="157"/>
      <c r="AA74" s="157"/>
      <c r="AB74" s="157"/>
      <c r="AC74" s="157"/>
      <c r="AD74" s="157"/>
      <c r="AE74" s="157"/>
      <c r="AF74" s="157"/>
    </row>
    <row r="75" spans="1:32" hidden="1" x14ac:dyDescent="0.25">
      <c r="C75" s="149">
        <f>C2</f>
        <v>45733</v>
      </c>
      <c r="H75" s="85"/>
      <c r="I75" s="85"/>
      <c r="K75" s="84"/>
      <c r="L75" s="86"/>
      <c r="M75" s="86"/>
      <c r="N75" s="86"/>
      <c r="O75" s="86"/>
      <c r="P75" s="86"/>
      <c r="Q75" s="86"/>
      <c r="R75" s="86"/>
      <c r="S75"/>
      <c r="T75" s="84"/>
      <c r="U75" s="84"/>
      <c r="V75"/>
      <c r="W75" s="157"/>
      <c r="X75" s="157"/>
      <c r="Y75" s="157"/>
      <c r="Z75" s="157"/>
      <c r="AA75" s="157"/>
      <c r="AB75" s="157"/>
      <c r="AC75" s="157"/>
      <c r="AD75" s="157"/>
      <c r="AE75" s="157"/>
      <c r="AF75" s="157"/>
    </row>
    <row r="76" spans="1:32" ht="15.75" hidden="1" thickBot="1" x14ac:dyDescent="0.3">
      <c r="H76" s="85"/>
      <c r="I76" s="85"/>
      <c r="K76" s="84"/>
      <c r="L76" s="86"/>
      <c r="M76" s="86"/>
      <c r="N76" s="86"/>
      <c r="O76" s="86"/>
      <c r="P76" s="86"/>
      <c r="Q76" s="86"/>
      <c r="R76" s="86"/>
      <c r="S76"/>
      <c r="T76" s="84"/>
      <c r="U76" s="84"/>
      <c r="V76"/>
      <c r="W76" s="157"/>
      <c r="X76" s="157"/>
      <c r="Y76" s="157"/>
      <c r="Z76" s="157"/>
      <c r="AA76" s="157"/>
      <c r="AB76" s="157"/>
      <c r="AC76" s="157"/>
      <c r="AD76" s="157"/>
      <c r="AE76" s="157"/>
      <c r="AF76" s="157"/>
    </row>
    <row r="77" spans="1:32" ht="15.75" hidden="1" thickBot="1" x14ac:dyDescent="0.3">
      <c r="A77" s="87" t="s">
        <v>1243</v>
      </c>
      <c r="B77" s="87" t="s">
        <v>1168</v>
      </c>
      <c r="C77" s="87" t="s">
        <v>21</v>
      </c>
      <c r="D77" s="87" t="s">
        <v>23</v>
      </c>
      <c r="E77" s="87" t="s">
        <v>24</v>
      </c>
      <c r="F77" s="87" t="s">
        <v>1275</v>
      </c>
      <c r="G77" s="87" t="s">
        <v>1244</v>
      </c>
      <c r="H77" s="316" t="s">
        <v>1244</v>
      </c>
      <c r="I77" s="317"/>
      <c r="K77" s="84"/>
      <c r="L77" s="86"/>
      <c r="M77" s="86"/>
      <c r="N77" s="86"/>
      <c r="O77" s="86"/>
      <c r="P77" s="86"/>
      <c r="Q77" s="86"/>
      <c r="R77" s="86"/>
      <c r="S77"/>
      <c r="T77" s="84"/>
      <c r="U77" s="84"/>
      <c r="V77"/>
      <c r="W77" s="157"/>
      <c r="X77" s="157"/>
      <c r="Y77" s="157"/>
      <c r="Z77" s="157"/>
      <c r="AA77" s="157"/>
      <c r="AB77" s="157"/>
      <c r="AC77" s="157"/>
      <c r="AD77" s="157"/>
      <c r="AE77" s="157"/>
      <c r="AF77" s="157"/>
    </row>
    <row r="78" spans="1:32" hidden="1" x14ac:dyDescent="0.25">
      <c r="A78" s="151"/>
      <c r="B78" s="25" t="str">
        <f>IFERROR(INDEX('SEMANA 17 AL 21 MAR'!$A$7:$AA$383,MATCH(A78,'SEMANA 17 AL 21 MAR'!$A$7:$A$424),2),"")</f>
        <v/>
      </c>
      <c r="C78" s="25" t="str">
        <f>IFERROR(INDEX('SEMANA 17 AL 21 MAR'!$A$7:$AA$383,MATCH(A78,'SEMANA 17 AL 21 MAR'!$A$7:$A$424),3),"")</f>
        <v/>
      </c>
      <c r="D78" s="25" t="str">
        <f>IFERROR(INDEX('SEMANA 17 AL 21 MAR'!$A$7:$AA$383,MATCH(A78,'SEMANA 17 AL 21 MAR'!$A$7:$A$424),5),"")</f>
        <v/>
      </c>
      <c r="E78" s="117" t="str">
        <f>IFERROR(INDEX('SEMANA 17 AL 21 MAR'!$A$7:$AA$383,MATCH(A78,'SEMANA 17 AL 21 MAR'!$A$7:$A$424),6),"")</f>
        <v/>
      </c>
      <c r="F78" s="118" t="str">
        <f>IFERROR(INDEX('SEMANA 17 AL 21 MAR'!$A$7:$AA$383,MATCH(A78,'SEMANA 17 AL 21 MAR'!$A$7:$A$424),7),"")</f>
        <v/>
      </c>
      <c r="G78" s="284" t="str">
        <f>IFERROR(INDEX('SEMANA 17 AL 21 MAR'!$A$7:$AA$383,MATCH(A78,'SEMANA 17 AL 21 MAR'!$A$7:$A$424),10),"")</f>
        <v/>
      </c>
      <c r="H78" s="313" t="str">
        <f>IFERROR(E78*G78,"")</f>
        <v/>
      </c>
      <c r="I78" s="314"/>
      <c r="K78" s="84"/>
      <c r="L78" s="86"/>
      <c r="M78" s="86"/>
      <c r="N78" s="86"/>
      <c r="O78" s="86"/>
      <c r="P78" s="86"/>
      <c r="Q78" s="86"/>
      <c r="R78" s="86"/>
      <c r="S78"/>
      <c r="T78" s="84"/>
      <c r="U78" s="84"/>
      <c r="V78"/>
      <c r="W78" s="157"/>
      <c r="X78" s="157"/>
      <c r="Y78" s="157"/>
      <c r="Z78" s="157"/>
      <c r="AA78" s="157"/>
      <c r="AB78" s="157"/>
      <c r="AC78" s="157"/>
      <c r="AD78" s="157"/>
      <c r="AE78" s="157"/>
      <c r="AF78" s="157"/>
    </row>
    <row r="79" spans="1:32" hidden="1" x14ac:dyDescent="0.25">
      <c r="A79" s="141"/>
      <c r="B79" s="26" t="str">
        <f>IFERROR(INDEX('SEMANA 17 AL 21 MAR'!$A$7:$AA$383,MATCH(A79,'SEMANA 17 AL 21 MAR'!$A$7:$A$424),2),"")</f>
        <v/>
      </c>
      <c r="C79" s="26" t="str">
        <f>IFERROR(INDEX('SEMANA 17 AL 21 MAR'!$A$7:$AA$383,MATCH(A79,'SEMANA 17 AL 21 MAR'!$A$7:$A$424),3),"")</f>
        <v/>
      </c>
      <c r="D79" s="26" t="str">
        <f>IFERROR(INDEX('SEMANA 17 AL 21 MAR'!$A$7:$AA$383,MATCH(A79,'SEMANA 17 AL 21 MAR'!$A$7:$A$424),5),"")</f>
        <v/>
      </c>
      <c r="E79" s="122" t="str">
        <f>IFERROR(INDEX('SEMANA 17 AL 21 MAR'!$A$7:$AA$383,MATCH(A79,'SEMANA 17 AL 21 MAR'!$A$7:$A$424),6),"")</f>
        <v/>
      </c>
      <c r="F79" s="123" t="str">
        <f>IFERROR(INDEX('SEMANA 17 AL 21 MAR'!$A$7:$AA$383,MATCH(A79,'SEMANA 17 AL 21 MAR'!$A$7:$A$424),7),"")</f>
        <v/>
      </c>
      <c r="G79" s="284" t="str">
        <f>IFERROR(INDEX('SEMANA 17 AL 21 MAR'!$A$7:$AA$383,MATCH(A79,'SEMANA 17 AL 21 MAR'!$A$7:$A$424),10),"")</f>
        <v/>
      </c>
      <c r="H79" s="313" t="str">
        <f t="shared" ref="H79:H139" si="14">IFERROR(E79*G79,"")</f>
        <v/>
      </c>
      <c r="I79" s="314"/>
      <c r="K79" s="84"/>
      <c r="L79" s="86"/>
      <c r="M79" s="86"/>
      <c r="N79" s="86"/>
      <c r="O79" s="86"/>
      <c r="P79" s="86"/>
      <c r="Q79" s="86"/>
      <c r="R79" s="86"/>
      <c r="S79"/>
      <c r="T79" s="84"/>
      <c r="U79" s="84"/>
      <c r="V79"/>
      <c r="W79" s="157"/>
      <c r="X79" s="157"/>
      <c r="Y79" s="157"/>
      <c r="Z79" s="157"/>
      <c r="AA79" s="157"/>
      <c r="AB79" s="157"/>
      <c r="AC79" s="157"/>
      <c r="AD79" s="157"/>
      <c r="AE79" s="157"/>
      <c r="AF79" s="157"/>
    </row>
    <row r="80" spans="1:32" hidden="1" x14ac:dyDescent="0.25">
      <c r="A80" s="141"/>
      <c r="B80" s="26" t="str">
        <f>IFERROR(INDEX('SEMANA 17 AL 21 MAR'!$A$7:$AA$383,MATCH(A80,'SEMANA 17 AL 21 MAR'!$A$7:$A$424),2),"")</f>
        <v/>
      </c>
      <c r="C80" s="26" t="str">
        <f>IFERROR(INDEX('SEMANA 17 AL 21 MAR'!$A$7:$AA$383,MATCH(A80,'SEMANA 17 AL 21 MAR'!$A$7:$A$424),3),"")</f>
        <v/>
      </c>
      <c r="D80" s="26" t="str">
        <f>IFERROR(INDEX('SEMANA 17 AL 21 MAR'!$A$7:$AA$383,MATCH(A80,'SEMANA 17 AL 21 MAR'!$A$7:$A$424),5),"")</f>
        <v/>
      </c>
      <c r="E80" s="122" t="str">
        <f>IFERROR(INDEX('SEMANA 17 AL 21 MAR'!$A$7:$AA$383,MATCH(A80,'SEMANA 17 AL 21 MAR'!$A$7:$A$424),6),"")</f>
        <v/>
      </c>
      <c r="F80" s="123" t="str">
        <f>IFERROR(INDEX('SEMANA 17 AL 21 MAR'!$A$7:$AA$383,MATCH(A80,'SEMANA 17 AL 21 MAR'!$A$7:$A$424),7),"")</f>
        <v/>
      </c>
      <c r="G80" s="284" t="str">
        <f>IFERROR(INDEX('SEMANA 17 AL 21 MAR'!$A$7:$AA$383,MATCH(A80,'SEMANA 17 AL 21 MAR'!$A$7:$A$424),10),"")</f>
        <v/>
      </c>
      <c r="H80" s="313" t="str">
        <f t="shared" si="14"/>
        <v/>
      </c>
      <c r="I80" s="314"/>
      <c r="K80" s="84"/>
      <c r="L80" s="86"/>
      <c r="M80" s="86"/>
      <c r="N80" s="86"/>
      <c r="O80" s="86"/>
      <c r="P80" s="86"/>
      <c r="Q80" s="86"/>
      <c r="R80" s="86"/>
      <c r="S80"/>
      <c r="T80" s="84"/>
      <c r="U80" s="84"/>
      <c r="V80"/>
      <c r="W80" s="157"/>
      <c r="X80" s="157"/>
      <c r="Y80" s="157"/>
      <c r="Z80" s="157"/>
      <c r="AA80" s="157"/>
      <c r="AB80" s="157"/>
      <c r="AC80" s="157"/>
      <c r="AD80" s="157"/>
      <c r="AE80" s="157"/>
      <c r="AF80" s="157"/>
    </row>
    <row r="81" spans="1:32" hidden="1" x14ac:dyDescent="0.25">
      <c r="A81" s="141"/>
      <c r="B81" s="26" t="str">
        <f>IFERROR(INDEX('SEMANA 17 AL 21 MAR'!$A$7:$AA$383,MATCH(A81,'SEMANA 17 AL 21 MAR'!$A$7:$A$424),2),"")</f>
        <v/>
      </c>
      <c r="C81" s="26" t="str">
        <f>IFERROR(INDEX('SEMANA 17 AL 21 MAR'!$A$7:$AA$383,MATCH(A81,'SEMANA 17 AL 21 MAR'!$A$7:$A$424),3),"")</f>
        <v/>
      </c>
      <c r="D81" s="26" t="str">
        <f>IFERROR(INDEX('SEMANA 17 AL 21 MAR'!$A$7:$AA$383,MATCH(A81,'SEMANA 17 AL 21 MAR'!$A$7:$A$424),5),"")</f>
        <v/>
      </c>
      <c r="E81" s="122" t="str">
        <f>IFERROR(INDEX('SEMANA 17 AL 21 MAR'!$A$7:$AA$383,MATCH(A81,'SEMANA 17 AL 21 MAR'!$A$7:$A$424),6),"")</f>
        <v/>
      </c>
      <c r="F81" s="123" t="str">
        <f>IFERROR(INDEX('SEMANA 17 AL 21 MAR'!$A$7:$AA$383,MATCH(A81,'SEMANA 17 AL 21 MAR'!$A$7:$A$424),7),"")</f>
        <v/>
      </c>
      <c r="G81" s="284" t="str">
        <f>IFERROR(INDEX('SEMANA 17 AL 21 MAR'!$A$7:$AA$383,MATCH(A81,'SEMANA 17 AL 21 MAR'!$A$7:$A$424),10),"")</f>
        <v/>
      </c>
      <c r="H81" s="313" t="str">
        <f t="shared" si="14"/>
        <v/>
      </c>
      <c r="I81" s="314"/>
      <c r="K81" s="84"/>
      <c r="L81" s="86"/>
      <c r="M81" s="86"/>
      <c r="N81" s="86"/>
      <c r="O81" s="86"/>
      <c r="P81" s="86"/>
      <c r="Q81" s="86"/>
      <c r="R81" s="86"/>
      <c r="S81"/>
      <c r="T81" s="84"/>
      <c r="U81" s="84"/>
      <c r="V81"/>
      <c r="W81" s="157"/>
      <c r="X81" s="157"/>
      <c r="Y81" s="157"/>
      <c r="Z81" s="157"/>
      <c r="AA81" s="157"/>
      <c r="AB81" s="157"/>
      <c r="AC81" s="157"/>
      <c r="AD81" s="157"/>
      <c r="AE81" s="157"/>
      <c r="AF81" s="157"/>
    </row>
    <row r="82" spans="1:32" hidden="1" x14ac:dyDescent="0.25">
      <c r="A82" s="141"/>
      <c r="B82" s="26" t="str">
        <f>IFERROR(INDEX('SEMANA 17 AL 21 MAR'!$A$7:$AA$383,MATCH(A82,'SEMANA 17 AL 21 MAR'!$A$7:$A$424),2),"")</f>
        <v/>
      </c>
      <c r="C82" s="26" t="str">
        <f>IFERROR(INDEX('SEMANA 17 AL 21 MAR'!$A$7:$AA$383,MATCH(A82,'SEMANA 17 AL 21 MAR'!$A$7:$A$424),3),"")</f>
        <v/>
      </c>
      <c r="D82" s="26" t="str">
        <f>IFERROR(INDEX('SEMANA 17 AL 21 MAR'!$A$7:$AA$383,MATCH(A82,'SEMANA 17 AL 21 MAR'!$A$7:$A$424),5),"")</f>
        <v/>
      </c>
      <c r="E82" s="122" t="str">
        <f>IFERROR(INDEX('SEMANA 17 AL 21 MAR'!$A$7:$AA$383,MATCH(A82,'SEMANA 17 AL 21 MAR'!$A$7:$A$424),6),"")</f>
        <v/>
      </c>
      <c r="F82" s="123" t="str">
        <f>IFERROR(INDEX('SEMANA 17 AL 21 MAR'!$A$7:$AA$383,MATCH(A82,'SEMANA 17 AL 21 MAR'!$A$7:$A$424),7),"")</f>
        <v/>
      </c>
      <c r="G82" s="284" t="str">
        <f>IFERROR(INDEX('SEMANA 17 AL 21 MAR'!$A$7:$AA$383,MATCH(A82,'SEMANA 17 AL 21 MAR'!$A$7:$A$424),10),"")</f>
        <v/>
      </c>
      <c r="H82" s="313" t="str">
        <f t="shared" si="14"/>
        <v/>
      </c>
      <c r="I82" s="314"/>
      <c r="K82" s="84"/>
      <c r="L82" s="86"/>
      <c r="M82" s="86"/>
      <c r="N82" s="86"/>
      <c r="O82" s="86"/>
      <c r="P82" s="86"/>
      <c r="Q82" s="86"/>
      <c r="R82" s="86"/>
      <c r="S82"/>
      <c r="T82" s="84"/>
      <c r="U82" s="84"/>
      <c r="V82"/>
      <c r="W82" s="157"/>
      <c r="X82" s="157"/>
      <c r="Y82" s="157"/>
      <c r="Z82" s="157"/>
      <c r="AA82" s="157"/>
      <c r="AB82" s="157"/>
      <c r="AC82" s="157"/>
      <c r="AD82" s="157"/>
      <c r="AE82" s="157"/>
      <c r="AF82" s="157"/>
    </row>
    <row r="83" spans="1:32" hidden="1" x14ac:dyDescent="0.25">
      <c r="A83" s="141"/>
      <c r="B83" s="26" t="str">
        <f>IFERROR(INDEX('SEMANA 17 AL 21 MAR'!$A$7:$AA$383,MATCH(A83,'SEMANA 17 AL 21 MAR'!$A$7:$A$424),2),"")</f>
        <v/>
      </c>
      <c r="C83" s="26" t="str">
        <f>IFERROR(INDEX('SEMANA 17 AL 21 MAR'!$A$7:$AA$383,MATCH(A83,'SEMANA 17 AL 21 MAR'!$A$7:$A$424),3),"")</f>
        <v/>
      </c>
      <c r="D83" s="26" t="str">
        <f>IFERROR(INDEX('SEMANA 17 AL 21 MAR'!$A$7:$AA$383,MATCH(A83,'SEMANA 17 AL 21 MAR'!$A$7:$A$424),5),"")</f>
        <v/>
      </c>
      <c r="E83" s="122" t="str">
        <f>IFERROR(INDEX('SEMANA 17 AL 21 MAR'!$A$7:$AA$383,MATCH(A83,'SEMANA 17 AL 21 MAR'!$A$7:$A$424),6),"")</f>
        <v/>
      </c>
      <c r="F83" s="123" t="str">
        <f>IFERROR(INDEX('SEMANA 17 AL 21 MAR'!$A$7:$AA$383,MATCH(A83,'SEMANA 17 AL 21 MAR'!$A$7:$A$424),7),"")</f>
        <v/>
      </c>
      <c r="G83" s="284" t="str">
        <f>IFERROR(INDEX('SEMANA 17 AL 21 MAR'!$A$7:$AA$383,MATCH(A83,'SEMANA 17 AL 21 MAR'!$A$7:$A$424),10),"")</f>
        <v/>
      </c>
      <c r="H83" s="313" t="str">
        <f t="shared" si="14"/>
        <v/>
      </c>
      <c r="I83" s="314"/>
      <c r="K83" s="84"/>
      <c r="L83" s="86"/>
      <c r="M83" s="86"/>
      <c r="N83" s="86"/>
      <c r="O83" s="86"/>
      <c r="P83" s="86"/>
      <c r="Q83" s="86"/>
      <c r="R83" s="86"/>
      <c r="S83"/>
      <c r="T83" s="84"/>
      <c r="U83" s="84"/>
      <c r="V83"/>
      <c r="W83" s="157"/>
      <c r="X83" s="157"/>
      <c r="Y83" s="157"/>
      <c r="Z83" s="157"/>
      <c r="AA83" s="157"/>
      <c r="AB83" s="157"/>
      <c r="AC83" s="157"/>
      <c r="AD83" s="157"/>
      <c r="AE83" s="157"/>
      <c r="AF83" s="157"/>
    </row>
    <row r="84" spans="1:32" hidden="1" x14ac:dyDescent="0.25">
      <c r="A84" s="141"/>
      <c r="B84" s="26" t="str">
        <f>IFERROR(INDEX('SEMANA 17 AL 21 MAR'!$A$7:$AA$383,MATCH(A84,'SEMANA 17 AL 21 MAR'!$A$7:$A$424),2),"")</f>
        <v/>
      </c>
      <c r="C84" s="26" t="str">
        <f>IFERROR(INDEX('SEMANA 17 AL 21 MAR'!$A$7:$AA$383,MATCH(A84,'SEMANA 17 AL 21 MAR'!$A$7:$A$424),3),"")</f>
        <v/>
      </c>
      <c r="D84" s="26" t="str">
        <f>IFERROR(INDEX('SEMANA 17 AL 21 MAR'!$A$7:$AA$383,MATCH(A84,'SEMANA 17 AL 21 MAR'!$A$7:$A$424),5),"")</f>
        <v/>
      </c>
      <c r="E84" s="122" t="str">
        <f>IFERROR(INDEX('SEMANA 17 AL 21 MAR'!$A$7:$AA$383,MATCH(A84,'SEMANA 17 AL 21 MAR'!$A$7:$A$424),6),"")</f>
        <v/>
      </c>
      <c r="F84" s="123" t="str">
        <f>IFERROR(INDEX('SEMANA 17 AL 21 MAR'!$A$7:$AA$383,MATCH(A84,'SEMANA 17 AL 21 MAR'!$A$7:$A$424),7),"")</f>
        <v/>
      </c>
      <c r="G84" s="284" t="str">
        <f>IFERROR(INDEX('SEMANA 17 AL 21 MAR'!$A$7:$AA$383,MATCH(A84,'SEMANA 17 AL 21 MAR'!$A$7:$A$424),10),"")</f>
        <v/>
      </c>
      <c r="H84" s="313" t="str">
        <f t="shared" si="14"/>
        <v/>
      </c>
      <c r="I84" s="314"/>
      <c r="K84" s="84"/>
      <c r="L84" s="86"/>
      <c r="M84" s="86"/>
      <c r="N84" s="86"/>
      <c r="O84" s="86"/>
      <c r="P84" s="86"/>
      <c r="Q84" s="86"/>
      <c r="R84" s="86"/>
      <c r="S84"/>
      <c r="T84" s="84"/>
      <c r="U84" s="84"/>
      <c r="V84"/>
      <c r="W84" s="157"/>
      <c r="X84" s="157"/>
      <c r="Y84" s="157"/>
      <c r="Z84" s="157"/>
      <c r="AA84" s="157"/>
      <c r="AB84" s="157"/>
      <c r="AC84" s="157"/>
      <c r="AD84" s="157"/>
      <c r="AE84" s="157"/>
      <c r="AF84" s="157"/>
    </row>
    <row r="85" spans="1:32" hidden="1" x14ac:dyDescent="0.25">
      <c r="A85" s="141"/>
      <c r="B85" s="26" t="str">
        <f>IFERROR(INDEX('SEMANA 17 AL 21 MAR'!$A$7:$AA$383,MATCH(A85,'SEMANA 17 AL 21 MAR'!$A$7:$A$424),2),"")</f>
        <v/>
      </c>
      <c r="C85" s="26" t="str">
        <f>IFERROR(INDEX('SEMANA 17 AL 21 MAR'!$A$7:$AA$383,MATCH(A85,'SEMANA 17 AL 21 MAR'!$A$7:$A$424),3),"")</f>
        <v/>
      </c>
      <c r="D85" s="26" t="str">
        <f>IFERROR(INDEX('SEMANA 17 AL 21 MAR'!$A$7:$AA$383,MATCH(A85,'SEMANA 17 AL 21 MAR'!$A$7:$A$424),5),"")</f>
        <v/>
      </c>
      <c r="E85" s="122" t="str">
        <f>IFERROR(INDEX('SEMANA 17 AL 21 MAR'!$A$7:$AA$383,MATCH(A85,'SEMANA 17 AL 21 MAR'!$A$7:$A$424),6),"")</f>
        <v/>
      </c>
      <c r="F85" s="123" t="str">
        <f>IFERROR(INDEX('SEMANA 17 AL 21 MAR'!$A$7:$AA$383,MATCH(A85,'SEMANA 17 AL 21 MAR'!$A$7:$A$424),7),"")</f>
        <v/>
      </c>
      <c r="G85" s="284" t="str">
        <f>IFERROR(INDEX('SEMANA 17 AL 21 MAR'!$A$7:$AA$383,MATCH(A85,'SEMANA 17 AL 21 MAR'!$A$7:$A$424),10),"")</f>
        <v/>
      </c>
      <c r="H85" s="313" t="str">
        <f t="shared" si="14"/>
        <v/>
      </c>
      <c r="I85" s="314"/>
      <c r="K85" s="84"/>
      <c r="L85" s="86"/>
      <c r="M85" s="86"/>
      <c r="N85" s="86"/>
      <c r="O85" s="86"/>
      <c r="P85" s="86"/>
      <c r="Q85" s="86"/>
      <c r="R85" s="86"/>
      <c r="S85"/>
      <c r="T85" s="84"/>
      <c r="U85" s="84"/>
      <c r="V85"/>
      <c r="W85" s="157"/>
      <c r="X85" s="157"/>
      <c r="Y85" s="157"/>
      <c r="Z85" s="157"/>
      <c r="AA85" s="157"/>
      <c r="AB85" s="157"/>
      <c r="AC85" s="157"/>
      <c r="AD85" s="157"/>
      <c r="AE85" s="157"/>
      <c r="AF85" s="157"/>
    </row>
    <row r="86" spans="1:32" hidden="1" x14ac:dyDescent="0.25">
      <c r="A86" s="141"/>
      <c r="B86" s="26" t="str">
        <f>IFERROR(INDEX('SEMANA 17 AL 21 MAR'!$A$7:$AA$383,MATCH(A86,'SEMANA 17 AL 21 MAR'!$A$7:$A$424),2),"")</f>
        <v/>
      </c>
      <c r="C86" s="26" t="str">
        <f>IFERROR(INDEX('SEMANA 17 AL 21 MAR'!$A$7:$AA$383,MATCH(A86,'SEMANA 17 AL 21 MAR'!$A$7:$A$424),3),"")</f>
        <v/>
      </c>
      <c r="D86" s="26" t="str">
        <f>IFERROR(INDEX('SEMANA 17 AL 21 MAR'!$A$7:$AA$383,MATCH(A86,'SEMANA 17 AL 21 MAR'!$A$7:$A$424),5),"")</f>
        <v/>
      </c>
      <c r="E86" s="122" t="str">
        <f>IFERROR(INDEX('SEMANA 17 AL 21 MAR'!$A$7:$AA$383,MATCH(A86,'SEMANA 17 AL 21 MAR'!$A$7:$A$424),6),"")</f>
        <v/>
      </c>
      <c r="F86" s="123" t="str">
        <f>IFERROR(INDEX('SEMANA 17 AL 21 MAR'!$A$7:$AA$383,MATCH(A86,'SEMANA 17 AL 21 MAR'!$A$7:$A$424),7),"")</f>
        <v/>
      </c>
      <c r="G86" s="284" t="str">
        <f>IFERROR(INDEX('SEMANA 17 AL 21 MAR'!$A$7:$AA$383,MATCH(A86,'SEMANA 17 AL 21 MAR'!$A$7:$A$424),10),"")</f>
        <v/>
      </c>
      <c r="H86" s="313" t="str">
        <f t="shared" si="14"/>
        <v/>
      </c>
      <c r="I86" s="314"/>
      <c r="K86" s="84"/>
      <c r="L86" s="86"/>
      <c r="M86" s="86"/>
      <c r="N86" s="86"/>
      <c r="O86" s="86"/>
      <c r="P86" s="86"/>
      <c r="Q86" s="86"/>
      <c r="R86" s="86"/>
      <c r="S86"/>
      <c r="T86" s="84"/>
      <c r="U86" s="84"/>
      <c r="V86"/>
      <c r="W86" s="157"/>
      <c r="X86" s="157"/>
      <c r="Y86" s="157"/>
      <c r="Z86" s="157"/>
      <c r="AA86" s="157"/>
      <c r="AB86" s="157"/>
      <c r="AC86" s="157"/>
      <c r="AD86" s="157"/>
      <c r="AE86" s="157"/>
      <c r="AF86" s="157"/>
    </row>
    <row r="87" spans="1:32" hidden="1" x14ac:dyDescent="0.25">
      <c r="A87" s="141"/>
      <c r="B87" s="26" t="str">
        <f>IFERROR(INDEX('SEMANA 17 AL 21 MAR'!$A$7:$AA$383,MATCH(A87,'SEMANA 17 AL 21 MAR'!$A$7:$A$424),2),"")</f>
        <v/>
      </c>
      <c r="C87" s="26" t="str">
        <f>IFERROR(INDEX('SEMANA 17 AL 21 MAR'!$A$7:$AA$383,MATCH(A87,'SEMANA 17 AL 21 MAR'!$A$7:$A$424),3),"")</f>
        <v/>
      </c>
      <c r="D87" s="26" t="str">
        <f>IFERROR(INDEX('SEMANA 17 AL 21 MAR'!$A$7:$AA$383,MATCH(A87,'SEMANA 17 AL 21 MAR'!$A$7:$A$424),5),"")</f>
        <v/>
      </c>
      <c r="E87" s="122" t="str">
        <f>IFERROR(INDEX('SEMANA 17 AL 21 MAR'!$A$7:$AA$383,MATCH(A87,'SEMANA 17 AL 21 MAR'!$A$7:$A$424),6),"")</f>
        <v/>
      </c>
      <c r="F87" s="123" t="str">
        <f>IFERROR(INDEX('SEMANA 17 AL 21 MAR'!$A$7:$AA$383,MATCH(A87,'SEMANA 17 AL 21 MAR'!$A$7:$A$424),7),"")</f>
        <v/>
      </c>
      <c r="G87" s="284" t="str">
        <f>IFERROR(INDEX('SEMANA 17 AL 21 MAR'!$A$7:$AA$383,MATCH(A87,'SEMANA 17 AL 21 MAR'!$A$7:$A$424),10),"")</f>
        <v/>
      </c>
      <c r="H87" s="313" t="str">
        <f t="shared" si="14"/>
        <v/>
      </c>
      <c r="I87" s="314"/>
      <c r="K87" s="84"/>
      <c r="L87" s="86"/>
      <c r="M87" s="86"/>
      <c r="N87" s="86"/>
      <c r="O87" s="86"/>
      <c r="P87" s="86"/>
      <c r="Q87" s="86"/>
      <c r="R87" s="86"/>
      <c r="S87"/>
      <c r="T87" s="84"/>
      <c r="U87" s="84"/>
      <c r="V87"/>
      <c r="W87" s="157"/>
      <c r="X87" s="157"/>
      <c r="Y87" s="157"/>
      <c r="Z87" s="157"/>
      <c r="AA87" s="157"/>
      <c r="AB87" s="157"/>
      <c r="AC87" s="157"/>
      <c r="AD87" s="157"/>
      <c r="AE87" s="157"/>
      <c r="AF87" s="157"/>
    </row>
    <row r="88" spans="1:32" hidden="1" x14ac:dyDescent="0.25">
      <c r="A88" s="141"/>
      <c r="B88" s="26" t="str">
        <f>IFERROR(INDEX('SEMANA 17 AL 21 MAR'!$A$7:$AA$383,MATCH(A88,'SEMANA 17 AL 21 MAR'!$A$7:$A$424),2),"")</f>
        <v/>
      </c>
      <c r="C88" s="26" t="str">
        <f>IFERROR(INDEX('SEMANA 17 AL 21 MAR'!$A$7:$AA$383,MATCH(A88,'SEMANA 17 AL 21 MAR'!$A$7:$A$424),3),"")</f>
        <v/>
      </c>
      <c r="D88" s="26" t="str">
        <f>IFERROR(INDEX('SEMANA 17 AL 21 MAR'!$A$7:$AA$383,MATCH(A88,'SEMANA 17 AL 21 MAR'!$A$7:$A$424),5),"")</f>
        <v/>
      </c>
      <c r="E88" s="122" t="str">
        <f>IFERROR(INDEX('SEMANA 17 AL 21 MAR'!$A$7:$AA$383,MATCH(A88,'SEMANA 17 AL 21 MAR'!$A$7:$A$424),6),"")</f>
        <v/>
      </c>
      <c r="F88" s="123" t="str">
        <f>IFERROR(INDEX('SEMANA 17 AL 21 MAR'!$A$7:$AA$383,MATCH(A88,'SEMANA 17 AL 21 MAR'!$A$7:$A$424),7),"")</f>
        <v/>
      </c>
      <c r="G88" s="284" t="str">
        <f>IFERROR(INDEX('SEMANA 17 AL 21 MAR'!$A$7:$AA$383,MATCH(A88,'SEMANA 17 AL 21 MAR'!$A$7:$A$424),10),"")</f>
        <v/>
      </c>
      <c r="H88" s="313" t="str">
        <f t="shared" si="14"/>
        <v/>
      </c>
      <c r="I88" s="314"/>
      <c r="K88" s="84"/>
      <c r="L88" s="86"/>
      <c r="M88" s="86"/>
      <c r="N88" s="86"/>
      <c r="O88" s="86"/>
      <c r="P88" s="86"/>
      <c r="Q88" s="86"/>
      <c r="R88" s="86"/>
      <c r="S88"/>
      <c r="T88" s="84"/>
      <c r="U88" s="84"/>
      <c r="V88"/>
      <c r="W88" s="157"/>
      <c r="X88" s="157"/>
      <c r="Y88" s="157"/>
      <c r="Z88" s="157"/>
      <c r="AA88" s="157"/>
      <c r="AB88" s="157"/>
      <c r="AC88" s="157"/>
      <c r="AD88" s="157"/>
      <c r="AE88" s="157"/>
      <c r="AF88" s="157"/>
    </row>
    <row r="89" spans="1:32" hidden="1" x14ac:dyDescent="0.25">
      <c r="A89" s="141"/>
      <c r="B89" s="26" t="str">
        <f>IFERROR(INDEX('SEMANA 17 AL 21 MAR'!$A$7:$AA$383,MATCH(A89,'SEMANA 17 AL 21 MAR'!$A$7:$A$424),2),"")</f>
        <v/>
      </c>
      <c r="C89" s="26" t="str">
        <f>IFERROR(INDEX('SEMANA 17 AL 21 MAR'!$A$7:$AA$383,MATCH(A89,'SEMANA 17 AL 21 MAR'!$A$7:$A$424),3),"")</f>
        <v/>
      </c>
      <c r="D89" s="26" t="str">
        <f>IFERROR(INDEX('SEMANA 17 AL 21 MAR'!$A$7:$AA$383,MATCH(A89,'SEMANA 17 AL 21 MAR'!$A$7:$A$424),5),"")</f>
        <v/>
      </c>
      <c r="E89" s="122" t="str">
        <f>IFERROR(INDEX('SEMANA 17 AL 21 MAR'!$A$7:$AA$383,MATCH(A89,'SEMANA 17 AL 21 MAR'!$A$7:$A$424),6),"")</f>
        <v/>
      </c>
      <c r="F89" s="123" t="str">
        <f>IFERROR(INDEX('SEMANA 17 AL 21 MAR'!$A$7:$AA$383,MATCH(A89,'SEMANA 17 AL 21 MAR'!$A$7:$A$424),7),"")</f>
        <v/>
      </c>
      <c r="G89" s="284" t="str">
        <f>IFERROR(INDEX('SEMANA 17 AL 21 MAR'!$A$7:$AA$383,MATCH(A89,'SEMANA 17 AL 21 MAR'!$A$7:$A$424),10),"")</f>
        <v/>
      </c>
      <c r="H89" s="313" t="str">
        <f t="shared" si="14"/>
        <v/>
      </c>
      <c r="I89" s="314"/>
      <c r="K89" s="84"/>
      <c r="L89" s="86"/>
      <c r="M89" s="86"/>
      <c r="N89" s="86"/>
      <c r="O89" s="86"/>
      <c r="P89" s="86"/>
      <c r="Q89" s="86"/>
      <c r="R89" s="86"/>
      <c r="S89"/>
      <c r="T89" s="84"/>
      <c r="U89" s="84"/>
      <c r="V89"/>
      <c r="W89" s="157"/>
      <c r="X89" s="157"/>
      <c r="Y89" s="157"/>
      <c r="Z89" s="157"/>
      <c r="AA89" s="157"/>
      <c r="AB89" s="157"/>
      <c r="AC89" s="157"/>
      <c r="AD89" s="157"/>
      <c r="AE89" s="157"/>
      <c r="AF89" s="157"/>
    </row>
    <row r="90" spans="1:32" hidden="1" x14ac:dyDescent="0.25">
      <c r="A90" s="141"/>
      <c r="B90" s="26" t="str">
        <f>IFERROR(INDEX('SEMANA 17 AL 21 MAR'!$A$7:$AA$383,MATCH(A90,'SEMANA 17 AL 21 MAR'!$A$7:$A$424),2),"")</f>
        <v/>
      </c>
      <c r="C90" s="26" t="str">
        <f>IFERROR(INDEX('SEMANA 17 AL 21 MAR'!$A$7:$AA$383,MATCH(A90,'SEMANA 17 AL 21 MAR'!$A$7:$A$424),3),"")</f>
        <v/>
      </c>
      <c r="D90" s="26" t="str">
        <f>IFERROR(INDEX('SEMANA 17 AL 21 MAR'!$A$7:$AA$383,MATCH(A90,'SEMANA 17 AL 21 MAR'!$A$7:$A$424),5),"")</f>
        <v/>
      </c>
      <c r="E90" s="122" t="str">
        <f>IFERROR(INDEX('SEMANA 17 AL 21 MAR'!$A$7:$AA$383,MATCH(A90,'SEMANA 17 AL 21 MAR'!$A$7:$A$424),6),"")</f>
        <v/>
      </c>
      <c r="F90" s="123" t="str">
        <f>IFERROR(INDEX('SEMANA 17 AL 21 MAR'!$A$7:$AA$383,MATCH(A90,'SEMANA 17 AL 21 MAR'!$A$7:$A$424),7),"")</f>
        <v/>
      </c>
      <c r="G90" s="284" t="str">
        <f>IFERROR(INDEX('SEMANA 17 AL 21 MAR'!$A$7:$AA$383,MATCH(A90,'SEMANA 17 AL 21 MAR'!$A$7:$A$424),10),"")</f>
        <v/>
      </c>
      <c r="H90" s="313" t="str">
        <f t="shared" si="14"/>
        <v/>
      </c>
      <c r="I90" s="314"/>
      <c r="K90" s="84"/>
      <c r="L90" s="86"/>
      <c r="M90" s="86"/>
      <c r="N90" s="86"/>
      <c r="O90" s="86"/>
      <c r="P90" s="86"/>
      <c r="Q90" s="86"/>
      <c r="R90" s="86"/>
      <c r="S90"/>
      <c r="T90" s="84"/>
      <c r="U90" s="84"/>
      <c r="V90"/>
      <c r="W90" s="157"/>
      <c r="X90" s="157"/>
      <c r="Y90" s="157"/>
      <c r="Z90" s="157"/>
      <c r="AA90" s="157"/>
      <c r="AB90" s="157"/>
      <c r="AC90" s="157"/>
      <c r="AD90" s="157"/>
      <c r="AE90" s="157"/>
      <c r="AF90" s="157"/>
    </row>
    <row r="91" spans="1:32" hidden="1" x14ac:dyDescent="0.25">
      <c r="A91" s="141"/>
      <c r="B91" s="26" t="str">
        <f>IFERROR(INDEX('SEMANA 17 AL 21 MAR'!$A$7:$AA$383,MATCH(A91,'SEMANA 17 AL 21 MAR'!$A$7:$A$424),2),"")</f>
        <v/>
      </c>
      <c r="C91" s="26" t="str">
        <f>IFERROR(INDEX('SEMANA 17 AL 21 MAR'!$A$7:$AA$383,MATCH(A91,'SEMANA 17 AL 21 MAR'!$A$7:$A$424),3),"")</f>
        <v/>
      </c>
      <c r="D91" s="26" t="str">
        <f>IFERROR(INDEX('SEMANA 17 AL 21 MAR'!$A$7:$AA$383,MATCH(A91,'SEMANA 17 AL 21 MAR'!$A$7:$A$424),5),"")</f>
        <v/>
      </c>
      <c r="E91" s="122" t="str">
        <f>IFERROR(INDEX('SEMANA 17 AL 21 MAR'!$A$7:$AA$383,MATCH(A91,'SEMANA 17 AL 21 MAR'!$A$7:$A$424),6),"")</f>
        <v/>
      </c>
      <c r="F91" s="123" t="str">
        <f>IFERROR(INDEX('SEMANA 17 AL 21 MAR'!$A$7:$AA$383,MATCH(A91,'SEMANA 17 AL 21 MAR'!$A$7:$A$424),7),"")</f>
        <v/>
      </c>
      <c r="G91" s="284" t="str">
        <f>IFERROR(INDEX('SEMANA 17 AL 21 MAR'!$A$7:$AA$383,MATCH(A91,'SEMANA 17 AL 21 MAR'!$A$7:$A$424),10),"")</f>
        <v/>
      </c>
      <c r="H91" s="313" t="str">
        <f t="shared" si="14"/>
        <v/>
      </c>
      <c r="I91" s="314"/>
      <c r="K91" s="84"/>
      <c r="L91" s="86"/>
      <c r="M91" s="86"/>
      <c r="N91" s="86"/>
      <c r="O91" s="86"/>
      <c r="P91" s="86"/>
      <c r="Q91" s="86"/>
      <c r="R91" s="86"/>
      <c r="S91"/>
      <c r="T91" s="84"/>
      <c r="U91" s="84"/>
      <c r="V91"/>
      <c r="W91" s="157"/>
      <c r="X91" s="157"/>
      <c r="Y91" s="157"/>
      <c r="Z91" s="157"/>
      <c r="AA91" s="157"/>
      <c r="AB91" s="157"/>
      <c r="AC91" s="157"/>
      <c r="AD91" s="157"/>
      <c r="AE91" s="157"/>
      <c r="AF91" s="157"/>
    </row>
    <row r="92" spans="1:32" hidden="1" x14ac:dyDescent="0.25">
      <c r="A92" s="141"/>
      <c r="B92" s="26" t="str">
        <f>IFERROR(INDEX('SEMANA 17 AL 21 MAR'!$A$7:$AA$383,MATCH(A92,'SEMANA 17 AL 21 MAR'!$A$7:$A$424),2),"")</f>
        <v/>
      </c>
      <c r="C92" s="26" t="str">
        <f>IFERROR(INDEX('SEMANA 17 AL 21 MAR'!$A$7:$AA$383,MATCH(A92,'SEMANA 17 AL 21 MAR'!$A$7:$A$424),3),"")</f>
        <v/>
      </c>
      <c r="D92" s="26" t="str">
        <f>IFERROR(INDEX('SEMANA 17 AL 21 MAR'!$A$7:$AA$383,MATCH(A92,'SEMANA 17 AL 21 MAR'!$A$7:$A$424),5),"")</f>
        <v/>
      </c>
      <c r="E92" s="122" t="str">
        <f>IFERROR(INDEX('SEMANA 17 AL 21 MAR'!$A$7:$AA$383,MATCH(A92,'SEMANA 17 AL 21 MAR'!$A$7:$A$424),6),"")</f>
        <v/>
      </c>
      <c r="F92" s="123" t="str">
        <f>IFERROR(INDEX('SEMANA 17 AL 21 MAR'!$A$7:$AA$383,MATCH(A92,'SEMANA 17 AL 21 MAR'!$A$7:$A$424),7),"")</f>
        <v/>
      </c>
      <c r="G92" s="284" t="str">
        <f>IFERROR(INDEX('SEMANA 17 AL 21 MAR'!$A$7:$AA$383,MATCH(A92,'SEMANA 17 AL 21 MAR'!$A$7:$A$424),10),"")</f>
        <v/>
      </c>
      <c r="H92" s="313" t="str">
        <f t="shared" si="14"/>
        <v/>
      </c>
      <c r="I92" s="314"/>
      <c r="K92" s="84"/>
      <c r="L92" s="86"/>
      <c r="M92" s="86"/>
      <c r="N92" s="86"/>
      <c r="O92" s="86"/>
      <c r="P92" s="86"/>
      <c r="Q92" s="86"/>
      <c r="R92" s="86"/>
      <c r="S92"/>
      <c r="T92" s="84"/>
      <c r="U92" s="84"/>
      <c r="V92"/>
      <c r="W92" s="157"/>
      <c r="X92" s="157"/>
      <c r="Y92" s="157"/>
      <c r="Z92" s="157"/>
      <c r="AA92" s="157"/>
      <c r="AB92" s="157"/>
      <c r="AC92" s="157"/>
      <c r="AD92" s="157"/>
      <c r="AE92" s="157"/>
      <c r="AF92" s="157"/>
    </row>
    <row r="93" spans="1:32" hidden="1" x14ac:dyDescent="0.25">
      <c r="A93" s="141"/>
      <c r="B93" s="26" t="str">
        <f>IFERROR(INDEX('SEMANA 17 AL 21 MAR'!$A$7:$AA$383,MATCH(A93,'SEMANA 17 AL 21 MAR'!$A$7:$A$424),2),"")</f>
        <v/>
      </c>
      <c r="C93" s="26" t="str">
        <f>IFERROR(INDEX('SEMANA 17 AL 21 MAR'!$A$7:$AA$383,MATCH(A93,'SEMANA 17 AL 21 MAR'!$A$7:$A$424),3),"")</f>
        <v/>
      </c>
      <c r="D93" s="26" t="str">
        <f>IFERROR(INDEX('SEMANA 17 AL 21 MAR'!$A$7:$AA$383,MATCH(A93,'SEMANA 17 AL 21 MAR'!$A$7:$A$424),5),"")</f>
        <v/>
      </c>
      <c r="E93" s="122" t="str">
        <f>IFERROR(INDEX('SEMANA 17 AL 21 MAR'!$A$7:$AA$383,MATCH(A93,'SEMANA 17 AL 21 MAR'!$A$7:$A$424),6),"")</f>
        <v/>
      </c>
      <c r="F93" s="123" t="str">
        <f>IFERROR(INDEX('SEMANA 17 AL 21 MAR'!$A$7:$AA$383,MATCH(A93,'SEMANA 17 AL 21 MAR'!$A$7:$A$424),7),"")</f>
        <v/>
      </c>
      <c r="G93" s="284" t="str">
        <f>IFERROR(INDEX('SEMANA 17 AL 21 MAR'!$A$7:$AA$383,MATCH(A93,'SEMANA 17 AL 21 MAR'!$A$7:$A$424),10),"")</f>
        <v/>
      </c>
      <c r="H93" s="313" t="str">
        <f t="shared" si="14"/>
        <v/>
      </c>
      <c r="I93" s="314"/>
      <c r="K93" s="84"/>
      <c r="L93" s="86"/>
      <c r="M93" s="86"/>
      <c r="N93" s="86"/>
      <c r="O93" s="86"/>
      <c r="P93" s="86"/>
      <c r="Q93" s="86"/>
      <c r="R93" s="86"/>
      <c r="S93"/>
      <c r="T93" s="84"/>
      <c r="U93" s="84"/>
      <c r="V93"/>
      <c r="W93" s="157"/>
      <c r="X93" s="157"/>
      <c r="Y93" s="157"/>
      <c r="Z93" s="157"/>
      <c r="AA93" s="157"/>
      <c r="AB93" s="157"/>
      <c r="AC93" s="157"/>
      <c r="AD93" s="157"/>
      <c r="AE93" s="157"/>
      <c r="AF93" s="157"/>
    </row>
    <row r="94" spans="1:32" hidden="1" x14ac:dyDescent="0.25">
      <c r="A94" s="141"/>
      <c r="B94" s="26" t="str">
        <f>IFERROR(INDEX('SEMANA 17 AL 21 MAR'!$A$7:$AA$383,MATCH(A94,'SEMANA 17 AL 21 MAR'!$A$7:$A$424),2),"")</f>
        <v/>
      </c>
      <c r="C94" s="26" t="str">
        <f>IFERROR(INDEX('SEMANA 17 AL 21 MAR'!$A$7:$AA$383,MATCH(A94,'SEMANA 17 AL 21 MAR'!$A$7:$A$424),3),"")</f>
        <v/>
      </c>
      <c r="D94" s="26" t="str">
        <f>IFERROR(INDEX('SEMANA 17 AL 21 MAR'!$A$7:$AA$383,MATCH(A94,'SEMANA 17 AL 21 MAR'!$A$7:$A$424),5),"")</f>
        <v/>
      </c>
      <c r="E94" s="122" t="str">
        <f>IFERROR(INDEX('SEMANA 17 AL 21 MAR'!$A$7:$AA$383,MATCH(A94,'SEMANA 17 AL 21 MAR'!$A$7:$A$424),6),"")</f>
        <v/>
      </c>
      <c r="F94" s="123" t="str">
        <f>IFERROR(INDEX('SEMANA 17 AL 21 MAR'!$A$7:$AA$383,MATCH(A94,'SEMANA 17 AL 21 MAR'!$A$7:$A$424),7),"")</f>
        <v/>
      </c>
      <c r="G94" s="284" t="str">
        <f>IFERROR(INDEX('SEMANA 17 AL 21 MAR'!$A$7:$AA$383,MATCH(A94,'SEMANA 17 AL 21 MAR'!$A$7:$A$424),10),"")</f>
        <v/>
      </c>
      <c r="H94" s="313" t="str">
        <f t="shared" si="14"/>
        <v/>
      </c>
      <c r="I94" s="314"/>
      <c r="K94" s="84"/>
      <c r="L94" s="86"/>
      <c r="M94" s="86"/>
      <c r="N94" s="86"/>
      <c r="O94" s="86"/>
      <c r="P94" s="86"/>
      <c r="Q94" s="86"/>
      <c r="R94" s="86"/>
      <c r="S94"/>
      <c r="T94" s="84"/>
      <c r="U94" s="84"/>
      <c r="V94"/>
      <c r="W94" s="157"/>
      <c r="X94" s="157"/>
      <c r="Y94" s="157"/>
      <c r="Z94" s="157"/>
      <c r="AA94" s="157"/>
      <c r="AB94" s="157"/>
      <c r="AC94" s="157"/>
      <c r="AD94" s="157"/>
      <c r="AE94" s="157"/>
      <c r="AF94" s="157"/>
    </row>
    <row r="95" spans="1:32" hidden="1" x14ac:dyDescent="0.25">
      <c r="A95" s="141"/>
      <c r="B95" s="26" t="str">
        <f>IFERROR(INDEX('SEMANA 17 AL 21 MAR'!$A$7:$AA$383,MATCH(A95,'SEMANA 17 AL 21 MAR'!$A$7:$A$424),2),"")</f>
        <v/>
      </c>
      <c r="C95" s="26" t="str">
        <f>IFERROR(INDEX('SEMANA 17 AL 21 MAR'!$A$7:$AA$383,MATCH(A95,'SEMANA 17 AL 21 MAR'!$A$7:$A$424),3),"")</f>
        <v/>
      </c>
      <c r="D95" s="26" t="str">
        <f>IFERROR(INDEX('SEMANA 17 AL 21 MAR'!$A$7:$AA$383,MATCH(A95,'SEMANA 17 AL 21 MAR'!$A$7:$A$424),5),"")</f>
        <v/>
      </c>
      <c r="E95" s="122" t="str">
        <f>IFERROR(INDEX('SEMANA 17 AL 21 MAR'!$A$7:$AA$383,MATCH(A95,'SEMANA 17 AL 21 MAR'!$A$7:$A$424),6),"")</f>
        <v/>
      </c>
      <c r="F95" s="123" t="str">
        <f>IFERROR(INDEX('SEMANA 17 AL 21 MAR'!$A$7:$AA$383,MATCH(A95,'SEMANA 17 AL 21 MAR'!$A$7:$A$424),7),"")</f>
        <v/>
      </c>
      <c r="G95" s="284" t="str">
        <f>IFERROR(INDEX('SEMANA 17 AL 21 MAR'!$A$7:$AA$383,MATCH(A95,'SEMANA 17 AL 21 MAR'!$A$7:$A$424),10),"")</f>
        <v/>
      </c>
      <c r="H95" s="313" t="str">
        <f t="shared" si="14"/>
        <v/>
      </c>
      <c r="I95" s="314"/>
      <c r="K95" s="84"/>
      <c r="L95" s="86"/>
      <c r="M95" s="86"/>
      <c r="N95" s="86"/>
      <c r="O95" s="86"/>
      <c r="P95" s="86"/>
      <c r="Q95" s="86"/>
      <c r="R95" s="86"/>
      <c r="S95"/>
      <c r="T95" s="84"/>
      <c r="U95" s="84"/>
      <c r="V95"/>
      <c r="W95" s="157"/>
      <c r="X95" s="157"/>
      <c r="Y95" s="157"/>
      <c r="Z95" s="157"/>
      <c r="AA95" s="157"/>
      <c r="AB95" s="157"/>
      <c r="AC95" s="157"/>
      <c r="AD95" s="157"/>
      <c r="AE95" s="157"/>
      <c r="AF95" s="157"/>
    </row>
    <row r="96" spans="1:32" hidden="1" x14ac:dyDescent="0.25">
      <c r="A96" s="141"/>
      <c r="B96" s="26" t="str">
        <f>IFERROR(INDEX('SEMANA 17 AL 21 MAR'!$A$7:$AA$383,MATCH(A96,'SEMANA 17 AL 21 MAR'!$A$7:$A$424),2),"")</f>
        <v/>
      </c>
      <c r="C96" s="26" t="str">
        <f>IFERROR(INDEX('SEMANA 17 AL 21 MAR'!$A$7:$AA$383,MATCH(A96,'SEMANA 17 AL 21 MAR'!$A$7:$A$424),3),"")</f>
        <v/>
      </c>
      <c r="D96" s="26" t="str">
        <f>IFERROR(INDEX('SEMANA 17 AL 21 MAR'!$A$7:$AA$383,MATCH(A96,'SEMANA 17 AL 21 MAR'!$A$7:$A$424),5),"")</f>
        <v/>
      </c>
      <c r="E96" s="122" t="str">
        <f>IFERROR(INDEX('SEMANA 17 AL 21 MAR'!$A$7:$AA$383,MATCH(A96,'SEMANA 17 AL 21 MAR'!$A$7:$A$424),6),"")</f>
        <v/>
      </c>
      <c r="F96" s="123" t="str">
        <f>IFERROR(INDEX('SEMANA 17 AL 21 MAR'!$A$7:$AA$383,MATCH(A96,'SEMANA 17 AL 21 MAR'!$A$7:$A$424),7),"")</f>
        <v/>
      </c>
      <c r="G96" s="284" t="str">
        <f>IFERROR(INDEX('SEMANA 17 AL 21 MAR'!$A$7:$AA$383,MATCH(A96,'SEMANA 17 AL 21 MAR'!$A$7:$A$424),10),"")</f>
        <v/>
      </c>
      <c r="H96" s="313" t="str">
        <f t="shared" si="14"/>
        <v/>
      </c>
      <c r="I96" s="314"/>
      <c r="K96" s="84"/>
      <c r="L96" s="86"/>
      <c r="M96" s="86"/>
      <c r="N96" s="86"/>
      <c r="O96" s="86"/>
      <c r="P96" s="86"/>
      <c r="Q96" s="86"/>
      <c r="R96" s="86"/>
      <c r="S96"/>
      <c r="T96" s="84"/>
      <c r="U96" s="84"/>
      <c r="V96"/>
      <c r="W96" s="157"/>
      <c r="X96" s="157"/>
      <c r="Y96" s="157"/>
      <c r="Z96" s="157"/>
      <c r="AA96" s="157"/>
      <c r="AB96" s="157"/>
      <c r="AC96" s="157"/>
      <c r="AD96" s="157"/>
      <c r="AE96" s="157"/>
      <c r="AF96" s="157"/>
    </row>
    <row r="97" spans="1:32" hidden="1" x14ac:dyDescent="0.25">
      <c r="A97" s="141"/>
      <c r="B97" s="26" t="str">
        <f>IFERROR(INDEX('SEMANA 17 AL 21 MAR'!$A$7:$AA$383,MATCH(A97,'SEMANA 17 AL 21 MAR'!$A$7:$A$424),2),"")</f>
        <v/>
      </c>
      <c r="C97" s="26" t="str">
        <f>IFERROR(INDEX('SEMANA 17 AL 21 MAR'!$A$7:$AA$383,MATCH(A97,'SEMANA 17 AL 21 MAR'!$A$7:$A$424),3),"")</f>
        <v/>
      </c>
      <c r="D97" s="26" t="str">
        <f>IFERROR(INDEX('SEMANA 17 AL 21 MAR'!$A$7:$AA$383,MATCH(A97,'SEMANA 17 AL 21 MAR'!$A$7:$A$424),5),"")</f>
        <v/>
      </c>
      <c r="E97" s="122" t="str">
        <f>IFERROR(INDEX('SEMANA 17 AL 21 MAR'!$A$7:$AA$383,MATCH(A97,'SEMANA 17 AL 21 MAR'!$A$7:$A$424),6),"")</f>
        <v/>
      </c>
      <c r="F97" s="123" t="str">
        <f>IFERROR(INDEX('SEMANA 17 AL 21 MAR'!$A$7:$AA$383,MATCH(A97,'SEMANA 17 AL 21 MAR'!$A$7:$A$424),7),"")</f>
        <v/>
      </c>
      <c r="G97" s="284" t="str">
        <f>IFERROR(INDEX('SEMANA 17 AL 21 MAR'!$A$7:$AA$383,MATCH(A97,'SEMANA 17 AL 21 MAR'!$A$7:$A$424),10),"")</f>
        <v/>
      </c>
      <c r="H97" s="313" t="str">
        <f t="shared" si="14"/>
        <v/>
      </c>
      <c r="I97" s="314"/>
      <c r="K97" s="84"/>
      <c r="L97" s="86"/>
      <c r="M97" s="86"/>
      <c r="N97" s="86"/>
      <c r="O97" s="86"/>
      <c r="P97" s="86"/>
      <c r="Q97" s="86"/>
      <c r="R97" s="86"/>
      <c r="S97"/>
      <c r="T97" s="84"/>
      <c r="U97" s="84"/>
      <c r="V97"/>
      <c r="W97" s="157"/>
      <c r="X97" s="157"/>
      <c r="Y97" s="157"/>
      <c r="Z97" s="157"/>
      <c r="AA97" s="157"/>
      <c r="AB97" s="157"/>
      <c r="AC97" s="157"/>
      <c r="AD97" s="157"/>
      <c r="AE97" s="157"/>
      <c r="AF97" s="157"/>
    </row>
    <row r="98" spans="1:32" hidden="1" x14ac:dyDescent="0.25">
      <c r="A98" s="141"/>
      <c r="B98" s="26" t="str">
        <f>IFERROR(INDEX('SEMANA 17 AL 21 MAR'!$A$7:$AA$383,MATCH(A98,'SEMANA 17 AL 21 MAR'!$A$7:$A$424),2),"")</f>
        <v/>
      </c>
      <c r="C98" s="26" t="str">
        <f>IFERROR(INDEX('SEMANA 17 AL 21 MAR'!$A$7:$AA$383,MATCH(A98,'SEMANA 17 AL 21 MAR'!$A$7:$A$424),3),"")</f>
        <v/>
      </c>
      <c r="D98" s="26" t="str">
        <f>IFERROR(INDEX('SEMANA 17 AL 21 MAR'!$A$7:$AA$383,MATCH(A98,'SEMANA 17 AL 21 MAR'!$A$7:$A$424),5),"")</f>
        <v/>
      </c>
      <c r="E98" s="122" t="str">
        <f>IFERROR(INDEX('SEMANA 17 AL 21 MAR'!$A$7:$AA$383,MATCH(A98,'SEMANA 17 AL 21 MAR'!$A$7:$A$424),6),"")</f>
        <v/>
      </c>
      <c r="F98" s="123" t="str">
        <f>IFERROR(INDEX('SEMANA 17 AL 21 MAR'!$A$7:$AA$383,MATCH(A98,'SEMANA 17 AL 21 MAR'!$A$7:$A$424),7),"")</f>
        <v/>
      </c>
      <c r="G98" s="284" t="str">
        <f>IFERROR(INDEX('SEMANA 17 AL 21 MAR'!$A$7:$AA$383,MATCH(A98,'SEMANA 17 AL 21 MAR'!$A$7:$A$424),10),"")</f>
        <v/>
      </c>
      <c r="H98" s="313" t="str">
        <f t="shared" si="14"/>
        <v/>
      </c>
      <c r="I98" s="314"/>
      <c r="K98" s="84"/>
      <c r="L98" s="86"/>
      <c r="M98" s="86"/>
      <c r="N98" s="86"/>
      <c r="O98" s="86"/>
      <c r="P98" s="86"/>
      <c r="Q98" s="86"/>
      <c r="R98" s="86"/>
      <c r="S98"/>
      <c r="T98" s="84"/>
      <c r="U98" s="84"/>
      <c r="V98"/>
      <c r="W98" s="157"/>
      <c r="X98" s="157"/>
      <c r="Y98" s="157"/>
      <c r="Z98" s="157"/>
      <c r="AA98" s="157"/>
      <c r="AB98" s="157"/>
      <c r="AC98" s="157"/>
      <c r="AD98" s="157"/>
      <c r="AE98" s="157"/>
      <c r="AF98" s="157"/>
    </row>
    <row r="99" spans="1:32" hidden="1" x14ac:dyDescent="0.25">
      <c r="A99" s="141"/>
      <c r="B99" s="26" t="str">
        <f>IFERROR(INDEX('SEMANA 17 AL 21 MAR'!$A$7:$AA$383,MATCH(A99,'SEMANA 17 AL 21 MAR'!$A$7:$A$424),2),"")</f>
        <v/>
      </c>
      <c r="C99" s="26" t="str">
        <f>IFERROR(INDEX('SEMANA 17 AL 21 MAR'!$A$7:$AA$383,MATCH(A99,'SEMANA 17 AL 21 MAR'!$A$7:$A$424),3),"")</f>
        <v/>
      </c>
      <c r="D99" s="26" t="str">
        <f>IFERROR(INDEX('SEMANA 17 AL 21 MAR'!$A$7:$AA$383,MATCH(A99,'SEMANA 17 AL 21 MAR'!$A$7:$A$424),5),"")</f>
        <v/>
      </c>
      <c r="E99" s="122" t="str">
        <f>IFERROR(INDEX('SEMANA 17 AL 21 MAR'!$A$7:$AA$383,MATCH(A99,'SEMANA 17 AL 21 MAR'!$A$7:$A$424),6),"")</f>
        <v/>
      </c>
      <c r="F99" s="123" t="str">
        <f>IFERROR(INDEX('SEMANA 17 AL 21 MAR'!$A$7:$AA$383,MATCH(A99,'SEMANA 17 AL 21 MAR'!$A$7:$A$424),7),"")</f>
        <v/>
      </c>
      <c r="G99" s="284" t="str">
        <f>IFERROR(INDEX('SEMANA 17 AL 21 MAR'!$A$7:$AA$383,MATCH(A99,'SEMANA 17 AL 21 MAR'!$A$7:$A$424),10),"")</f>
        <v/>
      </c>
      <c r="H99" s="313" t="str">
        <f t="shared" si="14"/>
        <v/>
      </c>
      <c r="I99" s="314"/>
      <c r="K99" s="84"/>
      <c r="L99" s="86"/>
      <c r="M99" s="86"/>
      <c r="N99" s="86"/>
      <c r="O99" s="86"/>
      <c r="P99" s="86"/>
      <c r="Q99" s="86"/>
      <c r="R99" s="86"/>
      <c r="S99"/>
      <c r="T99" s="84"/>
      <c r="U99" s="84"/>
      <c r="V99"/>
      <c r="W99" s="157"/>
      <c r="X99" s="157"/>
      <c r="Y99" s="157"/>
      <c r="Z99" s="157"/>
      <c r="AA99" s="157"/>
      <c r="AB99" s="157"/>
      <c r="AC99" s="157"/>
      <c r="AD99" s="157"/>
      <c r="AE99" s="157"/>
      <c r="AF99" s="157"/>
    </row>
    <row r="100" spans="1:32" hidden="1" x14ac:dyDescent="0.25">
      <c r="A100" s="141"/>
      <c r="B100" s="26" t="str">
        <f>IFERROR(INDEX('SEMANA 17 AL 21 MAR'!$A$7:$AA$383,MATCH(A100,'SEMANA 17 AL 21 MAR'!$A$7:$A$424),2),"")</f>
        <v/>
      </c>
      <c r="C100" s="26" t="str">
        <f>IFERROR(INDEX('SEMANA 17 AL 21 MAR'!$A$7:$AA$383,MATCH(A100,'SEMANA 17 AL 21 MAR'!$A$7:$A$424),3),"")</f>
        <v/>
      </c>
      <c r="D100" s="26" t="str">
        <f>IFERROR(INDEX('SEMANA 17 AL 21 MAR'!$A$7:$AA$383,MATCH(A100,'SEMANA 17 AL 21 MAR'!$A$7:$A$424),5),"")</f>
        <v/>
      </c>
      <c r="E100" s="122" t="str">
        <f>IFERROR(INDEX('SEMANA 17 AL 21 MAR'!$A$7:$AA$383,MATCH(A100,'SEMANA 17 AL 21 MAR'!$A$7:$A$424),6),"")</f>
        <v/>
      </c>
      <c r="F100" s="123" t="str">
        <f>IFERROR(INDEX('SEMANA 17 AL 21 MAR'!$A$7:$AA$383,MATCH(A100,'SEMANA 17 AL 21 MAR'!$A$7:$A$424),7),"")</f>
        <v/>
      </c>
      <c r="G100" s="284" t="str">
        <f>IFERROR(INDEX('SEMANA 17 AL 21 MAR'!$A$7:$AA$383,MATCH(A100,'SEMANA 17 AL 21 MAR'!$A$7:$A$424),10),"")</f>
        <v/>
      </c>
      <c r="H100" s="313" t="str">
        <f t="shared" si="14"/>
        <v/>
      </c>
      <c r="I100" s="314"/>
      <c r="K100" s="84"/>
      <c r="L100" s="86"/>
      <c r="M100" s="86"/>
      <c r="N100" s="86"/>
      <c r="O100" s="86"/>
      <c r="P100" s="86"/>
      <c r="Q100" s="86"/>
      <c r="R100" s="86"/>
      <c r="S100"/>
      <c r="T100" s="84"/>
      <c r="U100" s="84"/>
      <c r="V100"/>
      <c r="W100" s="157"/>
      <c r="X100" s="157"/>
      <c r="Y100" s="157"/>
      <c r="Z100" s="157"/>
      <c r="AA100" s="157"/>
      <c r="AB100" s="157"/>
      <c r="AC100" s="157"/>
      <c r="AD100" s="157"/>
      <c r="AE100" s="157"/>
      <c r="AF100" s="157"/>
    </row>
    <row r="101" spans="1:32" hidden="1" x14ac:dyDescent="0.25">
      <c r="A101" s="141"/>
      <c r="B101" s="26" t="str">
        <f>IFERROR(INDEX('SEMANA 17 AL 21 MAR'!$A$7:$AA$383,MATCH(A101,'SEMANA 17 AL 21 MAR'!$A$7:$A$424),2),"")</f>
        <v/>
      </c>
      <c r="C101" s="26" t="str">
        <f>IFERROR(INDEX('SEMANA 17 AL 21 MAR'!$A$7:$AA$383,MATCH(A101,'SEMANA 17 AL 21 MAR'!$A$7:$A$424),3),"")</f>
        <v/>
      </c>
      <c r="D101" s="26" t="str">
        <f>IFERROR(INDEX('SEMANA 17 AL 21 MAR'!$A$7:$AA$383,MATCH(A101,'SEMANA 17 AL 21 MAR'!$A$7:$A$424),5),"")</f>
        <v/>
      </c>
      <c r="E101" s="122" t="str">
        <f>IFERROR(INDEX('SEMANA 17 AL 21 MAR'!$A$7:$AA$383,MATCH(A101,'SEMANA 17 AL 21 MAR'!$A$7:$A$424),6),"")</f>
        <v/>
      </c>
      <c r="F101" s="123" t="str">
        <f>IFERROR(INDEX('SEMANA 17 AL 21 MAR'!$A$7:$AA$383,MATCH(A101,'SEMANA 17 AL 21 MAR'!$A$7:$A$424),7),"")</f>
        <v/>
      </c>
      <c r="G101" s="284" t="str">
        <f>IFERROR(INDEX('SEMANA 17 AL 21 MAR'!$A$7:$AA$383,MATCH(A101,'SEMANA 17 AL 21 MAR'!$A$7:$A$424),10),"")</f>
        <v/>
      </c>
      <c r="H101" s="313" t="str">
        <f t="shared" si="14"/>
        <v/>
      </c>
      <c r="I101" s="314"/>
      <c r="K101" s="84"/>
      <c r="L101" s="86"/>
      <c r="M101" s="86"/>
      <c r="N101" s="86"/>
      <c r="O101" s="86"/>
      <c r="P101" s="86"/>
      <c r="Q101" s="86"/>
      <c r="R101" s="86"/>
      <c r="S101"/>
      <c r="T101" s="84"/>
      <c r="U101" s="84"/>
      <c r="V101"/>
      <c r="W101" s="157"/>
      <c r="X101" s="157"/>
      <c r="Y101" s="157"/>
      <c r="Z101" s="157"/>
      <c r="AA101" s="157"/>
      <c r="AB101" s="157"/>
      <c r="AC101" s="157"/>
      <c r="AD101" s="157"/>
      <c r="AE101" s="157"/>
      <c r="AF101" s="157"/>
    </row>
    <row r="102" spans="1:32" hidden="1" x14ac:dyDescent="0.25">
      <c r="A102" s="141"/>
      <c r="B102" s="26" t="str">
        <f>IFERROR(INDEX('SEMANA 17 AL 21 MAR'!$A$7:$AA$383,MATCH(A102,'SEMANA 17 AL 21 MAR'!$A$7:$A$424),2),"")</f>
        <v/>
      </c>
      <c r="C102" s="26" t="str">
        <f>IFERROR(INDEX('SEMANA 17 AL 21 MAR'!$A$7:$AA$383,MATCH(A102,'SEMANA 17 AL 21 MAR'!$A$7:$A$424),3),"")</f>
        <v/>
      </c>
      <c r="D102" s="26" t="str">
        <f>IFERROR(INDEX('SEMANA 17 AL 21 MAR'!$A$7:$AA$383,MATCH(A102,'SEMANA 17 AL 21 MAR'!$A$7:$A$424),5),"")</f>
        <v/>
      </c>
      <c r="E102" s="122" t="str">
        <f>IFERROR(INDEX('SEMANA 17 AL 21 MAR'!$A$7:$AA$383,MATCH(A102,'SEMANA 17 AL 21 MAR'!$A$7:$A$424),6),"")</f>
        <v/>
      </c>
      <c r="F102" s="123" t="str">
        <f>IFERROR(INDEX('SEMANA 17 AL 21 MAR'!$A$7:$AA$383,MATCH(A102,'SEMANA 17 AL 21 MAR'!$A$7:$A$424),7),"")</f>
        <v/>
      </c>
      <c r="G102" s="284" t="str">
        <f>IFERROR(INDEX('SEMANA 17 AL 21 MAR'!$A$7:$AA$383,MATCH(A102,'SEMANA 17 AL 21 MAR'!$A$7:$A$424),10),"")</f>
        <v/>
      </c>
      <c r="H102" s="313" t="str">
        <f t="shared" si="14"/>
        <v/>
      </c>
      <c r="I102" s="314"/>
      <c r="K102" s="84"/>
      <c r="L102" s="86"/>
      <c r="M102" s="86"/>
      <c r="N102" s="86"/>
      <c r="O102" s="86"/>
      <c r="P102" s="86"/>
      <c r="Q102" s="86"/>
      <c r="R102" s="86"/>
      <c r="S102"/>
      <c r="T102" s="84"/>
      <c r="U102" s="84"/>
      <c r="V102"/>
      <c r="W102" s="157"/>
      <c r="X102" s="157"/>
      <c r="Y102" s="157"/>
      <c r="Z102" s="157"/>
      <c r="AA102" s="157"/>
      <c r="AB102" s="157"/>
      <c r="AC102" s="157"/>
      <c r="AD102" s="157"/>
      <c r="AE102" s="157"/>
      <c r="AF102" s="157"/>
    </row>
    <row r="103" spans="1:32" hidden="1" x14ac:dyDescent="0.25">
      <c r="A103" s="141"/>
      <c r="B103" s="26" t="str">
        <f>IFERROR(INDEX('SEMANA 17 AL 21 MAR'!$A$7:$AA$383,MATCH(A103,'SEMANA 17 AL 21 MAR'!$A$7:$A$424),2),"")</f>
        <v/>
      </c>
      <c r="C103" s="26" t="str">
        <f>IFERROR(INDEX('SEMANA 17 AL 21 MAR'!$A$7:$AA$383,MATCH(A103,'SEMANA 17 AL 21 MAR'!$A$7:$A$424),3),"")</f>
        <v/>
      </c>
      <c r="D103" s="26" t="str">
        <f>IFERROR(INDEX('SEMANA 17 AL 21 MAR'!$A$7:$AA$383,MATCH(A103,'SEMANA 17 AL 21 MAR'!$A$7:$A$424),5),"")</f>
        <v/>
      </c>
      <c r="E103" s="122" t="str">
        <f>IFERROR(INDEX('SEMANA 17 AL 21 MAR'!$A$7:$AA$383,MATCH(A103,'SEMANA 17 AL 21 MAR'!$A$7:$A$424),6),"")</f>
        <v/>
      </c>
      <c r="F103" s="123" t="str">
        <f>IFERROR(INDEX('SEMANA 17 AL 21 MAR'!$A$7:$AA$383,MATCH(A103,'SEMANA 17 AL 21 MAR'!$A$7:$A$424),7),"")</f>
        <v/>
      </c>
      <c r="G103" s="284" t="str">
        <f>IFERROR(INDEX('SEMANA 17 AL 21 MAR'!$A$7:$AA$383,MATCH(A103,'SEMANA 17 AL 21 MAR'!$A$7:$A$424),10),"")</f>
        <v/>
      </c>
      <c r="H103" s="313" t="str">
        <f t="shared" si="14"/>
        <v/>
      </c>
      <c r="I103" s="314"/>
      <c r="K103" s="84"/>
      <c r="L103" s="86"/>
      <c r="M103" s="86"/>
      <c r="N103" s="86"/>
      <c r="O103" s="86"/>
      <c r="P103" s="86"/>
      <c r="Q103" s="86"/>
      <c r="R103" s="86"/>
      <c r="S103"/>
      <c r="T103" s="84"/>
      <c r="U103" s="84"/>
      <c r="V103"/>
      <c r="W103" s="157"/>
      <c r="X103" s="157"/>
      <c r="Y103" s="157"/>
      <c r="Z103" s="157"/>
      <c r="AA103" s="157"/>
      <c r="AB103" s="157"/>
      <c r="AC103" s="157"/>
      <c r="AD103" s="157"/>
      <c r="AE103" s="157"/>
      <c r="AF103" s="157"/>
    </row>
    <row r="104" spans="1:32" hidden="1" x14ac:dyDescent="0.25">
      <c r="A104" s="141"/>
      <c r="B104" s="26" t="str">
        <f>IFERROR(INDEX('SEMANA 17 AL 21 MAR'!$A$7:$AA$383,MATCH(A104,'SEMANA 17 AL 21 MAR'!$A$7:$A$424),2),"")</f>
        <v/>
      </c>
      <c r="C104" s="26" t="str">
        <f>IFERROR(INDEX('SEMANA 17 AL 21 MAR'!$A$7:$AA$383,MATCH(A104,'SEMANA 17 AL 21 MAR'!$A$7:$A$424),3),"")</f>
        <v/>
      </c>
      <c r="D104" s="26" t="str">
        <f>IFERROR(INDEX('SEMANA 17 AL 21 MAR'!$A$7:$AA$383,MATCH(A104,'SEMANA 17 AL 21 MAR'!$A$7:$A$424),5),"")</f>
        <v/>
      </c>
      <c r="E104" s="122" t="str">
        <f>IFERROR(INDEX('SEMANA 17 AL 21 MAR'!$A$7:$AA$383,MATCH(A104,'SEMANA 17 AL 21 MAR'!$A$7:$A$424),6),"")</f>
        <v/>
      </c>
      <c r="F104" s="123" t="str">
        <f>IFERROR(INDEX('SEMANA 17 AL 21 MAR'!$A$7:$AA$383,MATCH(A104,'SEMANA 17 AL 21 MAR'!$A$7:$A$424),7),"")</f>
        <v/>
      </c>
      <c r="G104" s="284" t="str">
        <f>IFERROR(INDEX('SEMANA 17 AL 21 MAR'!$A$7:$AA$383,MATCH(A104,'SEMANA 17 AL 21 MAR'!$A$7:$A$424),22),"")</f>
        <v/>
      </c>
      <c r="H104" s="313" t="str">
        <f t="shared" si="14"/>
        <v/>
      </c>
      <c r="I104" s="314"/>
      <c r="K104" s="84"/>
      <c r="L104" s="86"/>
      <c r="M104" s="86"/>
      <c r="N104" s="86"/>
      <c r="O104" s="86"/>
      <c r="P104" s="86"/>
      <c r="Q104" s="86"/>
      <c r="R104" s="86"/>
      <c r="S104"/>
      <c r="T104" s="84"/>
      <c r="U104" s="84"/>
      <c r="V104"/>
      <c r="W104" s="157"/>
      <c r="X104" s="157"/>
      <c r="Y104" s="157"/>
      <c r="Z104" s="157"/>
      <c r="AA104" s="157"/>
      <c r="AB104" s="157"/>
      <c r="AC104" s="157"/>
      <c r="AD104" s="157"/>
      <c r="AE104" s="157"/>
      <c r="AF104" s="157"/>
    </row>
    <row r="105" spans="1:32" hidden="1" x14ac:dyDescent="0.25">
      <c r="A105" s="141"/>
      <c r="B105" s="26" t="str">
        <f>IFERROR(INDEX('SEMANA 17 AL 21 MAR'!$A$7:$AA$383,MATCH(A105,'SEMANA 17 AL 21 MAR'!$A$7:$A$424),2),"")</f>
        <v/>
      </c>
      <c r="C105" s="26" t="str">
        <f>IFERROR(INDEX('SEMANA 17 AL 21 MAR'!$A$7:$AA$383,MATCH(A105,'SEMANA 17 AL 21 MAR'!$A$7:$A$424),3),"")</f>
        <v/>
      </c>
      <c r="D105" s="26" t="str">
        <f>IFERROR(INDEX('SEMANA 17 AL 21 MAR'!$A$7:$AA$383,MATCH(A105,'SEMANA 17 AL 21 MAR'!$A$7:$A$424),5),"")</f>
        <v/>
      </c>
      <c r="E105" s="122" t="str">
        <f>IFERROR(INDEX('SEMANA 17 AL 21 MAR'!$A$7:$AA$383,MATCH(A105,'SEMANA 17 AL 21 MAR'!$A$7:$A$424),6),"")</f>
        <v/>
      </c>
      <c r="F105" s="123" t="str">
        <f>IFERROR(INDEX('SEMANA 17 AL 21 MAR'!$A$7:$AA$383,MATCH(A105,'SEMANA 17 AL 21 MAR'!$A$7:$A$424),7),"")</f>
        <v/>
      </c>
      <c r="G105" s="284" t="str">
        <f>IFERROR(INDEX('SEMANA 17 AL 21 MAR'!$A$7:$AA$383,MATCH(A105,'SEMANA 17 AL 21 MAR'!$A$7:$A$424),22),"")</f>
        <v/>
      </c>
      <c r="H105" s="313" t="str">
        <f t="shared" si="14"/>
        <v/>
      </c>
      <c r="I105" s="314"/>
      <c r="K105" s="84"/>
      <c r="L105" s="86"/>
      <c r="M105" s="86"/>
      <c r="N105" s="86"/>
      <c r="O105" s="86"/>
      <c r="P105" s="86"/>
      <c r="Q105" s="86"/>
      <c r="R105" s="86"/>
      <c r="S105"/>
      <c r="T105" s="84"/>
      <c r="U105" s="84"/>
      <c r="V105"/>
      <c r="W105" s="157"/>
      <c r="X105" s="157"/>
      <c r="Y105" s="157"/>
      <c r="Z105" s="157"/>
      <c r="AA105" s="157"/>
      <c r="AB105" s="157"/>
      <c r="AC105" s="157"/>
      <c r="AD105" s="157"/>
      <c r="AE105" s="157"/>
      <c r="AF105" s="157"/>
    </row>
    <row r="106" spans="1:32" hidden="1" x14ac:dyDescent="0.25">
      <c r="A106" s="141"/>
      <c r="B106" s="26" t="str">
        <f>IFERROR(INDEX('SEMANA 17 AL 21 MAR'!$A$7:$AA$383,MATCH(A106,'SEMANA 17 AL 21 MAR'!$A$7:$A$424),2),"")</f>
        <v/>
      </c>
      <c r="C106" s="26" t="str">
        <f>IFERROR(INDEX('SEMANA 17 AL 21 MAR'!$A$7:$AA$383,MATCH(A106,'SEMANA 17 AL 21 MAR'!$A$7:$A$424),3),"")</f>
        <v/>
      </c>
      <c r="D106" s="26" t="str">
        <f>IFERROR(INDEX('SEMANA 17 AL 21 MAR'!$A$7:$AA$383,MATCH(A106,'SEMANA 17 AL 21 MAR'!$A$7:$A$424),5),"")</f>
        <v/>
      </c>
      <c r="E106" s="122" t="str">
        <f>IFERROR(INDEX('SEMANA 17 AL 21 MAR'!$A$7:$AA$383,MATCH(A106,'SEMANA 17 AL 21 MAR'!$A$7:$A$424),6),"")</f>
        <v/>
      </c>
      <c r="F106" s="123" t="str">
        <f>IFERROR(INDEX('SEMANA 17 AL 21 MAR'!$A$7:$AA$383,MATCH(A106,'SEMANA 17 AL 21 MAR'!$A$7:$A$424),7),"")</f>
        <v/>
      </c>
      <c r="G106" s="284" t="str">
        <f>IFERROR(INDEX('SEMANA 17 AL 21 MAR'!$A$7:$AA$383,MATCH(A106,'SEMANA 17 AL 21 MAR'!$A$7:$A$424),22),"")</f>
        <v/>
      </c>
      <c r="H106" s="313" t="str">
        <f t="shared" si="14"/>
        <v/>
      </c>
      <c r="I106" s="314"/>
      <c r="K106" s="84"/>
      <c r="L106" s="86"/>
      <c r="M106" s="86"/>
      <c r="N106" s="86"/>
      <c r="O106" s="86"/>
      <c r="P106" s="86"/>
      <c r="Q106" s="86"/>
      <c r="R106" s="86"/>
      <c r="S106"/>
      <c r="T106" s="84"/>
      <c r="U106" s="84"/>
      <c r="V106"/>
      <c r="W106" s="157"/>
      <c r="X106" s="157"/>
      <c r="Y106" s="157"/>
      <c r="Z106" s="157"/>
      <c r="AA106" s="157"/>
      <c r="AB106" s="157"/>
      <c r="AC106" s="157"/>
      <c r="AD106" s="157"/>
      <c r="AE106" s="157"/>
      <c r="AF106" s="157"/>
    </row>
    <row r="107" spans="1:32" hidden="1" x14ac:dyDescent="0.25">
      <c r="A107" s="141"/>
      <c r="B107" s="26" t="str">
        <f>IFERROR(INDEX('SEMANA 17 AL 21 MAR'!$A$7:$AA$383,MATCH(A107,'SEMANA 17 AL 21 MAR'!$A$7:$A$424),2),"")</f>
        <v/>
      </c>
      <c r="C107" s="26" t="str">
        <f>IFERROR(INDEX('SEMANA 17 AL 21 MAR'!$A$7:$AA$383,MATCH(A107,'SEMANA 17 AL 21 MAR'!$A$7:$A$424),3),"")</f>
        <v/>
      </c>
      <c r="D107" s="26" t="str">
        <f>IFERROR(INDEX('SEMANA 17 AL 21 MAR'!$A$7:$AA$383,MATCH(A107,'SEMANA 17 AL 21 MAR'!$A$7:$A$424),5),"")</f>
        <v/>
      </c>
      <c r="E107" s="122" t="str">
        <f>IFERROR(INDEX('SEMANA 17 AL 21 MAR'!$A$7:$AA$383,MATCH(A107,'SEMANA 17 AL 21 MAR'!$A$7:$A$424),6),"")</f>
        <v/>
      </c>
      <c r="F107" s="123" t="str">
        <f>IFERROR(INDEX('SEMANA 17 AL 21 MAR'!$A$7:$AA$383,MATCH(A107,'SEMANA 17 AL 21 MAR'!$A$7:$A$424),7),"")</f>
        <v/>
      </c>
      <c r="G107" s="284" t="str">
        <f>IFERROR(INDEX('SEMANA 17 AL 21 MAR'!$A$7:$AA$383,MATCH(A107,'SEMANA 17 AL 21 MAR'!$A$7:$A$424),22),"")</f>
        <v/>
      </c>
      <c r="H107" s="313" t="str">
        <f t="shared" si="14"/>
        <v/>
      </c>
      <c r="I107" s="314"/>
      <c r="K107" s="84"/>
      <c r="L107" s="86"/>
      <c r="M107" s="86"/>
      <c r="N107" s="86"/>
      <c r="O107" s="86"/>
      <c r="P107" s="86"/>
      <c r="Q107" s="86"/>
      <c r="R107" s="86"/>
      <c r="S107"/>
      <c r="T107" s="84"/>
      <c r="U107" s="84"/>
      <c r="V107"/>
      <c r="W107" s="157"/>
      <c r="X107" s="157"/>
      <c r="Y107" s="157"/>
      <c r="Z107" s="157"/>
      <c r="AA107" s="157"/>
      <c r="AB107" s="157"/>
      <c r="AC107" s="157"/>
      <c r="AD107" s="157"/>
      <c r="AE107" s="157"/>
      <c r="AF107" s="157"/>
    </row>
    <row r="108" spans="1:32" hidden="1" x14ac:dyDescent="0.25">
      <c r="A108" s="141"/>
      <c r="B108" s="26" t="str">
        <f>IFERROR(INDEX('SEMANA 17 AL 21 MAR'!$A$7:$AA$383,MATCH(A108,'SEMANA 17 AL 21 MAR'!$A$7:$A$424),2),"")</f>
        <v/>
      </c>
      <c r="C108" s="26" t="str">
        <f>IFERROR(INDEX('SEMANA 17 AL 21 MAR'!$A$7:$AA$383,MATCH(A108,'SEMANA 17 AL 21 MAR'!$A$7:$A$424),3),"")</f>
        <v/>
      </c>
      <c r="D108" s="26" t="str">
        <f>IFERROR(INDEX('SEMANA 17 AL 21 MAR'!$A$7:$AA$383,MATCH(A108,'SEMANA 17 AL 21 MAR'!$A$7:$A$424),5),"")</f>
        <v/>
      </c>
      <c r="E108" s="122" t="str">
        <f>IFERROR(INDEX('SEMANA 17 AL 21 MAR'!$A$7:$AA$383,MATCH(A108,'SEMANA 17 AL 21 MAR'!$A$7:$A$424),6),"")</f>
        <v/>
      </c>
      <c r="F108" s="123" t="str">
        <f>IFERROR(INDEX('SEMANA 17 AL 21 MAR'!$A$7:$AA$383,MATCH(A108,'SEMANA 17 AL 21 MAR'!$A$7:$A$424),7),"")</f>
        <v/>
      </c>
      <c r="G108" s="284" t="str">
        <f>IFERROR(INDEX('SEMANA 17 AL 21 MAR'!$A$7:$AA$383,MATCH(A108,'SEMANA 17 AL 21 MAR'!$A$7:$A$424),22),"")</f>
        <v/>
      </c>
      <c r="H108" s="313" t="str">
        <f t="shared" si="14"/>
        <v/>
      </c>
      <c r="I108" s="314"/>
      <c r="K108" s="84"/>
      <c r="L108" s="86"/>
      <c r="M108" s="86"/>
      <c r="N108" s="86"/>
      <c r="O108" s="86"/>
      <c r="P108" s="86"/>
      <c r="Q108" s="86"/>
      <c r="R108" s="86"/>
      <c r="S108"/>
      <c r="T108" s="84"/>
      <c r="U108" s="84"/>
      <c r="V108"/>
      <c r="W108" s="157"/>
      <c r="X108" s="157"/>
      <c r="Y108" s="157"/>
      <c r="Z108" s="157"/>
      <c r="AA108" s="157"/>
      <c r="AB108" s="157"/>
      <c r="AC108" s="157"/>
      <c r="AD108" s="157"/>
      <c r="AE108" s="157"/>
      <c r="AF108" s="157"/>
    </row>
    <row r="109" spans="1:32" hidden="1" x14ac:dyDescent="0.25">
      <c r="A109" s="141"/>
      <c r="B109" s="26" t="str">
        <f>IFERROR(INDEX('SEMANA 17 AL 21 MAR'!$A$7:$AA$383,MATCH(A109,'SEMANA 17 AL 21 MAR'!$A$7:$A$424),2),"")</f>
        <v/>
      </c>
      <c r="C109" s="26" t="str">
        <f>IFERROR(INDEX('SEMANA 17 AL 21 MAR'!$A$7:$AA$383,MATCH(A109,'SEMANA 17 AL 21 MAR'!$A$7:$A$424),3),"")</f>
        <v/>
      </c>
      <c r="D109" s="26" t="str">
        <f>IFERROR(INDEX('SEMANA 17 AL 21 MAR'!$A$7:$AA$383,MATCH(A109,'SEMANA 17 AL 21 MAR'!$A$7:$A$424),5),"")</f>
        <v/>
      </c>
      <c r="E109" s="122" t="str">
        <f>IFERROR(INDEX('SEMANA 17 AL 21 MAR'!$A$7:$AA$383,MATCH(A109,'SEMANA 17 AL 21 MAR'!$A$7:$A$424),6),"")</f>
        <v/>
      </c>
      <c r="F109" s="123" t="str">
        <f>IFERROR(INDEX('SEMANA 17 AL 21 MAR'!$A$7:$AA$383,MATCH(A109,'SEMANA 17 AL 21 MAR'!$A$7:$A$424),7),"")</f>
        <v/>
      </c>
      <c r="G109" s="284" t="str">
        <f>IFERROR(INDEX('SEMANA 17 AL 21 MAR'!$A$7:$AA$383,MATCH(A109,'SEMANA 17 AL 21 MAR'!$A$7:$A$424),22),"")</f>
        <v/>
      </c>
      <c r="H109" s="313" t="str">
        <f t="shared" si="14"/>
        <v/>
      </c>
      <c r="I109" s="314"/>
      <c r="K109" s="84"/>
      <c r="L109" s="86"/>
      <c r="M109" s="86"/>
      <c r="N109" s="86"/>
      <c r="O109" s="86"/>
      <c r="P109" s="86"/>
      <c r="Q109" s="86"/>
      <c r="R109" s="86"/>
      <c r="S109"/>
      <c r="T109" s="84"/>
      <c r="U109" s="84"/>
      <c r="V109"/>
      <c r="W109" s="157"/>
      <c r="X109" s="157"/>
      <c r="Y109" s="157"/>
      <c r="Z109" s="157"/>
      <c r="AA109" s="157"/>
      <c r="AB109" s="157"/>
      <c r="AC109" s="157"/>
      <c r="AD109" s="157"/>
      <c r="AE109" s="157"/>
      <c r="AF109" s="157"/>
    </row>
    <row r="110" spans="1:32" hidden="1" x14ac:dyDescent="0.25">
      <c r="A110" s="141"/>
      <c r="B110" s="26" t="str">
        <f>IFERROR(INDEX('SEMANA 17 AL 21 MAR'!$A$7:$AA$383,MATCH(A110,'SEMANA 17 AL 21 MAR'!$A$7:$A$424),2),"")</f>
        <v/>
      </c>
      <c r="C110" s="26" t="str">
        <f>IFERROR(INDEX('SEMANA 17 AL 21 MAR'!$A$7:$AA$383,MATCH(A110,'SEMANA 17 AL 21 MAR'!$A$7:$A$424),3),"")</f>
        <v/>
      </c>
      <c r="D110" s="26" t="str">
        <f>IFERROR(INDEX('SEMANA 17 AL 21 MAR'!$A$7:$AA$383,MATCH(A110,'SEMANA 17 AL 21 MAR'!$A$7:$A$424),5),"")</f>
        <v/>
      </c>
      <c r="E110" s="122" t="str">
        <f>IFERROR(INDEX('SEMANA 17 AL 21 MAR'!$A$7:$AA$383,MATCH(A110,'SEMANA 17 AL 21 MAR'!$A$7:$A$424),6),"")</f>
        <v/>
      </c>
      <c r="F110" s="123" t="str">
        <f>IFERROR(INDEX('SEMANA 17 AL 21 MAR'!$A$7:$AA$383,MATCH(A110,'SEMANA 17 AL 21 MAR'!$A$7:$A$424),7),"")</f>
        <v/>
      </c>
      <c r="G110" s="284" t="str">
        <f>IFERROR(INDEX('SEMANA 17 AL 21 MAR'!$A$7:$AA$383,MATCH(A110,'SEMANA 17 AL 21 MAR'!$A$7:$A$424),22),"")</f>
        <v/>
      </c>
      <c r="H110" s="313" t="str">
        <f t="shared" si="14"/>
        <v/>
      </c>
      <c r="I110" s="314"/>
      <c r="K110" s="84"/>
      <c r="L110" s="86"/>
      <c r="M110" s="86"/>
      <c r="N110" s="86"/>
      <c r="O110" s="86"/>
      <c r="P110" s="86"/>
      <c r="Q110" s="86"/>
      <c r="R110" s="86"/>
      <c r="S110"/>
      <c r="T110" s="84"/>
      <c r="U110" s="84"/>
      <c r="V110"/>
      <c r="W110" s="157"/>
      <c r="X110" s="157"/>
      <c r="Y110" s="157"/>
      <c r="Z110" s="157"/>
      <c r="AA110" s="157"/>
      <c r="AB110" s="157"/>
      <c r="AC110" s="157"/>
      <c r="AD110" s="157"/>
      <c r="AE110" s="157"/>
      <c r="AF110" s="157"/>
    </row>
    <row r="111" spans="1:32" hidden="1" x14ac:dyDescent="0.25">
      <c r="A111" s="141"/>
      <c r="B111" s="26" t="str">
        <f>IFERROR(INDEX('SEMANA 17 AL 21 MAR'!$A$7:$AA$383,MATCH(A111,'SEMANA 17 AL 21 MAR'!$A$7:$A$424),2),"")</f>
        <v/>
      </c>
      <c r="C111" s="26" t="str">
        <f>IFERROR(INDEX('SEMANA 17 AL 21 MAR'!$A$7:$AA$383,MATCH(A111,'SEMANA 17 AL 21 MAR'!$A$7:$A$424),3),"")</f>
        <v/>
      </c>
      <c r="D111" s="26" t="str">
        <f>IFERROR(INDEX('SEMANA 17 AL 21 MAR'!$A$7:$AA$383,MATCH(A111,'SEMANA 17 AL 21 MAR'!$A$7:$A$424),5),"")</f>
        <v/>
      </c>
      <c r="E111" s="122" t="str">
        <f>IFERROR(INDEX('SEMANA 17 AL 21 MAR'!$A$7:$AA$383,MATCH(A111,'SEMANA 17 AL 21 MAR'!$A$7:$A$424),6),"")</f>
        <v/>
      </c>
      <c r="F111" s="123" t="str">
        <f>IFERROR(INDEX('SEMANA 17 AL 21 MAR'!$A$7:$AA$383,MATCH(A111,'SEMANA 17 AL 21 MAR'!$A$7:$A$424),7),"")</f>
        <v/>
      </c>
      <c r="G111" s="284" t="str">
        <f>IFERROR(INDEX('SEMANA 17 AL 21 MAR'!$A$7:$AA$383,MATCH(A111,'SEMANA 17 AL 21 MAR'!$A$7:$A$424),22),"")</f>
        <v/>
      </c>
      <c r="H111" s="313" t="str">
        <f t="shared" si="14"/>
        <v/>
      </c>
      <c r="I111" s="314"/>
      <c r="K111" s="84"/>
      <c r="L111" s="86"/>
      <c r="M111" s="86"/>
      <c r="N111" s="86"/>
      <c r="O111" s="86"/>
      <c r="P111" s="86"/>
      <c r="Q111" s="86"/>
      <c r="R111" s="86"/>
      <c r="S111"/>
      <c r="T111" s="84"/>
      <c r="U111" s="84"/>
      <c r="V111"/>
      <c r="W111" s="157"/>
      <c r="X111" s="157"/>
      <c r="Y111" s="157"/>
      <c r="Z111" s="157"/>
      <c r="AA111" s="157"/>
      <c r="AB111" s="157"/>
      <c r="AC111" s="157"/>
      <c r="AD111" s="157"/>
      <c r="AE111" s="157"/>
      <c r="AF111" s="157"/>
    </row>
    <row r="112" spans="1:32" hidden="1" x14ac:dyDescent="0.25">
      <c r="A112" s="141"/>
      <c r="B112" s="26" t="str">
        <f>IFERROR(INDEX('SEMANA 17 AL 21 MAR'!$A$7:$AA$383,MATCH(A112,'SEMANA 17 AL 21 MAR'!$A$7:$A$424),2),"")</f>
        <v/>
      </c>
      <c r="C112" s="26" t="str">
        <f>IFERROR(INDEX('SEMANA 17 AL 21 MAR'!$A$7:$AA$383,MATCH(A112,'SEMANA 17 AL 21 MAR'!$A$7:$A$424),3),"")</f>
        <v/>
      </c>
      <c r="D112" s="26" t="str">
        <f>IFERROR(INDEX('SEMANA 17 AL 21 MAR'!$A$7:$AA$383,MATCH(A112,'SEMANA 17 AL 21 MAR'!$A$7:$A$424),5),"")</f>
        <v/>
      </c>
      <c r="E112" s="122" t="str">
        <f>IFERROR(INDEX('SEMANA 17 AL 21 MAR'!$A$7:$AA$383,MATCH(A112,'SEMANA 17 AL 21 MAR'!$A$7:$A$424),6),"")</f>
        <v/>
      </c>
      <c r="F112" s="123" t="str">
        <f>IFERROR(INDEX('SEMANA 17 AL 21 MAR'!$A$7:$AA$383,MATCH(A112,'SEMANA 17 AL 21 MAR'!$A$7:$A$424),7),"")</f>
        <v/>
      </c>
      <c r="G112" s="284" t="str">
        <f>IFERROR(INDEX('SEMANA 17 AL 21 MAR'!$A$7:$AA$383,MATCH(A112,'SEMANA 17 AL 21 MAR'!$A$7:$A$424),22),"")</f>
        <v/>
      </c>
      <c r="H112" s="313" t="str">
        <f t="shared" si="14"/>
        <v/>
      </c>
      <c r="I112" s="314"/>
      <c r="K112" s="84"/>
      <c r="L112" s="86"/>
      <c r="M112" s="86"/>
      <c r="N112" s="86"/>
      <c r="O112" s="86"/>
      <c r="P112" s="86"/>
      <c r="Q112" s="86"/>
      <c r="R112" s="86"/>
      <c r="S112"/>
      <c r="T112" s="84"/>
      <c r="U112" s="84"/>
      <c r="V112"/>
      <c r="W112" s="157"/>
      <c r="X112" s="157"/>
      <c r="Y112" s="157"/>
      <c r="Z112" s="157"/>
      <c r="AA112" s="157"/>
      <c r="AB112" s="157"/>
      <c r="AC112" s="157"/>
      <c r="AD112" s="157"/>
      <c r="AE112" s="157"/>
      <c r="AF112" s="157"/>
    </row>
    <row r="113" spans="1:32" hidden="1" x14ac:dyDescent="0.25">
      <c r="A113" s="141"/>
      <c r="B113" s="26" t="str">
        <f>IFERROR(INDEX('SEMANA 17 AL 21 MAR'!$A$7:$AA$383,MATCH(A113,'SEMANA 17 AL 21 MAR'!$A$7:$A$424),2),"")</f>
        <v/>
      </c>
      <c r="C113" s="26" t="str">
        <f>IFERROR(INDEX('SEMANA 17 AL 21 MAR'!$A$7:$AA$383,MATCH(A113,'SEMANA 17 AL 21 MAR'!$A$7:$A$424),3),"")</f>
        <v/>
      </c>
      <c r="D113" s="26" t="str">
        <f>IFERROR(INDEX('SEMANA 17 AL 21 MAR'!$A$7:$AA$383,MATCH(A113,'SEMANA 17 AL 21 MAR'!$A$7:$A$424),5),"")</f>
        <v/>
      </c>
      <c r="E113" s="122" t="str">
        <f>IFERROR(INDEX('SEMANA 17 AL 21 MAR'!$A$7:$AA$383,MATCH(A113,'SEMANA 17 AL 21 MAR'!$A$7:$A$424),6),"")</f>
        <v/>
      </c>
      <c r="F113" s="123" t="str">
        <f>IFERROR(INDEX('SEMANA 17 AL 21 MAR'!$A$7:$AA$383,MATCH(A113,'SEMANA 17 AL 21 MAR'!$A$7:$A$424),7),"")</f>
        <v/>
      </c>
      <c r="G113" s="284" t="str">
        <f>IFERROR(INDEX('SEMANA 17 AL 21 MAR'!$A$7:$AA$383,MATCH(A113,'SEMANA 17 AL 21 MAR'!$A$7:$A$424),22),"")</f>
        <v/>
      </c>
      <c r="H113" s="313" t="str">
        <f t="shared" si="14"/>
        <v/>
      </c>
      <c r="I113" s="314"/>
      <c r="K113" s="84"/>
      <c r="L113" s="86"/>
      <c r="M113" s="86"/>
      <c r="N113" s="86"/>
      <c r="O113" s="86"/>
      <c r="P113" s="86"/>
      <c r="Q113" s="86"/>
      <c r="R113" s="86"/>
      <c r="S113"/>
      <c r="T113" s="84"/>
      <c r="U113" s="84"/>
      <c r="V113"/>
      <c r="W113" s="157"/>
      <c r="X113" s="157"/>
      <c r="Y113" s="157"/>
      <c r="Z113" s="157"/>
      <c r="AA113" s="157"/>
      <c r="AB113" s="157"/>
      <c r="AC113" s="157"/>
      <c r="AD113" s="157"/>
      <c r="AE113" s="157"/>
      <c r="AF113" s="157"/>
    </row>
    <row r="114" spans="1:32" hidden="1" x14ac:dyDescent="0.25">
      <c r="A114" s="141"/>
      <c r="B114" s="26" t="str">
        <f>IFERROR(INDEX('SEMANA 17 AL 21 MAR'!$A$7:$AA$383,MATCH(A114,'SEMANA 17 AL 21 MAR'!$A$7:$A$424),2),"")</f>
        <v/>
      </c>
      <c r="C114" s="26" t="str">
        <f>IFERROR(INDEX('SEMANA 17 AL 21 MAR'!$A$7:$AA$383,MATCH(A114,'SEMANA 17 AL 21 MAR'!$A$7:$A$424),3),"")</f>
        <v/>
      </c>
      <c r="D114" s="26" t="str">
        <f>IFERROR(INDEX('SEMANA 17 AL 21 MAR'!$A$7:$AA$383,MATCH(A114,'SEMANA 17 AL 21 MAR'!$A$7:$A$424),5),"")</f>
        <v/>
      </c>
      <c r="E114" s="122" t="str">
        <f>IFERROR(INDEX('SEMANA 17 AL 21 MAR'!$A$7:$AA$383,MATCH(A114,'SEMANA 17 AL 21 MAR'!$A$7:$A$424),6),"")</f>
        <v/>
      </c>
      <c r="F114" s="123" t="str">
        <f>IFERROR(INDEX('SEMANA 17 AL 21 MAR'!$A$7:$AA$383,MATCH(A114,'SEMANA 17 AL 21 MAR'!$A$7:$A$424),7),"")</f>
        <v/>
      </c>
      <c r="G114" s="284" t="str">
        <f>IFERROR(INDEX('SEMANA 17 AL 21 MAR'!$A$7:$AA$383,MATCH(A114,'SEMANA 17 AL 21 MAR'!$A$7:$A$424),22),"")</f>
        <v/>
      </c>
      <c r="H114" s="313" t="str">
        <f t="shared" si="14"/>
        <v/>
      </c>
      <c r="I114" s="314"/>
      <c r="K114" s="84"/>
      <c r="L114" s="86"/>
      <c r="M114" s="86"/>
      <c r="N114" s="86"/>
      <c r="O114" s="86"/>
      <c r="P114" s="86"/>
      <c r="Q114" s="86"/>
      <c r="R114" s="86"/>
      <c r="S114"/>
      <c r="T114" s="84"/>
      <c r="U114" s="84"/>
      <c r="V114"/>
      <c r="W114" s="157"/>
      <c r="X114" s="157"/>
      <c r="Y114" s="157"/>
      <c r="Z114" s="157"/>
      <c r="AA114" s="157"/>
      <c r="AB114" s="157"/>
      <c r="AC114" s="157"/>
      <c r="AD114" s="157"/>
      <c r="AE114" s="157"/>
      <c r="AF114" s="157"/>
    </row>
    <row r="115" spans="1:32" hidden="1" x14ac:dyDescent="0.25">
      <c r="A115" s="141"/>
      <c r="B115" s="26" t="str">
        <f>IFERROR(INDEX('SEMANA 17 AL 21 MAR'!$A$7:$AA$383,MATCH(A115,'SEMANA 17 AL 21 MAR'!$A$7:$A$424),2),"")</f>
        <v/>
      </c>
      <c r="C115" s="26" t="str">
        <f>IFERROR(INDEX('SEMANA 17 AL 21 MAR'!$A$7:$AA$383,MATCH(A115,'SEMANA 17 AL 21 MAR'!$A$7:$A$424),3),"")</f>
        <v/>
      </c>
      <c r="D115" s="26" t="str">
        <f>IFERROR(INDEX('SEMANA 17 AL 21 MAR'!$A$7:$AA$383,MATCH(A115,'SEMANA 17 AL 21 MAR'!$A$7:$A$424),5),"")</f>
        <v/>
      </c>
      <c r="E115" s="122" t="str">
        <f>IFERROR(INDEX('SEMANA 17 AL 21 MAR'!$A$7:$AA$383,MATCH(A115,'SEMANA 17 AL 21 MAR'!$A$7:$A$424),6),"")</f>
        <v/>
      </c>
      <c r="F115" s="123" t="str">
        <f>IFERROR(INDEX('SEMANA 17 AL 21 MAR'!$A$7:$AA$383,MATCH(A115,'SEMANA 17 AL 21 MAR'!$A$7:$A$424),7),"")</f>
        <v/>
      </c>
      <c r="G115" s="284" t="str">
        <f>IFERROR(INDEX('SEMANA 17 AL 21 MAR'!$A$7:$AA$383,MATCH(A115,'SEMANA 17 AL 21 MAR'!$A$7:$A$424),22),"")</f>
        <v/>
      </c>
      <c r="H115" s="313" t="str">
        <f t="shared" si="14"/>
        <v/>
      </c>
      <c r="I115" s="314"/>
      <c r="K115" s="84"/>
      <c r="L115" s="86"/>
      <c r="M115" s="86"/>
      <c r="N115" s="86"/>
      <c r="O115" s="86"/>
      <c r="P115" s="86"/>
      <c r="Q115" s="86"/>
      <c r="R115" s="86"/>
      <c r="S115"/>
      <c r="T115" s="84"/>
      <c r="U115" s="84"/>
      <c r="V115"/>
      <c r="W115" s="157"/>
      <c r="X115" s="157"/>
      <c r="Y115" s="157"/>
      <c r="Z115" s="157"/>
      <c r="AA115" s="157"/>
      <c r="AB115" s="157"/>
      <c r="AC115" s="157"/>
      <c r="AD115" s="157"/>
      <c r="AE115" s="157"/>
      <c r="AF115" s="157"/>
    </row>
    <row r="116" spans="1:32" hidden="1" x14ac:dyDescent="0.25">
      <c r="A116" s="141"/>
      <c r="B116" s="26" t="str">
        <f>IFERROR(INDEX('SEMANA 17 AL 21 MAR'!$A$7:$AA$383,MATCH(A116,'SEMANA 17 AL 21 MAR'!$A$7:$A$424),2),"")</f>
        <v/>
      </c>
      <c r="C116" s="26" t="str">
        <f>IFERROR(INDEX('SEMANA 17 AL 21 MAR'!$A$7:$AA$383,MATCH(A116,'SEMANA 17 AL 21 MAR'!$A$7:$A$424),3),"")</f>
        <v/>
      </c>
      <c r="D116" s="26" t="str">
        <f>IFERROR(INDEX('SEMANA 17 AL 21 MAR'!$A$7:$AA$383,MATCH(A116,'SEMANA 17 AL 21 MAR'!$A$7:$A$424),5),"")</f>
        <v/>
      </c>
      <c r="E116" s="122" t="str">
        <f>IFERROR(INDEX('SEMANA 17 AL 21 MAR'!$A$7:$AA$383,MATCH(A116,'SEMANA 17 AL 21 MAR'!$A$7:$A$424),6),"")</f>
        <v/>
      </c>
      <c r="F116" s="123" t="str">
        <f>IFERROR(INDEX('SEMANA 17 AL 21 MAR'!$A$7:$AA$383,MATCH(A116,'SEMANA 17 AL 21 MAR'!$A$7:$A$424),7),"")</f>
        <v/>
      </c>
      <c r="G116" s="284" t="str">
        <f>IFERROR(INDEX('SEMANA 17 AL 21 MAR'!$A$7:$AA$383,MATCH(A116,'SEMANA 17 AL 21 MAR'!$A$7:$A$424),22),"")</f>
        <v/>
      </c>
      <c r="H116" s="313" t="str">
        <f t="shared" si="14"/>
        <v/>
      </c>
      <c r="I116" s="314"/>
      <c r="K116" s="84"/>
      <c r="L116" s="86"/>
      <c r="M116" s="86"/>
      <c r="N116" s="86"/>
      <c r="O116" s="86"/>
      <c r="P116" s="86"/>
      <c r="Q116" s="86"/>
      <c r="R116" s="86"/>
      <c r="S116"/>
      <c r="T116" s="84"/>
      <c r="U116" s="84"/>
      <c r="V116"/>
      <c r="W116" s="157"/>
      <c r="X116" s="157"/>
      <c r="Y116" s="157"/>
      <c r="Z116" s="157"/>
      <c r="AA116" s="157"/>
      <c r="AB116" s="157"/>
      <c r="AC116" s="157"/>
      <c r="AD116" s="157"/>
      <c r="AE116" s="157"/>
      <c r="AF116" s="157"/>
    </row>
    <row r="117" spans="1:32" hidden="1" x14ac:dyDescent="0.25">
      <c r="A117" s="141"/>
      <c r="B117" s="26" t="str">
        <f>IFERROR(INDEX('SEMANA 17 AL 21 MAR'!$A$7:$AA$383,MATCH(A117,'SEMANA 17 AL 21 MAR'!$A$7:$A$424),2),"")</f>
        <v/>
      </c>
      <c r="C117" s="26" t="str">
        <f>IFERROR(INDEX('SEMANA 17 AL 21 MAR'!$A$7:$AA$383,MATCH(A117,'SEMANA 17 AL 21 MAR'!$A$7:$A$424),3),"")</f>
        <v/>
      </c>
      <c r="D117" s="26" t="str">
        <f>IFERROR(INDEX('SEMANA 17 AL 21 MAR'!$A$7:$AA$383,MATCH(A117,'SEMANA 17 AL 21 MAR'!$A$7:$A$424),5),"")</f>
        <v/>
      </c>
      <c r="E117" s="122" t="str">
        <f>IFERROR(INDEX('SEMANA 17 AL 21 MAR'!$A$7:$AA$383,MATCH(A117,'SEMANA 17 AL 21 MAR'!$A$7:$A$424),6),"")</f>
        <v/>
      </c>
      <c r="F117" s="123" t="str">
        <f>IFERROR(INDEX('SEMANA 17 AL 21 MAR'!$A$7:$AA$383,MATCH(A117,'SEMANA 17 AL 21 MAR'!$A$7:$A$424),7),"")</f>
        <v/>
      </c>
      <c r="G117" s="284" t="str">
        <f>IFERROR(INDEX('SEMANA 17 AL 21 MAR'!$A$7:$AA$383,MATCH(A117,'SEMANA 17 AL 21 MAR'!$A$7:$A$424),22),"")</f>
        <v/>
      </c>
      <c r="H117" s="313" t="str">
        <f t="shared" si="14"/>
        <v/>
      </c>
      <c r="I117" s="314"/>
      <c r="K117" s="84"/>
      <c r="L117" s="86"/>
      <c r="M117" s="86"/>
      <c r="N117" s="86"/>
      <c r="O117" s="86"/>
      <c r="P117" s="86"/>
      <c r="Q117" s="86"/>
      <c r="R117" s="86"/>
      <c r="S117"/>
      <c r="T117" s="84"/>
      <c r="U117" s="84"/>
      <c r="V117"/>
      <c r="W117"/>
      <c r="X117"/>
      <c r="Y117"/>
      <c r="Z117"/>
      <c r="AA117"/>
      <c r="AB117"/>
      <c r="AC117"/>
      <c r="AD117"/>
      <c r="AE117"/>
      <c r="AF117"/>
    </row>
    <row r="118" spans="1:32" hidden="1" x14ac:dyDescent="0.25">
      <c r="A118" s="141"/>
      <c r="B118" s="26" t="str">
        <f>IFERROR(INDEX('SEMANA 17 AL 21 MAR'!$A$7:$AA$383,MATCH(A118,'SEMANA 17 AL 21 MAR'!$A$7:$A$424),2),"")</f>
        <v/>
      </c>
      <c r="C118" s="26" t="str">
        <f>IFERROR(INDEX('SEMANA 17 AL 21 MAR'!$A$7:$AA$383,MATCH(A118,'SEMANA 17 AL 21 MAR'!$A$7:$A$424),3),"")</f>
        <v/>
      </c>
      <c r="D118" s="26" t="str">
        <f>IFERROR(INDEX('SEMANA 17 AL 21 MAR'!$A$7:$AA$383,MATCH(A118,'SEMANA 17 AL 21 MAR'!$A$7:$A$424),5),"")</f>
        <v/>
      </c>
      <c r="E118" s="122" t="str">
        <f>IFERROR(INDEX('SEMANA 17 AL 21 MAR'!$A$7:$AA$383,MATCH(A118,'SEMANA 17 AL 21 MAR'!$A$7:$A$424),6),"")</f>
        <v/>
      </c>
      <c r="F118" s="123" t="str">
        <f>IFERROR(INDEX('SEMANA 17 AL 21 MAR'!$A$7:$AA$383,MATCH(A118,'SEMANA 17 AL 21 MAR'!$A$7:$A$424),7),"")</f>
        <v/>
      </c>
      <c r="G118" s="284" t="str">
        <f>IFERROR(INDEX('SEMANA 17 AL 21 MAR'!$A$7:$AA$383,MATCH(A118,'SEMANA 17 AL 21 MAR'!$A$7:$A$424),22),"")</f>
        <v/>
      </c>
      <c r="H118" s="313" t="str">
        <f t="shared" si="14"/>
        <v/>
      </c>
      <c r="I118" s="314"/>
      <c r="K118" s="84"/>
      <c r="L118" s="86"/>
      <c r="M118" s="86"/>
      <c r="N118" s="86"/>
      <c r="O118" s="86"/>
      <c r="P118" s="86"/>
      <c r="Q118" s="86"/>
      <c r="R118" s="86"/>
      <c r="S118"/>
      <c r="T118" s="84"/>
      <c r="U118" s="84"/>
      <c r="V118"/>
      <c r="W118"/>
      <c r="X118"/>
      <c r="Y118"/>
      <c r="Z118"/>
      <c r="AA118"/>
      <c r="AB118"/>
      <c r="AC118"/>
      <c r="AD118"/>
      <c r="AE118"/>
      <c r="AF118"/>
    </row>
    <row r="119" spans="1:32" hidden="1" x14ac:dyDescent="0.25">
      <c r="A119" s="141"/>
      <c r="B119" s="26" t="str">
        <f>IFERROR(INDEX('SEMANA 17 AL 21 MAR'!$A$7:$AA$383,MATCH(A119,'SEMANA 17 AL 21 MAR'!$A$7:$A$424),2),"")</f>
        <v/>
      </c>
      <c r="C119" s="26" t="str">
        <f>IFERROR(INDEX('SEMANA 17 AL 21 MAR'!$A$7:$AA$383,MATCH(A119,'SEMANA 17 AL 21 MAR'!$A$7:$A$424),3),"")</f>
        <v/>
      </c>
      <c r="D119" s="26" t="str">
        <f>IFERROR(INDEX('SEMANA 17 AL 21 MAR'!$A$7:$AA$383,MATCH(A119,'SEMANA 17 AL 21 MAR'!$A$7:$A$424),5),"")</f>
        <v/>
      </c>
      <c r="E119" s="122" t="str">
        <f>IFERROR(INDEX('SEMANA 17 AL 21 MAR'!$A$7:$AA$383,MATCH(A119,'SEMANA 17 AL 21 MAR'!$A$7:$A$424),6),"")</f>
        <v/>
      </c>
      <c r="F119" s="123" t="str">
        <f>IFERROR(INDEX('SEMANA 17 AL 21 MAR'!$A$7:$AA$383,MATCH(A119,'SEMANA 17 AL 21 MAR'!$A$7:$A$424),7),"")</f>
        <v/>
      </c>
      <c r="G119" s="284" t="str">
        <f>IFERROR(INDEX('SEMANA 17 AL 21 MAR'!$A$7:$AA$383,MATCH(A119,'SEMANA 17 AL 21 MAR'!$A$7:$A$424),22),"")</f>
        <v/>
      </c>
      <c r="H119" s="313" t="str">
        <f t="shared" si="14"/>
        <v/>
      </c>
      <c r="I119" s="314"/>
      <c r="K119" s="84"/>
      <c r="L119" s="86"/>
      <c r="M119" s="86"/>
      <c r="N119" s="86"/>
      <c r="O119" s="86"/>
      <c r="P119" s="86"/>
      <c r="Q119" s="86"/>
      <c r="R119" s="86"/>
      <c r="S119"/>
      <c r="T119" s="84"/>
      <c r="U119" s="84"/>
      <c r="V119"/>
      <c r="W119"/>
      <c r="X119"/>
      <c r="Y119"/>
      <c r="Z119"/>
      <c r="AA119"/>
      <c r="AB119"/>
      <c r="AC119"/>
      <c r="AD119"/>
      <c r="AE119"/>
      <c r="AF119"/>
    </row>
    <row r="120" spans="1:32" hidden="1" x14ac:dyDescent="0.25">
      <c r="A120" s="141"/>
      <c r="B120" s="26" t="str">
        <f>IFERROR(INDEX('SEMANA 17 AL 21 MAR'!$A$7:$AA$383,MATCH(A120,'SEMANA 17 AL 21 MAR'!$A$7:$A$424),2),"")</f>
        <v/>
      </c>
      <c r="C120" s="26" t="str">
        <f>IFERROR(INDEX('SEMANA 17 AL 21 MAR'!$A$7:$AA$383,MATCH(A120,'SEMANA 17 AL 21 MAR'!$A$7:$A$424),3),"")</f>
        <v/>
      </c>
      <c r="D120" s="26" t="str">
        <f>IFERROR(INDEX('SEMANA 17 AL 21 MAR'!$A$7:$AA$383,MATCH(A120,'SEMANA 17 AL 21 MAR'!$A$7:$A$424),5),"")</f>
        <v/>
      </c>
      <c r="E120" s="122" t="str">
        <f>IFERROR(INDEX('SEMANA 17 AL 21 MAR'!$A$7:$AA$383,MATCH(A120,'SEMANA 17 AL 21 MAR'!$A$7:$A$424),6),"")</f>
        <v/>
      </c>
      <c r="F120" s="123" t="str">
        <f>IFERROR(INDEX('SEMANA 17 AL 21 MAR'!$A$7:$AA$383,MATCH(A120,'SEMANA 17 AL 21 MAR'!$A$7:$A$424),7),"")</f>
        <v/>
      </c>
      <c r="G120" s="284" t="str">
        <f>IFERROR(INDEX('SEMANA 17 AL 21 MAR'!$A$7:$AA$383,MATCH(A120,'SEMANA 17 AL 21 MAR'!$A$7:$A$424),22),"")</f>
        <v/>
      </c>
      <c r="H120" s="313" t="str">
        <f t="shared" si="14"/>
        <v/>
      </c>
      <c r="I120" s="314"/>
      <c r="K120" s="84"/>
      <c r="L120" s="86"/>
      <c r="M120" s="86"/>
      <c r="N120" s="86"/>
      <c r="O120" s="86"/>
      <c r="P120" s="86"/>
      <c r="Q120" s="86"/>
      <c r="R120" s="86"/>
      <c r="S120"/>
      <c r="T120" s="84"/>
      <c r="U120" s="84"/>
      <c r="V120"/>
      <c r="W120"/>
      <c r="X120"/>
      <c r="Y120"/>
      <c r="Z120"/>
      <c r="AA120"/>
      <c r="AB120"/>
      <c r="AC120"/>
      <c r="AD120"/>
      <c r="AE120"/>
      <c r="AF120"/>
    </row>
    <row r="121" spans="1:32" hidden="1" x14ac:dyDescent="0.25">
      <c r="A121" s="141"/>
      <c r="B121" s="26" t="str">
        <f>IFERROR(INDEX('SEMANA 17 AL 21 MAR'!$A$7:$AA$383,MATCH(A121,'SEMANA 17 AL 21 MAR'!$A$7:$A$424),2),"")</f>
        <v/>
      </c>
      <c r="C121" s="26" t="str">
        <f>IFERROR(INDEX('SEMANA 17 AL 21 MAR'!$A$7:$AA$383,MATCH(A121,'SEMANA 17 AL 21 MAR'!$A$7:$A$424),3),"")</f>
        <v/>
      </c>
      <c r="D121" s="26" t="str">
        <f>IFERROR(INDEX('SEMANA 17 AL 21 MAR'!$A$7:$AA$383,MATCH(A121,'SEMANA 17 AL 21 MAR'!$A$7:$A$424),5),"")</f>
        <v/>
      </c>
      <c r="E121" s="122" t="str">
        <f>IFERROR(INDEX('SEMANA 17 AL 21 MAR'!$A$7:$AA$383,MATCH(A121,'SEMANA 17 AL 21 MAR'!$A$7:$A$424),6),"")</f>
        <v/>
      </c>
      <c r="F121" s="123" t="str">
        <f>IFERROR(INDEX('SEMANA 17 AL 21 MAR'!$A$7:$AA$383,MATCH(A121,'SEMANA 17 AL 21 MAR'!$A$7:$A$424),7),"")</f>
        <v/>
      </c>
      <c r="G121" s="284" t="str">
        <f>IFERROR(INDEX('SEMANA 17 AL 21 MAR'!$A$7:$AA$383,MATCH(A121,'SEMANA 17 AL 21 MAR'!$A$7:$A$424),22),"")</f>
        <v/>
      </c>
      <c r="H121" s="313" t="str">
        <f t="shared" si="14"/>
        <v/>
      </c>
      <c r="I121" s="314"/>
      <c r="K121" s="84"/>
      <c r="L121" s="86"/>
      <c r="M121" s="86"/>
      <c r="N121" s="86"/>
      <c r="O121" s="86"/>
      <c r="P121" s="86"/>
      <c r="Q121" s="86"/>
      <c r="R121" s="86"/>
      <c r="S121"/>
      <c r="T121" s="84"/>
      <c r="U121" s="84"/>
      <c r="V121"/>
      <c r="W121"/>
      <c r="X121"/>
      <c r="Y121"/>
      <c r="Z121"/>
      <c r="AA121"/>
      <c r="AB121"/>
      <c r="AC121"/>
      <c r="AD121"/>
      <c r="AE121"/>
      <c r="AF121"/>
    </row>
    <row r="122" spans="1:32" hidden="1" x14ac:dyDescent="0.25">
      <c r="A122" s="141"/>
      <c r="B122" s="26" t="str">
        <f>IFERROR(INDEX('SEMANA 17 AL 21 MAR'!$A$7:$AA$383,MATCH(A122,'SEMANA 17 AL 21 MAR'!$A$7:$A$424),2),"")</f>
        <v/>
      </c>
      <c r="C122" s="26" t="str">
        <f>IFERROR(INDEX('SEMANA 17 AL 21 MAR'!$A$7:$AA$383,MATCH(A122,'SEMANA 17 AL 21 MAR'!$A$7:$A$424),3),"")</f>
        <v/>
      </c>
      <c r="D122" s="26" t="str">
        <f>IFERROR(INDEX('SEMANA 17 AL 21 MAR'!$A$7:$AA$383,MATCH(A122,'SEMANA 17 AL 21 MAR'!$A$7:$A$424),5),"")</f>
        <v/>
      </c>
      <c r="E122" s="122" t="str">
        <f>IFERROR(INDEX('SEMANA 17 AL 21 MAR'!$A$7:$AA$383,MATCH(A122,'SEMANA 17 AL 21 MAR'!$A$7:$A$424),6),"")</f>
        <v/>
      </c>
      <c r="F122" s="123" t="str">
        <f>IFERROR(INDEX('SEMANA 17 AL 21 MAR'!$A$7:$AA$383,MATCH(A122,'SEMANA 17 AL 21 MAR'!$A$7:$A$424),7),"")</f>
        <v/>
      </c>
      <c r="G122" s="284" t="str">
        <f>IFERROR(INDEX('SEMANA 17 AL 21 MAR'!$A$7:$AA$383,MATCH(A122,'SEMANA 17 AL 21 MAR'!$A$7:$A$424),22),"")</f>
        <v/>
      </c>
      <c r="H122" s="313" t="str">
        <f t="shared" si="14"/>
        <v/>
      </c>
      <c r="I122" s="314"/>
      <c r="K122" s="84"/>
      <c r="L122" s="86"/>
      <c r="M122" s="86"/>
      <c r="N122" s="86"/>
      <c r="O122" s="86"/>
      <c r="P122" s="86"/>
      <c r="Q122" s="86"/>
      <c r="R122" s="86"/>
      <c r="S122"/>
      <c r="T122" s="84"/>
      <c r="U122" s="84"/>
      <c r="V122"/>
      <c r="W122"/>
      <c r="X122"/>
      <c r="Y122"/>
      <c r="Z122"/>
      <c r="AA122"/>
      <c r="AB122"/>
      <c r="AC122"/>
      <c r="AD122"/>
      <c r="AE122"/>
      <c r="AF122"/>
    </row>
    <row r="123" spans="1:32" hidden="1" x14ac:dyDescent="0.25">
      <c r="A123" s="141"/>
      <c r="B123" s="26" t="str">
        <f>IFERROR(INDEX('SEMANA 17 AL 21 MAR'!$A$7:$AA$383,MATCH(A123,'SEMANA 17 AL 21 MAR'!$A$7:$A$424),2),"")</f>
        <v/>
      </c>
      <c r="C123" s="26" t="str">
        <f>IFERROR(INDEX('SEMANA 17 AL 21 MAR'!$A$7:$AA$383,MATCH(A123,'SEMANA 17 AL 21 MAR'!$A$7:$A$424),3),"")</f>
        <v/>
      </c>
      <c r="D123" s="26" t="str">
        <f>IFERROR(INDEX('SEMANA 17 AL 21 MAR'!$A$7:$AA$383,MATCH(A123,'SEMANA 17 AL 21 MAR'!$A$7:$A$424),5),"")</f>
        <v/>
      </c>
      <c r="E123" s="122" t="str">
        <f>IFERROR(INDEX('SEMANA 17 AL 21 MAR'!$A$7:$AA$383,MATCH(A123,'SEMANA 17 AL 21 MAR'!$A$7:$A$424),6),"")</f>
        <v/>
      </c>
      <c r="F123" s="123" t="str">
        <f>IFERROR(INDEX('SEMANA 17 AL 21 MAR'!$A$7:$AA$383,MATCH(A123,'SEMANA 17 AL 21 MAR'!$A$7:$A$424),7),"")</f>
        <v/>
      </c>
      <c r="G123" s="284" t="str">
        <f>IFERROR(INDEX('SEMANA 17 AL 21 MAR'!$A$7:$AA$383,MATCH(A123,'SEMANA 17 AL 21 MAR'!$A$7:$A$424),22),"")</f>
        <v/>
      </c>
      <c r="H123" s="313" t="str">
        <f t="shared" si="14"/>
        <v/>
      </c>
      <c r="I123" s="314"/>
      <c r="K123" s="84"/>
      <c r="L123" s="86"/>
      <c r="M123" s="86"/>
      <c r="N123" s="86"/>
      <c r="O123" s="86"/>
      <c r="P123" s="86"/>
      <c r="Q123" s="86"/>
      <c r="R123" s="86"/>
      <c r="S123"/>
      <c r="T123" s="84"/>
      <c r="U123" s="84"/>
      <c r="V123"/>
      <c r="W123"/>
      <c r="X123"/>
      <c r="Y123"/>
      <c r="Z123"/>
      <c r="AA123"/>
      <c r="AB123"/>
      <c r="AC123"/>
      <c r="AD123"/>
      <c r="AE123"/>
      <c r="AF123"/>
    </row>
    <row r="124" spans="1:32" hidden="1" x14ac:dyDescent="0.25">
      <c r="A124" s="141"/>
      <c r="B124" s="26" t="str">
        <f>IFERROR(INDEX('SEMANA 17 AL 21 MAR'!$A$7:$AA$383,MATCH(A124,'SEMANA 17 AL 21 MAR'!$A$7:$A$424),2),"")</f>
        <v/>
      </c>
      <c r="C124" s="26" t="str">
        <f>IFERROR(INDEX('SEMANA 17 AL 21 MAR'!$A$7:$AA$383,MATCH(A124,'SEMANA 17 AL 21 MAR'!$A$7:$A$424),3),"")</f>
        <v/>
      </c>
      <c r="D124" s="26" t="str">
        <f>IFERROR(INDEX('SEMANA 17 AL 21 MAR'!$A$7:$AA$383,MATCH(A124,'SEMANA 17 AL 21 MAR'!$A$7:$A$424),5),"")</f>
        <v/>
      </c>
      <c r="E124" s="122" t="str">
        <f>IFERROR(INDEX('SEMANA 17 AL 21 MAR'!$A$7:$AA$383,MATCH(A124,'SEMANA 17 AL 21 MAR'!$A$7:$A$424),6),"")</f>
        <v/>
      </c>
      <c r="F124" s="123" t="str">
        <f>IFERROR(INDEX('SEMANA 17 AL 21 MAR'!$A$7:$AA$383,MATCH(A124,'SEMANA 17 AL 21 MAR'!$A$7:$A$424),7),"")</f>
        <v/>
      </c>
      <c r="G124" s="284" t="str">
        <f>IFERROR(INDEX('SEMANA 17 AL 21 MAR'!$A$7:$AA$383,MATCH(A124,'SEMANA 17 AL 21 MAR'!$A$7:$A$424),22),"")</f>
        <v/>
      </c>
      <c r="H124" s="313" t="str">
        <f t="shared" si="14"/>
        <v/>
      </c>
      <c r="I124" s="314"/>
      <c r="K124" s="84"/>
      <c r="L124" s="86"/>
      <c r="M124" s="86"/>
      <c r="N124" s="86"/>
      <c r="O124" s="86"/>
      <c r="P124" s="86"/>
      <c r="Q124" s="86"/>
      <c r="R124" s="86"/>
      <c r="S124"/>
      <c r="T124" s="84"/>
      <c r="U124" s="84"/>
      <c r="V124"/>
      <c r="W124"/>
      <c r="X124"/>
      <c r="Y124"/>
      <c r="Z124"/>
      <c r="AA124"/>
      <c r="AB124"/>
      <c r="AC124"/>
      <c r="AD124"/>
      <c r="AE124"/>
      <c r="AF124"/>
    </row>
    <row r="125" spans="1:32" hidden="1" x14ac:dyDescent="0.25">
      <c r="A125" s="141"/>
      <c r="B125" s="26" t="str">
        <f>IFERROR(INDEX('SEMANA 17 AL 21 MAR'!$A$7:$AA$383,MATCH(A125,'SEMANA 17 AL 21 MAR'!$A$7:$A$424),2),"")</f>
        <v/>
      </c>
      <c r="C125" s="26" t="str">
        <f>IFERROR(INDEX('SEMANA 17 AL 21 MAR'!$A$7:$AA$383,MATCH(A125,'SEMANA 17 AL 21 MAR'!$A$7:$A$424),3),"")</f>
        <v/>
      </c>
      <c r="D125" s="26" t="str">
        <f>IFERROR(INDEX('SEMANA 17 AL 21 MAR'!$A$7:$AA$383,MATCH(A125,'SEMANA 17 AL 21 MAR'!$A$7:$A$424),5),"")</f>
        <v/>
      </c>
      <c r="E125" s="122" t="str">
        <f>IFERROR(INDEX('SEMANA 17 AL 21 MAR'!$A$7:$AA$383,MATCH(A125,'SEMANA 17 AL 21 MAR'!$A$7:$A$424),6),"")</f>
        <v/>
      </c>
      <c r="F125" s="123" t="str">
        <f>IFERROR(INDEX('SEMANA 17 AL 21 MAR'!$A$7:$AA$383,MATCH(A125,'SEMANA 17 AL 21 MAR'!$A$7:$A$424),7),"")</f>
        <v/>
      </c>
      <c r="G125" s="284" t="str">
        <f>IFERROR(INDEX('SEMANA 17 AL 21 MAR'!$A$7:$AA$383,MATCH(A125,'SEMANA 17 AL 21 MAR'!$A$7:$A$424),22),"")</f>
        <v/>
      </c>
      <c r="H125" s="313" t="str">
        <f t="shared" si="14"/>
        <v/>
      </c>
      <c r="I125" s="314"/>
      <c r="K125" s="84"/>
      <c r="L125" s="86"/>
      <c r="M125" s="86"/>
      <c r="N125" s="86"/>
      <c r="O125" s="86"/>
      <c r="P125" s="86"/>
      <c r="Q125" s="86"/>
      <c r="R125" s="86"/>
      <c r="S125"/>
      <c r="T125" s="84"/>
      <c r="U125" s="84"/>
      <c r="V125"/>
      <c r="W125"/>
      <c r="X125"/>
      <c r="Y125"/>
      <c r="Z125"/>
      <c r="AA125"/>
      <c r="AB125"/>
      <c r="AC125"/>
      <c r="AD125"/>
      <c r="AE125"/>
      <c r="AF125"/>
    </row>
    <row r="126" spans="1:32" hidden="1" x14ac:dyDescent="0.25">
      <c r="A126" s="141"/>
      <c r="B126" s="26" t="str">
        <f>IFERROR(INDEX('SEMANA 17 AL 21 MAR'!$A$7:$AA$383,MATCH(A126,'SEMANA 17 AL 21 MAR'!$A$7:$A$424),2),"")</f>
        <v/>
      </c>
      <c r="C126" s="26" t="str">
        <f>IFERROR(INDEX('SEMANA 17 AL 21 MAR'!$A$7:$AA$383,MATCH(A126,'SEMANA 17 AL 21 MAR'!$A$7:$A$424),3),"")</f>
        <v/>
      </c>
      <c r="D126" s="26" t="str">
        <f>IFERROR(INDEX('SEMANA 17 AL 21 MAR'!$A$7:$AA$383,MATCH(A126,'SEMANA 17 AL 21 MAR'!$A$7:$A$424),5),"")</f>
        <v/>
      </c>
      <c r="E126" s="122" t="str">
        <f>IFERROR(INDEX('SEMANA 17 AL 21 MAR'!$A$7:$AA$383,MATCH(A126,'SEMANA 17 AL 21 MAR'!$A$7:$A$424),6),"")</f>
        <v/>
      </c>
      <c r="F126" s="123" t="str">
        <f>IFERROR(INDEX('SEMANA 17 AL 21 MAR'!$A$7:$AA$383,MATCH(A126,'SEMANA 17 AL 21 MAR'!$A$7:$A$424),7),"")</f>
        <v/>
      </c>
      <c r="G126" s="284" t="str">
        <f>IFERROR(INDEX('SEMANA 17 AL 21 MAR'!$A$7:$AA$383,MATCH(A126,'SEMANA 17 AL 21 MAR'!$A$7:$A$424),22),"")</f>
        <v/>
      </c>
      <c r="H126" s="313" t="str">
        <f t="shared" si="14"/>
        <v/>
      </c>
      <c r="I126" s="314"/>
      <c r="K126" s="84"/>
      <c r="L126" s="86"/>
      <c r="M126" s="86"/>
      <c r="N126" s="86"/>
      <c r="O126" s="86"/>
      <c r="P126" s="86"/>
      <c r="Q126" s="86"/>
      <c r="R126" s="86"/>
      <c r="S126"/>
      <c r="T126" s="84"/>
      <c r="U126" s="84"/>
      <c r="V126"/>
      <c r="W126"/>
      <c r="X126"/>
      <c r="Y126"/>
      <c r="Z126"/>
      <c r="AA126"/>
      <c r="AB126"/>
      <c r="AC126"/>
      <c r="AD126"/>
      <c r="AE126"/>
      <c r="AF126"/>
    </row>
    <row r="127" spans="1:32" hidden="1" x14ac:dyDescent="0.25">
      <c r="A127" s="141"/>
      <c r="B127" s="26" t="str">
        <f>IFERROR(INDEX('SEMANA 17 AL 21 MAR'!$A$7:$AA$383,MATCH(A127,'SEMANA 17 AL 21 MAR'!$A$7:$A$424),2),"")</f>
        <v/>
      </c>
      <c r="C127" s="26" t="str">
        <f>IFERROR(INDEX('SEMANA 17 AL 21 MAR'!$A$7:$AA$383,MATCH(A127,'SEMANA 17 AL 21 MAR'!$A$7:$A$424),3),"")</f>
        <v/>
      </c>
      <c r="D127" s="26" t="str">
        <f>IFERROR(INDEX('SEMANA 17 AL 21 MAR'!$A$7:$AA$383,MATCH(A127,'SEMANA 17 AL 21 MAR'!$A$7:$A$424),5),"")</f>
        <v/>
      </c>
      <c r="E127" s="122" t="str">
        <f>IFERROR(INDEX('SEMANA 17 AL 21 MAR'!$A$7:$AA$383,MATCH(A127,'SEMANA 17 AL 21 MAR'!$A$7:$A$424),6),"")</f>
        <v/>
      </c>
      <c r="F127" s="123" t="str">
        <f>IFERROR(INDEX('SEMANA 17 AL 21 MAR'!$A$7:$AA$383,MATCH(A127,'SEMANA 17 AL 21 MAR'!$A$7:$A$424),7),"")</f>
        <v/>
      </c>
      <c r="G127" s="284" t="str">
        <f>IFERROR(INDEX('SEMANA 17 AL 21 MAR'!$A$7:$AA$383,MATCH(A127,'SEMANA 17 AL 21 MAR'!$A$7:$A$424),22),"")</f>
        <v/>
      </c>
      <c r="H127" s="313" t="str">
        <f t="shared" si="14"/>
        <v/>
      </c>
      <c r="I127" s="314"/>
      <c r="K127" s="84"/>
      <c r="L127" s="86"/>
      <c r="M127" s="86"/>
      <c r="N127" s="86"/>
      <c r="O127" s="86"/>
      <c r="P127" s="86"/>
      <c r="Q127" s="86"/>
      <c r="R127" s="86"/>
      <c r="S127"/>
      <c r="T127" s="84"/>
      <c r="U127" s="84"/>
      <c r="V127"/>
      <c r="W127"/>
      <c r="X127"/>
      <c r="Y127"/>
      <c r="Z127"/>
      <c r="AA127"/>
      <c r="AB127"/>
      <c r="AC127"/>
      <c r="AD127"/>
      <c r="AE127"/>
      <c r="AF127"/>
    </row>
    <row r="128" spans="1:32" hidden="1" x14ac:dyDescent="0.25">
      <c r="A128" s="141"/>
      <c r="B128" s="26" t="str">
        <f>IFERROR(INDEX('SEMANA 17 AL 21 MAR'!$A$7:$AA$383,MATCH(A128,'SEMANA 17 AL 21 MAR'!$A$7:$A$424),2),"")</f>
        <v/>
      </c>
      <c r="C128" s="26" t="str">
        <f>IFERROR(INDEX('SEMANA 17 AL 21 MAR'!$A$7:$AA$383,MATCH(A128,'SEMANA 17 AL 21 MAR'!$A$7:$A$424),3),"")</f>
        <v/>
      </c>
      <c r="D128" s="26" t="str">
        <f>IFERROR(INDEX('SEMANA 17 AL 21 MAR'!$A$7:$AA$383,MATCH(A128,'SEMANA 17 AL 21 MAR'!$A$7:$A$424),5),"")</f>
        <v/>
      </c>
      <c r="E128" s="122" t="str">
        <f>IFERROR(INDEX('SEMANA 17 AL 21 MAR'!$A$7:$AA$383,MATCH(A128,'SEMANA 17 AL 21 MAR'!$A$7:$A$424),6),"")</f>
        <v/>
      </c>
      <c r="F128" s="123" t="str">
        <f>IFERROR(INDEX('SEMANA 17 AL 21 MAR'!$A$7:$AA$383,MATCH(A128,'SEMANA 17 AL 21 MAR'!$A$7:$A$424),7),"")</f>
        <v/>
      </c>
      <c r="G128" s="284" t="str">
        <f>IFERROR(INDEX('SEMANA 17 AL 21 MAR'!$A$7:$AA$383,MATCH(A128,'SEMANA 17 AL 21 MAR'!$A$7:$A$424),22),"")</f>
        <v/>
      </c>
      <c r="H128" s="313" t="str">
        <f t="shared" si="14"/>
        <v/>
      </c>
      <c r="I128" s="314"/>
      <c r="K128" s="84"/>
      <c r="L128" s="86"/>
      <c r="M128" s="86"/>
      <c r="N128" s="86"/>
      <c r="O128" s="86"/>
      <c r="P128" s="86"/>
      <c r="Q128" s="86"/>
      <c r="R128" s="86"/>
      <c r="S128"/>
      <c r="T128" s="84"/>
      <c r="U128" s="84"/>
      <c r="V128"/>
      <c r="W128"/>
      <c r="X128"/>
      <c r="Y128"/>
      <c r="Z128"/>
      <c r="AA128"/>
      <c r="AB128"/>
      <c r="AC128"/>
      <c r="AD128"/>
      <c r="AE128"/>
      <c r="AF128"/>
    </row>
    <row r="129" spans="1:32" hidden="1" x14ac:dyDescent="0.25">
      <c r="A129" s="141"/>
      <c r="B129" s="26" t="str">
        <f>IFERROR(INDEX('SEMANA 17 AL 21 MAR'!$A$7:$AA$383,MATCH(A129,'SEMANA 17 AL 21 MAR'!$A$7:$A$424),2),"")</f>
        <v/>
      </c>
      <c r="C129" s="26" t="str">
        <f>IFERROR(INDEX('SEMANA 17 AL 21 MAR'!$A$7:$AA$383,MATCH(A129,'SEMANA 17 AL 21 MAR'!$A$7:$A$424),3),"")</f>
        <v/>
      </c>
      <c r="D129" s="26" t="str">
        <f>IFERROR(INDEX('SEMANA 17 AL 21 MAR'!$A$7:$AA$383,MATCH(A129,'SEMANA 17 AL 21 MAR'!$A$7:$A$424),5),"")</f>
        <v/>
      </c>
      <c r="E129" s="122" t="str">
        <f>IFERROR(INDEX('SEMANA 17 AL 21 MAR'!$A$7:$AA$383,MATCH(A129,'SEMANA 17 AL 21 MAR'!$A$7:$A$424),6),"")</f>
        <v/>
      </c>
      <c r="F129" s="123" t="str">
        <f>IFERROR(INDEX('SEMANA 17 AL 21 MAR'!$A$7:$AA$383,MATCH(A129,'SEMANA 17 AL 21 MAR'!$A$7:$A$424),7),"")</f>
        <v/>
      </c>
      <c r="G129" s="284" t="str">
        <f>IFERROR(INDEX('SEMANA 17 AL 21 MAR'!$A$7:$AA$383,MATCH(A129,'SEMANA 17 AL 21 MAR'!$A$7:$A$424),22),"")</f>
        <v/>
      </c>
      <c r="H129" s="313" t="str">
        <f t="shared" si="14"/>
        <v/>
      </c>
      <c r="I129" s="314"/>
      <c r="K129" s="84"/>
      <c r="L129" s="86"/>
      <c r="M129" s="86"/>
      <c r="N129" s="86"/>
      <c r="O129" s="86"/>
      <c r="P129" s="86"/>
      <c r="Q129" s="86"/>
      <c r="R129" s="86"/>
      <c r="S129"/>
      <c r="T129" s="84"/>
      <c r="U129" s="84"/>
      <c r="V129"/>
      <c r="W129"/>
      <c r="X129"/>
      <c r="Y129"/>
      <c r="Z129"/>
      <c r="AA129"/>
      <c r="AB129"/>
      <c r="AC129"/>
      <c r="AD129"/>
      <c r="AE129"/>
      <c r="AF129"/>
    </row>
    <row r="130" spans="1:32" hidden="1" x14ac:dyDescent="0.25">
      <c r="A130" s="141"/>
      <c r="B130" s="26" t="str">
        <f>IFERROR(INDEX('SEMANA 17 AL 21 MAR'!$A$7:$AA$383,MATCH(A130,'SEMANA 17 AL 21 MAR'!$A$7:$A$424),2),"")</f>
        <v/>
      </c>
      <c r="C130" s="26" t="str">
        <f>IFERROR(INDEX('SEMANA 17 AL 21 MAR'!$A$7:$AA$383,MATCH(A130,'SEMANA 17 AL 21 MAR'!$A$7:$A$424),3),"")</f>
        <v/>
      </c>
      <c r="D130" s="26" t="str">
        <f>IFERROR(INDEX('SEMANA 17 AL 21 MAR'!$A$7:$AA$383,MATCH(A130,'SEMANA 17 AL 21 MAR'!$A$7:$A$424),5),"")</f>
        <v/>
      </c>
      <c r="E130" s="122" t="str">
        <f>IFERROR(INDEX('SEMANA 17 AL 21 MAR'!$A$7:$AA$383,MATCH(A130,'SEMANA 17 AL 21 MAR'!$A$7:$A$424),6),"")</f>
        <v/>
      </c>
      <c r="F130" s="123" t="str">
        <f>IFERROR(INDEX('SEMANA 17 AL 21 MAR'!$A$7:$AA$383,MATCH(A130,'SEMANA 17 AL 21 MAR'!$A$7:$A$424),7),"")</f>
        <v/>
      </c>
      <c r="G130" s="284" t="str">
        <f>IFERROR(INDEX('SEMANA 17 AL 21 MAR'!$A$7:$AA$383,MATCH(A130,'SEMANA 17 AL 21 MAR'!$A$7:$A$424),22),"")</f>
        <v/>
      </c>
      <c r="H130" s="313" t="str">
        <f t="shared" si="14"/>
        <v/>
      </c>
      <c r="I130" s="314"/>
      <c r="K130" s="84"/>
      <c r="L130" s="86"/>
      <c r="M130" s="86"/>
      <c r="N130" s="86"/>
      <c r="O130" s="86"/>
      <c r="P130" s="86"/>
      <c r="Q130" s="86"/>
      <c r="R130" s="86"/>
      <c r="S130"/>
      <c r="T130" s="84"/>
      <c r="U130" s="84"/>
      <c r="V130"/>
      <c r="W130"/>
      <c r="X130"/>
      <c r="Y130"/>
      <c r="Z130"/>
      <c r="AA130"/>
      <c r="AB130"/>
      <c r="AC130"/>
      <c r="AD130"/>
      <c r="AE130"/>
      <c r="AF130"/>
    </row>
    <row r="131" spans="1:32" hidden="1" x14ac:dyDescent="0.25">
      <c r="A131" s="141"/>
      <c r="B131" s="26" t="str">
        <f>IFERROR(INDEX('SEMANA 17 AL 21 MAR'!$A$7:$AA$383,MATCH(A131,'SEMANA 17 AL 21 MAR'!$A$7:$A$424),2),"")</f>
        <v/>
      </c>
      <c r="C131" s="26" t="str">
        <f>IFERROR(INDEX('SEMANA 17 AL 21 MAR'!$A$7:$AA$383,MATCH(A131,'SEMANA 17 AL 21 MAR'!$A$7:$A$424),3),"")</f>
        <v/>
      </c>
      <c r="D131" s="26" t="str">
        <f>IFERROR(INDEX('SEMANA 17 AL 21 MAR'!$A$7:$AA$383,MATCH(A131,'SEMANA 17 AL 21 MAR'!$A$7:$A$424),5),"")</f>
        <v/>
      </c>
      <c r="E131" s="122" t="str">
        <f>IFERROR(INDEX('SEMANA 17 AL 21 MAR'!$A$7:$AA$383,MATCH(A131,'SEMANA 17 AL 21 MAR'!$A$7:$A$424),6),"")</f>
        <v/>
      </c>
      <c r="F131" s="123" t="str">
        <f>IFERROR(INDEX('SEMANA 17 AL 21 MAR'!$A$7:$AA$383,MATCH(A131,'SEMANA 17 AL 21 MAR'!$A$7:$A$424),7),"")</f>
        <v/>
      </c>
      <c r="G131" s="284" t="str">
        <f>IFERROR(INDEX('SEMANA 17 AL 21 MAR'!$A$7:$AA$383,MATCH(A131,'SEMANA 17 AL 21 MAR'!$A$7:$A$424),22),"")</f>
        <v/>
      </c>
      <c r="H131" s="313" t="str">
        <f t="shared" si="14"/>
        <v/>
      </c>
      <c r="I131" s="314"/>
      <c r="K131" s="84"/>
      <c r="L131" s="86"/>
      <c r="M131" s="86"/>
      <c r="N131" s="86"/>
      <c r="O131" s="86"/>
      <c r="P131" s="86"/>
      <c r="Q131" s="86"/>
      <c r="R131" s="86"/>
      <c r="S131"/>
      <c r="T131" s="84"/>
      <c r="U131" s="84"/>
      <c r="V131"/>
      <c r="W131"/>
      <c r="X131"/>
      <c r="Y131"/>
      <c r="Z131"/>
      <c r="AA131"/>
      <c r="AB131"/>
      <c r="AC131"/>
      <c r="AD131"/>
      <c r="AE131"/>
      <c r="AF131"/>
    </row>
    <row r="132" spans="1:32" hidden="1" x14ac:dyDescent="0.25">
      <c r="A132" s="141"/>
      <c r="B132" s="26" t="str">
        <f>IFERROR(INDEX('SEMANA 17 AL 21 MAR'!$A$7:$AA$383,MATCH(A132,'SEMANA 17 AL 21 MAR'!$A$7:$A$424),2),"")</f>
        <v/>
      </c>
      <c r="C132" s="26" t="str">
        <f>IFERROR(INDEX('SEMANA 17 AL 21 MAR'!$A$7:$AA$383,MATCH(A132,'SEMANA 17 AL 21 MAR'!$A$7:$A$424),3),"")</f>
        <v/>
      </c>
      <c r="D132" s="26" t="str">
        <f>IFERROR(INDEX('SEMANA 17 AL 21 MAR'!$A$7:$AA$383,MATCH(A132,'SEMANA 17 AL 21 MAR'!$A$7:$A$424),5),"")</f>
        <v/>
      </c>
      <c r="E132" s="122" t="str">
        <f>IFERROR(INDEX('SEMANA 17 AL 21 MAR'!$A$7:$AA$383,MATCH(A132,'SEMANA 17 AL 21 MAR'!$A$7:$A$424),6),"")</f>
        <v/>
      </c>
      <c r="F132" s="123" t="str">
        <f>IFERROR(INDEX('SEMANA 17 AL 21 MAR'!$A$7:$AA$383,MATCH(A132,'SEMANA 17 AL 21 MAR'!$A$7:$A$424),7),"")</f>
        <v/>
      </c>
      <c r="G132" s="284" t="str">
        <f>IFERROR(INDEX('SEMANA 17 AL 21 MAR'!$A$7:$AA$383,MATCH(A132,'SEMANA 17 AL 21 MAR'!$A$7:$A$424),22),"")</f>
        <v/>
      </c>
      <c r="H132" s="313" t="str">
        <f t="shared" si="14"/>
        <v/>
      </c>
      <c r="I132" s="314"/>
      <c r="K132" s="84"/>
      <c r="L132" s="86"/>
      <c r="M132" s="86"/>
      <c r="N132" s="86"/>
      <c r="O132" s="86"/>
      <c r="P132" s="86"/>
      <c r="Q132" s="86"/>
      <c r="R132" s="86"/>
      <c r="S132"/>
      <c r="T132" s="84"/>
      <c r="U132" s="84"/>
      <c r="V132"/>
      <c r="W132"/>
      <c r="X132"/>
      <c r="Y132"/>
      <c r="Z132"/>
      <c r="AA132"/>
      <c r="AB132"/>
      <c r="AC132"/>
      <c r="AD132"/>
      <c r="AE132"/>
      <c r="AF132"/>
    </row>
    <row r="133" spans="1:32" hidden="1" x14ac:dyDescent="0.25">
      <c r="A133" s="141"/>
      <c r="B133" s="26" t="str">
        <f>IFERROR(INDEX('SEMANA 17 AL 21 MAR'!$A$7:$AA$383,MATCH(A133,'SEMANA 17 AL 21 MAR'!$A$7:$A$424),2),"")</f>
        <v/>
      </c>
      <c r="C133" s="26" t="str">
        <f>IFERROR(INDEX('SEMANA 17 AL 21 MAR'!$A$7:$AA$383,MATCH(A133,'SEMANA 17 AL 21 MAR'!$A$7:$A$424),3),"")</f>
        <v/>
      </c>
      <c r="D133" s="26" t="str">
        <f>IFERROR(INDEX('SEMANA 17 AL 21 MAR'!$A$7:$AA$383,MATCH(A133,'SEMANA 17 AL 21 MAR'!$A$7:$A$424),5),"")</f>
        <v/>
      </c>
      <c r="E133" s="122" t="str">
        <f>IFERROR(INDEX('SEMANA 17 AL 21 MAR'!$A$7:$AA$383,MATCH(A133,'SEMANA 17 AL 21 MAR'!$A$7:$A$424),6),"")</f>
        <v/>
      </c>
      <c r="F133" s="123" t="str">
        <f>IFERROR(INDEX('SEMANA 17 AL 21 MAR'!$A$7:$AA$383,MATCH(A133,'SEMANA 17 AL 21 MAR'!$A$7:$A$424),7),"")</f>
        <v/>
      </c>
      <c r="G133" s="284" t="str">
        <f>IFERROR(INDEX('SEMANA 17 AL 21 MAR'!$A$7:$AA$383,MATCH(A133,'SEMANA 17 AL 21 MAR'!$A$7:$A$424),22),"")</f>
        <v/>
      </c>
      <c r="H133" s="313" t="str">
        <f t="shared" si="14"/>
        <v/>
      </c>
      <c r="I133" s="314"/>
      <c r="K133" s="84"/>
      <c r="L133" s="86"/>
      <c r="M133" s="86"/>
      <c r="N133" s="86"/>
      <c r="O133" s="86"/>
      <c r="P133" s="86"/>
      <c r="Q133" s="86"/>
      <c r="R133" s="86"/>
      <c r="S133"/>
      <c r="T133" s="84"/>
      <c r="U133" s="84"/>
      <c r="V133"/>
      <c r="W133"/>
      <c r="X133"/>
      <c r="Y133"/>
      <c r="Z133"/>
      <c r="AA133"/>
      <c r="AB133"/>
      <c r="AC133"/>
      <c r="AD133"/>
      <c r="AE133"/>
      <c r="AF133"/>
    </row>
    <row r="134" spans="1:32" hidden="1" x14ac:dyDescent="0.25">
      <c r="A134" s="141"/>
      <c r="B134" s="26" t="str">
        <f>IFERROR(INDEX('SEMANA 17 AL 21 MAR'!$A$7:$AA$383,MATCH(A134,'SEMANA 17 AL 21 MAR'!$A$7:$A$424),2),"")</f>
        <v/>
      </c>
      <c r="C134" s="26" t="str">
        <f>IFERROR(INDEX('SEMANA 17 AL 21 MAR'!$A$7:$AA$383,MATCH(A134,'SEMANA 17 AL 21 MAR'!$A$7:$A$424),3),"")</f>
        <v/>
      </c>
      <c r="D134" s="26" t="str">
        <f>IFERROR(INDEX('SEMANA 17 AL 21 MAR'!$A$7:$AA$383,MATCH(A134,'SEMANA 17 AL 21 MAR'!$A$7:$A$424),5),"")</f>
        <v/>
      </c>
      <c r="E134" s="122" t="str">
        <f>IFERROR(INDEX('SEMANA 17 AL 21 MAR'!$A$7:$AA$383,MATCH(A134,'SEMANA 17 AL 21 MAR'!$A$7:$A$424),6),"")</f>
        <v/>
      </c>
      <c r="F134" s="123" t="str">
        <f>IFERROR(INDEX('SEMANA 17 AL 21 MAR'!$A$7:$AA$383,MATCH(A134,'SEMANA 17 AL 21 MAR'!$A$7:$A$424),7),"")</f>
        <v/>
      </c>
      <c r="G134" s="284" t="str">
        <f>IFERROR(INDEX('SEMANA 17 AL 21 MAR'!$A$7:$AA$383,MATCH(A134,'SEMANA 17 AL 21 MAR'!$A$7:$A$424),22),"")</f>
        <v/>
      </c>
      <c r="H134" s="313" t="str">
        <f t="shared" si="14"/>
        <v/>
      </c>
      <c r="I134" s="314"/>
      <c r="K134" s="84"/>
      <c r="L134" s="86"/>
      <c r="M134" s="86"/>
      <c r="N134" s="86"/>
      <c r="O134" s="86"/>
      <c r="P134" s="86"/>
      <c r="Q134" s="86"/>
      <c r="R134" s="86"/>
      <c r="S134"/>
      <c r="T134" s="84"/>
      <c r="U134" s="84"/>
      <c r="V134"/>
      <c r="W134"/>
      <c r="X134"/>
      <c r="Y134"/>
      <c r="Z134"/>
      <c r="AA134"/>
      <c r="AB134"/>
      <c r="AC134"/>
      <c r="AD134"/>
      <c r="AE134"/>
      <c r="AF134"/>
    </row>
    <row r="135" spans="1:32" hidden="1" x14ac:dyDescent="0.25">
      <c r="A135" s="141"/>
      <c r="B135" s="26" t="str">
        <f>IFERROR(INDEX('SEMANA 17 AL 21 MAR'!$A$7:$AA$383,MATCH(A135,'SEMANA 17 AL 21 MAR'!$A$7:$A$424),2),"")</f>
        <v/>
      </c>
      <c r="C135" s="26" t="str">
        <f>IFERROR(INDEX('SEMANA 17 AL 21 MAR'!$A$7:$AA$383,MATCH(A135,'SEMANA 17 AL 21 MAR'!$A$7:$A$424),3),"")</f>
        <v/>
      </c>
      <c r="D135" s="26" t="str">
        <f>IFERROR(INDEX('SEMANA 17 AL 21 MAR'!$A$7:$AA$383,MATCH(A135,'SEMANA 17 AL 21 MAR'!$A$7:$A$424),5),"")</f>
        <v/>
      </c>
      <c r="E135" s="122" t="str">
        <f>IFERROR(INDEX('SEMANA 17 AL 21 MAR'!$A$7:$AA$383,MATCH(A135,'SEMANA 17 AL 21 MAR'!$A$7:$A$424),6),"")</f>
        <v/>
      </c>
      <c r="F135" s="123" t="str">
        <f>IFERROR(INDEX('SEMANA 17 AL 21 MAR'!$A$7:$AA$383,MATCH(A135,'SEMANA 17 AL 21 MAR'!$A$7:$A$424),7),"")</f>
        <v/>
      </c>
      <c r="G135" s="284" t="str">
        <f>IFERROR(INDEX('SEMANA 17 AL 21 MAR'!$A$7:$AA$383,MATCH(A135,'SEMANA 17 AL 21 MAR'!$A$7:$A$424),22),"")</f>
        <v/>
      </c>
      <c r="H135" s="313" t="str">
        <f t="shared" si="14"/>
        <v/>
      </c>
      <c r="I135" s="314"/>
      <c r="K135" s="84"/>
      <c r="L135" s="86"/>
      <c r="M135" s="86"/>
      <c r="N135" s="86"/>
      <c r="O135" s="86"/>
      <c r="P135" s="86"/>
      <c r="Q135" s="86"/>
      <c r="R135" s="86"/>
      <c r="S135"/>
      <c r="T135" s="84"/>
      <c r="U135" s="84"/>
      <c r="V135"/>
      <c r="W135"/>
      <c r="X135"/>
      <c r="Y135"/>
      <c r="Z135"/>
      <c r="AA135"/>
      <c r="AB135"/>
      <c r="AC135"/>
      <c r="AD135"/>
      <c r="AE135"/>
      <c r="AF135"/>
    </row>
    <row r="136" spans="1:32" hidden="1" x14ac:dyDescent="0.25">
      <c r="A136" s="141"/>
      <c r="B136" s="26" t="str">
        <f>IFERROR(INDEX('SEMANA 17 AL 21 MAR'!$A$7:$AA$383,MATCH(A136,'SEMANA 17 AL 21 MAR'!$A$7:$A$424),2),"")</f>
        <v/>
      </c>
      <c r="C136" s="26" t="str">
        <f>IFERROR(INDEX('SEMANA 17 AL 21 MAR'!$A$7:$AA$383,MATCH(A136,'SEMANA 17 AL 21 MAR'!$A$7:$A$424),3),"")</f>
        <v/>
      </c>
      <c r="D136" s="26" t="str">
        <f>IFERROR(INDEX('SEMANA 17 AL 21 MAR'!$A$7:$AA$383,MATCH(A136,'SEMANA 17 AL 21 MAR'!$A$7:$A$424),5),"")</f>
        <v/>
      </c>
      <c r="E136" s="122" t="str">
        <f>IFERROR(INDEX('SEMANA 17 AL 21 MAR'!$A$7:$AA$383,MATCH(A136,'SEMANA 17 AL 21 MAR'!$A$7:$A$424),6),"")</f>
        <v/>
      </c>
      <c r="F136" s="123" t="str">
        <f>IFERROR(INDEX('SEMANA 17 AL 21 MAR'!$A$7:$AA$383,MATCH(A136,'SEMANA 17 AL 21 MAR'!$A$7:$A$424),7),"")</f>
        <v/>
      </c>
      <c r="G136" s="284" t="str">
        <f>IFERROR(INDEX('SEMANA 17 AL 21 MAR'!$A$7:$AA$383,MATCH(A136,'SEMANA 17 AL 21 MAR'!$A$7:$A$424),22),"")</f>
        <v/>
      </c>
      <c r="H136" s="313" t="str">
        <f t="shared" si="14"/>
        <v/>
      </c>
      <c r="I136" s="314"/>
      <c r="K136" s="84"/>
      <c r="L136" s="86"/>
      <c r="M136" s="86"/>
      <c r="N136" s="86"/>
      <c r="O136" s="86"/>
      <c r="P136" s="86"/>
      <c r="Q136" s="86"/>
      <c r="R136" s="86"/>
      <c r="S136"/>
      <c r="T136" s="84"/>
      <c r="U136" s="84"/>
      <c r="V136"/>
      <c r="W136"/>
      <c r="X136"/>
      <c r="Y136"/>
      <c r="Z136"/>
      <c r="AA136"/>
      <c r="AB136"/>
      <c r="AC136"/>
      <c r="AD136"/>
      <c r="AE136"/>
      <c r="AF136"/>
    </row>
    <row r="137" spans="1:32" hidden="1" x14ac:dyDescent="0.25">
      <c r="A137" s="141"/>
      <c r="B137" s="26" t="str">
        <f>IFERROR(INDEX('SEMANA 17 AL 21 MAR'!$A$7:$AA$383,MATCH(A137,'SEMANA 17 AL 21 MAR'!$A$7:$A$424),2),"")</f>
        <v/>
      </c>
      <c r="C137" s="26" t="str">
        <f>IFERROR(INDEX('SEMANA 17 AL 21 MAR'!$A$7:$AA$383,MATCH(A137,'SEMANA 17 AL 21 MAR'!$A$7:$A$424),3),"")</f>
        <v/>
      </c>
      <c r="D137" s="26" t="str">
        <f>IFERROR(INDEX('SEMANA 17 AL 21 MAR'!$A$7:$AA$383,MATCH(A137,'SEMANA 17 AL 21 MAR'!$A$7:$A$424),5),"")</f>
        <v/>
      </c>
      <c r="E137" s="122" t="str">
        <f>IFERROR(INDEX('SEMANA 17 AL 21 MAR'!$A$7:$AA$383,MATCH(A137,'SEMANA 17 AL 21 MAR'!$A$7:$A$424),6),"")</f>
        <v/>
      </c>
      <c r="F137" s="123" t="str">
        <f>IFERROR(INDEX('SEMANA 17 AL 21 MAR'!$A$7:$AA$383,MATCH(A137,'SEMANA 17 AL 21 MAR'!$A$7:$A$424),7),"")</f>
        <v/>
      </c>
      <c r="G137" s="284" t="str">
        <f>IFERROR(INDEX('SEMANA 17 AL 21 MAR'!$A$7:$AA$383,MATCH(A137,'SEMANA 17 AL 21 MAR'!$A$7:$A$424),22),"")</f>
        <v/>
      </c>
      <c r="H137" s="313" t="str">
        <f t="shared" si="14"/>
        <v/>
      </c>
      <c r="I137" s="314"/>
      <c r="K137" s="84"/>
      <c r="L137" s="86"/>
      <c r="M137" s="86"/>
      <c r="N137" s="86"/>
      <c r="O137" s="86"/>
      <c r="P137" s="86"/>
      <c r="Q137" s="86"/>
      <c r="R137" s="86"/>
      <c r="S137"/>
      <c r="T137" s="84"/>
      <c r="U137" s="84"/>
      <c r="V137"/>
      <c r="W137"/>
      <c r="X137"/>
      <c r="Y137"/>
      <c r="Z137"/>
      <c r="AA137"/>
      <c r="AB137"/>
      <c r="AC137"/>
      <c r="AD137"/>
      <c r="AE137"/>
      <c r="AF137"/>
    </row>
    <row r="138" spans="1:32" hidden="1" x14ac:dyDescent="0.25">
      <c r="A138" s="141"/>
      <c r="B138" s="26" t="str">
        <f>IFERROR(INDEX('SEMANA 17 AL 21 MAR'!$A$7:$AA$383,MATCH(A138,'SEMANA 17 AL 21 MAR'!$A$7:$A$424),2),"")</f>
        <v/>
      </c>
      <c r="C138" s="26" t="str">
        <f>IFERROR(INDEX('SEMANA 17 AL 21 MAR'!$A$7:$AA$383,MATCH(A138,'SEMANA 17 AL 21 MAR'!$A$7:$A$424),3),"")</f>
        <v/>
      </c>
      <c r="D138" s="26" t="str">
        <f>IFERROR(INDEX('SEMANA 17 AL 21 MAR'!$A$7:$AA$383,MATCH(A138,'SEMANA 17 AL 21 MAR'!$A$7:$A$424),5),"")</f>
        <v/>
      </c>
      <c r="E138" s="122" t="str">
        <f>IFERROR(INDEX('SEMANA 17 AL 21 MAR'!$A$7:$AA$383,MATCH(A138,'SEMANA 17 AL 21 MAR'!$A$7:$A$424),6),"")</f>
        <v/>
      </c>
      <c r="F138" s="123" t="str">
        <f>IFERROR(INDEX('SEMANA 17 AL 21 MAR'!$A$7:$AA$383,MATCH(A138,'SEMANA 17 AL 21 MAR'!$A$7:$A$424),7),"")</f>
        <v/>
      </c>
      <c r="G138" s="284" t="str">
        <f>IFERROR(INDEX('SEMANA 17 AL 21 MAR'!$A$7:$AA$383,MATCH(A138,'SEMANA 17 AL 21 MAR'!$A$7:$A$424),22),"")</f>
        <v/>
      </c>
      <c r="H138" s="313" t="str">
        <f t="shared" si="14"/>
        <v/>
      </c>
      <c r="I138" s="314"/>
      <c r="K138" s="84"/>
      <c r="L138" s="86"/>
      <c r="M138" s="86"/>
      <c r="N138" s="86"/>
      <c r="O138" s="86"/>
      <c r="P138" s="86"/>
      <c r="Q138" s="86"/>
      <c r="R138" s="86"/>
      <c r="S138"/>
      <c r="T138" s="84"/>
      <c r="U138" s="84"/>
      <c r="V138"/>
      <c r="W138"/>
      <c r="X138"/>
      <c r="Y138"/>
      <c r="Z138"/>
      <c r="AA138"/>
      <c r="AB138"/>
      <c r="AC138"/>
      <c r="AD138"/>
      <c r="AE138"/>
      <c r="AF138"/>
    </row>
    <row r="139" spans="1:32" hidden="1" x14ac:dyDescent="0.25">
      <c r="A139" s="141"/>
      <c r="B139" s="26" t="str">
        <f>IFERROR(INDEX('SEMANA 17 AL 21 MAR'!$A$7:$AA$383,MATCH(A139,'SEMANA 17 AL 21 MAR'!$A$7:$A$424),2),"")</f>
        <v/>
      </c>
      <c r="C139" s="26" t="str">
        <f>IFERROR(INDEX('SEMANA 17 AL 21 MAR'!$A$7:$AA$383,MATCH(A139,'SEMANA 17 AL 21 MAR'!$A$7:$A$424),3),"")</f>
        <v/>
      </c>
      <c r="D139" s="26" t="str">
        <f>IFERROR(INDEX('SEMANA 17 AL 21 MAR'!$A$7:$AA$383,MATCH(A139,'SEMANA 17 AL 21 MAR'!$A$7:$A$424),5),"")</f>
        <v/>
      </c>
      <c r="E139" s="122" t="str">
        <f>IFERROR(INDEX('SEMANA 17 AL 21 MAR'!$A$7:$AA$383,MATCH(A139,'SEMANA 17 AL 21 MAR'!$A$7:$A$424),6),"")</f>
        <v/>
      </c>
      <c r="F139" s="123" t="str">
        <f>IFERROR(INDEX('SEMANA 17 AL 21 MAR'!$A$7:$AA$383,MATCH(A139,'SEMANA 17 AL 21 MAR'!$A$7:$A$424),7),"")</f>
        <v/>
      </c>
      <c r="G139" s="284" t="str">
        <f>IFERROR(INDEX('SEMANA 17 AL 21 MAR'!$A$7:$AA$383,MATCH(A139,'SEMANA 17 AL 21 MAR'!$A$7:$A$424),22),"")</f>
        <v/>
      </c>
      <c r="H139" s="313" t="str">
        <f t="shared" si="14"/>
        <v/>
      </c>
      <c r="I139" s="314"/>
      <c r="K139" s="84"/>
      <c r="L139" s="86"/>
      <c r="M139" s="86"/>
      <c r="N139" s="86"/>
      <c r="O139" s="86"/>
      <c r="P139" s="86"/>
      <c r="Q139" s="86"/>
      <c r="R139" s="86"/>
      <c r="S139"/>
      <c r="T139" s="84"/>
      <c r="U139" s="84"/>
      <c r="V139"/>
      <c r="W139"/>
      <c r="X139"/>
      <c r="Y139"/>
      <c r="Z139"/>
      <c r="AA139"/>
      <c r="AB139"/>
      <c r="AC139"/>
      <c r="AD139"/>
      <c r="AE139"/>
      <c r="AF139"/>
    </row>
    <row r="140" spans="1:32" hidden="1" x14ac:dyDescent="0.25"/>
  </sheetData>
  <sortState xmlns:xlrd2="http://schemas.microsoft.com/office/spreadsheetml/2017/richdata2" ref="A5:B36">
    <sortCondition ref="B5:B36"/>
  </sortState>
  <mergeCells count="289">
    <mergeCell ref="A1:AG1"/>
    <mergeCell ref="P3:T3"/>
    <mergeCell ref="H4:I4"/>
    <mergeCell ref="L4:M4"/>
    <mergeCell ref="W4:X4"/>
    <mergeCell ref="Y4:Z4"/>
    <mergeCell ref="AA4:AG4"/>
    <mergeCell ref="A64:B64"/>
    <mergeCell ref="A3:B3"/>
    <mergeCell ref="H5:I5"/>
    <mergeCell ref="H7:I7"/>
    <mergeCell ref="H9:I9"/>
    <mergeCell ref="H11:I11"/>
    <mergeCell ref="H13:I13"/>
    <mergeCell ref="H30:I30"/>
    <mergeCell ref="L30:M30"/>
    <mergeCell ref="W30:X30"/>
    <mergeCell ref="Y30:Z30"/>
    <mergeCell ref="AA30:AG30"/>
    <mergeCell ref="H31:I31"/>
    <mergeCell ref="L31:M31"/>
    <mergeCell ref="W31:X31"/>
    <mergeCell ref="Y31:Z31"/>
    <mergeCell ref="AA31:AG31"/>
    <mergeCell ref="L5:M5"/>
    <mergeCell ref="W5:X5"/>
    <mergeCell ref="Y5:Z5"/>
    <mergeCell ref="AA5:AG5"/>
    <mergeCell ref="H6:I6"/>
    <mergeCell ref="L6:M6"/>
    <mergeCell ref="W6:X6"/>
    <mergeCell ref="Y6:Z6"/>
    <mergeCell ref="AA6:AG6"/>
    <mergeCell ref="L7:M7"/>
    <mergeCell ref="W7:X7"/>
    <mergeCell ref="Y7:Z7"/>
    <mergeCell ref="AA7:AG7"/>
    <mergeCell ref="H8:I8"/>
    <mergeCell ref="L8:M8"/>
    <mergeCell ref="W8:X8"/>
    <mergeCell ref="Y8:Z8"/>
    <mergeCell ref="AA8:AG8"/>
    <mergeCell ref="L9:M9"/>
    <mergeCell ref="W9:X9"/>
    <mergeCell ref="Y9:Z9"/>
    <mergeCell ref="AA9:AG9"/>
    <mergeCell ref="H10:I10"/>
    <mergeCell ref="L10:M10"/>
    <mergeCell ref="W10:X10"/>
    <mergeCell ref="Y10:Z10"/>
    <mergeCell ref="AA10:AG10"/>
    <mergeCell ref="L11:M11"/>
    <mergeCell ref="W11:X11"/>
    <mergeCell ref="Y11:Z11"/>
    <mergeCell ref="AA11:AG11"/>
    <mergeCell ref="H12:I12"/>
    <mergeCell ref="L12:M12"/>
    <mergeCell ref="W12:X12"/>
    <mergeCell ref="Y12:Z12"/>
    <mergeCell ref="AA12:AG12"/>
    <mergeCell ref="L13:M13"/>
    <mergeCell ref="W13:X13"/>
    <mergeCell ref="Y13:Z13"/>
    <mergeCell ref="AA13:AG13"/>
    <mergeCell ref="H14:I14"/>
    <mergeCell ref="L14:M14"/>
    <mergeCell ref="W14:X14"/>
    <mergeCell ref="Y14:Z14"/>
    <mergeCell ref="AA14:AG14"/>
    <mergeCell ref="H16:I16"/>
    <mergeCell ref="L16:M16"/>
    <mergeCell ref="W16:X16"/>
    <mergeCell ref="Y16:Z16"/>
    <mergeCell ref="AA16:AG16"/>
    <mergeCell ref="H15:I15"/>
    <mergeCell ref="L15:M15"/>
    <mergeCell ref="W15:X15"/>
    <mergeCell ref="Y15:Z15"/>
    <mergeCell ref="AA15:AG15"/>
    <mergeCell ref="H18:I18"/>
    <mergeCell ref="L18:M18"/>
    <mergeCell ref="W18:X18"/>
    <mergeCell ref="Y18:Z18"/>
    <mergeCell ref="AA18:AG18"/>
    <mergeCell ref="H17:I17"/>
    <mergeCell ref="L17:M17"/>
    <mergeCell ref="W17:X17"/>
    <mergeCell ref="Y17:Z17"/>
    <mergeCell ref="AA17:AG17"/>
    <mergeCell ref="H20:I20"/>
    <mergeCell ref="L20:M20"/>
    <mergeCell ref="W20:X20"/>
    <mergeCell ref="Y20:Z20"/>
    <mergeCell ref="AA20:AG20"/>
    <mergeCell ref="H19:I19"/>
    <mergeCell ref="L19:M19"/>
    <mergeCell ref="W19:X19"/>
    <mergeCell ref="Y19:Z19"/>
    <mergeCell ref="AA19:AG19"/>
    <mergeCell ref="H22:I22"/>
    <mergeCell ref="L22:M22"/>
    <mergeCell ref="W22:X22"/>
    <mergeCell ref="Y22:Z22"/>
    <mergeCell ref="AA22:AG22"/>
    <mergeCell ref="H21:I21"/>
    <mergeCell ref="L21:M21"/>
    <mergeCell ref="W21:X21"/>
    <mergeCell ref="Y21:Z21"/>
    <mergeCell ref="AA21:AG21"/>
    <mergeCell ref="H24:I24"/>
    <mergeCell ref="L24:M24"/>
    <mergeCell ref="W24:X24"/>
    <mergeCell ref="Y24:Z24"/>
    <mergeCell ref="AA24:AG24"/>
    <mergeCell ref="H23:I23"/>
    <mergeCell ref="L23:M23"/>
    <mergeCell ref="W23:X23"/>
    <mergeCell ref="Y23:Z23"/>
    <mergeCell ref="AA23:AG23"/>
    <mergeCell ref="H26:I26"/>
    <mergeCell ref="L26:M26"/>
    <mergeCell ref="W26:X26"/>
    <mergeCell ref="Y26:Z26"/>
    <mergeCell ref="AA26:AG26"/>
    <mergeCell ref="H25:I25"/>
    <mergeCell ref="L25:M25"/>
    <mergeCell ref="W25:X25"/>
    <mergeCell ref="Y25:Z25"/>
    <mergeCell ref="AA25:AG25"/>
    <mergeCell ref="H28:I28"/>
    <mergeCell ref="L28:M28"/>
    <mergeCell ref="W28:X28"/>
    <mergeCell ref="Y28:Z28"/>
    <mergeCell ref="AA28:AG28"/>
    <mergeCell ref="H27:I27"/>
    <mergeCell ref="L27:M27"/>
    <mergeCell ref="W27:X27"/>
    <mergeCell ref="Y27:Z27"/>
    <mergeCell ref="AA27:AG27"/>
    <mergeCell ref="H34:I34"/>
    <mergeCell ref="L34:M34"/>
    <mergeCell ref="W34:X34"/>
    <mergeCell ref="Y34:Z34"/>
    <mergeCell ref="AA34:AG34"/>
    <mergeCell ref="H29:I29"/>
    <mergeCell ref="L29:M29"/>
    <mergeCell ref="W29:X29"/>
    <mergeCell ref="Y29:Z29"/>
    <mergeCell ref="AA29:AG29"/>
    <mergeCell ref="H32:I32"/>
    <mergeCell ref="L32:M32"/>
    <mergeCell ref="W32:X32"/>
    <mergeCell ref="Y32:Z32"/>
    <mergeCell ref="AA32:AG32"/>
    <mergeCell ref="H33:I33"/>
    <mergeCell ref="L33:M33"/>
    <mergeCell ref="W33:X33"/>
    <mergeCell ref="Y33:Z33"/>
    <mergeCell ref="AA33:AG33"/>
    <mergeCell ref="H36:I36"/>
    <mergeCell ref="L36:M36"/>
    <mergeCell ref="W36:X36"/>
    <mergeCell ref="Y36:Z36"/>
    <mergeCell ref="AA36:AG36"/>
    <mergeCell ref="H35:I35"/>
    <mergeCell ref="L35:M35"/>
    <mergeCell ref="W35:X35"/>
    <mergeCell ref="Y35:Z35"/>
    <mergeCell ref="AA35:AG35"/>
    <mergeCell ref="H38:I38"/>
    <mergeCell ref="L38:M38"/>
    <mergeCell ref="W38:X38"/>
    <mergeCell ref="Y38:Z38"/>
    <mergeCell ref="AA38:AG38"/>
    <mergeCell ref="H37:I37"/>
    <mergeCell ref="L37:M37"/>
    <mergeCell ref="W37:X37"/>
    <mergeCell ref="Y37:Z37"/>
    <mergeCell ref="AA37:AG37"/>
    <mergeCell ref="H40:I40"/>
    <mergeCell ref="L40:M40"/>
    <mergeCell ref="W40:X40"/>
    <mergeCell ref="Y40:Z40"/>
    <mergeCell ref="AA40:AG40"/>
    <mergeCell ref="H39:I39"/>
    <mergeCell ref="L39:M39"/>
    <mergeCell ref="W39:X39"/>
    <mergeCell ref="Y39:Z39"/>
    <mergeCell ref="AA39:AG39"/>
    <mergeCell ref="H42:I42"/>
    <mergeCell ref="L42:M42"/>
    <mergeCell ref="W42:X42"/>
    <mergeCell ref="Y42:Z42"/>
    <mergeCell ref="AA42:AG42"/>
    <mergeCell ref="H41:I41"/>
    <mergeCell ref="L41:M41"/>
    <mergeCell ref="W41:X41"/>
    <mergeCell ref="Y41:Z41"/>
    <mergeCell ref="AA41:AG41"/>
    <mergeCell ref="A44:F44"/>
    <mergeCell ref="A53:F53"/>
    <mergeCell ref="A55:F55"/>
    <mergeCell ref="H55:AD56"/>
    <mergeCell ref="AF55:AF58"/>
    <mergeCell ref="A56:F56"/>
    <mergeCell ref="A57:B58"/>
    <mergeCell ref="C57:C58"/>
    <mergeCell ref="D57:D58"/>
    <mergeCell ref="E57:F58"/>
    <mergeCell ref="A62:B62"/>
    <mergeCell ref="E62:F62"/>
    <mergeCell ref="C67:D68"/>
    <mergeCell ref="E67:F68"/>
    <mergeCell ref="H67:AD68"/>
    <mergeCell ref="A59:B59"/>
    <mergeCell ref="E59:F59"/>
    <mergeCell ref="A60:B60"/>
    <mergeCell ref="E60:F60"/>
    <mergeCell ref="A61:B61"/>
    <mergeCell ref="E61:F61"/>
    <mergeCell ref="A73:H73"/>
    <mergeCell ref="H77:I77"/>
    <mergeCell ref="H78:I78"/>
    <mergeCell ref="H79:I79"/>
    <mergeCell ref="H80:I80"/>
    <mergeCell ref="AF67:AF68"/>
    <mergeCell ref="C69:D69"/>
    <mergeCell ref="E69:F69"/>
    <mergeCell ref="C70:D70"/>
    <mergeCell ref="E70:F70"/>
    <mergeCell ref="H86:I86"/>
    <mergeCell ref="H87:I87"/>
    <mergeCell ref="H88:I88"/>
    <mergeCell ref="H89:I89"/>
    <mergeCell ref="H90:I90"/>
    <mergeCell ref="H81:I81"/>
    <mergeCell ref="H82:I82"/>
    <mergeCell ref="H83:I83"/>
    <mergeCell ref="H84:I84"/>
    <mergeCell ref="H85:I85"/>
    <mergeCell ref="H96:I96"/>
    <mergeCell ref="H97:I97"/>
    <mergeCell ref="H98:I98"/>
    <mergeCell ref="H99:I99"/>
    <mergeCell ref="H100:I100"/>
    <mergeCell ref="H91:I91"/>
    <mergeCell ref="H92:I92"/>
    <mergeCell ref="H93:I93"/>
    <mergeCell ref="H94:I94"/>
    <mergeCell ref="H95:I95"/>
    <mergeCell ref="H106:I106"/>
    <mergeCell ref="H107:I107"/>
    <mergeCell ref="H108:I108"/>
    <mergeCell ref="H109:I109"/>
    <mergeCell ref="H110:I110"/>
    <mergeCell ref="H101:I101"/>
    <mergeCell ref="H102:I102"/>
    <mergeCell ref="H103:I103"/>
    <mergeCell ref="H104:I104"/>
    <mergeCell ref="H105:I105"/>
    <mergeCell ref="H116:I116"/>
    <mergeCell ref="H117:I117"/>
    <mergeCell ref="H118:I118"/>
    <mergeCell ref="H119:I119"/>
    <mergeCell ref="H120:I120"/>
    <mergeCell ref="H111:I111"/>
    <mergeCell ref="H112:I112"/>
    <mergeCell ref="H113:I113"/>
    <mergeCell ref="H114:I114"/>
    <mergeCell ref="H115:I115"/>
    <mergeCell ref="H126:I126"/>
    <mergeCell ref="H127:I127"/>
    <mergeCell ref="H128:I128"/>
    <mergeCell ref="H129:I129"/>
    <mergeCell ref="H130:I130"/>
    <mergeCell ref="H121:I121"/>
    <mergeCell ref="H122:I122"/>
    <mergeCell ref="H123:I123"/>
    <mergeCell ref="H124:I124"/>
    <mergeCell ref="H125:I125"/>
    <mergeCell ref="H136:I136"/>
    <mergeCell ref="H137:I137"/>
    <mergeCell ref="H138:I138"/>
    <mergeCell ref="H139:I139"/>
    <mergeCell ref="H131:I131"/>
    <mergeCell ref="H132:I132"/>
    <mergeCell ref="H133:I133"/>
    <mergeCell ref="H134:I134"/>
    <mergeCell ref="H135:I135"/>
  </mergeCells>
  <conditionalFormatting sqref="K5:K43">
    <cfRule type="containsText" dxfId="36" priority="6" operator="containsText" text="P">
      <formula>NOT(ISERROR(SEARCH("P",K5)))</formula>
    </cfRule>
    <cfRule type="containsText" dxfId="35" priority="7" operator="containsText" text="T">
      <formula>NOT(ISERROR(SEARCH("T",K5)))</formula>
    </cfRule>
  </conditionalFormatting>
  <conditionalFormatting sqref="V5:V43">
    <cfRule type="cellIs" dxfId="34" priority="3" operator="greaterThanOrEqual">
      <formula>100%</formula>
    </cfRule>
    <cfRule type="cellIs" dxfId="33" priority="4" operator="lessThan">
      <formula>75%</formula>
    </cfRule>
    <cfRule type="cellIs" dxfId="32" priority="5" operator="between">
      <formula>0.75</formula>
      <formula>0.999999999999999</formula>
    </cfRule>
  </conditionalFormatting>
  <conditionalFormatting sqref="AI5:AI42">
    <cfRule type="containsText" dxfId="31" priority="1" operator="containsText" text="P">
      <formula>NOT(ISERROR(SEARCH("P",AI5)))</formula>
    </cfRule>
    <cfRule type="containsText" dxfId="30" priority="2" operator="containsText" text="T">
      <formula>NOT(ISERROR(SEARCH("T",AI5)))</formula>
    </cfRule>
  </conditionalFormatting>
  <pageMargins left="0" right="3.937007874015748E-2" top="3.937007874015748E-2" bottom="3.937007874015748E-2" header="0.31496062992125984" footer="0.31496062992125984"/>
  <pageSetup scale="52" orientation="landscape"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AL136"/>
  <sheetViews>
    <sheetView zoomScale="90" zoomScaleNormal="90" workbookViewId="0">
      <pane xSplit="5" ySplit="4" topLeftCell="F11" activePane="bottomRight" state="frozen"/>
      <selection activeCell="A15" sqref="A15:A200"/>
      <selection pane="topRight" activeCell="A15" sqref="A15:A200"/>
      <selection pane="bottomLeft" activeCell="A15" sqref="A15:A200"/>
      <selection pane="bottomRight" activeCell="J11" sqref="J11:J13"/>
    </sheetView>
  </sheetViews>
  <sheetFormatPr baseColWidth="10" defaultRowHeight="15" x14ac:dyDescent="0.25"/>
  <cols>
    <col min="1" max="1" width="6" style="82" customWidth="1"/>
    <col min="2" max="2" width="13.28515625" customWidth="1"/>
    <col min="3" max="3" width="38" bestFit="1" customWidth="1"/>
    <col min="4" max="4" width="12.28515625" customWidth="1"/>
    <col min="5" max="5" width="8.7109375" customWidth="1"/>
    <col min="6" max="6" width="9.28515625" customWidth="1"/>
    <col min="8" max="13" width="6.28515625" customWidth="1"/>
    <col min="14" max="14" width="6.28515625" style="115" customWidth="1"/>
    <col min="15" max="20" width="6.28515625" style="116" customWidth="1"/>
    <col min="21" max="21" width="6.28515625" customWidth="1"/>
    <col min="22" max="30" width="6.28515625" style="115" customWidth="1"/>
    <col min="31" max="31" width="3.28515625" style="115" customWidth="1"/>
    <col min="32" max="32" width="14.5703125" style="115" customWidth="1"/>
    <col min="33" max="33" width="11.7109375" customWidth="1"/>
    <col min="34" max="34" width="11.42578125" hidden="1" customWidth="1"/>
    <col min="35" max="35" width="5.5703125" bestFit="1" customWidth="1"/>
    <col min="36" max="36" width="4" bestFit="1" customWidth="1"/>
  </cols>
  <sheetData>
    <row r="1" spans="1:36" ht="17.25" x14ac:dyDescent="0.3">
      <c r="A1" s="315" t="s">
        <v>1285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row>
    <row r="2" spans="1:36" x14ac:dyDescent="0.25">
      <c r="A2" s="32" t="s">
        <v>1284</v>
      </c>
      <c r="B2" s="32"/>
      <c r="C2" s="149">
        <f>LUN!C2+1</f>
        <v>45734</v>
      </c>
      <c r="J2" s="145"/>
      <c r="K2" s="143" t="s">
        <v>1278</v>
      </c>
      <c r="L2" s="145" t="s">
        <v>1279</v>
      </c>
      <c r="M2" s="145"/>
    </row>
    <row r="3" spans="1:36" ht="16.5" thickBot="1" x14ac:dyDescent="0.3">
      <c r="A3" s="377" t="s">
        <v>2537</v>
      </c>
      <c r="B3" s="377"/>
      <c r="J3" s="145"/>
      <c r="K3" s="144" t="s">
        <v>27</v>
      </c>
      <c r="L3" s="145" t="s">
        <v>1280</v>
      </c>
      <c r="M3" s="145"/>
      <c r="P3" s="367" t="s">
        <v>1251</v>
      </c>
      <c r="Q3" s="367"/>
      <c r="R3" s="367"/>
      <c r="S3" s="367"/>
      <c r="T3" s="367"/>
    </row>
    <row r="4" spans="1:36" ht="15.75" thickBot="1" x14ac:dyDescent="0.3">
      <c r="A4" s="87"/>
      <c r="B4" s="265" t="s">
        <v>1168</v>
      </c>
      <c r="C4" s="265" t="s">
        <v>21</v>
      </c>
      <c r="D4" s="265" t="s">
        <v>23</v>
      </c>
      <c r="E4" s="265" t="s">
        <v>24</v>
      </c>
      <c r="F4" s="265" t="s">
        <v>1275</v>
      </c>
      <c r="G4" s="265" t="s">
        <v>1244</v>
      </c>
      <c r="H4" s="368" t="s">
        <v>1274</v>
      </c>
      <c r="I4" s="369"/>
      <c r="J4" s="265" t="s">
        <v>1261</v>
      </c>
      <c r="K4" s="265"/>
      <c r="L4" s="370" t="s">
        <v>1245</v>
      </c>
      <c r="M4" s="371"/>
      <c r="N4" s="266" t="s">
        <v>1282</v>
      </c>
      <c r="O4" s="267" t="s">
        <v>1262</v>
      </c>
      <c r="P4" s="268" t="s">
        <v>1247</v>
      </c>
      <c r="Q4" s="268" t="s">
        <v>1248</v>
      </c>
      <c r="R4" s="268" t="s">
        <v>1177</v>
      </c>
      <c r="S4" s="269" t="s">
        <v>1249</v>
      </c>
      <c r="T4" s="270" t="s">
        <v>1317</v>
      </c>
      <c r="U4" s="265" t="s">
        <v>1260</v>
      </c>
      <c r="V4" s="266" t="s">
        <v>1246</v>
      </c>
      <c r="W4" s="372" t="s">
        <v>25</v>
      </c>
      <c r="X4" s="373"/>
      <c r="Y4" s="372" t="s">
        <v>25</v>
      </c>
      <c r="Z4" s="373"/>
      <c r="AA4" s="368" t="s">
        <v>1250</v>
      </c>
      <c r="AB4" s="374"/>
      <c r="AC4" s="374"/>
      <c r="AD4" s="374"/>
      <c r="AE4" s="374"/>
      <c r="AF4" s="374"/>
      <c r="AG4" s="369"/>
      <c r="AI4" s="247" t="s">
        <v>1288</v>
      </c>
      <c r="AJ4" t="s">
        <v>2312</v>
      </c>
    </row>
    <row r="5" spans="1:36" ht="17.100000000000001" customHeight="1" x14ac:dyDescent="0.25">
      <c r="A5" s="151">
        <v>88</v>
      </c>
      <c r="B5" s="25" t="str">
        <f>IFERROR(INDEX('SEMANA 17 AL 21 MAR'!$A$7:$AA$383,MATCH(A5,'SEMANA 17 AL 21 MAR'!$A$7:$A$424),2),"")</f>
        <v>BANCO TREF</v>
      </c>
      <c r="C5" s="25" t="str">
        <f>IFERROR(INDEX('SEMANA 17 AL 21 MAR'!$A$7:$AA$383,MATCH(A5,'SEMANA 17 AL 21 MAR'!$A$7:$A$424),3),"")</f>
        <v>Barra 3/4 a 18,8mm</v>
      </c>
      <c r="D5" s="25" t="str">
        <f>IFERROR(INDEX('SEMANA 17 AL 21 MAR'!$A$7:$AA$383,MATCH(A5,'SEMANA 17 AL 21 MAR'!$A$7:$A$424),5),"")</f>
        <v>TREFILAR</v>
      </c>
      <c r="E5" s="117">
        <f>IFERROR(INDEX('SEMANA 17 AL 21 MAR'!$A$7:$AA$383,MATCH(A5,'SEMANA 17 AL 21 MAR'!$A$7:$A$424),6),"")</f>
        <v>13.44</v>
      </c>
      <c r="F5" s="118">
        <f>IFERROR(INDEX('SEMANA 17 AL 21 MAR'!$A$7:$AA$383,MATCH(A5,'SEMANA 17 AL 21 MAR'!$A$7:$A$424),7),"")</f>
        <v>162</v>
      </c>
      <c r="G5" s="175">
        <f>IFERROR(INDEX('SEMANA 17 AL 21 MAR'!$A$7:$AA$383,MATCH(A5,'SEMANA 17 AL 21 MAR'!$A$7:$A$424),13),"")</f>
        <v>75</v>
      </c>
      <c r="H5" s="362">
        <f t="shared" ref="H5:H38" si="0">IFERROR(E5*G5,"")</f>
        <v>1008</v>
      </c>
      <c r="I5" s="363"/>
      <c r="J5" s="88">
        <f t="shared" ref="J5:J38" si="1">IFERROR((G5*9)/F5,"")</f>
        <v>4.166666666666667</v>
      </c>
      <c r="K5" s="142" t="str">
        <f>IFERROR(INDEX('SEMANA 17 AL 21 MAR'!$A$7:$AR$383,MATCH(A5,'SEMANA 17 AL 21 MAR'!$A$7:$A$424),44),"")</f>
        <v>P</v>
      </c>
      <c r="L5" s="357"/>
      <c r="M5" s="358"/>
      <c r="N5" s="119">
        <f t="shared" ref="N5:N38" si="2">IFERROR(L5/G5,"")</f>
        <v>0</v>
      </c>
      <c r="O5" s="131"/>
      <c r="P5" s="133"/>
      <c r="Q5" s="133"/>
      <c r="R5" s="133"/>
      <c r="S5" s="133"/>
      <c r="T5" s="133"/>
      <c r="U5" s="25">
        <f t="shared" ref="U5:U38" si="3">O5-SUM(P5:T5)/60</f>
        <v>0</v>
      </c>
      <c r="V5" s="120" t="str">
        <f t="shared" ref="V5:V38" si="4">IFERROR((L5/U5)/(F5/9),"")</f>
        <v/>
      </c>
      <c r="W5" s="362"/>
      <c r="X5" s="363"/>
      <c r="Y5" s="362"/>
      <c r="Z5" s="363"/>
      <c r="AA5" s="364"/>
      <c r="AB5" s="365"/>
      <c r="AC5" s="365"/>
      <c r="AD5" s="365"/>
      <c r="AE5" s="365"/>
      <c r="AF5" s="365"/>
      <c r="AG5" s="366"/>
      <c r="AH5" s="121">
        <f t="shared" ref="AH5:AH46" si="5">IFERROR(E5*L5,"")</f>
        <v>0</v>
      </c>
      <c r="AI5" s="292">
        <f>IFERROR(INDEX('SEMANA 17 AL 21 MAR'!$A$7:$AR$383,MATCH(A5,'SEMANA 17 AL 21 MAR'!$A$7:$A$424),43),"")</f>
        <v>0</v>
      </c>
    </row>
    <row r="6" spans="1:36" ht="17.100000000000001" customHeight="1" x14ac:dyDescent="0.25">
      <c r="A6" s="141">
        <v>100</v>
      </c>
      <c r="B6" s="26" t="str">
        <f>IFERROR(INDEX('SEMANA 17 AL 21 MAR'!$A$7:$AA$383,MATCH(A6,'SEMANA 17 AL 21 MAR'!$A$7:$A$424),2),"")</f>
        <v>ESMERIL #1</v>
      </c>
      <c r="C6" s="26" t="str">
        <f>IFERROR(INDEX('SEMANA 17 AL 21 MAR'!$A$7:$AA$383,MATCH(A6,'SEMANA 17 AL 21 MAR'!$A$7:$A$424),3),"")</f>
        <v xml:space="preserve">PEINETA DISUASIVA         PUA 300    </v>
      </c>
      <c r="D6" s="26" t="str">
        <f>IFERROR(INDEX('SEMANA 17 AL 21 MAR'!$A$7:$AA$383,MATCH(A6,'SEMANA 17 AL 21 MAR'!$A$7:$A$424),5),"")</f>
        <v>ESME PUA300</v>
      </c>
      <c r="E6" s="122">
        <f>IFERROR(INDEX('SEMANA 17 AL 21 MAR'!$A$7:$AA$383,MATCH(A6,'SEMANA 17 AL 21 MAR'!$A$7:$A$424),6),"")</f>
        <v>7.0000000000000007E-2</v>
      </c>
      <c r="F6" s="123">
        <f>IFERROR(INDEX('SEMANA 17 AL 21 MAR'!$A$7:$AA$383,MATCH(A6,'SEMANA 17 AL 21 MAR'!$A$7:$A$424),7),"")</f>
        <v>1620</v>
      </c>
      <c r="G6" s="175">
        <f>IFERROR(INDEX('SEMANA 17 AL 21 MAR'!$A$7:$AA$383,MATCH(A6,'SEMANA 17 AL 21 MAR'!$A$7:$A$424),13),"")</f>
        <v>990</v>
      </c>
      <c r="H6" s="355">
        <f t="shared" si="0"/>
        <v>69.300000000000011</v>
      </c>
      <c r="I6" s="356"/>
      <c r="J6" s="89">
        <f t="shared" si="1"/>
        <v>5.5</v>
      </c>
      <c r="K6" s="142" t="str">
        <f>IFERROR(INDEX('SEMANA 17 AL 21 MAR'!$A$7:$AR$383,MATCH(A6,'SEMANA 17 AL 21 MAR'!$A$7:$A$424),44),"")</f>
        <v>P</v>
      </c>
      <c r="L6" s="357">
        <v>80</v>
      </c>
      <c r="M6" s="358"/>
      <c r="N6" s="120">
        <f t="shared" si="2"/>
        <v>8.0808080808080815E-2</v>
      </c>
      <c r="O6" s="132"/>
      <c r="P6" s="134"/>
      <c r="Q6" s="134"/>
      <c r="R6" s="134"/>
      <c r="S6" s="134"/>
      <c r="T6" s="134"/>
      <c r="U6" s="26">
        <f t="shared" si="3"/>
        <v>0</v>
      </c>
      <c r="V6" s="120" t="str">
        <f t="shared" si="4"/>
        <v/>
      </c>
      <c r="W6" s="355"/>
      <c r="X6" s="356"/>
      <c r="Y6" s="355"/>
      <c r="Z6" s="356"/>
      <c r="AA6" s="359"/>
      <c r="AB6" s="360"/>
      <c r="AC6" s="360"/>
      <c r="AD6" s="360"/>
      <c r="AE6" s="360"/>
      <c r="AF6" s="360"/>
      <c r="AG6" s="361"/>
      <c r="AH6" s="121">
        <f t="shared" si="5"/>
        <v>5.6000000000000005</v>
      </c>
      <c r="AI6" s="292">
        <f>IFERROR(INDEX('SEMANA 17 AL 21 MAR'!$A$7:$AR$383,MATCH(A6,'SEMANA 17 AL 21 MAR'!$A$7:$A$424),43),"")</f>
        <v>0</v>
      </c>
    </row>
    <row r="7" spans="1:36" ht="17.100000000000001" customHeight="1" x14ac:dyDescent="0.25">
      <c r="A7" s="141">
        <v>102</v>
      </c>
      <c r="B7" s="26" t="str">
        <f>IFERROR(INDEX('SEMANA 17 AL 21 MAR'!$A$7:$AA$383,MATCH(A7,'SEMANA 17 AL 21 MAR'!$A$7:$A$424),2),"")</f>
        <v>ESMERIL #1</v>
      </c>
      <c r="C7" s="26" t="str">
        <f>IFERROR(INDEX('SEMANA 17 AL 21 MAR'!$A$7:$AA$383,MATCH(A7,'SEMANA 17 AL 21 MAR'!$A$7:$A$424),3),"")</f>
        <v>PEINETA DISUASIVA         PUA 150</v>
      </c>
      <c r="D7" s="26" t="str">
        <f>IFERROR(INDEX('SEMANA 17 AL 21 MAR'!$A$7:$AA$383,MATCH(A7,'SEMANA 17 AL 21 MAR'!$A$7:$A$424),5),"")</f>
        <v>ESME PUA150</v>
      </c>
      <c r="E7" s="122">
        <f>IFERROR(INDEX('SEMANA 17 AL 21 MAR'!$A$7:$AA$383,MATCH(A7,'SEMANA 17 AL 21 MAR'!$A$7:$A$424),6),"")</f>
        <v>3.5000000000000003E-2</v>
      </c>
      <c r="F7" s="123">
        <f>IFERROR(INDEX('SEMANA 17 AL 21 MAR'!$A$7:$AA$383,MATCH(A7,'SEMANA 17 AL 21 MAR'!$A$7:$A$424),7),"")</f>
        <v>1620</v>
      </c>
      <c r="G7" s="175">
        <f>IFERROR(INDEX('SEMANA 17 AL 21 MAR'!$A$7:$AA$383,MATCH(A7,'SEMANA 17 AL 21 MAR'!$A$7:$A$424),13),"")</f>
        <v>450</v>
      </c>
      <c r="H7" s="355">
        <f t="shared" si="0"/>
        <v>15.750000000000002</v>
      </c>
      <c r="I7" s="356"/>
      <c r="J7" s="89">
        <f t="shared" si="1"/>
        <v>2.5</v>
      </c>
      <c r="K7" s="142" t="str">
        <f>IFERROR(INDEX('SEMANA 17 AL 21 MAR'!$A$7:$AR$383,MATCH(A7,'SEMANA 17 AL 21 MAR'!$A$7:$A$424),44),"")</f>
        <v>P</v>
      </c>
      <c r="L7" s="357"/>
      <c r="M7" s="358"/>
      <c r="N7" s="120">
        <f t="shared" si="2"/>
        <v>0</v>
      </c>
      <c r="O7" s="132"/>
      <c r="P7" s="134"/>
      <c r="Q7" s="134"/>
      <c r="R7" s="134"/>
      <c r="S7" s="134"/>
      <c r="T7" s="134"/>
      <c r="U7" s="26">
        <f t="shared" si="3"/>
        <v>0</v>
      </c>
      <c r="V7" s="120" t="str">
        <f t="shared" si="4"/>
        <v/>
      </c>
      <c r="W7" s="355"/>
      <c r="X7" s="356"/>
      <c r="Y7" s="355"/>
      <c r="Z7" s="356"/>
      <c r="AA7" s="359"/>
      <c r="AB7" s="360"/>
      <c r="AC7" s="360"/>
      <c r="AD7" s="360"/>
      <c r="AE7" s="360"/>
      <c r="AF7" s="360"/>
      <c r="AG7" s="361"/>
      <c r="AH7" s="121">
        <f t="shared" si="5"/>
        <v>0</v>
      </c>
      <c r="AI7" s="292">
        <f>IFERROR(INDEX('SEMANA 17 AL 21 MAR'!$A$7:$AR$383,MATCH(A7,'SEMANA 17 AL 21 MAR'!$A$7:$A$424),43),"")</f>
        <v>0</v>
      </c>
    </row>
    <row r="8" spans="1:36" ht="17.100000000000001" customHeight="1" x14ac:dyDescent="0.25">
      <c r="A8" s="141">
        <v>9</v>
      </c>
      <c r="B8" s="26" t="str">
        <f>IFERROR(INDEX('SEMANA 17 AL 21 MAR'!$A$7:$AA$383,MATCH(A8,'SEMANA 17 AL 21 MAR'!$A$7:$A$424),2),"")</f>
        <v>EX #14</v>
      </c>
      <c r="C8" s="26" t="str">
        <f>IFERROR(INDEX('SEMANA 17 AL 21 MAR'!$A$7:$AA$383,MATCH(A8,'SEMANA 17 AL 21 MAR'!$A$7:$A$424),3),"")</f>
        <v>Tirafondo Nº2, 7/8x149</v>
      </c>
      <c r="D8" s="26" t="str">
        <f>IFERROR(INDEX('SEMANA 17 AL 21 MAR'!$A$7:$AA$383,MATCH(A8,'SEMANA 17 AL 21 MAR'!$A$7:$A$424),5),"")</f>
        <v>REBARP</v>
      </c>
      <c r="E8" s="122">
        <f>IFERROR(INDEX('SEMANA 17 AL 21 MAR'!$A$7:$AA$383,MATCH(A8,'SEMANA 17 AL 21 MAR'!$A$7:$A$424),6),"")</f>
        <v>0.55200000000000005</v>
      </c>
      <c r="F8" s="123">
        <f>IFERROR(INDEX('SEMANA 17 AL 21 MAR'!$A$7:$AA$383,MATCH(A8,'SEMANA 17 AL 21 MAR'!$A$7:$A$424),7),"")</f>
        <v>2547</v>
      </c>
      <c r="G8" s="175">
        <f>IFERROR(INDEX('SEMANA 17 AL 21 MAR'!$A$7:$AA$383,MATCH(A8,'SEMANA 17 AL 21 MAR'!$A$7:$A$424),13),"")</f>
        <v>1681</v>
      </c>
      <c r="H8" s="355">
        <f t="shared" si="0"/>
        <v>927.91200000000003</v>
      </c>
      <c r="I8" s="356"/>
      <c r="J8" s="89">
        <f t="shared" si="1"/>
        <v>5.9399293286219077</v>
      </c>
      <c r="K8" s="142" t="str">
        <f>IFERROR(INDEX('SEMANA 17 AL 21 MAR'!$A$7:$AR$383,MATCH(A8,'SEMANA 17 AL 21 MAR'!$A$7:$A$424),44),"")</f>
        <v>P</v>
      </c>
      <c r="L8" s="357">
        <v>1160</v>
      </c>
      <c r="M8" s="358"/>
      <c r="N8" s="120">
        <f t="shared" si="2"/>
        <v>0.69006543723973823</v>
      </c>
      <c r="O8" s="132"/>
      <c r="P8" s="134"/>
      <c r="Q8" s="134"/>
      <c r="R8" s="134"/>
      <c r="S8" s="134"/>
      <c r="T8" s="134"/>
      <c r="U8" s="26">
        <f t="shared" si="3"/>
        <v>0</v>
      </c>
      <c r="V8" s="120" t="str">
        <f t="shared" si="4"/>
        <v/>
      </c>
      <c r="W8" s="355"/>
      <c r="X8" s="356"/>
      <c r="Y8" s="355"/>
      <c r="Z8" s="356"/>
      <c r="AA8" s="359"/>
      <c r="AB8" s="360"/>
      <c r="AC8" s="360"/>
      <c r="AD8" s="360"/>
      <c r="AE8" s="360"/>
      <c r="AF8" s="360"/>
      <c r="AG8" s="361"/>
      <c r="AH8" s="121">
        <f t="shared" si="5"/>
        <v>640.32000000000005</v>
      </c>
      <c r="AI8" s="292">
        <f>IFERROR(INDEX('SEMANA 17 AL 21 MAR'!$A$7:$AR$383,MATCH(A8,'SEMANA 17 AL 21 MAR'!$A$7:$A$424),43),"")</f>
        <v>0</v>
      </c>
    </row>
    <row r="9" spans="1:36" ht="17.100000000000001" customHeight="1" x14ac:dyDescent="0.25">
      <c r="A9" s="141">
        <v>63</v>
      </c>
      <c r="B9" s="26" t="str">
        <f>IFERROR(INDEX('SEMANA 17 AL 21 MAR'!$A$7:$AA$383,MATCH(A9,'SEMANA 17 AL 21 MAR'!$A$7:$A$424),2),"")</f>
        <v>EX #14</v>
      </c>
      <c r="C9" s="26" t="str">
        <f>IFERROR(INDEX('SEMANA 17 AL 21 MAR'!$A$7:$AA$383,MATCH(A9,'SEMANA 17 AL 21 MAR'!$A$7:$A$424),3),"")</f>
        <v>Perno riel FFCC BCY 7/8x115</v>
      </c>
      <c r="D9" s="26" t="str">
        <f>IFERROR(INDEX('SEMANA 17 AL 21 MAR'!$A$7:$AA$383,MATCH(A9,'SEMANA 17 AL 21 MAR'!$A$7:$A$424),5),"")</f>
        <v>REBARP</v>
      </c>
      <c r="E9" s="122">
        <f>IFERROR(INDEX('SEMANA 17 AL 21 MAR'!$A$7:$AA$383,MATCH(A9,'SEMANA 17 AL 21 MAR'!$A$7:$A$424),6),"")</f>
        <v>0.44500000000000001</v>
      </c>
      <c r="F9" s="123">
        <f>IFERROR(INDEX('SEMANA 17 AL 21 MAR'!$A$7:$AA$383,MATCH(A9,'SEMANA 17 AL 21 MAR'!$A$7:$A$424),7),"")</f>
        <v>2547</v>
      </c>
      <c r="G9" s="175">
        <f>IFERROR(INDEX('SEMANA 17 AL 21 MAR'!$A$7:$AA$383,MATCH(A9,'SEMANA 17 AL 21 MAR'!$A$7:$A$424),13),"")</f>
        <v>615</v>
      </c>
      <c r="H9" s="355">
        <f t="shared" si="0"/>
        <v>273.67500000000001</v>
      </c>
      <c r="I9" s="356"/>
      <c r="J9" s="89">
        <f t="shared" si="1"/>
        <v>2.1731448763250882</v>
      </c>
      <c r="K9" s="142" t="str">
        <f>IFERROR(INDEX('SEMANA 17 AL 21 MAR'!$A$7:$AR$383,MATCH(A9,'SEMANA 17 AL 21 MAR'!$A$7:$A$424),44),"")</f>
        <v>P</v>
      </c>
      <c r="L9" s="357">
        <v>627</v>
      </c>
      <c r="M9" s="358"/>
      <c r="N9" s="120">
        <f t="shared" si="2"/>
        <v>1.0195121951219512</v>
      </c>
      <c r="O9" s="132"/>
      <c r="P9" s="134"/>
      <c r="Q9" s="134"/>
      <c r="R9" s="134"/>
      <c r="S9" s="134"/>
      <c r="T9" s="134"/>
      <c r="U9" s="26">
        <f t="shared" si="3"/>
        <v>0</v>
      </c>
      <c r="V9" s="120" t="str">
        <f t="shared" si="4"/>
        <v/>
      </c>
      <c r="W9" s="355"/>
      <c r="X9" s="356"/>
      <c r="Y9" s="355"/>
      <c r="Z9" s="356"/>
      <c r="AA9" s="359"/>
      <c r="AB9" s="360"/>
      <c r="AC9" s="360"/>
      <c r="AD9" s="360"/>
      <c r="AE9" s="360"/>
      <c r="AF9" s="360"/>
      <c r="AG9" s="361"/>
      <c r="AH9" s="121">
        <f t="shared" si="5"/>
        <v>279.01499999999999</v>
      </c>
      <c r="AI9" s="292">
        <f>IFERROR(INDEX('SEMANA 17 AL 21 MAR'!$A$7:$AR$383,MATCH(A9,'SEMANA 17 AL 21 MAR'!$A$7:$A$424),43),"")</f>
        <v>0</v>
      </c>
    </row>
    <row r="10" spans="1:36" ht="17.100000000000001" customHeight="1" x14ac:dyDescent="0.25">
      <c r="A10" s="141">
        <v>76</v>
      </c>
      <c r="B10" s="26" t="str">
        <f>IFERROR(INDEX('SEMANA 17 AL 21 MAR'!$A$7:$AA$383,MATCH(A10,'SEMANA 17 AL 21 MAR'!$A$7:$A$424),2),"")</f>
        <v>EX #14</v>
      </c>
      <c r="C10" s="26" t="str">
        <f>IFERROR(INDEX('SEMANA 17 AL 21 MAR'!$A$7:$AA$383,MATCH(A10,'SEMANA 17 AL 21 MAR'!$A$7:$A$424),3),"")</f>
        <v>Perno Cab Cuad 5/8x2.1/2</v>
      </c>
      <c r="D10" s="26" t="str">
        <f>IFERROR(INDEX('SEMANA 17 AL 21 MAR'!$A$7:$AA$383,MATCH(A10,'SEMANA 17 AL 21 MAR'!$A$7:$A$424),5),"")</f>
        <v>REBARP</v>
      </c>
      <c r="E10" s="122">
        <f>IFERROR(INDEX('SEMANA 17 AL 21 MAR'!$A$7:$AA$383,MATCH(A10,'SEMANA 17 AL 21 MAR'!$A$7:$A$424),6),"")</f>
        <v>0.14799999999999999</v>
      </c>
      <c r="F10" s="123">
        <f>IFERROR(INDEX('SEMANA 17 AL 21 MAR'!$A$7:$AA$383,MATCH(A10,'SEMANA 17 AL 21 MAR'!$A$7:$A$424),7),"")</f>
        <v>4005</v>
      </c>
      <c r="G10" s="175">
        <f>IFERROR(INDEX('SEMANA 17 AL 21 MAR'!$A$7:$AA$383,MATCH(A10,'SEMANA 17 AL 21 MAR'!$A$7:$A$424),13),"")</f>
        <v>655</v>
      </c>
      <c r="H10" s="355">
        <f t="shared" si="0"/>
        <v>96.94</v>
      </c>
      <c r="I10" s="356"/>
      <c r="J10" s="89">
        <f t="shared" si="1"/>
        <v>1.4719101123595506</v>
      </c>
      <c r="K10" s="142" t="str">
        <f>IFERROR(INDEX('SEMANA 17 AL 21 MAR'!$A$7:$AR$383,MATCH(A10,'SEMANA 17 AL 21 MAR'!$A$7:$A$424),44),"")</f>
        <v>P</v>
      </c>
      <c r="L10" s="357">
        <v>650</v>
      </c>
      <c r="M10" s="358"/>
      <c r="N10" s="120">
        <f t="shared" si="2"/>
        <v>0.99236641221374045</v>
      </c>
      <c r="O10" s="132"/>
      <c r="P10" s="134"/>
      <c r="Q10" s="134"/>
      <c r="R10" s="134"/>
      <c r="S10" s="134"/>
      <c r="T10" s="134"/>
      <c r="U10" s="26">
        <f t="shared" si="3"/>
        <v>0</v>
      </c>
      <c r="V10" s="120" t="str">
        <f t="shared" si="4"/>
        <v/>
      </c>
      <c r="W10" s="355"/>
      <c r="X10" s="356"/>
      <c r="Y10" s="355"/>
      <c r="Z10" s="356"/>
      <c r="AA10" s="359"/>
      <c r="AB10" s="360"/>
      <c r="AC10" s="360"/>
      <c r="AD10" s="360"/>
      <c r="AE10" s="360"/>
      <c r="AF10" s="360"/>
      <c r="AG10" s="361"/>
      <c r="AH10" s="121">
        <f t="shared" si="5"/>
        <v>96.199999999999989</v>
      </c>
      <c r="AI10" s="292">
        <f>IFERROR(INDEX('SEMANA 17 AL 21 MAR'!$A$7:$AR$383,MATCH(A10,'SEMANA 17 AL 21 MAR'!$A$7:$A$424),43),"")</f>
        <v>0</v>
      </c>
    </row>
    <row r="11" spans="1:36" ht="17.100000000000001" customHeight="1" x14ac:dyDescent="0.25">
      <c r="A11" s="141">
        <v>32</v>
      </c>
      <c r="B11" s="26" t="str">
        <f>IFERROR(INDEX('SEMANA 17 AL 21 MAR'!$A$7:$AA$383,MATCH(A11,'SEMANA 17 AL 21 MAR'!$A$7:$A$424),2),"")</f>
        <v>EX #15</v>
      </c>
      <c r="C11" s="26" t="str">
        <f>IFERROR(INDEX('SEMANA 17 AL 21 MAR'!$A$7:$AA$383,MATCH(A11,'SEMANA 17 AL 21 MAR'!$A$7:$A$424),3),"")</f>
        <v>Eslabón Angular Estampado perf.18</v>
      </c>
      <c r="D11" s="26" t="str">
        <f>IFERROR(INDEX('SEMANA 17 AL 21 MAR'!$A$7:$AA$383,MATCH(A11,'SEMANA 17 AL 21 MAR'!$A$7:$A$424),5),"")</f>
        <v>PERFRE</v>
      </c>
      <c r="E11" s="122">
        <f>IFERROR(INDEX('SEMANA 17 AL 21 MAR'!$A$7:$AA$383,MATCH(A11,'SEMANA 17 AL 21 MAR'!$A$7:$A$424),6),"")</f>
        <v>0.45300000000000001</v>
      </c>
      <c r="F11" s="123">
        <f>IFERROR(INDEX('SEMANA 17 AL 21 MAR'!$A$7:$AA$383,MATCH(A11,'SEMANA 17 AL 21 MAR'!$A$7:$A$424),7),"")</f>
        <v>1440</v>
      </c>
      <c r="G11" s="175">
        <f>IFERROR(INDEX('SEMANA 17 AL 21 MAR'!$A$7:$AA$383,MATCH(A11,'SEMANA 17 AL 21 MAR'!$A$7:$A$424),13),"")</f>
        <v>550</v>
      </c>
      <c r="H11" s="355">
        <f t="shared" si="0"/>
        <v>249.15</v>
      </c>
      <c r="I11" s="356"/>
      <c r="J11" s="89">
        <f t="shared" si="1"/>
        <v>3.4375</v>
      </c>
      <c r="K11" s="142" t="str">
        <f>IFERROR(INDEX('SEMANA 17 AL 21 MAR'!$A$7:$AR$383,MATCH(A11,'SEMANA 17 AL 21 MAR'!$A$7:$A$424),44),"")</f>
        <v>P</v>
      </c>
      <c r="L11" s="357">
        <v>555</v>
      </c>
      <c r="M11" s="358"/>
      <c r="N11" s="120">
        <f t="shared" si="2"/>
        <v>1.009090909090909</v>
      </c>
      <c r="O11" s="132"/>
      <c r="P11" s="134"/>
      <c r="Q11" s="134"/>
      <c r="R11" s="134"/>
      <c r="S11" s="134"/>
      <c r="T11" s="134"/>
      <c r="U11" s="26">
        <f t="shared" si="3"/>
        <v>0</v>
      </c>
      <c r="V11" s="120" t="str">
        <f t="shared" si="4"/>
        <v/>
      </c>
      <c r="W11" s="355"/>
      <c r="X11" s="356"/>
      <c r="Y11" s="355"/>
      <c r="Z11" s="356"/>
      <c r="AA11" s="359"/>
      <c r="AB11" s="360"/>
      <c r="AC11" s="360"/>
      <c r="AD11" s="360"/>
      <c r="AE11" s="360"/>
      <c r="AF11" s="360"/>
      <c r="AG11" s="361"/>
      <c r="AH11" s="121">
        <f t="shared" si="5"/>
        <v>251.41500000000002</v>
      </c>
      <c r="AI11" s="292">
        <f>IFERROR(INDEX('SEMANA 17 AL 21 MAR'!$A$7:$AR$383,MATCH(A11,'SEMANA 17 AL 21 MAR'!$A$7:$A$424),43),"")</f>
        <v>0</v>
      </c>
    </row>
    <row r="12" spans="1:36" ht="17.100000000000001" customHeight="1" x14ac:dyDescent="0.25">
      <c r="A12" s="141">
        <v>33</v>
      </c>
      <c r="B12" s="26" t="str">
        <f>IFERROR(INDEX('SEMANA 17 AL 21 MAR'!$A$7:$AA$383,MATCH(A12,'SEMANA 17 AL 21 MAR'!$A$7:$A$424),2),"")</f>
        <v>EX #15</v>
      </c>
      <c r="C12" s="26" t="str">
        <f>IFERROR(INDEX('SEMANA 17 AL 21 MAR'!$A$7:$AA$383,MATCH(A12,'SEMANA 17 AL 21 MAR'!$A$7:$A$424),3),"")</f>
        <v>Eslabón Angular Estampado perf.18</v>
      </c>
      <c r="D12" s="26" t="str">
        <f>IFERROR(INDEX('SEMANA 17 AL 21 MAR'!$A$7:$AA$383,MATCH(A12,'SEMANA 17 AL 21 MAR'!$A$7:$A$424),5),"")</f>
        <v>PERFOV</v>
      </c>
      <c r="E12" s="122">
        <f>IFERROR(INDEX('SEMANA 17 AL 21 MAR'!$A$7:$AA$383,MATCH(A12,'SEMANA 17 AL 21 MAR'!$A$7:$A$424),6),"")</f>
        <v>0.45300000000000001</v>
      </c>
      <c r="F12" s="123">
        <f>IFERROR(INDEX('SEMANA 17 AL 21 MAR'!$A$7:$AA$383,MATCH(A12,'SEMANA 17 AL 21 MAR'!$A$7:$A$424),7),"")</f>
        <v>1440</v>
      </c>
      <c r="G12" s="175">
        <f>IFERROR(INDEX('SEMANA 17 AL 21 MAR'!$A$7:$AA$383,MATCH(A12,'SEMANA 17 AL 21 MAR'!$A$7:$A$424),13),"")</f>
        <v>550</v>
      </c>
      <c r="H12" s="355">
        <f t="shared" si="0"/>
        <v>249.15</v>
      </c>
      <c r="I12" s="356"/>
      <c r="J12" s="89">
        <f t="shared" si="1"/>
        <v>3.4375</v>
      </c>
      <c r="K12" s="142" t="str">
        <f>IFERROR(INDEX('SEMANA 17 AL 21 MAR'!$A$7:$AR$383,MATCH(A12,'SEMANA 17 AL 21 MAR'!$A$7:$A$424),44),"")</f>
        <v>P</v>
      </c>
      <c r="L12" s="357"/>
      <c r="M12" s="358"/>
      <c r="N12" s="120">
        <f t="shared" si="2"/>
        <v>0</v>
      </c>
      <c r="O12" s="132"/>
      <c r="P12" s="134"/>
      <c r="Q12" s="134"/>
      <c r="R12" s="134"/>
      <c r="S12" s="134"/>
      <c r="T12" s="134"/>
      <c r="U12" s="26">
        <f t="shared" si="3"/>
        <v>0</v>
      </c>
      <c r="V12" s="120" t="str">
        <f t="shared" si="4"/>
        <v/>
      </c>
      <c r="W12" s="355"/>
      <c r="X12" s="356"/>
      <c r="Y12" s="355"/>
      <c r="Z12" s="356"/>
      <c r="AA12" s="359"/>
      <c r="AB12" s="360"/>
      <c r="AC12" s="360"/>
      <c r="AD12" s="360"/>
      <c r="AE12" s="360"/>
      <c r="AF12" s="360"/>
      <c r="AG12" s="361"/>
      <c r="AH12" s="121">
        <f t="shared" si="5"/>
        <v>0</v>
      </c>
      <c r="AI12" s="292">
        <f>IFERROR(INDEX('SEMANA 17 AL 21 MAR'!$A$7:$AR$383,MATCH(A12,'SEMANA 17 AL 21 MAR'!$A$7:$A$424),43),"")</f>
        <v>0</v>
      </c>
    </row>
    <row r="13" spans="1:36" ht="17.100000000000001" customHeight="1" x14ac:dyDescent="0.25">
      <c r="A13" s="141">
        <v>37</v>
      </c>
      <c r="B13" s="26" t="str">
        <f>IFERROR(INDEX('SEMANA 17 AL 21 MAR'!$A$7:$AA$383,MATCH(A13,'SEMANA 17 AL 21 MAR'!$A$7:$A$424),2),"")</f>
        <v>EX #15</v>
      </c>
      <c r="C13" s="26" t="str">
        <f>IFERROR(INDEX('SEMANA 17 AL 21 MAR'!$A$7:$AA$383,MATCH(A13,'SEMANA 17 AL 21 MAR'!$A$7:$A$424),3),"")</f>
        <v xml:space="preserve">PEINETA DISUASIVA         PLET 25X5X210    </v>
      </c>
      <c r="D13" s="26" t="str">
        <f>IFERROR(INDEX('SEMANA 17 AL 21 MAR'!$A$7:$AA$383,MATCH(A13,'SEMANA 17 AL 21 MAR'!$A$7:$A$424),5),"")</f>
        <v>PERF 25X5</v>
      </c>
      <c r="E13" s="122">
        <f>IFERROR(INDEX('SEMANA 17 AL 21 MAR'!$A$7:$AA$383,MATCH(A13,'SEMANA 17 AL 21 MAR'!$A$7:$A$424),6),"")</f>
        <v>2.18E-2</v>
      </c>
      <c r="F13" s="123">
        <f>IFERROR(INDEX('SEMANA 17 AL 21 MAR'!$A$7:$AA$383,MATCH(A13,'SEMANA 17 AL 21 MAR'!$A$7:$A$424),7),"")</f>
        <v>2700</v>
      </c>
      <c r="G13" s="175">
        <f>IFERROR(INDEX('SEMANA 17 AL 21 MAR'!$A$7:$AA$383,MATCH(A13,'SEMANA 17 AL 21 MAR'!$A$7:$A$424),13),"")</f>
        <v>750</v>
      </c>
      <c r="H13" s="355">
        <f t="shared" si="0"/>
        <v>16.350000000000001</v>
      </c>
      <c r="I13" s="356"/>
      <c r="J13" s="89">
        <f t="shared" si="1"/>
        <v>2.5</v>
      </c>
      <c r="K13" s="142" t="str">
        <f>IFERROR(INDEX('SEMANA 17 AL 21 MAR'!$A$7:$AR$383,MATCH(A13,'SEMANA 17 AL 21 MAR'!$A$7:$A$424),44),"")</f>
        <v>P</v>
      </c>
      <c r="L13" s="357"/>
      <c r="M13" s="358"/>
      <c r="N13" s="120">
        <f t="shared" si="2"/>
        <v>0</v>
      </c>
      <c r="O13" s="132"/>
      <c r="P13" s="134"/>
      <c r="Q13" s="134"/>
      <c r="R13" s="134"/>
      <c r="S13" s="134"/>
      <c r="T13" s="134"/>
      <c r="U13" s="26">
        <f t="shared" si="3"/>
        <v>0</v>
      </c>
      <c r="V13" s="120" t="str">
        <f t="shared" si="4"/>
        <v/>
      </c>
      <c r="W13" s="355"/>
      <c r="X13" s="356"/>
      <c r="Y13" s="355"/>
      <c r="Z13" s="356"/>
      <c r="AA13" s="359"/>
      <c r="AB13" s="360"/>
      <c r="AC13" s="360"/>
      <c r="AD13" s="360"/>
      <c r="AE13" s="360"/>
      <c r="AF13" s="360"/>
      <c r="AG13" s="361"/>
      <c r="AH13" s="121">
        <f t="shared" si="5"/>
        <v>0</v>
      </c>
      <c r="AI13" s="292">
        <f>IFERROR(INDEX('SEMANA 17 AL 21 MAR'!$A$7:$AR$383,MATCH(A13,'SEMANA 17 AL 21 MAR'!$A$7:$A$424),43),"")</f>
        <v>0</v>
      </c>
    </row>
    <row r="14" spans="1:36" ht="17.100000000000001" customHeight="1" x14ac:dyDescent="0.25">
      <c r="A14" s="141">
        <v>15</v>
      </c>
      <c r="B14" s="26" t="str">
        <f>IFERROR(INDEX('SEMANA 17 AL 21 MAR'!$A$7:$AA$383,MATCH(A14,'SEMANA 17 AL 21 MAR'!$A$7:$A$424),2),"")</f>
        <v>EX #17</v>
      </c>
      <c r="C14" s="26" t="str">
        <f>IFERROR(INDEX('SEMANA 17 AL 21 MAR'!$A$7:$AA$383,MATCH(A14,'SEMANA 17 AL 21 MAR'!$A$7:$A$424),3),"")</f>
        <v>Grillete recto 14mm, perf.18</v>
      </c>
      <c r="D14" s="26" t="str">
        <f>IFERROR(INDEX('SEMANA 17 AL 21 MAR'!$A$7:$AA$383,MATCH(A14,'SEMANA 17 AL 21 MAR'!$A$7:$A$424),5),"")</f>
        <v>REBARE</v>
      </c>
      <c r="E14" s="122">
        <f>IFERROR(INDEX('SEMANA 17 AL 21 MAR'!$A$7:$AA$383,MATCH(A14,'SEMANA 17 AL 21 MAR'!$A$7:$A$424),6),"")</f>
        <v>0.32200000000000001</v>
      </c>
      <c r="F14" s="123">
        <f>IFERROR(INDEX('SEMANA 17 AL 21 MAR'!$A$7:$AA$383,MATCH(A14,'SEMANA 17 AL 21 MAR'!$A$7:$A$424),7),"")</f>
        <v>2160</v>
      </c>
      <c r="G14" s="175">
        <f>IFERROR(INDEX('SEMANA 17 AL 21 MAR'!$A$7:$AA$383,MATCH(A14,'SEMANA 17 AL 21 MAR'!$A$7:$A$424),13),"")</f>
        <v>770</v>
      </c>
      <c r="H14" s="355">
        <f t="shared" si="0"/>
        <v>247.94</v>
      </c>
      <c r="I14" s="356"/>
      <c r="J14" s="89">
        <f t="shared" si="1"/>
        <v>3.2083333333333335</v>
      </c>
      <c r="K14" s="142" t="str">
        <f>IFERROR(INDEX('SEMANA 17 AL 21 MAR'!$A$7:$AR$383,MATCH(A14,'SEMANA 17 AL 21 MAR'!$A$7:$A$424),44),"")</f>
        <v>P</v>
      </c>
      <c r="L14" s="357">
        <v>50</v>
      </c>
      <c r="M14" s="358"/>
      <c r="N14" s="120">
        <f t="shared" si="2"/>
        <v>6.4935064935064929E-2</v>
      </c>
      <c r="O14" s="132"/>
      <c r="P14" s="134"/>
      <c r="Q14" s="134"/>
      <c r="R14" s="134"/>
      <c r="S14" s="134"/>
      <c r="T14" s="134"/>
      <c r="U14" s="26">
        <f t="shared" si="3"/>
        <v>0</v>
      </c>
      <c r="V14" s="120" t="str">
        <f t="shared" si="4"/>
        <v/>
      </c>
      <c r="W14" s="355"/>
      <c r="X14" s="356"/>
      <c r="Y14" s="355"/>
      <c r="Z14" s="356"/>
      <c r="AA14" s="359"/>
      <c r="AB14" s="360"/>
      <c r="AC14" s="360"/>
      <c r="AD14" s="360"/>
      <c r="AE14" s="360"/>
      <c r="AF14" s="360"/>
      <c r="AG14" s="361"/>
      <c r="AH14" s="121">
        <f t="shared" si="5"/>
        <v>16.100000000000001</v>
      </c>
      <c r="AI14" s="292">
        <f>IFERROR(INDEX('SEMANA 17 AL 21 MAR'!$A$7:$AR$383,MATCH(A14,'SEMANA 17 AL 21 MAR'!$A$7:$A$424),43),"")</f>
        <v>0</v>
      </c>
    </row>
    <row r="15" spans="1:36" ht="17.100000000000001" customHeight="1" x14ac:dyDescent="0.25">
      <c r="A15" s="141">
        <v>38</v>
      </c>
      <c r="B15" s="26" t="str">
        <f>IFERROR(INDEX('SEMANA 17 AL 21 MAR'!$A$7:$AA$383,MATCH(A15,'SEMANA 17 AL 21 MAR'!$A$7:$A$424),2),"")</f>
        <v>EX #17</v>
      </c>
      <c r="C15" s="26" t="str">
        <f>IFERROR(INDEX('SEMANA 17 AL 21 MAR'!$A$7:$AA$383,MATCH(A15,'SEMANA 17 AL 21 MAR'!$A$7:$A$424),3),"")</f>
        <v xml:space="preserve">PEINETA DISUASIVA         PLET 25X5X210    </v>
      </c>
      <c r="D15" s="26" t="str">
        <f>IFERROR(INDEX('SEMANA 17 AL 21 MAR'!$A$7:$AA$383,MATCH(A15,'SEMANA 17 AL 21 MAR'!$A$7:$A$424),5),"")</f>
        <v>DOBL 25X5</v>
      </c>
      <c r="E15" s="122">
        <f>IFERROR(INDEX('SEMANA 17 AL 21 MAR'!$A$7:$AA$383,MATCH(A15,'SEMANA 17 AL 21 MAR'!$A$7:$A$424),6),"")</f>
        <v>2.18E-2</v>
      </c>
      <c r="F15" s="123">
        <f>IFERROR(INDEX('SEMANA 17 AL 21 MAR'!$A$7:$AA$383,MATCH(A15,'SEMANA 17 AL 21 MAR'!$A$7:$A$424),7),"")</f>
        <v>1350</v>
      </c>
      <c r="G15" s="175">
        <f>IFERROR(INDEX('SEMANA 17 AL 21 MAR'!$A$7:$AA$383,MATCH(A15,'SEMANA 17 AL 21 MAR'!$A$7:$A$424),13),"")</f>
        <v>750</v>
      </c>
      <c r="H15" s="355">
        <f t="shared" si="0"/>
        <v>16.350000000000001</v>
      </c>
      <c r="I15" s="356"/>
      <c r="J15" s="89">
        <f t="shared" si="1"/>
        <v>5</v>
      </c>
      <c r="K15" s="142" t="str">
        <f>IFERROR(INDEX('SEMANA 17 AL 21 MAR'!$A$7:$AR$383,MATCH(A15,'SEMANA 17 AL 21 MAR'!$A$7:$A$424),44),"")</f>
        <v>P</v>
      </c>
      <c r="L15" s="357"/>
      <c r="M15" s="358"/>
      <c r="N15" s="120">
        <f t="shared" si="2"/>
        <v>0</v>
      </c>
      <c r="O15" s="132"/>
      <c r="P15" s="134"/>
      <c r="Q15" s="134"/>
      <c r="R15" s="134"/>
      <c r="S15" s="134"/>
      <c r="T15" s="134"/>
      <c r="U15" s="26">
        <f t="shared" si="3"/>
        <v>0</v>
      </c>
      <c r="V15" s="120" t="str">
        <f t="shared" si="4"/>
        <v/>
      </c>
      <c r="W15" s="355"/>
      <c r="X15" s="356"/>
      <c r="Y15" s="355"/>
      <c r="Z15" s="356"/>
      <c r="AA15" s="359"/>
      <c r="AB15" s="360"/>
      <c r="AC15" s="360"/>
      <c r="AD15" s="360"/>
      <c r="AE15" s="360"/>
      <c r="AF15" s="360"/>
      <c r="AG15" s="361"/>
      <c r="AH15" s="121">
        <f t="shared" si="5"/>
        <v>0</v>
      </c>
      <c r="AI15" s="292">
        <f>IFERROR(INDEX('SEMANA 17 AL 21 MAR'!$A$7:$AR$383,MATCH(A15,'SEMANA 17 AL 21 MAR'!$A$7:$A$424),43),"")</f>
        <v>0</v>
      </c>
    </row>
    <row r="16" spans="1:36" ht="17.100000000000001" customHeight="1" x14ac:dyDescent="0.25">
      <c r="A16" s="141">
        <v>11</v>
      </c>
      <c r="B16" s="26" t="str">
        <f>IFERROR(INDEX('SEMANA 17 AL 21 MAR'!$A$7:$AA$383,MATCH(A16,'SEMANA 17 AL 21 MAR'!$A$7:$A$424),2),"")</f>
        <v>LAMIN TIR</v>
      </c>
      <c r="C16" s="26" t="str">
        <f>IFERROR(INDEX('SEMANA 17 AL 21 MAR'!$A$7:$AA$383,MATCH(A16,'SEMANA 17 AL 21 MAR'!$A$7:$A$424),3),"")</f>
        <v>Tirafondo Nº2, 7/8x149</v>
      </c>
      <c r="D16" s="26" t="str">
        <f>IFERROR(INDEX('SEMANA 17 AL 21 MAR'!$A$7:$AA$383,MATCH(A16,'SEMANA 17 AL 21 MAR'!$A$7:$A$424),5),"")</f>
        <v>LAMINAR</v>
      </c>
      <c r="E16" s="122">
        <f>IFERROR(INDEX('SEMANA 17 AL 21 MAR'!$A$7:$AA$383,MATCH(A16,'SEMANA 17 AL 21 MAR'!$A$7:$A$424),6),"")</f>
        <v>0.55200000000000005</v>
      </c>
      <c r="F16" s="123">
        <f>IFERROR(INDEX('SEMANA 17 AL 21 MAR'!$A$7:$AA$383,MATCH(A16,'SEMANA 17 AL 21 MAR'!$A$7:$A$424),7),"")</f>
        <v>1989</v>
      </c>
      <c r="G16" s="175">
        <f>IFERROR(INDEX('SEMANA 17 AL 21 MAR'!$A$7:$AA$383,MATCH(A16,'SEMANA 17 AL 21 MAR'!$A$7:$A$424),13),"")</f>
        <v>1881</v>
      </c>
      <c r="H16" s="355">
        <f t="shared" si="0"/>
        <v>1038.3120000000001</v>
      </c>
      <c r="I16" s="356"/>
      <c r="J16" s="89">
        <f t="shared" si="1"/>
        <v>8.5113122171945701</v>
      </c>
      <c r="K16" s="142" t="str">
        <f>IFERROR(INDEX('SEMANA 17 AL 21 MAR'!$A$7:$AR$383,MATCH(A16,'SEMANA 17 AL 21 MAR'!$A$7:$A$424),44),"")</f>
        <v>T</v>
      </c>
      <c r="L16" s="357">
        <v>1550</v>
      </c>
      <c r="M16" s="358"/>
      <c r="N16" s="120">
        <f t="shared" si="2"/>
        <v>0.82402977139819245</v>
      </c>
      <c r="O16" s="132"/>
      <c r="P16" s="134"/>
      <c r="Q16" s="134"/>
      <c r="R16" s="134"/>
      <c r="S16" s="134"/>
      <c r="T16" s="134"/>
      <c r="U16" s="26">
        <f t="shared" si="3"/>
        <v>0</v>
      </c>
      <c r="V16" s="120" t="str">
        <f t="shared" si="4"/>
        <v/>
      </c>
      <c r="W16" s="355"/>
      <c r="X16" s="356"/>
      <c r="Y16" s="355"/>
      <c r="Z16" s="356"/>
      <c r="AA16" s="359"/>
      <c r="AB16" s="360"/>
      <c r="AC16" s="360"/>
      <c r="AD16" s="360"/>
      <c r="AE16" s="360"/>
      <c r="AF16" s="360"/>
      <c r="AG16" s="361"/>
      <c r="AH16" s="121">
        <f t="shared" si="5"/>
        <v>855.6</v>
      </c>
      <c r="AI16" s="292">
        <f>IFERROR(INDEX('SEMANA 17 AL 21 MAR'!$A$7:$AR$383,MATCH(A16,'SEMANA 17 AL 21 MAR'!$A$7:$A$424),43),"")</f>
        <v>2000</v>
      </c>
    </row>
    <row r="17" spans="1:35" ht="17.100000000000001" customHeight="1" x14ac:dyDescent="0.25">
      <c r="A17" s="141">
        <v>103</v>
      </c>
      <c r="B17" s="26" t="str">
        <f>IFERROR(INDEX('SEMANA 17 AL 21 MAR'!$A$7:$AA$383,MATCH(A17,'SEMANA 17 AL 21 MAR'!$A$7:$A$424),2),"")</f>
        <v>MIG #1</v>
      </c>
      <c r="C17" s="26" t="str">
        <f>IFERROR(INDEX('SEMANA 17 AL 21 MAR'!$A$7:$AA$383,MATCH(A17,'SEMANA 17 AL 21 MAR'!$A$7:$A$424),3),"")</f>
        <v xml:space="preserve">PEINETA DISUASIVA         10004697 1 X 1    </v>
      </c>
      <c r="D17" s="26" t="str">
        <f>IFERROR(INDEX('SEMANA 17 AL 21 MAR'!$A$7:$AA$383,MATCH(A17,'SEMANA 17 AL 21 MAR'!$A$7:$A$424),5),"")</f>
        <v>SOLDAR</v>
      </c>
      <c r="E17" s="122">
        <f>IFERROR(INDEX('SEMANA 17 AL 21 MAR'!$A$7:$AA$383,MATCH(A17,'SEMANA 17 AL 21 MAR'!$A$7:$A$424),6),"")</f>
        <v>2.72</v>
      </c>
      <c r="F17" s="123">
        <f>IFERROR(INDEX('SEMANA 17 AL 21 MAR'!$A$7:$AA$383,MATCH(A17,'SEMANA 17 AL 21 MAR'!$A$7:$A$424),7),"")</f>
        <v>45</v>
      </c>
      <c r="G17" s="175">
        <f>IFERROR(INDEX('SEMANA 17 AL 21 MAR'!$A$7:$AA$383,MATCH(A17,'SEMANA 17 AL 21 MAR'!$A$7:$A$424),13),"")</f>
        <v>45</v>
      </c>
      <c r="H17" s="355">
        <f t="shared" si="0"/>
        <v>122.4</v>
      </c>
      <c r="I17" s="356"/>
      <c r="J17" s="89">
        <f t="shared" si="1"/>
        <v>9</v>
      </c>
      <c r="K17" s="142" t="str">
        <f>IFERROR(INDEX('SEMANA 17 AL 21 MAR'!$A$7:$AR$383,MATCH(A17,'SEMANA 17 AL 21 MAR'!$A$7:$A$424),44),"")</f>
        <v>T</v>
      </c>
      <c r="L17" s="357">
        <v>40</v>
      </c>
      <c r="M17" s="358"/>
      <c r="N17" s="120">
        <f t="shared" si="2"/>
        <v>0.88888888888888884</v>
      </c>
      <c r="O17" s="132"/>
      <c r="P17" s="134"/>
      <c r="Q17" s="134"/>
      <c r="R17" s="134"/>
      <c r="S17" s="134"/>
      <c r="T17" s="134"/>
      <c r="U17" s="26">
        <f t="shared" si="3"/>
        <v>0</v>
      </c>
      <c r="V17" s="120" t="str">
        <f t="shared" si="4"/>
        <v/>
      </c>
      <c r="W17" s="355"/>
      <c r="X17" s="356"/>
      <c r="Y17" s="355"/>
      <c r="Z17" s="356"/>
      <c r="AA17" s="359"/>
      <c r="AB17" s="360"/>
      <c r="AC17" s="360"/>
      <c r="AD17" s="360"/>
      <c r="AE17" s="360"/>
      <c r="AF17" s="360"/>
      <c r="AG17" s="361"/>
      <c r="AH17" s="121">
        <f t="shared" si="5"/>
        <v>108.80000000000001</v>
      </c>
      <c r="AI17" s="292">
        <f>IFERROR(INDEX('SEMANA 17 AL 21 MAR'!$A$7:$AR$383,MATCH(A17,'SEMANA 17 AL 21 MAR'!$A$7:$A$424),43),"")</f>
        <v>6461</v>
      </c>
    </row>
    <row r="18" spans="1:35" ht="17.100000000000001" customHeight="1" x14ac:dyDescent="0.25">
      <c r="A18" s="141">
        <v>60</v>
      </c>
      <c r="B18" s="26" t="str">
        <f>IFERROR(INDEX('SEMANA 17 AL 21 MAR'!$A$7:$AA$383,MATCH(A18,'SEMANA 17 AL 21 MAR'!$A$7:$A$424),2),"")</f>
        <v>MIG #2</v>
      </c>
      <c r="C18" s="26" t="str">
        <f>IFERROR(INDEX('SEMANA 17 AL 21 MAR'!$A$7:$AA$383,MATCH(A18,'SEMANA 17 AL 21 MAR'!$A$7:$A$424),3),"")</f>
        <v>ESPACIADOR DE LINEA B.T.  50 x 35 x 5 - 6 VI</v>
      </c>
      <c r="D18" s="26" t="str">
        <f>IFERROR(INDEX('SEMANA 17 AL 21 MAR'!$A$7:$AA$383,MATCH(A18,'SEMANA 17 AL 21 MAR'!$A$7:$A$424),5),"")</f>
        <v>SOLDAR</v>
      </c>
      <c r="E18" s="122">
        <f>IFERROR(INDEX('SEMANA 17 AL 21 MAR'!$A$7:$AA$383,MATCH(A18,'SEMANA 17 AL 21 MAR'!$A$7:$A$424),6),"")</f>
        <v>12</v>
      </c>
      <c r="F18" s="123">
        <f>IFERROR(INDEX('SEMANA 17 AL 21 MAR'!$A$7:$AA$383,MATCH(A18,'SEMANA 17 AL 21 MAR'!$A$7:$A$424),7),"")</f>
        <v>36</v>
      </c>
      <c r="G18" s="175">
        <f>IFERROR(INDEX('SEMANA 17 AL 21 MAR'!$A$7:$AA$383,MATCH(A18,'SEMANA 17 AL 21 MAR'!$A$7:$A$424),13),"")</f>
        <v>36</v>
      </c>
      <c r="H18" s="355">
        <f t="shared" si="0"/>
        <v>432</v>
      </c>
      <c r="I18" s="356"/>
      <c r="J18" s="89">
        <f t="shared" si="1"/>
        <v>9</v>
      </c>
      <c r="K18" s="142" t="str">
        <f>IFERROR(INDEX('SEMANA 17 AL 21 MAR'!$A$7:$AR$383,MATCH(A18,'SEMANA 17 AL 21 MAR'!$A$7:$A$424),44),"")</f>
        <v>T</v>
      </c>
      <c r="L18" s="357"/>
      <c r="M18" s="358"/>
      <c r="N18" s="120">
        <f t="shared" si="2"/>
        <v>0</v>
      </c>
      <c r="O18" s="132"/>
      <c r="P18" s="134"/>
      <c r="Q18" s="134"/>
      <c r="R18" s="134"/>
      <c r="S18" s="134"/>
      <c r="T18" s="134"/>
      <c r="U18" s="26">
        <f t="shared" si="3"/>
        <v>0</v>
      </c>
      <c r="V18" s="120" t="str">
        <f t="shared" si="4"/>
        <v/>
      </c>
      <c r="W18" s="355"/>
      <c r="X18" s="356"/>
      <c r="Y18" s="355"/>
      <c r="Z18" s="356"/>
      <c r="AA18" s="359"/>
      <c r="AB18" s="360"/>
      <c r="AC18" s="360"/>
      <c r="AD18" s="360"/>
      <c r="AE18" s="360"/>
      <c r="AF18" s="360"/>
      <c r="AG18" s="361"/>
      <c r="AH18" s="121">
        <f t="shared" si="5"/>
        <v>0</v>
      </c>
      <c r="AI18" s="292">
        <f>IFERROR(INDEX('SEMANA 17 AL 21 MAR'!$A$7:$AR$383,MATCH(A18,'SEMANA 17 AL 21 MAR'!$A$7:$A$424),43),"")</f>
        <v>2978</v>
      </c>
    </row>
    <row r="19" spans="1:35" ht="17.100000000000001" customHeight="1" x14ac:dyDescent="0.25">
      <c r="A19" s="141">
        <v>8</v>
      </c>
      <c r="B19" s="26" t="str">
        <f>IFERROR(INDEX('SEMANA 17 AL 21 MAR'!$A$7:$AA$383,MATCH(A19,'SEMANA 17 AL 21 MAR'!$A$7:$A$424),2),"")</f>
        <v>PF #12</v>
      </c>
      <c r="C19" s="26" t="str">
        <f>IFERROR(INDEX('SEMANA 17 AL 21 MAR'!$A$7:$AA$383,MATCH(A19,'SEMANA 17 AL 21 MAR'!$A$7:$A$424),3),"")</f>
        <v>Tirafondo Nº2, 7/8x149</v>
      </c>
      <c r="D19" s="26" t="str">
        <f>IFERROR(INDEX('SEMANA 17 AL 21 MAR'!$A$7:$AA$383,MATCH(A19,'SEMANA 17 AL 21 MAR'!$A$7:$A$424),5),"")</f>
        <v>ESTAMC</v>
      </c>
      <c r="E19" s="122">
        <f>IFERROR(INDEX('SEMANA 17 AL 21 MAR'!$A$7:$AA$383,MATCH(A19,'SEMANA 17 AL 21 MAR'!$A$7:$A$424),6),"")</f>
        <v>0.55200000000000005</v>
      </c>
      <c r="F19" s="123">
        <f>IFERROR(INDEX('SEMANA 17 AL 21 MAR'!$A$7:$AA$383,MATCH(A19,'SEMANA 17 AL 21 MAR'!$A$7:$A$424),7),"")</f>
        <v>1881</v>
      </c>
      <c r="G19" s="175">
        <f>IFERROR(INDEX('SEMANA 17 AL 21 MAR'!$A$7:$AA$383,MATCH(A19,'SEMANA 17 AL 21 MAR'!$A$7:$A$424),13),"")</f>
        <v>1881</v>
      </c>
      <c r="H19" s="355">
        <f t="shared" si="0"/>
        <v>1038.3120000000001</v>
      </c>
      <c r="I19" s="356"/>
      <c r="J19" s="89">
        <f t="shared" si="1"/>
        <v>9</v>
      </c>
      <c r="K19" s="142" t="str">
        <f>IFERROR(INDEX('SEMANA 17 AL 21 MAR'!$A$7:$AR$383,MATCH(A19,'SEMANA 17 AL 21 MAR'!$A$7:$A$424),44),"")</f>
        <v>P</v>
      </c>
      <c r="L19" s="357">
        <v>1549</v>
      </c>
      <c r="M19" s="358"/>
      <c r="N19" s="120">
        <f t="shared" si="2"/>
        <v>0.82349813928761295</v>
      </c>
      <c r="O19" s="132"/>
      <c r="P19" s="134"/>
      <c r="Q19" s="134"/>
      <c r="R19" s="134"/>
      <c r="S19" s="134"/>
      <c r="T19" s="134"/>
      <c r="U19" s="26">
        <f t="shared" si="3"/>
        <v>0</v>
      </c>
      <c r="V19" s="120" t="str">
        <f t="shared" si="4"/>
        <v/>
      </c>
      <c r="W19" s="355"/>
      <c r="X19" s="356"/>
      <c r="Y19" s="355"/>
      <c r="Z19" s="356"/>
      <c r="AA19" s="359"/>
      <c r="AB19" s="360"/>
      <c r="AC19" s="360"/>
      <c r="AD19" s="360"/>
      <c r="AE19" s="360"/>
      <c r="AF19" s="360"/>
      <c r="AG19" s="361"/>
      <c r="AH19" s="121">
        <f t="shared" si="5"/>
        <v>855.04800000000012</v>
      </c>
      <c r="AI19" s="292">
        <f>IFERROR(INDEX('SEMANA 17 AL 21 MAR'!$A$7:$AR$383,MATCH(A19,'SEMANA 17 AL 21 MAR'!$A$7:$A$424),43),"")</f>
        <v>0</v>
      </c>
    </row>
    <row r="20" spans="1:35" ht="17.100000000000001" customHeight="1" x14ac:dyDescent="0.25">
      <c r="A20" s="141">
        <v>27</v>
      </c>
      <c r="B20" s="26" t="str">
        <f>IFERROR(INDEX('SEMANA 17 AL 21 MAR'!$A$7:$AA$383,MATCH(A20,'SEMANA 17 AL 21 MAR'!$A$7:$A$424),2),"")</f>
        <v>PF #13</v>
      </c>
      <c r="C20" s="26" t="str">
        <f>IFERROR(INDEX('SEMANA 17 AL 21 MAR'!$A$7:$AA$383,MATCH(A20,'SEMANA 17 AL 21 MAR'!$A$7:$A$424),3),"")</f>
        <v>Soporte Extension ADSS GV 240x50x8MM</v>
      </c>
      <c r="D20" s="26" t="str">
        <f>IFERROR(INDEX('SEMANA 17 AL 21 MAR'!$A$7:$AA$383,MATCH(A20,'SEMANA 17 AL 21 MAR'!$A$7:$A$424),5),"")</f>
        <v>ESTAMC</v>
      </c>
      <c r="E20" s="122">
        <f>IFERROR(INDEX('SEMANA 17 AL 21 MAR'!$A$7:$AA$383,MATCH(A20,'SEMANA 17 AL 21 MAR'!$A$7:$A$424),6),"")</f>
        <v>0.57999999999999996</v>
      </c>
      <c r="F20" s="123">
        <f>IFERROR(INDEX('SEMANA 17 AL 21 MAR'!$A$7:$AA$383,MATCH(A20,'SEMANA 17 AL 21 MAR'!$A$7:$A$424),7),"")</f>
        <v>504</v>
      </c>
      <c r="G20" s="175">
        <f>IFERROR(INDEX('SEMANA 17 AL 21 MAR'!$A$7:$AA$383,MATCH(A20,'SEMANA 17 AL 21 MAR'!$A$7:$A$424),13),"")</f>
        <v>504</v>
      </c>
      <c r="H20" s="355">
        <f t="shared" si="0"/>
        <v>292.32</v>
      </c>
      <c r="I20" s="356"/>
      <c r="J20" s="89">
        <f t="shared" si="1"/>
        <v>9</v>
      </c>
      <c r="K20" s="142" t="str">
        <f>IFERROR(INDEX('SEMANA 17 AL 21 MAR'!$A$7:$AR$383,MATCH(A20,'SEMANA 17 AL 21 MAR'!$A$7:$A$424),44),"")</f>
        <v>T</v>
      </c>
      <c r="L20" s="357"/>
      <c r="M20" s="358"/>
      <c r="N20" s="120">
        <f t="shared" si="2"/>
        <v>0</v>
      </c>
      <c r="O20" s="132"/>
      <c r="P20" s="134"/>
      <c r="Q20" s="134"/>
      <c r="R20" s="134"/>
      <c r="S20" s="134"/>
      <c r="T20" s="134"/>
      <c r="U20" s="26">
        <f t="shared" si="3"/>
        <v>0</v>
      </c>
      <c r="V20" s="120" t="str">
        <f t="shared" si="4"/>
        <v/>
      </c>
      <c r="W20" s="355"/>
      <c r="X20" s="356"/>
      <c r="Y20" s="355"/>
      <c r="Z20" s="356"/>
      <c r="AA20" s="359"/>
      <c r="AB20" s="360"/>
      <c r="AC20" s="360"/>
      <c r="AD20" s="360"/>
      <c r="AE20" s="360"/>
      <c r="AF20" s="360"/>
      <c r="AG20" s="361"/>
      <c r="AH20" s="121">
        <f t="shared" si="5"/>
        <v>0</v>
      </c>
      <c r="AI20" s="292">
        <f>IFERROR(INDEX('SEMANA 17 AL 21 MAR'!$A$7:$AR$383,MATCH(A20,'SEMANA 17 AL 21 MAR'!$A$7:$A$424),43),"")</f>
        <v>2500</v>
      </c>
    </row>
    <row r="21" spans="1:35" ht="17.100000000000001" customHeight="1" x14ac:dyDescent="0.25">
      <c r="A21" s="141">
        <v>20</v>
      </c>
      <c r="B21" s="26" t="str">
        <f>IFERROR(INDEX('SEMANA 17 AL 21 MAR'!$A$7:$AA$383,MATCH(A21,'SEMANA 17 AL 21 MAR'!$A$7:$A$424),2),"")</f>
        <v>PF #2</v>
      </c>
      <c r="C21" s="26" t="str">
        <f>IFERROR(INDEX('SEMANA 17 AL 21 MAR'!$A$7:$AA$383,MATCH(A21,'SEMANA 17 AL 21 MAR'!$A$7:$A$424),3),"")</f>
        <v>Soporte Susp. p/DAC Preensamblado</v>
      </c>
      <c r="D21" s="26" t="str">
        <f>IFERROR(INDEX('SEMANA 17 AL 21 MAR'!$A$7:$AA$383,MATCH(A21,'SEMANA 17 AL 21 MAR'!$A$7:$A$424),5),"")</f>
        <v>ACANAL</v>
      </c>
      <c r="E21" s="122">
        <f>IFERROR(INDEX('SEMANA 17 AL 21 MAR'!$A$7:$AA$383,MATCH(A21,'SEMANA 17 AL 21 MAR'!$A$7:$A$424),6),"")</f>
        <v>0.34</v>
      </c>
      <c r="F21" s="123">
        <f>IFERROR(INDEX('SEMANA 17 AL 21 MAR'!$A$7:$AA$383,MATCH(A21,'SEMANA 17 AL 21 MAR'!$A$7:$A$424),7),"")</f>
        <v>1800</v>
      </c>
      <c r="G21" s="175">
        <f>IFERROR(INDEX('SEMANA 17 AL 21 MAR'!$A$7:$AA$383,MATCH(A21,'SEMANA 17 AL 21 MAR'!$A$7:$A$424),13),"")</f>
        <v>1200</v>
      </c>
      <c r="H21" s="355">
        <f t="shared" si="0"/>
        <v>408.00000000000006</v>
      </c>
      <c r="I21" s="356"/>
      <c r="J21" s="89">
        <f t="shared" si="1"/>
        <v>6</v>
      </c>
      <c r="K21" s="142" t="str">
        <f>IFERROR(INDEX('SEMANA 17 AL 21 MAR'!$A$7:$AR$383,MATCH(A21,'SEMANA 17 AL 21 MAR'!$A$7:$A$424),44),"")</f>
        <v>P</v>
      </c>
      <c r="L21" s="357">
        <v>916</v>
      </c>
      <c r="M21" s="358"/>
      <c r="N21" s="120">
        <f t="shared" si="2"/>
        <v>0.76333333333333331</v>
      </c>
      <c r="O21" s="132"/>
      <c r="P21" s="134"/>
      <c r="Q21" s="134"/>
      <c r="R21" s="134"/>
      <c r="S21" s="134"/>
      <c r="T21" s="134"/>
      <c r="U21" s="26">
        <f t="shared" si="3"/>
        <v>0</v>
      </c>
      <c r="V21" s="120" t="str">
        <f t="shared" si="4"/>
        <v/>
      </c>
      <c r="W21" s="355"/>
      <c r="X21" s="356"/>
      <c r="Y21" s="355"/>
      <c r="Z21" s="356"/>
      <c r="AA21" s="359"/>
      <c r="AB21" s="360"/>
      <c r="AC21" s="360"/>
      <c r="AD21" s="360"/>
      <c r="AE21" s="360"/>
      <c r="AF21" s="360"/>
      <c r="AG21" s="361"/>
      <c r="AH21" s="121">
        <f t="shared" si="5"/>
        <v>311.44</v>
      </c>
      <c r="AI21" s="292">
        <f>IFERROR(INDEX('SEMANA 17 AL 21 MAR'!$A$7:$AR$383,MATCH(A21,'SEMANA 17 AL 21 MAR'!$A$7:$A$424),43),"")</f>
        <v>0</v>
      </c>
    </row>
    <row r="22" spans="1:35" ht="17.100000000000001" customHeight="1" x14ac:dyDescent="0.25">
      <c r="A22" s="141">
        <v>34</v>
      </c>
      <c r="B22" s="26" t="str">
        <f>IFERROR(INDEX('SEMANA 17 AL 21 MAR'!$A$7:$AA$383,MATCH(A22,'SEMANA 17 AL 21 MAR'!$A$7:$A$424),2),"")</f>
        <v>PF #2</v>
      </c>
      <c r="C22" s="26" t="str">
        <f>IFERROR(INDEX('SEMANA 17 AL 21 MAR'!$A$7:$AA$383,MATCH(A22,'SEMANA 17 AL 21 MAR'!$A$7:$A$424),3),"")</f>
        <v>Eslabón Angular Estampado perf.18</v>
      </c>
      <c r="D22" s="26" t="str">
        <f>IFERROR(INDEX('SEMANA 17 AL 21 MAR'!$A$7:$AA$383,MATCH(A22,'SEMANA 17 AL 21 MAR'!$A$7:$A$424),5),"")</f>
        <v>DOBLAF</v>
      </c>
      <c r="E22" s="122">
        <f>IFERROR(INDEX('SEMANA 17 AL 21 MAR'!$A$7:$AA$383,MATCH(A22,'SEMANA 17 AL 21 MAR'!$A$7:$A$424),6),"")</f>
        <v>0.45300000000000001</v>
      </c>
      <c r="F22" s="123">
        <f>IFERROR(INDEX('SEMANA 17 AL 21 MAR'!$A$7:$AA$383,MATCH(A22,'SEMANA 17 AL 21 MAR'!$A$7:$A$424),7),"")</f>
        <v>3447</v>
      </c>
      <c r="G22" s="175">
        <f>IFERROR(INDEX('SEMANA 17 AL 21 MAR'!$A$7:$AA$383,MATCH(A22,'SEMANA 17 AL 21 MAR'!$A$7:$A$424),13),"")</f>
        <v>550</v>
      </c>
      <c r="H22" s="355">
        <f t="shared" si="0"/>
        <v>249.15</v>
      </c>
      <c r="I22" s="356"/>
      <c r="J22" s="89">
        <f t="shared" si="1"/>
        <v>1.4360313315926894</v>
      </c>
      <c r="K22" s="142" t="str">
        <f>IFERROR(INDEX('SEMANA 17 AL 21 MAR'!$A$7:$AR$383,MATCH(A22,'SEMANA 17 AL 21 MAR'!$A$7:$A$424),44),"")</f>
        <v>T</v>
      </c>
      <c r="L22" s="357"/>
      <c r="M22" s="358"/>
      <c r="N22" s="120">
        <f t="shared" si="2"/>
        <v>0</v>
      </c>
      <c r="O22" s="132"/>
      <c r="P22" s="134"/>
      <c r="Q22" s="134"/>
      <c r="R22" s="134"/>
      <c r="S22" s="134"/>
      <c r="T22" s="134"/>
      <c r="U22" s="26">
        <f t="shared" si="3"/>
        <v>0</v>
      </c>
      <c r="V22" s="120" t="str">
        <f t="shared" si="4"/>
        <v/>
      </c>
      <c r="W22" s="355"/>
      <c r="X22" s="356"/>
      <c r="Y22" s="355"/>
      <c r="Z22" s="356"/>
      <c r="AA22" s="359"/>
      <c r="AB22" s="360"/>
      <c r="AC22" s="360"/>
      <c r="AD22" s="360"/>
      <c r="AE22" s="360"/>
      <c r="AF22" s="360"/>
      <c r="AG22" s="361"/>
      <c r="AH22" s="121">
        <f t="shared" si="5"/>
        <v>0</v>
      </c>
      <c r="AI22" s="292">
        <f>IFERROR(INDEX('SEMANA 17 AL 21 MAR'!$A$7:$AR$383,MATCH(A22,'SEMANA 17 AL 21 MAR'!$A$7:$A$424),43),"")</f>
        <v>2600</v>
      </c>
    </row>
    <row r="23" spans="1:35" ht="17.100000000000001" customHeight="1" x14ac:dyDescent="0.25">
      <c r="A23" s="141">
        <v>13</v>
      </c>
      <c r="B23" s="26" t="str">
        <f>IFERROR(INDEX('SEMANA 17 AL 21 MAR'!$A$7:$AA$383,MATCH(A23,'SEMANA 17 AL 21 MAR'!$A$7:$A$424),2),"")</f>
        <v>PF #4</v>
      </c>
      <c r="C23" s="26" t="str">
        <f>IFERROR(INDEX('SEMANA 17 AL 21 MAR'!$A$7:$AA$383,MATCH(A23,'SEMANA 17 AL 21 MAR'!$A$7:$A$424),3),"")</f>
        <v>Grillete recto 14mm, perf.18</v>
      </c>
      <c r="D23" s="26" t="str">
        <f>IFERROR(INDEX('SEMANA 17 AL 21 MAR'!$A$7:$AA$383,MATCH(A23,'SEMANA 17 AL 21 MAR'!$A$7:$A$424),5),"")</f>
        <v>ESTAC1</v>
      </c>
      <c r="E23" s="122">
        <f>IFERROR(INDEX('SEMANA 17 AL 21 MAR'!$A$7:$AA$383,MATCH(A23,'SEMANA 17 AL 21 MAR'!$A$7:$A$424),6),"")</f>
        <v>0.32200000000000001</v>
      </c>
      <c r="F23" s="123">
        <f>IFERROR(INDEX('SEMANA 17 AL 21 MAR'!$A$7:$AA$383,MATCH(A23,'SEMANA 17 AL 21 MAR'!$A$7:$A$424),7),"")</f>
        <v>1332</v>
      </c>
      <c r="G23" s="175">
        <f>IFERROR(INDEX('SEMANA 17 AL 21 MAR'!$A$7:$AA$383,MATCH(A23,'SEMANA 17 AL 21 MAR'!$A$7:$A$424),13),"")</f>
        <v>620</v>
      </c>
      <c r="H23" s="355">
        <f t="shared" si="0"/>
        <v>199.64000000000001</v>
      </c>
      <c r="I23" s="356"/>
      <c r="J23" s="89">
        <f t="shared" si="1"/>
        <v>4.1891891891891895</v>
      </c>
      <c r="K23" s="142" t="str">
        <f>IFERROR(INDEX('SEMANA 17 AL 21 MAR'!$A$7:$AR$383,MATCH(A23,'SEMANA 17 AL 21 MAR'!$A$7:$A$424),44),"")</f>
        <v>P</v>
      </c>
      <c r="L23" s="357">
        <v>310</v>
      </c>
      <c r="M23" s="358"/>
      <c r="N23" s="120">
        <f t="shared" si="2"/>
        <v>0.5</v>
      </c>
      <c r="O23" s="132"/>
      <c r="P23" s="134"/>
      <c r="Q23" s="134"/>
      <c r="R23" s="134"/>
      <c r="S23" s="134"/>
      <c r="T23" s="134"/>
      <c r="U23" s="26">
        <f t="shared" si="3"/>
        <v>0</v>
      </c>
      <c r="V23" s="120" t="str">
        <f t="shared" si="4"/>
        <v/>
      </c>
      <c r="W23" s="355"/>
      <c r="X23" s="356"/>
      <c r="Y23" s="355"/>
      <c r="Z23" s="356"/>
      <c r="AA23" s="359"/>
      <c r="AB23" s="360"/>
      <c r="AC23" s="360"/>
      <c r="AD23" s="360"/>
      <c r="AE23" s="360"/>
      <c r="AF23" s="360"/>
      <c r="AG23" s="361"/>
      <c r="AH23" s="121">
        <f t="shared" si="5"/>
        <v>99.820000000000007</v>
      </c>
      <c r="AI23" s="292">
        <f>IFERROR(INDEX('SEMANA 17 AL 21 MAR'!$A$7:$AR$383,MATCH(A23,'SEMANA 17 AL 21 MAR'!$A$7:$A$424),43),"")</f>
        <v>0</v>
      </c>
    </row>
    <row r="24" spans="1:35" ht="17.100000000000001" customHeight="1" x14ac:dyDescent="0.25">
      <c r="A24" s="141">
        <v>14</v>
      </c>
      <c r="B24" s="26" t="str">
        <f>IFERROR(INDEX('SEMANA 17 AL 21 MAR'!$A$7:$AA$383,MATCH(A24,'SEMANA 17 AL 21 MAR'!$A$7:$A$424),2),"")</f>
        <v>PF #4</v>
      </c>
      <c r="C24" s="26" t="str">
        <f>IFERROR(INDEX('SEMANA 17 AL 21 MAR'!$A$7:$AA$383,MATCH(A24,'SEMANA 17 AL 21 MAR'!$A$7:$A$424),3),"")</f>
        <v>Grillete recto 14mm, perf.18</v>
      </c>
      <c r="D24" s="26" t="str">
        <f>IFERROR(INDEX('SEMANA 17 AL 21 MAR'!$A$7:$AA$383,MATCH(A24,'SEMANA 17 AL 21 MAR'!$A$7:$A$424),5),"")</f>
        <v>ESTAC2</v>
      </c>
      <c r="E24" s="122">
        <f>IFERROR(INDEX('SEMANA 17 AL 21 MAR'!$A$7:$AA$383,MATCH(A24,'SEMANA 17 AL 21 MAR'!$A$7:$A$424),6),"")</f>
        <v>0.32200000000000001</v>
      </c>
      <c r="F24" s="123">
        <f>IFERROR(INDEX('SEMANA 17 AL 21 MAR'!$A$7:$AA$383,MATCH(A24,'SEMANA 17 AL 21 MAR'!$A$7:$A$424),7),"")</f>
        <v>1458</v>
      </c>
      <c r="G24" s="175">
        <f>IFERROR(INDEX('SEMANA 17 AL 21 MAR'!$A$7:$AA$383,MATCH(A24,'SEMANA 17 AL 21 MAR'!$A$7:$A$424),13),"")</f>
        <v>695</v>
      </c>
      <c r="H24" s="355">
        <f t="shared" si="0"/>
        <v>223.79</v>
      </c>
      <c r="I24" s="356"/>
      <c r="J24" s="89">
        <f t="shared" si="1"/>
        <v>4.2901234567901234</v>
      </c>
      <c r="K24" s="142" t="str">
        <f>IFERROR(INDEX('SEMANA 17 AL 21 MAR'!$A$7:$AR$383,MATCH(A24,'SEMANA 17 AL 21 MAR'!$A$7:$A$424),44),"")</f>
        <v>P</v>
      </c>
      <c r="L24" s="357"/>
      <c r="M24" s="358"/>
      <c r="N24" s="120">
        <f t="shared" si="2"/>
        <v>0</v>
      </c>
      <c r="O24" s="132"/>
      <c r="P24" s="134"/>
      <c r="Q24" s="134"/>
      <c r="R24" s="134"/>
      <c r="S24" s="134"/>
      <c r="T24" s="134"/>
      <c r="U24" s="26">
        <f t="shared" si="3"/>
        <v>0</v>
      </c>
      <c r="V24" s="120" t="str">
        <f t="shared" si="4"/>
        <v/>
      </c>
      <c r="W24" s="355"/>
      <c r="X24" s="356"/>
      <c r="Y24" s="355"/>
      <c r="Z24" s="356"/>
      <c r="AA24" s="359"/>
      <c r="AB24" s="360"/>
      <c r="AC24" s="360"/>
      <c r="AD24" s="360"/>
      <c r="AE24" s="360"/>
      <c r="AF24" s="360"/>
      <c r="AG24" s="361"/>
      <c r="AH24" s="121">
        <f t="shared" si="5"/>
        <v>0</v>
      </c>
      <c r="AI24" s="292">
        <f>IFERROR(INDEX('SEMANA 17 AL 21 MAR'!$A$7:$AR$383,MATCH(A24,'SEMANA 17 AL 21 MAR'!$A$7:$A$424),43),"")</f>
        <v>0</v>
      </c>
    </row>
    <row r="25" spans="1:35" ht="17.100000000000001" customHeight="1" x14ac:dyDescent="0.25">
      <c r="A25" s="141">
        <v>75</v>
      </c>
      <c r="B25" s="26" t="str">
        <f>IFERROR(INDEX('SEMANA 17 AL 21 MAR'!$A$7:$AA$383,MATCH(A25,'SEMANA 17 AL 21 MAR'!$A$7:$A$424),2),"")</f>
        <v>PF #5</v>
      </c>
      <c r="C25" s="26" t="str">
        <f>IFERROR(INDEX('SEMANA 17 AL 21 MAR'!$A$7:$AA$383,MATCH(A25,'SEMANA 17 AL 21 MAR'!$A$7:$A$424),3),"")</f>
        <v>Perno Cab Cuad 5/8x2.1/2</v>
      </c>
      <c r="D25" s="26" t="str">
        <f>IFERROR(INDEX('SEMANA 17 AL 21 MAR'!$A$7:$AA$383,MATCH(A25,'SEMANA 17 AL 21 MAR'!$A$7:$A$424),5),"")</f>
        <v>ESTAMC</v>
      </c>
      <c r="E25" s="122">
        <f>IFERROR(INDEX('SEMANA 17 AL 21 MAR'!$A$7:$AA$383,MATCH(A25,'SEMANA 17 AL 21 MAR'!$A$7:$A$424),6),"")</f>
        <v>0.14799999999999999</v>
      </c>
      <c r="F25" s="123">
        <f>IFERROR(INDEX('SEMANA 17 AL 21 MAR'!$A$7:$AA$383,MATCH(A25,'SEMANA 17 AL 21 MAR'!$A$7:$A$424),7),"")</f>
        <v>1485</v>
      </c>
      <c r="G25" s="175">
        <f>IFERROR(INDEX('SEMANA 17 AL 21 MAR'!$A$7:$AA$383,MATCH(A25,'SEMANA 17 AL 21 MAR'!$A$7:$A$424),13),"")</f>
        <v>1485</v>
      </c>
      <c r="H25" s="355">
        <f t="shared" si="0"/>
        <v>219.78</v>
      </c>
      <c r="I25" s="356"/>
      <c r="J25" s="89">
        <f t="shared" si="1"/>
        <v>9</v>
      </c>
      <c r="K25" s="142" t="str">
        <f>IFERROR(INDEX('SEMANA 17 AL 21 MAR'!$A$7:$AR$383,MATCH(A25,'SEMANA 17 AL 21 MAR'!$A$7:$A$424),44),"")</f>
        <v>P</v>
      </c>
      <c r="L25" s="357"/>
      <c r="M25" s="358"/>
      <c r="N25" s="120">
        <f t="shared" si="2"/>
        <v>0</v>
      </c>
      <c r="O25" s="132"/>
      <c r="P25" s="134"/>
      <c r="Q25" s="134"/>
      <c r="R25" s="134"/>
      <c r="S25" s="134"/>
      <c r="T25" s="134"/>
      <c r="U25" s="26">
        <f t="shared" si="3"/>
        <v>0</v>
      </c>
      <c r="V25" s="120" t="str">
        <f t="shared" si="4"/>
        <v/>
      </c>
      <c r="W25" s="355"/>
      <c r="X25" s="356"/>
      <c r="Y25" s="355"/>
      <c r="Z25" s="356"/>
      <c r="AA25" s="359"/>
      <c r="AB25" s="360"/>
      <c r="AC25" s="360"/>
      <c r="AD25" s="360"/>
      <c r="AE25" s="360"/>
      <c r="AF25" s="360"/>
      <c r="AG25" s="361"/>
      <c r="AH25" s="121">
        <f t="shared" si="5"/>
        <v>0</v>
      </c>
      <c r="AI25" s="292">
        <f>IFERROR(INDEX('SEMANA 17 AL 21 MAR'!$A$7:$AR$383,MATCH(A25,'SEMANA 17 AL 21 MAR'!$A$7:$A$424),43),"")</f>
        <v>0</v>
      </c>
    </row>
    <row r="26" spans="1:35" ht="17.100000000000001" customHeight="1" x14ac:dyDescent="0.25">
      <c r="A26" s="141">
        <v>62</v>
      </c>
      <c r="B26" s="26" t="str">
        <f>IFERROR(INDEX('SEMANA 17 AL 21 MAR'!$A$7:$AA$383,MATCH(A26,'SEMANA 17 AL 21 MAR'!$A$7:$A$424),2),"")</f>
        <v>PF #6</v>
      </c>
      <c r="C26" s="26" t="str">
        <f>IFERROR(INDEX('SEMANA 17 AL 21 MAR'!$A$7:$AA$383,MATCH(A26,'SEMANA 17 AL 21 MAR'!$A$7:$A$424),3),"")</f>
        <v>Perno riel FFCC BCY 7/8x115</v>
      </c>
      <c r="D26" s="26" t="str">
        <f>IFERROR(INDEX('SEMANA 17 AL 21 MAR'!$A$7:$AA$383,MATCH(A26,'SEMANA 17 AL 21 MAR'!$A$7:$A$424),5),"")</f>
        <v>ESTAMC</v>
      </c>
      <c r="E26" s="122">
        <f>IFERROR(INDEX('SEMANA 17 AL 21 MAR'!$A$7:$AA$383,MATCH(A26,'SEMANA 17 AL 21 MAR'!$A$7:$A$424),6),"")</f>
        <v>0.44500000000000001</v>
      </c>
      <c r="F26" s="123">
        <f>IFERROR(INDEX('SEMANA 17 AL 21 MAR'!$A$7:$AA$383,MATCH(A26,'SEMANA 17 AL 21 MAR'!$A$7:$A$424),7),"")</f>
        <v>1215</v>
      </c>
      <c r="G26" s="175">
        <f>IFERROR(INDEX('SEMANA 17 AL 21 MAR'!$A$7:$AA$383,MATCH(A26,'SEMANA 17 AL 21 MAR'!$A$7:$A$424),13),"")</f>
        <v>515</v>
      </c>
      <c r="H26" s="355">
        <f t="shared" si="0"/>
        <v>229.17500000000001</v>
      </c>
      <c r="I26" s="356"/>
      <c r="J26" s="89">
        <f t="shared" si="1"/>
        <v>3.8148148148148149</v>
      </c>
      <c r="K26" s="142" t="str">
        <f>IFERROR(INDEX('SEMANA 17 AL 21 MAR'!$A$7:$AR$383,MATCH(A26,'SEMANA 17 AL 21 MAR'!$A$7:$A$424),44),"")</f>
        <v>P</v>
      </c>
      <c r="L26" s="357">
        <v>515</v>
      </c>
      <c r="M26" s="358"/>
      <c r="N26" s="120">
        <f t="shared" si="2"/>
        <v>1</v>
      </c>
      <c r="O26" s="132"/>
      <c r="P26" s="134"/>
      <c r="Q26" s="134"/>
      <c r="R26" s="134"/>
      <c r="S26" s="134"/>
      <c r="T26" s="134"/>
      <c r="U26" s="26">
        <f t="shared" si="3"/>
        <v>0</v>
      </c>
      <c r="V26" s="120" t="str">
        <f t="shared" si="4"/>
        <v/>
      </c>
      <c r="W26" s="355"/>
      <c r="X26" s="356"/>
      <c r="Y26" s="355"/>
      <c r="Z26" s="356"/>
      <c r="AA26" s="359"/>
      <c r="AB26" s="360"/>
      <c r="AC26" s="360"/>
      <c r="AD26" s="360"/>
      <c r="AE26" s="360"/>
      <c r="AF26" s="360"/>
      <c r="AG26" s="361"/>
      <c r="AH26" s="121">
        <f t="shared" si="5"/>
        <v>229.17500000000001</v>
      </c>
      <c r="AI26" s="292">
        <f>IFERROR(INDEX('SEMANA 17 AL 21 MAR'!$A$7:$AR$383,MATCH(A26,'SEMANA 17 AL 21 MAR'!$A$7:$A$424),43),"")</f>
        <v>0</v>
      </c>
    </row>
    <row r="27" spans="1:35" ht="17.100000000000001" customHeight="1" x14ac:dyDescent="0.25">
      <c r="A27" s="141">
        <v>115</v>
      </c>
      <c r="B27" s="26" t="str">
        <f>IFERROR(INDEX('SEMANA 17 AL 21 MAR'!$A$7:$AA$383,MATCH(A27,'SEMANA 17 AL 21 MAR'!$A$7:$A$424),2),"")</f>
        <v>PF #6</v>
      </c>
      <c r="C27" s="26" t="str">
        <f>IFERROR(INDEX('SEMANA 17 AL 21 MAR'!$A$7:$AA$383,MATCH(A27,'SEMANA 17 AL 21 MAR'!$A$7:$A$424),3),"")</f>
        <v>Perno riel FFCC BCY 7/8x115</v>
      </c>
      <c r="D27" s="26" t="str">
        <f>IFERROR(INDEX('SEMANA 17 AL 21 MAR'!$A$7:$AA$383,MATCH(A27,'SEMANA 17 AL 21 MAR'!$A$7:$A$424),5),"")</f>
        <v>ESTAMC</v>
      </c>
      <c r="E27" s="122">
        <f>IFERROR(INDEX('SEMANA 17 AL 21 MAR'!$A$7:$AA$383,MATCH(A27,'SEMANA 17 AL 21 MAR'!$A$7:$A$424),6),"")</f>
        <v>0.44500000000000001</v>
      </c>
      <c r="F27" s="123">
        <f>IFERROR(INDEX('SEMANA 17 AL 21 MAR'!$A$7:$AA$383,MATCH(A27,'SEMANA 17 AL 21 MAR'!$A$7:$A$424),7),"")</f>
        <v>1215</v>
      </c>
      <c r="G27" s="175">
        <f>IFERROR(INDEX('SEMANA 17 AL 21 MAR'!$A$7:$AA$383,MATCH(A27,'SEMANA 17 AL 21 MAR'!$A$7:$A$424),13),"")</f>
        <v>600</v>
      </c>
      <c r="H27" s="355">
        <f t="shared" si="0"/>
        <v>267</v>
      </c>
      <c r="I27" s="356"/>
      <c r="J27" s="89">
        <f t="shared" si="1"/>
        <v>4.4444444444444446</v>
      </c>
      <c r="K27" s="142" t="str">
        <f>IFERROR(INDEX('SEMANA 17 AL 21 MAR'!$A$7:$AR$383,MATCH(A27,'SEMANA 17 AL 21 MAR'!$A$7:$A$424),44),"")</f>
        <v>P</v>
      </c>
      <c r="L27" s="357">
        <v>35</v>
      </c>
      <c r="M27" s="358"/>
      <c r="N27" s="120">
        <f t="shared" si="2"/>
        <v>5.8333333333333334E-2</v>
      </c>
      <c r="O27" s="132"/>
      <c r="P27" s="134"/>
      <c r="Q27" s="134"/>
      <c r="R27" s="134"/>
      <c r="S27" s="134"/>
      <c r="T27" s="134"/>
      <c r="U27" s="26">
        <f t="shared" si="3"/>
        <v>0</v>
      </c>
      <c r="V27" s="120" t="str">
        <f t="shared" si="4"/>
        <v/>
      </c>
      <c r="W27" s="355"/>
      <c r="X27" s="356"/>
      <c r="Y27" s="355"/>
      <c r="Z27" s="356"/>
      <c r="AA27" s="359"/>
      <c r="AB27" s="360"/>
      <c r="AC27" s="360"/>
      <c r="AD27" s="360"/>
      <c r="AE27" s="360"/>
      <c r="AF27" s="360"/>
      <c r="AG27" s="361"/>
      <c r="AH27" s="121">
        <f t="shared" si="5"/>
        <v>15.575000000000001</v>
      </c>
      <c r="AI27" s="292">
        <f>IFERROR(INDEX('SEMANA 17 AL 21 MAR'!$A$7:$AR$383,MATCH(A27,'SEMANA 17 AL 21 MAR'!$A$7:$A$424),43),"")</f>
        <v>0</v>
      </c>
    </row>
    <row r="28" spans="1:35" ht="17.100000000000001" customHeight="1" x14ac:dyDescent="0.25">
      <c r="A28" s="141">
        <v>77</v>
      </c>
      <c r="B28" s="26" t="str">
        <f>IFERROR(INDEX('SEMANA 17 AL 21 MAR'!$A$7:$AA$383,MATCH(A28,'SEMANA 17 AL 21 MAR'!$A$7:$A$424),2),"")</f>
        <v>PUNT ARC</v>
      </c>
      <c r="C28" s="26" t="str">
        <f>IFERROR(INDEX('SEMANA 17 AL 21 MAR'!$A$7:$AA$383,MATCH(A28,'SEMANA 17 AL 21 MAR'!$A$7:$A$424),3),"")</f>
        <v>Perno Cab Cuad 5/8x2.1/2</v>
      </c>
      <c r="D28" s="26" t="str">
        <f>IFERROR(INDEX('SEMANA 17 AL 21 MAR'!$A$7:$AA$383,MATCH(A28,'SEMANA 17 AL 21 MAR'!$A$7:$A$424),5),"")</f>
        <v>PUNTEAR</v>
      </c>
      <c r="E28" s="122">
        <f>IFERROR(INDEX('SEMANA 17 AL 21 MAR'!$A$7:$AA$383,MATCH(A28,'SEMANA 17 AL 21 MAR'!$A$7:$A$424),6),"")</f>
        <v>0.14799999999999999</v>
      </c>
      <c r="F28" s="123">
        <f>IFERROR(INDEX('SEMANA 17 AL 21 MAR'!$A$7:$AA$383,MATCH(A28,'SEMANA 17 AL 21 MAR'!$A$7:$A$424),7),"")</f>
        <v>2970</v>
      </c>
      <c r="G28" s="175">
        <f>IFERROR(INDEX('SEMANA 17 AL 21 MAR'!$A$7:$AA$383,MATCH(A28,'SEMANA 17 AL 21 MAR'!$A$7:$A$424),13),"")</f>
        <v>655</v>
      </c>
      <c r="H28" s="355">
        <f t="shared" si="0"/>
        <v>96.94</v>
      </c>
      <c r="I28" s="356"/>
      <c r="J28" s="89">
        <f t="shared" si="1"/>
        <v>1.9848484848484849</v>
      </c>
      <c r="K28" s="142" t="str">
        <f>IFERROR(INDEX('SEMANA 17 AL 21 MAR'!$A$7:$AR$383,MATCH(A28,'SEMANA 17 AL 21 MAR'!$A$7:$A$424),44),"")</f>
        <v>P</v>
      </c>
      <c r="L28" s="357">
        <v>155</v>
      </c>
      <c r="M28" s="358"/>
      <c r="N28" s="120">
        <f t="shared" si="2"/>
        <v>0.23664122137404581</v>
      </c>
      <c r="O28" s="132"/>
      <c r="P28" s="134"/>
      <c r="Q28" s="134"/>
      <c r="R28" s="134"/>
      <c r="S28" s="134"/>
      <c r="T28" s="134"/>
      <c r="U28" s="26">
        <f t="shared" si="3"/>
        <v>0</v>
      </c>
      <c r="V28" s="120" t="str">
        <f t="shared" si="4"/>
        <v/>
      </c>
      <c r="W28" s="355"/>
      <c r="X28" s="356"/>
      <c r="Y28" s="355"/>
      <c r="Z28" s="356"/>
      <c r="AA28" s="359"/>
      <c r="AB28" s="360"/>
      <c r="AC28" s="360"/>
      <c r="AD28" s="360"/>
      <c r="AE28" s="360"/>
      <c r="AF28" s="360"/>
      <c r="AG28" s="361"/>
      <c r="AH28" s="121">
        <f t="shared" si="5"/>
        <v>22.939999999999998</v>
      </c>
      <c r="AI28" s="292">
        <f>IFERROR(INDEX('SEMANA 17 AL 21 MAR'!$A$7:$AR$383,MATCH(A28,'SEMANA 17 AL 21 MAR'!$A$7:$A$424),43),"")</f>
        <v>0</v>
      </c>
    </row>
    <row r="29" spans="1:35" ht="17.100000000000001" customHeight="1" x14ac:dyDescent="0.25">
      <c r="A29" s="141">
        <v>87</v>
      </c>
      <c r="B29" s="26" t="str">
        <f>IFERROR(INDEX('SEMANA 17 AL 21 MAR'!$A$7:$AA$383,MATCH(A29,'SEMANA 17 AL 21 MAR'!$A$7:$A$424),2),"")</f>
        <v>PUNT BARRA</v>
      </c>
      <c r="C29" s="26" t="str">
        <f>IFERROR(INDEX('SEMANA 17 AL 21 MAR'!$A$7:$AA$383,MATCH(A29,'SEMANA 17 AL 21 MAR'!$A$7:$A$424),3),"")</f>
        <v>Barra 3/4 1020</v>
      </c>
      <c r="D29" s="26" t="str">
        <f>IFERROR(INDEX('SEMANA 17 AL 21 MAR'!$A$7:$AA$383,MATCH(A29,'SEMANA 17 AL 21 MAR'!$A$7:$A$424),5),"")</f>
        <v>PUBARR</v>
      </c>
      <c r="E29" s="122">
        <f>IFERROR(INDEX('SEMANA 17 AL 21 MAR'!$A$7:$AA$383,MATCH(A29,'SEMANA 17 AL 21 MAR'!$A$7:$A$424),6),"")</f>
        <v>13.44</v>
      </c>
      <c r="F29" s="123">
        <f>IFERROR(INDEX('SEMANA 17 AL 21 MAR'!$A$7:$AA$383,MATCH(A29,'SEMANA 17 AL 21 MAR'!$A$7:$A$424),7),"")</f>
        <v>216</v>
      </c>
      <c r="G29" s="175">
        <f>IFERROR(INDEX('SEMANA 17 AL 21 MAR'!$A$7:$AA$383,MATCH(A29,'SEMANA 17 AL 21 MAR'!$A$7:$A$424),13),"")</f>
        <v>75</v>
      </c>
      <c r="H29" s="355">
        <f t="shared" si="0"/>
        <v>1008</v>
      </c>
      <c r="I29" s="356"/>
      <c r="J29" s="89">
        <f t="shared" si="1"/>
        <v>3.125</v>
      </c>
      <c r="K29" s="142" t="str">
        <f>IFERROR(INDEX('SEMANA 17 AL 21 MAR'!$A$7:$AR$383,MATCH(A29,'SEMANA 17 AL 21 MAR'!$A$7:$A$424),44),"")</f>
        <v>P</v>
      </c>
      <c r="L29" s="357"/>
      <c r="M29" s="358"/>
      <c r="N29" s="120">
        <f t="shared" si="2"/>
        <v>0</v>
      </c>
      <c r="O29" s="132"/>
      <c r="P29" s="134"/>
      <c r="Q29" s="134"/>
      <c r="R29" s="134"/>
      <c r="S29" s="134"/>
      <c r="T29" s="134"/>
      <c r="U29" s="26">
        <f t="shared" si="3"/>
        <v>0</v>
      </c>
      <c r="V29" s="120" t="str">
        <f t="shared" si="4"/>
        <v/>
      </c>
      <c r="W29" s="355"/>
      <c r="X29" s="356"/>
      <c r="Y29" s="355"/>
      <c r="Z29" s="356"/>
      <c r="AA29" s="359"/>
      <c r="AB29" s="360"/>
      <c r="AC29" s="360"/>
      <c r="AD29" s="360"/>
      <c r="AE29" s="360"/>
      <c r="AF29" s="360"/>
      <c r="AG29" s="361"/>
      <c r="AH29" s="121">
        <f t="shared" si="5"/>
        <v>0</v>
      </c>
      <c r="AI29" s="292">
        <f>IFERROR(INDEX('SEMANA 17 AL 21 MAR'!$A$7:$AR$383,MATCH(A29,'SEMANA 17 AL 21 MAR'!$A$7:$A$424),43),"")</f>
        <v>0</v>
      </c>
    </row>
    <row r="30" spans="1:35" ht="17.100000000000001" customHeight="1" x14ac:dyDescent="0.25">
      <c r="A30" s="141">
        <v>10</v>
      </c>
      <c r="B30" s="26" t="str">
        <f>IFERROR(INDEX('SEMANA 17 AL 21 MAR'!$A$7:$AA$383,MATCH(A30,'SEMANA 17 AL 21 MAR'!$A$7:$A$424),2),"")</f>
        <v>PUNT TIR</v>
      </c>
      <c r="C30" s="26" t="str">
        <f>IFERROR(INDEX('SEMANA 17 AL 21 MAR'!$A$7:$AA$383,MATCH(A30,'SEMANA 17 AL 21 MAR'!$A$7:$A$424),3),"")</f>
        <v>Tirafondo Nº2, 7/8x149</v>
      </c>
      <c r="D30" s="26" t="str">
        <f>IFERROR(INDEX('SEMANA 17 AL 21 MAR'!$A$7:$AA$383,MATCH(A30,'SEMANA 17 AL 21 MAR'!$A$7:$A$424),5),"")</f>
        <v>PUTIR</v>
      </c>
      <c r="E30" s="122">
        <f>IFERROR(INDEX('SEMANA 17 AL 21 MAR'!$A$7:$AA$383,MATCH(A30,'SEMANA 17 AL 21 MAR'!$A$7:$A$424),6),"")</f>
        <v>0.55200000000000005</v>
      </c>
      <c r="F30" s="123">
        <f>IFERROR(INDEX('SEMANA 17 AL 21 MAR'!$A$7:$AA$383,MATCH(A30,'SEMANA 17 AL 21 MAR'!$A$7:$A$424),7),"")</f>
        <v>1800</v>
      </c>
      <c r="G30" s="175">
        <f>IFERROR(INDEX('SEMANA 17 AL 21 MAR'!$A$7:$AA$383,MATCH(A30,'SEMANA 17 AL 21 MAR'!$A$7:$A$424),13),"")</f>
        <v>1800</v>
      </c>
      <c r="H30" s="355">
        <f t="shared" si="0"/>
        <v>993.60000000000014</v>
      </c>
      <c r="I30" s="356"/>
      <c r="J30" s="89">
        <f t="shared" si="1"/>
        <v>9</v>
      </c>
      <c r="K30" s="142" t="str">
        <f>IFERROR(INDEX('SEMANA 17 AL 21 MAR'!$A$7:$AR$383,MATCH(A30,'SEMANA 17 AL 21 MAR'!$A$7:$A$424),44),"")</f>
        <v>P</v>
      </c>
      <c r="L30" s="357">
        <v>1611</v>
      </c>
      <c r="M30" s="358"/>
      <c r="N30" s="120">
        <f t="shared" si="2"/>
        <v>0.89500000000000002</v>
      </c>
      <c r="O30" s="132"/>
      <c r="P30" s="134"/>
      <c r="Q30" s="134"/>
      <c r="R30" s="134"/>
      <c r="S30" s="134"/>
      <c r="T30" s="134"/>
      <c r="U30" s="26">
        <f t="shared" si="3"/>
        <v>0</v>
      </c>
      <c r="V30" s="120" t="str">
        <f t="shared" si="4"/>
        <v/>
      </c>
      <c r="W30" s="355"/>
      <c r="X30" s="356"/>
      <c r="Y30" s="355"/>
      <c r="Z30" s="356"/>
      <c r="AA30" s="359"/>
      <c r="AB30" s="360"/>
      <c r="AC30" s="360"/>
      <c r="AD30" s="360"/>
      <c r="AE30" s="360"/>
      <c r="AF30" s="360"/>
      <c r="AG30" s="361"/>
      <c r="AH30" s="121">
        <f t="shared" si="5"/>
        <v>889.27200000000005</v>
      </c>
      <c r="AI30" s="292">
        <f>IFERROR(INDEX('SEMANA 17 AL 21 MAR'!$A$7:$AR$383,MATCH(A30,'SEMANA 17 AL 21 MAR'!$A$7:$A$424),43),"")</f>
        <v>0</v>
      </c>
    </row>
    <row r="31" spans="1:35" ht="17.100000000000001" customHeight="1" x14ac:dyDescent="0.25">
      <c r="A31" s="141">
        <v>78</v>
      </c>
      <c r="B31" s="26" t="str">
        <f>IFERROR(INDEX('SEMANA 17 AL 21 MAR'!$A$7:$AA$383,MATCH(A31,'SEMANA 17 AL 21 MAR'!$A$7:$A$424),2),"")</f>
        <v>TERR #1</v>
      </c>
      <c r="C31" s="26" t="str">
        <f>IFERROR(INDEX('SEMANA 17 AL 21 MAR'!$A$7:$AA$383,MATCH(A31,'SEMANA 17 AL 21 MAR'!$A$7:$A$424),3),"")</f>
        <v>Perno Cab Cuad 5/8x2.1/2</v>
      </c>
      <c r="D31" s="26" t="str">
        <f>IFERROR(INDEX('SEMANA 17 AL 21 MAR'!$A$7:$AA$383,MATCH(A31,'SEMANA 17 AL 21 MAR'!$A$7:$A$424),5),"")</f>
        <v>TERRAJAR</v>
      </c>
      <c r="E31" s="122">
        <f>IFERROR(INDEX('SEMANA 17 AL 21 MAR'!$A$7:$AA$383,MATCH(A31,'SEMANA 17 AL 21 MAR'!$A$7:$A$424),6),"")</f>
        <v>0.14799999999999999</v>
      </c>
      <c r="F31" s="123">
        <f>IFERROR(INDEX('SEMANA 17 AL 21 MAR'!$A$7:$AA$383,MATCH(A31,'SEMANA 17 AL 21 MAR'!$A$7:$A$424),7),"")</f>
        <v>1575</v>
      </c>
      <c r="G31" s="175">
        <f>IFERROR(INDEX('SEMANA 17 AL 21 MAR'!$A$7:$AA$383,MATCH(A31,'SEMANA 17 AL 21 MAR'!$A$7:$A$424),13),"")</f>
        <v>655</v>
      </c>
      <c r="H31" s="355">
        <f t="shared" si="0"/>
        <v>96.94</v>
      </c>
      <c r="I31" s="356"/>
      <c r="J31" s="89">
        <f t="shared" si="1"/>
        <v>3.7428571428571429</v>
      </c>
      <c r="K31" s="142" t="str">
        <f>IFERROR(INDEX('SEMANA 17 AL 21 MAR'!$A$7:$AR$383,MATCH(A31,'SEMANA 17 AL 21 MAR'!$A$7:$A$424),44),"")</f>
        <v>T</v>
      </c>
      <c r="L31" s="357"/>
      <c r="M31" s="358"/>
      <c r="N31" s="120">
        <f t="shared" si="2"/>
        <v>0</v>
      </c>
      <c r="O31" s="132"/>
      <c r="P31" s="134"/>
      <c r="Q31" s="134"/>
      <c r="R31" s="134"/>
      <c r="S31" s="134"/>
      <c r="T31" s="134"/>
      <c r="U31" s="26">
        <f t="shared" si="3"/>
        <v>0</v>
      </c>
      <c r="V31" s="120" t="str">
        <f t="shared" si="4"/>
        <v/>
      </c>
      <c r="W31" s="355"/>
      <c r="X31" s="356"/>
      <c r="Y31" s="355"/>
      <c r="Z31" s="356"/>
      <c r="AA31" s="359"/>
      <c r="AB31" s="360"/>
      <c r="AC31" s="360"/>
      <c r="AD31" s="360"/>
      <c r="AE31" s="360"/>
      <c r="AF31" s="360"/>
      <c r="AG31" s="361"/>
      <c r="AH31" s="121">
        <f t="shared" si="5"/>
        <v>0</v>
      </c>
      <c r="AI31" s="292">
        <f>IFERROR(INDEX('SEMANA 17 AL 21 MAR'!$A$7:$AR$383,MATCH(A31,'SEMANA 17 AL 21 MAR'!$A$7:$A$424),43),"")</f>
        <v>2385</v>
      </c>
    </row>
    <row r="32" spans="1:35" ht="17.100000000000001" customHeight="1" x14ac:dyDescent="0.25">
      <c r="A32" s="141">
        <v>65</v>
      </c>
      <c r="B32" s="26" t="str">
        <f>IFERROR(INDEX('SEMANA 17 AL 21 MAR'!$A$7:$AA$383,MATCH(A32,'SEMANA 17 AL 21 MAR'!$A$7:$A$424),2),"")</f>
        <v>TERR #4</v>
      </c>
      <c r="C32" s="26" t="str">
        <f>IFERROR(INDEX('SEMANA 17 AL 21 MAR'!$A$7:$AA$383,MATCH(A32,'SEMANA 17 AL 21 MAR'!$A$7:$A$424),3),"")</f>
        <v>Perno riel FFCC BCY 7/8x115</v>
      </c>
      <c r="D32" s="26" t="str">
        <f>IFERROR(INDEX('SEMANA 17 AL 21 MAR'!$A$7:$AA$383,MATCH(A32,'SEMANA 17 AL 21 MAR'!$A$7:$A$424),5),"")</f>
        <v>TERRAJAR</v>
      </c>
      <c r="E32" s="122">
        <f>IFERROR(INDEX('SEMANA 17 AL 21 MAR'!$A$7:$AA$383,MATCH(A32,'SEMANA 17 AL 21 MAR'!$A$7:$A$424),6),"")</f>
        <v>0.44500000000000001</v>
      </c>
      <c r="F32" s="123">
        <f>IFERROR(INDEX('SEMANA 17 AL 21 MAR'!$A$7:$AA$383,MATCH(A32,'SEMANA 17 AL 21 MAR'!$A$7:$A$424),7),"")</f>
        <v>873</v>
      </c>
      <c r="G32" s="175">
        <f>IFERROR(INDEX('SEMANA 17 AL 21 MAR'!$A$7:$AA$383,MATCH(A32,'SEMANA 17 AL 21 MAR'!$A$7:$A$424),13),"")</f>
        <v>615</v>
      </c>
      <c r="H32" s="355">
        <f t="shared" si="0"/>
        <v>273.67500000000001</v>
      </c>
      <c r="I32" s="356"/>
      <c r="J32" s="89">
        <f t="shared" si="1"/>
        <v>6.34020618556701</v>
      </c>
      <c r="K32" s="142" t="str">
        <f>IFERROR(INDEX('SEMANA 17 AL 21 MAR'!$A$7:$AR$383,MATCH(A32,'SEMANA 17 AL 21 MAR'!$A$7:$A$424),44),"")</f>
        <v>T</v>
      </c>
      <c r="L32" s="357">
        <v>397</v>
      </c>
      <c r="M32" s="358"/>
      <c r="N32" s="120">
        <f t="shared" si="2"/>
        <v>0.64552845528455283</v>
      </c>
      <c r="O32" s="132"/>
      <c r="P32" s="134"/>
      <c r="Q32" s="134"/>
      <c r="R32" s="134"/>
      <c r="S32" s="134"/>
      <c r="T32" s="134"/>
      <c r="U32" s="26">
        <f t="shared" si="3"/>
        <v>0</v>
      </c>
      <c r="V32" s="120" t="str">
        <f t="shared" si="4"/>
        <v/>
      </c>
      <c r="W32" s="355"/>
      <c r="X32" s="356"/>
      <c r="Y32" s="355"/>
      <c r="Z32" s="356"/>
      <c r="AA32" s="359"/>
      <c r="AB32" s="360"/>
      <c r="AC32" s="360"/>
      <c r="AD32" s="360"/>
      <c r="AE32" s="360"/>
      <c r="AF32" s="360"/>
      <c r="AG32" s="361"/>
      <c r="AH32" s="121">
        <f t="shared" si="5"/>
        <v>176.66499999999999</v>
      </c>
      <c r="AI32" s="292">
        <f>IFERROR(INDEX('SEMANA 17 AL 21 MAR'!$A$7:$AR$383,MATCH(A32,'SEMANA 17 AL 21 MAR'!$A$7:$A$424),43),"")</f>
        <v>3000</v>
      </c>
    </row>
    <row r="33" spans="1:35" ht="17.100000000000001" customHeight="1" x14ac:dyDescent="0.25">
      <c r="A33" s="141">
        <v>7</v>
      </c>
      <c r="B33" s="26" t="str">
        <f>IFERROR(INDEX('SEMANA 17 AL 21 MAR'!$A$7:$AA$383,MATCH(A33,'SEMANA 17 AL 21 MAR'!$A$7:$A$424),2),"")</f>
        <v>TIJERA #2</v>
      </c>
      <c r="C33" s="26" t="str">
        <f>IFERROR(INDEX('SEMANA 17 AL 21 MAR'!$A$7:$AA$383,MATCH(A33,'SEMANA 17 AL 21 MAR'!$A$7:$A$424),3),"")</f>
        <v>Tirafondo Nº2, 7/8x149</v>
      </c>
      <c r="D33" s="26" t="str">
        <f>IFERROR(INDEX('SEMANA 17 AL 21 MAR'!$A$7:$AA$383,MATCH(A33,'SEMANA 17 AL 21 MAR'!$A$7:$A$424),5),"")</f>
        <v>CORTAR</v>
      </c>
      <c r="E33" s="122">
        <f>IFERROR(INDEX('SEMANA 17 AL 21 MAR'!$A$7:$AA$383,MATCH(A33,'SEMANA 17 AL 21 MAR'!$A$7:$A$424),6),"")</f>
        <v>0.55200000000000005</v>
      </c>
      <c r="F33" s="123">
        <f>IFERROR(INDEX('SEMANA 17 AL 21 MAR'!$A$7:$AA$383,MATCH(A33,'SEMANA 17 AL 21 MAR'!$A$7:$A$424),7),"")</f>
        <v>4590</v>
      </c>
      <c r="G33" s="175">
        <f>IFERROR(INDEX('SEMANA 17 AL 21 MAR'!$A$7:$AA$383,MATCH(A33,'SEMANA 17 AL 21 MAR'!$A$7:$A$424),13),"")</f>
        <v>1375</v>
      </c>
      <c r="H33" s="355">
        <f t="shared" si="0"/>
        <v>759.00000000000011</v>
      </c>
      <c r="I33" s="356"/>
      <c r="J33" s="89">
        <f t="shared" si="1"/>
        <v>2.6960784313725492</v>
      </c>
      <c r="K33" s="142" t="str">
        <f>IFERROR(INDEX('SEMANA 17 AL 21 MAR'!$A$7:$AR$383,MATCH(A33,'SEMANA 17 AL 21 MAR'!$A$7:$A$424),44),"")</f>
        <v>P</v>
      </c>
      <c r="L33" s="357">
        <v>840</v>
      </c>
      <c r="M33" s="358"/>
      <c r="N33" s="120">
        <f t="shared" si="2"/>
        <v>0.61090909090909096</v>
      </c>
      <c r="O33" s="132"/>
      <c r="P33" s="134"/>
      <c r="Q33" s="134"/>
      <c r="R33" s="134"/>
      <c r="S33" s="134"/>
      <c r="T33" s="134"/>
      <c r="U33" s="26">
        <f t="shared" si="3"/>
        <v>0</v>
      </c>
      <c r="V33" s="120" t="str">
        <f t="shared" si="4"/>
        <v/>
      </c>
      <c r="W33" s="355"/>
      <c r="X33" s="356"/>
      <c r="Y33" s="355"/>
      <c r="Z33" s="356"/>
      <c r="AA33" s="359"/>
      <c r="AB33" s="360"/>
      <c r="AC33" s="360"/>
      <c r="AD33" s="360"/>
      <c r="AE33" s="360"/>
      <c r="AF33" s="360"/>
      <c r="AG33" s="361"/>
      <c r="AH33" s="121">
        <f t="shared" si="5"/>
        <v>463.68000000000006</v>
      </c>
      <c r="AI33" s="292">
        <f>IFERROR(INDEX('SEMANA 17 AL 21 MAR'!$A$7:$AR$383,MATCH(A33,'SEMANA 17 AL 21 MAR'!$A$7:$A$424),43),"")</f>
        <v>0</v>
      </c>
    </row>
    <row r="34" spans="1:35" ht="17.100000000000001" customHeight="1" x14ac:dyDescent="0.25">
      <c r="A34" s="141">
        <v>104</v>
      </c>
      <c r="B34" s="26" t="str">
        <f>IFERROR(INDEX('SEMANA 17 AL 21 MAR'!$A$7:$AA$383,MATCH(A34,'SEMANA 17 AL 21 MAR'!$A$7:$A$424),2),"")</f>
        <v>TIJERA #2</v>
      </c>
      <c r="C34" s="26" t="str">
        <f>IFERROR(INDEX('SEMANA 17 AL 21 MAR'!$A$7:$AA$383,MATCH(A34,'SEMANA 17 AL 21 MAR'!$A$7:$A$424),3),"")</f>
        <v>Perno riel FFCC JDZ 1x130</v>
      </c>
      <c r="D34" s="26" t="str">
        <f>IFERROR(INDEX('SEMANA 17 AL 21 MAR'!$A$7:$AA$383,MATCH(A34,'SEMANA 17 AL 21 MAR'!$A$7:$A$424),5),"")</f>
        <v>CORTAR</v>
      </c>
      <c r="E34" s="122">
        <f>IFERROR(INDEX('SEMANA 17 AL 21 MAR'!$A$7:$AA$383,MATCH(A34,'SEMANA 17 AL 21 MAR'!$A$7:$A$424),6),"")</f>
        <v>0.68500000000000005</v>
      </c>
      <c r="F34" s="123">
        <f>IFERROR(INDEX('SEMANA 17 AL 21 MAR'!$A$7:$AA$383,MATCH(A34,'SEMANA 17 AL 21 MAR'!$A$7:$A$424),7),"")</f>
        <v>4230</v>
      </c>
      <c r="G34" s="175">
        <f>IFERROR(INDEX('SEMANA 17 AL 21 MAR'!$A$7:$AA$383,MATCH(A34,'SEMANA 17 AL 21 MAR'!$A$7:$A$424),13),"")</f>
        <v>1000</v>
      </c>
      <c r="H34" s="355">
        <f t="shared" si="0"/>
        <v>685</v>
      </c>
      <c r="I34" s="356"/>
      <c r="J34" s="89">
        <f t="shared" si="1"/>
        <v>2.1276595744680851</v>
      </c>
      <c r="K34" s="142" t="str">
        <f>IFERROR(INDEX('SEMANA 17 AL 21 MAR'!$A$7:$AR$383,MATCH(A34,'SEMANA 17 AL 21 MAR'!$A$7:$A$424),44),"")</f>
        <v>P</v>
      </c>
      <c r="L34" s="357">
        <v>1008</v>
      </c>
      <c r="M34" s="358"/>
      <c r="N34" s="120">
        <f t="shared" si="2"/>
        <v>1.008</v>
      </c>
      <c r="O34" s="132"/>
      <c r="P34" s="134"/>
      <c r="Q34" s="134"/>
      <c r="R34" s="134"/>
      <c r="S34" s="134"/>
      <c r="T34" s="134"/>
      <c r="U34" s="26">
        <f t="shared" si="3"/>
        <v>0</v>
      </c>
      <c r="V34" s="120" t="str">
        <f t="shared" si="4"/>
        <v/>
      </c>
      <c r="W34" s="355"/>
      <c r="X34" s="356"/>
      <c r="Y34" s="355"/>
      <c r="Z34" s="356"/>
      <c r="AA34" s="359"/>
      <c r="AB34" s="360"/>
      <c r="AC34" s="360"/>
      <c r="AD34" s="360"/>
      <c r="AE34" s="360"/>
      <c r="AF34" s="360"/>
      <c r="AG34" s="361"/>
      <c r="AH34" s="121">
        <f t="shared" si="5"/>
        <v>690.48</v>
      </c>
      <c r="AI34" s="292">
        <f>IFERROR(INDEX('SEMANA 17 AL 21 MAR'!$A$7:$AR$383,MATCH(A34,'SEMANA 17 AL 21 MAR'!$A$7:$A$424),43),"")</f>
        <v>0</v>
      </c>
    </row>
    <row r="35" spans="1:35" ht="17.100000000000001" customHeight="1" x14ac:dyDescent="0.25">
      <c r="A35" s="141">
        <v>109</v>
      </c>
      <c r="B35" s="26" t="str">
        <f>IFERROR(INDEX('SEMANA 17 AL 21 MAR'!$A$7:$AA$383,MATCH(A35,'SEMANA 17 AL 21 MAR'!$A$7:$A$424),2),"")</f>
        <v>TIJERA #2</v>
      </c>
      <c r="C35" s="26" t="str">
        <f>IFERROR(INDEX('SEMANA 17 AL 21 MAR'!$A$7:$AA$383,MATCH(A35,'SEMANA 17 AL 21 MAR'!$A$7:$A$424),3),"")</f>
        <v>Perno riel FFCC KJX 1x140</v>
      </c>
      <c r="D35" s="26" t="str">
        <f>IFERROR(INDEX('SEMANA 17 AL 21 MAR'!$A$7:$AA$383,MATCH(A35,'SEMANA 17 AL 21 MAR'!$A$7:$A$424),5),"")</f>
        <v>CORTAR</v>
      </c>
      <c r="E35" s="122">
        <f>IFERROR(INDEX('SEMANA 17 AL 21 MAR'!$A$7:$AA$383,MATCH(A35,'SEMANA 17 AL 21 MAR'!$A$7:$A$424),6),"")</f>
        <v>0.72</v>
      </c>
      <c r="F35" s="123">
        <f>IFERROR(INDEX('SEMANA 17 AL 21 MAR'!$A$7:$AA$383,MATCH(A35,'SEMANA 17 AL 21 MAR'!$A$7:$A$424),7),"")</f>
        <v>4230</v>
      </c>
      <c r="G35" s="175">
        <f>IFERROR(INDEX('SEMANA 17 AL 21 MAR'!$A$7:$AA$383,MATCH(A35,'SEMANA 17 AL 21 MAR'!$A$7:$A$424),13),"")</f>
        <v>1000</v>
      </c>
      <c r="H35" s="355">
        <f t="shared" si="0"/>
        <v>720</v>
      </c>
      <c r="I35" s="356"/>
      <c r="J35" s="89">
        <f t="shared" si="1"/>
        <v>2.1276595744680851</v>
      </c>
      <c r="K35" s="142" t="str">
        <f>IFERROR(INDEX('SEMANA 17 AL 21 MAR'!$A$7:$AR$383,MATCH(A35,'SEMANA 17 AL 21 MAR'!$A$7:$A$424),44),"")</f>
        <v>P</v>
      </c>
      <c r="L35" s="357"/>
      <c r="M35" s="358"/>
      <c r="N35" s="120">
        <f t="shared" si="2"/>
        <v>0</v>
      </c>
      <c r="O35" s="132"/>
      <c r="P35" s="134"/>
      <c r="Q35" s="134"/>
      <c r="R35" s="134"/>
      <c r="S35" s="134"/>
      <c r="T35" s="134"/>
      <c r="U35" s="26">
        <f t="shared" si="3"/>
        <v>0</v>
      </c>
      <c r="V35" s="120" t="str">
        <f t="shared" si="4"/>
        <v/>
      </c>
      <c r="W35" s="355"/>
      <c r="X35" s="356"/>
      <c r="Y35" s="355"/>
      <c r="Z35" s="356"/>
      <c r="AA35" s="359"/>
      <c r="AB35" s="360"/>
      <c r="AC35" s="360"/>
      <c r="AD35" s="360"/>
      <c r="AE35" s="360"/>
      <c r="AF35" s="360"/>
      <c r="AG35" s="361"/>
      <c r="AH35" s="121">
        <f t="shared" si="5"/>
        <v>0</v>
      </c>
      <c r="AI35" s="292">
        <f>IFERROR(INDEX('SEMANA 17 AL 21 MAR'!$A$7:$AR$383,MATCH(A35,'SEMANA 17 AL 21 MAR'!$A$7:$A$424),43),"")</f>
        <v>0</v>
      </c>
    </row>
    <row r="36" spans="1:35" ht="17.100000000000001" customHeight="1" x14ac:dyDescent="0.25">
      <c r="A36" s="141">
        <v>114</v>
      </c>
      <c r="B36" s="26" t="str">
        <f>IFERROR(INDEX('SEMANA 17 AL 21 MAR'!$A$7:$AA$383,MATCH(A36,'SEMANA 17 AL 21 MAR'!$A$7:$A$424),2),"")</f>
        <v>TIJERA #2</v>
      </c>
      <c r="C36" s="26" t="str">
        <f>IFERROR(INDEX('SEMANA 17 AL 21 MAR'!$A$7:$AA$383,MATCH(A36,'SEMANA 17 AL 21 MAR'!$A$7:$A$424),3),"")</f>
        <v>Perno riel FFCC BCY 7/8x115</v>
      </c>
      <c r="D36" s="26" t="str">
        <f>IFERROR(INDEX('SEMANA 17 AL 21 MAR'!$A$7:$AA$383,MATCH(A36,'SEMANA 17 AL 21 MAR'!$A$7:$A$424),5),"")</f>
        <v>CORTAR</v>
      </c>
      <c r="E36" s="122">
        <f>IFERROR(INDEX('SEMANA 17 AL 21 MAR'!$A$7:$AA$383,MATCH(A36,'SEMANA 17 AL 21 MAR'!$A$7:$A$424),6),"")</f>
        <v>0.44500000000000001</v>
      </c>
      <c r="F36" s="123">
        <f>IFERROR(INDEX('SEMANA 17 AL 21 MAR'!$A$7:$AA$383,MATCH(A36,'SEMANA 17 AL 21 MAR'!$A$7:$A$424),7),"")</f>
        <v>4590</v>
      </c>
      <c r="G36" s="175">
        <f>IFERROR(INDEX('SEMANA 17 AL 21 MAR'!$A$7:$AA$383,MATCH(A36,'SEMANA 17 AL 21 MAR'!$A$7:$A$424),13),"")</f>
        <v>1000</v>
      </c>
      <c r="H36" s="355">
        <f t="shared" si="0"/>
        <v>445</v>
      </c>
      <c r="I36" s="356"/>
      <c r="J36" s="89">
        <f t="shared" si="1"/>
        <v>1.9607843137254901</v>
      </c>
      <c r="K36" s="142" t="str">
        <f>IFERROR(INDEX('SEMANA 17 AL 21 MAR'!$A$7:$AR$383,MATCH(A36,'SEMANA 17 AL 21 MAR'!$A$7:$A$424),44),"")</f>
        <v>P</v>
      </c>
      <c r="L36" s="357">
        <v>1015</v>
      </c>
      <c r="M36" s="358"/>
      <c r="N36" s="120">
        <f t="shared" si="2"/>
        <v>1.0149999999999999</v>
      </c>
      <c r="O36" s="132"/>
      <c r="P36" s="134"/>
      <c r="Q36" s="134"/>
      <c r="R36" s="134"/>
      <c r="S36" s="134"/>
      <c r="T36" s="134"/>
      <c r="U36" s="26">
        <f t="shared" si="3"/>
        <v>0</v>
      </c>
      <c r="V36" s="120" t="str">
        <f t="shared" si="4"/>
        <v/>
      </c>
      <c r="W36" s="355"/>
      <c r="X36" s="356"/>
      <c r="Y36" s="355"/>
      <c r="Z36" s="356"/>
      <c r="AA36" s="359"/>
      <c r="AB36" s="360"/>
      <c r="AC36" s="360"/>
      <c r="AD36" s="360"/>
      <c r="AE36" s="360"/>
      <c r="AF36" s="360"/>
      <c r="AG36" s="361"/>
      <c r="AH36" s="121">
        <f t="shared" si="5"/>
        <v>451.67500000000001</v>
      </c>
      <c r="AI36" s="292">
        <f>IFERROR(INDEX('SEMANA 17 AL 21 MAR'!$A$7:$AR$383,MATCH(A36,'SEMANA 17 AL 21 MAR'!$A$7:$A$424),43),"")</f>
        <v>0</v>
      </c>
    </row>
    <row r="37" spans="1:35" ht="17.100000000000001" customHeight="1" x14ac:dyDescent="0.25">
      <c r="A37" s="141"/>
      <c r="B37" s="26" t="str">
        <f>IFERROR(INDEX('SEMANA 17 AL 21 MAR'!$A$7:$AA$383,MATCH(A37,'SEMANA 17 AL 21 MAR'!$A$7:$A$424),2),"")</f>
        <v/>
      </c>
      <c r="C37" s="26" t="str">
        <f>IFERROR(INDEX('SEMANA 17 AL 21 MAR'!$A$7:$AA$383,MATCH(A37,'SEMANA 17 AL 21 MAR'!$A$7:$A$424),3),"")</f>
        <v/>
      </c>
      <c r="D37" s="26" t="str">
        <f>IFERROR(INDEX('SEMANA 17 AL 21 MAR'!$A$7:$AA$383,MATCH(A37,'SEMANA 17 AL 21 MAR'!$A$7:$A$424),5),"")</f>
        <v/>
      </c>
      <c r="E37" s="122" t="str">
        <f>IFERROR(INDEX('SEMANA 17 AL 21 MAR'!$A$7:$AA$383,MATCH(A37,'SEMANA 17 AL 21 MAR'!$A$7:$A$424),6),"")</f>
        <v/>
      </c>
      <c r="F37" s="123" t="str">
        <f>IFERROR(INDEX('SEMANA 17 AL 21 MAR'!$A$7:$AA$383,MATCH(A37,'SEMANA 17 AL 21 MAR'!$A$7:$A$424),7),"")</f>
        <v/>
      </c>
      <c r="G37" s="175" t="str">
        <f>IFERROR(INDEX('SEMANA 17 AL 21 MAR'!$A$7:$AA$383,MATCH(A37,'SEMANA 17 AL 21 MAR'!$A$7:$A$424),13),"")</f>
        <v/>
      </c>
      <c r="H37" s="355" t="str">
        <f t="shared" si="0"/>
        <v/>
      </c>
      <c r="I37" s="356"/>
      <c r="J37" s="89" t="str">
        <f t="shared" si="1"/>
        <v/>
      </c>
      <c r="K37" s="142" t="str">
        <f>IFERROR(INDEX('SEMANA 17 AL 21 MAR'!$A$7:$AR$383,MATCH(A37,'SEMANA 17 AL 21 MAR'!$A$7:$A$424),44),"")</f>
        <v/>
      </c>
      <c r="L37" s="357"/>
      <c r="M37" s="358"/>
      <c r="N37" s="120" t="str">
        <f t="shared" si="2"/>
        <v/>
      </c>
      <c r="O37" s="132"/>
      <c r="P37" s="134"/>
      <c r="Q37" s="134"/>
      <c r="R37" s="134"/>
      <c r="S37" s="134"/>
      <c r="T37" s="134"/>
      <c r="U37" s="26">
        <f t="shared" si="3"/>
        <v>0</v>
      </c>
      <c r="V37" s="120" t="str">
        <f t="shared" si="4"/>
        <v/>
      </c>
      <c r="W37" s="355"/>
      <c r="X37" s="356"/>
      <c r="Y37" s="355"/>
      <c r="Z37" s="356"/>
      <c r="AA37" s="359"/>
      <c r="AB37" s="360"/>
      <c r="AC37" s="360"/>
      <c r="AD37" s="360"/>
      <c r="AE37" s="360"/>
      <c r="AF37" s="360"/>
      <c r="AG37" s="361"/>
      <c r="AH37" s="121" t="str">
        <f t="shared" si="5"/>
        <v/>
      </c>
      <c r="AI37" s="292" t="str">
        <f>IFERROR(INDEX('SEMANA 17 AL 21 MAR'!$A$7:$AR$383,MATCH(A37,'SEMANA 17 AL 21 MAR'!$A$7:$A$424),43),"")</f>
        <v/>
      </c>
    </row>
    <row r="38" spans="1:35" ht="17.100000000000001" customHeight="1" x14ac:dyDescent="0.25">
      <c r="A38" s="141"/>
      <c r="B38" s="26" t="str">
        <f>IFERROR(INDEX('SEMANA 17 AL 21 MAR'!$A$7:$AA$383,MATCH(A38,'SEMANA 17 AL 21 MAR'!$A$7:$A$424),2),"")</f>
        <v/>
      </c>
      <c r="C38" s="26" t="str">
        <f>IFERROR(INDEX('SEMANA 17 AL 21 MAR'!$A$7:$AA$383,MATCH(A38,'SEMANA 17 AL 21 MAR'!$A$7:$A$424),3),"")</f>
        <v/>
      </c>
      <c r="D38" s="26" t="str">
        <f>IFERROR(INDEX('SEMANA 17 AL 21 MAR'!$A$7:$AA$383,MATCH(A38,'SEMANA 17 AL 21 MAR'!$A$7:$A$424),5),"")</f>
        <v/>
      </c>
      <c r="E38" s="122" t="str">
        <f>IFERROR(INDEX('SEMANA 17 AL 21 MAR'!$A$7:$AA$383,MATCH(A38,'SEMANA 17 AL 21 MAR'!$A$7:$A$424),6),"")</f>
        <v/>
      </c>
      <c r="F38" s="123" t="str">
        <f>IFERROR(INDEX('SEMANA 17 AL 21 MAR'!$A$7:$AA$383,MATCH(A38,'SEMANA 17 AL 21 MAR'!$A$7:$A$424),7),"")</f>
        <v/>
      </c>
      <c r="G38" s="175" t="str">
        <f>IFERROR(INDEX('SEMANA 17 AL 21 MAR'!$A$7:$AA$383,MATCH(A38,'SEMANA 17 AL 21 MAR'!$A$7:$A$424),13),"")</f>
        <v/>
      </c>
      <c r="H38" s="355" t="str">
        <f t="shared" si="0"/>
        <v/>
      </c>
      <c r="I38" s="356"/>
      <c r="J38" s="89" t="str">
        <f t="shared" si="1"/>
        <v/>
      </c>
      <c r="K38" s="142" t="str">
        <f>IFERROR(INDEX('SEMANA 17 AL 21 MAR'!$A$7:$AR$383,MATCH(A38,'SEMANA 17 AL 21 MAR'!$A$7:$A$424),44),"")</f>
        <v/>
      </c>
      <c r="L38" s="357"/>
      <c r="M38" s="358"/>
      <c r="N38" s="120" t="str">
        <f t="shared" si="2"/>
        <v/>
      </c>
      <c r="O38" s="132"/>
      <c r="P38" s="134"/>
      <c r="Q38" s="134"/>
      <c r="R38" s="134"/>
      <c r="S38" s="134"/>
      <c r="T38" s="134"/>
      <c r="U38" s="26">
        <f t="shared" si="3"/>
        <v>0</v>
      </c>
      <c r="V38" s="120" t="str">
        <f t="shared" si="4"/>
        <v/>
      </c>
      <c r="W38" s="355"/>
      <c r="X38" s="356"/>
      <c r="Y38" s="355"/>
      <c r="Z38" s="356"/>
      <c r="AA38" s="359"/>
      <c r="AB38" s="360"/>
      <c r="AC38" s="360"/>
      <c r="AD38" s="360"/>
      <c r="AE38" s="360"/>
      <c r="AF38" s="360"/>
      <c r="AG38" s="361"/>
      <c r="AH38" s="121" t="str">
        <f t="shared" si="5"/>
        <v/>
      </c>
      <c r="AI38" s="292" t="str">
        <f>IFERROR(INDEX('SEMANA 17 AL 21 MAR'!$A$7:$AR$383,MATCH(A38,'SEMANA 17 AL 21 MAR'!$A$7:$A$424),43),"")</f>
        <v/>
      </c>
    </row>
    <row r="39" spans="1:35" ht="17.100000000000001" customHeight="1" thickBot="1" x14ac:dyDescent="0.3">
      <c r="A39" s="152"/>
      <c r="B39" s="153"/>
      <c r="C39" s="153"/>
      <c r="D39" s="153"/>
      <c r="E39" s="154"/>
      <c r="F39" s="155"/>
      <c r="H39" s="124"/>
      <c r="I39" s="124"/>
      <c r="J39" s="85"/>
      <c r="K39" s="107"/>
      <c r="L39" s="157"/>
      <c r="M39" s="157"/>
      <c r="N39" s="125"/>
      <c r="O39" s="158"/>
      <c r="P39" s="156"/>
      <c r="Q39" s="156"/>
      <c r="R39" s="156"/>
      <c r="S39" s="156"/>
      <c r="T39" s="156"/>
      <c r="V39" s="128"/>
      <c r="W39" s="263"/>
      <c r="X39" s="263"/>
      <c r="Y39" s="159"/>
      <c r="Z39" s="159"/>
      <c r="AA39" s="159"/>
      <c r="AB39" s="159"/>
      <c r="AC39" s="159"/>
      <c r="AD39" s="159"/>
      <c r="AE39" s="159"/>
      <c r="AF39" s="159"/>
      <c r="AG39" s="157"/>
      <c r="AH39" s="121">
        <f t="shared" si="5"/>
        <v>0</v>
      </c>
      <c r="AI39" s="292" t="str">
        <f>IFERROR(INDEX('SEMANA 17 AL 21 MAR'!$A$7:$AR$383,MATCH(A39,'SEMANA 17 AL 21 MAR'!$A$7:$A$424),43),"")</f>
        <v/>
      </c>
    </row>
    <row r="40" spans="1:35" ht="17.100000000000001" customHeight="1" x14ac:dyDescent="0.3">
      <c r="A40" s="342" t="s">
        <v>1290</v>
      </c>
      <c r="B40" s="343"/>
      <c r="C40" s="343"/>
      <c r="D40" s="343"/>
      <c r="E40" s="343"/>
      <c r="F40" s="343"/>
      <c r="G40" s="167"/>
      <c r="H40" s="124"/>
      <c r="I40" s="124"/>
      <c r="J40" s="85"/>
      <c r="K40" s="124"/>
      <c r="N40" s="125"/>
      <c r="O40" s="126"/>
      <c r="P40" s="127"/>
      <c r="Q40" s="127"/>
      <c r="R40" s="127"/>
      <c r="S40" s="127"/>
      <c r="T40" s="127"/>
      <c r="V40" s="128"/>
      <c r="W40" s="264"/>
      <c r="X40" s="264"/>
      <c r="Y40" s="160"/>
      <c r="Z40" s="160"/>
      <c r="AA40" s="160"/>
      <c r="AB40" s="160"/>
      <c r="AC40" s="160"/>
      <c r="AD40" s="160"/>
      <c r="AE40" s="160"/>
      <c r="AF40" s="160"/>
      <c r="AH40" s="121">
        <f t="shared" si="5"/>
        <v>0</v>
      </c>
      <c r="AI40" s="292" t="str">
        <f>IFERROR(INDEX('SEMANA 17 AL 21 MAR'!$A$7:$AR$383,MATCH(A40,'SEMANA 17 AL 21 MAR'!$A$7:$A$424),43),"")</f>
        <v>$ KG</v>
      </c>
    </row>
    <row r="41" spans="1:35" ht="17.100000000000001" customHeight="1" x14ac:dyDescent="0.25">
      <c r="A41" s="164"/>
      <c r="B41" s="113" t="str">
        <f>IFERROR(INDEX('SEMANA 17 AL 21 MAR'!$A$7:$AA$383,MATCH(A41,'SEMANA 17 AL 21 MAR'!$A$7:$A$424),2),"")</f>
        <v/>
      </c>
      <c r="C41" s="113" t="s">
        <v>21</v>
      </c>
      <c r="D41" s="113" t="s">
        <v>1273</v>
      </c>
      <c r="E41" s="114" t="s">
        <v>24</v>
      </c>
      <c r="F41" s="113" t="s">
        <v>1276</v>
      </c>
      <c r="G41" s="171" t="s">
        <v>1289</v>
      </c>
      <c r="H41" s="124"/>
      <c r="I41" s="124"/>
      <c r="J41" s="85"/>
      <c r="K41" s="124"/>
      <c r="N41" s="125"/>
      <c r="O41" s="126"/>
      <c r="P41" s="127"/>
      <c r="Q41" s="127"/>
      <c r="R41" s="127"/>
      <c r="S41" s="127"/>
      <c r="T41" s="127"/>
      <c r="V41" s="128"/>
      <c r="W41" s="264"/>
      <c r="X41" s="264"/>
      <c r="Y41" s="160"/>
      <c r="Z41" s="160"/>
      <c r="AA41" s="160"/>
      <c r="AB41" s="160"/>
      <c r="AC41" s="160"/>
      <c r="AD41" s="160"/>
      <c r="AE41" s="160"/>
      <c r="AF41" s="160"/>
      <c r="AH41" s="121" t="str">
        <f t="shared" si="5"/>
        <v/>
      </c>
      <c r="AI41" s="292" t="str">
        <f>IFERROR(INDEX('SEMANA 17 AL 21 MAR'!$A$7:$AR$383,MATCH(A41,'SEMANA 17 AL 21 MAR'!$A$7:$A$424),43),"")</f>
        <v/>
      </c>
    </row>
    <row r="42" spans="1:35" ht="17.100000000000001" customHeight="1" x14ac:dyDescent="0.25">
      <c r="A42" s="165"/>
      <c r="B42" s="26" t="str">
        <f>IFERROR(INDEX('SEMANA 17 AL 21 MAR'!$A$7:$AA$383,MATCH(A42,'SEMANA 17 AL 21 MAR'!$A$7:$A$424),2),"")</f>
        <v/>
      </c>
      <c r="C42" s="135"/>
      <c r="D42" s="135"/>
      <c r="E42" s="137"/>
      <c r="F42" s="136">
        <f>D42*E42</f>
        <v>0</v>
      </c>
      <c r="G42" s="172"/>
      <c r="H42" s="124"/>
      <c r="I42" s="124"/>
      <c r="J42" s="85"/>
      <c r="K42" s="124"/>
      <c r="N42" s="125"/>
      <c r="O42" s="126"/>
      <c r="P42" s="127"/>
      <c r="Q42" s="127"/>
      <c r="R42" s="127"/>
      <c r="S42" s="127"/>
      <c r="T42" s="127"/>
      <c r="V42" s="128"/>
      <c r="W42" s="264"/>
      <c r="X42" s="264"/>
      <c r="Y42" s="160"/>
      <c r="Z42" s="160"/>
      <c r="AA42" s="160"/>
      <c r="AB42" s="160"/>
      <c r="AC42" s="160"/>
      <c r="AD42" s="160"/>
      <c r="AE42" s="160"/>
      <c r="AF42" s="160"/>
      <c r="AH42" s="121">
        <f t="shared" si="5"/>
        <v>0</v>
      </c>
      <c r="AI42" s="292" t="str">
        <f>IFERROR(INDEX('SEMANA 17 AL 21 MAR'!$A$7:$AR$383,MATCH(A42,'SEMANA 17 AL 21 MAR'!$A$7:$A$424),43),"")</f>
        <v/>
      </c>
    </row>
    <row r="43" spans="1:35" ht="17.100000000000001" customHeight="1" x14ac:dyDescent="0.25">
      <c r="A43" s="165"/>
      <c r="B43" s="26"/>
      <c r="C43" s="135"/>
      <c r="D43" s="135"/>
      <c r="E43" s="137"/>
      <c r="F43" s="136">
        <f>D43*E43</f>
        <v>0</v>
      </c>
      <c r="G43" s="169"/>
      <c r="H43" s="124"/>
      <c r="I43" s="124"/>
      <c r="J43" s="85"/>
      <c r="K43" s="124"/>
      <c r="N43" s="125"/>
      <c r="O43" s="126"/>
      <c r="P43" s="127"/>
      <c r="Q43" s="127"/>
      <c r="R43" s="127"/>
      <c r="S43" s="127"/>
      <c r="T43" s="127"/>
      <c r="V43" s="128"/>
      <c r="W43" s="264"/>
      <c r="X43" s="264"/>
      <c r="Y43" s="160"/>
      <c r="Z43" s="160"/>
      <c r="AA43" s="160"/>
      <c r="AB43" s="160"/>
      <c r="AC43" s="160"/>
      <c r="AD43" s="160"/>
      <c r="AE43" s="160"/>
      <c r="AF43" s="160"/>
      <c r="AH43" s="121">
        <f t="shared" si="5"/>
        <v>0</v>
      </c>
      <c r="AI43" s="246"/>
    </row>
    <row r="44" spans="1:35" ht="17.100000000000001" customHeight="1" x14ac:dyDescent="0.25">
      <c r="A44" s="165"/>
      <c r="B44" s="26"/>
      <c r="C44" s="135"/>
      <c r="D44" s="135"/>
      <c r="E44" s="137"/>
      <c r="F44" s="136">
        <f>D44*E44</f>
        <v>0</v>
      </c>
      <c r="G44" s="169"/>
      <c r="H44" s="124"/>
      <c r="I44" s="124"/>
      <c r="J44" s="85"/>
      <c r="K44" s="124"/>
      <c r="N44" s="125"/>
      <c r="O44" s="126"/>
      <c r="P44" s="127"/>
      <c r="Q44" s="127"/>
      <c r="R44" s="127"/>
      <c r="S44" s="127"/>
      <c r="T44" s="127"/>
      <c r="V44" s="128"/>
      <c r="W44" s="264"/>
      <c r="X44" s="264"/>
      <c r="Y44" s="160"/>
      <c r="Z44" s="160"/>
      <c r="AA44" s="160"/>
      <c r="AB44" s="160"/>
      <c r="AC44" s="160"/>
      <c r="AD44" s="160"/>
      <c r="AE44" s="160"/>
      <c r="AF44" s="160"/>
      <c r="AH44" s="121">
        <f t="shared" si="5"/>
        <v>0</v>
      </c>
      <c r="AI44" s="246"/>
    </row>
    <row r="45" spans="1:35" ht="17.100000000000001" customHeight="1" x14ac:dyDescent="0.25">
      <c r="A45" s="165"/>
      <c r="B45" s="26" t="str">
        <f>IFERROR(INDEX('SEMANA 17 AL 21 MAR'!$A$7:$AA$383,MATCH(A45,'SEMANA 17 AL 21 MAR'!$A$7:$A$424),2),"")</f>
        <v/>
      </c>
      <c r="C45" s="135"/>
      <c r="D45" s="135"/>
      <c r="E45" s="137"/>
      <c r="F45" s="136">
        <f>D45*E45</f>
        <v>0</v>
      </c>
      <c r="G45" s="169"/>
      <c r="H45" s="124"/>
      <c r="I45" s="124"/>
      <c r="J45" s="85"/>
      <c r="K45" s="124"/>
      <c r="N45" s="125"/>
      <c r="O45" s="126"/>
      <c r="P45" s="127"/>
      <c r="Q45" s="127"/>
      <c r="R45" s="127"/>
      <c r="S45" s="127"/>
      <c r="T45" s="127"/>
      <c r="V45" s="128"/>
      <c r="W45" s="161"/>
      <c r="X45" s="161"/>
      <c r="Y45" s="161"/>
      <c r="Z45" s="161"/>
      <c r="AA45" s="161"/>
      <c r="AB45" s="161"/>
      <c r="AC45" s="161"/>
      <c r="AD45" s="161"/>
      <c r="AE45" s="161"/>
      <c r="AF45" s="161"/>
      <c r="AH45" s="121">
        <f t="shared" si="5"/>
        <v>0</v>
      </c>
      <c r="AI45" s="246"/>
    </row>
    <row r="46" spans="1:35" ht="17.100000000000001" customHeight="1" x14ac:dyDescent="0.25">
      <c r="A46" s="165"/>
      <c r="B46" s="26"/>
      <c r="C46" s="135"/>
      <c r="D46" s="135"/>
      <c r="E46" s="137"/>
      <c r="F46" s="136">
        <f>D46*E46</f>
        <v>0</v>
      </c>
      <c r="G46" s="169"/>
      <c r="H46" s="124"/>
      <c r="I46" s="124"/>
      <c r="J46" s="85"/>
      <c r="K46" s="124"/>
      <c r="N46" s="125"/>
      <c r="O46" s="126"/>
      <c r="P46" s="127"/>
      <c r="Q46" s="127"/>
      <c r="R46" s="127"/>
      <c r="S46" s="127"/>
      <c r="T46" s="127"/>
      <c r="V46" s="128"/>
      <c r="W46" s="161"/>
      <c r="X46" s="161"/>
      <c r="Y46" s="161"/>
      <c r="Z46" s="161"/>
      <c r="AA46" s="161"/>
      <c r="AB46" s="161"/>
      <c r="AC46" s="161"/>
      <c r="AD46" s="161"/>
      <c r="AE46" s="161"/>
      <c r="AF46" s="161"/>
      <c r="AH46" s="121">
        <f t="shared" si="5"/>
        <v>0</v>
      </c>
      <c r="AI46" s="246"/>
    </row>
    <row r="47" spans="1:35" ht="15.75" thickBot="1" x14ac:dyDescent="0.3">
      <c r="A47" s="166"/>
      <c r="B47" s="112"/>
      <c r="C47" s="138"/>
      <c r="D47" s="139"/>
      <c r="E47" s="140"/>
      <c r="F47" s="168"/>
      <c r="G47" s="170"/>
      <c r="H47" s="124"/>
      <c r="I47" s="124"/>
      <c r="J47" s="85"/>
      <c r="K47" s="124"/>
      <c r="N47" s="125"/>
      <c r="O47" s="126"/>
      <c r="P47" s="127"/>
      <c r="Q47" s="127"/>
      <c r="R47" s="127"/>
      <c r="S47" s="127"/>
      <c r="T47" s="127"/>
      <c r="V47" s="128"/>
      <c r="W47" s="161"/>
      <c r="X47" s="161"/>
      <c r="Y47" s="161"/>
      <c r="Z47" s="161"/>
      <c r="AA47" s="161"/>
      <c r="AB47" s="161"/>
      <c r="AC47" s="161"/>
      <c r="AD47" s="161"/>
      <c r="AE47" s="161"/>
      <c r="AF47" s="161"/>
      <c r="AH47" s="121"/>
      <c r="AI47" s="246"/>
    </row>
    <row r="48" spans="1:35" x14ac:dyDescent="0.25">
      <c r="E48" s="124"/>
      <c r="F48" s="129"/>
      <c r="H48" s="124"/>
      <c r="I48" s="124"/>
      <c r="J48" s="85"/>
      <c r="K48" s="124"/>
      <c r="N48" s="125"/>
      <c r="O48" s="126"/>
      <c r="P48" s="127"/>
      <c r="Q48" s="127"/>
      <c r="R48" s="127"/>
      <c r="S48" s="127"/>
      <c r="T48" s="127"/>
      <c r="V48" s="128"/>
      <c r="W48" s="161"/>
      <c r="X48" s="161"/>
      <c r="Y48" s="161"/>
      <c r="Z48" s="161"/>
      <c r="AA48" s="161"/>
      <c r="AB48" s="161"/>
      <c r="AC48" s="161"/>
      <c r="AD48" s="161"/>
      <c r="AE48" s="161"/>
      <c r="AF48" s="161"/>
      <c r="AH48" s="121"/>
      <c r="AI48" s="246"/>
    </row>
    <row r="49" spans="1:38" ht="26.25" x14ac:dyDescent="0.25">
      <c r="A49" s="344" t="s">
        <v>1265</v>
      </c>
      <c r="B49" s="338"/>
      <c r="C49" s="338"/>
      <c r="D49" s="338"/>
      <c r="E49" s="338"/>
      <c r="F49" s="338"/>
      <c r="G49" s="262"/>
      <c r="H49" s="262"/>
      <c r="I49" s="262"/>
      <c r="J49" s="262"/>
      <c r="K49" s="262"/>
      <c r="L49" s="262"/>
      <c r="M49" s="262"/>
      <c r="W49" s="162"/>
      <c r="X49" s="161"/>
      <c r="Y49" s="161"/>
      <c r="Z49" s="161"/>
      <c r="AA49" s="161"/>
      <c r="AB49" s="161"/>
      <c r="AC49" s="161"/>
      <c r="AD49" s="161"/>
      <c r="AE49" s="161"/>
      <c r="AF49" s="161"/>
      <c r="AI49" s="246"/>
    </row>
    <row r="50" spans="1:38" x14ac:dyDescent="0.25">
      <c r="A50" s="105"/>
      <c r="B50" s="106"/>
      <c r="C50" s="106"/>
      <c r="D50" s="106"/>
      <c r="E50" s="106"/>
      <c r="F50" s="106"/>
      <c r="J50" s="85"/>
      <c r="W50" s="162"/>
      <c r="X50" s="162"/>
      <c r="Y50" s="162"/>
      <c r="Z50" s="162"/>
      <c r="AA50" s="162"/>
      <c r="AB50" s="162"/>
      <c r="AC50" s="162"/>
      <c r="AD50" s="162"/>
      <c r="AE50" s="162"/>
      <c r="AF50" s="162"/>
      <c r="AI50" s="246"/>
    </row>
    <row r="51" spans="1:38" ht="19.5" customHeight="1" x14ac:dyDescent="0.25">
      <c r="A51" s="345" t="s">
        <v>1263</v>
      </c>
      <c r="B51" s="345"/>
      <c r="C51" s="345"/>
      <c r="D51" s="345"/>
      <c r="E51" s="345"/>
      <c r="F51" s="346"/>
      <c r="H51" s="338" t="s">
        <v>2554</v>
      </c>
      <c r="I51" s="338"/>
      <c r="J51" s="338"/>
      <c r="K51" s="338"/>
      <c r="L51" s="338"/>
      <c r="M51" s="338"/>
      <c r="N51" s="338"/>
      <c r="O51" s="338"/>
      <c r="P51" s="338"/>
      <c r="Q51" s="338"/>
      <c r="R51" s="338"/>
      <c r="S51" s="338"/>
      <c r="T51" s="338"/>
      <c r="U51" s="338"/>
      <c r="V51" s="338"/>
      <c r="W51" s="338"/>
      <c r="X51" s="338"/>
      <c r="Y51" s="338"/>
      <c r="Z51" s="338"/>
      <c r="AA51" s="338"/>
      <c r="AB51" s="338"/>
      <c r="AC51" s="338"/>
      <c r="AD51" s="338"/>
      <c r="AE51" s="287"/>
      <c r="AF51" s="318" t="s">
        <v>2553</v>
      </c>
      <c r="AI51" s="246"/>
    </row>
    <row r="52" spans="1:38" ht="15" customHeight="1" x14ac:dyDescent="0.25">
      <c r="A52" s="347"/>
      <c r="B52" s="347"/>
      <c r="C52" s="347"/>
      <c r="D52" s="347"/>
      <c r="E52" s="347"/>
      <c r="F52" s="34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287"/>
      <c r="AF52" s="318"/>
      <c r="AI52" s="246"/>
    </row>
    <row r="53" spans="1:38" ht="20.100000000000001" customHeight="1" x14ac:dyDescent="0.25">
      <c r="A53" s="349"/>
      <c r="B53" s="349"/>
      <c r="C53" s="351" t="s">
        <v>1266</v>
      </c>
      <c r="D53" s="353" t="s">
        <v>1267</v>
      </c>
      <c r="E53" s="334" t="s">
        <v>1264</v>
      </c>
      <c r="F53" s="335"/>
      <c r="H53" s="261"/>
      <c r="I53" s="261"/>
      <c r="J53" s="261"/>
      <c r="K53" s="261"/>
      <c r="L53" s="261"/>
      <c r="M53" s="261"/>
      <c r="W53" s="162"/>
      <c r="X53" s="162"/>
      <c r="Y53" s="162"/>
      <c r="Z53" s="162"/>
      <c r="AA53" s="162"/>
      <c r="AB53" s="162"/>
      <c r="AC53" s="162"/>
      <c r="AD53" s="162"/>
      <c r="AE53" s="162"/>
      <c r="AF53" s="318"/>
      <c r="AI53" s="246"/>
    </row>
    <row r="54" spans="1:38" ht="20.100000000000001" customHeight="1" x14ac:dyDescent="0.25">
      <c r="A54" s="350"/>
      <c r="B54" s="350"/>
      <c r="C54" s="352"/>
      <c r="D54" s="354"/>
      <c r="E54" s="336"/>
      <c r="F54" s="337"/>
      <c r="H54" s="272">
        <v>3</v>
      </c>
      <c r="I54" s="273">
        <v>4</v>
      </c>
      <c r="J54" s="273">
        <v>5</v>
      </c>
      <c r="K54" s="273">
        <v>6</v>
      </c>
      <c r="L54" s="273">
        <v>7</v>
      </c>
      <c r="M54" s="273">
        <v>10</v>
      </c>
      <c r="N54" s="274">
        <v>11</v>
      </c>
      <c r="O54" s="274">
        <v>12</v>
      </c>
      <c r="P54" s="274">
        <v>13</v>
      </c>
      <c r="Q54" s="274">
        <v>14</v>
      </c>
      <c r="R54" s="274">
        <v>17</v>
      </c>
      <c r="S54" s="274">
        <v>18</v>
      </c>
      <c r="T54" s="274">
        <v>19</v>
      </c>
      <c r="U54" s="273">
        <v>20</v>
      </c>
      <c r="V54" s="274">
        <v>21</v>
      </c>
      <c r="W54" s="275">
        <v>24</v>
      </c>
      <c r="X54" s="275">
        <v>25</v>
      </c>
      <c r="Y54" s="275">
        <v>26</v>
      </c>
      <c r="Z54" s="275">
        <v>27</v>
      </c>
      <c r="AA54" s="275">
        <v>28</v>
      </c>
      <c r="AB54" s="276">
        <v>31</v>
      </c>
      <c r="AC54" s="276"/>
      <c r="AD54" s="276"/>
      <c r="AE54" s="271"/>
      <c r="AF54" s="319"/>
      <c r="AG54" s="224"/>
      <c r="AH54" s="224"/>
      <c r="AI54" s="224"/>
      <c r="AJ54" s="224"/>
      <c r="AK54" s="224"/>
      <c r="AL54" s="18"/>
    </row>
    <row r="55" spans="1:38" ht="20.100000000000001" customHeight="1" x14ac:dyDescent="0.3">
      <c r="A55" s="339" t="s">
        <v>1288</v>
      </c>
      <c r="B55" s="339"/>
      <c r="C55" s="163">
        <f>'SEMANA 17 AL 21 MAR'!M4</f>
        <v>6584763.3000000007</v>
      </c>
      <c r="D55" s="248">
        <f>SUMPRODUCT(AH5:AH53,AI5:AI53)+SUMPRODUCT(F42:F46,G42:G46)</f>
        <v>2944151.8</v>
      </c>
      <c r="E55" s="340">
        <f>IFERROR(D55/C55,0)</f>
        <v>0.44711581356310853</v>
      </c>
      <c r="F55" s="341"/>
      <c r="H55" s="278"/>
      <c r="I55" s="279">
        <v>0.6023976779065261</v>
      </c>
      <c r="J55" s="279">
        <v>0.52721030857483897</v>
      </c>
      <c r="K55" s="279">
        <v>0.6916719694812461</v>
      </c>
      <c r="L55" s="278">
        <v>0.42424659891736843</v>
      </c>
      <c r="M55" s="278">
        <v>0.61516903889811536</v>
      </c>
      <c r="N55" s="280">
        <v>0.47977975613288892</v>
      </c>
      <c r="O55" s="280">
        <v>0.50748166306891185</v>
      </c>
      <c r="P55" s="280">
        <v>0.49639718557621215</v>
      </c>
      <c r="Q55" s="280">
        <v>0.55338722482601332</v>
      </c>
      <c r="R55" s="280"/>
      <c r="S55" s="280"/>
      <c r="T55" s="280"/>
      <c r="U55" s="281"/>
      <c r="V55" s="280"/>
      <c r="W55" s="282"/>
      <c r="X55" s="282"/>
      <c r="Y55" s="282"/>
      <c r="Z55" s="282"/>
      <c r="AA55" s="282"/>
      <c r="AB55" s="282"/>
      <c r="AC55" s="282"/>
      <c r="AD55" s="282"/>
      <c r="AE55" s="162"/>
      <c r="AF55" s="277">
        <f>AVERAGE(H55:AD55)</f>
        <v>0.54419349148690233</v>
      </c>
      <c r="AI55" s="246"/>
    </row>
    <row r="56" spans="1:38" ht="20.100000000000001" customHeight="1" x14ac:dyDescent="0.25">
      <c r="A56" s="328" t="s">
        <v>1277</v>
      </c>
      <c r="B56" s="329"/>
      <c r="C56" s="148">
        <f>SUMIF(K:K,"T",H:H)</f>
        <v>2504.7970000000005</v>
      </c>
      <c r="D56" s="173">
        <f>SUMIF(K:K,"T",AH:AH)+SUM(F42:F47)</f>
        <v>1141.0650000000001</v>
      </c>
      <c r="E56" s="330">
        <f>IFERROR(D56/C56,0)</f>
        <v>0.45555188703914923</v>
      </c>
      <c r="F56" s="331"/>
      <c r="H56" s="283"/>
      <c r="I56" s="283">
        <v>0.46511929403246721</v>
      </c>
      <c r="J56" s="283">
        <v>0.52500938492181504</v>
      </c>
      <c r="K56" s="283">
        <v>0.59568723019532721</v>
      </c>
      <c r="L56" s="278">
        <v>0.46508379610391781</v>
      </c>
      <c r="M56" s="278">
        <v>0.61645164791492069</v>
      </c>
      <c r="N56" s="280">
        <v>0.48162108507115237</v>
      </c>
      <c r="O56" s="280">
        <v>0.39891050271371109</v>
      </c>
      <c r="P56" s="280">
        <v>0.54713981846937376</v>
      </c>
      <c r="Q56" s="280">
        <v>0.57478994761046276</v>
      </c>
      <c r="R56" s="280"/>
      <c r="S56" s="280"/>
      <c r="T56" s="280"/>
      <c r="U56" s="281"/>
      <c r="V56" s="280"/>
      <c r="W56" s="282"/>
      <c r="X56" s="282"/>
      <c r="Y56" s="282"/>
      <c r="Z56" s="282"/>
      <c r="AA56" s="282"/>
      <c r="AB56" s="282"/>
      <c r="AC56" s="282"/>
      <c r="AD56" s="282"/>
      <c r="AE56" s="162"/>
      <c r="AF56" s="277">
        <f t="shared" ref="AF56:AF58" si="6">AVERAGE(H56:AD56)</f>
        <v>0.51886807855923878</v>
      </c>
      <c r="AI56" s="246"/>
    </row>
    <row r="57" spans="1:38" ht="20.100000000000001" customHeight="1" x14ac:dyDescent="0.25">
      <c r="A57" s="328" t="s">
        <v>2357</v>
      </c>
      <c r="B57" s="329"/>
      <c r="C57" s="148">
        <f>SUMIF(K5:K48,"P",H5:H48)</f>
        <v>10463.754000000001</v>
      </c>
      <c r="D57" s="146">
        <f>SUMPRODUCT(E5:E37,L5:L37)-D56+SUM(F42:F47)</f>
        <v>5317.755000000001</v>
      </c>
      <c r="E57" s="330">
        <f>IFERROR(D57/C57,0)</f>
        <v>0.5082071883570658</v>
      </c>
      <c r="F57" s="331"/>
      <c r="H57" s="281"/>
      <c r="I57" s="281">
        <v>0.50024526347992604</v>
      </c>
      <c r="J57" s="281">
        <v>0.73090492010995134</v>
      </c>
      <c r="K57" s="281">
        <v>0.52195651655843278</v>
      </c>
      <c r="L57" s="281">
        <v>0.62611616176786866</v>
      </c>
      <c r="M57" s="281">
        <v>0.37265209696792173</v>
      </c>
      <c r="N57" s="280">
        <v>0.52260839024666983</v>
      </c>
      <c r="O57" s="280">
        <v>0.43484790301254883</v>
      </c>
      <c r="P57" s="280">
        <v>0.35803709049126431</v>
      </c>
      <c r="Q57" s="280">
        <v>0.86205941219309778</v>
      </c>
      <c r="R57" s="280"/>
      <c r="S57" s="280"/>
      <c r="T57" s="280"/>
      <c r="U57" s="281"/>
      <c r="V57" s="280"/>
      <c r="W57" s="282"/>
      <c r="X57" s="282"/>
      <c r="Y57" s="282"/>
      <c r="Z57" s="282"/>
      <c r="AA57" s="282"/>
      <c r="AB57" s="282"/>
      <c r="AC57" s="282"/>
      <c r="AD57" s="282"/>
      <c r="AE57" s="162"/>
      <c r="AF57" s="277">
        <f t="shared" si="6"/>
        <v>0.5477141949808535</v>
      </c>
      <c r="AI57" s="246"/>
    </row>
    <row r="58" spans="1:38" ht="20.100000000000001" customHeight="1" x14ac:dyDescent="0.25">
      <c r="A58" s="328" t="s">
        <v>1268</v>
      </c>
      <c r="B58" s="329"/>
      <c r="C58" s="130"/>
      <c r="D58" s="130"/>
      <c r="E58" s="330" t="str">
        <f>IFERROR(SUMIF(V5:V37,"&gt;0",V5:V37)/COUNTIF(V5:V37,"&gt;0"),"0,0%")</f>
        <v>0,0%</v>
      </c>
      <c r="F58" s="331"/>
      <c r="H58" s="281"/>
      <c r="I58" s="281">
        <v>0.74596375963075712</v>
      </c>
      <c r="J58" s="281">
        <v>0.80739948370809655</v>
      </c>
      <c r="K58" s="281">
        <v>0.83521846319190152</v>
      </c>
      <c r="L58" s="281">
        <v>0.79792618685918637</v>
      </c>
      <c r="M58" s="281">
        <v>0.71379935576931353</v>
      </c>
      <c r="N58" s="280">
        <v>0.80061019992013083</v>
      </c>
      <c r="O58" s="280">
        <v>0.84364968782014205</v>
      </c>
      <c r="P58" s="280">
        <v>0.86591145980793882</v>
      </c>
      <c r="Q58" s="280">
        <v>0.92053775201917099</v>
      </c>
      <c r="R58" s="280"/>
      <c r="S58" s="280"/>
      <c r="T58" s="280"/>
      <c r="U58" s="281"/>
      <c r="V58" s="280"/>
      <c r="W58" s="282"/>
      <c r="X58" s="282"/>
      <c r="Y58" s="282"/>
      <c r="Z58" s="282"/>
      <c r="AA58" s="282"/>
      <c r="AB58" s="282"/>
      <c r="AC58" s="282"/>
      <c r="AD58" s="282"/>
      <c r="AE58" s="162"/>
      <c r="AF58" s="277">
        <f t="shared" si="6"/>
        <v>0.81455737208073753</v>
      </c>
      <c r="AI58" s="246"/>
    </row>
    <row r="59" spans="1:38" x14ac:dyDescent="0.25">
      <c r="J59" s="85"/>
      <c r="N59" s="128"/>
      <c r="W59" s="162"/>
      <c r="X59" s="162"/>
      <c r="Y59" s="162"/>
      <c r="Z59" s="162"/>
      <c r="AA59" s="162"/>
      <c r="AB59" s="162"/>
      <c r="AC59" s="162"/>
      <c r="AD59" s="162"/>
      <c r="AE59" s="162"/>
      <c r="AF59" s="162"/>
      <c r="AI59" s="246"/>
    </row>
    <row r="60" spans="1:38" ht="35.1" customHeight="1" x14ac:dyDescent="0.25">
      <c r="A60" s="375" t="s">
        <v>2358</v>
      </c>
      <c r="B60" s="376"/>
      <c r="C60" s="147">
        <f>SUM(C56:C57)</f>
        <v>12968.551000000001</v>
      </c>
      <c r="D60" s="147">
        <f>SUM(D56:D57)</f>
        <v>6458.8200000000015</v>
      </c>
      <c r="J60" s="85"/>
      <c r="W60" s="162"/>
      <c r="X60" s="162"/>
      <c r="Y60" s="162"/>
      <c r="Z60" s="162"/>
      <c r="AA60" s="162"/>
      <c r="AB60" s="162"/>
      <c r="AC60" s="162"/>
      <c r="AD60" s="162"/>
      <c r="AE60" s="162"/>
      <c r="AF60" s="162"/>
      <c r="AI60" s="246"/>
    </row>
    <row r="61" spans="1:38" x14ac:dyDescent="0.25">
      <c r="H61" s="85"/>
      <c r="I61" s="85"/>
      <c r="K61" s="84"/>
      <c r="L61" s="86"/>
      <c r="M61" s="86"/>
      <c r="N61" s="86"/>
      <c r="O61" s="86"/>
      <c r="P61" s="86"/>
      <c r="Q61" s="86"/>
      <c r="R61" s="86"/>
      <c r="S61"/>
      <c r="T61" s="84"/>
      <c r="U61" s="84"/>
      <c r="V61"/>
      <c r="W61" s="157"/>
      <c r="X61" s="157"/>
      <c r="Y61" s="157"/>
      <c r="Z61" s="157"/>
      <c r="AA61" s="157"/>
      <c r="AB61" s="157"/>
      <c r="AC61" s="157"/>
      <c r="AD61" s="157"/>
      <c r="AE61" s="157"/>
      <c r="AF61" s="157"/>
    </row>
    <row r="62" spans="1:38" x14ac:dyDescent="0.25">
      <c r="H62" s="85"/>
      <c r="I62" s="85"/>
      <c r="K62" s="84"/>
      <c r="L62" s="86"/>
      <c r="M62" s="86"/>
      <c r="N62" s="86"/>
      <c r="O62" s="86"/>
      <c r="P62" s="86"/>
      <c r="Q62" s="86"/>
      <c r="R62" s="86"/>
      <c r="S62"/>
      <c r="T62" s="84"/>
      <c r="U62" s="84"/>
      <c r="V62"/>
      <c r="W62" s="157"/>
      <c r="X62" s="157"/>
      <c r="Y62" s="157"/>
      <c r="Z62" s="157"/>
      <c r="AA62" s="157"/>
      <c r="AB62" s="157"/>
      <c r="AC62" s="157"/>
      <c r="AD62" s="157"/>
      <c r="AE62" s="157"/>
      <c r="AF62" s="157"/>
    </row>
    <row r="63" spans="1:38" ht="17.25" customHeight="1" x14ac:dyDescent="0.25">
      <c r="C63" s="332" t="s">
        <v>1287</v>
      </c>
      <c r="D63" s="332"/>
      <c r="E63" s="334" t="s">
        <v>1264</v>
      </c>
      <c r="F63" s="335"/>
      <c r="H63" s="338" t="s">
        <v>2555</v>
      </c>
      <c r="I63" s="338"/>
      <c r="J63" s="338"/>
      <c r="K63" s="338"/>
      <c r="L63" s="338"/>
      <c r="M63" s="338"/>
      <c r="N63" s="338"/>
      <c r="O63" s="338"/>
      <c r="P63" s="338"/>
      <c r="Q63" s="338"/>
      <c r="R63" s="338"/>
      <c r="S63" s="338"/>
      <c r="T63" s="338"/>
      <c r="U63" s="338"/>
      <c r="V63" s="338"/>
      <c r="W63" s="338"/>
      <c r="X63" s="338"/>
      <c r="Y63" s="338"/>
      <c r="Z63" s="338"/>
      <c r="AA63" s="338"/>
      <c r="AB63" s="338"/>
      <c r="AC63" s="338"/>
      <c r="AD63" s="338"/>
      <c r="AE63" s="287"/>
      <c r="AF63" s="318" t="s">
        <v>2553</v>
      </c>
    </row>
    <row r="64" spans="1:38" ht="15" customHeight="1" x14ac:dyDescent="0.25">
      <c r="C64" s="333"/>
      <c r="D64" s="333"/>
      <c r="E64" s="336"/>
      <c r="F64" s="337"/>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287"/>
      <c r="AF64" s="319"/>
    </row>
    <row r="65" spans="1:32" ht="17.25" x14ac:dyDescent="0.3">
      <c r="C65" s="320">
        <v>12388992.380000001</v>
      </c>
      <c r="D65" s="321"/>
      <c r="E65" s="322">
        <f>D55/C65</f>
        <v>0.23764255475310894</v>
      </c>
      <c r="F65" s="323"/>
      <c r="H65" s="290"/>
      <c r="I65" s="290">
        <v>0.31508034554138614</v>
      </c>
      <c r="J65" s="290">
        <v>0.32089749675025625</v>
      </c>
      <c r="K65" s="290">
        <v>0.51502313378612319</v>
      </c>
      <c r="L65" s="290">
        <v>0.2725581464922977</v>
      </c>
      <c r="M65" s="290">
        <v>0.36037694875069409</v>
      </c>
      <c r="N65" s="290">
        <v>0.26876422665133642</v>
      </c>
      <c r="O65" s="290">
        <v>0.28947805729459974</v>
      </c>
      <c r="P65" s="290">
        <v>0.29654291166817232</v>
      </c>
      <c r="Q65" s="290">
        <v>0.25907107451138811</v>
      </c>
      <c r="R65" s="290"/>
      <c r="S65" s="290"/>
      <c r="T65" s="290"/>
      <c r="U65" s="290"/>
      <c r="V65" s="290"/>
      <c r="W65" s="291"/>
      <c r="X65" s="291"/>
      <c r="Y65" s="291"/>
      <c r="Z65" s="291"/>
      <c r="AA65" s="291"/>
      <c r="AB65" s="291"/>
      <c r="AC65" s="291"/>
      <c r="AD65" s="291"/>
      <c r="AE65" s="157"/>
      <c r="AF65" s="277">
        <f>AVERAGE(H65:AD65)</f>
        <v>0.32197692682736156</v>
      </c>
    </row>
    <row r="66" spans="1:32" ht="17.25" x14ac:dyDescent="0.3">
      <c r="C66" s="324">
        <v>3989.8</v>
      </c>
      <c r="D66" s="325"/>
      <c r="E66" s="326">
        <f>D56/C66</f>
        <v>0.28599553862348992</v>
      </c>
      <c r="F66" s="327"/>
      <c r="H66" s="290"/>
      <c r="I66" s="290">
        <v>0.27156248433505437</v>
      </c>
      <c r="J66" s="290">
        <v>0.28606759737330195</v>
      </c>
      <c r="K66" s="290">
        <v>0.42990830116797835</v>
      </c>
      <c r="L66" s="290">
        <v>0.29177277557772324</v>
      </c>
      <c r="M66" s="290">
        <v>0.37866459471652714</v>
      </c>
      <c r="N66" s="290">
        <v>0.32761942954534057</v>
      </c>
      <c r="O66" s="290">
        <v>0.25912025665446892</v>
      </c>
      <c r="P66" s="290">
        <v>0.37406135645897037</v>
      </c>
      <c r="Q66" s="290">
        <v>0.30606145671462226</v>
      </c>
      <c r="R66" s="290"/>
      <c r="S66" s="290"/>
      <c r="T66" s="290"/>
      <c r="U66" s="290"/>
      <c r="V66" s="290"/>
      <c r="W66" s="291"/>
      <c r="X66" s="291"/>
      <c r="Y66" s="291"/>
      <c r="Z66" s="291"/>
      <c r="AA66" s="291"/>
      <c r="AB66" s="291"/>
      <c r="AC66" s="291"/>
      <c r="AD66" s="291"/>
      <c r="AE66" s="157"/>
      <c r="AF66" s="277">
        <f t="shared" ref="AF66" si="7">AVERAGE(H66:AD66)</f>
        <v>0.32498202806044302</v>
      </c>
    </row>
    <row r="67" spans="1:32" x14ac:dyDescent="0.25">
      <c r="H67" s="85"/>
      <c r="I67" s="85"/>
      <c r="K67" s="84"/>
      <c r="L67" s="86"/>
      <c r="M67" s="86"/>
      <c r="N67" s="86"/>
      <c r="O67" s="86"/>
      <c r="P67" s="86"/>
      <c r="Q67" s="86"/>
      <c r="R67" s="86"/>
      <c r="S67"/>
      <c r="T67" s="84"/>
      <c r="U67" s="84"/>
      <c r="V67"/>
      <c r="W67" s="157"/>
      <c r="X67" s="157"/>
      <c r="Y67" s="157"/>
      <c r="Z67" s="157"/>
      <c r="AA67" s="157"/>
      <c r="AB67" s="157"/>
      <c r="AC67" s="157"/>
      <c r="AD67" s="157"/>
      <c r="AE67" s="157"/>
      <c r="AF67" s="157"/>
    </row>
    <row r="68" spans="1:32" x14ac:dyDescent="0.25">
      <c r="H68" s="85"/>
      <c r="I68" s="85"/>
      <c r="K68" s="84"/>
      <c r="L68" s="86"/>
      <c r="M68" s="86"/>
      <c r="N68" s="86"/>
      <c r="O68" s="86"/>
      <c r="P68" s="86"/>
      <c r="Q68" s="86"/>
      <c r="R68" s="86"/>
      <c r="S68"/>
      <c r="T68" s="84"/>
      <c r="U68" s="84"/>
      <c r="V68"/>
      <c r="W68" s="157"/>
      <c r="X68" s="157"/>
      <c r="Y68" s="157"/>
      <c r="Z68" s="157"/>
      <c r="AA68" s="157"/>
      <c r="AB68" s="157"/>
      <c r="AC68" s="157"/>
      <c r="AD68" s="157"/>
      <c r="AE68" s="157"/>
      <c r="AF68" s="157"/>
    </row>
    <row r="69" spans="1:32" ht="17.25" hidden="1" x14ac:dyDescent="0.3">
      <c r="A69" s="315" t="s">
        <v>1283</v>
      </c>
      <c r="B69" s="315"/>
      <c r="C69" s="315"/>
      <c r="D69" s="315"/>
      <c r="E69" s="315"/>
      <c r="F69" s="315"/>
      <c r="G69" s="315"/>
      <c r="H69" s="315"/>
      <c r="I69" s="260"/>
      <c r="K69" s="84"/>
      <c r="L69" s="86"/>
      <c r="M69" s="86"/>
      <c r="N69" s="86"/>
      <c r="O69" s="86"/>
      <c r="P69" s="86"/>
      <c r="Q69" s="86"/>
      <c r="R69" s="86"/>
      <c r="S69"/>
      <c r="T69" s="84"/>
      <c r="U69" s="84"/>
      <c r="V69"/>
      <c r="W69" s="157"/>
      <c r="X69" s="157"/>
      <c r="Y69" s="157"/>
      <c r="Z69" s="157"/>
      <c r="AA69" s="157"/>
      <c r="AB69" s="157"/>
      <c r="AC69" s="157"/>
      <c r="AD69" s="157"/>
      <c r="AE69" s="157"/>
      <c r="AF69" s="157"/>
    </row>
    <row r="70" spans="1:32" hidden="1" x14ac:dyDescent="0.25">
      <c r="H70" s="85"/>
      <c r="I70" s="85"/>
      <c r="K70" s="84"/>
      <c r="L70" s="86"/>
      <c r="M70" s="86"/>
      <c r="N70" s="86"/>
      <c r="O70" s="86"/>
      <c r="P70" s="86"/>
      <c r="Q70" s="86"/>
      <c r="R70" s="86"/>
      <c r="S70"/>
      <c r="T70" s="84"/>
      <c r="U70" s="84"/>
      <c r="V70"/>
      <c r="W70" s="157"/>
      <c r="X70" s="157"/>
      <c r="Y70" s="157"/>
      <c r="Z70" s="157"/>
      <c r="AA70" s="157"/>
      <c r="AB70" s="157"/>
      <c r="AC70" s="157"/>
      <c r="AD70" s="157"/>
      <c r="AE70" s="157"/>
      <c r="AF70" s="157"/>
    </row>
    <row r="71" spans="1:32" hidden="1" x14ac:dyDescent="0.25">
      <c r="C71" s="149">
        <f>C2</f>
        <v>45734</v>
      </c>
      <c r="H71" s="85"/>
      <c r="I71" s="85"/>
      <c r="K71" s="84"/>
      <c r="L71" s="86"/>
      <c r="M71" s="86"/>
      <c r="N71" s="86"/>
      <c r="O71" s="86"/>
      <c r="P71" s="86"/>
      <c r="Q71" s="86"/>
      <c r="R71" s="86"/>
      <c r="S71"/>
      <c r="T71" s="84"/>
      <c r="U71" s="84"/>
      <c r="V71"/>
      <c r="W71" s="157"/>
      <c r="X71" s="157"/>
      <c r="Y71" s="157"/>
      <c r="Z71" s="157"/>
      <c r="AA71" s="157"/>
      <c r="AB71" s="157"/>
      <c r="AC71" s="157"/>
      <c r="AD71" s="157"/>
      <c r="AE71" s="157"/>
      <c r="AF71" s="157"/>
    </row>
    <row r="72" spans="1:32" ht="15.75" hidden="1" thickBot="1" x14ac:dyDescent="0.3">
      <c r="H72" s="85"/>
      <c r="I72" s="85"/>
      <c r="K72" s="84"/>
      <c r="L72" s="86"/>
      <c r="M72" s="86"/>
      <c r="N72" s="86"/>
      <c r="O72" s="86"/>
      <c r="P72" s="86"/>
      <c r="Q72" s="86"/>
      <c r="R72" s="86"/>
      <c r="S72"/>
      <c r="T72" s="84"/>
      <c r="U72" s="84"/>
      <c r="V72"/>
      <c r="W72" s="157"/>
      <c r="X72" s="157"/>
      <c r="Y72" s="157"/>
      <c r="Z72" s="157"/>
      <c r="AA72" s="157"/>
      <c r="AB72" s="157"/>
      <c r="AC72" s="157"/>
      <c r="AD72" s="157"/>
      <c r="AE72" s="157"/>
      <c r="AF72" s="157"/>
    </row>
    <row r="73" spans="1:32" ht="15.75" hidden="1" thickBot="1" x14ac:dyDescent="0.3">
      <c r="A73" s="87" t="s">
        <v>1243</v>
      </c>
      <c r="B73" s="87" t="s">
        <v>1168</v>
      </c>
      <c r="C73" s="87" t="s">
        <v>21</v>
      </c>
      <c r="D73" s="87" t="s">
        <v>23</v>
      </c>
      <c r="E73" s="87" t="s">
        <v>24</v>
      </c>
      <c r="F73" s="87" t="s">
        <v>1275</v>
      </c>
      <c r="G73" s="87" t="s">
        <v>1244</v>
      </c>
      <c r="H73" s="316" t="s">
        <v>1244</v>
      </c>
      <c r="I73" s="317"/>
      <c r="K73" s="84"/>
      <c r="L73" s="86"/>
      <c r="M73" s="86"/>
      <c r="N73" s="86"/>
      <c r="O73" s="86"/>
      <c r="P73" s="86"/>
      <c r="Q73" s="86"/>
      <c r="R73" s="86"/>
      <c r="S73"/>
      <c r="T73" s="84"/>
      <c r="U73" s="84"/>
      <c r="V73"/>
      <c r="W73" s="157"/>
      <c r="X73" s="157"/>
      <c r="Y73" s="157"/>
      <c r="Z73" s="157"/>
      <c r="AA73" s="157"/>
      <c r="AB73" s="157"/>
      <c r="AC73" s="157"/>
      <c r="AD73" s="157"/>
      <c r="AE73" s="157"/>
      <c r="AF73" s="157"/>
    </row>
    <row r="74" spans="1:32" hidden="1" x14ac:dyDescent="0.25">
      <c r="A74" s="151"/>
      <c r="B74" s="25" t="str">
        <f>IFERROR(INDEX('SEMANA 17 AL 21 MAR'!$A$7:$AA$383,MATCH(A74,'SEMANA 17 AL 21 MAR'!$A$7:$A$424),2),"")</f>
        <v/>
      </c>
      <c r="C74" s="25" t="str">
        <f>IFERROR(INDEX('SEMANA 17 AL 21 MAR'!$A$7:$AA$383,MATCH(A74,'SEMANA 17 AL 21 MAR'!$A$7:$A$424),3),"")</f>
        <v/>
      </c>
      <c r="D74" s="25" t="str">
        <f>IFERROR(INDEX('SEMANA 17 AL 21 MAR'!$A$7:$AA$383,MATCH(A74,'SEMANA 17 AL 21 MAR'!$A$7:$A$424),5),"")</f>
        <v/>
      </c>
      <c r="E74" s="117" t="str">
        <f>IFERROR(INDEX('SEMANA 17 AL 21 MAR'!$A$7:$AA$383,MATCH(A74,'SEMANA 17 AL 21 MAR'!$A$7:$A$424),6),"")</f>
        <v/>
      </c>
      <c r="F74" s="118" t="str">
        <f>IFERROR(INDEX('SEMANA 17 AL 21 MAR'!$A$7:$AA$383,MATCH(A74,'SEMANA 17 AL 21 MAR'!$A$7:$A$424),7),"")</f>
        <v/>
      </c>
      <c r="G74" s="284" t="str">
        <f>IFERROR(INDEX('SEMANA 17 AL 21 MAR'!$A$7:$AA$383,MATCH(A74,'SEMANA 17 AL 21 MAR'!$A$7:$A$424),10),"")</f>
        <v/>
      </c>
      <c r="H74" s="313" t="str">
        <f>IFERROR(E74*G74,"")</f>
        <v/>
      </c>
      <c r="I74" s="314"/>
      <c r="K74" s="84"/>
      <c r="L74" s="86"/>
      <c r="M74" s="86"/>
      <c r="N74" s="86"/>
      <c r="O74" s="86"/>
      <c r="P74" s="86"/>
      <c r="Q74" s="86"/>
      <c r="R74" s="86"/>
      <c r="S74"/>
      <c r="T74" s="84"/>
      <c r="U74" s="84"/>
      <c r="V74"/>
      <c r="W74" s="157"/>
      <c r="X74" s="157"/>
      <c r="Y74" s="157"/>
      <c r="Z74" s="157"/>
      <c r="AA74" s="157"/>
      <c r="AB74" s="157"/>
      <c r="AC74" s="157"/>
      <c r="AD74" s="157"/>
      <c r="AE74" s="157"/>
      <c r="AF74" s="157"/>
    </row>
    <row r="75" spans="1:32" hidden="1" x14ac:dyDescent="0.25">
      <c r="A75" s="141"/>
      <c r="B75" s="26" t="str">
        <f>IFERROR(INDEX('SEMANA 17 AL 21 MAR'!$A$7:$AA$383,MATCH(A75,'SEMANA 17 AL 21 MAR'!$A$7:$A$424),2),"")</f>
        <v/>
      </c>
      <c r="C75" s="26" t="str">
        <f>IFERROR(INDEX('SEMANA 17 AL 21 MAR'!$A$7:$AA$383,MATCH(A75,'SEMANA 17 AL 21 MAR'!$A$7:$A$424),3),"")</f>
        <v/>
      </c>
      <c r="D75" s="26" t="str">
        <f>IFERROR(INDEX('SEMANA 17 AL 21 MAR'!$A$7:$AA$383,MATCH(A75,'SEMANA 17 AL 21 MAR'!$A$7:$A$424),5),"")</f>
        <v/>
      </c>
      <c r="E75" s="122" t="str">
        <f>IFERROR(INDEX('SEMANA 17 AL 21 MAR'!$A$7:$AA$383,MATCH(A75,'SEMANA 17 AL 21 MAR'!$A$7:$A$424),6),"")</f>
        <v/>
      </c>
      <c r="F75" s="123" t="str">
        <f>IFERROR(INDEX('SEMANA 17 AL 21 MAR'!$A$7:$AA$383,MATCH(A75,'SEMANA 17 AL 21 MAR'!$A$7:$A$424),7),"")</f>
        <v/>
      </c>
      <c r="G75" s="284" t="str">
        <f>IFERROR(INDEX('SEMANA 17 AL 21 MAR'!$A$7:$AA$383,MATCH(A75,'SEMANA 17 AL 21 MAR'!$A$7:$A$424),10),"")</f>
        <v/>
      </c>
      <c r="H75" s="313" t="str">
        <f t="shared" ref="H75:H135" si="8">IFERROR(E75*G75,"")</f>
        <v/>
      </c>
      <c r="I75" s="314"/>
      <c r="K75" s="84"/>
      <c r="L75" s="86"/>
      <c r="M75" s="86"/>
      <c r="N75" s="86"/>
      <c r="O75" s="86"/>
      <c r="P75" s="86"/>
      <c r="Q75" s="86"/>
      <c r="R75" s="86"/>
      <c r="S75"/>
      <c r="T75" s="84"/>
      <c r="U75" s="84"/>
      <c r="V75"/>
      <c r="W75" s="157"/>
      <c r="X75" s="157"/>
      <c r="Y75" s="157"/>
      <c r="Z75" s="157"/>
      <c r="AA75" s="157"/>
      <c r="AB75" s="157"/>
      <c r="AC75" s="157"/>
      <c r="AD75" s="157"/>
      <c r="AE75" s="157"/>
      <c r="AF75" s="157"/>
    </row>
    <row r="76" spans="1:32" hidden="1" x14ac:dyDescent="0.25">
      <c r="A76" s="141"/>
      <c r="B76" s="26" t="str">
        <f>IFERROR(INDEX('SEMANA 17 AL 21 MAR'!$A$7:$AA$383,MATCH(A76,'SEMANA 17 AL 21 MAR'!$A$7:$A$424),2),"")</f>
        <v/>
      </c>
      <c r="C76" s="26" t="str">
        <f>IFERROR(INDEX('SEMANA 17 AL 21 MAR'!$A$7:$AA$383,MATCH(A76,'SEMANA 17 AL 21 MAR'!$A$7:$A$424),3),"")</f>
        <v/>
      </c>
      <c r="D76" s="26" t="str">
        <f>IFERROR(INDEX('SEMANA 17 AL 21 MAR'!$A$7:$AA$383,MATCH(A76,'SEMANA 17 AL 21 MAR'!$A$7:$A$424),5),"")</f>
        <v/>
      </c>
      <c r="E76" s="122" t="str">
        <f>IFERROR(INDEX('SEMANA 17 AL 21 MAR'!$A$7:$AA$383,MATCH(A76,'SEMANA 17 AL 21 MAR'!$A$7:$A$424),6),"")</f>
        <v/>
      </c>
      <c r="F76" s="123" t="str">
        <f>IFERROR(INDEX('SEMANA 17 AL 21 MAR'!$A$7:$AA$383,MATCH(A76,'SEMANA 17 AL 21 MAR'!$A$7:$A$424),7),"")</f>
        <v/>
      </c>
      <c r="G76" s="284" t="str">
        <f>IFERROR(INDEX('SEMANA 17 AL 21 MAR'!$A$7:$AA$383,MATCH(A76,'SEMANA 17 AL 21 MAR'!$A$7:$A$424),10),"")</f>
        <v/>
      </c>
      <c r="H76" s="313" t="str">
        <f t="shared" si="8"/>
        <v/>
      </c>
      <c r="I76" s="314"/>
      <c r="K76" s="84"/>
      <c r="L76" s="86"/>
      <c r="M76" s="86"/>
      <c r="N76" s="86"/>
      <c r="O76" s="86"/>
      <c r="P76" s="86"/>
      <c r="Q76" s="86"/>
      <c r="R76" s="86"/>
      <c r="S76"/>
      <c r="T76" s="84"/>
      <c r="U76" s="84"/>
      <c r="V76"/>
      <c r="W76" s="157"/>
      <c r="X76" s="157"/>
      <c r="Y76" s="157"/>
      <c r="Z76" s="157"/>
      <c r="AA76" s="157"/>
      <c r="AB76" s="157"/>
      <c r="AC76" s="157"/>
      <c r="AD76" s="157"/>
      <c r="AE76" s="157"/>
      <c r="AF76" s="157"/>
    </row>
    <row r="77" spans="1:32" hidden="1" x14ac:dyDescent="0.25">
      <c r="A77" s="141"/>
      <c r="B77" s="26" t="str">
        <f>IFERROR(INDEX('SEMANA 17 AL 21 MAR'!$A$7:$AA$383,MATCH(A77,'SEMANA 17 AL 21 MAR'!$A$7:$A$424),2),"")</f>
        <v/>
      </c>
      <c r="C77" s="26" t="str">
        <f>IFERROR(INDEX('SEMANA 17 AL 21 MAR'!$A$7:$AA$383,MATCH(A77,'SEMANA 17 AL 21 MAR'!$A$7:$A$424),3),"")</f>
        <v/>
      </c>
      <c r="D77" s="26" t="str">
        <f>IFERROR(INDEX('SEMANA 17 AL 21 MAR'!$A$7:$AA$383,MATCH(A77,'SEMANA 17 AL 21 MAR'!$A$7:$A$424),5),"")</f>
        <v/>
      </c>
      <c r="E77" s="122" t="str">
        <f>IFERROR(INDEX('SEMANA 17 AL 21 MAR'!$A$7:$AA$383,MATCH(A77,'SEMANA 17 AL 21 MAR'!$A$7:$A$424),6),"")</f>
        <v/>
      </c>
      <c r="F77" s="123" t="str">
        <f>IFERROR(INDEX('SEMANA 17 AL 21 MAR'!$A$7:$AA$383,MATCH(A77,'SEMANA 17 AL 21 MAR'!$A$7:$A$424),7),"")</f>
        <v/>
      </c>
      <c r="G77" s="284" t="str">
        <f>IFERROR(INDEX('SEMANA 17 AL 21 MAR'!$A$7:$AA$383,MATCH(A77,'SEMANA 17 AL 21 MAR'!$A$7:$A$424),10),"")</f>
        <v/>
      </c>
      <c r="H77" s="313" t="str">
        <f t="shared" si="8"/>
        <v/>
      </c>
      <c r="I77" s="314"/>
      <c r="K77" s="84"/>
      <c r="L77" s="86"/>
      <c r="M77" s="86"/>
      <c r="N77" s="86"/>
      <c r="O77" s="86"/>
      <c r="P77" s="86"/>
      <c r="Q77" s="86"/>
      <c r="R77" s="86"/>
      <c r="S77"/>
      <c r="T77" s="84"/>
      <c r="U77" s="84"/>
      <c r="V77"/>
      <c r="W77" s="157"/>
      <c r="X77" s="157"/>
      <c r="Y77" s="157"/>
      <c r="Z77" s="157"/>
      <c r="AA77" s="157"/>
      <c r="AB77" s="157"/>
      <c r="AC77" s="157"/>
      <c r="AD77" s="157"/>
      <c r="AE77" s="157"/>
      <c r="AF77" s="157"/>
    </row>
    <row r="78" spans="1:32" hidden="1" x14ac:dyDescent="0.25">
      <c r="A78" s="141"/>
      <c r="B78" s="26" t="str">
        <f>IFERROR(INDEX('SEMANA 17 AL 21 MAR'!$A$7:$AA$383,MATCH(A78,'SEMANA 17 AL 21 MAR'!$A$7:$A$424),2),"")</f>
        <v/>
      </c>
      <c r="C78" s="26" t="str">
        <f>IFERROR(INDEX('SEMANA 17 AL 21 MAR'!$A$7:$AA$383,MATCH(A78,'SEMANA 17 AL 21 MAR'!$A$7:$A$424),3),"")</f>
        <v/>
      </c>
      <c r="D78" s="26" t="str">
        <f>IFERROR(INDEX('SEMANA 17 AL 21 MAR'!$A$7:$AA$383,MATCH(A78,'SEMANA 17 AL 21 MAR'!$A$7:$A$424),5),"")</f>
        <v/>
      </c>
      <c r="E78" s="122" t="str">
        <f>IFERROR(INDEX('SEMANA 17 AL 21 MAR'!$A$7:$AA$383,MATCH(A78,'SEMANA 17 AL 21 MAR'!$A$7:$A$424),6),"")</f>
        <v/>
      </c>
      <c r="F78" s="123" t="str">
        <f>IFERROR(INDEX('SEMANA 17 AL 21 MAR'!$A$7:$AA$383,MATCH(A78,'SEMANA 17 AL 21 MAR'!$A$7:$A$424),7),"")</f>
        <v/>
      </c>
      <c r="G78" s="284" t="str">
        <f>IFERROR(INDEX('SEMANA 17 AL 21 MAR'!$A$7:$AA$383,MATCH(A78,'SEMANA 17 AL 21 MAR'!$A$7:$A$424),10),"")</f>
        <v/>
      </c>
      <c r="H78" s="313" t="str">
        <f t="shared" si="8"/>
        <v/>
      </c>
      <c r="I78" s="314"/>
      <c r="K78" s="84"/>
      <c r="L78" s="86"/>
      <c r="M78" s="86"/>
      <c r="N78" s="86"/>
      <c r="O78" s="86"/>
      <c r="P78" s="86"/>
      <c r="Q78" s="86"/>
      <c r="R78" s="86"/>
      <c r="S78"/>
      <c r="T78" s="84"/>
      <c r="U78" s="84"/>
      <c r="V78"/>
      <c r="W78" s="157"/>
      <c r="X78" s="157"/>
      <c r="Y78" s="157"/>
      <c r="Z78" s="157"/>
      <c r="AA78" s="157"/>
      <c r="AB78" s="157"/>
      <c r="AC78" s="157"/>
      <c r="AD78" s="157"/>
      <c r="AE78" s="157"/>
      <c r="AF78" s="157"/>
    </row>
    <row r="79" spans="1:32" hidden="1" x14ac:dyDescent="0.25">
      <c r="A79" s="141"/>
      <c r="B79" s="26" t="str">
        <f>IFERROR(INDEX('SEMANA 17 AL 21 MAR'!$A$7:$AA$383,MATCH(A79,'SEMANA 17 AL 21 MAR'!$A$7:$A$424),2),"")</f>
        <v/>
      </c>
      <c r="C79" s="26" t="str">
        <f>IFERROR(INDEX('SEMANA 17 AL 21 MAR'!$A$7:$AA$383,MATCH(A79,'SEMANA 17 AL 21 MAR'!$A$7:$A$424),3),"")</f>
        <v/>
      </c>
      <c r="D79" s="26" t="str">
        <f>IFERROR(INDEX('SEMANA 17 AL 21 MAR'!$A$7:$AA$383,MATCH(A79,'SEMANA 17 AL 21 MAR'!$A$7:$A$424),5),"")</f>
        <v/>
      </c>
      <c r="E79" s="122" t="str">
        <f>IFERROR(INDEX('SEMANA 17 AL 21 MAR'!$A$7:$AA$383,MATCH(A79,'SEMANA 17 AL 21 MAR'!$A$7:$A$424),6),"")</f>
        <v/>
      </c>
      <c r="F79" s="123" t="str">
        <f>IFERROR(INDEX('SEMANA 17 AL 21 MAR'!$A$7:$AA$383,MATCH(A79,'SEMANA 17 AL 21 MAR'!$A$7:$A$424),7),"")</f>
        <v/>
      </c>
      <c r="G79" s="284" t="str">
        <f>IFERROR(INDEX('SEMANA 17 AL 21 MAR'!$A$7:$AA$383,MATCH(A79,'SEMANA 17 AL 21 MAR'!$A$7:$A$424),10),"")</f>
        <v/>
      </c>
      <c r="H79" s="313" t="str">
        <f t="shared" si="8"/>
        <v/>
      </c>
      <c r="I79" s="314"/>
      <c r="K79" s="84"/>
      <c r="L79" s="86"/>
      <c r="M79" s="86"/>
      <c r="N79" s="86"/>
      <c r="O79" s="86"/>
      <c r="P79" s="86"/>
      <c r="Q79" s="86"/>
      <c r="R79" s="86"/>
      <c r="S79"/>
      <c r="T79" s="84"/>
      <c r="U79" s="84"/>
      <c r="V79"/>
      <c r="W79" s="157"/>
      <c r="X79" s="157"/>
      <c r="Y79" s="157"/>
      <c r="Z79" s="157"/>
      <c r="AA79" s="157"/>
      <c r="AB79" s="157"/>
      <c r="AC79" s="157"/>
      <c r="AD79" s="157"/>
      <c r="AE79" s="157"/>
      <c r="AF79" s="157"/>
    </row>
    <row r="80" spans="1:32" hidden="1" x14ac:dyDescent="0.25">
      <c r="A80" s="141"/>
      <c r="B80" s="26" t="str">
        <f>IFERROR(INDEX('SEMANA 17 AL 21 MAR'!$A$7:$AA$383,MATCH(A80,'SEMANA 17 AL 21 MAR'!$A$7:$A$424),2),"")</f>
        <v/>
      </c>
      <c r="C80" s="26" t="str">
        <f>IFERROR(INDEX('SEMANA 17 AL 21 MAR'!$A$7:$AA$383,MATCH(A80,'SEMANA 17 AL 21 MAR'!$A$7:$A$424),3),"")</f>
        <v/>
      </c>
      <c r="D80" s="26" t="str">
        <f>IFERROR(INDEX('SEMANA 17 AL 21 MAR'!$A$7:$AA$383,MATCH(A80,'SEMANA 17 AL 21 MAR'!$A$7:$A$424),5),"")</f>
        <v/>
      </c>
      <c r="E80" s="122" t="str">
        <f>IFERROR(INDEX('SEMANA 17 AL 21 MAR'!$A$7:$AA$383,MATCH(A80,'SEMANA 17 AL 21 MAR'!$A$7:$A$424),6),"")</f>
        <v/>
      </c>
      <c r="F80" s="123" t="str">
        <f>IFERROR(INDEX('SEMANA 17 AL 21 MAR'!$A$7:$AA$383,MATCH(A80,'SEMANA 17 AL 21 MAR'!$A$7:$A$424),7),"")</f>
        <v/>
      </c>
      <c r="G80" s="284" t="str">
        <f>IFERROR(INDEX('SEMANA 17 AL 21 MAR'!$A$7:$AA$383,MATCH(A80,'SEMANA 17 AL 21 MAR'!$A$7:$A$424),10),"")</f>
        <v/>
      </c>
      <c r="H80" s="313" t="str">
        <f t="shared" si="8"/>
        <v/>
      </c>
      <c r="I80" s="314"/>
      <c r="K80" s="84"/>
      <c r="L80" s="86"/>
      <c r="M80" s="86"/>
      <c r="N80" s="86"/>
      <c r="O80" s="86"/>
      <c r="P80" s="86"/>
      <c r="Q80" s="86"/>
      <c r="R80" s="86"/>
      <c r="S80"/>
      <c r="T80" s="84"/>
      <c r="U80" s="84"/>
      <c r="V80"/>
      <c r="W80" s="157"/>
      <c r="X80" s="157"/>
      <c r="Y80" s="157"/>
      <c r="Z80" s="157"/>
      <c r="AA80" s="157"/>
      <c r="AB80" s="157"/>
      <c r="AC80" s="157"/>
      <c r="AD80" s="157"/>
      <c r="AE80" s="157"/>
      <c r="AF80" s="157"/>
    </row>
    <row r="81" spans="1:32" hidden="1" x14ac:dyDescent="0.25">
      <c r="A81" s="141"/>
      <c r="B81" s="26" t="str">
        <f>IFERROR(INDEX('SEMANA 17 AL 21 MAR'!$A$7:$AA$383,MATCH(A81,'SEMANA 17 AL 21 MAR'!$A$7:$A$424),2),"")</f>
        <v/>
      </c>
      <c r="C81" s="26" t="str">
        <f>IFERROR(INDEX('SEMANA 17 AL 21 MAR'!$A$7:$AA$383,MATCH(A81,'SEMANA 17 AL 21 MAR'!$A$7:$A$424),3),"")</f>
        <v/>
      </c>
      <c r="D81" s="26" t="str">
        <f>IFERROR(INDEX('SEMANA 17 AL 21 MAR'!$A$7:$AA$383,MATCH(A81,'SEMANA 17 AL 21 MAR'!$A$7:$A$424),5),"")</f>
        <v/>
      </c>
      <c r="E81" s="122" t="str">
        <f>IFERROR(INDEX('SEMANA 17 AL 21 MAR'!$A$7:$AA$383,MATCH(A81,'SEMANA 17 AL 21 MAR'!$A$7:$A$424),6),"")</f>
        <v/>
      </c>
      <c r="F81" s="123" t="str">
        <f>IFERROR(INDEX('SEMANA 17 AL 21 MAR'!$A$7:$AA$383,MATCH(A81,'SEMANA 17 AL 21 MAR'!$A$7:$A$424),7),"")</f>
        <v/>
      </c>
      <c r="G81" s="284" t="str">
        <f>IFERROR(INDEX('SEMANA 17 AL 21 MAR'!$A$7:$AA$383,MATCH(A81,'SEMANA 17 AL 21 MAR'!$A$7:$A$424),10),"")</f>
        <v/>
      </c>
      <c r="H81" s="313" t="str">
        <f t="shared" si="8"/>
        <v/>
      </c>
      <c r="I81" s="314"/>
      <c r="K81" s="84"/>
      <c r="L81" s="86"/>
      <c r="M81" s="86"/>
      <c r="N81" s="86"/>
      <c r="O81" s="86"/>
      <c r="P81" s="86"/>
      <c r="Q81" s="86"/>
      <c r="R81" s="86"/>
      <c r="S81"/>
      <c r="T81" s="84"/>
      <c r="U81" s="84"/>
      <c r="V81"/>
      <c r="W81" s="157"/>
      <c r="X81" s="157"/>
      <c r="Y81" s="157"/>
      <c r="Z81" s="157"/>
      <c r="AA81" s="157"/>
      <c r="AB81" s="157"/>
      <c r="AC81" s="157"/>
      <c r="AD81" s="157"/>
      <c r="AE81" s="157"/>
      <c r="AF81" s="157"/>
    </row>
    <row r="82" spans="1:32" hidden="1" x14ac:dyDescent="0.25">
      <c r="A82" s="141"/>
      <c r="B82" s="26" t="str">
        <f>IFERROR(INDEX('SEMANA 17 AL 21 MAR'!$A$7:$AA$383,MATCH(A82,'SEMANA 17 AL 21 MAR'!$A$7:$A$424),2),"")</f>
        <v/>
      </c>
      <c r="C82" s="26" t="str">
        <f>IFERROR(INDEX('SEMANA 17 AL 21 MAR'!$A$7:$AA$383,MATCH(A82,'SEMANA 17 AL 21 MAR'!$A$7:$A$424),3),"")</f>
        <v/>
      </c>
      <c r="D82" s="26" t="str">
        <f>IFERROR(INDEX('SEMANA 17 AL 21 MAR'!$A$7:$AA$383,MATCH(A82,'SEMANA 17 AL 21 MAR'!$A$7:$A$424),5),"")</f>
        <v/>
      </c>
      <c r="E82" s="122" t="str">
        <f>IFERROR(INDEX('SEMANA 17 AL 21 MAR'!$A$7:$AA$383,MATCH(A82,'SEMANA 17 AL 21 MAR'!$A$7:$A$424),6),"")</f>
        <v/>
      </c>
      <c r="F82" s="123" t="str">
        <f>IFERROR(INDEX('SEMANA 17 AL 21 MAR'!$A$7:$AA$383,MATCH(A82,'SEMANA 17 AL 21 MAR'!$A$7:$A$424),7),"")</f>
        <v/>
      </c>
      <c r="G82" s="284" t="str">
        <f>IFERROR(INDEX('SEMANA 17 AL 21 MAR'!$A$7:$AA$383,MATCH(A82,'SEMANA 17 AL 21 MAR'!$A$7:$A$424),10),"")</f>
        <v/>
      </c>
      <c r="H82" s="313" t="str">
        <f t="shared" si="8"/>
        <v/>
      </c>
      <c r="I82" s="314"/>
      <c r="K82" s="84"/>
      <c r="L82" s="86"/>
      <c r="M82" s="86"/>
      <c r="N82" s="86"/>
      <c r="O82" s="86"/>
      <c r="P82" s="86"/>
      <c r="Q82" s="86"/>
      <c r="R82" s="86"/>
      <c r="S82"/>
      <c r="T82" s="84"/>
      <c r="U82" s="84"/>
      <c r="V82"/>
      <c r="W82" s="157"/>
      <c r="X82" s="157"/>
      <c r="Y82" s="157"/>
      <c r="Z82" s="157"/>
      <c r="AA82" s="157"/>
      <c r="AB82" s="157"/>
      <c r="AC82" s="157"/>
      <c r="AD82" s="157"/>
      <c r="AE82" s="157"/>
      <c r="AF82" s="157"/>
    </row>
    <row r="83" spans="1:32" hidden="1" x14ac:dyDescent="0.25">
      <c r="A83" s="141"/>
      <c r="B83" s="26" t="str">
        <f>IFERROR(INDEX('SEMANA 17 AL 21 MAR'!$A$7:$AA$383,MATCH(A83,'SEMANA 17 AL 21 MAR'!$A$7:$A$424),2),"")</f>
        <v/>
      </c>
      <c r="C83" s="26" t="str">
        <f>IFERROR(INDEX('SEMANA 17 AL 21 MAR'!$A$7:$AA$383,MATCH(A83,'SEMANA 17 AL 21 MAR'!$A$7:$A$424),3),"")</f>
        <v/>
      </c>
      <c r="D83" s="26" t="str">
        <f>IFERROR(INDEX('SEMANA 17 AL 21 MAR'!$A$7:$AA$383,MATCH(A83,'SEMANA 17 AL 21 MAR'!$A$7:$A$424),5),"")</f>
        <v/>
      </c>
      <c r="E83" s="122" t="str">
        <f>IFERROR(INDEX('SEMANA 17 AL 21 MAR'!$A$7:$AA$383,MATCH(A83,'SEMANA 17 AL 21 MAR'!$A$7:$A$424),6),"")</f>
        <v/>
      </c>
      <c r="F83" s="123" t="str">
        <f>IFERROR(INDEX('SEMANA 17 AL 21 MAR'!$A$7:$AA$383,MATCH(A83,'SEMANA 17 AL 21 MAR'!$A$7:$A$424),7),"")</f>
        <v/>
      </c>
      <c r="G83" s="284" t="str">
        <f>IFERROR(INDEX('SEMANA 17 AL 21 MAR'!$A$7:$AA$383,MATCH(A83,'SEMANA 17 AL 21 MAR'!$A$7:$A$424),10),"")</f>
        <v/>
      </c>
      <c r="H83" s="313" t="str">
        <f t="shared" si="8"/>
        <v/>
      </c>
      <c r="I83" s="314"/>
      <c r="K83" s="84"/>
      <c r="L83" s="86"/>
      <c r="M83" s="86"/>
      <c r="N83" s="86"/>
      <c r="O83" s="86"/>
      <c r="P83" s="86"/>
      <c r="Q83" s="86"/>
      <c r="R83" s="86"/>
      <c r="S83"/>
      <c r="T83" s="84"/>
      <c r="U83" s="84"/>
      <c r="V83"/>
      <c r="W83" s="157"/>
      <c r="X83" s="157"/>
      <c r="Y83" s="157"/>
      <c r="Z83" s="157"/>
      <c r="AA83" s="157"/>
      <c r="AB83" s="157"/>
      <c r="AC83" s="157"/>
      <c r="AD83" s="157"/>
      <c r="AE83" s="157"/>
      <c r="AF83" s="157"/>
    </row>
    <row r="84" spans="1:32" hidden="1" x14ac:dyDescent="0.25">
      <c r="A84" s="141"/>
      <c r="B84" s="26" t="str">
        <f>IFERROR(INDEX('SEMANA 17 AL 21 MAR'!$A$7:$AA$383,MATCH(A84,'SEMANA 17 AL 21 MAR'!$A$7:$A$424),2),"")</f>
        <v/>
      </c>
      <c r="C84" s="26" t="str">
        <f>IFERROR(INDEX('SEMANA 17 AL 21 MAR'!$A$7:$AA$383,MATCH(A84,'SEMANA 17 AL 21 MAR'!$A$7:$A$424),3),"")</f>
        <v/>
      </c>
      <c r="D84" s="26" t="str">
        <f>IFERROR(INDEX('SEMANA 17 AL 21 MAR'!$A$7:$AA$383,MATCH(A84,'SEMANA 17 AL 21 MAR'!$A$7:$A$424),5),"")</f>
        <v/>
      </c>
      <c r="E84" s="122" t="str">
        <f>IFERROR(INDEX('SEMANA 17 AL 21 MAR'!$A$7:$AA$383,MATCH(A84,'SEMANA 17 AL 21 MAR'!$A$7:$A$424),6),"")</f>
        <v/>
      </c>
      <c r="F84" s="123" t="str">
        <f>IFERROR(INDEX('SEMANA 17 AL 21 MAR'!$A$7:$AA$383,MATCH(A84,'SEMANA 17 AL 21 MAR'!$A$7:$A$424),7),"")</f>
        <v/>
      </c>
      <c r="G84" s="284" t="str">
        <f>IFERROR(INDEX('SEMANA 17 AL 21 MAR'!$A$7:$AA$383,MATCH(A84,'SEMANA 17 AL 21 MAR'!$A$7:$A$424),10),"")</f>
        <v/>
      </c>
      <c r="H84" s="313" t="str">
        <f t="shared" si="8"/>
        <v/>
      </c>
      <c r="I84" s="314"/>
      <c r="K84" s="84"/>
      <c r="L84" s="86"/>
      <c r="M84" s="86"/>
      <c r="N84" s="86"/>
      <c r="O84" s="86"/>
      <c r="P84" s="86"/>
      <c r="Q84" s="86"/>
      <c r="R84" s="86"/>
      <c r="S84"/>
      <c r="T84" s="84"/>
      <c r="U84" s="84"/>
      <c r="V84"/>
      <c r="W84" s="157"/>
      <c r="X84" s="157"/>
      <c r="Y84" s="157"/>
      <c r="Z84" s="157"/>
      <c r="AA84" s="157"/>
      <c r="AB84" s="157"/>
      <c r="AC84" s="157"/>
      <c r="AD84" s="157"/>
      <c r="AE84" s="157"/>
      <c r="AF84" s="157"/>
    </row>
    <row r="85" spans="1:32" hidden="1" x14ac:dyDescent="0.25">
      <c r="A85" s="141"/>
      <c r="B85" s="26" t="str">
        <f>IFERROR(INDEX('SEMANA 17 AL 21 MAR'!$A$7:$AA$383,MATCH(A85,'SEMANA 17 AL 21 MAR'!$A$7:$A$424),2),"")</f>
        <v/>
      </c>
      <c r="C85" s="26" t="str">
        <f>IFERROR(INDEX('SEMANA 17 AL 21 MAR'!$A$7:$AA$383,MATCH(A85,'SEMANA 17 AL 21 MAR'!$A$7:$A$424),3),"")</f>
        <v/>
      </c>
      <c r="D85" s="26" t="str">
        <f>IFERROR(INDEX('SEMANA 17 AL 21 MAR'!$A$7:$AA$383,MATCH(A85,'SEMANA 17 AL 21 MAR'!$A$7:$A$424),5),"")</f>
        <v/>
      </c>
      <c r="E85" s="122" t="str">
        <f>IFERROR(INDEX('SEMANA 17 AL 21 MAR'!$A$7:$AA$383,MATCH(A85,'SEMANA 17 AL 21 MAR'!$A$7:$A$424),6),"")</f>
        <v/>
      </c>
      <c r="F85" s="123" t="str">
        <f>IFERROR(INDEX('SEMANA 17 AL 21 MAR'!$A$7:$AA$383,MATCH(A85,'SEMANA 17 AL 21 MAR'!$A$7:$A$424),7),"")</f>
        <v/>
      </c>
      <c r="G85" s="284" t="str">
        <f>IFERROR(INDEX('SEMANA 17 AL 21 MAR'!$A$7:$AA$383,MATCH(A85,'SEMANA 17 AL 21 MAR'!$A$7:$A$424),10),"")</f>
        <v/>
      </c>
      <c r="H85" s="313" t="str">
        <f t="shared" si="8"/>
        <v/>
      </c>
      <c r="I85" s="314"/>
      <c r="K85" s="84"/>
      <c r="L85" s="86"/>
      <c r="M85" s="86"/>
      <c r="N85" s="86"/>
      <c r="O85" s="86"/>
      <c r="P85" s="86"/>
      <c r="Q85" s="86"/>
      <c r="R85" s="86"/>
      <c r="S85"/>
      <c r="T85" s="84"/>
      <c r="U85" s="84"/>
      <c r="V85"/>
      <c r="W85" s="157"/>
      <c r="X85" s="157"/>
      <c r="Y85" s="157"/>
      <c r="Z85" s="157"/>
      <c r="AA85" s="157"/>
      <c r="AB85" s="157"/>
      <c r="AC85" s="157"/>
      <c r="AD85" s="157"/>
      <c r="AE85" s="157"/>
      <c r="AF85" s="157"/>
    </row>
    <row r="86" spans="1:32" hidden="1" x14ac:dyDescent="0.25">
      <c r="A86" s="141"/>
      <c r="B86" s="26" t="str">
        <f>IFERROR(INDEX('SEMANA 17 AL 21 MAR'!$A$7:$AA$383,MATCH(A86,'SEMANA 17 AL 21 MAR'!$A$7:$A$424),2),"")</f>
        <v/>
      </c>
      <c r="C86" s="26" t="str">
        <f>IFERROR(INDEX('SEMANA 17 AL 21 MAR'!$A$7:$AA$383,MATCH(A86,'SEMANA 17 AL 21 MAR'!$A$7:$A$424),3),"")</f>
        <v/>
      </c>
      <c r="D86" s="26" t="str">
        <f>IFERROR(INDEX('SEMANA 17 AL 21 MAR'!$A$7:$AA$383,MATCH(A86,'SEMANA 17 AL 21 MAR'!$A$7:$A$424),5),"")</f>
        <v/>
      </c>
      <c r="E86" s="122" t="str">
        <f>IFERROR(INDEX('SEMANA 17 AL 21 MAR'!$A$7:$AA$383,MATCH(A86,'SEMANA 17 AL 21 MAR'!$A$7:$A$424),6),"")</f>
        <v/>
      </c>
      <c r="F86" s="123" t="str">
        <f>IFERROR(INDEX('SEMANA 17 AL 21 MAR'!$A$7:$AA$383,MATCH(A86,'SEMANA 17 AL 21 MAR'!$A$7:$A$424),7),"")</f>
        <v/>
      </c>
      <c r="G86" s="284" t="str">
        <f>IFERROR(INDEX('SEMANA 17 AL 21 MAR'!$A$7:$AA$383,MATCH(A86,'SEMANA 17 AL 21 MAR'!$A$7:$A$424),10),"")</f>
        <v/>
      </c>
      <c r="H86" s="313" t="str">
        <f t="shared" si="8"/>
        <v/>
      </c>
      <c r="I86" s="314"/>
      <c r="K86" s="84"/>
      <c r="L86" s="86"/>
      <c r="M86" s="86"/>
      <c r="N86" s="86"/>
      <c r="O86" s="86"/>
      <c r="P86" s="86"/>
      <c r="Q86" s="86"/>
      <c r="R86" s="86"/>
      <c r="S86"/>
      <c r="T86" s="84"/>
      <c r="U86" s="84"/>
      <c r="V86"/>
      <c r="W86" s="157"/>
      <c r="X86" s="157"/>
      <c r="Y86" s="157"/>
      <c r="Z86" s="157"/>
      <c r="AA86" s="157"/>
      <c r="AB86" s="157"/>
      <c r="AC86" s="157"/>
      <c r="AD86" s="157"/>
      <c r="AE86" s="157"/>
      <c r="AF86" s="157"/>
    </row>
    <row r="87" spans="1:32" hidden="1" x14ac:dyDescent="0.25">
      <c r="A87" s="141"/>
      <c r="B87" s="26" t="str">
        <f>IFERROR(INDEX('SEMANA 17 AL 21 MAR'!$A$7:$AA$383,MATCH(A87,'SEMANA 17 AL 21 MAR'!$A$7:$A$424),2),"")</f>
        <v/>
      </c>
      <c r="C87" s="26" t="str">
        <f>IFERROR(INDEX('SEMANA 17 AL 21 MAR'!$A$7:$AA$383,MATCH(A87,'SEMANA 17 AL 21 MAR'!$A$7:$A$424),3),"")</f>
        <v/>
      </c>
      <c r="D87" s="26" t="str">
        <f>IFERROR(INDEX('SEMANA 17 AL 21 MAR'!$A$7:$AA$383,MATCH(A87,'SEMANA 17 AL 21 MAR'!$A$7:$A$424),5),"")</f>
        <v/>
      </c>
      <c r="E87" s="122" t="str">
        <f>IFERROR(INDEX('SEMANA 17 AL 21 MAR'!$A$7:$AA$383,MATCH(A87,'SEMANA 17 AL 21 MAR'!$A$7:$A$424),6),"")</f>
        <v/>
      </c>
      <c r="F87" s="123" t="str">
        <f>IFERROR(INDEX('SEMANA 17 AL 21 MAR'!$A$7:$AA$383,MATCH(A87,'SEMANA 17 AL 21 MAR'!$A$7:$A$424),7),"")</f>
        <v/>
      </c>
      <c r="G87" s="284" t="str">
        <f>IFERROR(INDEX('SEMANA 17 AL 21 MAR'!$A$7:$AA$383,MATCH(A87,'SEMANA 17 AL 21 MAR'!$A$7:$A$424),10),"")</f>
        <v/>
      </c>
      <c r="H87" s="313" t="str">
        <f t="shared" si="8"/>
        <v/>
      </c>
      <c r="I87" s="314"/>
      <c r="K87" s="84"/>
      <c r="L87" s="86"/>
      <c r="M87" s="86"/>
      <c r="N87" s="86"/>
      <c r="O87" s="86"/>
      <c r="P87" s="86"/>
      <c r="Q87" s="86"/>
      <c r="R87" s="86"/>
      <c r="S87"/>
      <c r="T87" s="84"/>
      <c r="U87" s="84"/>
      <c r="V87"/>
      <c r="W87" s="157"/>
      <c r="X87" s="157"/>
      <c r="Y87" s="157"/>
      <c r="Z87" s="157"/>
      <c r="AA87" s="157"/>
      <c r="AB87" s="157"/>
      <c r="AC87" s="157"/>
      <c r="AD87" s="157"/>
      <c r="AE87" s="157"/>
      <c r="AF87" s="157"/>
    </row>
    <row r="88" spans="1:32" hidden="1" x14ac:dyDescent="0.25">
      <c r="A88" s="141"/>
      <c r="B88" s="26" t="str">
        <f>IFERROR(INDEX('SEMANA 17 AL 21 MAR'!$A$7:$AA$383,MATCH(A88,'SEMANA 17 AL 21 MAR'!$A$7:$A$424),2),"")</f>
        <v/>
      </c>
      <c r="C88" s="26" t="str">
        <f>IFERROR(INDEX('SEMANA 17 AL 21 MAR'!$A$7:$AA$383,MATCH(A88,'SEMANA 17 AL 21 MAR'!$A$7:$A$424),3),"")</f>
        <v/>
      </c>
      <c r="D88" s="26" t="str">
        <f>IFERROR(INDEX('SEMANA 17 AL 21 MAR'!$A$7:$AA$383,MATCH(A88,'SEMANA 17 AL 21 MAR'!$A$7:$A$424),5),"")</f>
        <v/>
      </c>
      <c r="E88" s="122" t="str">
        <f>IFERROR(INDEX('SEMANA 17 AL 21 MAR'!$A$7:$AA$383,MATCH(A88,'SEMANA 17 AL 21 MAR'!$A$7:$A$424),6),"")</f>
        <v/>
      </c>
      <c r="F88" s="123" t="str">
        <f>IFERROR(INDEX('SEMANA 17 AL 21 MAR'!$A$7:$AA$383,MATCH(A88,'SEMANA 17 AL 21 MAR'!$A$7:$A$424),7),"")</f>
        <v/>
      </c>
      <c r="G88" s="284" t="str">
        <f>IFERROR(INDEX('SEMANA 17 AL 21 MAR'!$A$7:$AA$383,MATCH(A88,'SEMANA 17 AL 21 MAR'!$A$7:$A$424),10),"")</f>
        <v/>
      </c>
      <c r="H88" s="313" t="str">
        <f t="shared" si="8"/>
        <v/>
      </c>
      <c r="I88" s="314"/>
      <c r="K88" s="84"/>
      <c r="L88" s="86"/>
      <c r="M88" s="86"/>
      <c r="N88" s="86"/>
      <c r="O88" s="86"/>
      <c r="P88" s="86"/>
      <c r="Q88" s="86"/>
      <c r="R88" s="86"/>
      <c r="S88"/>
      <c r="T88" s="84"/>
      <c r="U88" s="84"/>
      <c r="V88"/>
      <c r="W88" s="157"/>
      <c r="X88" s="157"/>
      <c r="Y88" s="157"/>
      <c r="Z88" s="157"/>
      <c r="AA88" s="157"/>
      <c r="AB88" s="157"/>
      <c r="AC88" s="157"/>
      <c r="AD88" s="157"/>
      <c r="AE88" s="157"/>
      <c r="AF88" s="157"/>
    </row>
    <row r="89" spans="1:32" hidden="1" x14ac:dyDescent="0.25">
      <c r="A89" s="141"/>
      <c r="B89" s="26" t="str">
        <f>IFERROR(INDEX('SEMANA 17 AL 21 MAR'!$A$7:$AA$383,MATCH(A89,'SEMANA 17 AL 21 MAR'!$A$7:$A$424),2),"")</f>
        <v/>
      </c>
      <c r="C89" s="26" t="str">
        <f>IFERROR(INDEX('SEMANA 17 AL 21 MAR'!$A$7:$AA$383,MATCH(A89,'SEMANA 17 AL 21 MAR'!$A$7:$A$424),3),"")</f>
        <v/>
      </c>
      <c r="D89" s="26" t="str">
        <f>IFERROR(INDEX('SEMANA 17 AL 21 MAR'!$A$7:$AA$383,MATCH(A89,'SEMANA 17 AL 21 MAR'!$A$7:$A$424),5),"")</f>
        <v/>
      </c>
      <c r="E89" s="122" t="str">
        <f>IFERROR(INDEX('SEMANA 17 AL 21 MAR'!$A$7:$AA$383,MATCH(A89,'SEMANA 17 AL 21 MAR'!$A$7:$A$424),6),"")</f>
        <v/>
      </c>
      <c r="F89" s="123" t="str">
        <f>IFERROR(INDEX('SEMANA 17 AL 21 MAR'!$A$7:$AA$383,MATCH(A89,'SEMANA 17 AL 21 MAR'!$A$7:$A$424),7),"")</f>
        <v/>
      </c>
      <c r="G89" s="284" t="str">
        <f>IFERROR(INDEX('SEMANA 17 AL 21 MAR'!$A$7:$AA$383,MATCH(A89,'SEMANA 17 AL 21 MAR'!$A$7:$A$424),10),"")</f>
        <v/>
      </c>
      <c r="H89" s="313" t="str">
        <f t="shared" si="8"/>
        <v/>
      </c>
      <c r="I89" s="314"/>
      <c r="K89" s="84"/>
      <c r="L89" s="86"/>
      <c r="M89" s="86"/>
      <c r="N89" s="86"/>
      <c r="O89" s="86"/>
      <c r="P89" s="86"/>
      <c r="Q89" s="86"/>
      <c r="R89" s="86"/>
      <c r="S89"/>
      <c r="T89" s="84"/>
      <c r="U89" s="84"/>
      <c r="V89"/>
      <c r="W89" s="157"/>
      <c r="X89" s="157"/>
      <c r="Y89" s="157"/>
      <c r="Z89" s="157"/>
      <c r="AA89" s="157"/>
      <c r="AB89" s="157"/>
      <c r="AC89" s="157"/>
      <c r="AD89" s="157"/>
      <c r="AE89" s="157"/>
      <c r="AF89" s="157"/>
    </row>
    <row r="90" spans="1:32" hidden="1" x14ac:dyDescent="0.25">
      <c r="A90" s="141"/>
      <c r="B90" s="26" t="str">
        <f>IFERROR(INDEX('SEMANA 17 AL 21 MAR'!$A$7:$AA$383,MATCH(A90,'SEMANA 17 AL 21 MAR'!$A$7:$A$424),2),"")</f>
        <v/>
      </c>
      <c r="C90" s="26" t="str">
        <f>IFERROR(INDEX('SEMANA 17 AL 21 MAR'!$A$7:$AA$383,MATCH(A90,'SEMANA 17 AL 21 MAR'!$A$7:$A$424),3),"")</f>
        <v/>
      </c>
      <c r="D90" s="26" t="str">
        <f>IFERROR(INDEX('SEMANA 17 AL 21 MAR'!$A$7:$AA$383,MATCH(A90,'SEMANA 17 AL 21 MAR'!$A$7:$A$424),5),"")</f>
        <v/>
      </c>
      <c r="E90" s="122" t="str">
        <f>IFERROR(INDEX('SEMANA 17 AL 21 MAR'!$A$7:$AA$383,MATCH(A90,'SEMANA 17 AL 21 MAR'!$A$7:$A$424),6),"")</f>
        <v/>
      </c>
      <c r="F90" s="123" t="str">
        <f>IFERROR(INDEX('SEMANA 17 AL 21 MAR'!$A$7:$AA$383,MATCH(A90,'SEMANA 17 AL 21 MAR'!$A$7:$A$424),7),"")</f>
        <v/>
      </c>
      <c r="G90" s="284" t="str">
        <f>IFERROR(INDEX('SEMANA 17 AL 21 MAR'!$A$7:$AA$383,MATCH(A90,'SEMANA 17 AL 21 MAR'!$A$7:$A$424),10),"")</f>
        <v/>
      </c>
      <c r="H90" s="313" t="str">
        <f t="shared" si="8"/>
        <v/>
      </c>
      <c r="I90" s="314"/>
      <c r="K90" s="84"/>
      <c r="L90" s="86"/>
      <c r="M90" s="86"/>
      <c r="N90" s="86"/>
      <c r="O90" s="86"/>
      <c r="P90" s="86"/>
      <c r="Q90" s="86"/>
      <c r="R90" s="86"/>
      <c r="S90"/>
      <c r="T90" s="84"/>
      <c r="U90" s="84"/>
      <c r="V90"/>
      <c r="W90" s="157"/>
      <c r="X90" s="157"/>
      <c r="Y90" s="157"/>
      <c r="Z90" s="157"/>
      <c r="AA90" s="157"/>
      <c r="AB90" s="157"/>
      <c r="AC90" s="157"/>
      <c r="AD90" s="157"/>
      <c r="AE90" s="157"/>
      <c r="AF90" s="157"/>
    </row>
    <row r="91" spans="1:32" hidden="1" x14ac:dyDescent="0.25">
      <c r="A91" s="141"/>
      <c r="B91" s="26" t="str">
        <f>IFERROR(INDEX('SEMANA 17 AL 21 MAR'!$A$7:$AA$383,MATCH(A91,'SEMANA 17 AL 21 MAR'!$A$7:$A$424),2),"")</f>
        <v/>
      </c>
      <c r="C91" s="26" t="str">
        <f>IFERROR(INDEX('SEMANA 17 AL 21 MAR'!$A$7:$AA$383,MATCH(A91,'SEMANA 17 AL 21 MAR'!$A$7:$A$424),3),"")</f>
        <v/>
      </c>
      <c r="D91" s="26" t="str">
        <f>IFERROR(INDEX('SEMANA 17 AL 21 MAR'!$A$7:$AA$383,MATCH(A91,'SEMANA 17 AL 21 MAR'!$A$7:$A$424),5),"")</f>
        <v/>
      </c>
      <c r="E91" s="122" t="str">
        <f>IFERROR(INDEX('SEMANA 17 AL 21 MAR'!$A$7:$AA$383,MATCH(A91,'SEMANA 17 AL 21 MAR'!$A$7:$A$424),6),"")</f>
        <v/>
      </c>
      <c r="F91" s="123" t="str">
        <f>IFERROR(INDEX('SEMANA 17 AL 21 MAR'!$A$7:$AA$383,MATCH(A91,'SEMANA 17 AL 21 MAR'!$A$7:$A$424),7),"")</f>
        <v/>
      </c>
      <c r="G91" s="284" t="str">
        <f>IFERROR(INDEX('SEMANA 17 AL 21 MAR'!$A$7:$AA$383,MATCH(A91,'SEMANA 17 AL 21 MAR'!$A$7:$A$424),10),"")</f>
        <v/>
      </c>
      <c r="H91" s="313" t="str">
        <f t="shared" si="8"/>
        <v/>
      </c>
      <c r="I91" s="314"/>
      <c r="K91" s="84"/>
      <c r="L91" s="86"/>
      <c r="M91" s="86"/>
      <c r="N91" s="86"/>
      <c r="O91" s="86"/>
      <c r="P91" s="86"/>
      <c r="Q91" s="86"/>
      <c r="R91" s="86"/>
      <c r="S91"/>
      <c r="T91" s="84"/>
      <c r="U91" s="84"/>
      <c r="V91"/>
      <c r="W91" s="157"/>
      <c r="X91" s="157"/>
      <c r="Y91" s="157"/>
      <c r="Z91" s="157"/>
      <c r="AA91" s="157"/>
      <c r="AB91" s="157"/>
      <c r="AC91" s="157"/>
      <c r="AD91" s="157"/>
      <c r="AE91" s="157"/>
      <c r="AF91" s="157"/>
    </row>
    <row r="92" spans="1:32" hidden="1" x14ac:dyDescent="0.25">
      <c r="A92" s="141"/>
      <c r="B92" s="26" t="str">
        <f>IFERROR(INDEX('SEMANA 17 AL 21 MAR'!$A$7:$AA$383,MATCH(A92,'SEMANA 17 AL 21 MAR'!$A$7:$A$424),2),"")</f>
        <v/>
      </c>
      <c r="C92" s="26" t="str">
        <f>IFERROR(INDEX('SEMANA 17 AL 21 MAR'!$A$7:$AA$383,MATCH(A92,'SEMANA 17 AL 21 MAR'!$A$7:$A$424),3),"")</f>
        <v/>
      </c>
      <c r="D92" s="26" t="str">
        <f>IFERROR(INDEX('SEMANA 17 AL 21 MAR'!$A$7:$AA$383,MATCH(A92,'SEMANA 17 AL 21 MAR'!$A$7:$A$424),5),"")</f>
        <v/>
      </c>
      <c r="E92" s="122" t="str">
        <f>IFERROR(INDEX('SEMANA 17 AL 21 MAR'!$A$7:$AA$383,MATCH(A92,'SEMANA 17 AL 21 MAR'!$A$7:$A$424),6),"")</f>
        <v/>
      </c>
      <c r="F92" s="123" t="str">
        <f>IFERROR(INDEX('SEMANA 17 AL 21 MAR'!$A$7:$AA$383,MATCH(A92,'SEMANA 17 AL 21 MAR'!$A$7:$A$424),7),"")</f>
        <v/>
      </c>
      <c r="G92" s="284" t="str">
        <f>IFERROR(INDEX('SEMANA 17 AL 21 MAR'!$A$7:$AA$383,MATCH(A92,'SEMANA 17 AL 21 MAR'!$A$7:$A$424),10),"")</f>
        <v/>
      </c>
      <c r="H92" s="313" t="str">
        <f t="shared" si="8"/>
        <v/>
      </c>
      <c r="I92" s="314"/>
      <c r="K92" s="84"/>
      <c r="L92" s="86"/>
      <c r="M92" s="86"/>
      <c r="N92" s="86"/>
      <c r="O92" s="86"/>
      <c r="P92" s="86"/>
      <c r="Q92" s="86"/>
      <c r="R92" s="86"/>
      <c r="S92"/>
      <c r="T92" s="84"/>
      <c r="U92" s="84"/>
      <c r="V92"/>
      <c r="W92" s="157"/>
      <c r="X92" s="157"/>
      <c r="Y92" s="157"/>
      <c r="Z92" s="157"/>
      <c r="AA92" s="157"/>
      <c r="AB92" s="157"/>
      <c r="AC92" s="157"/>
      <c r="AD92" s="157"/>
      <c r="AE92" s="157"/>
      <c r="AF92" s="157"/>
    </row>
    <row r="93" spans="1:32" hidden="1" x14ac:dyDescent="0.25">
      <c r="A93" s="141"/>
      <c r="B93" s="26" t="str">
        <f>IFERROR(INDEX('SEMANA 17 AL 21 MAR'!$A$7:$AA$383,MATCH(A93,'SEMANA 17 AL 21 MAR'!$A$7:$A$424),2),"")</f>
        <v/>
      </c>
      <c r="C93" s="26" t="str">
        <f>IFERROR(INDEX('SEMANA 17 AL 21 MAR'!$A$7:$AA$383,MATCH(A93,'SEMANA 17 AL 21 MAR'!$A$7:$A$424),3),"")</f>
        <v/>
      </c>
      <c r="D93" s="26" t="str">
        <f>IFERROR(INDEX('SEMANA 17 AL 21 MAR'!$A$7:$AA$383,MATCH(A93,'SEMANA 17 AL 21 MAR'!$A$7:$A$424),5),"")</f>
        <v/>
      </c>
      <c r="E93" s="122" t="str">
        <f>IFERROR(INDEX('SEMANA 17 AL 21 MAR'!$A$7:$AA$383,MATCH(A93,'SEMANA 17 AL 21 MAR'!$A$7:$A$424),6),"")</f>
        <v/>
      </c>
      <c r="F93" s="123" t="str">
        <f>IFERROR(INDEX('SEMANA 17 AL 21 MAR'!$A$7:$AA$383,MATCH(A93,'SEMANA 17 AL 21 MAR'!$A$7:$A$424),7),"")</f>
        <v/>
      </c>
      <c r="G93" s="284" t="str">
        <f>IFERROR(INDEX('SEMANA 17 AL 21 MAR'!$A$7:$AA$383,MATCH(A93,'SEMANA 17 AL 21 MAR'!$A$7:$A$424),10),"")</f>
        <v/>
      </c>
      <c r="H93" s="313" t="str">
        <f t="shared" si="8"/>
        <v/>
      </c>
      <c r="I93" s="314"/>
      <c r="K93" s="84"/>
      <c r="L93" s="86"/>
      <c r="M93" s="86"/>
      <c r="N93" s="86"/>
      <c r="O93" s="86"/>
      <c r="P93" s="86"/>
      <c r="Q93" s="86"/>
      <c r="R93" s="86"/>
      <c r="S93"/>
      <c r="T93" s="84"/>
      <c r="U93" s="84"/>
      <c r="V93"/>
      <c r="W93" s="157"/>
      <c r="X93" s="157"/>
      <c r="Y93" s="157"/>
      <c r="Z93" s="157"/>
      <c r="AA93" s="157"/>
      <c r="AB93" s="157"/>
      <c r="AC93" s="157"/>
      <c r="AD93" s="157"/>
      <c r="AE93" s="157"/>
      <c r="AF93" s="157"/>
    </row>
    <row r="94" spans="1:32" hidden="1" x14ac:dyDescent="0.25">
      <c r="A94" s="141"/>
      <c r="B94" s="26" t="str">
        <f>IFERROR(INDEX('SEMANA 17 AL 21 MAR'!$A$7:$AA$383,MATCH(A94,'SEMANA 17 AL 21 MAR'!$A$7:$A$424),2),"")</f>
        <v/>
      </c>
      <c r="C94" s="26" t="str">
        <f>IFERROR(INDEX('SEMANA 17 AL 21 MAR'!$A$7:$AA$383,MATCH(A94,'SEMANA 17 AL 21 MAR'!$A$7:$A$424),3),"")</f>
        <v/>
      </c>
      <c r="D94" s="26" t="str">
        <f>IFERROR(INDEX('SEMANA 17 AL 21 MAR'!$A$7:$AA$383,MATCH(A94,'SEMANA 17 AL 21 MAR'!$A$7:$A$424),5),"")</f>
        <v/>
      </c>
      <c r="E94" s="122" t="str">
        <f>IFERROR(INDEX('SEMANA 17 AL 21 MAR'!$A$7:$AA$383,MATCH(A94,'SEMANA 17 AL 21 MAR'!$A$7:$A$424),6),"")</f>
        <v/>
      </c>
      <c r="F94" s="123" t="str">
        <f>IFERROR(INDEX('SEMANA 17 AL 21 MAR'!$A$7:$AA$383,MATCH(A94,'SEMANA 17 AL 21 MAR'!$A$7:$A$424),7),"")</f>
        <v/>
      </c>
      <c r="G94" s="284" t="str">
        <f>IFERROR(INDEX('SEMANA 17 AL 21 MAR'!$A$7:$AA$383,MATCH(A94,'SEMANA 17 AL 21 MAR'!$A$7:$A$424),10),"")</f>
        <v/>
      </c>
      <c r="H94" s="313" t="str">
        <f t="shared" si="8"/>
        <v/>
      </c>
      <c r="I94" s="314"/>
      <c r="K94" s="84"/>
      <c r="L94" s="86"/>
      <c r="M94" s="86"/>
      <c r="N94" s="86"/>
      <c r="O94" s="86"/>
      <c r="P94" s="86"/>
      <c r="Q94" s="86"/>
      <c r="R94" s="86"/>
      <c r="S94"/>
      <c r="T94" s="84"/>
      <c r="U94" s="84"/>
      <c r="V94"/>
      <c r="W94" s="157"/>
      <c r="X94" s="157"/>
      <c r="Y94" s="157"/>
      <c r="Z94" s="157"/>
      <c r="AA94" s="157"/>
      <c r="AB94" s="157"/>
      <c r="AC94" s="157"/>
      <c r="AD94" s="157"/>
      <c r="AE94" s="157"/>
      <c r="AF94" s="157"/>
    </row>
    <row r="95" spans="1:32" hidden="1" x14ac:dyDescent="0.25">
      <c r="A95" s="141"/>
      <c r="B95" s="26" t="str">
        <f>IFERROR(INDEX('SEMANA 17 AL 21 MAR'!$A$7:$AA$383,MATCH(A95,'SEMANA 17 AL 21 MAR'!$A$7:$A$424),2),"")</f>
        <v/>
      </c>
      <c r="C95" s="26" t="str">
        <f>IFERROR(INDEX('SEMANA 17 AL 21 MAR'!$A$7:$AA$383,MATCH(A95,'SEMANA 17 AL 21 MAR'!$A$7:$A$424),3),"")</f>
        <v/>
      </c>
      <c r="D95" s="26" t="str">
        <f>IFERROR(INDEX('SEMANA 17 AL 21 MAR'!$A$7:$AA$383,MATCH(A95,'SEMANA 17 AL 21 MAR'!$A$7:$A$424),5),"")</f>
        <v/>
      </c>
      <c r="E95" s="122" t="str">
        <f>IFERROR(INDEX('SEMANA 17 AL 21 MAR'!$A$7:$AA$383,MATCH(A95,'SEMANA 17 AL 21 MAR'!$A$7:$A$424),6),"")</f>
        <v/>
      </c>
      <c r="F95" s="123" t="str">
        <f>IFERROR(INDEX('SEMANA 17 AL 21 MAR'!$A$7:$AA$383,MATCH(A95,'SEMANA 17 AL 21 MAR'!$A$7:$A$424),7),"")</f>
        <v/>
      </c>
      <c r="G95" s="284" t="str">
        <f>IFERROR(INDEX('SEMANA 17 AL 21 MAR'!$A$7:$AA$383,MATCH(A95,'SEMANA 17 AL 21 MAR'!$A$7:$A$424),10),"")</f>
        <v/>
      </c>
      <c r="H95" s="313" t="str">
        <f t="shared" si="8"/>
        <v/>
      </c>
      <c r="I95" s="314"/>
      <c r="K95" s="84"/>
      <c r="L95" s="86"/>
      <c r="M95" s="86"/>
      <c r="N95" s="86"/>
      <c r="O95" s="86"/>
      <c r="P95" s="86"/>
      <c r="Q95" s="86"/>
      <c r="R95" s="86"/>
      <c r="S95"/>
      <c r="T95" s="84"/>
      <c r="U95" s="84"/>
      <c r="V95"/>
      <c r="W95" s="157"/>
      <c r="X95" s="157"/>
      <c r="Y95" s="157"/>
      <c r="Z95" s="157"/>
      <c r="AA95" s="157"/>
      <c r="AB95" s="157"/>
      <c r="AC95" s="157"/>
      <c r="AD95" s="157"/>
      <c r="AE95" s="157"/>
      <c r="AF95" s="157"/>
    </row>
    <row r="96" spans="1:32" hidden="1" x14ac:dyDescent="0.25">
      <c r="A96" s="141"/>
      <c r="B96" s="26" t="str">
        <f>IFERROR(INDEX('SEMANA 17 AL 21 MAR'!$A$7:$AA$383,MATCH(A96,'SEMANA 17 AL 21 MAR'!$A$7:$A$424),2),"")</f>
        <v/>
      </c>
      <c r="C96" s="26" t="str">
        <f>IFERROR(INDEX('SEMANA 17 AL 21 MAR'!$A$7:$AA$383,MATCH(A96,'SEMANA 17 AL 21 MAR'!$A$7:$A$424),3),"")</f>
        <v/>
      </c>
      <c r="D96" s="26" t="str">
        <f>IFERROR(INDEX('SEMANA 17 AL 21 MAR'!$A$7:$AA$383,MATCH(A96,'SEMANA 17 AL 21 MAR'!$A$7:$A$424),5),"")</f>
        <v/>
      </c>
      <c r="E96" s="122" t="str">
        <f>IFERROR(INDEX('SEMANA 17 AL 21 MAR'!$A$7:$AA$383,MATCH(A96,'SEMANA 17 AL 21 MAR'!$A$7:$A$424),6),"")</f>
        <v/>
      </c>
      <c r="F96" s="123" t="str">
        <f>IFERROR(INDEX('SEMANA 17 AL 21 MAR'!$A$7:$AA$383,MATCH(A96,'SEMANA 17 AL 21 MAR'!$A$7:$A$424),7),"")</f>
        <v/>
      </c>
      <c r="G96" s="284" t="str">
        <f>IFERROR(INDEX('SEMANA 17 AL 21 MAR'!$A$7:$AA$383,MATCH(A96,'SEMANA 17 AL 21 MAR'!$A$7:$A$424),10),"")</f>
        <v/>
      </c>
      <c r="H96" s="313" t="str">
        <f t="shared" si="8"/>
        <v/>
      </c>
      <c r="I96" s="314"/>
      <c r="K96" s="84"/>
      <c r="L96" s="86"/>
      <c r="M96" s="86"/>
      <c r="N96" s="86"/>
      <c r="O96" s="86"/>
      <c r="P96" s="86"/>
      <c r="Q96" s="86"/>
      <c r="R96" s="86"/>
      <c r="S96"/>
      <c r="T96" s="84"/>
      <c r="U96" s="84"/>
      <c r="V96"/>
      <c r="W96" s="157"/>
      <c r="X96" s="157"/>
      <c r="Y96" s="157"/>
      <c r="Z96" s="157"/>
      <c r="AA96" s="157"/>
      <c r="AB96" s="157"/>
      <c r="AC96" s="157"/>
      <c r="AD96" s="157"/>
      <c r="AE96" s="157"/>
      <c r="AF96" s="157"/>
    </row>
    <row r="97" spans="1:32" hidden="1" x14ac:dyDescent="0.25">
      <c r="A97" s="141"/>
      <c r="B97" s="26" t="str">
        <f>IFERROR(INDEX('SEMANA 17 AL 21 MAR'!$A$7:$AA$383,MATCH(A97,'SEMANA 17 AL 21 MAR'!$A$7:$A$424),2),"")</f>
        <v/>
      </c>
      <c r="C97" s="26" t="str">
        <f>IFERROR(INDEX('SEMANA 17 AL 21 MAR'!$A$7:$AA$383,MATCH(A97,'SEMANA 17 AL 21 MAR'!$A$7:$A$424),3),"")</f>
        <v/>
      </c>
      <c r="D97" s="26" t="str">
        <f>IFERROR(INDEX('SEMANA 17 AL 21 MAR'!$A$7:$AA$383,MATCH(A97,'SEMANA 17 AL 21 MAR'!$A$7:$A$424),5),"")</f>
        <v/>
      </c>
      <c r="E97" s="122" t="str">
        <f>IFERROR(INDEX('SEMANA 17 AL 21 MAR'!$A$7:$AA$383,MATCH(A97,'SEMANA 17 AL 21 MAR'!$A$7:$A$424),6),"")</f>
        <v/>
      </c>
      <c r="F97" s="123" t="str">
        <f>IFERROR(INDEX('SEMANA 17 AL 21 MAR'!$A$7:$AA$383,MATCH(A97,'SEMANA 17 AL 21 MAR'!$A$7:$A$424),7),"")</f>
        <v/>
      </c>
      <c r="G97" s="284" t="str">
        <f>IFERROR(INDEX('SEMANA 17 AL 21 MAR'!$A$7:$AA$383,MATCH(A97,'SEMANA 17 AL 21 MAR'!$A$7:$A$424),10),"")</f>
        <v/>
      </c>
      <c r="H97" s="313" t="str">
        <f t="shared" si="8"/>
        <v/>
      </c>
      <c r="I97" s="314"/>
      <c r="K97" s="84"/>
      <c r="L97" s="86"/>
      <c r="M97" s="86"/>
      <c r="N97" s="86"/>
      <c r="O97" s="86"/>
      <c r="P97" s="86"/>
      <c r="Q97" s="86"/>
      <c r="R97" s="86"/>
      <c r="S97"/>
      <c r="T97" s="84"/>
      <c r="U97" s="84"/>
      <c r="V97"/>
      <c r="W97" s="157"/>
      <c r="X97" s="157"/>
      <c r="Y97" s="157"/>
      <c r="Z97" s="157"/>
      <c r="AA97" s="157"/>
      <c r="AB97" s="157"/>
      <c r="AC97" s="157"/>
      <c r="AD97" s="157"/>
      <c r="AE97" s="157"/>
      <c r="AF97" s="157"/>
    </row>
    <row r="98" spans="1:32" hidden="1" x14ac:dyDescent="0.25">
      <c r="A98" s="141"/>
      <c r="B98" s="26" t="str">
        <f>IFERROR(INDEX('SEMANA 17 AL 21 MAR'!$A$7:$AA$383,MATCH(A98,'SEMANA 17 AL 21 MAR'!$A$7:$A$424),2),"")</f>
        <v/>
      </c>
      <c r="C98" s="26" t="str">
        <f>IFERROR(INDEX('SEMANA 17 AL 21 MAR'!$A$7:$AA$383,MATCH(A98,'SEMANA 17 AL 21 MAR'!$A$7:$A$424),3),"")</f>
        <v/>
      </c>
      <c r="D98" s="26" t="str">
        <f>IFERROR(INDEX('SEMANA 17 AL 21 MAR'!$A$7:$AA$383,MATCH(A98,'SEMANA 17 AL 21 MAR'!$A$7:$A$424),5),"")</f>
        <v/>
      </c>
      <c r="E98" s="122" t="str">
        <f>IFERROR(INDEX('SEMANA 17 AL 21 MAR'!$A$7:$AA$383,MATCH(A98,'SEMANA 17 AL 21 MAR'!$A$7:$A$424),6),"")</f>
        <v/>
      </c>
      <c r="F98" s="123" t="str">
        <f>IFERROR(INDEX('SEMANA 17 AL 21 MAR'!$A$7:$AA$383,MATCH(A98,'SEMANA 17 AL 21 MAR'!$A$7:$A$424),7),"")</f>
        <v/>
      </c>
      <c r="G98" s="284" t="str">
        <f>IFERROR(INDEX('SEMANA 17 AL 21 MAR'!$A$7:$AA$383,MATCH(A98,'SEMANA 17 AL 21 MAR'!$A$7:$A$424),10),"")</f>
        <v/>
      </c>
      <c r="H98" s="313" t="str">
        <f t="shared" si="8"/>
        <v/>
      </c>
      <c r="I98" s="314"/>
      <c r="K98" s="84"/>
      <c r="L98" s="86"/>
      <c r="M98" s="86"/>
      <c r="N98" s="86"/>
      <c r="O98" s="86"/>
      <c r="P98" s="86"/>
      <c r="Q98" s="86"/>
      <c r="R98" s="86"/>
      <c r="S98"/>
      <c r="T98" s="84"/>
      <c r="U98" s="84"/>
      <c r="V98"/>
      <c r="W98" s="157"/>
      <c r="X98" s="157"/>
      <c r="Y98" s="157"/>
      <c r="Z98" s="157"/>
      <c r="AA98" s="157"/>
      <c r="AB98" s="157"/>
      <c r="AC98" s="157"/>
      <c r="AD98" s="157"/>
      <c r="AE98" s="157"/>
      <c r="AF98" s="157"/>
    </row>
    <row r="99" spans="1:32" hidden="1" x14ac:dyDescent="0.25">
      <c r="A99" s="141"/>
      <c r="B99" s="26" t="str">
        <f>IFERROR(INDEX('SEMANA 17 AL 21 MAR'!$A$7:$AA$383,MATCH(A99,'SEMANA 17 AL 21 MAR'!$A$7:$A$424),2),"")</f>
        <v/>
      </c>
      <c r="C99" s="26" t="str">
        <f>IFERROR(INDEX('SEMANA 17 AL 21 MAR'!$A$7:$AA$383,MATCH(A99,'SEMANA 17 AL 21 MAR'!$A$7:$A$424),3),"")</f>
        <v/>
      </c>
      <c r="D99" s="26" t="str">
        <f>IFERROR(INDEX('SEMANA 17 AL 21 MAR'!$A$7:$AA$383,MATCH(A99,'SEMANA 17 AL 21 MAR'!$A$7:$A$424),5),"")</f>
        <v/>
      </c>
      <c r="E99" s="122" t="str">
        <f>IFERROR(INDEX('SEMANA 17 AL 21 MAR'!$A$7:$AA$383,MATCH(A99,'SEMANA 17 AL 21 MAR'!$A$7:$A$424),6),"")</f>
        <v/>
      </c>
      <c r="F99" s="123" t="str">
        <f>IFERROR(INDEX('SEMANA 17 AL 21 MAR'!$A$7:$AA$383,MATCH(A99,'SEMANA 17 AL 21 MAR'!$A$7:$A$424),7),"")</f>
        <v/>
      </c>
      <c r="G99" s="284" t="str">
        <f>IFERROR(INDEX('SEMANA 17 AL 21 MAR'!$A$7:$AA$383,MATCH(A99,'SEMANA 17 AL 21 MAR'!$A$7:$A$424),10),"")</f>
        <v/>
      </c>
      <c r="H99" s="313" t="str">
        <f t="shared" si="8"/>
        <v/>
      </c>
      <c r="I99" s="314"/>
      <c r="K99" s="84"/>
      <c r="L99" s="86"/>
      <c r="M99" s="86"/>
      <c r="N99" s="86"/>
      <c r="O99" s="86"/>
      <c r="P99" s="86"/>
      <c r="Q99" s="86"/>
      <c r="R99" s="86"/>
      <c r="S99"/>
      <c r="T99" s="84"/>
      <c r="U99" s="84"/>
      <c r="V99"/>
      <c r="W99" s="157"/>
      <c r="X99" s="157"/>
      <c r="Y99" s="157"/>
      <c r="Z99" s="157"/>
      <c r="AA99" s="157"/>
      <c r="AB99" s="157"/>
      <c r="AC99" s="157"/>
      <c r="AD99" s="157"/>
      <c r="AE99" s="157"/>
      <c r="AF99" s="157"/>
    </row>
    <row r="100" spans="1:32" hidden="1" x14ac:dyDescent="0.25">
      <c r="A100" s="141"/>
      <c r="B100" s="26" t="str">
        <f>IFERROR(INDEX('SEMANA 17 AL 21 MAR'!$A$7:$AA$383,MATCH(A100,'SEMANA 17 AL 21 MAR'!$A$7:$A$424),2),"")</f>
        <v/>
      </c>
      <c r="C100" s="26" t="str">
        <f>IFERROR(INDEX('SEMANA 17 AL 21 MAR'!$A$7:$AA$383,MATCH(A100,'SEMANA 17 AL 21 MAR'!$A$7:$A$424),3),"")</f>
        <v/>
      </c>
      <c r="D100" s="26" t="str">
        <f>IFERROR(INDEX('SEMANA 17 AL 21 MAR'!$A$7:$AA$383,MATCH(A100,'SEMANA 17 AL 21 MAR'!$A$7:$A$424),5),"")</f>
        <v/>
      </c>
      <c r="E100" s="122" t="str">
        <f>IFERROR(INDEX('SEMANA 17 AL 21 MAR'!$A$7:$AA$383,MATCH(A100,'SEMANA 17 AL 21 MAR'!$A$7:$A$424),6),"")</f>
        <v/>
      </c>
      <c r="F100" s="123" t="str">
        <f>IFERROR(INDEX('SEMANA 17 AL 21 MAR'!$A$7:$AA$383,MATCH(A100,'SEMANA 17 AL 21 MAR'!$A$7:$A$424),7),"")</f>
        <v/>
      </c>
      <c r="G100" s="284" t="str">
        <f>IFERROR(INDEX('SEMANA 17 AL 21 MAR'!$A$7:$AA$383,MATCH(A100,'SEMANA 17 AL 21 MAR'!$A$7:$A$424),22),"")</f>
        <v/>
      </c>
      <c r="H100" s="313" t="str">
        <f t="shared" si="8"/>
        <v/>
      </c>
      <c r="I100" s="314"/>
      <c r="K100" s="84"/>
      <c r="L100" s="86"/>
      <c r="M100" s="86"/>
      <c r="N100" s="86"/>
      <c r="O100" s="86"/>
      <c r="P100" s="86"/>
      <c r="Q100" s="86"/>
      <c r="R100" s="86"/>
      <c r="S100"/>
      <c r="T100" s="84"/>
      <c r="U100" s="84"/>
      <c r="V100"/>
      <c r="W100" s="157"/>
      <c r="X100" s="157"/>
      <c r="Y100" s="157"/>
      <c r="Z100" s="157"/>
      <c r="AA100" s="157"/>
      <c r="AB100" s="157"/>
      <c r="AC100" s="157"/>
      <c r="AD100" s="157"/>
      <c r="AE100" s="157"/>
      <c r="AF100" s="157"/>
    </row>
    <row r="101" spans="1:32" hidden="1" x14ac:dyDescent="0.25">
      <c r="A101" s="141"/>
      <c r="B101" s="26" t="str">
        <f>IFERROR(INDEX('SEMANA 17 AL 21 MAR'!$A$7:$AA$383,MATCH(A101,'SEMANA 17 AL 21 MAR'!$A$7:$A$424),2),"")</f>
        <v/>
      </c>
      <c r="C101" s="26" t="str">
        <f>IFERROR(INDEX('SEMANA 17 AL 21 MAR'!$A$7:$AA$383,MATCH(A101,'SEMANA 17 AL 21 MAR'!$A$7:$A$424),3),"")</f>
        <v/>
      </c>
      <c r="D101" s="26" t="str">
        <f>IFERROR(INDEX('SEMANA 17 AL 21 MAR'!$A$7:$AA$383,MATCH(A101,'SEMANA 17 AL 21 MAR'!$A$7:$A$424),5),"")</f>
        <v/>
      </c>
      <c r="E101" s="122" t="str">
        <f>IFERROR(INDEX('SEMANA 17 AL 21 MAR'!$A$7:$AA$383,MATCH(A101,'SEMANA 17 AL 21 MAR'!$A$7:$A$424),6),"")</f>
        <v/>
      </c>
      <c r="F101" s="123" t="str">
        <f>IFERROR(INDEX('SEMANA 17 AL 21 MAR'!$A$7:$AA$383,MATCH(A101,'SEMANA 17 AL 21 MAR'!$A$7:$A$424),7),"")</f>
        <v/>
      </c>
      <c r="G101" s="284" t="str">
        <f>IFERROR(INDEX('SEMANA 17 AL 21 MAR'!$A$7:$AA$383,MATCH(A101,'SEMANA 17 AL 21 MAR'!$A$7:$A$424),22),"")</f>
        <v/>
      </c>
      <c r="H101" s="313" t="str">
        <f t="shared" si="8"/>
        <v/>
      </c>
      <c r="I101" s="314"/>
      <c r="K101" s="84"/>
      <c r="L101" s="86"/>
      <c r="M101" s="86"/>
      <c r="N101" s="86"/>
      <c r="O101" s="86"/>
      <c r="P101" s="86"/>
      <c r="Q101" s="86"/>
      <c r="R101" s="86"/>
      <c r="S101"/>
      <c r="T101" s="84"/>
      <c r="U101" s="84"/>
      <c r="V101"/>
      <c r="W101" s="157"/>
      <c r="X101" s="157"/>
      <c r="Y101" s="157"/>
      <c r="Z101" s="157"/>
      <c r="AA101" s="157"/>
      <c r="AB101" s="157"/>
      <c r="AC101" s="157"/>
      <c r="AD101" s="157"/>
      <c r="AE101" s="157"/>
      <c r="AF101" s="157"/>
    </row>
    <row r="102" spans="1:32" hidden="1" x14ac:dyDescent="0.25">
      <c r="A102" s="141"/>
      <c r="B102" s="26" t="str">
        <f>IFERROR(INDEX('SEMANA 17 AL 21 MAR'!$A$7:$AA$383,MATCH(A102,'SEMANA 17 AL 21 MAR'!$A$7:$A$424),2),"")</f>
        <v/>
      </c>
      <c r="C102" s="26" t="str">
        <f>IFERROR(INDEX('SEMANA 17 AL 21 MAR'!$A$7:$AA$383,MATCH(A102,'SEMANA 17 AL 21 MAR'!$A$7:$A$424),3),"")</f>
        <v/>
      </c>
      <c r="D102" s="26" t="str">
        <f>IFERROR(INDEX('SEMANA 17 AL 21 MAR'!$A$7:$AA$383,MATCH(A102,'SEMANA 17 AL 21 MAR'!$A$7:$A$424),5),"")</f>
        <v/>
      </c>
      <c r="E102" s="122" t="str">
        <f>IFERROR(INDEX('SEMANA 17 AL 21 MAR'!$A$7:$AA$383,MATCH(A102,'SEMANA 17 AL 21 MAR'!$A$7:$A$424),6),"")</f>
        <v/>
      </c>
      <c r="F102" s="123" t="str">
        <f>IFERROR(INDEX('SEMANA 17 AL 21 MAR'!$A$7:$AA$383,MATCH(A102,'SEMANA 17 AL 21 MAR'!$A$7:$A$424),7),"")</f>
        <v/>
      </c>
      <c r="G102" s="284" t="str">
        <f>IFERROR(INDEX('SEMANA 17 AL 21 MAR'!$A$7:$AA$383,MATCH(A102,'SEMANA 17 AL 21 MAR'!$A$7:$A$424),22),"")</f>
        <v/>
      </c>
      <c r="H102" s="313" t="str">
        <f t="shared" si="8"/>
        <v/>
      </c>
      <c r="I102" s="314"/>
      <c r="K102" s="84"/>
      <c r="L102" s="86"/>
      <c r="M102" s="86"/>
      <c r="N102" s="86"/>
      <c r="O102" s="86"/>
      <c r="P102" s="86"/>
      <c r="Q102" s="86"/>
      <c r="R102" s="86"/>
      <c r="S102"/>
      <c r="T102" s="84"/>
      <c r="U102" s="84"/>
      <c r="V102"/>
      <c r="W102" s="157"/>
      <c r="X102" s="157"/>
      <c r="Y102" s="157"/>
      <c r="Z102" s="157"/>
      <c r="AA102" s="157"/>
      <c r="AB102" s="157"/>
      <c r="AC102" s="157"/>
      <c r="AD102" s="157"/>
      <c r="AE102" s="157"/>
      <c r="AF102" s="157"/>
    </row>
    <row r="103" spans="1:32" hidden="1" x14ac:dyDescent="0.25">
      <c r="A103" s="141"/>
      <c r="B103" s="26" t="str">
        <f>IFERROR(INDEX('SEMANA 17 AL 21 MAR'!$A$7:$AA$383,MATCH(A103,'SEMANA 17 AL 21 MAR'!$A$7:$A$424),2),"")</f>
        <v/>
      </c>
      <c r="C103" s="26" t="str">
        <f>IFERROR(INDEX('SEMANA 17 AL 21 MAR'!$A$7:$AA$383,MATCH(A103,'SEMANA 17 AL 21 MAR'!$A$7:$A$424),3),"")</f>
        <v/>
      </c>
      <c r="D103" s="26" t="str">
        <f>IFERROR(INDEX('SEMANA 17 AL 21 MAR'!$A$7:$AA$383,MATCH(A103,'SEMANA 17 AL 21 MAR'!$A$7:$A$424),5),"")</f>
        <v/>
      </c>
      <c r="E103" s="122" t="str">
        <f>IFERROR(INDEX('SEMANA 17 AL 21 MAR'!$A$7:$AA$383,MATCH(A103,'SEMANA 17 AL 21 MAR'!$A$7:$A$424),6),"")</f>
        <v/>
      </c>
      <c r="F103" s="123" t="str">
        <f>IFERROR(INDEX('SEMANA 17 AL 21 MAR'!$A$7:$AA$383,MATCH(A103,'SEMANA 17 AL 21 MAR'!$A$7:$A$424),7),"")</f>
        <v/>
      </c>
      <c r="G103" s="284" t="str">
        <f>IFERROR(INDEX('SEMANA 17 AL 21 MAR'!$A$7:$AA$383,MATCH(A103,'SEMANA 17 AL 21 MAR'!$A$7:$A$424),22),"")</f>
        <v/>
      </c>
      <c r="H103" s="313" t="str">
        <f t="shared" si="8"/>
        <v/>
      </c>
      <c r="I103" s="314"/>
      <c r="K103" s="84"/>
      <c r="L103" s="86"/>
      <c r="M103" s="86"/>
      <c r="N103" s="86"/>
      <c r="O103" s="86"/>
      <c r="P103" s="86"/>
      <c r="Q103" s="86"/>
      <c r="R103" s="86"/>
      <c r="S103"/>
      <c r="T103" s="84"/>
      <c r="U103" s="84"/>
      <c r="V103"/>
      <c r="W103" s="157"/>
      <c r="X103" s="157"/>
      <c r="Y103" s="157"/>
      <c r="Z103" s="157"/>
      <c r="AA103" s="157"/>
      <c r="AB103" s="157"/>
      <c r="AC103" s="157"/>
      <c r="AD103" s="157"/>
      <c r="AE103" s="157"/>
      <c r="AF103" s="157"/>
    </row>
    <row r="104" spans="1:32" hidden="1" x14ac:dyDescent="0.25">
      <c r="A104" s="141"/>
      <c r="B104" s="26" t="str">
        <f>IFERROR(INDEX('SEMANA 17 AL 21 MAR'!$A$7:$AA$383,MATCH(A104,'SEMANA 17 AL 21 MAR'!$A$7:$A$424),2),"")</f>
        <v/>
      </c>
      <c r="C104" s="26" t="str">
        <f>IFERROR(INDEX('SEMANA 17 AL 21 MAR'!$A$7:$AA$383,MATCH(A104,'SEMANA 17 AL 21 MAR'!$A$7:$A$424),3),"")</f>
        <v/>
      </c>
      <c r="D104" s="26" t="str">
        <f>IFERROR(INDEX('SEMANA 17 AL 21 MAR'!$A$7:$AA$383,MATCH(A104,'SEMANA 17 AL 21 MAR'!$A$7:$A$424),5),"")</f>
        <v/>
      </c>
      <c r="E104" s="122" t="str">
        <f>IFERROR(INDEX('SEMANA 17 AL 21 MAR'!$A$7:$AA$383,MATCH(A104,'SEMANA 17 AL 21 MAR'!$A$7:$A$424),6),"")</f>
        <v/>
      </c>
      <c r="F104" s="123" t="str">
        <f>IFERROR(INDEX('SEMANA 17 AL 21 MAR'!$A$7:$AA$383,MATCH(A104,'SEMANA 17 AL 21 MAR'!$A$7:$A$424),7),"")</f>
        <v/>
      </c>
      <c r="G104" s="284" t="str">
        <f>IFERROR(INDEX('SEMANA 17 AL 21 MAR'!$A$7:$AA$383,MATCH(A104,'SEMANA 17 AL 21 MAR'!$A$7:$A$424),22),"")</f>
        <v/>
      </c>
      <c r="H104" s="313" t="str">
        <f t="shared" si="8"/>
        <v/>
      </c>
      <c r="I104" s="314"/>
      <c r="K104" s="84"/>
      <c r="L104" s="86"/>
      <c r="M104" s="86"/>
      <c r="N104" s="86"/>
      <c r="O104" s="86"/>
      <c r="P104" s="86"/>
      <c r="Q104" s="86"/>
      <c r="R104" s="86"/>
      <c r="S104"/>
      <c r="T104" s="84"/>
      <c r="U104" s="84"/>
      <c r="V104"/>
      <c r="W104" s="157"/>
      <c r="X104" s="157"/>
      <c r="Y104" s="157"/>
      <c r="Z104" s="157"/>
      <c r="AA104" s="157"/>
      <c r="AB104" s="157"/>
      <c r="AC104" s="157"/>
      <c r="AD104" s="157"/>
      <c r="AE104" s="157"/>
      <c r="AF104" s="157"/>
    </row>
    <row r="105" spans="1:32" hidden="1" x14ac:dyDescent="0.25">
      <c r="A105" s="141"/>
      <c r="B105" s="26" t="str">
        <f>IFERROR(INDEX('SEMANA 17 AL 21 MAR'!$A$7:$AA$383,MATCH(A105,'SEMANA 17 AL 21 MAR'!$A$7:$A$424),2),"")</f>
        <v/>
      </c>
      <c r="C105" s="26" t="str">
        <f>IFERROR(INDEX('SEMANA 17 AL 21 MAR'!$A$7:$AA$383,MATCH(A105,'SEMANA 17 AL 21 MAR'!$A$7:$A$424),3),"")</f>
        <v/>
      </c>
      <c r="D105" s="26" t="str">
        <f>IFERROR(INDEX('SEMANA 17 AL 21 MAR'!$A$7:$AA$383,MATCH(A105,'SEMANA 17 AL 21 MAR'!$A$7:$A$424),5),"")</f>
        <v/>
      </c>
      <c r="E105" s="122" t="str">
        <f>IFERROR(INDEX('SEMANA 17 AL 21 MAR'!$A$7:$AA$383,MATCH(A105,'SEMANA 17 AL 21 MAR'!$A$7:$A$424),6),"")</f>
        <v/>
      </c>
      <c r="F105" s="123" t="str">
        <f>IFERROR(INDEX('SEMANA 17 AL 21 MAR'!$A$7:$AA$383,MATCH(A105,'SEMANA 17 AL 21 MAR'!$A$7:$A$424),7),"")</f>
        <v/>
      </c>
      <c r="G105" s="284" t="str">
        <f>IFERROR(INDEX('SEMANA 17 AL 21 MAR'!$A$7:$AA$383,MATCH(A105,'SEMANA 17 AL 21 MAR'!$A$7:$A$424),22),"")</f>
        <v/>
      </c>
      <c r="H105" s="313" t="str">
        <f t="shared" si="8"/>
        <v/>
      </c>
      <c r="I105" s="314"/>
      <c r="K105" s="84"/>
      <c r="L105" s="86"/>
      <c r="M105" s="86"/>
      <c r="N105" s="86"/>
      <c r="O105" s="86"/>
      <c r="P105" s="86"/>
      <c r="Q105" s="86"/>
      <c r="R105" s="86"/>
      <c r="S105"/>
      <c r="T105" s="84"/>
      <c r="U105" s="84"/>
      <c r="V105"/>
      <c r="W105" s="157"/>
      <c r="X105" s="157"/>
      <c r="Y105" s="157"/>
      <c r="Z105" s="157"/>
      <c r="AA105" s="157"/>
      <c r="AB105" s="157"/>
      <c r="AC105" s="157"/>
      <c r="AD105" s="157"/>
      <c r="AE105" s="157"/>
      <c r="AF105" s="157"/>
    </row>
    <row r="106" spans="1:32" hidden="1" x14ac:dyDescent="0.25">
      <c r="A106" s="141"/>
      <c r="B106" s="26" t="str">
        <f>IFERROR(INDEX('SEMANA 17 AL 21 MAR'!$A$7:$AA$383,MATCH(A106,'SEMANA 17 AL 21 MAR'!$A$7:$A$424),2),"")</f>
        <v/>
      </c>
      <c r="C106" s="26" t="str">
        <f>IFERROR(INDEX('SEMANA 17 AL 21 MAR'!$A$7:$AA$383,MATCH(A106,'SEMANA 17 AL 21 MAR'!$A$7:$A$424),3),"")</f>
        <v/>
      </c>
      <c r="D106" s="26" t="str">
        <f>IFERROR(INDEX('SEMANA 17 AL 21 MAR'!$A$7:$AA$383,MATCH(A106,'SEMANA 17 AL 21 MAR'!$A$7:$A$424),5),"")</f>
        <v/>
      </c>
      <c r="E106" s="122" t="str">
        <f>IFERROR(INDEX('SEMANA 17 AL 21 MAR'!$A$7:$AA$383,MATCH(A106,'SEMANA 17 AL 21 MAR'!$A$7:$A$424),6),"")</f>
        <v/>
      </c>
      <c r="F106" s="123" t="str">
        <f>IFERROR(INDEX('SEMANA 17 AL 21 MAR'!$A$7:$AA$383,MATCH(A106,'SEMANA 17 AL 21 MAR'!$A$7:$A$424),7),"")</f>
        <v/>
      </c>
      <c r="G106" s="284" t="str">
        <f>IFERROR(INDEX('SEMANA 17 AL 21 MAR'!$A$7:$AA$383,MATCH(A106,'SEMANA 17 AL 21 MAR'!$A$7:$A$424),22),"")</f>
        <v/>
      </c>
      <c r="H106" s="313" t="str">
        <f t="shared" si="8"/>
        <v/>
      </c>
      <c r="I106" s="314"/>
      <c r="K106" s="84"/>
      <c r="L106" s="86"/>
      <c r="M106" s="86"/>
      <c r="N106" s="86"/>
      <c r="O106" s="86"/>
      <c r="P106" s="86"/>
      <c r="Q106" s="86"/>
      <c r="R106" s="86"/>
      <c r="S106"/>
      <c r="T106" s="84"/>
      <c r="U106" s="84"/>
      <c r="V106"/>
      <c r="W106" s="157"/>
      <c r="X106" s="157"/>
      <c r="Y106" s="157"/>
      <c r="Z106" s="157"/>
      <c r="AA106" s="157"/>
      <c r="AB106" s="157"/>
      <c r="AC106" s="157"/>
      <c r="AD106" s="157"/>
      <c r="AE106" s="157"/>
      <c r="AF106" s="157"/>
    </row>
    <row r="107" spans="1:32" hidden="1" x14ac:dyDescent="0.25">
      <c r="A107" s="141"/>
      <c r="B107" s="26" t="str">
        <f>IFERROR(INDEX('SEMANA 17 AL 21 MAR'!$A$7:$AA$383,MATCH(A107,'SEMANA 17 AL 21 MAR'!$A$7:$A$424),2),"")</f>
        <v/>
      </c>
      <c r="C107" s="26" t="str">
        <f>IFERROR(INDEX('SEMANA 17 AL 21 MAR'!$A$7:$AA$383,MATCH(A107,'SEMANA 17 AL 21 MAR'!$A$7:$A$424),3),"")</f>
        <v/>
      </c>
      <c r="D107" s="26" t="str">
        <f>IFERROR(INDEX('SEMANA 17 AL 21 MAR'!$A$7:$AA$383,MATCH(A107,'SEMANA 17 AL 21 MAR'!$A$7:$A$424),5),"")</f>
        <v/>
      </c>
      <c r="E107" s="122" t="str">
        <f>IFERROR(INDEX('SEMANA 17 AL 21 MAR'!$A$7:$AA$383,MATCH(A107,'SEMANA 17 AL 21 MAR'!$A$7:$A$424),6),"")</f>
        <v/>
      </c>
      <c r="F107" s="123" t="str">
        <f>IFERROR(INDEX('SEMANA 17 AL 21 MAR'!$A$7:$AA$383,MATCH(A107,'SEMANA 17 AL 21 MAR'!$A$7:$A$424),7),"")</f>
        <v/>
      </c>
      <c r="G107" s="284" t="str">
        <f>IFERROR(INDEX('SEMANA 17 AL 21 MAR'!$A$7:$AA$383,MATCH(A107,'SEMANA 17 AL 21 MAR'!$A$7:$A$424),22),"")</f>
        <v/>
      </c>
      <c r="H107" s="313" t="str">
        <f t="shared" si="8"/>
        <v/>
      </c>
      <c r="I107" s="314"/>
      <c r="K107" s="84"/>
      <c r="L107" s="86"/>
      <c r="M107" s="86"/>
      <c r="N107" s="86"/>
      <c r="O107" s="86"/>
      <c r="P107" s="86"/>
      <c r="Q107" s="86"/>
      <c r="R107" s="86"/>
      <c r="S107"/>
      <c r="T107" s="84"/>
      <c r="U107" s="84"/>
      <c r="V107"/>
      <c r="W107" s="157"/>
      <c r="X107" s="157"/>
      <c r="Y107" s="157"/>
      <c r="Z107" s="157"/>
      <c r="AA107" s="157"/>
      <c r="AB107" s="157"/>
      <c r="AC107" s="157"/>
      <c r="AD107" s="157"/>
      <c r="AE107" s="157"/>
      <c r="AF107" s="157"/>
    </row>
    <row r="108" spans="1:32" hidden="1" x14ac:dyDescent="0.25">
      <c r="A108" s="141"/>
      <c r="B108" s="26" t="str">
        <f>IFERROR(INDEX('SEMANA 17 AL 21 MAR'!$A$7:$AA$383,MATCH(A108,'SEMANA 17 AL 21 MAR'!$A$7:$A$424),2),"")</f>
        <v/>
      </c>
      <c r="C108" s="26" t="str">
        <f>IFERROR(INDEX('SEMANA 17 AL 21 MAR'!$A$7:$AA$383,MATCH(A108,'SEMANA 17 AL 21 MAR'!$A$7:$A$424),3),"")</f>
        <v/>
      </c>
      <c r="D108" s="26" t="str">
        <f>IFERROR(INDEX('SEMANA 17 AL 21 MAR'!$A$7:$AA$383,MATCH(A108,'SEMANA 17 AL 21 MAR'!$A$7:$A$424),5),"")</f>
        <v/>
      </c>
      <c r="E108" s="122" t="str">
        <f>IFERROR(INDEX('SEMANA 17 AL 21 MAR'!$A$7:$AA$383,MATCH(A108,'SEMANA 17 AL 21 MAR'!$A$7:$A$424),6),"")</f>
        <v/>
      </c>
      <c r="F108" s="123" t="str">
        <f>IFERROR(INDEX('SEMANA 17 AL 21 MAR'!$A$7:$AA$383,MATCH(A108,'SEMANA 17 AL 21 MAR'!$A$7:$A$424),7),"")</f>
        <v/>
      </c>
      <c r="G108" s="284" t="str">
        <f>IFERROR(INDEX('SEMANA 17 AL 21 MAR'!$A$7:$AA$383,MATCH(A108,'SEMANA 17 AL 21 MAR'!$A$7:$A$424),22),"")</f>
        <v/>
      </c>
      <c r="H108" s="313" t="str">
        <f t="shared" si="8"/>
        <v/>
      </c>
      <c r="I108" s="314"/>
      <c r="K108" s="84"/>
      <c r="L108" s="86"/>
      <c r="M108" s="86"/>
      <c r="N108" s="86"/>
      <c r="O108" s="86"/>
      <c r="P108" s="86"/>
      <c r="Q108" s="86"/>
      <c r="R108" s="86"/>
      <c r="S108"/>
      <c r="T108" s="84"/>
      <c r="U108" s="84"/>
      <c r="V108"/>
      <c r="W108" s="157"/>
      <c r="X108" s="157"/>
      <c r="Y108" s="157"/>
      <c r="Z108" s="157"/>
      <c r="AA108" s="157"/>
      <c r="AB108" s="157"/>
      <c r="AC108" s="157"/>
      <c r="AD108" s="157"/>
      <c r="AE108" s="157"/>
      <c r="AF108" s="157"/>
    </row>
    <row r="109" spans="1:32" hidden="1" x14ac:dyDescent="0.25">
      <c r="A109" s="141"/>
      <c r="B109" s="26" t="str">
        <f>IFERROR(INDEX('SEMANA 17 AL 21 MAR'!$A$7:$AA$383,MATCH(A109,'SEMANA 17 AL 21 MAR'!$A$7:$A$424),2),"")</f>
        <v/>
      </c>
      <c r="C109" s="26" t="str">
        <f>IFERROR(INDEX('SEMANA 17 AL 21 MAR'!$A$7:$AA$383,MATCH(A109,'SEMANA 17 AL 21 MAR'!$A$7:$A$424),3),"")</f>
        <v/>
      </c>
      <c r="D109" s="26" t="str">
        <f>IFERROR(INDEX('SEMANA 17 AL 21 MAR'!$A$7:$AA$383,MATCH(A109,'SEMANA 17 AL 21 MAR'!$A$7:$A$424),5),"")</f>
        <v/>
      </c>
      <c r="E109" s="122" t="str">
        <f>IFERROR(INDEX('SEMANA 17 AL 21 MAR'!$A$7:$AA$383,MATCH(A109,'SEMANA 17 AL 21 MAR'!$A$7:$A$424),6),"")</f>
        <v/>
      </c>
      <c r="F109" s="123" t="str">
        <f>IFERROR(INDEX('SEMANA 17 AL 21 MAR'!$A$7:$AA$383,MATCH(A109,'SEMANA 17 AL 21 MAR'!$A$7:$A$424),7),"")</f>
        <v/>
      </c>
      <c r="G109" s="284" t="str">
        <f>IFERROR(INDEX('SEMANA 17 AL 21 MAR'!$A$7:$AA$383,MATCH(A109,'SEMANA 17 AL 21 MAR'!$A$7:$A$424),22),"")</f>
        <v/>
      </c>
      <c r="H109" s="313" t="str">
        <f t="shared" si="8"/>
        <v/>
      </c>
      <c r="I109" s="314"/>
      <c r="K109" s="84"/>
      <c r="L109" s="86"/>
      <c r="M109" s="86"/>
      <c r="N109" s="86"/>
      <c r="O109" s="86"/>
      <c r="P109" s="86"/>
      <c r="Q109" s="86"/>
      <c r="R109" s="86"/>
      <c r="S109"/>
      <c r="T109" s="84"/>
      <c r="U109" s="84"/>
      <c r="V109"/>
      <c r="W109" s="157"/>
      <c r="X109" s="157"/>
      <c r="Y109" s="157"/>
      <c r="Z109" s="157"/>
      <c r="AA109" s="157"/>
      <c r="AB109" s="157"/>
      <c r="AC109" s="157"/>
      <c r="AD109" s="157"/>
      <c r="AE109" s="157"/>
      <c r="AF109" s="157"/>
    </row>
    <row r="110" spans="1:32" hidden="1" x14ac:dyDescent="0.25">
      <c r="A110" s="141"/>
      <c r="B110" s="26" t="str">
        <f>IFERROR(INDEX('SEMANA 17 AL 21 MAR'!$A$7:$AA$383,MATCH(A110,'SEMANA 17 AL 21 MAR'!$A$7:$A$424),2),"")</f>
        <v/>
      </c>
      <c r="C110" s="26" t="str">
        <f>IFERROR(INDEX('SEMANA 17 AL 21 MAR'!$A$7:$AA$383,MATCH(A110,'SEMANA 17 AL 21 MAR'!$A$7:$A$424),3),"")</f>
        <v/>
      </c>
      <c r="D110" s="26" t="str">
        <f>IFERROR(INDEX('SEMANA 17 AL 21 MAR'!$A$7:$AA$383,MATCH(A110,'SEMANA 17 AL 21 MAR'!$A$7:$A$424),5),"")</f>
        <v/>
      </c>
      <c r="E110" s="122" t="str">
        <f>IFERROR(INDEX('SEMANA 17 AL 21 MAR'!$A$7:$AA$383,MATCH(A110,'SEMANA 17 AL 21 MAR'!$A$7:$A$424),6),"")</f>
        <v/>
      </c>
      <c r="F110" s="123" t="str">
        <f>IFERROR(INDEX('SEMANA 17 AL 21 MAR'!$A$7:$AA$383,MATCH(A110,'SEMANA 17 AL 21 MAR'!$A$7:$A$424),7),"")</f>
        <v/>
      </c>
      <c r="G110" s="284" t="str">
        <f>IFERROR(INDEX('SEMANA 17 AL 21 MAR'!$A$7:$AA$383,MATCH(A110,'SEMANA 17 AL 21 MAR'!$A$7:$A$424),22),"")</f>
        <v/>
      </c>
      <c r="H110" s="313" t="str">
        <f t="shared" si="8"/>
        <v/>
      </c>
      <c r="I110" s="314"/>
      <c r="K110" s="84"/>
      <c r="L110" s="86"/>
      <c r="M110" s="86"/>
      <c r="N110" s="86"/>
      <c r="O110" s="86"/>
      <c r="P110" s="86"/>
      <c r="Q110" s="86"/>
      <c r="R110" s="86"/>
      <c r="S110"/>
      <c r="T110" s="84"/>
      <c r="U110" s="84"/>
      <c r="V110"/>
      <c r="W110" s="157"/>
      <c r="X110" s="157"/>
      <c r="Y110" s="157"/>
      <c r="Z110" s="157"/>
      <c r="AA110" s="157"/>
      <c r="AB110" s="157"/>
      <c r="AC110" s="157"/>
      <c r="AD110" s="157"/>
      <c r="AE110" s="157"/>
      <c r="AF110" s="157"/>
    </row>
    <row r="111" spans="1:32" hidden="1" x14ac:dyDescent="0.25">
      <c r="A111" s="141"/>
      <c r="B111" s="26" t="str">
        <f>IFERROR(INDEX('SEMANA 17 AL 21 MAR'!$A$7:$AA$383,MATCH(A111,'SEMANA 17 AL 21 MAR'!$A$7:$A$424),2),"")</f>
        <v/>
      </c>
      <c r="C111" s="26" t="str">
        <f>IFERROR(INDEX('SEMANA 17 AL 21 MAR'!$A$7:$AA$383,MATCH(A111,'SEMANA 17 AL 21 MAR'!$A$7:$A$424),3),"")</f>
        <v/>
      </c>
      <c r="D111" s="26" t="str">
        <f>IFERROR(INDEX('SEMANA 17 AL 21 MAR'!$A$7:$AA$383,MATCH(A111,'SEMANA 17 AL 21 MAR'!$A$7:$A$424),5),"")</f>
        <v/>
      </c>
      <c r="E111" s="122" t="str">
        <f>IFERROR(INDEX('SEMANA 17 AL 21 MAR'!$A$7:$AA$383,MATCH(A111,'SEMANA 17 AL 21 MAR'!$A$7:$A$424),6),"")</f>
        <v/>
      </c>
      <c r="F111" s="123" t="str">
        <f>IFERROR(INDEX('SEMANA 17 AL 21 MAR'!$A$7:$AA$383,MATCH(A111,'SEMANA 17 AL 21 MAR'!$A$7:$A$424),7),"")</f>
        <v/>
      </c>
      <c r="G111" s="284" t="str">
        <f>IFERROR(INDEX('SEMANA 17 AL 21 MAR'!$A$7:$AA$383,MATCH(A111,'SEMANA 17 AL 21 MAR'!$A$7:$A$424),22),"")</f>
        <v/>
      </c>
      <c r="H111" s="313" t="str">
        <f t="shared" si="8"/>
        <v/>
      </c>
      <c r="I111" s="314"/>
      <c r="K111" s="84"/>
      <c r="L111" s="86"/>
      <c r="M111" s="86"/>
      <c r="N111" s="86"/>
      <c r="O111" s="86"/>
      <c r="P111" s="86"/>
      <c r="Q111" s="86"/>
      <c r="R111" s="86"/>
      <c r="S111"/>
      <c r="T111" s="84"/>
      <c r="U111" s="84"/>
      <c r="V111"/>
      <c r="W111" s="157"/>
      <c r="X111" s="157"/>
      <c r="Y111" s="157"/>
      <c r="Z111" s="157"/>
      <c r="AA111" s="157"/>
      <c r="AB111" s="157"/>
      <c r="AC111" s="157"/>
      <c r="AD111" s="157"/>
      <c r="AE111" s="157"/>
      <c r="AF111" s="157"/>
    </row>
    <row r="112" spans="1:32" hidden="1" x14ac:dyDescent="0.25">
      <c r="A112" s="141"/>
      <c r="B112" s="26" t="str">
        <f>IFERROR(INDEX('SEMANA 17 AL 21 MAR'!$A$7:$AA$383,MATCH(A112,'SEMANA 17 AL 21 MAR'!$A$7:$A$424),2),"")</f>
        <v/>
      </c>
      <c r="C112" s="26" t="str">
        <f>IFERROR(INDEX('SEMANA 17 AL 21 MAR'!$A$7:$AA$383,MATCH(A112,'SEMANA 17 AL 21 MAR'!$A$7:$A$424),3),"")</f>
        <v/>
      </c>
      <c r="D112" s="26" t="str">
        <f>IFERROR(INDEX('SEMANA 17 AL 21 MAR'!$A$7:$AA$383,MATCH(A112,'SEMANA 17 AL 21 MAR'!$A$7:$A$424),5),"")</f>
        <v/>
      </c>
      <c r="E112" s="122" t="str">
        <f>IFERROR(INDEX('SEMANA 17 AL 21 MAR'!$A$7:$AA$383,MATCH(A112,'SEMANA 17 AL 21 MAR'!$A$7:$A$424),6),"")</f>
        <v/>
      </c>
      <c r="F112" s="123" t="str">
        <f>IFERROR(INDEX('SEMANA 17 AL 21 MAR'!$A$7:$AA$383,MATCH(A112,'SEMANA 17 AL 21 MAR'!$A$7:$A$424),7),"")</f>
        <v/>
      </c>
      <c r="G112" s="284" t="str">
        <f>IFERROR(INDEX('SEMANA 17 AL 21 MAR'!$A$7:$AA$383,MATCH(A112,'SEMANA 17 AL 21 MAR'!$A$7:$A$424),22),"")</f>
        <v/>
      </c>
      <c r="H112" s="313" t="str">
        <f t="shared" si="8"/>
        <v/>
      </c>
      <c r="I112" s="314"/>
      <c r="K112" s="84"/>
      <c r="L112" s="86"/>
      <c r="M112" s="86"/>
      <c r="N112" s="86"/>
      <c r="O112" s="86"/>
      <c r="P112" s="86"/>
      <c r="Q112" s="86"/>
      <c r="R112" s="86"/>
      <c r="S112"/>
      <c r="T112" s="84"/>
      <c r="U112" s="84"/>
      <c r="V112"/>
      <c r="W112" s="157"/>
      <c r="X112" s="157"/>
      <c r="Y112" s="157"/>
      <c r="Z112" s="157"/>
      <c r="AA112" s="157"/>
      <c r="AB112" s="157"/>
      <c r="AC112" s="157"/>
      <c r="AD112" s="157"/>
      <c r="AE112" s="157"/>
      <c r="AF112" s="157"/>
    </row>
    <row r="113" spans="1:32" hidden="1" x14ac:dyDescent="0.25">
      <c r="A113" s="141"/>
      <c r="B113" s="26" t="str">
        <f>IFERROR(INDEX('SEMANA 17 AL 21 MAR'!$A$7:$AA$383,MATCH(A113,'SEMANA 17 AL 21 MAR'!$A$7:$A$424),2),"")</f>
        <v/>
      </c>
      <c r="C113" s="26" t="str">
        <f>IFERROR(INDEX('SEMANA 17 AL 21 MAR'!$A$7:$AA$383,MATCH(A113,'SEMANA 17 AL 21 MAR'!$A$7:$A$424),3),"")</f>
        <v/>
      </c>
      <c r="D113" s="26" t="str">
        <f>IFERROR(INDEX('SEMANA 17 AL 21 MAR'!$A$7:$AA$383,MATCH(A113,'SEMANA 17 AL 21 MAR'!$A$7:$A$424),5),"")</f>
        <v/>
      </c>
      <c r="E113" s="122" t="str">
        <f>IFERROR(INDEX('SEMANA 17 AL 21 MAR'!$A$7:$AA$383,MATCH(A113,'SEMANA 17 AL 21 MAR'!$A$7:$A$424),6),"")</f>
        <v/>
      </c>
      <c r="F113" s="123" t="str">
        <f>IFERROR(INDEX('SEMANA 17 AL 21 MAR'!$A$7:$AA$383,MATCH(A113,'SEMANA 17 AL 21 MAR'!$A$7:$A$424),7),"")</f>
        <v/>
      </c>
      <c r="G113" s="284" t="str">
        <f>IFERROR(INDEX('SEMANA 17 AL 21 MAR'!$A$7:$AA$383,MATCH(A113,'SEMANA 17 AL 21 MAR'!$A$7:$A$424),22),"")</f>
        <v/>
      </c>
      <c r="H113" s="313" t="str">
        <f t="shared" si="8"/>
        <v/>
      </c>
      <c r="I113" s="314"/>
      <c r="K113" s="84"/>
      <c r="L113" s="86"/>
      <c r="M113" s="86"/>
      <c r="N113" s="86"/>
      <c r="O113" s="86"/>
      <c r="P113" s="86"/>
      <c r="Q113" s="86"/>
      <c r="R113" s="86"/>
      <c r="S113"/>
      <c r="T113" s="84"/>
      <c r="U113" s="84"/>
      <c r="V113"/>
      <c r="W113"/>
      <c r="X113"/>
      <c r="Y113"/>
      <c r="Z113"/>
      <c r="AA113"/>
      <c r="AB113"/>
      <c r="AC113"/>
      <c r="AD113"/>
      <c r="AE113"/>
      <c r="AF113"/>
    </row>
    <row r="114" spans="1:32" hidden="1" x14ac:dyDescent="0.25">
      <c r="A114" s="141"/>
      <c r="B114" s="26" t="str">
        <f>IFERROR(INDEX('SEMANA 17 AL 21 MAR'!$A$7:$AA$383,MATCH(A114,'SEMANA 17 AL 21 MAR'!$A$7:$A$424),2),"")</f>
        <v/>
      </c>
      <c r="C114" s="26" t="str">
        <f>IFERROR(INDEX('SEMANA 17 AL 21 MAR'!$A$7:$AA$383,MATCH(A114,'SEMANA 17 AL 21 MAR'!$A$7:$A$424),3),"")</f>
        <v/>
      </c>
      <c r="D114" s="26" t="str">
        <f>IFERROR(INDEX('SEMANA 17 AL 21 MAR'!$A$7:$AA$383,MATCH(A114,'SEMANA 17 AL 21 MAR'!$A$7:$A$424),5),"")</f>
        <v/>
      </c>
      <c r="E114" s="122" t="str">
        <f>IFERROR(INDEX('SEMANA 17 AL 21 MAR'!$A$7:$AA$383,MATCH(A114,'SEMANA 17 AL 21 MAR'!$A$7:$A$424),6),"")</f>
        <v/>
      </c>
      <c r="F114" s="123" t="str">
        <f>IFERROR(INDEX('SEMANA 17 AL 21 MAR'!$A$7:$AA$383,MATCH(A114,'SEMANA 17 AL 21 MAR'!$A$7:$A$424),7),"")</f>
        <v/>
      </c>
      <c r="G114" s="284" t="str">
        <f>IFERROR(INDEX('SEMANA 17 AL 21 MAR'!$A$7:$AA$383,MATCH(A114,'SEMANA 17 AL 21 MAR'!$A$7:$A$424),22),"")</f>
        <v/>
      </c>
      <c r="H114" s="313" t="str">
        <f t="shared" si="8"/>
        <v/>
      </c>
      <c r="I114" s="314"/>
      <c r="K114" s="84"/>
      <c r="L114" s="86"/>
      <c r="M114" s="86"/>
      <c r="N114" s="86"/>
      <c r="O114" s="86"/>
      <c r="P114" s="86"/>
      <c r="Q114" s="86"/>
      <c r="R114" s="86"/>
      <c r="S114"/>
      <c r="T114" s="84"/>
      <c r="U114" s="84"/>
      <c r="V114"/>
      <c r="W114"/>
      <c r="X114"/>
      <c r="Y114"/>
      <c r="Z114"/>
      <c r="AA114"/>
      <c r="AB114"/>
      <c r="AC114"/>
      <c r="AD114"/>
      <c r="AE114"/>
      <c r="AF114"/>
    </row>
    <row r="115" spans="1:32" hidden="1" x14ac:dyDescent="0.25">
      <c r="A115" s="141"/>
      <c r="B115" s="26" t="str">
        <f>IFERROR(INDEX('SEMANA 17 AL 21 MAR'!$A$7:$AA$383,MATCH(A115,'SEMANA 17 AL 21 MAR'!$A$7:$A$424),2),"")</f>
        <v/>
      </c>
      <c r="C115" s="26" t="str">
        <f>IFERROR(INDEX('SEMANA 17 AL 21 MAR'!$A$7:$AA$383,MATCH(A115,'SEMANA 17 AL 21 MAR'!$A$7:$A$424),3),"")</f>
        <v/>
      </c>
      <c r="D115" s="26" t="str">
        <f>IFERROR(INDEX('SEMANA 17 AL 21 MAR'!$A$7:$AA$383,MATCH(A115,'SEMANA 17 AL 21 MAR'!$A$7:$A$424),5),"")</f>
        <v/>
      </c>
      <c r="E115" s="122" t="str">
        <f>IFERROR(INDEX('SEMANA 17 AL 21 MAR'!$A$7:$AA$383,MATCH(A115,'SEMANA 17 AL 21 MAR'!$A$7:$A$424),6),"")</f>
        <v/>
      </c>
      <c r="F115" s="123" t="str">
        <f>IFERROR(INDEX('SEMANA 17 AL 21 MAR'!$A$7:$AA$383,MATCH(A115,'SEMANA 17 AL 21 MAR'!$A$7:$A$424),7),"")</f>
        <v/>
      </c>
      <c r="G115" s="284" t="str">
        <f>IFERROR(INDEX('SEMANA 17 AL 21 MAR'!$A$7:$AA$383,MATCH(A115,'SEMANA 17 AL 21 MAR'!$A$7:$A$424),22),"")</f>
        <v/>
      </c>
      <c r="H115" s="313" t="str">
        <f t="shared" si="8"/>
        <v/>
      </c>
      <c r="I115" s="314"/>
      <c r="K115" s="84"/>
      <c r="L115" s="86"/>
      <c r="M115" s="86"/>
      <c r="N115" s="86"/>
      <c r="O115" s="86"/>
      <c r="P115" s="86"/>
      <c r="Q115" s="86"/>
      <c r="R115" s="86"/>
      <c r="S115"/>
      <c r="T115" s="84"/>
      <c r="U115" s="84"/>
      <c r="V115"/>
      <c r="W115"/>
      <c r="X115"/>
      <c r="Y115"/>
      <c r="Z115"/>
      <c r="AA115"/>
      <c r="AB115"/>
      <c r="AC115"/>
      <c r="AD115"/>
      <c r="AE115"/>
      <c r="AF115"/>
    </row>
    <row r="116" spans="1:32" hidden="1" x14ac:dyDescent="0.25">
      <c r="A116" s="141"/>
      <c r="B116" s="26" t="str">
        <f>IFERROR(INDEX('SEMANA 17 AL 21 MAR'!$A$7:$AA$383,MATCH(A116,'SEMANA 17 AL 21 MAR'!$A$7:$A$424),2),"")</f>
        <v/>
      </c>
      <c r="C116" s="26" t="str">
        <f>IFERROR(INDEX('SEMANA 17 AL 21 MAR'!$A$7:$AA$383,MATCH(A116,'SEMANA 17 AL 21 MAR'!$A$7:$A$424),3),"")</f>
        <v/>
      </c>
      <c r="D116" s="26" t="str">
        <f>IFERROR(INDEX('SEMANA 17 AL 21 MAR'!$A$7:$AA$383,MATCH(A116,'SEMANA 17 AL 21 MAR'!$A$7:$A$424),5),"")</f>
        <v/>
      </c>
      <c r="E116" s="122" t="str">
        <f>IFERROR(INDEX('SEMANA 17 AL 21 MAR'!$A$7:$AA$383,MATCH(A116,'SEMANA 17 AL 21 MAR'!$A$7:$A$424),6),"")</f>
        <v/>
      </c>
      <c r="F116" s="123" t="str">
        <f>IFERROR(INDEX('SEMANA 17 AL 21 MAR'!$A$7:$AA$383,MATCH(A116,'SEMANA 17 AL 21 MAR'!$A$7:$A$424),7),"")</f>
        <v/>
      </c>
      <c r="G116" s="284" t="str">
        <f>IFERROR(INDEX('SEMANA 17 AL 21 MAR'!$A$7:$AA$383,MATCH(A116,'SEMANA 17 AL 21 MAR'!$A$7:$A$424),22),"")</f>
        <v/>
      </c>
      <c r="H116" s="313" t="str">
        <f t="shared" si="8"/>
        <v/>
      </c>
      <c r="I116" s="314"/>
      <c r="K116" s="84"/>
      <c r="L116" s="86"/>
      <c r="M116" s="86"/>
      <c r="N116" s="86"/>
      <c r="O116" s="86"/>
      <c r="P116" s="86"/>
      <c r="Q116" s="86"/>
      <c r="R116" s="86"/>
      <c r="S116"/>
      <c r="T116" s="84"/>
      <c r="U116" s="84"/>
      <c r="V116"/>
      <c r="W116"/>
      <c r="X116"/>
      <c r="Y116"/>
      <c r="Z116"/>
      <c r="AA116"/>
      <c r="AB116"/>
      <c r="AC116"/>
      <c r="AD116"/>
      <c r="AE116"/>
      <c r="AF116"/>
    </row>
    <row r="117" spans="1:32" hidden="1" x14ac:dyDescent="0.25">
      <c r="A117" s="141"/>
      <c r="B117" s="26" t="str">
        <f>IFERROR(INDEX('SEMANA 17 AL 21 MAR'!$A$7:$AA$383,MATCH(A117,'SEMANA 17 AL 21 MAR'!$A$7:$A$424),2),"")</f>
        <v/>
      </c>
      <c r="C117" s="26" t="str">
        <f>IFERROR(INDEX('SEMANA 17 AL 21 MAR'!$A$7:$AA$383,MATCH(A117,'SEMANA 17 AL 21 MAR'!$A$7:$A$424),3),"")</f>
        <v/>
      </c>
      <c r="D117" s="26" t="str">
        <f>IFERROR(INDEX('SEMANA 17 AL 21 MAR'!$A$7:$AA$383,MATCH(A117,'SEMANA 17 AL 21 MAR'!$A$7:$A$424),5),"")</f>
        <v/>
      </c>
      <c r="E117" s="122" t="str">
        <f>IFERROR(INDEX('SEMANA 17 AL 21 MAR'!$A$7:$AA$383,MATCH(A117,'SEMANA 17 AL 21 MAR'!$A$7:$A$424),6),"")</f>
        <v/>
      </c>
      <c r="F117" s="123" t="str">
        <f>IFERROR(INDEX('SEMANA 17 AL 21 MAR'!$A$7:$AA$383,MATCH(A117,'SEMANA 17 AL 21 MAR'!$A$7:$A$424),7),"")</f>
        <v/>
      </c>
      <c r="G117" s="284" t="str">
        <f>IFERROR(INDEX('SEMANA 17 AL 21 MAR'!$A$7:$AA$383,MATCH(A117,'SEMANA 17 AL 21 MAR'!$A$7:$A$424),22),"")</f>
        <v/>
      </c>
      <c r="H117" s="313" t="str">
        <f t="shared" si="8"/>
        <v/>
      </c>
      <c r="I117" s="314"/>
      <c r="K117" s="84"/>
      <c r="L117" s="86"/>
      <c r="M117" s="86"/>
      <c r="N117" s="86"/>
      <c r="O117" s="86"/>
      <c r="P117" s="86"/>
      <c r="Q117" s="86"/>
      <c r="R117" s="86"/>
      <c r="S117"/>
      <c r="T117" s="84"/>
      <c r="U117" s="84"/>
      <c r="V117"/>
      <c r="W117"/>
      <c r="X117"/>
      <c r="Y117"/>
      <c r="Z117"/>
      <c r="AA117"/>
      <c r="AB117"/>
      <c r="AC117"/>
      <c r="AD117"/>
      <c r="AE117"/>
      <c r="AF117"/>
    </row>
    <row r="118" spans="1:32" hidden="1" x14ac:dyDescent="0.25">
      <c r="A118" s="141"/>
      <c r="B118" s="26" t="str">
        <f>IFERROR(INDEX('SEMANA 17 AL 21 MAR'!$A$7:$AA$383,MATCH(A118,'SEMANA 17 AL 21 MAR'!$A$7:$A$424),2),"")</f>
        <v/>
      </c>
      <c r="C118" s="26" t="str">
        <f>IFERROR(INDEX('SEMANA 17 AL 21 MAR'!$A$7:$AA$383,MATCH(A118,'SEMANA 17 AL 21 MAR'!$A$7:$A$424),3),"")</f>
        <v/>
      </c>
      <c r="D118" s="26" t="str">
        <f>IFERROR(INDEX('SEMANA 17 AL 21 MAR'!$A$7:$AA$383,MATCH(A118,'SEMANA 17 AL 21 MAR'!$A$7:$A$424),5),"")</f>
        <v/>
      </c>
      <c r="E118" s="122" t="str">
        <f>IFERROR(INDEX('SEMANA 17 AL 21 MAR'!$A$7:$AA$383,MATCH(A118,'SEMANA 17 AL 21 MAR'!$A$7:$A$424),6),"")</f>
        <v/>
      </c>
      <c r="F118" s="123" t="str">
        <f>IFERROR(INDEX('SEMANA 17 AL 21 MAR'!$A$7:$AA$383,MATCH(A118,'SEMANA 17 AL 21 MAR'!$A$7:$A$424),7),"")</f>
        <v/>
      </c>
      <c r="G118" s="284" t="str">
        <f>IFERROR(INDEX('SEMANA 17 AL 21 MAR'!$A$7:$AA$383,MATCH(A118,'SEMANA 17 AL 21 MAR'!$A$7:$A$424),22),"")</f>
        <v/>
      </c>
      <c r="H118" s="313" t="str">
        <f t="shared" si="8"/>
        <v/>
      </c>
      <c r="I118" s="314"/>
      <c r="K118" s="84"/>
      <c r="L118" s="86"/>
      <c r="M118" s="86"/>
      <c r="N118" s="86"/>
      <c r="O118" s="86"/>
      <c r="P118" s="86"/>
      <c r="Q118" s="86"/>
      <c r="R118" s="86"/>
      <c r="S118"/>
      <c r="T118" s="84"/>
      <c r="U118" s="84"/>
      <c r="V118"/>
      <c r="W118"/>
      <c r="X118"/>
      <c r="Y118"/>
      <c r="Z118"/>
      <c r="AA118"/>
      <c r="AB118"/>
      <c r="AC118"/>
      <c r="AD118"/>
      <c r="AE118"/>
      <c r="AF118"/>
    </row>
    <row r="119" spans="1:32" hidden="1" x14ac:dyDescent="0.25">
      <c r="A119" s="141"/>
      <c r="B119" s="26" t="str">
        <f>IFERROR(INDEX('SEMANA 17 AL 21 MAR'!$A$7:$AA$383,MATCH(A119,'SEMANA 17 AL 21 MAR'!$A$7:$A$424),2),"")</f>
        <v/>
      </c>
      <c r="C119" s="26" t="str">
        <f>IFERROR(INDEX('SEMANA 17 AL 21 MAR'!$A$7:$AA$383,MATCH(A119,'SEMANA 17 AL 21 MAR'!$A$7:$A$424),3),"")</f>
        <v/>
      </c>
      <c r="D119" s="26" t="str">
        <f>IFERROR(INDEX('SEMANA 17 AL 21 MAR'!$A$7:$AA$383,MATCH(A119,'SEMANA 17 AL 21 MAR'!$A$7:$A$424),5),"")</f>
        <v/>
      </c>
      <c r="E119" s="122" t="str">
        <f>IFERROR(INDEX('SEMANA 17 AL 21 MAR'!$A$7:$AA$383,MATCH(A119,'SEMANA 17 AL 21 MAR'!$A$7:$A$424),6),"")</f>
        <v/>
      </c>
      <c r="F119" s="123" t="str">
        <f>IFERROR(INDEX('SEMANA 17 AL 21 MAR'!$A$7:$AA$383,MATCH(A119,'SEMANA 17 AL 21 MAR'!$A$7:$A$424),7),"")</f>
        <v/>
      </c>
      <c r="G119" s="284" t="str">
        <f>IFERROR(INDEX('SEMANA 17 AL 21 MAR'!$A$7:$AA$383,MATCH(A119,'SEMANA 17 AL 21 MAR'!$A$7:$A$424),22),"")</f>
        <v/>
      </c>
      <c r="H119" s="313" t="str">
        <f t="shared" si="8"/>
        <v/>
      </c>
      <c r="I119" s="314"/>
      <c r="K119" s="84"/>
      <c r="L119" s="86"/>
      <c r="M119" s="86"/>
      <c r="N119" s="86"/>
      <c r="O119" s="86"/>
      <c r="P119" s="86"/>
      <c r="Q119" s="86"/>
      <c r="R119" s="86"/>
      <c r="S119"/>
      <c r="T119" s="84"/>
      <c r="U119" s="84"/>
      <c r="V119"/>
      <c r="W119"/>
      <c r="X119"/>
      <c r="Y119"/>
      <c r="Z119"/>
      <c r="AA119"/>
      <c r="AB119"/>
      <c r="AC119"/>
      <c r="AD119"/>
      <c r="AE119"/>
      <c r="AF119"/>
    </row>
    <row r="120" spans="1:32" hidden="1" x14ac:dyDescent="0.25">
      <c r="A120" s="141"/>
      <c r="B120" s="26" t="str">
        <f>IFERROR(INDEX('SEMANA 17 AL 21 MAR'!$A$7:$AA$383,MATCH(A120,'SEMANA 17 AL 21 MAR'!$A$7:$A$424),2),"")</f>
        <v/>
      </c>
      <c r="C120" s="26" t="str">
        <f>IFERROR(INDEX('SEMANA 17 AL 21 MAR'!$A$7:$AA$383,MATCH(A120,'SEMANA 17 AL 21 MAR'!$A$7:$A$424),3),"")</f>
        <v/>
      </c>
      <c r="D120" s="26" t="str">
        <f>IFERROR(INDEX('SEMANA 17 AL 21 MAR'!$A$7:$AA$383,MATCH(A120,'SEMANA 17 AL 21 MAR'!$A$7:$A$424),5),"")</f>
        <v/>
      </c>
      <c r="E120" s="122" t="str">
        <f>IFERROR(INDEX('SEMANA 17 AL 21 MAR'!$A$7:$AA$383,MATCH(A120,'SEMANA 17 AL 21 MAR'!$A$7:$A$424),6),"")</f>
        <v/>
      </c>
      <c r="F120" s="123" t="str">
        <f>IFERROR(INDEX('SEMANA 17 AL 21 MAR'!$A$7:$AA$383,MATCH(A120,'SEMANA 17 AL 21 MAR'!$A$7:$A$424),7),"")</f>
        <v/>
      </c>
      <c r="G120" s="284" t="str">
        <f>IFERROR(INDEX('SEMANA 17 AL 21 MAR'!$A$7:$AA$383,MATCH(A120,'SEMANA 17 AL 21 MAR'!$A$7:$A$424),22),"")</f>
        <v/>
      </c>
      <c r="H120" s="313" t="str">
        <f t="shared" si="8"/>
        <v/>
      </c>
      <c r="I120" s="314"/>
      <c r="K120" s="84"/>
      <c r="L120" s="86"/>
      <c r="M120" s="86"/>
      <c r="N120" s="86"/>
      <c r="O120" s="86"/>
      <c r="P120" s="86"/>
      <c r="Q120" s="86"/>
      <c r="R120" s="86"/>
      <c r="S120"/>
      <c r="T120" s="84"/>
      <c r="U120" s="84"/>
      <c r="V120"/>
      <c r="W120"/>
      <c r="X120"/>
      <c r="Y120"/>
      <c r="Z120"/>
      <c r="AA120"/>
      <c r="AB120"/>
      <c r="AC120"/>
      <c r="AD120"/>
      <c r="AE120"/>
      <c r="AF120"/>
    </row>
    <row r="121" spans="1:32" hidden="1" x14ac:dyDescent="0.25">
      <c r="A121" s="141"/>
      <c r="B121" s="26" t="str">
        <f>IFERROR(INDEX('SEMANA 17 AL 21 MAR'!$A$7:$AA$383,MATCH(A121,'SEMANA 17 AL 21 MAR'!$A$7:$A$424),2),"")</f>
        <v/>
      </c>
      <c r="C121" s="26" t="str">
        <f>IFERROR(INDEX('SEMANA 17 AL 21 MAR'!$A$7:$AA$383,MATCH(A121,'SEMANA 17 AL 21 MAR'!$A$7:$A$424),3),"")</f>
        <v/>
      </c>
      <c r="D121" s="26" t="str">
        <f>IFERROR(INDEX('SEMANA 17 AL 21 MAR'!$A$7:$AA$383,MATCH(A121,'SEMANA 17 AL 21 MAR'!$A$7:$A$424),5),"")</f>
        <v/>
      </c>
      <c r="E121" s="122" t="str">
        <f>IFERROR(INDEX('SEMANA 17 AL 21 MAR'!$A$7:$AA$383,MATCH(A121,'SEMANA 17 AL 21 MAR'!$A$7:$A$424),6),"")</f>
        <v/>
      </c>
      <c r="F121" s="123" t="str">
        <f>IFERROR(INDEX('SEMANA 17 AL 21 MAR'!$A$7:$AA$383,MATCH(A121,'SEMANA 17 AL 21 MAR'!$A$7:$A$424),7),"")</f>
        <v/>
      </c>
      <c r="G121" s="284" t="str">
        <f>IFERROR(INDEX('SEMANA 17 AL 21 MAR'!$A$7:$AA$383,MATCH(A121,'SEMANA 17 AL 21 MAR'!$A$7:$A$424),22),"")</f>
        <v/>
      </c>
      <c r="H121" s="313" t="str">
        <f t="shared" si="8"/>
        <v/>
      </c>
      <c r="I121" s="314"/>
      <c r="K121" s="84"/>
      <c r="L121" s="86"/>
      <c r="M121" s="86"/>
      <c r="N121" s="86"/>
      <c r="O121" s="86"/>
      <c r="P121" s="86"/>
      <c r="Q121" s="86"/>
      <c r="R121" s="86"/>
      <c r="S121"/>
      <c r="T121" s="84"/>
      <c r="U121" s="84"/>
      <c r="V121"/>
      <c r="W121"/>
      <c r="X121"/>
      <c r="Y121"/>
      <c r="Z121"/>
      <c r="AA121"/>
      <c r="AB121"/>
      <c r="AC121"/>
      <c r="AD121"/>
      <c r="AE121"/>
      <c r="AF121"/>
    </row>
    <row r="122" spans="1:32" hidden="1" x14ac:dyDescent="0.25">
      <c r="A122" s="141"/>
      <c r="B122" s="26" t="str">
        <f>IFERROR(INDEX('SEMANA 17 AL 21 MAR'!$A$7:$AA$383,MATCH(A122,'SEMANA 17 AL 21 MAR'!$A$7:$A$424),2),"")</f>
        <v/>
      </c>
      <c r="C122" s="26" t="str">
        <f>IFERROR(INDEX('SEMANA 17 AL 21 MAR'!$A$7:$AA$383,MATCH(A122,'SEMANA 17 AL 21 MAR'!$A$7:$A$424),3),"")</f>
        <v/>
      </c>
      <c r="D122" s="26" t="str">
        <f>IFERROR(INDEX('SEMANA 17 AL 21 MAR'!$A$7:$AA$383,MATCH(A122,'SEMANA 17 AL 21 MAR'!$A$7:$A$424),5),"")</f>
        <v/>
      </c>
      <c r="E122" s="122" t="str">
        <f>IFERROR(INDEX('SEMANA 17 AL 21 MAR'!$A$7:$AA$383,MATCH(A122,'SEMANA 17 AL 21 MAR'!$A$7:$A$424),6),"")</f>
        <v/>
      </c>
      <c r="F122" s="123" t="str">
        <f>IFERROR(INDEX('SEMANA 17 AL 21 MAR'!$A$7:$AA$383,MATCH(A122,'SEMANA 17 AL 21 MAR'!$A$7:$A$424),7),"")</f>
        <v/>
      </c>
      <c r="G122" s="284" t="str">
        <f>IFERROR(INDEX('SEMANA 17 AL 21 MAR'!$A$7:$AA$383,MATCH(A122,'SEMANA 17 AL 21 MAR'!$A$7:$A$424),22),"")</f>
        <v/>
      </c>
      <c r="H122" s="313" t="str">
        <f t="shared" si="8"/>
        <v/>
      </c>
      <c r="I122" s="314"/>
      <c r="K122" s="84"/>
      <c r="L122" s="86"/>
      <c r="M122" s="86"/>
      <c r="N122" s="86"/>
      <c r="O122" s="86"/>
      <c r="P122" s="86"/>
      <c r="Q122" s="86"/>
      <c r="R122" s="86"/>
      <c r="S122"/>
      <c r="T122" s="84"/>
      <c r="U122" s="84"/>
      <c r="V122"/>
      <c r="W122"/>
      <c r="X122"/>
      <c r="Y122"/>
      <c r="Z122"/>
      <c r="AA122"/>
      <c r="AB122"/>
      <c r="AC122"/>
      <c r="AD122"/>
      <c r="AE122"/>
      <c r="AF122"/>
    </row>
    <row r="123" spans="1:32" hidden="1" x14ac:dyDescent="0.25">
      <c r="A123" s="141"/>
      <c r="B123" s="26" t="str">
        <f>IFERROR(INDEX('SEMANA 17 AL 21 MAR'!$A$7:$AA$383,MATCH(A123,'SEMANA 17 AL 21 MAR'!$A$7:$A$424),2),"")</f>
        <v/>
      </c>
      <c r="C123" s="26" t="str">
        <f>IFERROR(INDEX('SEMANA 17 AL 21 MAR'!$A$7:$AA$383,MATCH(A123,'SEMANA 17 AL 21 MAR'!$A$7:$A$424),3),"")</f>
        <v/>
      </c>
      <c r="D123" s="26" t="str">
        <f>IFERROR(INDEX('SEMANA 17 AL 21 MAR'!$A$7:$AA$383,MATCH(A123,'SEMANA 17 AL 21 MAR'!$A$7:$A$424),5),"")</f>
        <v/>
      </c>
      <c r="E123" s="122" t="str">
        <f>IFERROR(INDEX('SEMANA 17 AL 21 MAR'!$A$7:$AA$383,MATCH(A123,'SEMANA 17 AL 21 MAR'!$A$7:$A$424),6),"")</f>
        <v/>
      </c>
      <c r="F123" s="123" t="str">
        <f>IFERROR(INDEX('SEMANA 17 AL 21 MAR'!$A$7:$AA$383,MATCH(A123,'SEMANA 17 AL 21 MAR'!$A$7:$A$424),7),"")</f>
        <v/>
      </c>
      <c r="G123" s="284" t="str">
        <f>IFERROR(INDEX('SEMANA 17 AL 21 MAR'!$A$7:$AA$383,MATCH(A123,'SEMANA 17 AL 21 MAR'!$A$7:$A$424),22),"")</f>
        <v/>
      </c>
      <c r="H123" s="313" t="str">
        <f t="shared" si="8"/>
        <v/>
      </c>
      <c r="I123" s="314"/>
      <c r="K123" s="84"/>
      <c r="L123" s="86"/>
      <c r="M123" s="86"/>
      <c r="N123" s="86"/>
      <c r="O123" s="86"/>
      <c r="P123" s="86"/>
      <c r="Q123" s="86"/>
      <c r="R123" s="86"/>
      <c r="S123"/>
      <c r="T123" s="84"/>
      <c r="U123" s="84"/>
      <c r="V123"/>
      <c r="W123"/>
      <c r="X123"/>
      <c r="Y123"/>
      <c r="Z123"/>
      <c r="AA123"/>
      <c r="AB123"/>
      <c r="AC123"/>
      <c r="AD123"/>
      <c r="AE123"/>
      <c r="AF123"/>
    </row>
    <row r="124" spans="1:32" hidden="1" x14ac:dyDescent="0.25">
      <c r="A124" s="141"/>
      <c r="B124" s="26" t="str">
        <f>IFERROR(INDEX('SEMANA 17 AL 21 MAR'!$A$7:$AA$383,MATCH(A124,'SEMANA 17 AL 21 MAR'!$A$7:$A$424),2),"")</f>
        <v/>
      </c>
      <c r="C124" s="26" t="str">
        <f>IFERROR(INDEX('SEMANA 17 AL 21 MAR'!$A$7:$AA$383,MATCH(A124,'SEMANA 17 AL 21 MAR'!$A$7:$A$424),3),"")</f>
        <v/>
      </c>
      <c r="D124" s="26" t="str">
        <f>IFERROR(INDEX('SEMANA 17 AL 21 MAR'!$A$7:$AA$383,MATCH(A124,'SEMANA 17 AL 21 MAR'!$A$7:$A$424),5),"")</f>
        <v/>
      </c>
      <c r="E124" s="122" t="str">
        <f>IFERROR(INDEX('SEMANA 17 AL 21 MAR'!$A$7:$AA$383,MATCH(A124,'SEMANA 17 AL 21 MAR'!$A$7:$A$424),6),"")</f>
        <v/>
      </c>
      <c r="F124" s="123" t="str">
        <f>IFERROR(INDEX('SEMANA 17 AL 21 MAR'!$A$7:$AA$383,MATCH(A124,'SEMANA 17 AL 21 MAR'!$A$7:$A$424),7),"")</f>
        <v/>
      </c>
      <c r="G124" s="284" t="str">
        <f>IFERROR(INDEX('SEMANA 17 AL 21 MAR'!$A$7:$AA$383,MATCH(A124,'SEMANA 17 AL 21 MAR'!$A$7:$A$424),22),"")</f>
        <v/>
      </c>
      <c r="H124" s="313" t="str">
        <f t="shared" si="8"/>
        <v/>
      </c>
      <c r="I124" s="314"/>
      <c r="K124" s="84"/>
      <c r="L124" s="86"/>
      <c r="M124" s="86"/>
      <c r="N124" s="86"/>
      <c r="O124" s="86"/>
      <c r="P124" s="86"/>
      <c r="Q124" s="86"/>
      <c r="R124" s="86"/>
      <c r="S124"/>
      <c r="T124" s="84"/>
      <c r="U124" s="84"/>
      <c r="V124"/>
      <c r="W124"/>
      <c r="X124"/>
      <c r="Y124"/>
      <c r="Z124"/>
      <c r="AA124"/>
      <c r="AB124"/>
      <c r="AC124"/>
      <c r="AD124"/>
      <c r="AE124"/>
      <c r="AF124"/>
    </row>
    <row r="125" spans="1:32" hidden="1" x14ac:dyDescent="0.25">
      <c r="A125" s="141"/>
      <c r="B125" s="26" t="str">
        <f>IFERROR(INDEX('SEMANA 17 AL 21 MAR'!$A$7:$AA$383,MATCH(A125,'SEMANA 17 AL 21 MAR'!$A$7:$A$424),2),"")</f>
        <v/>
      </c>
      <c r="C125" s="26" t="str">
        <f>IFERROR(INDEX('SEMANA 17 AL 21 MAR'!$A$7:$AA$383,MATCH(A125,'SEMANA 17 AL 21 MAR'!$A$7:$A$424),3),"")</f>
        <v/>
      </c>
      <c r="D125" s="26" t="str">
        <f>IFERROR(INDEX('SEMANA 17 AL 21 MAR'!$A$7:$AA$383,MATCH(A125,'SEMANA 17 AL 21 MAR'!$A$7:$A$424),5),"")</f>
        <v/>
      </c>
      <c r="E125" s="122" t="str">
        <f>IFERROR(INDEX('SEMANA 17 AL 21 MAR'!$A$7:$AA$383,MATCH(A125,'SEMANA 17 AL 21 MAR'!$A$7:$A$424),6),"")</f>
        <v/>
      </c>
      <c r="F125" s="123" t="str">
        <f>IFERROR(INDEX('SEMANA 17 AL 21 MAR'!$A$7:$AA$383,MATCH(A125,'SEMANA 17 AL 21 MAR'!$A$7:$A$424),7),"")</f>
        <v/>
      </c>
      <c r="G125" s="284" t="str">
        <f>IFERROR(INDEX('SEMANA 17 AL 21 MAR'!$A$7:$AA$383,MATCH(A125,'SEMANA 17 AL 21 MAR'!$A$7:$A$424),22),"")</f>
        <v/>
      </c>
      <c r="H125" s="313" t="str">
        <f t="shared" si="8"/>
        <v/>
      </c>
      <c r="I125" s="314"/>
      <c r="K125" s="84"/>
      <c r="L125" s="86"/>
      <c r="M125" s="86"/>
      <c r="N125" s="86"/>
      <c r="O125" s="86"/>
      <c r="P125" s="86"/>
      <c r="Q125" s="86"/>
      <c r="R125" s="86"/>
      <c r="S125"/>
      <c r="T125" s="84"/>
      <c r="U125" s="84"/>
      <c r="V125"/>
      <c r="W125"/>
      <c r="X125"/>
      <c r="Y125"/>
      <c r="Z125"/>
      <c r="AA125"/>
      <c r="AB125"/>
      <c r="AC125"/>
      <c r="AD125"/>
      <c r="AE125"/>
      <c r="AF125"/>
    </row>
    <row r="126" spans="1:32" hidden="1" x14ac:dyDescent="0.25">
      <c r="A126" s="141"/>
      <c r="B126" s="26" t="str">
        <f>IFERROR(INDEX('SEMANA 17 AL 21 MAR'!$A$7:$AA$383,MATCH(A126,'SEMANA 17 AL 21 MAR'!$A$7:$A$424),2),"")</f>
        <v/>
      </c>
      <c r="C126" s="26" t="str">
        <f>IFERROR(INDEX('SEMANA 17 AL 21 MAR'!$A$7:$AA$383,MATCH(A126,'SEMANA 17 AL 21 MAR'!$A$7:$A$424),3),"")</f>
        <v/>
      </c>
      <c r="D126" s="26" t="str">
        <f>IFERROR(INDEX('SEMANA 17 AL 21 MAR'!$A$7:$AA$383,MATCH(A126,'SEMANA 17 AL 21 MAR'!$A$7:$A$424),5),"")</f>
        <v/>
      </c>
      <c r="E126" s="122" t="str">
        <f>IFERROR(INDEX('SEMANA 17 AL 21 MAR'!$A$7:$AA$383,MATCH(A126,'SEMANA 17 AL 21 MAR'!$A$7:$A$424),6),"")</f>
        <v/>
      </c>
      <c r="F126" s="123" t="str">
        <f>IFERROR(INDEX('SEMANA 17 AL 21 MAR'!$A$7:$AA$383,MATCH(A126,'SEMANA 17 AL 21 MAR'!$A$7:$A$424),7),"")</f>
        <v/>
      </c>
      <c r="G126" s="284" t="str">
        <f>IFERROR(INDEX('SEMANA 17 AL 21 MAR'!$A$7:$AA$383,MATCH(A126,'SEMANA 17 AL 21 MAR'!$A$7:$A$424),22),"")</f>
        <v/>
      </c>
      <c r="H126" s="313" t="str">
        <f t="shared" si="8"/>
        <v/>
      </c>
      <c r="I126" s="314"/>
      <c r="K126" s="84"/>
      <c r="L126" s="86"/>
      <c r="M126" s="86"/>
      <c r="N126" s="86"/>
      <c r="O126" s="86"/>
      <c r="P126" s="86"/>
      <c r="Q126" s="86"/>
      <c r="R126" s="86"/>
      <c r="S126"/>
      <c r="T126" s="84"/>
      <c r="U126" s="84"/>
      <c r="V126"/>
      <c r="W126"/>
      <c r="X126"/>
      <c r="Y126"/>
      <c r="Z126"/>
      <c r="AA126"/>
      <c r="AB126"/>
      <c r="AC126"/>
      <c r="AD126"/>
      <c r="AE126"/>
      <c r="AF126"/>
    </row>
    <row r="127" spans="1:32" hidden="1" x14ac:dyDescent="0.25">
      <c r="A127" s="141"/>
      <c r="B127" s="26" t="str">
        <f>IFERROR(INDEX('SEMANA 17 AL 21 MAR'!$A$7:$AA$383,MATCH(A127,'SEMANA 17 AL 21 MAR'!$A$7:$A$424),2),"")</f>
        <v/>
      </c>
      <c r="C127" s="26" t="str">
        <f>IFERROR(INDEX('SEMANA 17 AL 21 MAR'!$A$7:$AA$383,MATCH(A127,'SEMANA 17 AL 21 MAR'!$A$7:$A$424),3),"")</f>
        <v/>
      </c>
      <c r="D127" s="26" t="str">
        <f>IFERROR(INDEX('SEMANA 17 AL 21 MAR'!$A$7:$AA$383,MATCH(A127,'SEMANA 17 AL 21 MAR'!$A$7:$A$424),5),"")</f>
        <v/>
      </c>
      <c r="E127" s="122" t="str">
        <f>IFERROR(INDEX('SEMANA 17 AL 21 MAR'!$A$7:$AA$383,MATCH(A127,'SEMANA 17 AL 21 MAR'!$A$7:$A$424),6),"")</f>
        <v/>
      </c>
      <c r="F127" s="123" t="str">
        <f>IFERROR(INDEX('SEMANA 17 AL 21 MAR'!$A$7:$AA$383,MATCH(A127,'SEMANA 17 AL 21 MAR'!$A$7:$A$424),7),"")</f>
        <v/>
      </c>
      <c r="G127" s="284" t="str">
        <f>IFERROR(INDEX('SEMANA 17 AL 21 MAR'!$A$7:$AA$383,MATCH(A127,'SEMANA 17 AL 21 MAR'!$A$7:$A$424),22),"")</f>
        <v/>
      </c>
      <c r="H127" s="313" t="str">
        <f t="shared" si="8"/>
        <v/>
      </c>
      <c r="I127" s="314"/>
      <c r="K127" s="84"/>
      <c r="L127" s="86"/>
      <c r="M127" s="86"/>
      <c r="N127" s="86"/>
      <c r="O127" s="86"/>
      <c r="P127" s="86"/>
      <c r="Q127" s="86"/>
      <c r="R127" s="86"/>
      <c r="S127"/>
      <c r="T127" s="84"/>
      <c r="U127" s="84"/>
      <c r="V127"/>
      <c r="W127"/>
      <c r="X127"/>
      <c r="Y127"/>
      <c r="Z127"/>
      <c r="AA127"/>
      <c r="AB127"/>
      <c r="AC127"/>
      <c r="AD127"/>
      <c r="AE127"/>
      <c r="AF127"/>
    </row>
    <row r="128" spans="1:32" hidden="1" x14ac:dyDescent="0.25">
      <c r="A128" s="141"/>
      <c r="B128" s="26" t="str">
        <f>IFERROR(INDEX('SEMANA 17 AL 21 MAR'!$A$7:$AA$383,MATCH(A128,'SEMANA 17 AL 21 MAR'!$A$7:$A$424),2),"")</f>
        <v/>
      </c>
      <c r="C128" s="26" t="str">
        <f>IFERROR(INDEX('SEMANA 17 AL 21 MAR'!$A$7:$AA$383,MATCH(A128,'SEMANA 17 AL 21 MAR'!$A$7:$A$424),3),"")</f>
        <v/>
      </c>
      <c r="D128" s="26" t="str">
        <f>IFERROR(INDEX('SEMANA 17 AL 21 MAR'!$A$7:$AA$383,MATCH(A128,'SEMANA 17 AL 21 MAR'!$A$7:$A$424),5),"")</f>
        <v/>
      </c>
      <c r="E128" s="122" t="str">
        <f>IFERROR(INDEX('SEMANA 17 AL 21 MAR'!$A$7:$AA$383,MATCH(A128,'SEMANA 17 AL 21 MAR'!$A$7:$A$424),6),"")</f>
        <v/>
      </c>
      <c r="F128" s="123" t="str">
        <f>IFERROR(INDEX('SEMANA 17 AL 21 MAR'!$A$7:$AA$383,MATCH(A128,'SEMANA 17 AL 21 MAR'!$A$7:$A$424),7),"")</f>
        <v/>
      </c>
      <c r="G128" s="284" t="str">
        <f>IFERROR(INDEX('SEMANA 17 AL 21 MAR'!$A$7:$AA$383,MATCH(A128,'SEMANA 17 AL 21 MAR'!$A$7:$A$424),22),"")</f>
        <v/>
      </c>
      <c r="H128" s="313" t="str">
        <f t="shared" si="8"/>
        <v/>
      </c>
      <c r="I128" s="314"/>
      <c r="K128" s="84"/>
      <c r="L128" s="86"/>
      <c r="M128" s="86"/>
      <c r="N128" s="86"/>
      <c r="O128" s="86"/>
      <c r="P128" s="86"/>
      <c r="Q128" s="86"/>
      <c r="R128" s="86"/>
      <c r="S128"/>
      <c r="T128" s="84"/>
      <c r="U128" s="84"/>
      <c r="V128"/>
      <c r="W128"/>
      <c r="X128"/>
      <c r="Y128"/>
      <c r="Z128"/>
      <c r="AA128"/>
      <c r="AB128"/>
      <c r="AC128"/>
      <c r="AD128"/>
      <c r="AE128"/>
      <c r="AF128"/>
    </row>
    <row r="129" spans="1:32" hidden="1" x14ac:dyDescent="0.25">
      <c r="A129" s="141"/>
      <c r="B129" s="26" t="str">
        <f>IFERROR(INDEX('SEMANA 17 AL 21 MAR'!$A$7:$AA$383,MATCH(A129,'SEMANA 17 AL 21 MAR'!$A$7:$A$424),2),"")</f>
        <v/>
      </c>
      <c r="C129" s="26" t="str">
        <f>IFERROR(INDEX('SEMANA 17 AL 21 MAR'!$A$7:$AA$383,MATCH(A129,'SEMANA 17 AL 21 MAR'!$A$7:$A$424),3),"")</f>
        <v/>
      </c>
      <c r="D129" s="26" t="str">
        <f>IFERROR(INDEX('SEMANA 17 AL 21 MAR'!$A$7:$AA$383,MATCH(A129,'SEMANA 17 AL 21 MAR'!$A$7:$A$424),5),"")</f>
        <v/>
      </c>
      <c r="E129" s="122" t="str">
        <f>IFERROR(INDEX('SEMANA 17 AL 21 MAR'!$A$7:$AA$383,MATCH(A129,'SEMANA 17 AL 21 MAR'!$A$7:$A$424),6),"")</f>
        <v/>
      </c>
      <c r="F129" s="123" t="str">
        <f>IFERROR(INDEX('SEMANA 17 AL 21 MAR'!$A$7:$AA$383,MATCH(A129,'SEMANA 17 AL 21 MAR'!$A$7:$A$424),7),"")</f>
        <v/>
      </c>
      <c r="G129" s="284" t="str">
        <f>IFERROR(INDEX('SEMANA 17 AL 21 MAR'!$A$7:$AA$383,MATCH(A129,'SEMANA 17 AL 21 MAR'!$A$7:$A$424),22),"")</f>
        <v/>
      </c>
      <c r="H129" s="313" t="str">
        <f t="shared" si="8"/>
        <v/>
      </c>
      <c r="I129" s="314"/>
      <c r="K129" s="84"/>
      <c r="L129" s="86"/>
      <c r="M129" s="86"/>
      <c r="N129" s="86"/>
      <c r="O129" s="86"/>
      <c r="P129" s="86"/>
      <c r="Q129" s="86"/>
      <c r="R129" s="86"/>
      <c r="S129"/>
      <c r="T129" s="84"/>
      <c r="U129" s="84"/>
      <c r="V129"/>
      <c r="W129"/>
      <c r="X129"/>
      <c r="Y129"/>
      <c r="Z129"/>
      <c r="AA129"/>
      <c r="AB129"/>
      <c r="AC129"/>
      <c r="AD129"/>
      <c r="AE129"/>
      <c r="AF129"/>
    </row>
    <row r="130" spans="1:32" hidden="1" x14ac:dyDescent="0.25">
      <c r="A130" s="141"/>
      <c r="B130" s="26" t="str">
        <f>IFERROR(INDEX('SEMANA 17 AL 21 MAR'!$A$7:$AA$383,MATCH(A130,'SEMANA 17 AL 21 MAR'!$A$7:$A$424),2),"")</f>
        <v/>
      </c>
      <c r="C130" s="26" t="str">
        <f>IFERROR(INDEX('SEMANA 17 AL 21 MAR'!$A$7:$AA$383,MATCH(A130,'SEMANA 17 AL 21 MAR'!$A$7:$A$424),3),"")</f>
        <v/>
      </c>
      <c r="D130" s="26" t="str">
        <f>IFERROR(INDEX('SEMANA 17 AL 21 MAR'!$A$7:$AA$383,MATCH(A130,'SEMANA 17 AL 21 MAR'!$A$7:$A$424),5),"")</f>
        <v/>
      </c>
      <c r="E130" s="122" t="str">
        <f>IFERROR(INDEX('SEMANA 17 AL 21 MAR'!$A$7:$AA$383,MATCH(A130,'SEMANA 17 AL 21 MAR'!$A$7:$A$424),6),"")</f>
        <v/>
      </c>
      <c r="F130" s="123" t="str">
        <f>IFERROR(INDEX('SEMANA 17 AL 21 MAR'!$A$7:$AA$383,MATCH(A130,'SEMANA 17 AL 21 MAR'!$A$7:$A$424),7),"")</f>
        <v/>
      </c>
      <c r="G130" s="284" t="str">
        <f>IFERROR(INDEX('SEMANA 17 AL 21 MAR'!$A$7:$AA$383,MATCH(A130,'SEMANA 17 AL 21 MAR'!$A$7:$A$424),22),"")</f>
        <v/>
      </c>
      <c r="H130" s="313" t="str">
        <f t="shared" si="8"/>
        <v/>
      </c>
      <c r="I130" s="314"/>
      <c r="K130" s="84"/>
      <c r="L130" s="86"/>
      <c r="M130" s="86"/>
      <c r="N130" s="86"/>
      <c r="O130" s="86"/>
      <c r="P130" s="86"/>
      <c r="Q130" s="86"/>
      <c r="R130" s="86"/>
      <c r="S130"/>
      <c r="T130" s="84"/>
      <c r="U130" s="84"/>
      <c r="V130"/>
      <c r="W130"/>
      <c r="X130"/>
      <c r="Y130"/>
      <c r="Z130"/>
      <c r="AA130"/>
      <c r="AB130"/>
      <c r="AC130"/>
      <c r="AD130"/>
      <c r="AE130"/>
      <c r="AF130"/>
    </row>
    <row r="131" spans="1:32" hidden="1" x14ac:dyDescent="0.25">
      <c r="A131" s="141"/>
      <c r="B131" s="26" t="str">
        <f>IFERROR(INDEX('SEMANA 17 AL 21 MAR'!$A$7:$AA$383,MATCH(A131,'SEMANA 17 AL 21 MAR'!$A$7:$A$424),2),"")</f>
        <v/>
      </c>
      <c r="C131" s="26" t="str">
        <f>IFERROR(INDEX('SEMANA 17 AL 21 MAR'!$A$7:$AA$383,MATCH(A131,'SEMANA 17 AL 21 MAR'!$A$7:$A$424),3),"")</f>
        <v/>
      </c>
      <c r="D131" s="26" t="str">
        <f>IFERROR(INDEX('SEMANA 17 AL 21 MAR'!$A$7:$AA$383,MATCH(A131,'SEMANA 17 AL 21 MAR'!$A$7:$A$424),5),"")</f>
        <v/>
      </c>
      <c r="E131" s="122" t="str">
        <f>IFERROR(INDEX('SEMANA 17 AL 21 MAR'!$A$7:$AA$383,MATCH(A131,'SEMANA 17 AL 21 MAR'!$A$7:$A$424),6),"")</f>
        <v/>
      </c>
      <c r="F131" s="123" t="str">
        <f>IFERROR(INDEX('SEMANA 17 AL 21 MAR'!$A$7:$AA$383,MATCH(A131,'SEMANA 17 AL 21 MAR'!$A$7:$A$424),7),"")</f>
        <v/>
      </c>
      <c r="G131" s="284" t="str">
        <f>IFERROR(INDEX('SEMANA 17 AL 21 MAR'!$A$7:$AA$383,MATCH(A131,'SEMANA 17 AL 21 MAR'!$A$7:$A$424),22),"")</f>
        <v/>
      </c>
      <c r="H131" s="313" t="str">
        <f t="shared" si="8"/>
        <v/>
      </c>
      <c r="I131" s="314"/>
      <c r="K131" s="84"/>
      <c r="L131" s="86"/>
      <c r="M131" s="86"/>
      <c r="N131" s="86"/>
      <c r="O131" s="86"/>
      <c r="P131" s="86"/>
      <c r="Q131" s="86"/>
      <c r="R131" s="86"/>
      <c r="S131"/>
      <c r="T131" s="84"/>
      <c r="U131" s="84"/>
      <c r="V131"/>
      <c r="W131"/>
      <c r="X131"/>
      <c r="Y131"/>
      <c r="Z131"/>
      <c r="AA131"/>
      <c r="AB131"/>
      <c r="AC131"/>
      <c r="AD131"/>
      <c r="AE131"/>
      <c r="AF131"/>
    </row>
    <row r="132" spans="1:32" hidden="1" x14ac:dyDescent="0.25">
      <c r="A132" s="141"/>
      <c r="B132" s="26" t="str">
        <f>IFERROR(INDEX('SEMANA 17 AL 21 MAR'!$A$7:$AA$383,MATCH(A132,'SEMANA 17 AL 21 MAR'!$A$7:$A$424),2),"")</f>
        <v/>
      </c>
      <c r="C132" s="26" t="str">
        <f>IFERROR(INDEX('SEMANA 17 AL 21 MAR'!$A$7:$AA$383,MATCH(A132,'SEMANA 17 AL 21 MAR'!$A$7:$A$424),3),"")</f>
        <v/>
      </c>
      <c r="D132" s="26" t="str">
        <f>IFERROR(INDEX('SEMANA 17 AL 21 MAR'!$A$7:$AA$383,MATCH(A132,'SEMANA 17 AL 21 MAR'!$A$7:$A$424),5),"")</f>
        <v/>
      </c>
      <c r="E132" s="122" t="str">
        <f>IFERROR(INDEX('SEMANA 17 AL 21 MAR'!$A$7:$AA$383,MATCH(A132,'SEMANA 17 AL 21 MAR'!$A$7:$A$424),6),"")</f>
        <v/>
      </c>
      <c r="F132" s="123" t="str">
        <f>IFERROR(INDEX('SEMANA 17 AL 21 MAR'!$A$7:$AA$383,MATCH(A132,'SEMANA 17 AL 21 MAR'!$A$7:$A$424),7),"")</f>
        <v/>
      </c>
      <c r="G132" s="284" t="str">
        <f>IFERROR(INDEX('SEMANA 17 AL 21 MAR'!$A$7:$AA$383,MATCH(A132,'SEMANA 17 AL 21 MAR'!$A$7:$A$424),22),"")</f>
        <v/>
      </c>
      <c r="H132" s="313" t="str">
        <f t="shared" si="8"/>
        <v/>
      </c>
      <c r="I132" s="314"/>
      <c r="K132" s="84"/>
      <c r="L132" s="86"/>
      <c r="M132" s="86"/>
      <c r="N132" s="86"/>
      <c r="O132" s="86"/>
      <c r="P132" s="86"/>
      <c r="Q132" s="86"/>
      <c r="R132" s="86"/>
      <c r="S132"/>
      <c r="T132" s="84"/>
      <c r="U132" s="84"/>
      <c r="V132"/>
      <c r="W132"/>
      <c r="X132"/>
      <c r="Y132"/>
      <c r="Z132"/>
      <c r="AA132"/>
      <c r="AB132"/>
      <c r="AC132"/>
      <c r="AD132"/>
      <c r="AE132"/>
      <c r="AF132"/>
    </row>
    <row r="133" spans="1:32" hidden="1" x14ac:dyDescent="0.25">
      <c r="A133" s="141"/>
      <c r="B133" s="26" t="str">
        <f>IFERROR(INDEX('SEMANA 17 AL 21 MAR'!$A$7:$AA$383,MATCH(A133,'SEMANA 17 AL 21 MAR'!$A$7:$A$424),2),"")</f>
        <v/>
      </c>
      <c r="C133" s="26" t="str">
        <f>IFERROR(INDEX('SEMANA 17 AL 21 MAR'!$A$7:$AA$383,MATCH(A133,'SEMANA 17 AL 21 MAR'!$A$7:$A$424),3),"")</f>
        <v/>
      </c>
      <c r="D133" s="26" t="str">
        <f>IFERROR(INDEX('SEMANA 17 AL 21 MAR'!$A$7:$AA$383,MATCH(A133,'SEMANA 17 AL 21 MAR'!$A$7:$A$424),5),"")</f>
        <v/>
      </c>
      <c r="E133" s="122" t="str">
        <f>IFERROR(INDEX('SEMANA 17 AL 21 MAR'!$A$7:$AA$383,MATCH(A133,'SEMANA 17 AL 21 MAR'!$A$7:$A$424),6),"")</f>
        <v/>
      </c>
      <c r="F133" s="123" t="str">
        <f>IFERROR(INDEX('SEMANA 17 AL 21 MAR'!$A$7:$AA$383,MATCH(A133,'SEMANA 17 AL 21 MAR'!$A$7:$A$424),7),"")</f>
        <v/>
      </c>
      <c r="G133" s="284" t="str">
        <f>IFERROR(INDEX('SEMANA 17 AL 21 MAR'!$A$7:$AA$383,MATCH(A133,'SEMANA 17 AL 21 MAR'!$A$7:$A$424),22),"")</f>
        <v/>
      </c>
      <c r="H133" s="313" t="str">
        <f t="shared" si="8"/>
        <v/>
      </c>
      <c r="I133" s="314"/>
      <c r="K133" s="84"/>
      <c r="L133" s="86"/>
      <c r="M133" s="86"/>
      <c r="N133" s="86"/>
      <c r="O133" s="86"/>
      <c r="P133" s="86"/>
      <c r="Q133" s="86"/>
      <c r="R133" s="86"/>
      <c r="S133"/>
      <c r="T133" s="84"/>
      <c r="U133" s="84"/>
      <c r="V133"/>
      <c r="W133"/>
      <c r="X133"/>
      <c r="Y133"/>
      <c r="Z133"/>
      <c r="AA133"/>
      <c r="AB133"/>
      <c r="AC133"/>
      <c r="AD133"/>
      <c r="AE133"/>
      <c r="AF133"/>
    </row>
    <row r="134" spans="1:32" hidden="1" x14ac:dyDescent="0.25">
      <c r="A134" s="141"/>
      <c r="B134" s="26" t="str">
        <f>IFERROR(INDEX('SEMANA 17 AL 21 MAR'!$A$7:$AA$383,MATCH(A134,'SEMANA 17 AL 21 MAR'!$A$7:$A$424),2),"")</f>
        <v/>
      </c>
      <c r="C134" s="26" t="str">
        <f>IFERROR(INDEX('SEMANA 17 AL 21 MAR'!$A$7:$AA$383,MATCH(A134,'SEMANA 17 AL 21 MAR'!$A$7:$A$424),3),"")</f>
        <v/>
      </c>
      <c r="D134" s="26" t="str">
        <f>IFERROR(INDEX('SEMANA 17 AL 21 MAR'!$A$7:$AA$383,MATCH(A134,'SEMANA 17 AL 21 MAR'!$A$7:$A$424),5),"")</f>
        <v/>
      </c>
      <c r="E134" s="122" t="str">
        <f>IFERROR(INDEX('SEMANA 17 AL 21 MAR'!$A$7:$AA$383,MATCH(A134,'SEMANA 17 AL 21 MAR'!$A$7:$A$424),6),"")</f>
        <v/>
      </c>
      <c r="F134" s="123" t="str">
        <f>IFERROR(INDEX('SEMANA 17 AL 21 MAR'!$A$7:$AA$383,MATCH(A134,'SEMANA 17 AL 21 MAR'!$A$7:$A$424),7),"")</f>
        <v/>
      </c>
      <c r="G134" s="284" t="str">
        <f>IFERROR(INDEX('SEMANA 17 AL 21 MAR'!$A$7:$AA$383,MATCH(A134,'SEMANA 17 AL 21 MAR'!$A$7:$A$424),22),"")</f>
        <v/>
      </c>
      <c r="H134" s="313" t="str">
        <f t="shared" si="8"/>
        <v/>
      </c>
      <c r="I134" s="314"/>
      <c r="K134" s="84"/>
      <c r="L134" s="86"/>
      <c r="M134" s="86"/>
      <c r="N134" s="86"/>
      <c r="O134" s="86"/>
      <c r="P134" s="86"/>
      <c r="Q134" s="86"/>
      <c r="R134" s="86"/>
      <c r="S134"/>
      <c r="T134" s="84"/>
      <c r="U134" s="84"/>
      <c r="V134"/>
      <c r="W134"/>
      <c r="X134"/>
      <c r="Y134"/>
      <c r="Z134"/>
      <c r="AA134"/>
      <c r="AB134"/>
      <c r="AC134"/>
      <c r="AD134"/>
      <c r="AE134"/>
      <c r="AF134"/>
    </row>
    <row r="135" spans="1:32" hidden="1" x14ac:dyDescent="0.25">
      <c r="A135" s="141"/>
      <c r="B135" s="26" t="str">
        <f>IFERROR(INDEX('SEMANA 17 AL 21 MAR'!$A$7:$AA$383,MATCH(A135,'SEMANA 17 AL 21 MAR'!$A$7:$A$424),2),"")</f>
        <v/>
      </c>
      <c r="C135" s="26" t="str">
        <f>IFERROR(INDEX('SEMANA 17 AL 21 MAR'!$A$7:$AA$383,MATCH(A135,'SEMANA 17 AL 21 MAR'!$A$7:$A$424),3),"")</f>
        <v/>
      </c>
      <c r="D135" s="26" t="str">
        <f>IFERROR(INDEX('SEMANA 17 AL 21 MAR'!$A$7:$AA$383,MATCH(A135,'SEMANA 17 AL 21 MAR'!$A$7:$A$424),5),"")</f>
        <v/>
      </c>
      <c r="E135" s="122" t="str">
        <f>IFERROR(INDEX('SEMANA 17 AL 21 MAR'!$A$7:$AA$383,MATCH(A135,'SEMANA 17 AL 21 MAR'!$A$7:$A$424),6),"")</f>
        <v/>
      </c>
      <c r="F135" s="123" t="str">
        <f>IFERROR(INDEX('SEMANA 17 AL 21 MAR'!$A$7:$AA$383,MATCH(A135,'SEMANA 17 AL 21 MAR'!$A$7:$A$424),7),"")</f>
        <v/>
      </c>
      <c r="G135" s="284" t="str">
        <f>IFERROR(INDEX('SEMANA 17 AL 21 MAR'!$A$7:$AA$383,MATCH(A135,'SEMANA 17 AL 21 MAR'!$A$7:$A$424),22),"")</f>
        <v/>
      </c>
      <c r="H135" s="313" t="str">
        <f t="shared" si="8"/>
        <v/>
      </c>
      <c r="I135" s="314"/>
      <c r="K135" s="84"/>
      <c r="L135" s="86"/>
      <c r="M135" s="86"/>
      <c r="N135" s="86"/>
      <c r="O135" s="86"/>
      <c r="P135" s="86"/>
      <c r="Q135" s="86"/>
      <c r="R135" s="86"/>
      <c r="S135"/>
      <c r="T135" s="84"/>
      <c r="U135" s="84"/>
      <c r="V135"/>
      <c r="W135"/>
      <c r="X135"/>
      <c r="Y135"/>
      <c r="Z135"/>
      <c r="AA135"/>
      <c r="AB135"/>
      <c r="AC135"/>
      <c r="AD135"/>
      <c r="AE135"/>
      <c r="AF135"/>
    </row>
    <row r="136" spans="1:32" hidden="1" x14ac:dyDescent="0.25"/>
  </sheetData>
  <sortState xmlns:xlrd2="http://schemas.microsoft.com/office/spreadsheetml/2017/richdata2" ref="A5:B36">
    <sortCondition ref="B5:B36"/>
  </sortState>
  <mergeCells count="269">
    <mergeCell ref="A69:H69"/>
    <mergeCell ref="A1:AG1"/>
    <mergeCell ref="P3:T3"/>
    <mergeCell ref="H4:I4"/>
    <mergeCell ref="L4:M4"/>
    <mergeCell ref="W4:X4"/>
    <mergeCell ref="Y4:Z4"/>
    <mergeCell ref="AA4:AG4"/>
    <mergeCell ref="H5:I5"/>
    <mergeCell ref="L5:M5"/>
    <mergeCell ref="W5:X5"/>
    <mergeCell ref="Y5:Z5"/>
    <mergeCell ref="AA5:AG5"/>
    <mergeCell ref="H6:I6"/>
    <mergeCell ref="L6:M6"/>
    <mergeCell ref="W6:X6"/>
    <mergeCell ref="Y6:Z6"/>
    <mergeCell ref="AA6:AG6"/>
    <mergeCell ref="A3:B3"/>
    <mergeCell ref="H8:I8"/>
    <mergeCell ref="L8:M8"/>
    <mergeCell ref="W8:X8"/>
    <mergeCell ref="Y8:Z8"/>
    <mergeCell ref="AA8:AG8"/>
    <mergeCell ref="H7:I7"/>
    <mergeCell ref="L7:M7"/>
    <mergeCell ref="W7:X7"/>
    <mergeCell ref="Y7:Z7"/>
    <mergeCell ref="AA7:AG7"/>
    <mergeCell ref="H10:I10"/>
    <mergeCell ref="L10:M10"/>
    <mergeCell ref="W10:X10"/>
    <mergeCell ref="Y10:Z10"/>
    <mergeCell ref="AA10:AG10"/>
    <mergeCell ref="H9:I9"/>
    <mergeCell ref="L9:M9"/>
    <mergeCell ref="W9:X9"/>
    <mergeCell ref="Y9:Z9"/>
    <mergeCell ref="AA9:AG9"/>
    <mergeCell ref="H12:I12"/>
    <mergeCell ref="L12:M12"/>
    <mergeCell ref="W12:X12"/>
    <mergeCell ref="Y12:Z12"/>
    <mergeCell ref="AA12:AG12"/>
    <mergeCell ref="H11:I11"/>
    <mergeCell ref="L11:M11"/>
    <mergeCell ref="W11:X11"/>
    <mergeCell ref="Y11:Z11"/>
    <mergeCell ref="AA11:AG11"/>
    <mergeCell ref="H14:I14"/>
    <mergeCell ref="L14:M14"/>
    <mergeCell ref="W14:X14"/>
    <mergeCell ref="Y14:Z14"/>
    <mergeCell ref="AA14:AG14"/>
    <mergeCell ref="H13:I13"/>
    <mergeCell ref="L13:M13"/>
    <mergeCell ref="W13:X13"/>
    <mergeCell ref="Y13:Z13"/>
    <mergeCell ref="AA13:AG13"/>
    <mergeCell ref="H16:I16"/>
    <mergeCell ref="L16:M16"/>
    <mergeCell ref="W16:X16"/>
    <mergeCell ref="Y16:Z16"/>
    <mergeCell ref="AA16:AG16"/>
    <mergeCell ref="H15:I15"/>
    <mergeCell ref="L15:M15"/>
    <mergeCell ref="W15:X15"/>
    <mergeCell ref="Y15:Z15"/>
    <mergeCell ref="AA15:AG15"/>
    <mergeCell ref="H18:I18"/>
    <mergeCell ref="L18:M18"/>
    <mergeCell ref="W18:X18"/>
    <mergeCell ref="Y18:Z18"/>
    <mergeCell ref="AA18:AG18"/>
    <mergeCell ref="H17:I17"/>
    <mergeCell ref="L17:M17"/>
    <mergeCell ref="W17:X17"/>
    <mergeCell ref="Y17:Z17"/>
    <mergeCell ref="AA17:AG17"/>
    <mergeCell ref="H20:I20"/>
    <mergeCell ref="L20:M20"/>
    <mergeCell ref="W20:X20"/>
    <mergeCell ref="Y20:Z20"/>
    <mergeCell ref="AA20:AG20"/>
    <mergeCell ref="H19:I19"/>
    <mergeCell ref="L19:M19"/>
    <mergeCell ref="W19:X19"/>
    <mergeCell ref="Y19:Z19"/>
    <mergeCell ref="AA19:AG19"/>
    <mergeCell ref="H22:I22"/>
    <mergeCell ref="L22:M22"/>
    <mergeCell ref="W22:X22"/>
    <mergeCell ref="Y22:Z22"/>
    <mergeCell ref="AA22:AG22"/>
    <mergeCell ref="H21:I21"/>
    <mergeCell ref="L21:M21"/>
    <mergeCell ref="W21:X21"/>
    <mergeCell ref="Y21:Z21"/>
    <mergeCell ref="AA21:AG21"/>
    <mergeCell ref="H24:I24"/>
    <mergeCell ref="L24:M24"/>
    <mergeCell ref="W24:X24"/>
    <mergeCell ref="Y24:Z24"/>
    <mergeCell ref="AA24:AG24"/>
    <mergeCell ref="H23:I23"/>
    <mergeCell ref="L23:M23"/>
    <mergeCell ref="W23:X23"/>
    <mergeCell ref="Y23:Z23"/>
    <mergeCell ref="AA23:AG23"/>
    <mergeCell ref="H26:I26"/>
    <mergeCell ref="L26:M26"/>
    <mergeCell ref="W26:X26"/>
    <mergeCell ref="Y26:Z26"/>
    <mergeCell ref="AA26:AG26"/>
    <mergeCell ref="H25:I25"/>
    <mergeCell ref="L25:M25"/>
    <mergeCell ref="W25:X25"/>
    <mergeCell ref="Y25:Z25"/>
    <mergeCell ref="AA25:AG25"/>
    <mergeCell ref="H28:I28"/>
    <mergeCell ref="L28:M28"/>
    <mergeCell ref="W28:X28"/>
    <mergeCell ref="Y28:Z28"/>
    <mergeCell ref="AA28:AG28"/>
    <mergeCell ref="H27:I27"/>
    <mergeCell ref="L27:M27"/>
    <mergeCell ref="W27:X27"/>
    <mergeCell ref="Y27:Z27"/>
    <mergeCell ref="AA27:AG27"/>
    <mergeCell ref="H30:I30"/>
    <mergeCell ref="L30:M30"/>
    <mergeCell ref="W30:X30"/>
    <mergeCell ref="Y30:Z30"/>
    <mergeCell ref="AA30:AG30"/>
    <mergeCell ref="H29:I29"/>
    <mergeCell ref="L29:M29"/>
    <mergeCell ref="W29:X29"/>
    <mergeCell ref="Y29:Z29"/>
    <mergeCell ref="AA29:AG29"/>
    <mergeCell ref="H32:I32"/>
    <mergeCell ref="L32:M32"/>
    <mergeCell ref="W32:X32"/>
    <mergeCell ref="Y32:Z32"/>
    <mergeCell ref="AA32:AG32"/>
    <mergeCell ref="H31:I31"/>
    <mergeCell ref="L31:M31"/>
    <mergeCell ref="W31:X31"/>
    <mergeCell ref="Y31:Z31"/>
    <mergeCell ref="AA31:AG31"/>
    <mergeCell ref="H34:I34"/>
    <mergeCell ref="L34:M34"/>
    <mergeCell ref="W34:X34"/>
    <mergeCell ref="Y34:Z34"/>
    <mergeCell ref="AA34:AG34"/>
    <mergeCell ref="H33:I33"/>
    <mergeCell ref="L33:M33"/>
    <mergeCell ref="W33:X33"/>
    <mergeCell ref="Y33:Z33"/>
    <mergeCell ref="AA33:AG33"/>
    <mergeCell ref="H36:I36"/>
    <mergeCell ref="L36:M36"/>
    <mergeCell ref="W36:X36"/>
    <mergeCell ref="Y36:Z36"/>
    <mergeCell ref="AA36:AG36"/>
    <mergeCell ref="H35:I35"/>
    <mergeCell ref="L35:M35"/>
    <mergeCell ref="W35:X35"/>
    <mergeCell ref="Y35:Z35"/>
    <mergeCell ref="AA35:AG35"/>
    <mergeCell ref="H38:I38"/>
    <mergeCell ref="L38:M38"/>
    <mergeCell ref="W38:X38"/>
    <mergeCell ref="Y38:Z38"/>
    <mergeCell ref="AA38:AG38"/>
    <mergeCell ref="H37:I37"/>
    <mergeCell ref="L37:M37"/>
    <mergeCell ref="W37:X37"/>
    <mergeCell ref="Y37:Z37"/>
    <mergeCell ref="AA37:AG37"/>
    <mergeCell ref="A40:F40"/>
    <mergeCell ref="A49:F49"/>
    <mergeCell ref="A51:F51"/>
    <mergeCell ref="H51:AD52"/>
    <mergeCell ref="AF51:AF54"/>
    <mergeCell ref="A52:F52"/>
    <mergeCell ref="A53:B54"/>
    <mergeCell ref="C53:C54"/>
    <mergeCell ref="D53:D54"/>
    <mergeCell ref="E53:F54"/>
    <mergeCell ref="AF63:AF64"/>
    <mergeCell ref="C65:D65"/>
    <mergeCell ref="E65:F65"/>
    <mergeCell ref="C66:D66"/>
    <mergeCell ref="E66:F66"/>
    <mergeCell ref="A55:B55"/>
    <mergeCell ref="E55:F55"/>
    <mergeCell ref="A56:B56"/>
    <mergeCell ref="E56:F56"/>
    <mergeCell ref="A57:B57"/>
    <mergeCell ref="E57:F57"/>
    <mergeCell ref="A58:B58"/>
    <mergeCell ref="E58:F58"/>
    <mergeCell ref="A60:B60"/>
    <mergeCell ref="C63:D64"/>
    <mergeCell ref="E63:F64"/>
    <mergeCell ref="H63:AD64"/>
    <mergeCell ref="H78:I78"/>
    <mergeCell ref="H79:I79"/>
    <mergeCell ref="H80:I80"/>
    <mergeCell ref="H81:I81"/>
    <mergeCell ref="H82:I82"/>
    <mergeCell ref="H73:I73"/>
    <mergeCell ref="H74:I74"/>
    <mergeCell ref="H75:I75"/>
    <mergeCell ref="H76:I76"/>
    <mergeCell ref="H77:I77"/>
    <mergeCell ref="H88:I88"/>
    <mergeCell ref="H89:I89"/>
    <mergeCell ref="H90:I90"/>
    <mergeCell ref="H91:I91"/>
    <mergeCell ref="H92:I92"/>
    <mergeCell ref="H83:I83"/>
    <mergeCell ref="H84:I84"/>
    <mergeCell ref="H85:I85"/>
    <mergeCell ref="H86:I86"/>
    <mergeCell ref="H87:I87"/>
    <mergeCell ref="H98:I98"/>
    <mergeCell ref="H99:I99"/>
    <mergeCell ref="H100:I100"/>
    <mergeCell ref="H101:I101"/>
    <mergeCell ref="H102:I102"/>
    <mergeCell ref="H93:I93"/>
    <mergeCell ref="H94:I94"/>
    <mergeCell ref="H95:I95"/>
    <mergeCell ref="H96:I96"/>
    <mergeCell ref="H97:I97"/>
    <mergeCell ref="H108:I108"/>
    <mergeCell ref="H109:I109"/>
    <mergeCell ref="H110:I110"/>
    <mergeCell ref="H111:I111"/>
    <mergeCell ref="H112:I112"/>
    <mergeCell ref="H103:I103"/>
    <mergeCell ref="H104:I104"/>
    <mergeCell ref="H105:I105"/>
    <mergeCell ref="H106:I106"/>
    <mergeCell ref="H107:I107"/>
    <mergeCell ref="H118:I118"/>
    <mergeCell ref="H119:I119"/>
    <mergeCell ref="H120:I120"/>
    <mergeCell ref="H121:I121"/>
    <mergeCell ref="H122:I122"/>
    <mergeCell ref="H113:I113"/>
    <mergeCell ref="H114:I114"/>
    <mergeCell ref="H115:I115"/>
    <mergeCell ref="H116:I116"/>
    <mergeCell ref="H117:I117"/>
    <mergeCell ref="H133:I133"/>
    <mergeCell ref="H134:I134"/>
    <mergeCell ref="H135:I135"/>
    <mergeCell ref="H128:I128"/>
    <mergeCell ref="H129:I129"/>
    <mergeCell ref="H130:I130"/>
    <mergeCell ref="H131:I131"/>
    <mergeCell ref="H132:I132"/>
    <mergeCell ref="H123:I123"/>
    <mergeCell ref="H124:I124"/>
    <mergeCell ref="H125:I125"/>
    <mergeCell ref="H126:I126"/>
    <mergeCell ref="H127:I127"/>
  </mergeCells>
  <conditionalFormatting sqref="K5:K39">
    <cfRule type="containsText" dxfId="29" priority="8" operator="containsText" text="P">
      <formula>NOT(ISERROR(SEARCH("P",K5)))</formula>
    </cfRule>
    <cfRule type="containsText" dxfId="28" priority="9" operator="containsText" text="T">
      <formula>NOT(ISERROR(SEARCH("T",K5)))</formula>
    </cfRule>
  </conditionalFormatting>
  <conditionalFormatting sqref="V5:V39">
    <cfRule type="cellIs" dxfId="27" priority="5" operator="greaterThanOrEqual">
      <formula>100%</formula>
    </cfRule>
    <cfRule type="cellIs" dxfId="26" priority="6" operator="lessThan">
      <formula>75%</formula>
    </cfRule>
    <cfRule type="cellIs" dxfId="25" priority="7" operator="between">
      <formula>0.75</formula>
      <formula>0.999999999999999</formula>
    </cfRule>
  </conditionalFormatting>
  <conditionalFormatting sqref="AI5:AI42">
    <cfRule type="containsText" dxfId="24" priority="1" operator="containsText" text="P">
      <formula>NOT(ISERROR(SEARCH("P",AI5)))</formula>
    </cfRule>
    <cfRule type="containsText" dxfId="23" priority="2" operator="containsText" text="T">
      <formula>NOT(ISERROR(SEARCH("T",AI5)))</formula>
    </cfRule>
  </conditionalFormatting>
  <pageMargins left="3.937007874015748E-2" right="3.937007874015748E-2" top="7.874015748031496E-2" bottom="0" header="0.31496062992125984" footer="3.937007874015748E-2"/>
  <pageSetup scale="61"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AL136"/>
  <sheetViews>
    <sheetView zoomScale="90" zoomScaleNormal="90" workbookViewId="0">
      <pane xSplit="5" ySplit="4" topLeftCell="F5" activePane="bottomRight" state="frozen"/>
      <selection activeCell="A15" sqref="A15:A200"/>
      <selection pane="topRight" activeCell="A15" sqref="A15:A200"/>
      <selection pane="bottomLeft" activeCell="A15" sqref="A15:A200"/>
      <selection pane="bottomRight" activeCell="V46" sqref="V46"/>
    </sheetView>
  </sheetViews>
  <sheetFormatPr baseColWidth="10" defaultRowHeight="15" x14ac:dyDescent="0.25"/>
  <cols>
    <col min="1" max="1" width="6" style="82" customWidth="1"/>
    <col min="2" max="2" width="13.28515625" customWidth="1"/>
    <col min="3" max="3" width="38" bestFit="1" customWidth="1"/>
    <col min="4" max="4" width="12.28515625" customWidth="1"/>
    <col min="5" max="5" width="8.7109375" customWidth="1"/>
    <col min="6" max="6" width="9.28515625" customWidth="1"/>
    <col min="8" max="13" width="6.28515625" customWidth="1"/>
    <col min="14" max="14" width="6.28515625" style="115" customWidth="1"/>
    <col min="15" max="20" width="6.28515625" style="116" customWidth="1"/>
    <col min="21" max="21" width="6.28515625" customWidth="1"/>
    <col min="22" max="30" width="6.28515625" style="115" customWidth="1"/>
    <col min="31" max="31" width="3.28515625" style="115" customWidth="1"/>
    <col min="32" max="32" width="14.5703125" style="115" customWidth="1"/>
    <col min="33" max="33" width="11.7109375" customWidth="1"/>
    <col min="34" max="34" width="11.42578125" hidden="1" customWidth="1"/>
    <col min="35" max="35" width="5.5703125" bestFit="1" customWidth="1"/>
    <col min="36" max="36" width="4" bestFit="1" customWidth="1"/>
  </cols>
  <sheetData>
    <row r="1" spans="1:36" ht="17.25" x14ac:dyDescent="0.3">
      <c r="A1" s="315" t="s">
        <v>1285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row>
    <row r="2" spans="1:36" x14ac:dyDescent="0.25">
      <c r="A2" s="32" t="s">
        <v>1284</v>
      </c>
      <c r="B2" s="32"/>
      <c r="C2" s="149">
        <f>MAR!C2+1</f>
        <v>45735</v>
      </c>
      <c r="J2" s="145"/>
      <c r="K2" s="143" t="s">
        <v>1278</v>
      </c>
      <c r="L2" s="145" t="s">
        <v>1279</v>
      </c>
      <c r="M2" s="145"/>
    </row>
    <row r="3" spans="1:36" ht="16.5" thickBot="1" x14ac:dyDescent="0.3">
      <c r="A3" s="377" t="s">
        <v>2537</v>
      </c>
      <c r="B3" s="377"/>
      <c r="J3" s="145"/>
      <c r="K3" s="144" t="s">
        <v>27</v>
      </c>
      <c r="L3" s="145" t="s">
        <v>1280</v>
      </c>
      <c r="M3" s="145"/>
      <c r="P3" s="367" t="s">
        <v>1251</v>
      </c>
      <c r="Q3" s="367"/>
      <c r="R3" s="367"/>
      <c r="S3" s="367"/>
      <c r="T3" s="367"/>
    </row>
    <row r="4" spans="1:36" ht="15.75" thickBot="1" x14ac:dyDescent="0.3">
      <c r="A4" s="87"/>
      <c r="B4" s="265" t="s">
        <v>1168</v>
      </c>
      <c r="C4" s="265" t="s">
        <v>21</v>
      </c>
      <c r="D4" s="265" t="s">
        <v>23</v>
      </c>
      <c r="E4" s="265" t="s">
        <v>24</v>
      </c>
      <c r="F4" s="265" t="s">
        <v>1275</v>
      </c>
      <c r="G4" s="265" t="s">
        <v>1244</v>
      </c>
      <c r="H4" s="368" t="s">
        <v>1274</v>
      </c>
      <c r="I4" s="369"/>
      <c r="J4" s="265" t="s">
        <v>1261</v>
      </c>
      <c r="K4" s="265"/>
      <c r="L4" s="370" t="s">
        <v>1245</v>
      </c>
      <c r="M4" s="371"/>
      <c r="N4" s="266" t="s">
        <v>1282</v>
      </c>
      <c r="O4" s="267" t="s">
        <v>1262</v>
      </c>
      <c r="P4" s="268" t="s">
        <v>1247</v>
      </c>
      <c r="Q4" s="268" t="s">
        <v>1248</v>
      </c>
      <c r="R4" s="268" t="s">
        <v>1177</v>
      </c>
      <c r="S4" s="269" t="s">
        <v>1249</v>
      </c>
      <c r="T4" s="270" t="s">
        <v>1317</v>
      </c>
      <c r="U4" s="265" t="s">
        <v>1260</v>
      </c>
      <c r="V4" s="266" t="s">
        <v>1246</v>
      </c>
      <c r="W4" s="372" t="s">
        <v>25</v>
      </c>
      <c r="X4" s="373"/>
      <c r="Y4" s="372" t="s">
        <v>25</v>
      </c>
      <c r="Z4" s="373"/>
      <c r="AA4" s="368" t="s">
        <v>1250</v>
      </c>
      <c r="AB4" s="374"/>
      <c r="AC4" s="374"/>
      <c r="AD4" s="374"/>
      <c r="AE4" s="374"/>
      <c r="AF4" s="374"/>
      <c r="AG4" s="369"/>
      <c r="AI4" s="247" t="s">
        <v>1288</v>
      </c>
      <c r="AJ4" t="s">
        <v>2312</v>
      </c>
    </row>
    <row r="5" spans="1:36" ht="17.100000000000001" customHeight="1" x14ac:dyDescent="0.25">
      <c r="A5" s="151">
        <v>88</v>
      </c>
      <c r="B5" s="25" t="str">
        <f>IFERROR(INDEX('SEMANA 17 AL 21 MAR'!$A$7:$AA$383,MATCH(A5,'SEMANA 17 AL 21 MAR'!$A$7:$A$424),2),"")</f>
        <v>BANCO TREF</v>
      </c>
      <c r="C5" s="25" t="str">
        <f>IFERROR(INDEX('SEMANA 17 AL 21 MAR'!$A$7:$AA$383,MATCH(A5,'SEMANA 17 AL 21 MAR'!$A$7:$A$424),3),"")</f>
        <v>Barra 3/4 a 18,8mm</v>
      </c>
      <c r="D5" s="25" t="str">
        <f>IFERROR(INDEX('SEMANA 17 AL 21 MAR'!$A$7:$AA$383,MATCH(A5,'SEMANA 17 AL 21 MAR'!$A$7:$A$424),5),"")</f>
        <v>TREFILAR</v>
      </c>
      <c r="E5" s="117">
        <f>IFERROR(INDEX('SEMANA 17 AL 21 MAR'!$A$7:$AA$383,MATCH(A5,'SEMANA 17 AL 21 MAR'!$A$7:$A$424),6),"")</f>
        <v>13.44</v>
      </c>
      <c r="F5" s="118">
        <f>IFERROR(INDEX('SEMANA 17 AL 21 MAR'!$A$7:$AA$383,MATCH(A5,'SEMANA 17 AL 21 MAR'!$A$7:$A$424),7),"")</f>
        <v>162</v>
      </c>
      <c r="G5" s="175">
        <f>IFERROR(INDEX('SEMANA 17 AL 21 MAR'!$A$7:$AA$383,MATCH(A5,'SEMANA 17 AL 21 MAR'!$A$7:$A$424),16),"")</f>
        <v>75</v>
      </c>
      <c r="H5" s="362">
        <f t="shared" ref="H5:H38" si="0">IFERROR(E5*G5,"")</f>
        <v>1008</v>
      </c>
      <c r="I5" s="363"/>
      <c r="J5" s="88">
        <f t="shared" ref="J5:J38" si="1">IFERROR((G5*9)/F5,"")</f>
        <v>4.166666666666667</v>
      </c>
      <c r="K5" s="142" t="str">
        <f>IFERROR(INDEX('SEMANA 17 AL 21 MAR'!$A$7:$AR$383,MATCH(A5,'SEMANA 17 AL 21 MAR'!$A$7:$A$424),44),"")</f>
        <v>P</v>
      </c>
      <c r="L5" s="357"/>
      <c r="M5" s="358"/>
      <c r="N5" s="119">
        <f t="shared" ref="N5:N38" si="2">IFERROR(L5/G5,"")</f>
        <v>0</v>
      </c>
      <c r="O5" s="131"/>
      <c r="P5" s="133"/>
      <c r="Q5" s="133"/>
      <c r="R5" s="133"/>
      <c r="S5" s="133"/>
      <c r="T5" s="133"/>
      <c r="U5" s="25">
        <f t="shared" ref="U5:U38" si="3">O5-SUM(P5:T5)/60</f>
        <v>0</v>
      </c>
      <c r="V5" s="120" t="str">
        <f t="shared" ref="V5:V38" si="4">IFERROR((L5/U5)/(F5/9),"")</f>
        <v/>
      </c>
      <c r="W5" s="362"/>
      <c r="X5" s="363"/>
      <c r="Y5" s="362"/>
      <c r="Z5" s="363"/>
      <c r="AA5" s="364"/>
      <c r="AB5" s="365"/>
      <c r="AC5" s="365"/>
      <c r="AD5" s="365"/>
      <c r="AE5" s="365"/>
      <c r="AF5" s="365"/>
      <c r="AG5" s="366"/>
      <c r="AH5" s="121">
        <f t="shared" ref="AH5:AH46" si="5">IFERROR(E5*L5,"")</f>
        <v>0</v>
      </c>
      <c r="AI5" s="292">
        <f>IFERROR(INDEX('SEMANA 17 AL 21 MAR'!$A$7:$AR$383,MATCH(A5,'SEMANA 17 AL 21 MAR'!$A$7:$A$424),43),"")</f>
        <v>0</v>
      </c>
    </row>
    <row r="6" spans="1:36" ht="17.100000000000001" customHeight="1" x14ac:dyDescent="0.25">
      <c r="A6" s="141">
        <v>100</v>
      </c>
      <c r="B6" s="26" t="str">
        <f>IFERROR(INDEX('SEMANA 17 AL 21 MAR'!$A$7:$AA$383,MATCH(A6,'SEMANA 17 AL 21 MAR'!$A$7:$A$424),2),"")</f>
        <v>ESMERIL #1</v>
      </c>
      <c r="C6" s="26" t="str">
        <f>IFERROR(INDEX('SEMANA 17 AL 21 MAR'!$A$7:$AA$383,MATCH(A6,'SEMANA 17 AL 21 MAR'!$A$7:$A$424),3),"")</f>
        <v xml:space="preserve">PEINETA DISUASIVA         PUA 300    </v>
      </c>
      <c r="D6" s="26" t="str">
        <f>IFERROR(INDEX('SEMANA 17 AL 21 MAR'!$A$7:$AA$383,MATCH(A6,'SEMANA 17 AL 21 MAR'!$A$7:$A$424),5),"")</f>
        <v>ESME PUA300</v>
      </c>
      <c r="E6" s="122">
        <f>IFERROR(INDEX('SEMANA 17 AL 21 MAR'!$A$7:$AA$383,MATCH(A6,'SEMANA 17 AL 21 MAR'!$A$7:$A$424),6),"")</f>
        <v>7.0000000000000007E-2</v>
      </c>
      <c r="F6" s="123">
        <f>IFERROR(INDEX('SEMANA 17 AL 21 MAR'!$A$7:$AA$383,MATCH(A6,'SEMANA 17 AL 21 MAR'!$A$7:$A$424),7),"")</f>
        <v>1620</v>
      </c>
      <c r="G6" s="175">
        <f>IFERROR(INDEX('SEMANA 17 AL 21 MAR'!$A$7:$AA$383,MATCH(A6,'SEMANA 17 AL 21 MAR'!$A$7:$A$424),16),"")</f>
        <v>990</v>
      </c>
      <c r="H6" s="355">
        <f t="shared" si="0"/>
        <v>69.300000000000011</v>
      </c>
      <c r="I6" s="356"/>
      <c r="J6" s="89">
        <f t="shared" si="1"/>
        <v>5.5</v>
      </c>
      <c r="K6" s="142" t="str">
        <f>IFERROR(INDEX('SEMANA 17 AL 21 MAR'!$A$7:$AR$383,MATCH(A6,'SEMANA 17 AL 21 MAR'!$A$7:$A$424),44),"")</f>
        <v>P</v>
      </c>
      <c r="L6" s="357">
        <f>300+400</f>
        <v>700</v>
      </c>
      <c r="M6" s="358"/>
      <c r="N6" s="120">
        <f t="shared" si="2"/>
        <v>0.70707070707070707</v>
      </c>
      <c r="O6" s="132"/>
      <c r="P6" s="134"/>
      <c r="Q6" s="134"/>
      <c r="R6" s="134"/>
      <c r="S6" s="134"/>
      <c r="T6" s="134"/>
      <c r="U6" s="26">
        <f t="shared" si="3"/>
        <v>0</v>
      </c>
      <c r="V6" s="120" t="str">
        <f t="shared" si="4"/>
        <v/>
      </c>
      <c r="W6" s="355"/>
      <c r="X6" s="356"/>
      <c r="Y6" s="355"/>
      <c r="Z6" s="356"/>
      <c r="AA6" s="359"/>
      <c r="AB6" s="360"/>
      <c r="AC6" s="360"/>
      <c r="AD6" s="360"/>
      <c r="AE6" s="360"/>
      <c r="AF6" s="360"/>
      <c r="AG6" s="361"/>
      <c r="AH6" s="121">
        <f t="shared" si="5"/>
        <v>49.000000000000007</v>
      </c>
      <c r="AI6" s="292">
        <f>IFERROR(INDEX('SEMANA 17 AL 21 MAR'!$A$7:$AR$383,MATCH(A6,'SEMANA 17 AL 21 MAR'!$A$7:$A$424),43),"")</f>
        <v>0</v>
      </c>
    </row>
    <row r="7" spans="1:36" ht="17.100000000000001" customHeight="1" x14ac:dyDescent="0.25">
      <c r="A7" s="141">
        <v>102</v>
      </c>
      <c r="B7" s="26" t="str">
        <f>IFERROR(INDEX('SEMANA 17 AL 21 MAR'!$A$7:$AA$383,MATCH(A7,'SEMANA 17 AL 21 MAR'!$A$7:$A$424),2),"")</f>
        <v>ESMERIL #1</v>
      </c>
      <c r="C7" s="26" t="str">
        <f>IFERROR(INDEX('SEMANA 17 AL 21 MAR'!$A$7:$AA$383,MATCH(A7,'SEMANA 17 AL 21 MAR'!$A$7:$A$424),3),"")</f>
        <v>PEINETA DISUASIVA         PUA 150</v>
      </c>
      <c r="D7" s="26" t="str">
        <f>IFERROR(INDEX('SEMANA 17 AL 21 MAR'!$A$7:$AA$383,MATCH(A7,'SEMANA 17 AL 21 MAR'!$A$7:$A$424),5),"")</f>
        <v>ESME PUA150</v>
      </c>
      <c r="E7" s="122">
        <f>IFERROR(INDEX('SEMANA 17 AL 21 MAR'!$A$7:$AA$383,MATCH(A7,'SEMANA 17 AL 21 MAR'!$A$7:$A$424),6),"")</f>
        <v>3.5000000000000003E-2</v>
      </c>
      <c r="F7" s="123">
        <f>IFERROR(INDEX('SEMANA 17 AL 21 MAR'!$A$7:$AA$383,MATCH(A7,'SEMANA 17 AL 21 MAR'!$A$7:$A$424),7),"")</f>
        <v>1620</v>
      </c>
      <c r="G7" s="175">
        <f>IFERROR(INDEX('SEMANA 17 AL 21 MAR'!$A$7:$AA$383,MATCH(A7,'SEMANA 17 AL 21 MAR'!$A$7:$A$424),16),"")</f>
        <v>450</v>
      </c>
      <c r="H7" s="355">
        <f t="shared" si="0"/>
        <v>15.750000000000002</v>
      </c>
      <c r="I7" s="356"/>
      <c r="J7" s="89">
        <f t="shared" si="1"/>
        <v>2.5</v>
      </c>
      <c r="K7" s="142" t="str">
        <f>IFERROR(INDEX('SEMANA 17 AL 21 MAR'!$A$7:$AR$383,MATCH(A7,'SEMANA 17 AL 21 MAR'!$A$7:$A$424),44),"")</f>
        <v>P</v>
      </c>
      <c r="L7" s="357"/>
      <c r="M7" s="358"/>
      <c r="N7" s="120">
        <f t="shared" si="2"/>
        <v>0</v>
      </c>
      <c r="O7" s="132"/>
      <c r="P7" s="134"/>
      <c r="Q7" s="134"/>
      <c r="R7" s="134"/>
      <c r="S7" s="134"/>
      <c r="T7" s="134"/>
      <c r="U7" s="26">
        <f t="shared" si="3"/>
        <v>0</v>
      </c>
      <c r="V7" s="120" t="str">
        <f t="shared" si="4"/>
        <v/>
      </c>
      <c r="W7" s="355"/>
      <c r="X7" s="356"/>
      <c r="Y7" s="355"/>
      <c r="Z7" s="356"/>
      <c r="AA7" s="359"/>
      <c r="AB7" s="360"/>
      <c r="AC7" s="360"/>
      <c r="AD7" s="360"/>
      <c r="AE7" s="360"/>
      <c r="AF7" s="360"/>
      <c r="AG7" s="361"/>
      <c r="AH7" s="121">
        <f t="shared" si="5"/>
        <v>0</v>
      </c>
      <c r="AI7" s="292">
        <f>IFERROR(INDEX('SEMANA 17 AL 21 MAR'!$A$7:$AR$383,MATCH(A7,'SEMANA 17 AL 21 MAR'!$A$7:$A$424),43),"")</f>
        <v>0</v>
      </c>
    </row>
    <row r="8" spans="1:36" ht="17.100000000000001" customHeight="1" x14ac:dyDescent="0.25">
      <c r="A8" s="141">
        <v>9</v>
      </c>
      <c r="B8" s="26" t="str">
        <f>IFERROR(INDEX('SEMANA 17 AL 21 MAR'!$A$7:$AA$383,MATCH(A8,'SEMANA 17 AL 21 MAR'!$A$7:$A$424),2),"")</f>
        <v>EX #14</v>
      </c>
      <c r="C8" s="26" t="str">
        <f>IFERROR(INDEX('SEMANA 17 AL 21 MAR'!$A$7:$AA$383,MATCH(A8,'SEMANA 17 AL 21 MAR'!$A$7:$A$424),3),"")</f>
        <v>Tirafondo Nº2, 7/8x149</v>
      </c>
      <c r="D8" s="26" t="str">
        <f>IFERROR(INDEX('SEMANA 17 AL 21 MAR'!$A$7:$AA$383,MATCH(A8,'SEMANA 17 AL 21 MAR'!$A$7:$A$424),5),"")</f>
        <v>REBARP</v>
      </c>
      <c r="E8" s="122">
        <f>IFERROR(INDEX('SEMANA 17 AL 21 MAR'!$A$7:$AA$383,MATCH(A8,'SEMANA 17 AL 21 MAR'!$A$7:$A$424),6),"")</f>
        <v>0.55200000000000005</v>
      </c>
      <c r="F8" s="123">
        <f>IFERROR(INDEX('SEMANA 17 AL 21 MAR'!$A$7:$AA$383,MATCH(A8,'SEMANA 17 AL 21 MAR'!$A$7:$A$424),7),"")</f>
        <v>2547</v>
      </c>
      <c r="G8" s="175">
        <f>IFERROR(INDEX('SEMANA 17 AL 21 MAR'!$A$7:$AA$383,MATCH(A8,'SEMANA 17 AL 21 MAR'!$A$7:$A$424),16),"")</f>
        <v>1681</v>
      </c>
      <c r="H8" s="355">
        <f t="shared" si="0"/>
        <v>927.91200000000003</v>
      </c>
      <c r="I8" s="356"/>
      <c r="J8" s="89">
        <f t="shared" si="1"/>
        <v>5.9399293286219077</v>
      </c>
      <c r="K8" s="142" t="str">
        <f>IFERROR(INDEX('SEMANA 17 AL 21 MAR'!$A$7:$AR$383,MATCH(A8,'SEMANA 17 AL 21 MAR'!$A$7:$A$424),44),"")</f>
        <v>P</v>
      </c>
      <c r="L8" s="357">
        <v>2064</v>
      </c>
      <c r="M8" s="358"/>
      <c r="N8" s="120">
        <f t="shared" si="2"/>
        <v>1.2278405710886378</v>
      </c>
      <c r="O8" s="132"/>
      <c r="P8" s="134"/>
      <c r="Q8" s="134"/>
      <c r="R8" s="134"/>
      <c r="S8" s="134"/>
      <c r="T8" s="134"/>
      <c r="U8" s="26">
        <f t="shared" si="3"/>
        <v>0</v>
      </c>
      <c r="V8" s="120" t="str">
        <f t="shared" si="4"/>
        <v/>
      </c>
      <c r="W8" s="355"/>
      <c r="X8" s="356"/>
      <c r="Y8" s="355"/>
      <c r="Z8" s="356"/>
      <c r="AA8" s="359"/>
      <c r="AB8" s="360"/>
      <c r="AC8" s="360"/>
      <c r="AD8" s="360"/>
      <c r="AE8" s="360"/>
      <c r="AF8" s="360"/>
      <c r="AG8" s="361"/>
      <c r="AH8" s="121">
        <f t="shared" si="5"/>
        <v>1139.3280000000002</v>
      </c>
      <c r="AI8" s="292">
        <f>IFERROR(INDEX('SEMANA 17 AL 21 MAR'!$A$7:$AR$383,MATCH(A8,'SEMANA 17 AL 21 MAR'!$A$7:$A$424),43),"")</f>
        <v>0</v>
      </c>
    </row>
    <row r="9" spans="1:36" ht="17.100000000000001" customHeight="1" x14ac:dyDescent="0.25">
      <c r="A9" s="141">
        <v>116</v>
      </c>
      <c r="B9" s="26" t="str">
        <f>IFERROR(INDEX('SEMANA 17 AL 21 MAR'!$A$7:$AA$383,MATCH(A9,'SEMANA 17 AL 21 MAR'!$A$7:$A$424),2),"")</f>
        <v>EX #14</v>
      </c>
      <c r="C9" s="26" t="str">
        <f>IFERROR(INDEX('SEMANA 17 AL 21 MAR'!$A$7:$AA$383,MATCH(A9,'SEMANA 17 AL 21 MAR'!$A$7:$A$424),3),"")</f>
        <v>Perno riel FFCC BCY 7/8x115</v>
      </c>
      <c r="D9" s="26" t="str">
        <f>IFERROR(INDEX('SEMANA 17 AL 21 MAR'!$A$7:$AA$383,MATCH(A9,'SEMANA 17 AL 21 MAR'!$A$7:$A$424),5),"")</f>
        <v>REBARP</v>
      </c>
      <c r="E9" s="122">
        <f>IFERROR(INDEX('SEMANA 17 AL 21 MAR'!$A$7:$AA$383,MATCH(A9,'SEMANA 17 AL 21 MAR'!$A$7:$A$424),6),"")</f>
        <v>0.44500000000000001</v>
      </c>
      <c r="F9" s="123">
        <f>IFERROR(INDEX('SEMANA 17 AL 21 MAR'!$A$7:$AA$383,MATCH(A9,'SEMANA 17 AL 21 MAR'!$A$7:$A$424),7),"")</f>
        <v>2547</v>
      </c>
      <c r="G9" s="175">
        <f>IFERROR(INDEX('SEMANA 17 AL 21 MAR'!$A$7:$AA$383,MATCH(A9,'SEMANA 17 AL 21 MAR'!$A$7:$A$424),16),"")</f>
        <v>965</v>
      </c>
      <c r="H9" s="355">
        <f t="shared" si="0"/>
        <v>429.42500000000001</v>
      </c>
      <c r="I9" s="356"/>
      <c r="J9" s="89">
        <f t="shared" si="1"/>
        <v>3.409893992932862</v>
      </c>
      <c r="K9" s="142" t="str">
        <f>IFERROR(INDEX('SEMANA 17 AL 21 MAR'!$A$7:$AR$383,MATCH(A9,'SEMANA 17 AL 21 MAR'!$A$7:$A$424),44),"")</f>
        <v>P</v>
      </c>
      <c r="L9" s="357"/>
      <c r="M9" s="358"/>
      <c r="N9" s="120">
        <f t="shared" si="2"/>
        <v>0</v>
      </c>
      <c r="O9" s="132"/>
      <c r="P9" s="134"/>
      <c r="Q9" s="134"/>
      <c r="R9" s="134"/>
      <c r="S9" s="134"/>
      <c r="T9" s="134"/>
      <c r="U9" s="26">
        <f t="shared" si="3"/>
        <v>0</v>
      </c>
      <c r="V9" s="120" t="str">
        <f t="shared" si="4"/>
        <v/>
      </c>
      <c r="W9" s="355"/>
      <c r="X9" s="356"/>
      <c r="Y9" s="355"/>
      <c r="Z9" s="356"/>
      <c r="AA9" s="359"/>
      <c r="AB9" s="360"/>
      <c r="AC9" s="360"/>
      <c r="AD9" s="360"/>
      <c r="AE9" s="360"/>
      <c r="AF9" s="360"/>
      <c r="AG9" s="361"/>
      <c r="AH9" s="121">
        <f t="shared" si="5"/>
        <v>0</v>
      </c>
      <c r="AI9" s="292">
        <f>IFERROR(INDEX('SEMANA 17 AL 21 MAR'!$A$7:$AR$383,MATCH(A9,'SEMANA 17 AL 21 MAR'!$A$7:$A$424),43),"")</f>
        <v>0</v>
      </c>
    </row>
    <row r="10" spans="1:36" ht="17.100000000000001" customHeight="1" x14ac:dyDescent="0.25">
      <c r="A10" s="141">
        <v>16</v>
      </c>
      <c r="B10" s="26" t="str">
        <f>IFERROR(INDEX('SEMANA 17 AL 21 MAR'!$A$7:$AA$383,MATCH(A10,'SEMANA 17 AL 21 MAR'!$A$7:$A$424),2),"")</f>
        <v>EX #15</v>
      </c>
      <c r="C10" s="26" t="str">
        <f>IFERROR(INDEX('SEMANA 17 AL 21 MAR'!$A$7:$AA$383,MATCH(A10,'SEMANA 17 AL 21 MAR'!$A$7:$A$424),3),"")</f>
        <v>Grillete recto 14mm, perf.18</v>
      </c>
      <c r="D10" s="26" t="str">
        <f>IFERROR(INDEX('SEMANA 17 AL 21 MAR'!$A$7:$AA$383,MATCH(A10,'SEMANA 17 AL 21 MAR'!$A$7:$A$424),5),"")</f>
        <v>PERFOR</v>
      </c>
      <c r="E10" s="122">
        <f>IFERROR(INDEX('SEMANA 17 AL 21 MAR'!$A$7:$AA$383,MATCH(A10,'SEMANA 17 AL 21 MAR'!$A$7:$A$424),6),"")</f>
        <v>0.32200000000000001</v>
      </c>
      <c r="F10" s="123">
        <f>IFERROR(INDEX('SEMANA 17 AL 21 MAR'!$A$7:$AA$383,MATCH(A10,'SEMANA 17 AL 21 MAR'!$A$7:$A$424),7),"")</f>
        <v>2025</v>
      </c>
      <c r="G10" s="175">
        <f>IFERROR(INDEX('SEMANA 17 AL 21 MAR'!$A$7:$AA$383,MATCH(A10,'SEMANA 17 AL 21 MAR'!$A$7:$A$424),16),"")</f>
        <v>1465</v>
      </c>
      <c r="H10" s="355">
        <f t="shared" si="0"/>
        <v>471.73</v>
      </c>
      <c r="I10" s="356"/>
      <c r="J10" s="89">
        <f t="shared" si="1"/>
        <v>6.5111111111111111</v>
      </c>
      <c r="K10" s="142" t="str">
        <f>IFERROR(INDEX('SEMANA 17 AL 21 MAR'!$A$7:$AR$383,MATCH(A10,'SEMANA 17 AL 21 MAR'!$A$7:$A$424),44),"")</f>
        <v>P</v>
      </c>
      <c r="L10" s="357">
        <v>486</v>
      </c>
      <c r="M10" s="358"/>
      <c r="N10" s="120">
        <f t="shared" si="2"/>
        <v>0.331740614334471</v>
      </c>
      <c r="O10" s="132"/>
      <c r="P10" s="134"/>
      <c r="Q10" s="134"/>
      <c r="R10" s="134"/>
      <c r="S10" s="134"/>
      <c r="T10" s="134"/>
      <c r="U10" s="26">
        <f t="shared" si="3"/>
        <v>0</v>
      </c>
      <c r="V10" s="120" t="str">
        <f t="shared" si="4"/>
        <v/>
      </c>
      <c r="W10" s="355"/>
      <c r="X10" s="356"/>
      <c r="Y10" s="355"/>
      <c r="Z10" s="356"/>
      <c r="AA10" s="359"/>
      <c r="AB10" s="360"/>
      <c r="AC10" s="360"/>
      <c r="AD10" s="360"/>
      <c r="AE10" s="360"/>
      <c r="AF10" s="360"/>
      <c r="AG10" s="361"/>
      <c r="AH10" s="121">
        <f t="shared" si="5"/>
        <v>156.49199999999999</v>
      </c>
      <c r="AI10" s="292">
        <f>IFERROR(INDEX('SEMANA 17 AL 21 MAR'!$A$7:$AR$383,MATCH(A10,'SEMANA 17 AL 21 MAR'!$A$7:$A$424),43),"")</f>
        <v>0</v>
      </c>
    </row>
    <row r="11" spans="1:36" ht="17.100000000000001" customHeight="1" x14ac:dyDescent="0.25">
      <c r="A11" s="141">
        <v>33</v>
      </c>
      <c r="B11" s="26" t="str">
        <f>IFERROR(INDEX('SEMANA 17 AL 21 MAR'!$A$7:$AA$383,MATCH(A11,'SEMANA 17 AL 21 MAR'!$A$7:$A$424),2),"")</f>
        <v>EX #15</v>
      </c>
      <c r="C11" s="26" t="str">
        <f>IFERROR(INDEX('SEMANA 17 AL 21 MAR'!$A$7:$AA$383,MATCH(A11,'SEMANA 17 AL 21 MAR'!$A$7:$A$424),3),"")</f>
        <v>Eslabón Angular Estampado perf.18</v>
      </c>
      <c r="D11" s="26" t="str">
        <f>IFERROR(INDEX('SEMANA 17 AL 21 MAR'!$A$7:$AA$383,MATCH(A11,'SEMANA 17 AL 21 MAR'!$A$7:$A$424),5),"")</f>
        <v>PERFOV</v>
      </c>
      <c r="E11" s="122">
        <f>IFERROR(INDEX('SEMANA 17 AL 21 MAR'!$A$7:$AA$383,MATCH(A11,'SEMANA 17 AL 21 MAR'!$A$7:$A$424),6),"")</f>
        <v>0.45300000000000001</v>
      </c>
      <c r="F11" s="123">
        <f>IFERROR(INDEX('SEMANA 17 AL 21 MAR'!$A$7:$AA$383,MATCH(A11,'SEMANA 17 AL 21 MAR'!$A$7:$A$424),7),"")</f>
        <v>1440</v>
      </c>
      <c r="G11" s="175">
        <f>IFERROR(INDEX('SEMANA 17 AL 21 MAR'!$A$7:$AA$383,MATCH(A11,'SEMANA 17 AL 21 MAR'!$A$7:$A$424),16),"")</f>
        <v>350</v>
      </c>
      <c r="H11" s="355">
        <f t="shared" si="0"/>
        <v>158.55000000000001</v>
      </c>
      <c r="I11" s="356"/>
      <c r="J11" s="89">
        <f t="shared" si="1"/>
        <v>2.1875</v>
      </c>
      <c r="K11" s="142" t="str">
        <f>IFERROR(INDEX('SEMANA 17 AL 21 MAR'!$A$7:$AR$383,MATCH(A11,'SEMANA 17 AL 21 MAR'!$A$7:$A$424),44),"")</f>
        <v>P</v>
      </c>
      <c r="L11" s="357"/>
      <c r="M11" s="358"/>
      <c r="N11" s="120">
        <f t="shared" si="2"/>
        <v>0</v>
      </c>
      <c r="O11" s="132"/>
      <c r="P11" s="134"/>
      <c r="Q11" s="134"/>
      <c r="R11" s="134"/>
      <c r="S11" s="134"/>
      <c r="T11" s="134"/>
      <c r="U11" s="26">
        <f t="shared" si="3"/>
        <v>0</v>
      </c>
      <c r="V11" s="120" t="str">
        <f t="shared" si="4"/>
        <v/>
      </c>
      <c r="W11" s="355"/>
      <c r="X11" s="356"/>
      <c r="Y11" s="355"/>
      <c r="Z11" s="356"/>
      <c r="AA11" s="359"/>
      <c r="AB11" s="360"/>
      <c r="AC11" s="360"/>
      <c r="AD11" s="360"/>
      <c r="AE11" s="360"/>
      <c r="AF11" s="360"/>
      <c r="AG11" s="361"/>
      <c r="AH11" s="121">
        <f t="shared" si="5"/>
        <v>0</v>
      </c>
      <c r="AI11" s="292">
        <f>IFERROR(INDEX('SEMANA 17 AL 21 MAR'!$A$7:$AR$383,MATCH(A11,'SEMANA 17 AL 21 MAR'!$A$7:$A$424),43),"")</f>
        <v>0</v>
      </c>
    </row>
    <row r="12" spans="1:36" ht="17.100000000000001" customHeight="1" x14ac:dyDescent="0.25">
      <c r="A12" s="141">
        <v>15</v>
      </c>
      <c r="B12" s="26" t="str">
        <f>IFERROR(INDEX('SEMANA 17 AL 21 MAR'!$A$7:$AA$383,MATCH(A12,'SEMANA 17 AL 21 MAR'!$A$7:$A$424),2),"")</f>
        <v>EX #17</v>
      </c>
      <c r="C12" s="26" t="str">
        <f>IFERROR(INDEX('SEMANA 17 AL 21 MAR'!$A$7:$AA$383,MATCH(A12,'SEMANA 17 AL 21 MAR'!$A$7:$A$424),3),"")</f>
        <v>Grillete recto 14mm, perf.18</v>
      </c>
      <c r="D12" s="26" t="str">
        <f>IFERROR(INDEX('SEMANA 17 AL 21 MAR'!$A$7:$AA$383,MATCH(A12,'SEMANA 17 AL 21 MAR'!$A$7:$A$424),5),"")</f>
        <v>REBARE</v>
      </c>
      <c r="E12" s="122">
        <f>IFERROR(INDEX('SEMANA 17 AL 21 MAR'!$A$7:$AA$383,MATCH(A12,'SEMANA 17 AL 21 MAR'!$A$7:$A$424),6),"")</f>
        <v>0.32200000000000001</v>
      </c>
      <c r="F12" s="123">
        <f>IFERROR(INDEX('SEMANA 17 AL 21 MAR'!$A$7:$AA$383,MATCH(A12,'SEMANA 17 AL 21 MAR'!$A$7:$A$424),7),"")</f>
        <v>2160</v>
      </c>
      <c r="G12" s="175">
        <f>IFERROR(INDEX('SEMANA 17 AL 21 MAR'!$A$7:$AA$383,MATCH(A12,'SEMANA 17 AL 21 MAR'!$A$7:$A$424),16),"")</f>
        <v>1415</v>
      </c>
      <c r="H12" s="355">
        <f t="shared" si="0"/>
        <v>455.63</v>
      </c>
      <c r="I12" s="356"/>
      <c r="J12" s="89">
        <f t="shared" si="1"/>
        <v>5.895833333333333</v>
      </c>
      <c r="K12" s="142" t="str">
        <f>IFERROR(INDEX('SEMANA 17 AL 21 MAR'!$A$7:$AR$383,MATCH(A12,'SEMANA 17 AL 21 MAR'!$A$7:$A$424),44),"")</f>
        <v>P</v>
      </c>
      <c r="L12" s="357">
        <v>1005</v>
      </c>
      <c r="M12" s="358"/>
      <c r="N12" s="120">
        <f t="shared" si="2"/>
        <v>0.71024734982332161</v>
      </c>
      <c r="O12" s="132"/>
      <c r="P12" s="134"/>
      <c r="Q12" s="134"/>
      <c r="R12" s="134"/>
      <c r="S12" s="134"/>
      <c r="T12" s="134"/>
      <c r="U12" s="26">
        <f t="shared" si="3"/>
        <v>0</v>
      </c>
      <c r="V12" s="120" t="str">
        <f t="shared" si="4"/>
        <v/>
      </c>
      <c r="W12" s="355"/>
      <c r="X12" s="356"/>
      <c r="Y12" s="355"/>
      <c r="Z12" s="356"/>
      <c r="AA12" s="359"/>
      <c r="AB12" s="360"/>
      <c r="AC12" s="360"/>
      <c r="AD12" s="360"/>
      <c r="AE12" s="360"/>
      <c r="AF12" s="360"/>
      <c r="AG12" s="361"/>
      <c r="AH12" s="121">
        <f t="shared" si="5"/>
        <v>323.61</v>
      </c>
      <c r="AI12" s="292">
        <f>IFERROR(INDEX('SEMANA 17 AL 21 MAR'!$A$7:$AR$383,MATCH(A12,'SEMANA 17 AL 21 MAR'!$A$7:$A$424),43),"")</f>
        <v>0</v>
      </c>
    </row>
    <row r="13" spans="1:36" ht="17.100000000000001" customHeight="1" x14ac:dyDescent="0.25">
      <c r="A13" s="141">
        <v>11</v>
      </c>
      <c r="B13" s="26" t="str">
        <f>IFERROR(INDEX('SEMANA 17 AL 21 MAR'!$A$7:$AA$383,MATCH(A13,'SEMANA 17 AL 21 MAR'!$A$7:$A$424),2),"")</f>
        <v>LAMIN TIR</v>
      </c>
      <c r="C13" s="26" t="str">
        <f>IFERROR(INDEX('SEMANA 17 AL 21 MAR'!$A$7:$AA$383,MATCH(A13,'SEMANA 17 AL 21 MAR'!$A$7:$A$424),3),"")</f>
        <v>Tirafondo Nº2, 7/8x149</v>
      </c>
      <c r="D13" s="26" t="str">
        <f>IFERROR(INDEX('SEMANA 17 AL 21 MAR'!$A$7:$AA$383,MATCH(A13,'SEMANA 17 AL 21 MAR'!$A$7:$A$424),5),"")</f>
        <v>LAMINAR</v>
      </c>
      <c r="E13" s="122">
        <f>IFERROR(INDEX('SEMANA 17 AL 21 MAR'!$A$7:$AA$383,MATCH(A13,'SEMANA 17 AL 21 MAR'!$A$7:$A$424),6),"")</f>
        <v>0.55200000000000005</v>
      </c>
      <c r="F13" s="123">
        <f>IFERROR(INDEX('SEMANA 17 AL 21 MAR'!$A$7:$AA$383,MATCH(A13,'SEMANA 17 AL 21 MAR'!$A$7:$A$424),7),"")</f>
        <v>1989</v>
      </c>
      <c r="G13" s="175">
        <f>IFERROR(INDEX('SEMANA 17 AL 21 MAR'!$A$7:$AA$383,MATCH(A13,'SEMANA 17 AL 21 MAR'!$A$7:$A$424),16),"")</f>
        <v>1881</v>
      </c>
      <c r="H13" s="355">
        <f t="shared" si="0"/>
        <v>1038.3120000000001</v>
      </c>
      <c r="I13" s="356"/>
      <c r="J13" s="89">
        <f t="shared" si="1"/>
        <v>8.5113122171945701</v>
      </c>
      <c r="K13" s="142" t="str">
        <f>IFERROR(INDEX('SEMANA 17 AL 21 MAR'!$A$7:$AR$383,MATCH(A13,'SEMANA 17 AL 21 MAR'!$A$7:$A$424),44),"")</f>
        <v>T</v>
      </c>
      <c r="L13" s="357">
        <v>1300</v>
      </c>
      <c r="M13" s="358"/>
      <c r="N13" s="120">
        <f t="shared" si="2"/>
        <v>0.69112174375332269</v>
      </c>
      <c r="O13" s="132"/>
      <c r="P13" s="134"/>
      <c r="Q13" s="134"/>
      <c r="R13" s="134"/>
      <c r="S13" s="134"/>
      <c r="T13" s="134"/>
      <c r="U13" s="26">
        <f t="shared" si="3"/>
        <v>0</v>
      </c>
      <c r="V13" s="120" t="str">
        <f t="shared" si="4"/>
        <v/>
      </c>
      <c r="W13" s="355"/>
      <c r="X13" s="356"/>
      <c r="Y13" s="355"/>
      <c r="Z13" s="356"/>
      <c r="AA13" s="359"/>
      <c r="AB13" s="360"/>
      <c r="AC13" s="360"/>
      <c r="AD13" s="360"/>
      <c r="AE13" s="360"/>
      <c r="AF13" s="360"/>
      <c r="AG13" s="361"/>
      <c r="AH13" s="121">
        <f t="shared" si="5"/>
        <v>717.6</v>
      </c>
      <c r="AI13" s="292">
        <f>IFERROR(INDEX('SEMANA 17 AL 21 MAR'!$A$7:$AR$383,MATCH(A13,'SEMANA 17 AL 21 MAR'!$A$7:$A$424),43),"")</f>
        <v>2000</v>
      </c>
    </row>
    <row r="14" spans="1:36" ht="17.100000000000001" customHeight="1" x14ac:dyDescent="0.25">
      <c r="A14" s="141">
        <v>103</v>
      </c>
      <c r="B14" s="26" t="str">
        <f>IFERROR(INDEX('SEMANA 17 AL 21 MAR'!$A$7:$AA$383,MATCH(A14,'SEMANA 17 AL 21 MAR'!$A$7:$A$424),2),"")</f>
        <v>MIG #1</v>
      </c>
      <c r="C14" s="26" t="str">
        <f>IFERROR(INDEX('SEMANA 17 AL 21 MAR'!$A$7:$AA$383,MATCH(A14,'SEMANA 17 AL 21 MAR'!$A$7:$A$424),3),"")</f>
        <v xml:space="preserve">PEINETA DISUASIVA         10004697 1 X 1    </v>
      </c>
      <c r="D14" s="26" t="str">
        <f>IFERROR(INDEX('SEMANA 17 AL 21 MAR'!$A$7:$AA$383,MATCH(A14,'SEMANA 17 AL 21 MAR'!$A$7:$A$424),5),"")</f>
        <v>SOLDAR</v>
      </c>
      <c r="E14" s="122">
        <f>IFERROR(INDEX('SEMANA 17 AL 21 MAR'!$A$7:$AA$383,MATCH(A14,'SEMANA 17 AL 21 MAR'!$A$7:$A$424),6),"")</f>
        <v>2.72</v>
      </c>
      <c r="F14" s="123">
        <f>IFERROR(INDEX('SEMANA 17 AL 21 MAR'!$A$7:$AA$383,MATCH(A14,'SEMANA 17 AL 21 MAR'!$A$7:$A$424),7),"")</f>
        <v>45</v>
      </c>
      <c r="G14" s="175">
        <f>IFERROR(INDEX('SEMANA 17 AL 21 MAR'!$A$7:$AA$383,MATCH(A14,'SEMANA 17 AL 21 MAR'!$A$7:$A$424),16),"")</f>
        <v>45</v>
      </c>
      <c r="H14" s="355">
        <f t="shared" si="0"/>
        <v>122.4</v>
      </c>
      <c r="I14" s="356"/>
      <c r="J14" s="89">
        <f t="shared" si="1"/>
        <v>9</v>
      </c>
      <c r="K14" s="142" t="str">
        <f>IFERROR(INDEX('SEMANA 17 AL 21 MAR'!$A$7:$AR$383,MATCH(A14,'SEMANA 17 AL 21 MAR'!$A$7:$A$424),44),"")</f>
        <v>T</v>
      </c>
      <c r="L14" s="357">
        <v>23</v>
      </c>
      <c r="M14" s="358"/>
      <c r="N14" s="120">
        <f t="shared" si="2"/>
        <v>0.51111111111111107</v>
      </c>
      <c r="O14" s="132"/>
      <c r="P14" s="134"/>
      <c r="Q14" s="134"/>
      <c r="R14" s="134"/>
      <c r="S14" s="134"/>
      <c r="T14" s="134"/>
      <c r="U14" s="26">
        <f t="shared" si="3"/>
        <v>0</v>
      </c>
      <c r="V14" s="120" t="str">
        <f t="shared" si="4"/>
        <v/>
      </c>
      <c r="W14" s="355"/>
      <c r="X14" s="356"/>
      <c r="Y14" s="355"/>
      <c r="Z14" s="356"/>
      <c r="AA14" s="359"/>
      <c r="AB14" s="360"/>
      <c r="AC14" s="360"/>
      <c r="AD14" s="360"/>
      <c r="AE14" s="360"/>
      <c r="AF14" s="360"/>
      <c r="AG14" s="361"/>
      <c r="AH14" s="121">
        <f t="shared" si="5"/>
        <v>62.56</v>
      </c>
      <c r="AI14" s="292">
        <f>IFERROR(INDEX('SEMANA 17 AL 21 MAR'!$A$7:$AR$383,MATCH(A14,'SEMANA 17 AL 21 MAR'!$A$7:$A$424),43),"")</f>
        <v>6461</v>
      </c>
    </row>
    <row r="15" spans="1:36" ht="17.100000000000001" customHeight="1" x14ac:dyDescent="0.25">
      <c r="A15" s="141">
        <v>60</v>
      </c>
      <c r="B15" s="26" t="str">
        <f>IFERROR(INDEX('SEMANA 17 AL 21 MAR'!$A$7:$AA$383,MATCH(A15,'SEMANA 17 AL 21 MAR'!$A$7:$A$424),2),"")</f>
        <v>MIG #2</v>
      </c>
      <c r="C15" s="26" t="str">
        <f>IFERROR(INDEX('SEMANA 17 AL 21 MAR'!$A$7:$AA$383,MATCH(A15,'SEMANA 17 AL 21 MAR'!$A$7:$A$424),3),"")</f>
        <v>ESPACIADOR DE LINEA B.T.  50 x 35 x 5 - 6 VI</v>
      </c>
      <c r="D15" s="26" t="str">
        <f>IFERROR(INDEX('SEMANA 17 AL 21 MAR'!$A$7:$AA$383,MATCH(A15,'SEMANA 17 AL 21 MAR'!$A$7:$A$424),5),"")</f>
        <v>SOLDAR</v>
      </c>
      <c r="E15" s="122">
        <f>IFERROR(INDEX('SEMANA 17 AL 21 MAR'!$A$7:$AA$383,MATCH(A15,'SEMANA 17 AL 21 MAR'!$A$7:$A$424),6),"")</f>
        <v>12</v>
      </c>
      <c r="F15" s="123">
        <f>IFERROR(INDEX('SEMANA 17 AL 21 MAR'!$A$7:$AA$383,MATCH(A15,'SEMANA 17 AL 21 MAR'!$A$7:$A$424),7),"")</f>
        <v>36</v>
      </c>
      <c r="G15" s="175">
        <f>IFERROR(INDEX('SEMANA 17 AL 21 MAR'!$A$7:$AA$383,MATCH(A15,'SEMANA 17 AL 21 MAR'!$A$7:$A$424),16),"")</f>
        <v>36</v>
      </c>
      <c r="H15" s="355">
        <f t="shared" si="0"/>
        <v>432</v>
      </c>
      <c r="I15" s="356"/>
      <c r="J15" s="89">
        <f t="shared" si="1"/>
        <v>9</v>
      </c>
      <c r="K15" s="142" t="str">
        <f>IFERROR(INDEX('SEMANA 17 AL 21 MAR'!$A$7:$AR$383,MATCH(A15,'SEMANA 17 AL 21 MAR'!$A$7:$A$424),44),"")</f>
        <v>T</v>
      </c>
      <c r="L15" s="357">
        <v>25</v>
      </c>
      <c r="M15" s="358"/>
      <c r="N15" s="120">
        <f t="shared" si="2"/>
        <v>0.69444444444444442</v>
      </c>
      <c r="O15" s="132"/>
      <c r="P15" s="134"/>
      <c r="Q15" s="134"/>
      <c r="R15" s="134"/>
      <c r="S15" s="134"/>
      <c r="T15" s="134"/>
      <c r="U15" s="26">
        <f t="shared" si="3"/>
        <v>0</v>
      </c>
      <c r="V15" s="120" t="str">
        <f t="shared" si="4"/>
        <v/>
      </c>
      <c r="W15" s="355"/>
      <c r="X15" s="356"/>
      <c r="Y15" s="355"/>
      <c r="Z15" s="356"/>
      <c r="AA15" s="359"/>
      <c r="AB15" s="360"/>
      <c r="AC15" s="360"/>
      <c r="AD15" s="360"/>
      <c r="AE15" s="360"/>
      <c r="AF15" s="360"/>
      <c r="AG15" s="361"/>
      <c r="AH15" s="121">
        <f t="shared" si="5"/>
        <v>300</v>
      </c>
      <c r="AI15" s="292">
        <f>IFERROR(INDEX('SEMANA 17 AL 21 MAR'!$A$7:$AR$383,MATCH(A15,'SEMANA 17 AL 21 MAR'!$A$7:$A$424),43),"")</f>
        <v>2978</v>
      </c>
    </row>
    <row r="16" spans="1:36" ht="17.100000000000001" customHeight="1" x14ac:dyDescent="0.25">
      <c r="A16" s="141">
        <v>17</v>
      </c>
      <c r="B16" s="26" t="str">
        <f>IFERROR(INDEX('SEMANA 17 AL 21 MAR'!$A$7:$AA$383,MATCH(A16,'SEMANA 17 AL 21 MAR'!$A$7:$A$424),2),"")</f>
        <v>PF #11</v>
      </c>
      <c r="C16" s="26" t="str">
        <f>IFERROR(INDEX('SEMANA 17 AL 21 MAR'!$A$7:$AA$383,MATCH(A16,'SEMANA 17 AL 21 MAR'!$A$7:$A$424),3),"")</f>
        <v>Grillete recto 14mm, perf.18</v>
      </c>
      <c r="D16" s="26" t="str">
        <f>IFERROR(INDEX('SEMANA 17 AL 21 MAR'!$A$7:$AA$383,MATCH(A16,'SEMANA 17 AL 21 MAR'!$A$7:$A$424),5),"")</f>
        <v>PLANCHAR</v>
      </c>
      <c r="E16" s="122">
        <f>IFERROR(INDEX('SEMANA 17 AL 21 MAR'!$A$7:$AA$383,MATCH(A16,'SEMANA 17 AL 21 MAR'!$A$7:$A$424),6),"")</f>
        <v>0.32200000000000001</v>
      </c>
      <c r="F16" s="123">
        <f>IFERROR(INDEX('SEMANA 17 AL 21 MAR'!$A$7:$AA$383,MATCH(A16,'SEMANA 17 AL 21 MAR'!$A$7:$A$424),7),"")</f>
        <v>1845</v>
      </c>
      <c r="G16" s="175">
        <f>IFERROR(INDEX('SEMANA 17 AL 21 MAR'!$A$7:$AA$383,MATCH(A16,'SEMANA 17 AL 21 MAR'!$A$7:$A$424),16),"")</f>
        <v>1465</v>
      </c>
      <c r="H16" s="355">
        <f t="shared" si="0"/>
        <v>471.73</v>
      </c>
      <c r="I16" s="356"/>
      <c r="J16" s="89">
        <f t="shared" si="1"/>
        <v>7.1463414634146343</v>
      </c>
      <c r="K16" s="142" t="str">
        <f>IFERROR(INDEX('SEMANA 17 AL 21 MAR'!$A$7:$AR$383,MATCH(A16,'SEMANA 17 AL 21 MAR'!$A$7:$A$424),44),"")</f>
        <v>P</v>
      </c>
      <c r="L16" s="357">
        <v>110</v>
      </c>
      <c r="M16" s="358"/>
      <c r="N16" s="120">
        <f t="shared" si="2"/>
        <v>7.5085324232081918E-2</v>
      </c>
      <c r="O16" s="132"/>
      <c r="P16" s="134"/>
      <c r="Q16" s="134"/>
      <c r="R16" s="134"/>
      <c r="S16" s="134"/>
      <c r="T16" s="134"/>
      <c r="U16" s="26">
        <f t="shared" si="3"/>
        <v>0</v>
      </c>
      <c r="V16" s="120" t="str">
        <f t="shared" si="4"/>
        <v/>
      </c>
      <c r="W16" s="355"/>
      <c r="X16" s="356"/>
      <c r="Y16" s="355"/>
      <c r="Z16" s="356"/>
      <c r="AA16" s="359"/>
      <c r="AB16" s="360"/>
      <c r="AC16" s="360"/>
      <c r="AD16" s="360"/>
      <c r="AE16" s="360"/>
      <c r="AF16" s="360"/>
      <c r="AG16" s="361"/>
      <c r="AH16" s="121">
        <f t="shared" si="5"/>
        <v>35.42</v>
      </c>
      <c r="AI16" s="292">
        <f>IFERROR(INDEX('SEMANA 17 AL 21 MAR'!$A$7:$AR$383,MATCH(A16,'SEMANA 17 AL 21 MAR'!$A$7:$A$424),43),"")</f>
        <v>0</v>
      </c>
    </row>
    <row r="17" spans="1:35" ht="17.100000000000001" customHeight="1" x14ac:dyDescent="0.25">
      <c r="A17" s="141">
        <v>8</v>
      </c>
      <c r="B17" s="26" t="str">
        <f>IFERROR(INDEX('SEMANA 17 AL 21 MAR'!$A$7:$AA$383,MATCH(A17,'SEMANA 17 AL 21 MAR'!$A$7:$A$424),2),"")</f>
        <v>PF #12</v>
      </c>
      <c r="C17" s="26" t="str">
        <f>IFERROR(INDEX('SEMANA 17 AL 21 MAR'!$A$7:$AA$383,MATCH(A17,'SEMANA 17 AL 21 MAR'!$A$7:$A$424),3),"")</f>
        <v>Tirafondo Nº2, 7/8x149</v>
      </c>
      <c r="D17" s="26" t="str">
        <f>IFERROR(INDEX('SEMANA 17 AL 21 MAR'!$A$7:$AA$383,MATCH(A17,'SEMANA 17 AL 21 MAR'!$A$7:$A$424),5),"")</f>
        <v>ESTAMC</v>
      </c>
      <c r="E17" s="122">
        <f>IFERROR(INDEX('SEMANA 17 AL 21 MAR'!$A$7:$AA$383,MATCH(A17,'SEMANA 17 AL 21 MAR'!$A$7:$A$424),6),"")</f>
        <v>0.55200000000000005</v>
      </c>
      <c r="F17" s="123">
        <f>IFERROR(INDEX('SEMANA 17 AL 21 MAR'!$A$7:$AA$383,MATCH(A17,'SEMANA 17 AL 21 MAR'!$A$7:$A$424),7),"")</f>
        <v>1881</v>
      </c>
      <c r="G17" s="175">
        <f>IFERROR(INDEX('SEMANA 17 AL 21 MAR'!$A$7:$AA$383,MATCH(A17,'SEMANA 17 AL 21 MAR'!$A$7:$A$424),16),"")</f>
        <v>1881</v>
      </c>
      <c r="H17" s="355">
        <f t="shared" si="0"/>
        <v>1038.3120000000001</v>
      </c>
      <c r="I17" s="356"/>
      <c r="J17" s="89">
        <f t="shared" si="1"/>
        <v>9</v>
      </c>
      <c r="K17" s="142" t="str">
        <f>IFERROR(INDEX('SEMANA 17 AL 21 MAR'!$A$7:$AR$383,MATCH(A17,'SEMANA 17 AL 21 MAR'!$A$7:$A$424),44),"")</f>
        <v>P</v>
      </c>
      <c r="L17" s="357">
        <v>1459</v>
      </c>
      <c r="M17" s="358"/>
      <c r="N17" s="120">
        <f t="shared" si="2"/>
        <v>0.77565124933545981</v>
      </c>
      <c r="O17" s="132"/>
      <c r="P17" s="134"/>
      <c r="Q17" s="134"/>
      <c r="R17" s="134"/>
      <c r="S17" s="134"/>
      <c r="T17" s="134"/>
      <c r="U17" s="26">
        <f t="shared" si="3"/>
        <v>0</v>
      </c>
      <c r="V17" s="120" t="str">
        <f t="shared" si="4"/>
        <v/>
      </c>
      <c r="W17" s="355"/>
      <c r="X17" s="356"/>
      <c r="Y17" s="355"/>
      <c r="Z17" s="356"/>
      <c r="AA17" s="359"/>
      <c r="AB17" s="360"/>
      <c r="AC17" s="360"/>
      <c r="AD17" s="360"/>
      <c r="AE17" s="360"/>
      <c r="AF17" s="360"/>
      <c r="AG17" s="361"/>
      <c r="AH17" s="121">
        <f t="shared" si="5"/>
        <v>805.36800000000005</v>
      </c>
      <c r="AI17" s="292">
        <f>IFERROR(INDEX('SEMANA 17 AL 21 MAR'!$A$7:$AR$383,MATCH(A17,'SEMANA 17 AL 21 MAR'!$A$7:$A$424),43),"")</f>
        <v>0</v>
      </c>
    </row>
    <row r="18" spans="1:35" ht="17.100000000000001" customHeight="1" x14ac:dyDescent="0.25">
      <c r="A18" s="141">
        <v>27</v>
      </c>
      <c r="B18" s="26" t="str">
        <f>IFERROR(INDEX('SEMANA 17 AL 21 MAR'!$A$7:$AA$383,MATCH(A18,'SEMANA 17 AL 21 MAR'!$A$7:$A$424),2),"")</f>
        <v>PF #13</v>
      </c>
      <c r="C18" s="26" t="str">
        <f>IFERROR(INDEX('SEMANA 17 AL 21 MAR'!$A$7:$AA$383,MATCH(A18,'SEMANA 17 AL 21 MAR'!$A$7:$A$424),3),"")</f>
        <v>Soporte Extension ADSS GV 240x50x8MM</v>
      </c>
      <c r="D18" s="26" t="str">
        <f>IFERROR(INDEX('SEMANA 17 AL 21 MAR'!$A$7:$AA$383,MATCH(A18,'SEMANA 17 AL 21 MAR'!$A$7:$A$424),5),"")</f>
        <v>ESTAMC</v>
      </c>
      <c r="E18" s="122">
        <f>IFERROR(INDEX('SEMANA 17 AL 21 MAR'!$A$7:$AA$383,MATCH(A18,'SEMANA 17 AL 21 MAR'!$A$7:$A$424),6),"")</f>
        <v>0.57999999999999996</v>
      </c>
      <c r="F18" s="123">
        <f>IFERROR(INDEX('SEMANA 17 AL 21 MAR'!$A$7:$AA$383,MATCH(A18,'SEMANA 17 AL 21 MAR'!$A$7:$A$424),7),"")</f>
        <v>504</v>
      </c>
      <c r="G18" s="175">
        <f>IFERROR(INDEX('SEMANA 17 AL 21 MAR'!$A$7:$AA$383,MATCH(A18,'SEMANA 17 AL 21 MAR'!$A$7:$A$424),16),"")</f>
        <v>504</v>
      </c>
      <c r="H18" s="355">
        <f t="shared" si="0"/>
        <v>292.32</v>
      </c>
      <c r="I18" s="356"/>
      <c r="J18" s="89">
        <f t="shared" si="1"/>
        <v>9</v>
      </c>
      <c r="K18" s="142" t="str">
        <f>IFERROR(INDEX('SEMANA 17 AL 21 MAR'!$A$7:$AR$383,MATCH(A18,'SEMANA 17 AL 21 MAR'!$A$7:$A$424),44),"")</f>
        <v>T</v>
      </c>
      <c r="L18" s="357"/>
      <c r="M18" s="358"/>
      <c r="N18" s="120">
        <f t="shared" si="2"/>
        <v>0</v>
      </c>
      <c r="O18" s="132"/>
      <c r="P18" s="134"/>
      <c r="Q18" s="134"/>
      <c r="R18" s="134"/>
      <c r="S18" s="134"/>
      <c r="T18" s="134"/>
      <c r="U18" s="26">
        <f t="shared" si="3"/>
        <v>0</v>
      </c>
      <c r="V18" s="120" t="str">
        <f t="shared" si="4"/>
        <v/>
      </c>
      <c r="W18" s="355"/>
      <c r="X18" s="356"/>
      <c r="Y18" s="355"/>
      <c r="Z18" s="356"/>
      <c r="AA18" s="359"/>
      <c r="AB18" s="360"/>
      <c r="AC18" s="360"/>
      <c r="AD18" s="360"/>
      <c r="AE18" s="360"/>
      <c r="AF18" s="360"/>
      <c r="AG18" s="361"/>
      <c r="AH18" s="121">
        <f t="shared" si="5"/>
        <v>0</v>
      </c>
      <c r="AI18" s="292">
        <f>IFERROR(INDEX('SEMANA 17 AL 21 MAR'!$A$7:$AR$383,MATCH(A18,'SEMANA 17 AL 21 MAR'!$A$7:$A$424),43),"")</f>
        <v>2500</v>
      </c>
    </row>
    <row r="19" spans="1:35" ht="17.100000000000001" customHeight="1" x14ac:dyDescent="0.25">
      <c r="A19" s="141">
        <v>13</v>
      </c>
      <c r="B19" s="26" t="str">
        <f>IFERROR(INDEX('SEMANA 17 AL 21 MAR'!$A$7:$AA$383,MATCH(A19,'SEMANA 17 AL 21 MAR'!$A$7:$A$424),2),"")</f>
        <v>PF #4</v>
      </c>
      <c r="C19" s="26" t="str">
        <f>IFERROR(INDEX('SEMANA 17 AL 21 MAR'!$A$7:$AA$383,MATCH(A19,'SEMANA 17 AL 21 MAR'!$A$7:$A$424),3),"")</f>
        <v>Grillete recto 14mm, perf.18</v>
      </c>
      <c r="D19" s="26" t="str">
        <f>IFERROR(INDEX('SEMANA 17 AL 21 MAR'!$A$7:$AA$383,MATCH(A19,'SEMANA 17 AL 21 MAR'!$A$7:$A$424),5),"")</f>
        <v>ESTAC1</v>
      </c>
      <c r="E19" s="122">
        <f>IFERROR(INDEX('SEMANA 17 AL 21 MAR'!$A$7:$AA$383,MATCH(A19,'SEMANA 17 AL 21 MAR'!$A$7:$A$424),6),"")</f>
        <v>0.32200000000000001</v>
      </c>
      <c r="F19" s="123">
        <f>IFERROR(INDEX('SEMANA 17 AL 21 MAR'!$A$7:$AA$383,MATCH(A19,'SEMANA 17 AL 21 MAR'!$A$7:$A$424),7),"")</f>
        <v>1332</v>
      </c>
      <c r="G19" s="175">
        <f>IFERROR(INDEX('SEMANA 17 AL 21 MAR'!$A$7:$AA$383,MATCH(A19,'SEMANA 17 AL 21 MAR'!$A$7:$A$424),16),"")</f>
        <v>309</v>
      </c>
      <c r="H19" s="355">
        <f t="shared" si="0"/>
        <v>99.498000000000005</v>
      </c>
      <c r="I19" s="356"/>
      <c r="J19" s="89">
        <f t="shared" si="1"/>
        <v>2.0878378378378377</v>
      </c>
      <c r="K19" s="142" t="str">
        <f>IFERROR(INDEX('SEMANA 17 AL 21 MAR'!$A$7:$AR$383,MATCH(A19,'SEMANA 17 AL 21 MAR'!$A$7:$A$424),44),"")</f>
        <v>P</v>
      </c>
      <c r="L19" s="357"/>
      <c r="M19" s="358"/>
      <c r="N19" s="120">
        <f t="shared" si="2"/>
        <v>0</v>
      </c>
      <c r="O19" s="132"/>
      <c r="P19" s="134"/>
      <c r="Q19" s="134"/>
      <c r="R19" s="134"/>
      <c r="S19" s="134"/>
      <c r="T19" s="134"/>
      <c r="U19" s="26">
        <f t="shared" si="3"/>
        <v>0</v>
      </c>
      <c r="V19" s="120" t="str">
        <f t="shared" si="4"/>
        <v/>
      </c>
      <c r="W19" s="355"/>
      <c r="X19" s="356"/>
      <c r="Y19" s="355"/>
      <c r="Z19" s="356"/>
      <c r="AA19" s="359"/>
      <c r="AB19" s="360"/>
      <c r="AC19" s="360"/>
      <c r="AD19" s="360"/>
      <c r="AE19" s="360"/>
      <c r="AF19" s="360"/>
      <c r="AG19" s="361"/>
      <c r="AH19" s="121">
        <f t="shared" si="5"/>
        <v>0</v>
      </c>
      <c r="AI19" s="292">
        <f>IFERROR(INDEX('SEMANA 17 AL 21 MAR'!$A$7:$AR$383,MATCH(A19,'SEMANA 17 AL 21 MAR'!$A$7:$A$424),43),"")</f>
        <v>0</v>
      </c>
    </row>
    <row r="20" spans="1:35" ht="17.100000000000001" customHeight="1" x14ac:dyDescent="0.25">
      <c r="A20" s="141">
        <v>14</v>
      </c>
      <c r="B20" s="26" t="str">
        <f>IFERROR(INDEX('SEMANA 17 AL 21 MAR'!$A$7:$AA$383,MATCH(A20,'SEMANA 17 AL 21 MAR'!$A$7:$A$424),2),"")</f>
        <v>PF #4</v>
      </c>
      <c r="C20" s="26" t="str">
        <f>IFERROR(INDEX('SEMANA 17 AL 21 MAR'!$A$7:$AA$383,MATCH(A20,'SEMANA 17 AL 21 MAR'!$A$7:$A$424),3),"")</f>
        <v>Grillete recto 14mm, perf.18</v>
      </c>
      <c r="D20" s="26" t="str">
        <f>IFERROR(INDEX('SEMANA 17 AL 21 MAR'!$A$7:$AA$383,MATCH(A20,'SEMANA 17 AL 21 MAR'!$A$7:$A$424),5),"")</f>
        <v>ESTAC2</v>
      </c>
      <c r="E20" s="122">
        <f>IFERROR(INDEX('SEMANA 17 AL 21 MAR'!$A$7:$AA$383,MATCH(A20,'SEMANA 17 AL 21 MAR'!$A$7:$A$424),6),"")</f>
        <v>0.32200000000000001</v>
      </c>
      <c r="F20" s="123">
        <f>IFERROR(INDEX('SEMANA 17 AL 21 MAR'!$A$7:$AA$383,MATCH(A20,'SEMANA 17 AL 21 MAR'!$A$7:$A$424),7),"")</f>
        <v>1458</v>
      </c>
      <c r="G20" s="175">
        <f>IFERROR(INDEX('SEMANA 17 AL 21 MAR'!$A$7:$AA$383,MATCH(A20,'SEMANA 17 AL 21 MAR'!$A$7:$A$424),16),"")</f>
        <v>695</v>
      </c>
      <c r="H20" s="355">
        <f t="shared" si="0"/>
        <v>223.79</v>
      </c>
      <c r="I20" s="356"/>
      <c r="J20" s="89">
        <f t="shared" si="1"/>
        <v>4.2901234567901234</v>
      </c>
      <c r="K20" s="142" t="str">
        <f>IFERROR(INDEX('SEMANA 17 AL 21 MAR'!$A$7:$AR$383,MATCH(A20,'SEMANA 17 AL 21 MAR'!$A$7:$A$424),44),"")</f>
        <v>P</v>
      </c>
      <c r="L20" s="357">
        <v>330</v>
      </c>
      <c r="M20" s="358"/>
      <c r="N20" s="120">
        <f t="shared" si="2"/>
        <v>0.47482014388489208</v>
      </c>
      <c r="O20" s="132"/>
      <c r="P20" s="134"/>
      <c r="Q20" s="134"/>
      <c r="R20" s="134"/>
      <c r="S20" s="134"/>
      <c r="T20" s="134"/>
      <c r="U20" s="26">
        <f t="shared" si="3"/>
        <v>0</v>
      </c>
      <c r="V20" s="120" t="str">
        <f t="shared" si="4"/>
        <v/>
      </c>
      <c r="W20" s="355"/>
      <c r="X20" s="356"/>
      <c r="Y20" s="355"/>
      <c r="Z20" s="356"/>
      <c r="AA20" s="359"/>
      <c r="AB20" s="360"/>
      <c r="AC20" s="360"/>
      <c r="AD20" s="360"/>
      <c r="AE20" s="360"/>
      <c r="AF20" s="360"/>
      <c r="AG20" s="361"/>
      <c r="AH20" s="121">
        <f t="shared" si="5"/>
        <v>106.26</v>
      </c>
      <c r="AI20" s="292">
        <f>IFERROR(INDEX('SEMANA 17 AL 21 MAR'!$A$7:$AR$383,MATCH(A20,'SEMANA 17 AL 21 MAR'!$A$7:$A$424),43),"")</f>
        <v>0</v>
      </c>
    </row>
    <row r="21" spans="1:35" ht="17.100000000000001" customHeight="1" x14ac:dyDescent="0.25">
      <c r="A21" s="141">
        <v>18</v>
      </c>
      <c r="B21" s="26" t="str">
        <f>IFERROR(INDEX('SEMANA 17 AL 21 MAR'!$A$7:$AA$383,MATCH(A21,'SEMANA 17 AL 21 MAR'!$A$7:$A$424),2),"")</f>
        <v>PF #5</v>
      </c>
      <c r="C21" s="26" t="str">
        <f>IFERROR(INDEX('SEMANA 17 AL 21 MAR'!$A$7:$AA$383,MATCH(A21,'SEMANA 17 AL 21 MAR'!$A$7:$A$424),3),"")</f>
        <v>Grillete recto 14mm, perf.18</v>
      </c>
      <c r="D21" s="26" t="str">
        <f>IFERROR(INDEX('SEMANA 17 AL 21 MAR'!$A$7:$AA$383,MATCH(A21,'SEMANA 17 AL 21 MAR'!$A$7:$A$424),5),"")</f>
        <v>FORJAR</v>
      </c>
      <c r="E21" s="122">
        <f>IFERROR(INDEX('SEMANA 17 AL 21 MAR'!$A$7:$AA$383,MATCH(A21,'SEMANA 17 AL 21 MAR'!$A$7:$A$424),6),"")</f>
        <v>0.32200000000000001</v>
      </c>
      <c r="F21" s="123">
        <f>IFERROR(INDEX('SEMANA 17 AL 21 MAR'!$A$7:$AA$383,MATCH(A21,'SEMANA 17 AL 21 MAR'!$A$7:$A$424),7),"")</f>
        <v>774</v>
      </c>
      <c r="G21" s="175">
        <f>IFERROR(INDEX('SEMANA 17 AL 21 MAR'!$A$7:$AA$383,MATCH(A21,'SEMANA 17 AL 21 MAR'!$A$7:$A$424),16),"")</f>
        <v>545</v>
      </c>
      <c r="H21" s="355">
        <f t="shared" si="0"/>
        <v>175.49</v>
      </c>
      <c r="I21" s="356"/>
      <c r="J21" s="89">
        <f t="shared" si="1"/>
        <v>6.3372093023255811</v>
      </c>
      <c r="K21" s="142" t="str">
        <f>IFERROR(INDEX('SEMANA 17 AL 21 MAR'!$A$7:$AR$383,MATCH(A21,'SEMANA 17 AL 21 MAR'!$A$7:$A$424),44),"")</f>
        <v>T</v>
      </c>
      <c r="L21" s="357">
        <v>180</v>
      </c>
      <c r="M21" s="358"/>
      <c r="N21" s="120">
        <f t="shared" si="2"/>
        <v>0.33027522935779818</v>
      </c>
      <c r="O21" s="132"/>
      <c r="P21" s="134"/>
      <c r="Q21" s="134"/>
      <c r="R21" s="134"/>
      <c r="S21" s="134"/>
      <c r="T21" s="134"/>
      <c r="U21" s="26">
        <f t="shared" si="3"/>
        <v>0</v>
      </c>
      <c r="V21" s="120" t="str">
        <f t="shared" si="4"/>
        <v/>
      </c>
      <c r="W21" s="355"/>
      <c r="X21" s="356"/>
      <c r="Y21" s="355"/>
      <c r="Z21" s="356"/>
      <c r="AA21" s="359"/>
      <c r="AB21" s="360"/>
      <c r="AC21" s="360"/>
      <c r="AD21" s="360"/>
      <c r="AE21" s="360"/>
      <c r="AF21" s="360"/>
      <c r="AG21" s="361"/>
      <c r="AH21" s="121">
        <f t="shared" si="5"/>
        <v>57.96</v>
      </c>
      <c r="AI21" s="292">
        <f>IFERROR(INDEX('SEMANA 17 AL 21 MAR'!$A$7:$AR$383,MATCH(A21,'SEMANA 17 AL 21 MAR'!$A$7:$A$424),43),"")</f>
        <v>2881</v>
      </c>
    </row>
    <row r="22" spans="1:35" ht="17.100000000000001" customHeight="1" x14ac:dyDescent="0.25">
      <c r="A22" s="141">
        <v>115</v>
      </c>
      <c r="B22" s="26" t="str">
        <f>IFERROR(INDEX('SEMANA 17 AL 21 MAR'!$A$7:$AA$383,MATCH(A22,'SEMANA 17 AL 21 MAR'!$A$7:$A$424),2),"")</f>
        <v>PF #6</v>
      </c>
      <c r="C22" s="26" t="str">
        <f>IFERROR(INDEX('SEMANA 17 AL 21 MAR'!$A$7:$AA$383,MATCH(A22,'SEMANA 17 AL 21 MAR'!$A$7:$A$424),3),"")</f>
        <v>Perno riel FFCC BCY 7/8x115</v>
      </c>
      <c r="D22" s="26" t="str">
        <f>IFERROR(INDEX('SEMANA 17 AL 21 MAR'!$A$7:$AA$383,MATCH(A22,'SEMANA 17 AL 21 MAR'!$A$7:$A$424),5),"")</f>
        <v>ESTAMC</v>
      </c>
      <c r="E22" s="122">
        <f>IFERROR(INDEX('SEMANA 17 AL 21 MAR'!$A$7:$AA$383,MATCH(A22,'SEMANA 17 AL 21 MAR'!$A$7:$A$424),6),"")</f>
        <v>0.44500000000000001</v>
      </c>
      <c r="F22" s="123">
        <f>IFERROR(INDEX('SEMANA 17 AL 21 MAR'!$A$7:$AA$383,MATCH(A22,'SEMANA 17 AL 21 MAR'!$A$7:$A$424),7),"")</f>
        <v>1215</v>
      </c>
      <c r="G22" s="175">
        <f>IFERROR(INDEX('SEMANA 17 AL 21 MAR'!$A$7:$AA$383,MATCH(A22,'SEMANA 17 AL 21 MAR'!$A$7:$A$424),16),"")</f>
        <v>965</v>
      </c>
      <c r="H22" s="355">
        <f t="shared" si="0"/>
        <v>429.42500000000001</v>
      </c>
      <c r="I22" s="356"/>
      <c r="J22" s="89">
        <f t="shared" si="1"/>
        <v>7.1481481481481479</v>
      </c>
      <c r="K22" s="142" t="str">
        <f>IFERROR(INDEX('SEMANA 17 AL 21 MAR'!$A$7:$AR$383,MATCH(A22,'SEMANA 17 AL 21 MAR'!$A$7:$A$424),44),"")</f>
        <v>P</v>
      </c>
      <c r="L22" s="357"/>
      <c r="M22" s="358"/>
      <c r="N22" s="120">
        <f t="shared" si="2"/>
        <v>0</v>
      </c>
      <c r="O22" s="132"/>
      <c r="P22" s="134"/>
      <c r="Q22" s="134"/>
      <c r="R22" s="134"/>
      <c r="S22" s="134"/>
      <c r="T22" s="134"/>
      <c r="U22" s="26">
        <f t="shared" si="3"/>
        <v>0</v>
      </c>
      <c r="V22" s="120" t="str">
        <f t="shared" si="4"/>
        <v/>
      </c>
      <c r="W22" s="355"/>
      <c r="X22" s="356"/>
      <c r="Y22" s="355"/>
      <c r="Z22" s="356"/>
      <c r="AA22" s="359"/>
      <c r="AB22" s="360"/>
      <c r="AC22" s="360"/>
      <c r="AD22" s="360"/>
      <c r="AE22" s="360"/>
      <c r="AF22" s="360"/>
      <c r="AG22" s="361"/>
      <c r="AH22" s="121">
        <f t="shared" si="5"/>
        <v>0</v>
      </c>
      <c r="AI22" s="292">
        <f>IFERROR(INDEX('SEMANA 17 AL 21 MAR'!$A$7:$AR$383,MATCH(A22,'SEMANA 17 AL 21 MAR'!$A$7:$A$424),43),"")</f>
        <v>0</v>
      </c>
    </row>
    <row r="23" spans="1:35" ht="17.100000000000001" customHeight="1" x14ac:dyDescent="0.25">
      <c r="A23" s="141">
        <v>117</v>
      </c>
      <c r="B23" s="26" t="str">
        <f>IFERROR(INDEX('SEMANA 17 AL 21 MAR'!$A$7:$AA$383,MATCH(A23,'SEMANA 17 AL 21 MAR'!$A$7:$A$424),2),"")</f>
        <v>PUNT ARC</v>
      </c>
      <c r="C23" s="26" t="str">
        <f>IFERROR(INDEX('SEMANA 17 AL 21 MAR'!$A$7:$AA$383,MATCH(A23,'SEMANA 17 AL 21 MAR'!$A$7:$A$424),3),"")</f>
        <v>Perno riel FFCC BCY 7/8x115</v>
      </c>
      <c r="D23" s="26" t="str">
        <f>IFERROR(INDEX('SEMANA 17 AL 21 MAR'!$A$7:$AA$383,MATCH(A23,'SEMANA 17 AL 21 MAR'!$A$7:$A$424),5),"")</f>
        <v>PUNTEAR</v>
      </c>
      <c r="E23" s="122">
        <f>IFERROR(INDEX('SEMANA 17 AL 21 MAR'!$A$7:$AA$383,MATCH(A23,'SEMANA 17 AL 21 MAR'!$A$7:$A$424),6),"")</f>
        <v>0.44500000000000001</v>
      </c>
      <c r="F23" s="123">
        <f>IFERROR(INDEX('SEMANA 17 AL 21 MAR'!$A$7:$AA$383,MATCH(A23,'SEMANA 17 AL 21 MAR'!$A$7:$A$424),7),"")</f>
        <v>2520</v>
      </c>
      <c r="G23" s="175">
        <f>IFERROR(INDEX('SEMANA 17 AL 21 MAR'!$A$7:$AA$383,MATCH(A23,'SEMANA 17 AL 21 MAR'!$A$7:$A$424),16),"")</f>
        <v>350</v>
      </c>
      <c r="H23" s="355">
        <f t="shared" si="0"/>
        <v>155.75</v>
      </c>
      <c r="I23" s="356"/>
      <c r="J23" s="89">
        <f t="shared" si="1"/>
        <v>1.25</v>
      </c>
      <c r="K23" s="142" t="str">
        <f>IFERROR(INDEX('SEMANA 17 AL 21 MAR'!$A$7:$AR$383,MATCH(A23,'SEMANA 17 AL 21 MAR'!$A$7:$A$424),44),"")</f>
        <v>P</v>
      </c>
      <c r="L23" s="357">
        <v>363</v>
      </c>
      <c r="M23" s="358"/>
      <c r="N23" s="120">
        <f t="shared" si="2"/>
        <v>1.0371428571428571</v>
      </c>
      <c r="O23" s="132"/>
      <c r="P23" s="134"/>
      <c r="Q23" s="134"/>
      <c r="R23" s="134"/>
      <c r="S23" s="134"/>
      <c r="T23" s="134"/>
      <c r="U23" s="26">
        <f t="shared" si="3"/>
        <v>0</v>
      </c>
      <c r="V23" s="120" t="str">
        <f t="shared" si="4"/>
        <v/>
      </c>
      <c r="W23" s="355"/>
      <c r="X23" s="356"/>
      <c r="Y23" s="355"/>
      <c r="Z23" s="356"/>
      <c r="AA23" s="359"/>
      <c r="AB23" s="360"/>
      <c r="AC23" s="360"/>
      <c r="AD23" s="360"/>
      <c r="AE23" s="360"/>
      <c r="AF23" s="360"/>
      <c r="AG23" s="361"/>
      <c r="AH23" s="121">
        <f t="shared" si="5"/>
        <v>161.535</v>
      </c>
      <c r="AI23" s="292">
        <f>IFERROR(INDEX('SEMANA 17 AL 21 MAR'!$A$7:$AR$383,MATCH(A23,'SEMANA 17 AL 21 MAR'!$A$7:$A$424),43),"")</f>
        <v>0</v>
      </c>
    </row>
    <row r="24" spans="1:35" ht="17.100000000000001" customHeight="1" x14ac:dyDescent="0.25">
      <c r="A24" s="141">
        <v>87</v>
      </c>
      <c r="B24" s="26" t="str">
        <f>IFERROR(INDEX('SEMANA 17 AL 21 MAR'!$A$7:$AA$383,MATCH(A24,'SEMANA 17 AL 21 MAR'!$A$7:$A$424),2),"")</f>
        <v>PUNT BARRA</v>
      </c>
      <c r="C24" s="26" t="str">
        <f>IFERROR(INDEX('SEMANA 17 AL 21 MAR'!$A$7:$AA$383,MATCH(A24,'SEMANA 17 AL 21 MAR'!$A$7:$A$424),3),"")</f>
        <v>Barra 3/4 1020</v>
      </c>
      <c r="D24" s="26" t="str">
        <f>IFERROR(INDEX('SEMANA 17 AL 21 MAR'!$A$7:$AA$383,MATCH(A24,'SEMANA 17 AL 21 MAR'!$A$7:$A$424),5),"")</f>
        <v>PUBARR</v>
      </c>
      <c r="E24" s="122">
        <f>IFERROR(INDEX('SEMANA 17 AL 21 MAR'!$A$7:$AA$383,MATCH(A24,'SEMANA 17 AL 21 MAR'!$A$7:$A$424),6),"")</f>
        <v>13.44</v>
      </c>
      <c r="F24" s="123">
        <f>IFERROR(INDEX('SEMANA 17 AL 21 MAR'!$A$7:$AA$383,MATCH(A24,'SEMANA 17 AL 21 MAR'!$A$7:$A$424),7),"")</f>
        <v>216</v>
      </c>
      <c r="G24" s="175">
        <f>IFERROR(INDEX('SEMANA 17 AL 21 MAR'!$A$7:$AA$383,MATCH(A24,'SEMANA 17 AL 21 MAR'!$A$7:$A$424),16),"")</f>
        <v>75</v>
      </c>
      <c r="H24" s="355">
        <f t="shared" si="0"/>
        <v>1008</v>
      </c>
      <c r="I24" s="356"/>
      <c r="J24" s="89">
        <f t="shared" si="1"/>
        <v>3.125</v>
      </c>
      <c r="K24" s="142" t="str">
        <f>IFERROR(INDEX('SEMANA 17 AL 21 MAR'!$A$7:$AR$383,MATCH(A24,'SEMANA 17 AL 21 MAR'!$A$7:$A$424),44),"")</f>
        <v>P</v>
      </c>
      <c r="L24" s="357"/>
      <c r="M24" s="358"/>
      <c r="N24" s="120">
        <f t="shared" si="2"/>
        <v>0</v>
      </c>
      <c r="O24" s="132"/>
      <c r="P24" s="134"/>
      <c r="Q24" s="134"/>
      <c r="R24" s="134"/>
      <c r="S24" s="134"/>
      <c r="T24" s="134"/>
      <c r="U24" s="26">
        <f t="shared" si="3"/>
        <v>0</v>
      </c>
      <c r="V24" s="120" t="str">
        <f t="shared" si="4"/>
        <v/>
      </c>
      <c r="W24" s="355"/>
      <c r="X24" s="356"/>
      <c r="Y24" s="355"/>
      <c r="Z24" s="356"/>
      <c r="AA24" s="359"/>
      <c r="AB24" s="360"/>
      <c r="AC24" s="360"/>
      <c r="AD24" s="360"/>
      <c r="AE24" s="360"/>
      <c r="AF24" s="360"/>
      <c r="AG24" s="361"/>
      <c r="AH24" s="121">
        <f t="shared" si="5"/>
        <v>0</v>
      </c>
      <c r="AI24" s="292">
        <f>IFERROR(INDEX('SEMANA 17 AL 21 MAR'!$A$7:$AR$383,MATCH(A24,'SEMANA 17 AL 21 MAR'!$A$7:$A$424),43),"")</f>
        <v>0</v>
      </c>
    </row>
    <row r="25" spans="1:35" ht="17.100000000000001" customHeight="1" x14ac:dyDescent="0.25">
      <c r="A25" s="141">
        <v>10</v>
      </c>
      <c r="B25" s="26" t="str">
        <f>IFERROR(INDEX('SEMANA 17 AL 21 MAR'!$A$7:$AA$383,MATCH(A25,'SEMANA 17 AL 21 MAR'!$A$7:$A$424),2),"")</f>
        <v>PUNT TIR</v>
      </c>
      <c r="C25" s="26" t="str">
        <f>IFERROR(INDEX('SEMANA 17 AL 21 MAR'!$A$7:$AA$383,MATCH(A25,'SEMANA 17 AL 21 MAR'!$A$7:$A$424),3),"")</f>
        <v>Tirafondo Nº2, 7/8x149</v>
      </c>
      <c r="D25" s="26" t="str">
        <f>IFERROR(INDEX('SEMANA 17 AL 21 MAR'!$A$7:$AA$383,MATCH(A25,'SEMANA 17 AL 21 MAR'!$A$7:$A$424),5),"")</f>
        <v>PUTIR</v>
      </c>
      <c r="E25" s="122">
        <f>IFERROR(INDEX('SEMANA 17 AL 21 MAR'!$A$7:$AA$383,MATCH(A25,'SEMANA 17 AL 21 MAR'!$A$7:$A$424),6),"")</f>
        <v>0.55200000000000005</v>
      </c>
      <c r="F25" s="123">
        <f>IFERROR(INDEX('SEMANA 17 AL 21 MAR'!$A$7:$AA$383,MATCH(A25,'SEMANA 17 AL 21 MAR'!$A$7:$A$424),7),"")</f>
        <v>1800</v>
      </c>
      <c r="G25" s="175">
        <f>IFERROR(INDEX('SEMANA 17 AL 21 MAR'!$A$7:$AA$383,MATCH(A25,'SEMANA 17 AL 21 MAR'!$A$7:$A$424),16),"")</f>
        <v>1800</v>
      </c>
      <c r="H25" s="355">
        <f t="shared" si="0"/>
        <v>993.60000000000014</v>
      </c>
      <c r="I25" s="356"/>
      <c r="J25" s="89">
        <f t="shared" si="1"/>
        <v>9</v>
      </c>
      <c r="K25" s="142" t="str">
        <f>IFERROR(INDEX('SEMANA 17 AL 21 MAR'!$A$7:$AR$383,MATCH(A25,'SEMANA 17 AL 21 MAR'!$A$7:$A$424),44),"")</f>
        <v>P</v>
      </c>
      <c r="L25" s="357">
        <v>806</v>
      </c>
      <c r="M25" s="358"/>
      <c r="N25" s="120">
        <f t="shared" si="2"/>
        <v>0.44777777777777777</v>
      </c>
      <c r="O25" s="132"/>
      <c r="P25" s="134"/>
      <c r="Q25" s="134"/>
      <c r="R25" s="134"/>
      <c r="S25" s="134"/>
      <c r="T25" s="134"/>
      <c r="U25" s="26">
        <f t="shared" si="3"/>
        <v>0</v>
      </c>
      <c r="V25" s="120" t="str">
        <f t="shared" si="4"/>
        <v/>
      </c>
      <c r="W25" s="355"/>
      <c r="X25" s="356"/>
      <c r="Y25" s="355"/>
      <c r="Z25" s="356"/>
      <c r="AA25" s="359"/>
      <c r="AB25" s="360"/>
      <c r="AC25" s="360"/>
      <c r="AD25" s="360"/>
      <c r="AE25" s="360"/>
      <c r="AF25" s="360"/>
      <c r="AG25" s="361"/>
      <c r="AH25" s="121">
        <f t="shared" si="5"/>
        <v>444.91200000000003</v>
      </c>
      <c r="AI25" s="292">
        <f>IFERROR(INDEX('SEMANA 17 AL 21 MAR'!$A$7:$AR$383,MATCH(A25,'SEMANA 17 AL 21 MAR'!$A$7:$A$424),43),"")</f>
        <v>0</v>
      </c>
    </row>
    <row r="26" spans="1:35" ht="17.100000000000001" customHeight="1" x14ac:dyDescent="0.25">
      <c r="A26" s="141">
        <v>124</v>
      </c>
      <c r="B26" s="26" t="str">
        <f>IFERROR(INDEX('SEMANA 17 AL 21 MAR'!$A$7:$AA$383,MATCH(A26,'SEMANA 17 AL 21 MAR'!$A$7:$A$424),2),"")</f>
        <v>SIERRA CIRC</v>
      </c>
      <c r="C26" s="26" t="str">
        <f>IFERROR(INDEX('SEMANA 17 AL 21 MAR'!$A$7:$AA$383,MATCH(A26,'SEMANA 17 AL 21 MAR'!$A$7:$A$424),3),"")</f>
        <v xml:space="preserve">VIGA IPE                  200x3500mm GV     </v>
      </c>
      <c r="D26" s="26" t="str">
        <f>IFERROR(INDEX('SEMANA 17 AL 21 MAR'!$A$7:$AA$383,MATCH(A26,'SEMANA 17 AL 21 MAR'!$A$7:$A$424),5),"")</f>
        <v>CORTAR</v>
      </c>
      <c r="E26" s="122">
        <f>IFERROR(INDEX('SEMANA 17 AL 21 MAR'!$A$7:$AA$383,MATCH(A26,'SEMANA 17 AL 21 MAR'!$A$7:$A$424),6),"")</f>
        <v>83.9</v>
      </c>
      <c r="F26" s="123">
        <f>IFERROR(INDEX('SEMANA 17 AL 21 MAR'!$A$7:$AA$383,MATCH(A26,'SEMANA 17 AL 21 MAR'!$A$7:$A$424),7),"")</f>
        <v>18</v>
      </c>
      <c r="G26" s="175">
        <f>IFERROR(INDEX('SEMANA 17 AL 21 MAR'!$A$7:$AA$383,MATCH(A26,'SEMANA 17 AL 21 MAR'!$A$7:$A$424),16),"")</f>
        <v>9</v>
      </c>
      <c r="H26" s="355">
        <f t="shared" si="0"/>
        <v>755.1</v>
      </c>
      <c r="I26" s="356"/>
      <c r="J26" s="89">
        <f t="shared" si="1"/>
        <v>4.5</v>
      </c>
      <c r="K26" s="142" t="str">
        <f>IFERROR(INDEX('SEMANA 17 AL 21 MAR'!$A$7:$AR$383,MATCH(A26,'SEMANA 17 AL 21 MAR'!$A$7:$A$424),44),"")</f>
        <v>T</v>
      </c>
      <c r="L26" s="357">
        <v>9</v>
      </c>
      <c r="M26" s="358"/>
      <c r="N26" s="120">
        <f t="shared" si="2"/>
        <v>1</v>
      </c>
      <c r="O26" s="132"/>
      <c r="P26" s="134"/>
      <c r="Q26" s="134"/>
      <c r="R26" s="134"/>
      <c r="S26" s="134"/>
      <c r="T26" s="134"/>
      <c r="U26" s="26">
        <f t="shared" si="3"/>
        <v>0</v>
      </c>
      <c r="V26" s="120" t="str">
        <f t="shared" si="4"/>
        <v/>
      </c>
      <c r="W26" s="355"/>
      <c r="X26" s="356"/>
      <c r="Y26" s="355"/>
      <c r="Z26" s="356"/>
      <c r="AA26" s="359"/>
      <c r="AB26" s="360"/>
      <c r="AC26" s="360"/>
      <c r="AD26" s="360"/>
      <c r="AE26" s="360"/>
      <c r="AF26" s="360"/>
      <c r="AG26" s="361"/>
      <c r="AH26" s="121">
        <f t="shared" si="5"/>
        <v>755.1</v>
      </c>
      <c r="AI26" s="292">
        <f>IFERROR(INDEX('SEMANA 17 AL 21 MAR'!$A$7:$AR$383,MATCH(A26,'SEMANA 17 AL 21 MAR'!$A$7:$A$424),43),"")</f>
        <v>2400</v>
      </c>
    </row>
    <row r="27" spans="1:35" ht="17.100000000000001" customHeight="1" x14ac:dyDescent="0.25">
      <c r="A27" s="141">
        <v>78</v>
      </c>
      <c r="B27" s="26" t="str">
        <f>IFERROR(INDEX('SEMANA 17 AL 21 MAR'!$A$7:$AA$383,MATCH(A27,'SEMANA 17 AL 21 MAR'!$A$7:$A$424),2),"")</f>
        <v>TERR #1</v>
      </c>
      <c r="C27" s="26" t="str">
        <f>IFERROR(INDEX('SEMANA 17 AL 21 MAR'!$A$7:$AA$383,MATCH(A27,'SEMANA 17 AL 21 MAR'!$A$7:$A$424),3),"")</f>
        <v>Perno Cab Cuad 5/8x2.1/2</v>
      </c>
      <c r="D27" s="26" t="str">
        <f>IFERROR(INDEX('SEMANA 17 AL 21 MAR'!$A$7:$AA$383,MATCH(A27,'SEMANA 17 AL 21 MAR'!$A$7:$A$424),5),"")</f>
        <v>TERRAJAR</v>
      </c>
      <c r="E27" s="122">
        <f>IFERROR(INDEX('SEMANA 17 AL 21 MAR'!$A$7:$AA$383,MATCH(A27,'SEMANA 17 AL 21 MAR'!$A$7:$A$424),6),"")</f>
        <v>0.14799999999999999</v>
      </c>
      <c r="F27" s="123">
        <f>IFERROR(INDEX('SEMANA 17 AL 21 MAR'!$A$7:$AA$383,MATCH(A27,'SEMANA 17 AL 21 MAR'!$A$7:$A$424),7),"")</f>
        <v>1575</v>
      </c>
      <c r="G27" s="175">
        <f>IFERROR(INDEX('SEMANA 17 AL 21 MAR'!$A$7:$AA$383,MATCH(A27,'SEMANA 17 AL 21 MAR'!$A$7:$A$424),16),"")</f>
        <v>650</v>
      </c>
      <c r="H27" s="355">
        <f t="shared" si="0"/>
        <v>96.199999999999989</v>
      </c>
      <c r="I27" s="356"/>
      <c r="J27" s="89">
        <f t="shared" si="1"/>
        <v>3.7142857142857144</v>
      </c>
      <c r="K27" s="142" t="str">
        <f>IFERROR(INDEX('SEMANA 17 AL 21 MAR'!$A$7:$AR$383,MATCH(A27,'SEMANA 17 AL 21 MAR'!$A$7:$A$424),44),"")</f>
        <v>T</v>
      </c>
      <c r="L27" s="357"/>
      <c r="M27" s="358"/>
      <c r="N27" s="120">
        <f t="shared" si="2"/>
        <v>0</v>
      </c>
      <c r="O27" s="132"/>
      <c r="P27" s="134"/>
      <c r="Q27" s="134"/>
      <c r="R27" s="134"/>
      <c r="S27" s="134"/>
      <c r="T27" s="134"/>
      <c r="U27" s="26">
        <f t="shared" si="3"/>
        <v>0</v>
      </c>
      <c r="V27" s="120" t="str">
        <f t="shared" si="4"/>
        <v/>
      </c>
      <c r="W27" s="355"/>
      <c r="X27" s="356"/>
      <c r="Y27" s="355"/>
      <c r="Z27" s="356"/>
      <c r="AA27" s="359"/>
      <c r="AB27" s="360"/>
      <c r="AC27" s="360"/>
      <c r="AD27" s="360"/>
      <c r="AE27" s="360"/>
      <c r="AF27" s="360"/>
      <c r="AG27" s="361"/>
      <c r="AH27" s="121">
        <f t="shared" si="5"/>
        <v>0</v>
      </c>
      <c r="AI27" s="292">
        <f>IFERROR(INDEX('SEMANA 17 AL 21 MAR'!$A$7:$AR$383,MATCH(A27,'SEMANA 17 AL 21 MAR'!$A$7:$A$424),43),"")</f>
        <v>2385</v>
      </c>
    </row>
    <row r="28" spans="1:35" ht="17.100000000000001" customHeight="1" x14ac:dyDescent="0.25">
      <c r="A28" s="296">
        <v>65</v>
      </c>
      <c r="B28" s="26" t="str">
        <f>IFERROR(INDEX('SEMANA 17 AL 21 MAR'!$A$7:$AA$383,MATCH(A28,'SEMANA 17 AL 21 MAR'!$A$7:$A$424),2),"")</f>
        <v>TERR #4</v>
      </c>
      <c r="C28" s="26" t="str">
        <f>IFERROR(INDEX('SEMANA 17 AL 21 MAR'!$A$7:$AA$383,MATCH(A28,'SEMANA 17 AL 21 MAR'!$A$7:$A$424),3),"")</f>
        <v>Perno riel FFCC BCY 7/8x115</v>
      </c>
      <c r="D28" s="26" t="str">
        <f>IFERROR(INDEX('SEMANA 17 AL 21 MAR'!$A$7:$AA$383,MATCH(A28,'SEMANA 17 AL 21 MAR'!$A$7:$A$424),5),"")</f>
        <v>TERRAJAR</v>
      </c>
      <c r="E28" s="122">
        <f>IFERROR(INDEX('SEMANA 17 AL 21 MAR'!$A$7:$AA$383,MATCH(A28,'SEMANA 17 AL 21 MAR'!$A$7:$A$424),6),"")</f>
        <v>0.44500000000000001</v>
      </c>
      <c r="F28" s="123">
        <f>IFERROR(INDEX('SEMANA 17 AL 21 MAR'!$A$7:$AA$383,MATCH(A28,'SEMANA 17 AL 21 MAR'!$A$7:$A$424),7),"")</f>
        <v>873</v>
      </c>
      <c r="G28" s="175">
        <f>IFERROR(INDEX('SEMANA 17 AL 21 MAR'!$A$7:$AA$383,MATCH(A28,'SEMANA 17 AL 21 MAR'!$A$7:$A$424),16),"")</f>
        <v>218</v>
      </c>
      <c r="H28" s="355">
        <f t="shared" si="0"/>
        <v>97.01</v>
      </c>
      <c r="I28" s="356"/>
      <c r="J28" s="89">
        <f t="shared" si="1"/>
        <v>2.2474226804123711</v>
      </c>
      <c r="K28" s="142" t="str">
        <f>IFERROR(INDEX('SEMANA 17 AL 21 MAR'!$A$7:$AR$383,MATCH(A28,'SEMANA 17 AL 21 MAR'!$A$7:$A$424),44),"")</f>
        <v>T</v>
      </c>
      <c r="L28" s="357">
        <v>226</v>
      </c>
      <c r="M28" s="358"/>
      <c r="N28" s="120">
        <f t="shared" si="2"/>
        <v>1.036697247706422</v>
      </c>
      <c r="O28" s="132"/>
      <c r="P28" s="134"/>
      <c r="Q28" s="134"/>
      <c r="R28" s="134"/>
      <c r="S28" s="134"/>
      <c r="T28" s="134"/>
      <c r="U28" s="26">
        <f t="shared" si="3"/>
        <v>0</v>
      </c>
      <c r="V28" s="120" t="str">
        <f t="shared" si="4"/>
        <v/>
      </c>
      <c r="W28" s="355"/>
      <c r="X28" s="356"/>
      <c r="Y28" s="355"/>
      <c r="Z28" s="356"/>
      <c r="AA28" s="359"/>
      <c r="AB28" s="360"/>
      <c r="AC28" s="360"/>
      <c r="AD28" s="360"/>
      <c r="AE28" s="360"/>
      <c r="AF28" s="360"/>
      <c r="AG28" s="361"/>
      <c r="AH28" s="121">
        <f t="shared" si="5"/>
        <v>100.57000000000001</v>
      </c>
      <c r="AI28" s="292">
        <f>IFERROR(INDEX('SEMANA 17 AL 21 MAR'!$A$7:$AR$383,MATCH(A28,'SEMANA 17 AL 21 MAR'!$A$7:$A$424),43),"")</f>
        <v>3000</v>
      </c>
    </row>
    <row r="29" spans="1:35" ht="17.100000000000001" customHeight="1" x14ac:dyDescent="0.25">
      <c r="A29" s="296">
        <v>118</v>
      </c>
      <c r="B29" s="26" t="str">
        <f>IFERROR(INDEX('SEMANA 17 AL 21 MAR'!$A$7:$AA$383,MATCH(A29,'SEMANA 17 AL 21 MAR'!$A$7:$A$424),2),"")</f>
        <v>TERR #4</v>
      </c>
      <c r="C29" s="26" t="str">
        <f>IFERROR(INDEX('SEMANA 17 AL 21 MAR'!$A$7:$AA$383,MATCH(A29,'SEMANA 17 AL 21 MAR'!$A$7:$A$424),3),"")</f>
        <v>Perno riel FFCC BCY 7/8x115</v>
      </c>
      <c r="D29" s="26" t="str">
        <f>IFERROR(INDEX('SEMANA 17 AL 21 MAR'!$A$7:$AA$383,MATCH(A29,'SEMANA 17 AL 21 MAR'!$A$7:$A$424),5),"")</f>
        <v>TERRAJAR</v>
      </c>
      <c r="E29" s="122">
        <f>IFERROR(INDEX('SEMANA 17 AL 21 MAR'!$A$7:$AA$383,MATCH(A29,'SEMANA 17 AL 21 MAR'!$A$7:$A$424),6),"")</f>
        <v>0.44500000000000001</v>
      </c>
      <c r="F29" s="123">
        <f>IFERROR(INDEX('SEMANA 17 AL 21 MAR'!$A$7:$AA$383,MATCH(A29,'SEMANA 17 AL 21 MAR'!$A$7:$A$424),7),"")</f>
        <v>873</v>
      </c>
      <c r="G29" s="175">
        <f>IFERROR(INDEX('SEMANA 17 AL 21 MAR'!$A$7:$AA$383,MATCH(A29,'SEMANA 17 AL 21 MAR'!$A$7:$A$424),16),"")</f>
        <v>650</v>
      </c>
      <c r="H29" s="355">
        <f t="shared" si="0"/>
        <v>289.25</v>
      </c>
      <c r="I29" s="356"/>
      <c r="J29" s="89">
        <f t="shared" si="1"/>
        <v>6.7010309278350517</v>
      </c>
      <c r="K29" s="142" t="str">
        <f>IFERROR(INDEX('SEMANA 17 AL 21 MAR'!$A$7:$AR$383,MATCH(A29,'SEMANA 17 AL 21 MAR'!$A$7:$A$424),44),"")</f>
        <v>T</v>
      </c>
      <c r="L29" s="357">
        <v>8</v>
      </c>
      <c r="M29" s="358"/>
      <c r="N29" s="120">
        <f t="shared" si="2"/>
        <v>1.2307692307692308E-2</v>
      </c>
      <c r="O29" s="132"/>
      <c r="P29" s="134"/>
      <c r="Q29" s="134"/>
      <c r="R29" s="134"/>
      <c r="S29" s="134"/>
      <c r="T29" s="134"/>
      <c r="U29" s="26">
        <f t="shared" si="3"/>
        <v>0</v>
      </c>
      <c r="V29" s="120" t="str">
        <f t="shared" si="4"/>
        <v/>
      </c>
      <c r="W29" s="355"/>
      <c r="X29" s="356"/>
      <c r="Y29" s="355"/>
      <c r="Z29" s="356"/>
      <c r="AA29" s="359"/>
      <c r="AB29" s="360"/>
      <c r="AC29" s="360"/>
      <c r="AD29" s="360"/>
      <c r="AE29" s="360"/>
      <c r="AF29" s="360"/>
      <c r="AG29" s="361"/>
      <c r="AH29" s="121">
        <f t="shared" si="5"/>
        <v>3.56</v>
      </c>
      <c r="AI29" s="292">
        <f>IFERROR(INDEX('SEMANA 17 AL 21 MAR'!$A$7:$AR$383,MATCH(A29,'SEMANA 17 AL 21 MAR'!$A$7:$A$424),43),"")</f>
        <v>3000</v>
      </c>
    </row>
    <row r="30" spans="1:35" ht="17.100000000000001" customHeight="1" x14ac:dyDescent="0.25">
      <c r="A30" s="141">
        <v>101</v>
      </c>
      <c r="B30" s="26" t="str">
        <f>IFERROR(INDEX('SEMANA 17 AL 21 MAR'!$A$7:$AA$383,MATCH(A30,'SEMANA 17 AL 21 MAR'!$A$7:$A$424),2),"")</f>
        <v>TIJERA #1</v>
      </c>
      <c r="C30" s="26" t="str">
        <f>IFERROR(INDEX('SEMANA 17 AL 21 MAR'!$A$7:$AA$383,MATCH(A30,'SEMANA 17 AL 21 MAR'!$A$7:$A$424),3),"")</f>
        <v>PEINETA DISUASIVA         PUA 150</v>
      </c>
      <c r="D30" s="26" t="str">
        <f>IFERROR(INDEX('SEMANA 17 AL 21 MAR'!$A$7:$AA$383,MATCH(A30,'SEMANA 17 AL 21 MAR'!$A$7:$A$424),5),"")</f>
        <v>CORT PUA150</v>
      </c>
      <c r="E30" s="122">
        <f>IFERROR(INDEX('SEMANA 17 AL 21 MAR'!$A$7:$AA$383,MATCH(A30,'SEMANA 17 AL 21 MAR'!$A$7:$A$424),6),"")</f>
        <v>3.5000000000000003E-2</v>
      </c>
      <c r="F30" s="123">
        <f>IFERROR(INDEX('SEMANA 17 AL 21 MAR'!$A$7:$AA$383,MATCH(A30,'SEMANA 17 AL 21 MAR'!$A$7:$A$424),7),"")</f>
        <v>5400</v>
      </c>
      <c r="G30" s="175">
        <f>IFERROR(INDEX('SEMANA 17 AL 21 MAR'!$A$7:$AA$383,MATCH(A30,'SEMANA 17 AL 21 MAR'!$A$7:$A$424),16),"")</f>
        <v>1200</v>
      </c>
      <c r="H30" s="355">
        <f t="shared" si="0"/>
        <v>42.000000000000007</v>
      </c>
      <c r="I30" s="356"/>
      <c r="J30" s="89">
        <f t="shared" si="1"/>
        <v>2</v>
      </c>
      <c r="K30" s="142" t="str">
        <f>IFERROR(INDEX('SEMANA 17 AL 21 MAR'!$A$7:$AR$383,MATCH(A30,'SEMANA 17 AL 21 MAR'!$A$7:$A$424),44),"")</f>
        <v>P</v>
      </c>
      <c r="L30" s="357"/>
      <c r="M30" s="358"/>
      <c r="N30" s="120">
        <f t="shared" si="2"/>
        <v>0</v>
      </c>
      <c r="O30" s="132"/>
      <c r="P30" s="134"/>
      <c r="Q30" s="134"/>
      <c r="R30" s="134"/>
      <c r="S30" s="134"/>
      <c r="T30" s="134"/>
      <c r="U30" s="26">
        <f t="shared" si="3"/>
        <v>0</v>
      </c>
      <c r="V30" s="120" t="str">
        <f t="shared" si="4"/>
        <v/>
      </c>
      <c r="W30" s="355"/>
      <c r="X30" s="356"/>
      <c r="Y30" s="355"/>
      <c r="Z30" s="356"/>
      <c r="AA30" s="359"/>
      <c r="AB30" s="360"/>
      <c r="AC30" s="360"/>
      <c r="AD30" s="360"/>
      <c r="AE30" s="360"/>
      <c r="AF30" s="360"/>
      <c r="AG30" s="361"/>
      <c r="AH30" s="121">
        <f t="shared" si="5"/>
        <v>0</v>
      </c>
      <c r="AI30" s="292">
        <f>IFERROR(INDEX('SEMANA 17 AL 21 MAR'!$A$7:$AR$383,MATCH(A30,'SEMANA 17 AL 21 MAR'!$A$7:$A$424),43),"")</f>
        <v>0</v>
      </c>
    </row>
    <row r="31" spans="1:35" ht="17.100000000000001" customHeight="1" x14ac:dyDescent="0.25">
      <c r="A31" s="141">
        <v>7</v>
      </c>
      <c r="B31" s="26" t="str">
        <f>IFERROR(INDEX('SEMANA 17 AL 21 MAR'!$A$7:$AA$383,MATCH(A31,'SEMANA 17 AL 21 MAR'!$A$7:$A$424),2),"")</f>
        <v>TIJERA #2</v>
      </c>
      <c r="C31" s="26" t="str">
        <f>IFERROR(INDEX('SEMANA 17 AL 21 MAR'!$A$7:$AA$383,MATCH(A31,'SEMANA 17 AL 21 MAR'!$A$7:$A$424),3),"")</f>
        <v>Tirafondo Nº2, 7/8x149</v>
      </c>
      <c r="D31" s="26" t="str">
        <f>IFERROR(INDEX('SEMANA 17 AL 21 MAR'!$A$7:$AA$383,MATCH(A31,'SEMANA 17 AL 21 MAR'!$A$7:$A$424),5),"")</f>
        <v>CORTAR</v>
      </c>
      <c r="E31" s="122">
        <f>IFERROR(INDEX('SEMANA 17 AL 21 MAR'!$A$7:$AA$383,MATCH(A31,'SEMANA 17 AL 21 MAR'!$A$7:$A$424),6),"")</f>
        <v>0.55200000000000005</v>
      </c>
      <c r="F31" s="123">
        <f>IFERROR(INDEX('SEMANA 17 AL 21 MAR'!$A$7:$AA$383,MATCH(A31,'SEMANA 17 AL 21 MAR'!$A$7:$A$424),7),"")</f>
        <v>4590</v>
      </c>
      <c r="G31" s="175">
        <f>IFERROR(INDEX('SEMANA 17 AL 21 MAR'!$A$7:$AA$383,MATCH(A31,'SEMANA 17 AL 21 MAR'!$A$7:$A$424),16),"")</f>
        <v>2000</v>
      </c>
      <c r="H31" s="355">
        <f t="shared" si="0"/>
        <v>1104</v>
      </c>
      <c r="I31" s="356"/>
      <c r="J31" s="89">
        <f t="shared" si="1"/>
        <v>3.9215686274509802</v>
      </c>
      <c r="K31" s="142" t="str">
        <f>IFERROR(INDEX('SEMANA 17 AL 21 MAR'!$A$7:$AR$383,MATCH(A31,'SEMANA 17 AL 21 MAR'!$A$7:$A$424),44),"")</f>
        <v>P</v>
      </c>
      <c r="L31" s="357">
        <v>1682</v>
      </c>
      <c r="M31" s="358"/>
      <c r="N31" s="120">
        <f t="shared" si="2"/>
        <v>0.84099999999999997</v>
      </c>
      <c r="O31" s="132"/>
      <c r="P31" s="134"/>
      <c r="Q31" s="134"/>
      <c r="R31" s="134"/>
      <c r="S31" s="134"/>
      <c r="T31" s="134"/>
      <c r="U31" s="26">
        <f t="shared" si="3"/>
        <v>0</v>
      </c>
      <c r="V31" s="120" t="str">
        <f t="shared" si="4"/>
        <v/>
      </c>
      <c r="W31" s="355"/>
      <c r="X31" s="356"/>
      <c r="Y31" s="355"/>
      <c r="Z31" s="356"/>
      <c r="AA31" s="359"/>
      <c r="AB31" s="360"/>
      <c r="AC31" s="360"/>
      <c r="AD31" s="360"/>
      <c r="AE31" s="360"/>
      <c r="AF31" s="360"/>
      <c r="AG31" s="361"/>
      <c r="AH31" s="121">
        <f t="shared" si="5"/>
        <v>928.46400000000006</v>
      </c>
      <c r="AI31" s="292">
        <f>IFERROR(INDEX('SEMANA 17 AL 21 MAR'!$A$7:$AR$383,MATCH(A31,'SEMANA 17 AL 21 MAR'!$A$7:$A$424),43),"")</f>
        <v>0</v>
      </c>
    </row>
    <row r="32" spans="1:35" ht="17.100000000000001" customHeight="1" x14ac:dyDescent="0.25">
      <c r="A32" s="141">
        <v>66</v>
      </c>
      <c r="B32" s="26" t="str">
        <f>IFERROR(INDEX('SEMANA 17 AL 21 MAR'!$A$7:$AA$383,MATCH(A32,'SEMANA 17 AL 21 MAR'!$A$7:$A$424),2),"")</f>
        <v>TIJERA #2</v>
      </c>
      <c r="C32" s="26" t="str">
        <f>IFERROR(INDEX('SEMANA 17 AL 21 MAR'!$A$7:$AA$383,MATCH(A32,'SEMANA 17 AL 21 MAR'!$A$7:$A$424),3),"")</f>
        <v>Perno Talón Aguja DJKZ  1xM305   1045</v>
      </c>
      <c r="D32" s="26" t="str">
        <f>IFERROR(INDEX('SEMANA 17 AL 21 MAR'!$A$7:$AA$383,MATCH(A32,'SEMANA 17 AL 21 MAR'!$A$7:$A$424),5),"")</f>
        <v>CORTAR</v>
      </c>
      <c r="E32" s="122">
        <f>IFERROR(INDEX('SEMANA 17 AL 21 MAR'!$A$7:$AA$383,MATCH(A32,'SEMANA 17 AL 21 MAR'!$A$7:$A$424),6),"")</f>
        <v>1.4670000000000001</v>
      </c>
      <c r="F32" s="123">
        <f>IFERROR(INDEX('SEMANA 17 AL 21 MAR'!$A$7:$AA$383,MATCH(A32,'SEMANA 17 AL 21 MAR'!$A$7:$A$424),7),"")</f>
        <v>3150</v>
      </c>
      <c r="G32" s="175">
        <f>IFERROR(INDEX('SEMANA 17 AL 21 MAR'!$A$7:$AA$383,MATCH(A32,'SEMANA 17 AL 21 MAR'!$A$7:$A$424),16),"")</f>
        <v>150</v>
      </c>
      <c r="H32" s="355">
        <f t="shared" si="0"/>
        <v>220.05</v>
      </c>
      <c r="I32" s="356"/>
      <c r="J32" s="89">
        <f t="shared" si="1"/>
        <v>0.42857142857142855</v>
      </c>
      <c r="K32" s="142" t="str">
        <f>IFERROR(INDEX('SEMANA 17 AL 21 MAR'!$A$7:$AR$383,MATCH(A32,'SEMANA 17 AL 21 MAR'!$A$7:$A$424),44),"")</f>
        <v>P</v>
      </c>
      <c r="L32" s="357"/>
      <c r="M32" s="358"/>
      <c r="N32" s="120">
        <f t="shared" si="2"/>
        <v>0</v>
      </c>
      <c r="O32" s="132"/>
      <c r="P32" s="134"/>
      <c r="Q32" s="134"/>
      <c r="R32" s="134"/>
      <c r="S32" s="134"/>
      <c r="T32" s="134"/>
      <c r="U32" s="26">
        <f t="shared" si="3"/>
        <v>0</v>
      </c>
      <c r="V32" s="120" t="str">
        <f t="shared" si="4"/>
        <v/>
      </c>
      <c r="W32" s="355"/>
      <c r="X32" s="356"/>
      <c r="Y32" s="355"/>
      <c r="Z32" s="356"/>
      <c r="AA32" s="359"/>
      <c r="AB32" s="360"/>
      <c r="AC32" s="360"/>
      <c r="AD32" s="360"/>
      <c r="AE32" s="360"/>
      <c r="AF32" s="360"/>
      <c r="AG32" s="361"/>
      <c r="AH32" s="121">
        <f t="shared" si="5"/>
        <v>0</v>
      </c>
      <c r="AI32" s="292">
        <f>IFERROR(INDEX('SEMANA 17 AL 21 MAR'!$A$7:$AR$383,MATCH(A32,'SEMANA 17 AL 21 MAR'!$A$7:$A$424),43),"")</f>
        <v>0</v>
      </c>
    </row>
    <row r="33" spans="1:35" ht="17.100000000000001" customHeight="1" x14ac:dyDescent="0.25">
      <c r="A33" s="141">
        <v>109</v>
      </c>
      <c r="B33" s="26" t="str">
        <f>IFERROR(INDEX('SEMANA 17 AL 21 MAR'!$A$7:$AA$383,MATCH(A33,'SEMANA 17 AL 21 MAR'!$A$7:$A$424),2),"")</f>
        <v>TIJERA #2</v>
      </c>
      <c r="C33" s="26" t="str">
        <f>IFERROR(INDEX('SEMANA 17 AL 21 MAR'!$A$7:$AA$383,MATCH(A33,'SEMANA 17 AL 21 MAR'!$A$7:$A$424),3),"")</f>
        <v>Perno riel FFCC KJX 1x140</v>
      </c>
      <c r="D33" s="26" t="str">
        <f>IFERROR(INDEX('SEMANA 17 AL 21 MAR'!$A$7:$AA$383,MATCH(A33,'SEMANA 17 AL 21 MAR'!$A$7:$A$424),5),"")</f>
        <v>CORTAR</v>
      </c>
      <c r="E33" s="122">
        <f>IFERROR(INDEX('SEMANA 17 AL 21 MAR'!$A$7:$AA$383,MATCH(A33,'SEMANA 17 AL 21 MAR'!$A$7:$A$424),6),"")</f>
        <v>0.72</v>
      </c>
      <c r="F33" s="123">
        <f>IFERROR(INDEX('SEMANA 17 AL 21 MAR'!$A$7:$AA$383,MATCH(A33,'SEMANA 17 AL 21 MAR'!$A$7:$A$424),7),"")</f>
        <v>4230</v>
      </c>
      <c r="G33" s="175">
        <f>IFERROR(INDEX('SEMANA 17 AL 21 MAR'!$A$7:$AA$383,MATCH(A33,'SEMANA 17 AL 21 MAR'!$A$7:$A$424),16),"")</f>
        <v>1000</v>
      </c>
      <c r="H33" s="355">
        <f t="shared" si="0"/>
        <v>720</v>
      </c>
      <c r="I33" s="356"/>
      <c r="J33" s="89">
        <f t="shared" si="1"/>
        <v>2.1276595744680851</v>
      </c>
      <c r="K33" s="142" t="str">
        <f>IFERROR(INDEX('SEMANA 17 AL 21 MAR'!$A$7:$AR$383,MATCH(A33,'SEMANA 17 AL 21 MAR'!$A$7:$A$424),44),"")</f>
        <v>P</v>
      </c>
      <c r="L33" s="357"/>
      <c r="M33" s="358"/>
      <c r="N33" s="120">
        <f t="shared" si="2"/>
        <v>0</v>
      </c>
      <c r="O33" s="132"/>
      <c r="P33" s="134"/>
      <c r="Q33" s="134"/>
      <c r="R33" s="134"/>
      <c r="S33" s="134"/>
      <c r="T33" s="134"/>
      <c r="U33" s="26">
        <f t="shared" si="3"/>
        <v>0</v>
      </c>
      <c r="V33" s="120" t="str">
        <f t="shared" si="4"/>
        <v/>
      </c>
      <c r="W33" s="355"/>
      <c r="X33" s="356"/>
      <c r="Y33" s="355"/>
      <c r="Z33" s="356"/>
      <c r="AA33" s="359"/>
      <c r="AB33" s="360"/>
      <c r="AC33" s="360"/>
      <c r="AD33" s="360"/>
      <c r="AE33" s="360"/>
      <c r="AF33" s="360"/>
      <c r="AG33" s="361"/>
      <c r="AH33" s="121">
        <f t="shared" si="5"/>
        <v>0</v>
      </c>
      <c r="AI33" s="292">
        <f>IFERROR(INDEX('SEMANA 17 AL 21 MAR'!$A$7:$AR$383,MATCH(A33,'SEMANA 17 AL 21 MAR'!$A$7:$A$424),43),"")</f>
        <v>0</v>
      </c>
    </row>
    <row r="34" spans="1:35" ht="17.100000000000001" customHeight="1" x14ac:dyDescent="0.25">
      <c r="A34" s="141">
        <v>75</v>
      </c>
      <c r="B34" s="26" t="str">
        <f>IFERROR(INDEX('SEMANA 17 AL 21 MAR'!$A$7:$AA$383,MATCH(A34,'SEMANA 17 AL 21 MAR'!$A$7:$A$424),2),"")</f>
        <v>PF #5</v>
      </c>
      <c r="C34" s="26" t="str">
        <f>IFERROR(INDEX('SEMANA 17 AL 21 MAR'!$A$7:$AA$383,MATCH(A34,'SEMANA 17 AL 21 MAR'!$A$7:$A$424),3),"")</f>
        <v>Perno Cab Cuad 5/8x2.1/2</v>
      </c>
      <c r="D34" s="26" t="str">
        <f>IFERROR(INDEX('SEMANA 17 AL 21 MAR'!$A$7:$AA$383,MATCH(A34,'SEMANA 17 AL 21 MAR'!$A$7:$A$424),5),"")</f>
        <v>ESTAMC</v>
      </c>
      <c r="E34" s="122">
        <f>IFERROR(INDEX('SEMANA 17 AL 21 MAR'!$A$7:$AA$383,MATCH(A34,'SEMANA 17 AL 21 MAR'!$A$7:$A$424),6),"")</f>
        <v>0.14799999999999999</v>
      </c>
      <c r="F34" s="123">
        <f>IFERROR(INDEX('SEMANA 17 AL 21 MAR'!$A$7:$AA$383,MATCH(A34,'SEMANA 17 AL 21 MAR'!$A$7:$A$424),7),"")</f>
        <v>1485</v>
      </c>
      <c r="G34" s="175">
        <f>IFERROR(INDEX('SEMANA 17 AL 21 MAR'!$A$7:$AA$383,MATCH(A34,'SEMANA 17 AL 21 MAR'!$A$7:$A$424),16),"")</f>
        <v>480</v>
      </c>
      <c r="H34" s="355">
        <f t="shared" si="0"/>
        <v>71.039999999999992</v>
      </c>
      <c r="I34" s="356"/>
      <c r="J34" s="89">
        <f t="shared" si="1"/>
        <v>2.9090909090909092</v>
      </c>
      <c r="K34" s="142" t="str">
        <f>IFERROR(INDEX('SEMANA 17 AL 21 MAR'!$A$7:$AR$383,MATCH(A34,'SEMANA 17 AL 21 MAR'!$A$7:$A$424),44),"")</f>
        <v>P</v>
      </c>
      <c r="L34" s="357">
        <v>400</v>
      </c>
      <c r="M34" s="358"/>
      <c r="N34" s="120">
        <f t="shared" si="2"/>
        <v>0.83333333333333337</v>
      </c>
      <c r="O34" s="132"/>
      <c r="P34" s="134"/>
      <c r="Q34" s="134"/>
      <c r="R34" s="134"/>
      <c r="S34" s="134"/>
      <c r="T34" s="134"/>
      <c r="U34" s="26">
        <f t="shared" si="3"/>
        <v>0</v>
      </c>
      <c r="V34" s="120" t="str">
        <f t="shared" si="4"/>
        <v/>
      </c>
      <c r="W34" s="355"/>
      <c r="X34" s="356"/>
      <c r="Y34" s="355"/>
      <c r="Z34" s="356"/>
      <c r="AA34" s="359"/>
      <c r="AB34" s="360"/>
      <c r="AC34" s="360"/>
      <c r="AD34" s="360"/>
      <c r="AE34" s="360"/>
      <c r="AF34" s="360"/>
      <c r="AG34" s="361"/>
      <c r="AH34" s="121">
        <f t="shared" si="5"/>
        <v>59.199999999999996</v>
      </c>
      <c r="AI34" s="292">
        <f>IFERROR(INDEX('SEMANA 17 AL 21 MAR'!$A$7:$AR$383,MATCH(A34,'SEMANA 17 AL 21 MAR'!$A$7:$A$424),43),"")</f>
        <v>0</v>
      </c>
    </row>
    <row r="35" spans="1:35" ht="17.100000000000001" customHeight="1" x14ac:dyDescent="0.25">
      <c r="A35" s="141"/>
      <c r="B35" s="26" t="str">
        <f>IFERROR(INDEX('SEMANA 17 AL 21 MAR'!$A$7:$AA$383,MATCH(A35,'SEMANA 17 AL 21 MAR'!$A$7:$A$424),2),"")</f>
        <v/>
      </c>
      <c r="C35" s="26" t="str">
        <f>IFERROR(INDEX('SEMANA 17 AL 21 MAR'!$A$7:$AA$383,MATCH(A35,'SEMANA 17 AL 21 MAR'!$A$7:$A$424),3),"")</f>
        <v/>
      </c>
      <c r="D35" s="26" t="str">
        <f>IFERROR(INDEX('SEMANA 17 AL 21 MAR'!$A$7:$AA$383,MATCH(A35,'SEMANA 17 AL 21 MAR'!$A$7:$A$424),5),"")</f>
        <v/>
      </c>
      <c r="E35" s="122" t="str">
        <f>IFERROR(INDEX('SEMANA 17 AL 21 MAR'!$A$7:$AA$383,MATCH(A35,'SEMANA 17 AL 21 MAR'!$A$7:$A$424),6),"")</f>
        <v/>
      </c>
      <c r="F35" s="123" t="str">
        <f>IFERROR(INDEX('SEMANA 17 AL 21 MAR'!$A$7:$AA$383,MATCH(A35,'SEMANA 17 AL 21 MAR'!$A$7:$A$424),7),"")</f>
        <v/>
      </c>
      <c r="G35" s="175" t="str">
        <f>IFERROR(INDEX('SEMANA 17 AL 21 MAR'!$A$7:$AA$383,MATCH(A35,'SEMANA 17 AL 21 MAR'!$A$7:$A$424),16),"")</f>
        <v/>
      </c>
      <c r="H35" s="355" t="str">
        <f t="shared" si="0"/>
        <v/>
      </c>
      <c r="I35" s="356"/>
      <c r="J35" s="89" t="str">
        <f t="shared" si="1"/>
        <v/>
      </c>
      <c r="K35" s="142" t="str">
        <f>IFERROR(INDEX('SEMANA 17 AL 21 MAR'!$A$7:$AR$383,MATCH(A35,'SEMANA 17 AL 21 MAR'!$A$7:$A$424),44),"")</f>
        <v/>
      </c>
      <c r="L35" s="357"/>
      <c r="M35" s="358"/>
      <c r="N35" s="120" t="str">
        <f t="shared" si="2"/>
        <v/>
      </c>
      <c r="O35" s="132"/>
      <c r="P35" s="134"/>
      <c r="Q35" s="134"/>
      <c r="R35" s="134"/>
      <c r="S35" s="134"/>
      <c r="T35" s="134"/>
      <c r="U35" s="26">
        <f t="shared" si="3"/>
        <v>0</v>
      </c>
      <c r="V35" s="120" t="str">
        <f t="shared" si="4"/>
        <v/>
      </c>
      <c r="W35" s="355"/>
      <c r="X35" s="356"/>
      <c r="Y35" s="355"/>
      <c r="Z35" s="356"/>
      <c r="AA35" s="359"/>
      <c r="AB35" s="360"/>
      <c r="AC35" s="360"/>
      <c r="AD35" s="360"/>
      <c r="AE35" s="360"/>
      <c r="AF35" s="360"/>
      <c r="AG35" s="361"/>
      <c r="AH35" s="121" t="str">
        <f t="shared" si="5"/>
        <v/>
      </c>
      <c r="AI35" s="292" t="str">
        <f>IFERROR(INDEX('SEMANA 17 AL 21 MAR'!$A$7:$AR$383,MATCH(A35,'SEMANA 17 AL 21 MAR'!$A$7:$A$424),43),"")</f>
        <v/>
      </c>
    </row>
    <row r="36" spans="1:35" ht="17.100000000000001" customHeight="1" x14ac:dyDescent="0.25">
      <c r="A36" s="141"/>
      <c r="B36" s="26" t="str">
        <f>IFERROR(INDEX('SEMANA 17 AL 21 MAR'!$A$7:$AA$383,MATCH(A36,'SEMANA 17 AL 21 MAR'!$A$7:$A$424),2),"")</f>
        <v/>
      </c>
      <c r="C36" s="26" t="str">
        <f>IFERROR(INDEX('SEMANA 17 AL 21 MAR'!$A$7:$AA$383,MATCH(A36,'SEMANA 17 AL 21 MAR'!$A$7:$A$424),3),"")</f>
        <v/>
      </c>
      <c r="D36" s="26" t="str">
        <f>IFERROR(INDEX('SEMANA 17 AL 21 MAR'!$A$7:$AA$383,MATCH(A36,'SEMANA 17 AL 21 MAR'!$A$7:$A$424),5),"")</f>
        <v/>
      </c>
      <c r="E36" s="122" t="str">
        <f>IFERROR(INDEX('SEMANA 17 AL 21 MAR'!$A$7:$AA$383,MATCH(A36,'SEMANA 17 AL 21 MAR'!$A$7:$A$424),6),"")</f>
        <v/>
      </c>
      <c r="F36" s="123" t="str">
        <f>IFERROR(INDEX('SEMANA 17 AL 21 MAR'!$A$7:$AA$383,MATCH(A36,'SEMANA 17 AL 21 MAR'!$A$7:$A$424),7),"")</f>
        <v/>
      </c>
      <c r="G36" s="175" t="str">
        <f>IFERROR(INDEX('SEMANA 17 AL 21 MAR'!$A$7:$AA$383,MATCH(A36,'SEMANA 17 AL 21 MAR'!$A$7:$A$424),16),"")</f>
        <v/>
      </c>
      <c r="H36" s="355" t="str">
        <f t="shared" si="0"/>
        <v/>
      </c>
      <c r="I36" s="356"/>
      <c r="J36" s="89" t="str">
        <f t="shared" si="1"/>
        <v/>
      </c>
      <c r="K36" s="142" t="str">
        <f>IFERROR(INDEX('SEMANA 17 AL 21 MAR'!$A$7:$AR$383,MATCH(A36,'SEMANA 17 AL 21 MAR'!$A$7:$A$424),44),"")</f>
        <v/>
      </c>
      <c r="L36" s="378"/>
      <c r="M36" s="379"/>
      <c r="N36" s="120" t="str">
        <f t="shared" si="2"/>
        <v/>
      </c>
      <c r="O36" s="132"/>
      <c r="P36" s="134"/>
      <c r="Q36" s="134"/>
      <c r="R36" s="134"/>
      <c r="S36" s="134"/>
      <c r="T36" s="134"/>
      <c r="U36" s="26">
        <f t="shared" si="3"/>
        <v>0</v>
      </c>
      <c r="V36" s="120" t="str">
        <f t="shared" si="4"/>
        <v/>
      </c>
      <c r="W36" s="355"/>
      <c r="X36" s="356"/>
      <c r="Y36" s="355"/>
      <c r="Z36" s="356"/>
      <c r="AA36" s="359"/>
      <c r="AB36" s="360"/>
      <c r="AC36" s="360"/>
      <c r="AD36" s="360"/>
      <c r="AE36" s="360"/>
      <c r="AF36" s="360"/>
      <c r="AG36" s="361"/>
      <c r="AH36" s="121" t="str">
        <f t="shared" si="5"/>
        <v/>
      </c>
      <c r="AI36" s="292" t="str">
        <f>IFERROR(INDEX('SEMANA 17 AL 21 MAR'!$A$7:$AR$383,MATCH(A36,'SEMANA 17 AL 21 MAR'!$A$7:$A$424),43),"")</f>
        <v/>
      </c>
    </row>
    <row r="37" spans="1:35" ht="17.100000000000001" customHeight="1" x14ac:dyDescent="0.25">
      <c r="A37" s="141"/>
      <c r="B37" s="26" t="str">
        <f>IFERROR(INDEX('SEMANA 17 AL 21 MAR'!$A$7:$AA$383,MATCH(A37,'SEMANA 17 AL 21 MAR'!$A$7:$A$424),2),"")</f>
        <v/>
      </c>
      <c r="C37" s="26" t="str">
        <f>IFERROR(INDEX('SEMANA 17 AL 21 MAR'!$A$7:$AA$383,MATCH(A37,'SEMANA 17 AL 21 MAR'!$A$7:$A$424),3),"")</f>
        <v/>
      </c>
      <c r="D37" s="26" t="str">
        <f>IFERROR(INDEX('SEMANA 17 AL 21 MAR'!$A$7:$AA$383,MATCH(A37,'SEMANA 17 AL 21 MAR'!$A$7:$A$424),5),"")</f>
        <v/>
      </c>
      <c r="E37" s="122" t="str">
        <f>IFERROR(INDEX('SEMANA 17 AL 21 MAR'!$A$7:$AA$383,MATCH(A37,'SEMANA 17 AL 21 MAR'!$A$7:$A$424),6),"")</f>
        <v/>
      </c>
      <c r="F37" s="123" t="str">
        <f>IFERROR(INDEX('SEMANA 17 AL 21 MAR'!$A$7:$AA$383,MATCH(A37,'SEMANA 17 AL 21 MAR'!$A$7:$A$424),7),"")</f>
        <v/>
      </c>
      <c r="G37" s="175" t="str">
        <f>IFERROR(INDEX('SEMANA 17 AL 21 MAR'!$A$7:$AA$383,MATCH(A37,'SEMANA 17 AL 21 MAR'!$A$7:$A$424),16),"")</f>
        <v/>
      </c>
      <c r="H37" s="355" t="str">
        <f t="shared" si="0"/>
        <v/>
      </c>
      <c r="I37" s="356"/>
      <c r="J37" s="89" t="str">
        <f t="shared" si="1"/>
        <v/>
      </c>
      <c r="K37" s="142" t="str">
        <f>IFERROR(INDEX('SEMANA 17 AL 21 MAR'!$A$7:$AR$383,MATCH(A37,'SEMANA 17 AL 21 MAR'!$A$7:$A$424),44),"")</f>
        <v/>
      </c>
      <c r="L37" s="378"/>
      <c r="M37" s="379"/>
      <c r="N37" s="120" t="str">
        <f t="shared" si="2"/>
        <v/>
      </c>
      <c r="O37" s="132"/>
      <c r="P37" s="134"/>
      <c r="Q37" s="134"/>
      <c r="R37" s="134"/>
      <c r="S37" s="134"/>
      <c r="T37" s="134"/>
      <c r="U37" s="26">
        <f t="shared" si="3"/>
        <v>0</v>
      </c>
      <c r="V37" s="120" t="str">
        <f t="shared" si="4"/>
        <v/>
      </c>
      <c r="W37" s="355"/>
      <c r="X37" s="356"/>
      <c r="Y37" s="355"/>
      <c r="Z37" s="356"/>
      <c r="AA37" s="359"/>
      <c r="AB37" s="360"/>
      <c r="AC37" s="360"/>
      <c r="AD37" s="360"/>
      <c r="AE37" s="360"/>
      <c r="AF37" s="360"/>
      <c r="AG37" s="361"/>
      <c r="AH37" s="121" t="str">
        <f t="shared" si="5"/>
        <v/>
      </c>
      <c r="AI37" s="292" t="str">
        <f>IFERROR(INDEX('SEMANA 17 AL 21 MAR'!$A$7:$AR$383,MATCH(A37,'SEMANA 17 AL 21 MAR'!$A$7:$A$424),43),"")</f>
        <v/>
      </c>
    </row>
    <row r="38" spans="1:35" ht="17.100000000000001" customHeight="1" x14ac:dyDescent="0.25">
      <c r="A38" s="141"/>
      <c r="B38" s="26" t="str">
        <f>IFERROR(INDEX('SEMANA 17 AL 21 MAR'!$A$7:$AA$383,MATCH(A38,'SEMANA 17 AL 21 MAR'!$A$7:$A$424),2),"")</f>
        <v/>
      </c>
      <c r="C38" s="26" t="str">
        <f>IFERROR(INDEX('SEMANA 17 AL 21 MAR'!$A$7:$AA$383,MATCH(A38,'SEMANA 17 AL 21 MAR'!$A$7:$A$424),3),"")</f>
        <v/>
      </c>
      <c r="D38" s="26" t="str">
        <f>IFERROR(INDEX('SEMANA 17 AL 21 MAR'!$A$7:$AA$383,MATCH(A38,'SEMANA 17 AL 21 MAR'!$A$7:$A$424),5),"")</f>
        <v/>
      </c>
      <c r="E38" s="122" t="str">
        <f>IFERROR(INDEX('SEMANA 17 AL 21 MAR'!$A$7:$AA$383,MATCH(A38,'SEMANA 17 AL 21 MAR'!$A$7:$A$424),6),"")</f>
        <v/>
      </c>
      <c r="F38" s="123" t="str">
        <f>IFERROR(INDEX('SEMANA 17 AL 21 MAR'!$A$7:$AA$383,MATCH(A38,'SEMANA 17 AL 21 MAR'!$A$7:$A$424),7),"")</f>
        <v/>
      </c>
      <c r="G38" s="175" t="str">
        <f>IFERROR(INDEX('SEMANA 17 AL 21 MAR'!$A$7:$AA$383,MATCH(A38,'SEMANA 17 AL 21 MAR'!$A$7:$A$424),16),"")</f>
        <v/>
      </c>
      <c r="H38" s="355" t="str">
        <f t="shared" si="0"/>
        <v/>
      </c>
      <c r="I38" s="356"/>
      <c r="J38" s="89" t="str">
        <f t="shared" si="1"/>
        <v/>
      </c>
      <c r="K38" s="142" t="str">
        <f>IFERROR(INDEX('SEMANA 17 AL 21 MAR'!$A$7:$AR$383,MATCH(A38,'SEMANA 17 AL 21 MAR'!$A$7:$A$424),44),"")</f>
        <v/>
      </c>
      <c r="L38" s="378"/>
      <c r="M38" s="379"/>
      <c r="N38" s="120" t="str">
        <f t="shared" si="2"/>
        <v/>
      </c>
      <c r="O38" s="132"/>
      <c r="P38" s="134"/>
      <c r="Q38" s="134"/>
      <c r="R38" s="134"/>
      <c r="S38" s="134"/>
      <c r="T38" s="134"/>
      <c r="U38" s="26">
        <f t="shared" si="3"/>
        <v>0</v>
      </c>
      <c r="V38" s="120" t="str">
        <f t="shared" si="4"/>
        <v/>
      </c>
      <c r="W38" s="355"/>
      <c r="X38" s="356"/>
      <c r="Y38" s="355"/>
      <c r="Z38" s="356"/>
      <c r="AA38" s="359"/>
      <c r="AB38" s="360"/>
      <c r="AC38" s="360"/>
      <c r="AD38" s="360"/>
      <c r="AE38" s="360"/>
      <c r="AF38" s="360"/>
      <c r="AG38" s="361"/>
      <c r="AH38" s="121" t="str">
        <f t="shared" si="5"/>
        <v/>
      </c>
      <c r="AI38" s="292" t="str">
        <f>IFERROR(INDEX('SEMANA 17 AL 21 MAR'!$A$7:$AR$383,MATCH(A38,'SEMANA 17 AL 21 MAR'!$A$7:$A$424),43),"")</f>
        <v/>
      </c>
    </row>
    <row r="39" spans="1:35" ht="17.100000000000001" customHeight="1" thickBot="1" x14ac:dyDescent="0.3">
      <c r="A39" s="152"/>
      <c r="B39" s="153"/>
      <c r="C39" s="153"/>
      <c r="D39" s="153"/>
      <c r="E39" s="154"/>
      <c r="F39" s="155"/>
      <c r="H39" s="124"/>
      <c r="I39" s="124"/>
      <c r="J39" s="85"/>
      <c r="K39" s="107"/>
      <c r="L39" s="157"/>
      <c r="M39" s="157"/>
      <c r="N39" s="125"/>
      <c r="O39" s="158"/>
      <c r="P39" s="156"/>
      <c r="Q39" s="156"/>
      <c r="R39" s="156"/>
      <c r="S39" s="156"/>
      <c r="T39" s="156"/>
      <c r="V39" s="128"/>
      <c r="W39" s="263"/>
      <c r="X39" s="263"/>
      <c r="Y39" s="159"/>
      <c r="Z39" s="159"/>
      <c r="AA39" s="159"/>
      <c r="AB39" s="159"/>
      <c r="AC39" s="159"/>
      <c r="AD39" s="159"/>
      <c r="AE39" s="159"/>
      <c r="AF39" s="159"/>
      <c r="AG39" s="157"/>
      <c r="AH39" s="121">
        <f t="shared" si="5"/>
        <v>0</v>
      </c>
      <c r="AI39" s="292" t="str">
        <f>IFERROR(INDEX('SEMANA 17 AL 21 MAR'!$A$7:$AR$383,MATCH(A39,'SEMANA 17 AL 21 MAR'!$A$7:$A$424),43),"")</f>
        <v/>
      </c>
    </row>
    <row r="40" spans="1:35" ht="17.100000000000001" customHeight="1" x14ac:dyDescent="0.3">
      <c r="A40" s="342" t="s">
        <v>1290</v>
      </c>
      <c r="B40" s="343"/>
      <c r="C40" s="343"/>
      <c r="D40" s="343"/>
      <c r="E40" s="343"/>
      <c r="F40" s="343"/>
      <c r="G40" s="167"/>
      <c r="H40" s="124"/>
      <c r="I40" s="124"/>
      <c r="J40" s="85"/>
      <c r="K40" s="124"/>
      <c r="N40" s="125"/>
      <c r="O40" s="126"/>
      <c r="P40" s="127"/>
      <c r="Q40" s="127"/>
      <c r="R40" s="127"/>
      <c r="S40" s="127"/>
      <c r="T40" s="127"/>
      <c r="V40" s="128"/>
      <c r="W40" s="264"/>
      <c r="X40" s="264"/>
      <c r="Y40" s="160"/>
      <c r="Z40" s="160"/>
      <c r="AA40" s="160"/>
      <c r="AB40" s="160"/>
      <c r="AC40" s="160"/>
      <c r="AD40" s="160"/>
      <c r="AE40" s="160"/>
      <c r="AF40" s="160"/>
      <c r="AH40" s="121">
        <f t="shared" si="5"/>
        <v>0</v>
      </c>
      <c r="AI40" s="292" t="str">
        <f>IFERROR(INDEX('SEMANA 17 AL 21 MAR'!$A$7:$AR$383,MATCH(A40,'SEMANA 17 AL 21 MAR'!$A$7:$A$424),43),"")</f>
        <v>$ KG</v>
      </c>
    </row>
    <row r="41" spans="1:35" ht="17.100000000000001" customHeight="1" x14ac:dyDescent="0.25">
      <c r="A41" s="164"/>
      <c r="B41" s="113" t="str">
        <f>IFERROR(INDEX('SEMANA 17 AL 21 MAR'!$A$7:$AA$383,MATCH(A41,'SEMANA 17 AL 21 MAR'!$A$7:$A$424),2),"")</f>
        <v/>
      </c>
      <c r="C41" s="113" t="s">
        <v>21</v>
      </c>
      <c r="D41" s="113" t="s">
        <v>1273</v>
      </c>
      <c r="E41" s="114" t="s">
        <v>24</v>
      </c>
      <c r="F41" s="113" t="s">
        <v>1276</v>
      </c>
      <c r="G41" s="171" t="s">
        <v>1289</v>
      </c>
      <c r="H41" s="124"/>
      <c r="I41" s="124"/>
      <c r="J41" s="85"/>
      <c r="K41" s="124"/>
      <c r="N41" s="125"/>
      <c r="O41" s="126"/>
      <c r="P41" s="127"/>
      <c r="Q41" s="127"/>
      <c r="R41" s="127"/>
      <c r="S41" s="127"/>
      <c r="T41" s="127"/>
      <c r="V41" s="128"/>
      <c r="W41" s="264"/>
      <c r="X41" s="264"/>
      <c r="Y41" s="160"/>
      <c r="Z41" s="160"/>
      <c r="AA41" s="160"/>
      <c r="AB41" s="160"/>
      <c r="AC41" s="160"/>
      <c r="AD41" s="160"/>
      <c r="AE41" s="160"/>
      <c r="AF41" s="160"/>
      <c r="AH41" s="121" t="str">
        <f t="shared" si="5"/>
        <v/>
      </c>
      <c r="AI41" s="292" t="str">
        <f>IFERROR(INDEX('SEMANA 17 AL 21 MAR'!$A$7:$AR$383,MATCH(A41,'SEMANA 17 AL 21 MAR'!$A$7:$A$424),43),"")</f>
        <v/>
      </c>
    </row>
    <row r="42" spans="1:35" ht="17.100000000000001" customHeight="1" x14ac:dyDescent="0.25">
      <c r="A42" s="165"/>
      <c r="B42" s="26" t="str">
        <f>IFERROR(INDEX('SEMANA 17 AL 21 MAR'!$A$7:$AA$383,MATCH(A42,'SEMANA 17 AL 21 MAR'!$A$7:$A$424),2),"")</f>
        <v/>
      </c>
      <c r="C42" s="135"/>
      <c r="D42" s="135"/>
      <c r="E42" s="137"/>
      <c r="F42" s="136">
        <f>D42*E42</f>
        <v>0</v>
      </c>
      <c r="G42" s="172"/>
      <c r="H42" s="124"/>
      <c r="I42" s="124"/>
      <c r="J42" s="85"/>
      <c r="K42" s="124"/>
      <c r="N42" s="125"/>
      <c r="O42" s="126"/>
      <c r="P42" s="127"/>
      <c r="Q42" s="127"/>
      <c r="R42" s="127"/>
      <c r="S42" s="127"/>
      <c r="T42" s="127"/>
      <c r="V42" s="128"/>
      <c r="W42" s="264"/>
      <c r="X42" s="264"/>
      <c r="Y42" s="160"/>
      <c r="Z42" s="160"/>
      <c r="AA42" s="160"/>
      <c r="AB42" s="160"/>
      <c r="AC42" s="160"/>
      <c r="AD42" s="160"/>
      <c r="AE42" s="160"/>
      <c r="AF42" s="160"/>
      <c r="AH42" s="121">
        <f t="shared" si="5"/>
        <v>0</v>
      </c>
      <c r="AI42" s="292" t="str">
        <f>IFERROR(INDEX('SEMANA 17 AL 21 MAR'!$A$7:$AR$383,MATCH(A42,'SEMANA 17 AL 21 MAR'!$A$7:$A$424),43),"")</f>
        <v/>
      </c>
    </row>
    <row r="43" spans="1:35" ht="17.100000000000001" customHeight="1" x14ac:dyDescent="0.25">
      <c r="A43" s="165"/>
      <c r="B43" s="26"/>
      <c r="C43" s="135"/>
      <c r="D43" s="135"/>
      <c r="E43" s="137"/>
      <c r="F43" s="136">
        <f>D43*E43</f>
        <v>0</v>
      </c>
      <c r="G43" s="169"/>
      <c r="H43" s="124"/>
      <c r="I43" s="124"/>
      <c r="J43" s="85"/>
      <c r="K43" s="124"/>
      <c r="N43" s="125"/>
      <c r="O43" s="126"/>
      <c r="P43" s="127"/>
      <c r="Q43" s="127"/>
      <c r="R43" s="127"/>
      <c r="S43" s="127"/>
      <c r="T43" s="127"/>
      <c r="V43" s="128"/>
      <c r="W43" s="264"/>
      <c r="X43" s="264"/>
      <c r="Y43" s="160"/>
      <c r="Z43" s="160"/>
      <c r="AA43" s="160"/>
      <c r="AB43" s="160"/>
      <c r="AC43" s="160"/>
      <c r="AD43" s="160"/>
      <c r="AE43" s="160"/>
      <c r="AF43" s="160"/>
      <c r="AH43" s="121">
        <f t="shared" si="5"/>
        <v>0</v>
      </c>
      <c r="AI43" s="246"/>
    </row>
    <row r="44" spans="1:35" ht="17.100000000000001" customHeight="1" x14ac:dyDescent="0.25">
      <c r="A44" s="165"/>
      <c r="B44" s="26"/>
      <c r="C44" s="135"/>
      <c r="D44" s="135"/>
      <c r="E44" s="137"/>
      <c r="F44" s="136">
        <f>D44*E44</f>
        <v>0</v>
      </c>
      <c r="G44" s="169"/>
      <c r="H44" s="124"/>
      <c r="I44" s="124"/>
      <c r="J44" s="85"/>
      <c r="K44" s="124"/>
      <c r="N44" s="125"/>
      <c r="O44" s="126"/>
      <c r="P44" s="127"/>
      <c r="Q44" s="127"/>
      <c r="R44" s="127"/>
      <c r="S44" s="127"/>
      <c r="T44" s="127"/>
      <c r="V44" s="128"/>
      <c r="W44" s="264"/>
      <c r="X44" s="264"/>
      <c r="Y44" s="160"/>
      <c r="Z44" s="160"/>
      <c r="AA44" s="160"/>
      <c r="AB44" s="160"/>
      <c r="AC44" s="160"/>
      <c r="AD44" s="160"/>
      <c r="AE44" s="160"/>
      <c r="AF44" s="160"/>
      <c r="AH44" s="121">
        <f t="shared" si="5"/>
        <v>0</v>
      </c>
      <c r="AI44" s="246"/>
    </row>
    <row r="45" spans="1:35" ht="17.100000000000001" customHeight="1" x14ac:dyDescent="0.25">
      <c r="A45" s="165"/>
      <c r="B45" s="26" t="str">
        <f>IFERROR(INDEX('SEMANA 17 AL 21 MAR'!$A$7:$AA$383,MATCH(A45,'SEMANA 17 AL 21 MAR'!$A$7:$A$424),2),"")</f>
        <v/>
      </c>
      <c r="C45" s="135"/>
      <c r="D45" s="135"/>
      <c r="E45" s="137"/>
      <c r="F45" s="136">
        <f>D45*E45</f>
        <v>0</v>
      </c>
      <c r="G45" s="169"/>
      <c r="H45" s="124"/>
      <c r="I45" s="124"/>
      <c r="J45" s="85"/>
      <c r="K45" s="124"/>
      <c r="N45" s="125"/>
      <c r="O45" s="126"/>
      <c r="P45" s="127"/>
      <c r="Q45" s="127"/>
      <c r="R45" s="127"/>
      <c r="S45" s="127"/>
      <c r="T45" s="127"/>
      <c r="V45" s="128"/>
      <c r="W45" s="161"/>
      <c r="X45" s="161"/>
      <c r="Y45" s="161"/>
      <c r="Z45" s="161"/>
      <c r="AA45" s="161"/>
      <c r="AB45" s="161"/>
      <c r="AC45" s="161"/>
      <c r="AD45" s="161"/>
      <c r="AE45" s="161"/>
      <c r="AF45" s="161"/>
      <c r="AH45" s="121">
        <f t="shared" si="5"/>
        <v>0</v>
      </c>
      <c r="AI45" s="246"/>
    </row>
    <row r="46" spans="1:35" ht="17.100000000000001" customHeight="1" x14ac:dyDescent="0.25">
      <c r="A46" s="165"/>
      <c r="B46" s="26"/>
      <c r="C46" s="135"/>
      <c r="D46" s="135"/>
      <c r="E46" s="137"/>
      <c r="F46" s="136">
        <f>D46*E46</f>
        <v>0</v>
      </c>
      <c r="G46" s="169"/>
      <c r="H46" s="124"/>
      <c r="I46" s="124"/>
      <c r="J46" s="85"/>
      <c r="K46" s="124"/>
      <c r="N46" s="125"/>
      <c r="O46" s="126"/>
      <c r="P46" s="127"/>
      <c r="Q46" s="127"/>
      <c r="R46" s="127"/>
      <c r="S46" s="127"/>
      <c r="T46" s="127"/>
      <c r="V46" s="128"/>
      <c r="W46" s="161"/>
      <c r="X46" s="161"/>
      <c r="Y46" s="161"/>
      <c r="Z46" s="161"/>
      <c r="AA46" s="161"/>
      <c r="AB46" s="161"/>
      <c r="AC46" s="161"/>
      <c r="AD46" s="161"/>
      <c r="AE46" s="161"/>
      <c r="AF46" s="161"/>
      <c r="AH46" s="121">
        <f t="shared" si="5"/>
        <v>0</v>
      </c>
      <c r="AI46" s="246"/>
    </row>
    <row r="47" spans="1:35" ht="15.75" thickBot="1" x14ac:dyDescent="0.3">
      <c r="A47" s="166"/>
      <c r="B47" s="112"/>
      <c r="C47" s="138"/>
      <c r="D47" s="139"/>
      <c r="E47" s="140"/>
      <c r="F47" s="168"/>
      <c r="G47" s="170"/>
      <c r="H47" s="124"/>
      <c r="I47" s="124"/>
      <c r="J47" s="85"/>
      <c r="K47" s="124"/>
      <c r="N47" s="125"/>
      <c r="O47" s="126"/>
      <c r="P47" s="127"/>
      <c r="Q47" s="127"/>
      <c r="R47" s="127"/>
      <c r="S47" s="127"/>
      <c r="T47" s="127"/>
      <c r="V47" s="128"/>
      <c r="W47" s="161"/>
      <c r="X47" s="161"/>
      <c r="Y47" s="161"/>
      <c r="Z47" s="161"/>
      <c r="AA47" s="161"/>
      <c r="AB47" s="161"/>
      <c r="AC47" s="161"/>
      <c r="AD47" s="161"/>
      <c r="AE47" s="161"/>
      <c r="AF47" s="161"/>
      <c r="AH47" s="121"/>
      <c r="AI47" s="246"/>
    </row>
    <row r="48" spans="1:35" x14ac:dyDescent="0.25">
      <c r="E48" s="124"/>
      <c r="F48" s="129"/>
      <c r="H48" s="124"/>
      <c r="I48" s="124"/>
      <c r="J48" s="85"/>
      <c r="K48" s="124"/>
      <c r="N48" s="125"/>
      <c r="O48" s="126"/>
      <c r="P48" s="127"/>
      <c r="Q48" s="127"/>
      <c r="R48" s="127"/>
      <c r="S48" s="127"/>
      <c r="T48" s="127"/>
      <c r="V48" s="128"/>
      <c r="W48" s="161"/>
      <c r="X48" s="161"/>
      <c r="Y48" s="161"/>
      <c r="Z48" s="161"/>
      <c r="AA48" s="161"/>
      <c r="AB48" s="161"/>
      <c r="AC48" s="161"/>
      <c r="AD48" s="161"/>
      <c r="AE48" s="161"/>
      <c r="AF48" s="161"/>
      <c r="AH48" s="121"/>
      <c r="AI48" s="246"/>
    </row>
    <row r="49" spans="1:38" ht="26.25" x14ac:dyDescent="0.25">
      <c r="A49" s="344" t="s">
        <v>1265</v>
      </c>
      <c r="B49" s="338"/>
      <c r="C49" s="338"/>
      <c r="D49" s="338"/>
      <c r="E49" s="338"/>
      <c r="F49" s="338"/>
      <c r="G49" s="262"/>
      <c r="H49" s="262"/>
      <c r="I49" s="262"/>
      <c r="J49" s="262"/>
      <c r="K49" s="262"/>
      <c r="L49" s="262"/>
      <c r="M49" s="262"/>
      <c r="W49" s="162"/>
      <c r="X49" s="161"/>
      <c r="Y49" s="161"/>
      <c r="Z49" s="161"/>
      <c r="AA49" s="161"/>
      <c r="AB49" s="161"/>
      <c r="AC49" s="161"/>
      <c r="AD49" s="161"/>
      <c r="AE49" s="161"/>
      <c r="AF49" s="161"/>
      <c r="AI49" s="246"/>
    </row>
    <row r="50" spans="1:38" x14ac:dyDescent="0.25">
      <c r="A50" s="105"/>
      <c r="B50" s="106"/>
      <c r="C50" s="106"/>
      <c r="D50" s="106"/>
      <c r="E50" s="106"/>
      <c r="F50" s="106"/>
      <c r="J50" s="85"/>
      <c r="W50" s="162"/>
      <c r="X50" s="162"/>
      <c r="Y50" s="162"/>
      <c r="Z50" s="162"/>
      <c r="AA50" s="162"/>
      <c r="AB50" s="162"/>
      <c r="AC50" s="162"/>
      <c r="AD50" s="162"/>
      <c r="AE50" s="162"/>
      <c r="AF50" s="162"/>
      <c r="AI50" s="246"/>
    </row>
    <row r="51" spans="1:38" ht="19.5" customHeight="1" x14ac:dyDescent="0.25">
      <c r="A51" s="345" t="s">
        <v>1263</v>
      </c>
      <c r="B51" s="345"/>
      <c r="C51" s="345"/>
      <c r="D51" s="345"/>
      <c r="E51" s="345"/>
      <c r="F51" s="346"/>
      <c r="H51" s="338" t="s">
        <v>2554</v>
      </c>
      <c r="I51" s="338"/>
      <c r="J51" s="338"/>
      <c r="K51" s="338"/>
      <c r="L51" s="338"/>
      <c r="M51" s="338"/>
      <c r="N51" s="338"/>
      <c r="O51" s="338"/>
      <c r="P51" s="338"/>
      <c r="Q51" s="338"/>
      <c r="R51" s="338"/>
      <c r="S51" s="338"/>
      <c r="T51" s="338"/>
      <c r="U51" s="338"/>
      <c r="V51" s="338"/>
      <c r="W51" s="338"/>
      <c r="X51" s="338"/>
      <c r="Y51" s="338"/>
      <c r="Z51" s="338"/>
      <c r="AA51" s="338"/>
      <c r="AB51" s="338"/>
      <c r="AC51" s="338"/>
      <c r="AD51" s="338"/>
      <c r="AE51" s="287"/>
      <c r="AF51" s="318" t="s">
        <v>2553</v>
      </c>
      <c r="AI51" s="246"/>
    </row>
    <row r="52" spans="1:38" ht="15" customHeight="1" x14ac:dyDescent="0.25">
      <c r="A52" s="347"/>
      <c r="B52" s="347"/>
      <c r="C52" s="347"/>
      <c r="D52" s="347"/>
      <c r="E52" s="347"/>
      <c r="F52" s="34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287"/>
      <c r="AF52" s="318"/>
      <c r="AI52" s="246"/>
    </row>
    <row r="53" spans="1:38" ht="20.100000000000001" customHeight="1" x14ac:dyDescent="0.25">
      <c r="A53" s="349"/>
      <c r="B53" s="349"/>
      <c r="C53" s="351" t="s">
        <v>1266</v>
      </c>
      <c r="D53" s="353" t="s">
        <v>1267</v>
      </c>
      <c r="E53" s="334" t="s">
        <v>1264</v>
      </c>
      <c r="F53" s="335"/>
      <c r="H53" s="261"/>
      <c r="I53" s="261"/>
      <c r="J53" s="261"/>
      <c r="K53" s="261"/>
      <c r="L53" s="261"/>
      <c r="M53" s="261"/>
      <c r="W53" s="162"/>
      <c r="X53" s="162"/>
      <c r="Y53" s="162"/>
      <c r="Z53" s="162"/>
      <c r="AA53" s="162"/>
      <c r="AB53" s="162"/>
      <c r="AC53" s="162"/>
      <c r="AD53" s="162"/>
      <c r="AE53" s="162"/>
      <c r="AF53" s="318"/>
      <c r="AI53" s="246"/>
    </row>
    <row r="54" spans="1:38" ht="20.100000000000001" customHeight="1" x14ac:dyDescent="0.25">
      <c r="A54" s="350"/>
      <c r="B54" s="350"/>
      <c r="C54" s="352"/>
      <c r="D54" s="354"/>
      <c r="E54" s="336"/>
      <c r="F54" s="337"/>
      <c r="H54" s="272">
        <v>3</v>
      </c>
      <c r="I54" s="273">
        <v>4</v>
      </c>
      <c r="J54" s="273">
        <v>5</v>
      </c>
      <c r="K54" s="273">
        <v>6</v>
      </c>
      <c r="L54" s="273">
        <v>7</v>
      </c>
      <c r="M54" s="273">
        <v>10</v>
      </c>
      <c r="N54" s="274">
        <v>11</v>
      </c>
      <c r="O54" s="274">
        <v>12</v>
      </c>
      <c r="P54" s="274">
        <v>13</v>
      </c>
      <c r="Q54" s="274">
        <v>14</v>
      </c>
      <c r="R54" s="274">
        <v>17</v>
      </c>
      <c r="S54" s="274">
        <v>18</v>
      </c>
      <c r="T54" s="274">
        <v>19</v>
      </c>
      <c r="U54" s="273">
        <v>20</v>
      </c>
      <c r="V54" s="274">
        <v>21</v>
      </c>
      <c r="W54" s="275">
        <v>24</v>
      </c>
      <c r="X54" s="275">
        <v>25</v>
      </c>
      <c r="Y54" s="275">
        <v>26</v>
      </c>
      <c r="Z54" s="275">
        <v>27</v>
      </c>
      <c r="AA54" s="275">
        <v>28</v>
      </c>
      <c r="AB54" s="276">
        <v>31</v>
      </c>
      <c r="AC54" s="276"/>
      <c r="AD54" s="276"/>
      <c r="AE54" s="271"/>
      <c r="AF54" s="319"/>
      <c r="AG54" s="224"/>
      <c r="AH54" s="224"/>
      <c r="AI54" s="224"/>
      <c r="AJ54" s="224"/>
      <c r="AK54" s="224"/>
      <c r="AL54" s="18"/>
    </row>
    <row r="55" spans="1:38" ht="20.100000000000001" customHeight="1" x14ac:dyDescent="0.3">
      <c r="A55" s="339" t="s">
        <v>1288</v>
      </c>
      <c r="B55" s="339"/>
      <c r="C55" s="163">
        <f>'SEMANA 17 AL 21 MAR'!P4</f>
        <v>8590790.0899999999</v>
      </c>
      <c r="D55" s="248">
        <f>SUMPRODUCT(AH5:AH53,AI5:AI53)+SUMPRODUCT(F42:F46,G42:G46)</f>
        <v>5024412.92</v>
      </c>
      <c r="E55" s="340">
        <f>IFERROR(D55/C55,0)</f>
        <v>0.58486039902762887</v>
      </c>
      <c r="F55" s="341"/>
      <c r="H55" s="278"/>
      <c r="I55" s="279">
        <v>0.6023976779065261</v>
      </c>
      <c r="J55" s="279">
        <v>0.52721030857483897</v>
      </c>
      <c r="K55" s="279">
        <v>0.6916719694812461</v>
      </c>
      <c r="L55" s="278">
        <v>0.42424659891736843</v>
      </c>
      <c r="M55" s="278">
        <v>0.61516903889811536</v>
      </c>
      <c r="N55" s="280">
        <v>0.47977975613288892</v>
      </c>
      <c r="O55" s="280">
        <v>0.50748166306891185</v>
      </c>
      <c r="P55" s="280">
        <v>0.49639718557621215</v>
      </c>
      <c r="Q55" s="280">
        <v>0.55338722482601332</v>
      </c>
      <c r="R55" s="280">
        <v>0.55249439324074567</v>
      </c>
      <c r="S55" s="280"/>
      <c r="T55" s="280"/>
      <c r="U55" s="281"/>
      <c r="V55" s="280"/>
      <c r="W55" s="282"/>
      <c r="X55" s="282"/>
      <c r="Y55" s="282"/>
      <c r="Z55" s="282"/>
      <c r="AA55" s="282"/>
      <c r="AB55" s="282"/>
      <c r="AC55" s="282"/>
      <c r="AD55" s="282"/>
      <c r="AE55" s="162"/>
      <c r="AF55" s="277">
        <f>AVERAGE(H55:AD55)</f>
        <v>0.5450235816622867</v>
      </c>
      <c r="AI55" s="246"/>
    </row>
    <row r="56" spans="1:38" ht="20.100000000000001" customHeight="1" x14ac:dyDescent="0.25">
      <c r="A56" s="328" t="s">
        <v>1277</v>
      </c>
      <c r="B56" s="329"/>
      <c r="C56" s="148">
        <f>SUMIF(K:K,"T",H:H)</f>
        <v>3298.0819999999999</v>
      </c>
      <c r="D56" s="173">
        <f>SUMIF(K:K,"T",AH:AH)+SUM(F42:F47)</f>
        <v>1997.3500000000001</v>
      </c>
      <c r="E56" s="330">
        <f>IFERROR(D56/C56,0)</f>
        <v>0.60560956337653227</v>
      </c>
      <c r="F56" s="331"/>
      <c r="H56" s="283"/>
      <c r="I56" s="283">
        <v>0.46511929403246721</v>
      </c>
      <c r="J56" s="283">
        <v>0.52500938492181504</v>
      </c>
      <c r="K56" s="283">
        <v>0.59568723019532721</v>
      </c>
      <c r="L56" s="278">
        <v>0.46508379610391781</v>
      </c>
      <c r="M56" s="278">
        <v>0.61645164791492069</v>
      </c>
      <c r="N56" s="280">
        <v>0.48162108507115237</v>
      </c>
      <c r="O56" s="280">
        <v>0.39891050271371109</v>
      </c>
      <c r="P56" s="280">
        <v>0.54713981846937376</v>
      </c>
      <c r="Q56" s="280">
        <v>0.57478994761046276</v>
      </c>
      <c r="R56" s="280">
        <v>0.54225996661891773</v>
      </c>
      <c r="S56" s="280"/>
      <c r="T56" s="280"/>
      <c r="U56" s="281"/>
      <c r="V56" s="280"/>
      <c r="W56" s="282"/>
      <c r="X56" s="282"/>
      <c r="Y56" s="282"/>
      <c r="Z56" s="282"/>
      <c r="AA56" s="282"/>
      <c r="AB56" s="282"/>
      <c r="AC56" s="282"/>
      <c r="AD56" s="282"/>
      <c r="AE56" s="162"/>
      <c r="AF56" s="277">
        <f t="shared" ref="AF56:AF58" si="6">AVERAGE(H56:AD56)</f>
        <v>0.52120726736520662</v>
      </c>
      <c r="AI56" s="246"/>
    </row>
    <row r="57" spans="1:38" ht="20.100000000000001" customHeight="1" x14ac:dyDescent="0.25">
      <c r="A57" s="328" t="s">
        <v>2357</v>
      </c>
      <c r="B57" s="329"/>
      <c r="C57" s="148">
        <f>SUMIF(K5:K48,"P",H5:H48)</f>
        <v>10113.492000000002</v>
      </c>
      <c r="D57" s="146">
        <f>SUMPRODUCT(E5:E37,L5:L37)-D56+SUM(F42:F47)</f>
        <v>4209.5889999999999</v>
      </c>
      <c r="E57" s="330">
        <f>IFERROR(D57/C57,0)</f>
        <v>0.41623496612248262</v>
      </c>
      <c r="F57" s="331"/>
      <c r="H57" s="281"/>
      <c r="I57" s="281">
        <v>0.50024526347992604</v>
      </c>
      <c r="J57" s="281">
        <v>0.73090492010995134</v>
      </c>
      <c r="K57" s="281">
        <v>0.52195651655843278</v>
      </c>
      <c r="L57" s="281">
        <v>0.62611616176786866</v>
      </c>
      <c r="M57" s="281">
        <v>0.37265209696792173</v>
      </c>
      <c r="N57" s="280">
        <v>0.52260839024666983</v>
      </c>
      <c r="O57" s="280">
        <v>0.43484790301254883</v>
      </c>
      <c r="P57" s="280">
        <v>0.35803709049126431</v>
      </c>
      <c r="Q57" s="280">
        <v>0.86205941219309778</v>
      </c>
      <c r="R57" s="280">
        <v>0.4753124947200642</v>
      </c>
      <c r="S57" s="280"/>
      <c r="T57" s="280"/>
      <c r="U57" s="281"/>
      <c r="V57" s="280"/>
      <c r="W57" s="282"/>
      <c r="X57" s="282"/>
      <c r="Y57" s="282"/>
      <c r="Z57" s="282"/>
      <c r="AA57" s="282"/>
      <c r="AB57" s="282"/>
      <c r="AC57" s="282"/>
      <c r="AD57" s="282"/>
      <c r="AE57" s="162"/>
      <c r="AF57" s="277">
        <f t="shared" si="6"/>
        <v>0.54047402495477459</v>
      </c>
      <c r="AI57" s="246"/>
    </row>
    <row r="58" spans="1:38" ht="20.100000000000001" customHeight="1" x14ac:dyDescent="0.25">
      <c r="A58" s="328" t="s">
        <v>1268</v>
      </c>
      <c r="B58" s="329"/>
      <c r="C58" s="130"/>
      <c r="D58" s="130"/>
      <c r="E58" s="330" t="str">
        <f>IFERROR(SUMIF(V5:V37,"&gt;0",V5:V37)/COUNTIF(V5:V37,"&gt;0"),"0,0%")</f>
        <v>0,0%</v>
      </c>
      <c r="F58" s="331"/>
      <c r="H58" s="281"/>
      <c r="I58" s="281">
        <v>0.74596375963075712</v>
      </c>
      <c r="J58" s="281">
        <v>0.80739948370809655</v>
      </c>
      <c r="K58" s="281">
        <v>0.83521846319190152</v>
      </c>
      <c r="L58" s="281">
        <v>0.79792618685918637</v>
      </c>
      <c r="M58" s="281">
        <v>0.71379935576931353</v>
      </c>
      <c r="N58" s="280">
        <v>0.80061019992013083</v>
      </c>
      <c r="O58" s="280">
        <v>0.84364968782014205</v>
      </c>
      <c r="P58" s="280">
        <v>0.86591145980793882</v>
      </c>
      <c r="Q58" s="280">
        <v>0.92053775201917099</v>
      </c>
      <c r="R58" s="280">
        <v>0.79256264938223131</v>
      </c>
      <c r="S58" s="280"/>
      <c r="T58" s="280"/>
      <c r="U58" s="281"/>
      <c r="V58" s="280"/>
      <c r="W58" s="282"/>
      <c r="X58" s="282"/>
      <c r="Y58" s="282"/>
      <c r="Z58" s="282"/>
      <c r="AA58" s="282"/>
      <c r="AB58" s="282"/>
      <c r="AC58" s="282"/>
      <c r="AD58" s="282"/>
      <c r="AE58" s="162"/>
      <c r="AF58" s="277">
        <f t="shared" si="6"/>
        <v>0.81235789981088691</v>
      </c>
      <c r="AI58" s="246"/>
    </row>
    <row r="59" spans="1:38" x14ac:dyDescent="0.25">
      <c r="J59" s="85"/>
      <c r="N59" s="128"/>
      <c r="W59" s="162"/>
      <c r="X59" s="162"/>
      <c r="Y59" s="162"/>
      <c r="Z59" s="162"/>
      <c r="AA59" s="162"/>
      <c r="AB59" s="162"/>
      <c r="AC59" s="162"/>
      <c r="AD59" s="162"/>
      <c r="AE59" s="162"/>
      <c r="AF59" s="162"/>
      <c r="AI59" s="246"/>
    </row>
    <row r="60" spans="1:38" ht="35.1" customHeight="1" x14ac:dyDescent="0.25">
      <c r="A60" s="375" t="s">
        <v>2358</v>
      </c>
      <c r="B60" s="376"/>
      <c r="C60" s="147">
        <f>SUM(C56:C57)</f>
        <v>13411.574000000002</v>
      </c>
      <c r="D60" s="147">
        <f>SUM(D56:D57)</f>
        <v>6206.9390000000003</v>
      </c>
      <c r="J60" s="85"/>
      <c r="W60" s="162"/>
      <c r="X60" s="162"/>
      <c r="Y60" s="162"/>
      <c r="Z60" s="162"/>
      <c r="AA60" s="162"/>
      <c r="AB60" s="162"/>
      <c r="AC60" s="162"/>
      <c r="AD60" s="162"/>
      <c r="AE60" s="162"/>
      <c r="AF60" s="162"/>
      <c r="AI60" s="246"/>
    </row>
    <row r="61" spans="1:38" x14ac:dyDescent="0.25">
      <c r="H61" s="85"/>
      <c r="I61" s="85"/>
      <c r="K61" s="84"/>
      <c r="L61" s="86"/>
      <c r="M61" s="86"/>
      <c r="N61" s="86"/>
      <c r="O61" s="86"/>
      <c r="P61" s="86"/>
      <c r="Q61" s="86"/>
      <c r="R61" s="86"/>
      <c r="S61"/>
      <c r="T61" s="84"/>
      <c r="U61" s="84"/>
      <c r="V61"/>
      <c r="W61" s="157"/>
      <c r="X61" s="157"/>
      <c r="Y61" s="157"/>
      <c r="Z61" s="157"/>
      <c r="AA61" s="157"/>
      <c r="AB61" s="157"/>
      <c r="AC61" s="157"/>
      <c r="AD61" s="157"/>
      <c r="AE61" s="157"/>
      <c r="AF61" s="157"/>
    </row>
    <row r="62" spans="1:38" x14ac:dyDescent="0.25">
      <c r="H62" s="85"/>
      <c r="I62" s="85"/>
      <c r="K62" s="84"/>
      <c r="L62" s="86"/>
      <c r="M62" s="86"/>
      <c r="N62" s="86"/>
      <c r="O62" s="86"/>
      <c r="P62" s="86"/>
      <c r="Q62" s="86"/>
      <c r="R62" s="86"/>
      <c r="S62"/>
      <c r="T62" s="84"/>
      <c r="U62" s="84"/>
      <c r="V62"/>
      <c r="W62" s="157"/>
      <c r="X62" s="157"/>
      <c r="Y62" s="157"/>
      <c r="Z62" s="157"/>
      <c r="AA62" s="157"/>
      <c r="AB62" s="157"/>
      <c r="AC62" s="157"/>
      <c r="AD62" s="157"/>
      <c r="AE62" s="157"/>
      <c r="AF62" s="157"/>
    </row>
    <row r="63" spans="1:38" ht="17.25" customHeight="1" x14ac:dyDescent="0.25">
      <c r="C63" s="332" t="s">
        <v>1287</v>
      </c>
      <c r="D63" s="332"/>
      <c r="E63" s="334" t="s">
        <v>1264</v>
      </c>
      <c r="F63" s="335"/>
      <c r="H63" s="338" t="s">
        <v>2555</v>
      </c>
      <c r="I63" s="338"/>
      <c r="J63" s="338"/>
      <c r="K63" s="338"/>
      <c r="L63" s="338"/>
      <c r="M63" s="338"/>
      <c r="N63" s="338"/>
      <c r="O63" s="338"/>
      <c r="P63" s="338"/>
      <c r="Q63" s="338"/>
      <c r="R63" s="338"/>
      <c r="S63" s="338"/>
      <c r="T63" s="338"/>
      <c r="U63" s="338"/>
      <c r="V63" s="338"/>
      <c r="W63" s="338"/>
      <c r="X63" s="338"/>
      <c r="Y63" s="338"/>
      <c r="Z63" s="338"/>
      <c r="AA63" s="338"/>
      <c r="AB63" s="338"/>
      <c r="AC63" s="338"/>
      <c r="AD63" s="338"/>
      <c r="AE63" s="287"/>
      <c r="AF63" s="318" t="s">
        <v>2553</v>
      </c>
    </row>
    <row r="64" spans="1:38" ht="15" customHeight="1" x14ac:dyDescent="0.25">
      <c r="C64" s="333"/>
      <c r="D64" s="333"/>
      <c r="E64" s="336"/>
      <c r="F64" s="337"/>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287"/>
      <c r="AF64" s="319"/>
    </row>
    <row r="65" spans="1:32" ht="17.25" x14ac:dyDescent="0.3">
      <c r="C65" s="320">
        <v>12388992.380000001</v>
      </c>
      <c r="D65" s="321"/>
      <c r="E65" s="322">
        <f>D55/C65</f>
        <v>0.40555460572492497</v>
      </c>
      <c r="F65" s="323"/>
      <c r="H65" s="288"/>
      <c r="I65" s="290">
        <v>0.31508034554138614</v>
      </c>
      <c r="J65" s="290">
        <v>0.32089749675025625</v>
      </c>
      <c r="K65" s="290">
        <v>0.51502313378612319</v>
      </c>
      <c r="L65" s="290">
        <v>0.2725581464922977</v>
      </c>
      <c r="M65" s="290">
        <v>0.36037694875069409</v>
      </c>
      <c r="N65" s="290">
        <v>0.26876422665133642</v>
      </c>
      <c r="O65" s="290">
        <v>0.28947805729459974</v>
      </c>
      <c r="P65" s="290">
        <v>0.29654291166817232</v>
      </c>
      <c r="Q65" s="290">
        <v>0.25907107451138811</v>
      </c>
      <c r="R65" s="290">
        <v>0.29654291166817232</v>
      </c>
      <c r="S65" s="290"/>
      <c r="T65" s="290"/>
      <c r="U65" s="290"/>
      <c r="V65" s="290"/>
      <c r="W65" s="291"/>
      <c r="X65" s="291"/>
      <c r="Y65" s="291"/>
      <c r="Z65" s="291"/>
      <c r="AA65" s="291"/>
      <c r="AB65" s="291"/>
      <c r="AC65" s="291"/>
      <c r="AD65" s="291"/>
      <c r="AE65" s="157"/>
      <c r="AF65" s="277">
        <f>AVERAGE(H65:AD65)</f>
        <v>0.31943352531144259</v>
      </c>
    </row>
    <row r="66" spans="1:32" ht="17.25" x14ac:dyDescent="0.3">
      <c r="C66" s="324">
        <v>3989.8</v>
      </c>
      <c r="D66" s="325"/>
      <c r="E66" s="326">
        <f>D56/C66</f>
        <v>0.50061406586796331</v>
      </c>
      <c r="F66" s="327"/>
      <c r="H66" s="288"/>
      <c r="I66" s="290">
        <v>0.27156248433505437</v>
      </c>
      <c r="J66" s="290">
        <v>0.28606759737330195</v>
      </c>
      <c r="K66" s="290">
        <v>0.42990830116797835</v>
      </c>
      <c r="L66" s="290">
        <v>0.29177277557772324</v>
      </c>
      <c r="M66" s="290">
        <v>0.37866459471652714</v>
      </c>
      <c r="N66" s="290">
        <v>0.32761942954534057</v>
      </c>
      <c r="O66" s="290">
        <v>0.25912025665446892</v>
      </c>
      <c r="P66" s="290">
        <v>0.37406135645897037</v>
      </c>
      <c r="Q66" s="290">
        <v>0.30606145671462226</v>
      </c>
      <c r="R66" s="290">
        <v>0.37406135645897037</v>
      </c>
      <c r="S66" s="290"/>
      <c r="T66" s="290"/>
      <c r="U66" s="290"/>
      <c r="V66" s="290"/>
      <c r="W66" s="291"/>
      <c r="X66" s="291"/>
      <c r="Y66" s="291"/>
      <c r="Z66" s="291"/>
      <c r="AA66" s="291"/>
      <c r="AB66" s="291"/>
      <c r="AC66" s="291"/>
      <c r="AD66" s="291"/>
      <c r="AE66" s="157"/>
      <c r="AF66" s="277">
        <f t="shared" ref="AF66" si="7">AVERAGE(H66:AD66)</f>
        <v>0.32988996090029576</v>
      </c>
    </row>
    <row r="67" spans="1:32" x14ac:dyDescent="0.25">
      <c r="H67" s="85"/>
      <c r="I67" s="85"/>
      <c r="K67" s="84"/>
      <c r="L67" s="86"/>
      <c r="M67" s="86"/>
      <c r="N67" s="86"/>
      <c r="O67" s="86"/>
      <c r="P67" s="86"/>
      <c r="Q67" s="86"/>
      <c r="R67" s="86"/>
      <c r="S67"/>
      <c r="T67" s="84"/>
      <c r="U67" s="84"/>
      <c r="V67"/>
      <c r="W67" s="157"/>
      <c r="X67" s="157"/>
      <c r="Y67" s="157"/>
      <c r="Z67" s="157"/>
      <c r="AA67" s="157"/>
      <c r="AB67" s="157"/>
      <c r="AC67" s="157"/>
      <c r="AD67" s="157"/>
      <c r="AE67" s="157"/>
      <c r="AF67" s="157"/>
    </row>
    <row r="68" spans="1:32" x14ac:dyDescent="0.25">
      <c r="H68" s="85"/>
      <c r="I68" s="85"/>
      <c r="K68" s="84"/>
      <c r="L68" s="86"/>
      <c r="M68" s="86"/>
      <c r="N68" s="86"/>
      <c r="O68" s="86"/>
      <c r="P68" s="86"/>
      <c r="Q68" s="86"/>
      <c r="R68" s="86"/>
      <c r="S68"/>
      <c r="T68" s="84"/>
      <c r="U68" s="84"/>
      <c r="V68"/>
      <c r="W68" s="157"/>
      <c r="X68" s="157"/>
      <c r="Y68" s="157"/>
      <c r="Z68" s="157"/>
      <c r="AA68" s="157"/>
      <c r="AB68" s="157"/>
      <c r="AC68" s="157"/>
      <c r="AD68" s="157"/>
      <c r="AE68" s="157"/>
      <c r="AF68" s="157"/>
    </row>
    <row r="69" spans="1:32" ht="17.25" hidden="1" x14ac:dyDescent="0.3">
      <c r="A69" s="315" t="s">
        <v>1283</v>
      </c>
      <c r="B69" s="315"/>
      <c r="C69" s="315"/>
      <c r="D69" s="315"/>
      <c r="E69" s="315"/>
      <c r="F69" s="315"/>
      <c r="G69" s="315"/>
      <c r="H69" s="315"/>
      <c r="I69" s="260"/>
      <c r="K69" s="84"/>
      <c r="L69" s="86"/>
      <c r="M69" s="86"/>
      <c r="N69" s="86"/>
      <c r="O69" s="86"/>
      <c r="P69" s="86"/>
      <c r="Q69" s="86"/>
      <c r="R69" s="86"/>
      <c r="S69"/>
      <c r="T69" s="84"/>
      <c r="U69" s="84"/>
      <c r="V69"/>
      <c r="W69" s="157"/>
      <c r="X69" s="157"/>
      <c r="Y69" s="157"/>
      <c r="Z69" s="157"/>
      <c r="AA69" s="157"/>
      <c r="AB69" s="157"/>
      <c r="AC69" s="157"/>
      <c r="AD69" s="157"/>
      <c r="AE69" s="157"/>
      <c r="AF69" s="157"/>
    </row>
    <row r="70" spans="1:32" hidden="1" x14ac:dyDescent="0.25">
      <c r="H70" s="85"/>
      <c r="I70" s="85"/>
      <c r="K70" s="84"/>
      <c r="L70" s="86"/>
      <c r="M70" s="86"/>
      <c r="N70" s="86"/>
      <c r="O70" s="86"/>
      <c r="P70" s="86"/>
      <c r="Q70" s="86"/>
      <c r="R70" s="86"/>
      <c r="S70"/>
      <c r="T70" s="84"/>
      <c r="U70" s="84"/>
      <c r="V70"/>
      <c r="W70" s="157"/>
      <c r="X70" s="157"/>
      <c r="Y70" s="157"/>
      <c r="Z70" s="157"/>
      <c r="AA70" s="157"/>
      <c r="AB70" s="157"/>
      <c r="AC70" s="157"/>
      <c r="AD70" s="157"/>
      <c r="AE70" s="157"/>
      <c r="AF70" s="157"/>
    </row>
    <row r="71" spans="1:32" hidden="1" x14ac:dyDescent="0.25">
      <c r="C71" s="149">
        <f>C2</f>
        <v>45735</v>
      </c>
      <c r="H71" s="85"/>
      <c r="I71" s="85"/>
      <c r="K71" s="84"/>
      <c r="L71" s="86"/>
      <c r="M71" s="86"/>
      <c r="N71" s="86"/>
      <c r="O71" s="86"/>
      <c r="P71" s="86"/>
      <c r="Q71" s="86"/>
      <c r="R71" s="86"/>
      <c r="S71"/>
      <c r="T71" s="84"/>
      <c r="U71" s="84"/>
      <c r="V71"/>
      <c r="W71" s="157"/>
      <c r="X71" s="157"/>
      <c r="Y71" s="157"/>
      <c r="Z71" s="157"/>
      <c r="AA71" s="157"/>
      <c r="AB71" s="157"/>
      <c r="AC71" s="157"/>
      <c r="AD71" s="157"/>
      <c r="AE71" s="157"/>
      <c r="AF71" s="157"/>
    </row>
    <row r="72" spans="1:32" ht="15.75" hidden="1" thickBot="1" x14ac:dyDescent="0.3">
      <c r="H72" s="85"/>
      <c r="I72" s="85"/>
      <c r="K72" s="84"/>
      <c r="L72" s="86"/>
      <c r="M72" s="86"/>
      <c r="N72" s="86"/>
      <c r="O72" s="86"/>
      <c r="P72" s="86"/>
      <c r="Q72" s="86"/>
      <c r="R72" s="86"/>
      <c r="S72"/>
      <c r="T72" s="84"/>
      <c r="U72" s="84"/>
      <c r="V72"/>
      <c r="W72" s="157"/>
      <c r="X72" s="157"/>
      <c r="Y72" s="157"/>
      <c r="Z72" s="157"/>
      <c r="AA72" s="157"/>
      <c r="AB72" s="157"/>
      <c r="AC72" s="157"/>
      <c r="AD72" s="157"/>
      <c r="AE72" s="157"/>
      <c r="AF72" s="157"/>
    </row>
    <row r="73" spans="1:32" ht="15.75" hidden="1" thickBot="1" x14ac:dyDescent="0.3">
      <c r="A73" s="87" t="s">
        <v>1243</v>
      </c>
      <c r="B73" s="87" t="s">
        <v>1168</v>
      </c>
      <c r="C73" s="87" t="s">
        <v>21</v>
      </c>
      <c r="D73" s="87" t="s">
        <v>23</v>
      </c>
      <c r="E73" s="87" t="s">
        <v>24</v>
      </c>
      <c r="F73" s="87" t="s">
        <v>1275</v>
      </c>
      <c r="G73" s="87" t="s">
        <v>1244</v>
      </c>
      <c r="H73" s="316" t="s">
        <v>1244</v>
      </c>
      <c r="I73" s="317"/>
      <c r="K73" s="84"/>
      <c r="L73" s="86"/>
      <c r="M73" s="86"/>
      <c r="N73" s="86"/>
      <c r="O73" s="86"/>
      <c r="P73" s="86"/>
      <c r="Q73" s="86"/>
      <c r="R73" s="86"/>
      <c r="S73"/>
      <c r="T73" s="84"/>
      <c r="U73" s="84"/>
      <c r="V73"/>
      <c r="W73" s="157"/>
      <c r="X73" s="157"/>
      <c r="Y73" s="157"/>
      <c r="Z73" s="157"/>
      <c r="AA73" s="157"/>
      <c r="AB73" s="157"/>
      <c r="AC73" s="157"/>
      <c r="AD73" s="157"/>
      <c r="AE73" s="157"/>
      <c r="AF73" s="157"/>
    </row>
    <row r="74" spans="1:32" hidden="1" x14ac:dyDescent="0.25">
      <c r="A74" s="151"/>
      <c r="B74" s="25" t="str">
        <f>IFERROR(INDEX('SEMANA 17 AL 21 MAR'!$A$7:$AA$383,MATCH(A74,'SEMANA 17 AL 21 MAR'!$A$7:$A$424),2),"")</f>
        <v/>
      </c>
      <c r="C74" s="25" t="str">
        <f>IFERROR(INDEX('SEMANA 17 AL 21 MAR'!$A$7:$AA$383,MATCH(A74,'SEMANA 17 AL 21 MAR'!$A$7:$A$424),3),"")</f>
        <v/>
      </c>
      <c r="D74" s="25" t="str">
        <f>IFERROR(INDEX('SEMANA 17 AL 21 MAR'!$A$7:$AA$383,MATCH(A74,'SEMANA 17 AL 21 MAR'!$A$7:$A$424),5),"")</f>
        <v/>
      </c>
      <c r="E74" s="117" t="str">
        <f>IFERROR(INDEX('SEMANA 17 AL 21 MAR'!$A$7:$AA$383,MATCH(A74,'SEMANA 17 AL 21 MAR'!$A$7:$A$424),6),"")</f>
        <v/>
      </c>
      <c r="F74" s="118" t="str">
        <f>IFERROR(INDEX('SEMANA 17 AL 21 MAR'!$A$7:$AA$383,MATCH(A74,'SEMANA 17 AL 21 MAR'!$A$7:$A$424),7),"")</f>
        <v/>
      </c>
      <c r="G74" s="284" t="str">
        <f>IFERROR(INDEX('SEMANA 17 AL 21 MAR'!$A$7:$AA$383,MATCH(A74,'SEMANA 17 AL 21 MAR'!$A$7:$A$424),10),"")</f>
        <v/>
      </c>
      <c r="H74" s="313" t="str">
        <f>IFERROR(E74*G74,"")</f>
        <v/>
      </c>
      <c r="I74" s="314"/>
      <c r="K74" s="84"/>
      <c r="L74" s="86"/>
      <c r="M74" s="86"/>
      <c r="N74" s="86"/>
      <c r="O74" s="86"/>
      <c r="P74" s="86"/>
      <c r="Q74" s="86"/>
      <c r="R74" s="86"/>
      <c r="S74"/>
      <c r="T74" s="84"/>
      <c r="U74" s="84"/>
      <c r="V74"/>
      <c r="W74" s="157"/>
      <c r="X74" s="157"/>
      <c r="Y74" s="157"/>
      <c r="Z74" s="157"/>
      <c r="AA74" s="157"/>
      <c r="AB74" s="157"/>
      <c r="AC74" s="157"/>
      <c r="AD74" s="157"/>
      <c r="AE74" s="157"/>
      <c r="AF74" s="157"/>
    </row>
    <row r="75" spans="1:32" hidden="1" x14ac:dyDescent="0.25">
      <c r="A75" s="141"/>
      <c r="B75" s="26" t="str">
        <f>IFERROR(INDEX('SEMANA 17 AL 21 MAR'!$A$7:$AA$383,MATCH(A75,'SEMANA 17 AL 21 MAR'!$A$7:$A$424),2),"")</f>
        <v/>
      </c>
      <c r="C75" s="26" t="str">
        <f>IFERROR(INDEX('SEMANA 17 AL 21 MAR'!$A$7:$AA$383,MATCH(A75,'SEMANA 17 AL 21 MAR'!$A$7:$A$424),3),"")</f>
        <v/>
      </c>
      <c r="D75" s="26" t="str">
        <f>IFERROR(INDEX('SEMANA 17 AL 21 MAR'!$A$7:$AA$383,MATCH(A75,'SEMANA 17 AL 21 MAR'!$A$7:$A$424),5),"")</f>
        <v/>
      </c>
      <c r="E75" s="122" t="str">
        <f>IFERROR(INDEX('SEMANA 17 AL 21 MAR'!$A$7:$AA$383,MATCH(A75,'SEMANA 17 AL 21 MAR'!$A$7:$A$424),6),"")</f>
        <v/>
      </c>
      <c r="F75" s="123" t="str">
        <f>IFERROR(INDEX('SEMANA 17 AL 21 MAR'!$A$7:$AA$383,MATCH(A75,'SEMANA 17 AL 21 MAR'!$A$7:$A$424),7),"")</f>
        <v/>
      </c>
      <c r="G75" s="284" t="str">
        <f>IFERROR(INDEX('SEMANA 17 AL 21 MAR'!$A$7:$AA$383,MATCH(A75,'SEMANA 17 AL 21 MAR'!$A$7:$A$424),10),"")</f>
        <v/>
      </c>
      <c r="H75" s="313" t="str">
        <f t="shared" ref="H75:H135" si="8">IFERROR(E75*G75,"")</f>
        <v/>
      </c>
      <c r="I75" s="314"/>
      <c r="K75" s="84"/>
      <c r="L75" s="86"/>
      <c r="M75" s="86"/>
      <c r="N75" s="86"/>
      <c r="O75" s="86"/>
      <c r="P75" s="86"/>
      <c r="Q75" s="86"/>
      <c r="R75" s="86"/>
      <c r="S75"/>
      <c r="T75" s="84"/>
      <c r="U75" s="84"/>
      <c r="V75"/>
      <c r="W75" s="157"/>
      <c r="X75" s="157"/>
      <c r="Y75" s="157"/>
      <c r="Z75" s="157"/>
      <c r="AA75" s="157"/>
      <c r="AB75" s="157"/>
      <c r="AC75" s="157"/>
      <c r="AD75" s="157"/>
      <c r="AE75" s="157"/>
      <c r="AF75" s="157"/>
    </row>
    <row r="76" spans="1:32" hidden="1" x14ac:dyDescent="0.25">
      <c r="A76" s="141"/>
      <c r="B76" s="26" t="str">
        <f>IFERROR(INDEX('SEMANA 17 AL 21 MAR'!$A$7:$AA$383,MATCH(A76,'SEMANA 17 AL 21 MAR'!$A$7:$A$424),2),"")</f>
        <v/>
      </c>
      <c r="C76" s="26" t="str">
        <f>IFERROR(INDEX('SEMANA 17 AL 21 MAR'!$A$7:$AA$383,MATCH(A76,'SEMANA 17 AL 21 MAR'!$A$7:$A$424),3),"")</f>
        <v/>
      </c>
      <c r="D76" s="26" t="str">
        <f>IFERROR(INDEX('SEMANA 17 AL 21 MAR'!$A$7:$AA$383,MATCH(A76,'SEMANA 17 AL 21 MAR'!$A$7:$A$424),5),"")</f>
        <v/>
      </c>
      <c r="E76" s="122" t="str">
        <f>IFERROR(INDEX('SEMANA 17 AL 21 MAR'!$A$7:$AA$383,MATCH(A76,'SEMANA 17 AL 21 MAR'!$A$7:$A$424),6),"")</f>
        <v/>
      </c>
      <c r="F76" s="123" t="str">
        <f>IFERROR(INDEX('SEMANA 17 AL 21 MAR'!$A$7:$AA$383,MATCH(A76,'SEMANA 17 AL 21 MAR'!$A$7:$A$424),7),"")</f>
        <v/>
      </c>
      <c r="G76" s="284" t="str">
        <f>IFERROR(INDEX('SEMANA 17 AL 21 MAR'!$A$7:$AA$383,MATCH(A76,'SEMANA 17 AL 21 MAR'!$A$7:$A$424),10),"")</f>
        <v/>
      </c>
      <c r="H76" s="313" t="str">
        <f t="shared" si="8"/>
        <v/>
      </c>
      <c r="I76" s="314"/>
      <c r="K76" s="84"/>
      <c r="L76" s="86"/>
      <c r="M76" s="86"/>
      <c r="N76" s="86"/>
      <c r="O76" s="86"/>
      <c r="P76" s="86"/>
      <c r="Q76" s="86"/>
      <c r="R76" s="86"/>
      <c r="S76"/>
      <c r="T76" s="84"/>
      <c r="U76" s="84"/>
      <c r="V76"/>
      <c r="W76" s="157"/>
      <c r="X76" s="157"/>
      <c r="Y76" s="157"/>
      <c r="Z76" s="157"/>
      <c r="AA76" s="157"/>
      <c r="AB76" s="157"/>
      <c r="AC76" s="157"/>
      <c r="AD76" s="157"/>
      <c r="AE76" s="157"/>
      <c r="AF76" s="157"/>
    </row>
    <row r="77" spans="1:32" hidden="1" x14ac:dyDescent="0.25">
      <c r="A77" s="141"/>
      <c r="B77" s="26" t="str">
        <f>IFERROR(INDEX('SEMANA 17 AL 21 MAR'!$A$7:$AA$383,MATCH(A77,'SEMANA 17 AL 21 MAR'!$A$7:$A$424),2),"")</f>
        <v/>
      </c>
      <c r="C77" s="26" t="str">
        <f>IFERROR(INDEX('SEMANA 17 AL 21 MAR'!$A$7:$AA$383,MATCH(A77,'SEMANA 17 AL 21 MAR'!$A$7:$A$424),3),"")</f>
        <v/>
      </c>
      <c r="D77" s="26" t="str">
        <f>IFERROR(INDEX('SEMANA 17 AL 21 MAR'!$A$7:$AA$383,MATCH(A77,'SEMANA 17 AL 21 MAR'!$A$7:$A$424),5),"")</f>
        <v/>
      </c>
      <c r="E77" s="122" t="str">
        <f>IFERROR(INDEX('SEMANA 17 AL 21 MAR'!$A$7:$AA$383,MATCH(A77,'SEMANA 17 AL 21 MAR'!$A$7:$A$424),6),"")</f>
        <v/>
      </c>
      <c r="F77" s="123" t="str">
        <f>IFERROR(INDEX('SEMANA 17 AL 21 MAR'!$A$7:$AA$383,MATCH(A77,'SEMANA 17 AL 21 MAR'!$A$7:$A$424),7),"")</f>
        <v/>
      </c>
      <c r="G77" s="284" t="str">
        <f>IFERROR(INDEX('SEMANA 17 AL 21 MAR'!$A$7:$AA$383,MATCH(A77,'SEMANA 17 AL 21 MAR'!$A$7:$A$424),10),"")</f>
        <v/>
      </c>
      <c r="H77" s="313" t="str">
        <f t="shared" si="8"/>
        <v/>
      </c>
      <c r="I77" s="314"/>
      <c r="K77" s="84"/>
      <c r="L77" s="86"/>
      <c r="M77" s="86"/>
      <c r="N77" s="86"/>
      <c r="O77" s="86"/>
      <c r="P77" s="86"/>
      <c r="Q77" s="86"/>
      <c r="R77" s="86"/>
      <c r="S77"/>
      <c r="T77" s="84"/>
      <c r="U77" s="84"/>
      <c r="V77"/>
      <c r="W77" s="157"/>
      <c r="X77" s="157"/>
      <c r="Y77" s="157"/>
      <c r="Z77" s="157"/>
      <c r="AA77" s="157"/>
      <c r="AB77" s="157"/>
      <c r="AC77" s="157"/>
      <c r="AD77" s="157"/>
      <c r="AE77" s="157"/>
      <c r="AF77" s="157"/>
    </row>
    <row r="78" spans="1:32" hidden="1" x14ac:dyDescent="0.25">
      <c r="A78" s="141"/>
      <c r="B78" s="26" t="str">
        <f>IFERROR(INDEX('SEMANA 17 AL 21 MAR'!$A$7:$AA$383,MATCH(A78,'SEMANA 17 AL 21 MAR'!$A$7:$A$424),2),"")</f>
        <v/>
      </c>
      <c r="C78" s="26" t="str">
        <f>IFERROR(INDEX('SEMANA 17 AL 21 MAR'!$A$7:$AA$383,MATCH(A78,'SEMANA 17 AL 21 MAR'!$A$7:$A$424),3),"")</f>
        <v/>
      </c>
      <c r="D78" s="26" t="str">
        <f>IFERROR(INDEX('SEMANA 17 AL 21 MAR'!$A$7:$AA$383,MATCH(A78,'SEMANA 17 AL 21 MAR'!$A$7:$A$424),5),"")</f>
        <v/>
      </c>
      <c r="E78" s="122" t="str">
        <f>IFERROR(INDEX('SEMANA 17 AL 21 MAR'!$A$7:$AA$383,MATCH(A78,'SEMANA 17 AL 21 MAR'!$A$7:$A$424),6),"")</f>
        <v/>
      </c>
      <c r="F78" s="123" t="str">
        <f>IFERROR(INDEX('SEMANA 17 AL 21 MAR'!$A$7:$AA$383,MATCH(A78,'SEMANA 17 AL 21 MAR'!$A$7:$A$424),7),"")</f>
        <v/>
      </c>
      <c r="G78" s="284" t="str">
        <f>IFERROR(INDEX('SEMANA 17 AL 21 MAR'!$A$7:$AA$383,MATCH(A78,'SEMANA 17 AL 21 MAR'!$A$7:$A$424),10),"")</f>
        <v/>
      </c>
      <c r="H78" s="313" t="str">
        <f t="shared" si="8"/>
        <v/>
      </c>
      <c r="I78" s="314"/>
      <c r="K78" s="84"/>
      <c r="L78" s="86"/>
      <c r="M78" s="86"/>
      <c r="N78" s="86"/>
      <c r="O78" s="86"/>
      <c r="P78" s="86"/>
      <c r="Q78" s="86"/>
      <c r="R78" s="86"/>
      <c r="S78"/>
      <c r="T78" s="84"/>
      <c r="U78" s="84"/>
      <c r="V78"/>
      <c r="W78" s="157"/>
      <c r="X78" s="157"/>
      <c r="Y78" s="157"/>
      <c r="Z78" s="157"/>
      <c r="AA78" s="157"/>
      <c r="AB78" s="157"/>
      <c r="AC78" s="157"/>
      <c r="AD78" s="157"/>
      <c r="AE78" s="157"/>
      <c r="AF78" s="157"/>
    </row>
    <row r="79" spans="1:32" hidden="1" x14ac:dyDescent="0.25">
      <c r="A79" s="141"/>
      <c r="B79" s="26" t="str">
        <f>IFERROR(INDEX('SEMANA 17 AL 21 MAR'!$A$7:$AA$383,MATCH(A79,'SEMANA 17 AL 21 MAR'!$A$7:$A$424),2),"")</f>
        <v/>
      </c>
      <c r="C79" s="26" t="str">
        <f>IFERROR(INDEX('SEMANA 17 AL 21 MAR'!$A$7:$AA$383,MATCH(A79,'SEMANA 17 AL 21 MAR'!$A$7:$A$424),3),"")</f>
        <v/>
      </c>
      <c r="D79" s="26" t="str">
        <f>IFERROR(INDEX('SEMANA 17 AL 21 MAR'!$A$7:$AA$383,MATCH(A79,'SEMANA 17 AL 21 MAR'!$A$7:$A$424),5),"")</f>
        <v/>
      </c>
      <c r="E79" s="122" t="str">
        <f>IFERROR(INDEX('SEMANA 17 AL 21 MAR'!$A$7:$AA$383,MATCH(A79,'SEMANA 17 AL 21 MAR'!$A$7:$A$424),6),"")</f>
        <v/>
      </c>
      <c r="F79" s="123" t="str">
        <f>IFERROR(INDEX('SEMANA 17 AL 21 MAR'!$A$7:$AA$383,MATCH(A79,'SEMANA 17 AL 21 MAR'!$A$7:$A$424),7),"")</f>
        <v/>
      </c>
      <c r="G79" s="284" t="str">
        <f>IFERROR(INDEX('SEMANA 17 AL 21 MAR'!$A$7:$AA$383,MATCH(A79,'SEMANA 17 AL 21 MAR'!$A$7:$A$424),10),"")</f>
        <v/>
      </c>
      <c r="H79" s="313" t="str">
        <f t="shared" si="8"/>
        <v/>
      </c>
      <c r="I79" s="314"/>
      <c r="K79" s="84"/>
      <c r="L79" s="86"/>
      <c r="M79" s="86"/>
      <c r="N79" s="86"/>
      <c r="O79" s="86"/>
      <c r="P79" s="86"/>
      <c r="Q79" s="86"/>
      <c r="R79" s="86"/>
      <c r="S79"/>
      <c r="T79" s="84"/>
      <c r="U79" s="84"/>
      <c r="V79"/>
      <c r="W79" s="157"/>
      <c r="X79" s="157"/>
      <c r="Y79" s="157"/>
      <c r="Z79" s="157"/>
      <c r="AA79" s="157"/>
      <c r="AB79" s="157"/>
      <c r="AC79" s="157"/>
      <c r="AD79" s="157"/>
      <c r="AE79" s="157"/>
      <c r="AF79" s="157"/>
    </row>
    <row r="80" spans="1:32" hidden="1" x14ac:dyDescent="0.25">
      <c r="A80" s="141"/>
      <c r="B80" s="26" t="str">
        <f>IFERROR(INDEX('SEMANA 17 AL 21 MAR'!$A$7:$AA$383,MATCH(A80,'SEMANA 17 AL 21 MAR'!$A$7:$A$424),2),"")</f>
        <v/>
      </c>
      <c r="C80" s="26" t="str">
        <f>IFERROR(INDEX('SEMANA 17 AL 21 MAR'!$A$7:$AA$383,MATCH(A80,'SEMANA 17 AL 21 MAR'!$A$7:$A$424),3),"")</f>
        <v/>
      </c>
      <c r="D80" s="26" t="str">
        <f>IFERROR(INDEX('SEMANA 17 AL 21 MAR'!$A$7:$AA$383,MATCH(A80,'SEMANA 17 AL 21 MAR'!$A$7:$A$424),5),"")</f>
        <v/>
      </c>
      <c r="E80" s="122" t="str">
        <f>IFERROR(INDEX('SEMANA 17 AL 21 MAR'!$A$7:$AA$383,MATCH(A80,'SEMANA 17 AL 21 MAR'!$A$7:$A$424),6),"")</f>
        <v/>
      </c>
      <c r="F80" s="123" t="str">
        <f>IFERROR(INDEX('SEMANA 17 AL 21 MAR'!$A$7:$AA$383,MATCH(A80,'SEMANA 17 AL 21 MAR'!$A$7:$A$424),7),"")</f>
        <v/>
      </c>
      <c r="G80" s="284" t="str">
        <f>IFERROR(INDEX('SEMANA 17 AL 21 MAR'!$A$7:$AA$383,MATCH(A80,'SEMANA 17 AL 21 MAR'!$A$7:$A$424),10),"")</f>
        <v/>
      </c>
      <c r="H80" s="313" t="str">
        <f t="shared" si="8"/>
        <v/>
      </c>
      <c r="I80" s="314"/>
      <c r="K80" s="84"/>
      <c r="L80" s="86"/>
      <c r="M80" s="86"/>
      <c r="N80" s="86"/>
      <c r="O80" s="86"/>
      <c r="P80" s="86"/>
      <c r="Q80" s="86"/>
      <c r="R80" s="86"/>
      <c r="S80"/>
      <c r="T80" s="84"/>
      <c r="U80" s="84"/>
      <c r="V80"/>
      <c r="W80" s="157"/>
      <c r="X80" s="157"/>
      <c r="Y80" s="157"/>
      <c r="Z80" s="157"/>
      <c r="AA80" s="157"/>
      <c r="AB80" s="157"/>
      <c r="AC80" s="157"/>
      <c r="AD80" s="157"/>
      <c r="AE80" s="157"/>
      <c r="AF80" s="157"/>
    </row>
    <row r="81" spans="1:32" hidden="1" x14ac:dyDescent="0.25">
      <c r="A81" s="141"/>
      <c r="B81" s="26" t="str">
        <f>IFERROR(INDEX('SEMANA 17 AL 21 MAR'!$A$7:$AA$383,MATCH(A81,'SEMANA 17 AL 21 MAR'!$A$7:$A$424),2),"")</f>
        <v/>
      </c>
      <c r="C81" s="26" t="str">
        <f>IFERROR(INDEX('SEMANA 17 AL 21 MAR'!$A$7:$AA$383,MATCH(A81,'SEMANA 17 AL 21 MAR'!$A$7:$A$424),3),"")</f>
        <v/>
      </c>
      <c r="D81" s="26" t="str">
        <f>IFERROR(INDEX('SEMANA 17 AL 21 MAR'!$A$7:$AA$383,MATCH(A81,'SEMANA 17 AL 21 MAR'!$A$7:$A$424),5),"")</f>
        <v/>
      </c>
      <c r="E81" s="122" t="str">
        <f>IFERROR(INDEX('SEMANA 17 AL 21 MAR'!$A$7:$AA$383,MATCH(A81,'SEMANA 17 AL 21 MAR'!$A$7:$A$424),6),"")</f>
        <v/>
      </c>
      <c r="F81" s="123" t="str">
        <f>IFERROR(INDEX('SEMANA 17 AL 21 MAR'!$A$7:$AA$383,MATCH(A81,'SEMANA 17 AL 21 MAR'!$A$7:$A$424),7),"")</f>
        <v/>
      </c>
      <c r="G81" s="284" t="str">
        <f>IFERROR(INDEX('SEMANA 17 AL 21 MAR'!$A$7:$AA$383,MATCH(A81,'SEMANA 17 AL 21 MAR'!$A$7:$A$424),10),"")</f>
        <v/>
      </c>
      <c r="H81" s="313" t="str">
        <f t="shared" si="8"/>
        <v/>
      </c>
      <c r="I81" s="314"/>
      <c r="K81" s="84"/>
      <c r="L81" s="86"/>
      <c r="M81" s="86"/>
      <c r="N81" s="86"/>
      <c r="O81" s="86"/>
      <c r="P81" s="86"/>
      <c r="Q81" s="86"/>
      <c r="R81" s="86"/>
      <c r="S81"/>
      <c r="T81" s="84"/>
      <c r="U81" s="84"/>
      <c r="V81"/>
      <c r="W81" s="157"/>
      <c r="X81" s="157"/>
      <c r="Y81" s="157"/>
      <c r="Z81" s="157"/>
      <c r="AA81" s="157"/>
      <c r="AB81" s="157"/>
      <c r="AC81" s="157"/>
      <c r="AD81" s="157"/>
      <c r="AE81" s="157"/>
      <c r="AF81" s="157"/>
    </row>
    <row r="82" spans="1:32" hidden="1" x14ac:dyDescent="0.25">
      <c r="A82" s="141"/>
      <c r="B82" s="26" t="str">
        <f>IFERROR(INDEX('SEMANA 17 AL 21 MAR'!$A$7:$AA$383,MATCH(A82,'SEMANA 17 AL 21 MAR'!$A$7:$A$424),2),"")</f>
        <v/>
      </c>
      <c r="C82" s="26" t="str">
        <f>IFERROR(INDEX('SEMANA 17 AL 21 MAR'!$A$7:$AA$383,MATCH(A82,'SEMANA 17 AL 21 MAR'!$A$7:$A$424),3),"")</f>
        <v/>
      </c>
      <c r="D82" s="26" t="str">
        <f>IFERROR(INDEX('SEMANA 17 AL 21 MAR'!$A$7:$AA$383,MATCH(A82,'SEMANA 17 AL 21 MAR'!$A$7:$A$424),5),"")</f>
        <v/>
      </c>
      <c r="E82" s="122" t="str">
        <f>IFERROR(INDEX('SEMANA 17 AL 21 MAR'!$A$7:$AA$383,MATCH(A82,'SEMANA 17 AL 21 MAR'!$A$7:$A$424),6),"")</f>
        <v/>
      </c>
      <c r="F82" s="123" t="str">
        <f>IFERROR(INDEX('SEMANA 17 AL 21 MAR'!$A$7:$AA$383,MATCH(A82,'SEMANA 17 AL 21 MAR'!$A$7:$A$424),7),"")</f>
        <v/>
      </c>
      <c r="G82" s="284" t="str">
        <f>IFERROR(INDEX('SEMANA 17 AL 21 MAR'!$A$7:$AA$383,MATCH(A82,'SEMANA 17 AL 21 MAR'!$A$7:$A$424),10),"")</f>
        <v/>
      </c>
      <c r="H82" s="313" t="str">
        <f t="shared" si="8"/>
        <v/>
      </c>
      <c r="I82" s="314"/>
      <c r="K82" s="84"/>
      <c r="L82" s="86"/>
      <c r="M82" s="86"/>
      <c r="N82" s="86"/>
      <c r="O82" s="86"/>
      <c r="P82" s="86"/>
      <c r="Q82" s="86"/>
      <c r="R82" s="86"/>
      <c r="S82"/>
      <c r="T82" s="84"/>
      <c r="U82" s="84"/>
      <c r="V82"/>
      <c r="W82" s="157"/>
      <c r="X82" s="157"/>
      <c r="Y82" s="157"/>
      <c r="Z82" s="157"/>
      <c r="AA82" s="157"/>
      <c r="AB82" s="157"/>
      <c r="AC82" s="157"/>
      <c r="AD82" s="157"/>
      <c r="AE82" s="157"/>
      <c r="AF82" s="157"/>
    </row>
    <row r="83" spans="1:32" hidden="1" x14ac:dyDescent="0.25">
      <c r="A83" s="141"/>
      <c r="B83" s="26" t="str">
        <f>IFERROR(INDEX('SEMANA 17 AL 21 MAR'!$A$7:$AA$383,MATCH(A83,'SEMANA 17 AL 21 MAR'!$A$7:$A$424),2),"")</f>
        <v/>
      </c>
      <c r="C83" s="26" t="str">
        <f>IFERROR(INDEX('SEMANA 17 AL 21 MAR'!$A$7:$AA$383,MATCH(A83,'SEMANA 17 AL 21 MAR'!$A$7:$A$424),3),"")</f>
        <v/>
      </c>
      <c r="D83" s="26" t="str">
        <f>IFERROR(INDEX('SEMANA 17 AL 21 MAR'!$A$7:$AA$383,MATCH(A83,'SEMANA 17 AL 21 MAR'!$A$7:$A$424),5),"")</f>
        <v/>
      </c>
      <c r="E83" s="122" t="str">
        <f>IFERROR(INDEX('SEMANA 17 AL 21 MAR'!$A$7:$AA$383,MATCH(A83,'SEMANA 17 AL 21 MAR'!$A$7:$A$424),6),"")</f>
        <v/>
      </c>
      <c r="F83" s="123" t="str">
        <f>IFERROR(INDEX('SEMANA 17 AL 21 MAR'!$A$7:$AA$383,MATCH(A83,'SEMANA 17 AL 21 MAR'!$A$7:$A$424),7),"")</f>
        <v/>
      </c>
      <c r="G83" s="284" t="str">
        <f>IFERROR(INDEX('SEMANA 17 AL 21 MAR'!$A$7:$AA$383,MATCH(A83,'SEMANA 17 AL 21 MAR'!$A$7:$A$424),10),"")</f>
        <v/>
      </c>
      <c r="H83" s="313" t="str">
        <f t="shared" si="8"/>
        <v/>
      </c>
      <c r="I83" s="314"/>
      <c r="K83" s="84"/>
      <c r="L83" s="86"/>
      <c r="M83" s="86"/>
      <c r="N83" s="86"/>
      <c r="O83" s="86"/>
      <c r="P83" s="86"/>
      <c r="Q83" s="86"/>
      <c r="R83" s="86"/>
      <c r="S83"/>
      <c r="T83" s="84"/>
      <c r="U83" s="84"/>
      <c r="V83"/>
      <c r="W83" s="157"/>
      <c r="X83" s="157"/>
      <c r="Y83" s="157"/>
      <c r="Z83" s="157"/>
      <c r="AA83" s="157"/>
      <c r="AB83" s="157"/>
      <c r="AC83" s="157"/>
      <c r="AD83" s="157"/>
      <c r="AE83" s="157"/>
      <c r="AF83" s="157"/>
    </row>
    <row r="84" spans="1:32" hidden="1" x14ac:dyDescent="0.25">
      <c r="A84" s="141"/>
      <c r="B84" s="26" t="str">
        <f>IFERROR(INDEX('SEMANA 17 AL 21 MAR'!$A$7:$AA$383,MATCH(A84,'SEMANA 17 AL 21 MAR'!$A$7:$A$424),2),"")</f>
        <v/>
      </c>
      <c r="C84" s="26" t="str">
        <f>IFERROR(INDEX('SEMANA 17 AL 21 MAR'!$A$7:$AA$383,MATCH(A84,'SEMANA 17 AL 21 MAR'!$A$7:$A$424),3),"")</f>
        <v/>
      </c>
      <c r="D84" s="26" t="str">
        <f>IFERROR(INDEX('SEMANA 17 AL 21 MAR'!$A$7:$AA$383,MATCH(A84,'SEMANA 17 AL 21 MAR'!$A$7:$A$424),5),"")</f>
        <v/>
      </c>
      <c r="E84" s="122" t="str">
        <f>IFERROR(INDEX('SEMANA 17 AL 21 MAR'!$A$7:$AA$383,MATCH(A84,'SEMANA 17 AL 21 MAR'!$A$7:$A$424),6),"")</f>
        <v/>
      </c>
      <c r="F84" s="123" t="str">
        <f>IFERROR(INDEX('SEMANA 17 AL 21 MAR'!$A$7:$AA$383,MATCH(A84,'SEMANA 17 AL 21 MAR'!$A$7:$A$424),7),"")</f>
        <v/>
      </c>
      <c r="G84" s="284" t="str">
        <f>IFERROR(INDEX('SEMANA 17 AL 21 MAR'!$A$7:$AA$383,MATCH(A84,'SEMANA 17 AL 21 MAR'!$A$7:$A$424),10),"")</f>
        <v/>
      </c>
      <c r="H84" s="313" t="str">
        <f t="shared" si="8"/>
        <v/>
      </c>
      <c r="I84" s="314"/>
      <c r="K84" s="84"/>
      <c r="L84" s="86"/>
      <c r="M84" s="86"/>
      <c r="N84" s="86"/>
      <c r="O84" s="86"/>
      <c r="P84" s="86"/>
      <c r="Q84" s="86"/>
      <c r="R84" s="86"/>
      <c r="S84"/>
      <c r="T84" s="84"/>
      <c r="U84" s="84"/>
      <c r="V84"/>
      <c r="W84" s="157"/>
      <c r="X84" s="157"/>
      <c r="Y84" s="157"/>
      <c r="Z84" s="157"/>
      <c r="AA84" s="157"/>
      <c r="AB84" s="157"/>
      <c r="AC84" s="157"/>
      <c r="AD84" s="157"/>
      <c r="AE84" s="157"/>
      <c r="AF84" s="157"/>
    </row>
    <row r="85" spans="1:32" hidden="1" x14ac:dyDescent="0.25">
      <c r="A85" s="141"/>
      <c r="B85" s="26" t="str">
        <f>IFERROR(INDEX('SEMANA 17 AL 21 MAR'!$A$7:$AA$383,MATCH(A85,'SEMANA 17 AL 21 MAR'!$A$7:$A$424),2),"")</f>
        <v/>
      </c>
      <c r="C85" s="26" t="str">
        <f>IFERROR(INDEX('SEMANA 17 AL 21 MAR'!$A$7:$AA$383,MATCH(A85,'SEMANA 17 AL 21 MAR'!$A$7:$A$424),3),"")</f>
        <v/>
      </c>
      <c r="D85" s="26" t="str">
        <f>IFERROR(INDEX('SEMANA 17 AL 21 MAR'!$A$7:$AA$383,MATCH(A85,'SEMANA 17 AL 21 MAR'!$A$7:$A$424),5),"")</f>
        <v/>
      </c>
      <c r="E85" s="122" t="str">
        <f>IFERROR(INDEX('SEMANA 17 AL 21 MAR'!$A$7:$AA$383,MATCH(A85,'SEMANA 17 AL 21 MAR'!$A$7:$A$424),6),"")</f>
        <v/>
      </c>
      <c r="F85" s="123" t="str">
        <f>IFERROR(INDEX('SEMANA 17 AL 21 MAR'!$A$7:$AA$383,MATCH(A85,'SEMANA 17 AL 21 MAR'!$A$7:$A$424),7),"")</f>
        <v/>
      </c>
      <c r="G85" s="284" t="str">
        <f>IFERROR(INDEX('SEMANA 17 AL 21 MAR'!$A$7:$AA$383,MATCH(A85,'SEMANA 17 AL 21 MAR'!$A$7:$A$424),10),"")</f>
        <v/>
      </c>
      <c r="H85" s="313" t="str">
        <f t="shared" si="8"/>
        <v/>
      </c>
      <c r="I85" s="314"/>
      <c r="K85" s="84"/>
      <c r="L85" s="86"/>
      <c r="M85" s="86"/>
      <c r="N85" s="86"/>
      <c r="O85" s="86"/>
      <c r="P85" s="86"/>
      <c r="Q85" s="86"/>
      <c r="R85" s="86"/>
      <c r="S85"/>
      <c r="T85" s="84"/>
      <c r="U85" s="84"/>
      <c r="V85"/>
      <c r="W85" s="157"/>
      <c r="X85" s="157"/>
      <c r="Y85" s="157"/>
      <c r="Z85" s="157"/>
      <c r="AA85" s="157"/>
      <c r="AB85" s="157"/>
      <c r="AC85" s="157"/>
      <c r="AD85" s="157"/>
      <c r="AE85" s="157"/>
      <c r="AF85" s="157"/>
    </row>
    <row r="86" spans="1:32" hidden="1" x14ac:dyDescent="0.25">
      <c r="A86" s="141"/>
      <c r="B86" s="26" t="str">
        <f>IFERROR(INDEX('SEMANA 17 AL 21 MAR'!$A$7:$AA$383,MATCH(A86,'SEMANA 17 AL 21 MAR'!$A$7:$A$424),2),"")</f>
        <v/>
      </c>
      <c r="C86" s="26" t="str">
        <f>IFERROR(INDEX('SEMANA 17 AL 21 MAR'!$A$7:$AA$383,MATCH(A86,'SEMANA 17 AL 21 MAR'!$A$7:$A$424),3),"")</f>
        <v/>
      </c>
      <c r="D86" s="26" t="str">
        <f>IFERROR(INDEX('SEMANA 17 AL 21 MAR'!$A$7:$AA$383,MATCH(A86,'SEMANA 17 AL 21 MAR'!$A$7:$A$424),5),"")</f>
        <v/>
      </c>
      <c r="E86" s="122" t="str">
        <f>IFERROR(INDEX('SEMANA 17 AL 21 MAR'!$A$7:$AA$383,MATCH(A86,'SEMANA 17 AL 21 MAR'!$A$7:$A$424),6),"")</f>
        <v/>
      </c>
      <c r="F86" s="123" t="str">
        <f>IFERROR(INDEX('SEMANA 17 AL 21 MAR'!$A$7:$AA$383,MATCH(A86,'SEMANA 17 AL 21 MAR'!$A$7:$A$424),7),"")</f>
        <v/>
      </c>
      <c r="G86" s="284" t="str">
        <f>IFERROR(INDEX('SEMANA 17 AL 21 MAR'!$A$7:$AA$383,MATCH(A86,'SEMANA 17 AL 21 MAR'!$A$7:$A$424),10),"")</f>
        <v/>
      </c>
      <c r="H86" s="313" t="str">
        <f t="shared" si="8"/>
        <v/>
      </c>
      <c r="I86" s="314"/>
      <c r="K86" s="84"/>
      <c r="L86" s="86"/>
      <c r="M86" s="86"/>
      <c r="N86" s="86"/>
      <c r="O86" s="86"/>
      <c r="P86" s="86"/>
      <c r="Q86" s="86"/>
      <c r="R86" s="86"/>
      <c r="S86"/>
      <c r="T86" s="84"/>
      <c r="U86" s="84"/>
      <c r="V86"/>
      <c r="W86" s="157"/>
      <c r="X86" s="157"/>
      <c r="Y86" s="157"/>
      <c r="Z86" s="157"/>
      <c r="AA86" s="157"/>
      <c r="AB86" s="157"/>
      <c r="AC86" s="157"/>
      <c r="AD86" s="157"/>
      <c r="AE86" s="157"/>
      <c r="AF86" s="157"/>
    </row>
    <row r="87" spans="1:32" hidden="1" x14ac:dyDescent="0.25">
      <c r="A87" s="141"/>
      <c r="B87" s="26" t="str">
        <f>IFERROR(INDEX('SEMANA 17 AL 21 MAR'!$A$7:$AA$383,MATCH(A87,'SEMANA 17 AL 21 MAR'!$A$7:$A$424),2),"")</f>
        <v/>
      </c>
      <c r="C87" s="26" t="str">
        <f>IFERROR(INDEX('SEMANA 17 AL 21 MAR'!$A$7:$AA$383,MATCH(A87,'SEMANA 17 AL 21 MAR'!$A$7:$A$424),3),"")</f>
        <v/>
      </c>
      <c r="D87" s="26" t="str">
        <f>IFERROR(INDEX('SEMANA 17 AL 21 MAR'!$A$7:$AA$383,MATCH(A87,'SEMANA 17 AL 21 MAR'!$A$7:$A$424),5),"")</f>
        <v/>
      </c>
      <c r="E87" s="122" t="str">
        <f>IFERROR(INDEX('SEMANA 17 AL 21 MAR'!$A$7:$AA$383,MATCH(A87,'SEMANA 17 AL 21 MAR'!$A$7:$A$424),6),"")</f>
        <v/>
      </c>
      <c r="F87" s="123" t="str">
        <f>IFERROR(INDEX('SEMANA 17 AL 21 MAR'!$A$7:$AA$383,MATCH(A87,'SEMANA 17 AL 21 MAR'!$A$7:$A$424),7),"")</f>
        <v/>
      </c>
      <c r="G87" s="284" t="str">
        <f>IFERROR(INDEX('SEMANA 17 AL 21 MAR'!$A$7:$AA$383,MATCH(A87,'SEMANA 17 AL 21 MAR'!$A$7:$A$424),10),"")</f>
        <v/>
      </c>
      <c r="H87" s="313" t="str">
        <f t="shared" si="8"/>
        <v/>
      </c>
      <c r="I87" s="314"/>
      <c r="K87" s="84"/>
      <c r="L87" s="86"/>
      <c r="M87" s="86"/>
      <c r="N87" s="86"/>
      <c r="O87" s="86"/>
      <c r="P87" s="86"/>
      <c r="Q87" s="86"/>
      <c r="R87" s="86"/>
      <c r="S87"/>
      <c r="T87" s="84"/>
      <c r="U87" s="84"/>
      <c r="V87"/>
      <c r="W87" s="157"/>
      <c r="X87" s="157"/>
      <c r="Y87" s="157"/>
      <c r="Z87" s="157"/>
      <c r="AA87" s="157"/>
      <c r="AB87" s="157"/>
      <c r="AC87" s="157"/>
      <c r="AD87" s="157"/>
      <c r="AE87" s="157"/>
      <c r="AF87" s="157"/>
    </row>
    <row r="88" spans="1:32" hidden="1" x14ac:dyDescent="0.25">
      <c r="A88" s="141"/>
      <c r="B88" s="26" t="str">
        <f>IFERROR(INDEX('SEMANA 17 AL 21 MAR'!$A$7:$AA$383,MATCH(A88,'SEMANA 17 AL 21 MAR'!$A$7:$A$424),2),"")</f>
        <v/>
      </c>
      <c r="C88" s="26" t="str">
        <f>IFERROR(INDEX('SEMANA 17 AL 21 MAR'!$A$7:$AA$383,MATCH(A88,'SEMANA 17 AL 21 MAR'!$A$7:$A$424),3),"")</f>
        <v/>
      </c>
      <c r="D88" s="26" t="str">
        <f>IFERROR(INDEX('SEMANA 17 AL 21 MAR'!$A$7:$AA$383,MATCH(A88,'SEMANA 17 AL 21 MAR'!$A$7:$A$424),5),"")</f>
        <v/>
      </c>
      <c r="E88" s="122" t="str">
        <f>IFERROR(INDEX('SEMANA 17 AL 21 MAR'!$A$7:$AA$383,MATCH(A88,'SEMANA 17 AL 21 MAR'!$A$7:$A$424),6),"")</f>
        <v/>
      </c>
      <c r="F88" s="123" t="str">
        <f>IFERROR(INDEX('SEMANA 17 AL 21 MAR'!$A$7:$AA$383,MATCH(A88,'SEMANA 17 AL 21 MAR'!$A$7:$A$424),7),"")</f>
        <v/>
      </c>
      <c r="G88" s="284" t="str">
        <f>IFERROR(INDEX('SEMANA 17 AL 21 MAR'!$A$7:$AA$383,MATCH(A88,'SEMANA 17 AL 21 MAR'!$A$7:$A$424),10),"")</f>
        <v/>
      </c>
      <c r="H88" s="313" t="str">
        <f t="shared" si="8"/>
        <v/>
      </c>
      <c r="I88" s="314"/>
      <c r="K88" s="84"/>
      <c r="L88" s="86"/>
      <c r="M88" s="86"/>
      <c r="N88" s="86"/>
      <c r="O88" s="86"/>
      <c r="P88" s="86"/>
      <c r="Q88" s="86"/>
      <c r="R88" s="86"/>
      <c r="S88"/>
      <c r="T88" s="84"/>
      <c r="U88" s="84"/>
      <c r="V88"/>
      <c r="W88" s="157"/>
      <c r="X88" s="157"/>
      <c r="Y88" s="157"/>
      <c r="Z88" s="157"/>
      <c r="AA88" s="157"/>
      <c r="AB88" s="157"/>
      <c r="AC88" s="157"/>
      <c r="AD88" s="157"/>
      <c r="AE88" s="157"/>
      <c r="AF88" s="157"/>
    </row>
    <row r="89" spans="1:32" hidden="1" x14ac:dyDescent="0.25">
      <c r="A89" s="141"/>
      <c r="B89" s="26" t="str">
        <f>IFERROR(INDEX('SEMANA 17 AL 21 MAR'!$A$7:$AA$383,MATCH(A89,'SEMANA 17 AL 21 MAR'!$A$7:$A$424),2),"")</f>
        <v/>
      </c>
      <c r="C89" s="26" t="str">
        <f>IFERROR(INDEX('SEMANA 17 AL 21 MAR'!$A$7:$AA$383,MATCH(A89,'SEMANA 17 AL 21 MAR'!$A$7:$A$424),3),"")</f>
        <v/>
      </c>
      <c r="D89" s="26" t="str">
        <f>IFERROR(INDEX('SEMANA 17 AL 21 MAR'!$A$7:$AA$383,MATCH(A89,'SEMANA 17 AL 21 MAR'!$A$7:$A$424),5),"")</f>
        <v/>
      </c>
      <c r="E89" s="122" t="str">
        <f>IFERROR(INDEX('SEMANA 17 AL 21 MAR'!$A$7:$AA$383,MATCH(A89,'SEMANA 17 AL 21 MAR'!$A$7:$A$424),6),"")</f>
        <v/>
      </c>
      <c r="F89" s="123" t="str">
        <f>IFERROR(INDEX('SEMANA 17 AL 21 MAR'!$A$7:$AA$383,MATCH(A89,'SEMANA 17 AL 21 MAR'!$A$7:$A$424),7),"")</f>
        <v/>
      </c>
      <c r="G89" s="284" t="str">
        <f>IFERROR(INDEX('SEMANA 17 AL 21 MAR'!$A$7:$AA$383,MATCH(A89,'SEMANA 17 AL 21 MAR'!$A$7:$A$424),10),"")</f>
        <v/>
      </c>
      <c r="H89" s="313" t="str">
        <f t="shared" si="8"/>
        <v/>
      </c>
      <c r="I89" s="314"/>
      <c r="K89" s="84"/>
      <c r="L89" s="86"/>
      <c r="M89" s="86"/>
      <c r="N89" s="86"/>
      <c r="O89" s="86"/>
      <c r="P89" s="86"/>
      <c r="Q89" s="86"/>
      <c r="R89" s="86"/>
      <c r="S89"/>
      <c r="T89" s="84"/>
      <c r="U89" s="84"/>
      <c r="V89"/>
      <c r="W89" s="157"/>
      <c r="X89" s="157"/>
      <c r="Y89" s="157"/>
      <c r="Z89" s="157"/>
      <c r="AA89" s="157"/>
      <c r="AB89" s="157"/>
      <c r="AC89" s="157"/>
      <c r="AD89" s="157"/>
      <c r="AE89" s="157"/>
      <c r="AF89" s="157"/>
    </row>
    <row r="90" spans="1:32" hidden="1" x14ac:dyDescent="0.25">
      <c r="A90" s="141"/>
      <c r="B90" s="26" t="str">
        <f>IFERROR(INDEX('SEMANA 17 AL 21 MAR'!$A$7:$AA$383,MATCH(A90,'SEMANA 17 AL 21 MAR'!$A$7:$A$424),2),"")</f>
        <v/>
      </c>
      <c r="C90" s="26" t="str">
        <f>IFERROR(INDEX('SEMANA 17 AL 21 MAR'!$A$7:$AA$383,MATCH(A90,'SEMANA 17 AL 21 MAR'!$A$7:$A$424),3),"")</f>
        <v/>
      </c>
      <c r="D90" s="26" t="str">
        <f>IFERROR(INDEX('SEMANA 17 AL 21 MAR'!$A$7:$AA$383,MATCH(A90,'SEMANA 17 AL 21 MAR'!$A$7:$A$424),5),"")</f>
        <v/>
      </c>
      <c r="E90" s="122" t="str">
        <f>IFERROR(INDEX('SEMANA 17 AL 21 MAR'!$A$7:$AA$383,MATCH(A90,'SEMANA 17 AL 21 MAR'!$A$7:$A$424),6),"")</f>
        <v/>
      </c>
      <c r="F90" s="123" t="str">
        <f>IFERROR(INDEX('SEMANA 17 AL 21 MAR'!$A$7:$AA$383,MATCH(A90,'SEMANA 17 AL 21 MAR'!$A$7:$A$424),7),"")</f>
        <v/>
      </c>
      <c r="G90" s="284" t="str">
        <f>IFERROR(INDEX('SEMANA 17 AL 21 MAR'!$A$7:$AA$383,MATCH(A90,'SEMANA 17 AL 21 MAR'!$A$7:$A$424),10),"")</f>
        <v/>
      </c>
      <c r="H90" s="313" t="str">
        <f t="shared" si="8"/>
        <v/>
      </c>
      <c r="I90" s="314"/>
      <c r="K90" s="84"/>
      <c r="L90" s="86"/>
      <c r="M90" s="86"/>
      <c r="N90" s="86"/>
      <c r="O90" s="86"/>
      <c r="P90" s="86"/>
      <c r="Q90" s="86"/>
      <c r="R90" s="86"/>
      <c r="S90"/>
      <c r="T90" s="84"/>
      <c r="U90" s="84"/>
      <c r="V90"/>
      <c r="W90" s="157"/>
      <c r="X90" s="157"/>
      <c r="Y90" s="157"/>
      <c r="Z90" s="157"/>
      <c r="AA90" s="157"/>
      <c r="AB90" s="157"/>
      <c r="AC90" s="157"/>
      <c r="AD90" s="157"/>
      <c r="AE90" s="157"/>
      <c r="AF90" s="157"/>
    </row>
    <row r="91" spans="1:32" hidden="1" x14ac:dyDescent="0.25">
      <c r="A91" s="141"/>
      <c r="B91" s="26" t="str">
        <f>IFERROR(INDEX('SEMANA 17 AL 21 MAR'!$A$7:$AA$383,MATCH(A91,'SEMANA 17 AL 21 MAR'!$A$7:$A$424),2),"")</f>
        <v/>
      </c>
      <c r="C91" s="26" t="str">
        <f>IFERROR(INDEX('SEMANA 17 AL 21 MAR'!$A$7:$AA$383,MATCH(A91,'SEMANA 17 AL 21 MAR'!$A$7:$A$424),3),"")</f>
        <v/>
      </c>
      <c r="D91" s="26" t="str">
        <f>IFERROR(INDEX('SEMANA 17 AL 21 MAR'!$A$7:$AA$383,MATCH(A91,'SEMANA 17 AL 21 MAR'!$A$7:$A$424),5),"")</f>
        <v/>
      </c>
      <c r="E91" s="122" t="str">
        <f>IFERROR(INDEX('SEMANA 17 AL 21 MAR'!$A$7:$AA$383,MATCH(A91,'SEMANA 17 AL 21 MAR'!$A$7:$A$424),6),"")</f>
        <v/>
      </c>
      <c r="F91" s="123" t="str">
        <f>IFERROR(INDEX('SEMANA 17 AL 21 MAR'!$A$7:$AA$383,MATCH(A91,'SEMANA 17 AL 21 MAR'!$A$7:$A$424),7),"")</f>
        <v/>
      </c>
      <c r="G91" s="284" t="str">
        <f>IFERROR(INDEX('SEMANA 17 AL 21 MAR'!$A$7:$AA$383,MATCH(A91,'SEMANA 17 AL 21 MAR'!$A$7:$A$424),10),"")</f>
        <v/>
      </c>
      <c r="H91" s="313" t="str">
        <f t="shared" si="8"/>
        <v/>
      </c>
      <c r="I91" s="314"/>
      <c r="K91" s="84"/>
      <c r="L91" s="86"/>
      <c r="M91" s="86"/>
      <c r="N91" s="86"/>
      <c r="O91" s="86"/>
      <c r="P91" s="86"/>
      <c r="Q91" s="86"/>
      <c r="R91" s="86"/>
      <c r="S91"/>
      <c r="T91" s="84"/>
      <c r="U91" s="84"/>
      <c r="V91"/>
      <c r="W91" s="157"/>
      <c r="X91" s="157"/>
      <c r="Y91" s="157"/>
      <c r="Z91" s="157"/>
      <c r="AA91" s="157"/>
      <c r="AB91" s="157"/>
      <c r="AC91" s="157"/>
      <c r="AD91" s="157"/>
      <c r="AE91" s="157"/>
      <c r="AF91" s="157"/>
    </row>
    <row r="92" spans="1:32" hidden="1" x14ac:dyDescent="0.25">
      <c r="A92" s="141"/>
      <c r="B92" s="26" t="str">
        <f>IFERROR(INDEX('SEMANA 17 AL 21 MAR'!$A$7:$AA$383,MATCH(A92,'SEMANA 17 AL 21 MAR'!$A$7:$A$424),2),"")</f>
        <v/>
      </c>
      <c r="C92" s="26" t="str">
        <f>IFERROR(INDEX('SEMANA 17 AL 21 MAR'!$A$7:$AA$383,MATCH(A92,'SEMANA 17 AL 21 MAR'!$A$7:$A$424),3),"")</f>
        <v/>
      </c>
      <c r="D92" s="26" t="str">
        <f>IFERROR(INDEX('SEMANA 17 AL 21 MAR'!$A$7:$AA$383,MATCH(A92,'SEMANA 17 AL 21 MAR'!$A$7:$A$424),5),"")</f>
        <v/>
      </c>
      <c r="E92" s="122" t="str">
        <f>IFERROR(INDEX('SEMANA 17 AL 21 MAR'!$A$7:$AA$383,MATCH(A92,'SEMANA 17 AL 21 MAR'!$A$7:$A$424),6),"")</f>
        <v/>
      </c>
      <c r="F92" s="123" t="str">
        <f>IFERROR(INDEX('SEMANA 17 AL 21 MAR'!$A$7:$AA$383,MATCH(A92,'SEMANA 17 AL 21 MAR'!$A$7:$A$424),7),"")</f>
        <v/>
      </c>
      <c r="G92" s="284" t="str">
        <f>IFERROR(INDEX('SEMANA 17 AL 21 MAR'!$A$7:$AA$383,MATCH(A92,'SEMANA 17 AL 21 MAR'!$A$7:$A$424),10),"")</f>
        <v/>
      </c>
      <c r="H92" s="313" t="str">
        <f t="shared" si="8"/>
        <v/>
      </c>
      <c r="I92" s="314"/>
      <c r="K92" s="84"/>
      <c r="L92" s="86"/>
      <c r="M92" s="86"/>
      <c r="N92" s="86"/>
      <c r="O92" s="86"/>
      <c r="P92" s="86"/>
      <c r="Q92" s="86"/>
      <c r="R92" s="86"/>
      <c r="S92"/>
      <c r="T92" s="84"/>
      <c r="U92" s="84"/>
      <c r="V92"/>
      <c r="W92" s="157"/>
      <c r="X92" s="157"/>
      <c r="Y92" s="157"/>
      <c r="Z92" s="157"/>
      <c r="AA92" s="157"/>
      <c r="AB92" s="157"/>
      <c r="AC92" s="157"/>
      <c r="AD92" s="157"/>
      <c r="AE92" s="157"/>
      <c r="AF92" s="157"/>
    </row>
    <row r="93" spans="1:32" hidden="1" x14ac:dyDescent="0.25">
      <c r="A93" s="141"/>
      <c r="B93" s="26" t="str">
        <f>IFERROR(INDEX('SEMANA 17 AL 21 MAR'!$A$7:$AA$383,MATCH(A93,'SEMANA 17 AL 21 MAR'!$A$7:$A$424),2),"")</f>
        <v/>
      </c>
      <c r="C93" s="26" t="str">
        <f>IFERROR(INDEX('SEMANA 17 AL 21 MAR'!$A$7:$AA$383,MATCH(A93,'SEMANA 17 AL 21 MAR'!$A$7:$A$424),3),"")</f>
        <v/>
      </c>
      <c r="D93" s="26" t="str">
        <f>IFERROR(INDEX('SEMANA 17 AL 21 MAR'!$A$7:$AA$383,MATCH(A93,'SEMANA 17 AL 21 MAR'!$A$7:$A$424),5),"")</f>
        <v/>
      </c>
      <c r="E93" s="122" t="str">
        <f>IFERROR(INDEX('SEMANA 17 AL 21 MAR'!$A$7:$AA$383,MATCH(A93,'SEMANA 17 AL 21 MAR'!$A$7:$A$424),6),"")</f>
        <v/>
      </c>
      <c r="F93" s="123" t="str">
        <f>IFERROR(INDEX('SEMANA 17 AL 21 MAR'!$A$7:$AA$383,MATCH(A93,'SEMANA 17 AL 21 MAR'!$A$7:$A$424),7),"")</f>
        <v/>
      </c>
      <c r="G93" s="284" t="str">
        <f>IFERROR(INDEX('SEMANA 17 AL 21 MAR'!$A$7:$AA$383,MATCH(A93,'SEMANA 17 AL 21 MAR'!$A$7:$A$424),10),"")</f>
        <v/>
      </c>
      <c r="H93" s="313" t="str">
        <f t="shared" si="8"/>
        <v/>
      </c>
      <c r="I93" s="314"/>
      <c r="K93" s="84"/>
      <c r="L93" s="86"/>
      <c r="M93" s="86"/>
      <c r="N93" s="86"/>
      <c r="O93" s="86"/>
      <c r="P93" s="86"/>
      <c r="Q93" s="86"/>
      <c r="R93" s="86"/>
      <c r="S93"/>
      <c r="T93" s="84"/>
      <c r="U93" s="84"/>
      <c r="V93"/>
      <c r="W93" s="157"/>
      <c r="X93" s="157"/>
      <c r="Y93" s="157"/>
      <c r="Z93" s="157"/>
      <c r="AA93" s="157"/>
      <c r="AB93" s="157"/>
      <c r="AC93" s="157"/>
      <c r="AD93" s="157"/>
      <c r="AE93" s="157"/>
      <c r="AF93" s="157"/>
    </row>
    <row r="94" spans="1:32" hidden="1" x14ac:dyDescent="0.25">
      <c r="A94" s="141"/>
      <c r="B94" s="26" t="str">
        <f>IFERROR(INDEX('SEMANA 17 AL 21 MAR'!$A$7:$AA$383,MATCH(A94,'SEMANA 17 AL 21 MAR'!$A$7:$A$424),2),"")</f>
        <v/>
      </c>
      <c r="C94" s="26" t="str">
        <f>IFERROR(INDEX('SEMANA 17 AL 21 MAR'!$A$7:$AA$383,MATCH(A94,'SEMANA 17 AL 21 MAR'!$A$7:$A$424),3),"")</f>
        <v/>
      </c>
      <c r="D94" s="26" t="str">
        <f>IFERROR(INDEX('SEMANA 17 AL 21 MAR'!$A$7:$AA$383,MATCH(A94,'SEMANA 17 AL 21 MAR'!$A$7:$A$424),5),"")</f>
        <v/>
      </c>
      <c r="E94" s="122" t="str">
        <f>IFERROR(INDEX('SEMANA 17 AL 21 MAR'!$A$7:$AA$383,MATCH(A94,'SEMANA 17 AL 21 MAR'!$A$7:$A$424),6),"")</f>
        <v/>
      </c>
      <c r="F94" s="123" t="str">
        <f>IFERROR(INDEX('SEMANA 17 AL 21 MAR'!$A$7:$AA$383,MATCH(A94,'SEMANA 17 AL 21 MAR'!$A$7:$A$424),7),"")</f>
        <v/>
      </c>
      <c r="G94" s="284" t="str">
        <f>IFERROR(INDEX('SEMANA 17 AL 21 MAR'!$A$7:$AA$383,MATCH(A94,'SEMANA 17 AL 21 MAR'!$A$7:$A$424),10),"")</f>
        <v/>
      </c>
      <c r="H94" s="313" t="str">
        <f t="shared" si="8"/>
        <v/>
      </c>
      <c r="I94" s="314"/>
      <c r="K94" s="84"/>
      <c r="L94" s="86"/>
      <c r="M94" s="86"/>
      <c r="N94" s="86"/>
      <c r="O94" s="86"/>
      <c r="P94" s="86"/>
      <c r="Q94" s="86"/>
      <c r="R94" s="86"/>
      <c r="S94"/>
      <c r="T94" s="84"/>
      <c r="U94" s="84"/>
      <c r="V94"/>
      <c r="W94" s="157"/>
      <c r="X94" s="157"/>
      <c r="Y94" s="157"/>
      <c r="Z94" s="157"/>
      <c r="AA94" s="157"/>
      <c r="AB94" s="157"/>
      <c r="AC94" s="157"/>
      <c r="AD94" s="157"/>
      <c r="AE94" s="157"/>
      <c r="AF94" s="157"/>
    </row>
    <row r="95" spans="1:32" hidden="1" x14ac:dyDescent="0.25">
      <c r="A95" s="141"/>
      <c r="B95" s="26" t="str">
        <f>IFERROR(INDEX('SEMANA 17 AL 21 MAR'!$A$7:$AA$383,MATCH(A95,'SEMANA 17 AL 21 MAR'!$A$7:$A$424),2),"")</f>
        <v/>
      </c>
      <c r="C95" s="26" t="str">
        <f>IFERROR(INDEX('SEMANA 17 AL 21 MAR'!$A$7:$AA$383,MATCH(A95,'SEMANA 17 AL 21 MAR'!$A$7:$A$424),3),"")</f>
        <v/>
      </c>
      <c r="D95" s="26" t="str">
        <f>IFERROR(INDEX('SEMANA 17 AL 21 MAR'!$A$7:$AA$383,MATCH(A95,'SEMANA 17 AL 21 MAR'!$A$7:$A$424),5),"")</f>
        <v/>
      </c>
      <c r="E95" s="122" t="str">
        <f>IFERROR(INDEX('SEMANA 17 AL 21 MAR'!$A$7:$AA$383,MATCH(A95,'SEMANA 17 AL 21 MAR'!$A$7:$A$424),6),"")</f>
        <v/>
      </c>
      <c r="F95" s="123" t="str">
        <f>IFERROR(INDEX('SEMANA 17 AL 21 MAR'!$A$7:$AA$383,MATCH(A95,'SEMANA 17 AL 21 MAR'!$A$7:$A$424),7),"")</f>
        <v/>
      </c>
      <c r="G95" s="284" t="str">
        <f>IFERROR(INDEX('SEMANA 17 AL 21 MAR'!$A$7:$AA$383,MATCH(A95,'SEMANA 17 AL 21 MAR'!$A$7:$A$424),10),"")</f>
        <v/>
      </c>
      <c r="H95" s="313" t="str">
        <f t="shared" si="8"/>
        <v/>
      </c>
      <c r="I95" s="314"/>
      <c r="K95" s="84"/>
      <c r="L95" s="86"/>
      <c r="M95" s="86"/>
      <c r="N95" s="86"/>
      <c r="O95" s="86"/>
      <c r="P95" s="86"/>
      <c r="Q95" s="86"/>
      <c r="R95" s="86"/>
      <c r="S95"/>
      <c r="T95" s="84"/>
      <c r="U95" s="84"/>
      <c r="V95"/>
      <c r="W95" s="157"/>
      <c r="X95" s="157"/>
      <c r="Y95" s="157"/>
      <c r="Z95" s="157"/>
      <c r="AA95" s="157"/>
      <c r="AB95" s="157"/>
      <c r="AC95" s="157"/>
      <c r="AD95" s="157"/>
      <c r="AE95" s="157"/>
      <c r="AF95" s="157"/>
    </row>
    <row r="96" spans="1:32" hidden="1" x14ac:dyDescent="0.25">
      <c r="A96" s="141"/>
      <c r="B96" s="26" t="str">
        <f>IFERROR(INDEX('SEMANA 17 AL 21 MAR'!$A$7:$AA$383,MATCH(A96,'SEMANA 17 AL 21 MAR'!$A$7:$A$424),2),"")</f>
        <v/>
      </c>
      <c r="C96" s="26" t="str">
        <f>IFERROR(INDEX('SEMANA 17 AL 21 MAR'!$A$7:$AA$383,MATCH(A96,'SEMANA 17 AL 21 MAR'!$A$7:$A$424),3),"")</f>
        <v/>
      </c>
      <c r="D96" s="26" t="str">
        <f>IFERROR(INDEX('SEMANA 17 AL 21 MAR'!$A$7:$AA$383,MATCH(A96,'SEMANA 17 AL 21 MAR'!$A$7:$A$424),5),"")</f>
        <v/>
      </c>
      <c r="E96" s="122" t="str">
        <f>IFERROR(INDEX('SEMANA 17 AL 21 MAR'!$A$7:$AA$383,MATCH(A96,'SEMANA 17 AL 21 MAR'!$A$7:$A$424),6),"")</f>
        <v/>
      </c>
      <c r="F96" s="123" t="str">
        <f>IFERROR(INDEX('SEMANA 17 AL 21 MAR'!$A$7:$AA$383,MATCH(A96,'SEMANA 17 AL 21 MAR'!$A$7:$A$424),7),"")</f>
        <v/>
      </c>
      <c r="G96" s="284" t="str">
        <f>IFERROR(INDEX('SEMANA 17 AL 21 MAR'!$A$7:$AA$383,MATCH(A96,'SEMANA 17 AL 21 MAR'!$A$7:$A$424),10),"")</f>
        <v/>
      </c>
      <c r="H96" s="313" t="str">
        <f t="shared" si="8"/>
        <v/>
      </c>
      <c r="I96" s="314"/>
      <c r="K96" s="84"/>
      <c r="L96" s="86"/>
      <c r="M96" s="86"/>
      <c r="N96" s="86"/>
      <c r="O96" s="86"/>
      <c r="P96" s="86"/>
      <c r="Q96" s="86"/>
      <c r="R96" s="86"/>
      <c r="S96"/>
      <c r="T96" s="84"/>
      <c r="U96" s="84"/>
      <c r="V96"/>
      <c r="W96" s="157"/>
      <c r="X96" s="157"/>
      <c r="Y96" s="157"/>
      <c r="Z96" s="157"/>
      <c r="AA96" s="157"/>
      <c r="AB96" s="157"/>
      <c r="AC96" s="157"/>
      <c r="AD96" s="157"/>
      <c r="AE96" s="157"/>
      <c r="AF96" s="157"/>
    </row>
    <row r="97" spans="1:32" hidden="1" x14ac:dyDescent="0.25">
      <c r="A97" s="141"/>
      <c r="B97" s="26" t="str">
        <f>IFERROR(INDEX('SEMANA 17 AL 21 MAR'!$A$7:$AA$383,MATCH(A97,'SEMANA 17 AL 21 MAR'!$A$7:$A$424),2),"")</f>
        <v/>
      </c>
      <c r="C97" s="26" t="str">
        <f>IFERROR(INDEX('SEMANA 17 AL 21 MAR'!$A$7:$AA$383,MATCH(A97,'SEMANA 17 AL 21 MAR'!$A$7:$A$424),3),"")</f>
        <v/>
      </c>
      <c r="D97" s="26" t="str">
        <f>IFERROR(INDEX('SEMANA 17 AL 21 MAR'!$A$7:$AA$383,MATCH(A97,'SEMANA 17 AL 21 MAR'!$A$7:$A$424),5),"")</f>
        <v/>
      </c>
      <c r="E97" s="122" t="str">
        <f>IFERROR(INDEX('SEMANA 17 AL 21 MAR'!$A$7:$AA$383,MATCH(A97,'SEMANA 17 AL 21 MAR'!$A$7:$A$424),6),"")</f>
        <v/>
      </c>
      <c r="F97" s="123" t="str">
        <f>IFERROR(INDEX('SEMANA 17 AL 21 MAR'!$A$7:$AA$383,MATCH(A97,'SEMANA 17 AL 21 MAR'!$A$7:$A$424),7),"")</f>
        <v/>
      </c>
      <c r="G97" s="284" t="str">
        <f>IFERROR(INDEX('SEMANA 17 AL 21 MAR'!$A$7:$AA$383,MATCH(A97,'SEMANA 17 AL 21 MAR'!$A$7:$A$424),10),"")</f>
        <v/>
      </c>
      <c r="H97" s="313" t="str">
        <f t="shared" si="8"/>
        <v/>
      </c>
      <c r="I97" s="314"/>
      <c r="K97" s="84"/>
      <c r="L97" s="86"/>
      <c r="M97" s="86"/>
      <c r="N97" s="86"/>
      <c r="O97" s="86"/>
      <c r="P97" s="86"/>
      <c r="Q97" s="86"/>
      <c r="R97" s="86"/>
      <c r="S97"/>
      <c r="T97" s="84"/>
      <c r="U97" s="84"/>
      <c r="V97"/>
      <c r="W97" s="157"/>
      <c r="X97" s="157"/>
      <c r="Y97" s="157"/>
      <c r="Z97" s="157"/>
      <c r="AA97" s="157"/>
      <c r="AB97" s="157"/>
      <c r="AC97" s="157"/>
      <c r="AD97" s="157"/>
      <c r="AE97" s="157"/>
      <c r="AF97" s="157"/>
    </row>
    <row r="98" spans="1:32" hidden="1" x14ac:dyDescent="0.25">
      <c r="A98" s="141"/>
      <c r="B98" s="26" t="str">
        <f>IFERROR(INDEX('SEMANA 17 AL 21 MAR'!$A$7:$AA$383,MATCH(A98,'SEMANA 17 AL 21 MAR'!$A$7:$A$424),2),"")</f>
        <v/>
      </c>
      <c r="C98" s="26" t="str">
        <f>IFERROR(INDEX('SEMANA 17 AL 21 MAR'!$A$7:$AA$383,MATCH(A98,'SEMANA 17 AL 21 MAR'!$A$7:$A$424),3),"")</f>
        <v/>
      </c>
      <c r="D98" s="26" t="str">
        <f>IFERROR(INDEX('SEMANA 17 AL 21 MAR'!$A$7:$AA$383,MATCH(A98,'SEMANA 17 AL 21 MAR'!$A$7:$A$424),5),"")</f>
        <v/>
      </c>
      <c r="E98" s="122" t="str">
        <f>IFERROR(INDEX('SEMANA 17 AL 21 MAR'!$A$7:$AA$383,MATCH(A98,'SEMANA 17 AL 21 MAR'!$A$7:$A$424),6),"")</f>
        <v/>
      </c>
      <c r="F98" s="123" t="str">
        <f>IFERROR(INDEX('SEMANA 17 AL 21 MAR'!$A$7:$AA$383,MATCH(A98,'SEMANA 17 AL 21 MAR'!$A$7:$A$424),7),"")</f>
        <v/>
      </c>
      <c r="G98" s="284" t="str">
        <f>IFERROR(INDEX('SEMANA 17 AL 21 MAR'!$A$7:$AA$383,MATCH(A98,'SEMANA 17 AL 21 MAR'!$A$7:$A$424),10),"")</f>
        <v/>
      </c>
      <c r="H98" s="313" t="str">
        <f t="shared" si="8"/>
        <v/>
      </c>
      <c r="I98" s="314"/>
      <c r="K98" s="84"/>
      <c r="L98" s="86"/>
      <c r="M98" s="86"/>
      <c r="N98" s="86"/>
      <c r="O98" s="86"/>
      <c r="P98" s="86"/>
      <c r="Q98" s="86"/>
      <c r="R98" s="86"/>
      <c r="S98"/>
      <c r="T98" s="84"/>
      <c r="U98" s="84"/>
      <c r="V98"/>
      <c r="W98" s="157"/>
      <c r="X98" s="157"/>
      <c r="Y98" s="157"/>
      <c r="Z98" s="157"/>
      <c r="AA98" s="157"/>
      <c r="AB98" s="157"/>
      <c r="AC98" s="157"/>
      <c r="AD98" s="157"/>
      <c r="AE98" s="157"/>
      <c r="AF98" s="157"/>
    </row>
    <row r="99" spans="1:32" hidden="1" x14ac:dyDescent="0.25">
      <c r="A99" s="141"/>
      <c r="B99" s="26" t="str">
        <f>IFERROR(INDEX('SEMANA 17 AL 21 MAR'!$A$7:$AA$383,MATCH(A99,'SEMANA 17 AL 21 MAR'!$A$7:$A$424),2),"")</f>
        <v/>
      </c>
      <c r="C99" s="26" t="str">
        <f>IFERROR(INDEX('SEMANA 17 AL 21 MAR'!$A$7:$AA$383,MATCH(A99,'SEMANA 17 AL 21 MAR'!$A$7:$A$424),3),"")</f>
        <v/>
      </c>
      <c r="D99" s="26" t="str">
        <f>IFERROR(INDEX('SEMANA 17 AL 21 MAR'!$A$7:$AA$383,MATCH(A99,'SEMANA 17 AL 21 MAR'!$A$7:$A$424),5),"")</f>
        <v/>
      </c>
      <c r="E99" s="122" t="str">
        <f>IFERROR(INDEX('SEMANA 17 AL 21 MAR'!$A$7:$AA$383,MATCH(A99,'SEMANA 17 AL 21 MAR'!$A$7:$A$424),6),"")</f>
        <v/>
      </c>
      <c r="F99" s="123" t="str">
        <f>IFERROR(INDEX('SEMANA 17 AL 21 MAR'!$A$7:$AA$383,MATCH(A99,'SEMANA 17 AL 21 MAR'!$A$7:$A$424),7),"")</f>
        <v/>
      </c>
      <c r="G99" s="284" t="str">
        <f>IFERROR(INDEX('SEMANA 17 AL 21 MAR'!$A$7:$AA$383,MATCH(A99,'SEMANA 17 AL 21 MAR'!$A$7:$A$424),10),"")</f>
        <v/>
      </c>
      <c r="H99" s="313" t="str">
        <f t="shared" si="8"/>
        <v/>
      </c>
      <c r="I99" s="314"/>
      <c r="K99" s="84"/>
      <c r="L99" s="86"/>
      <c r="M99" s="86"/>
      <c r="N99" s="86"/>
      <c r="O99" s="86"/>
      <c r="P99" s="86"/>
      <c r="Q99" s="86"/>
      <c r="R99" s="86"/>
      <c r="S99"/>
      <c r="T99" s="84"/>
      <c r="U99" s="84"/>
      <c r="V99"/>
      <c r="W99" s="157"/>
      <c r="X99" s="157"/>
      <c r="Y99" s="157"/>
      <c r="Z99" s="157"/>
      <c r="AA99" s="157"/>
      <c r="AB99" s="157"/>
      <c r="AC99" s="157"/>
      <c r="AD99" s="157"/>
      <c r="AE99" s="157"/>
      <c r="AF99" s="157"/>
    </row>
    <row r="100" spans="1:32" hidden="1" x14ac:dyDescent="0.25">
      <c r="A100" s="141"/>
      <c r="B100" s="26" t="str">
        <f>IFERROR(INDEX('SEMANA 17 AL 21 MAR'!$A$7:$AA$383,MATCH(A100,'SEMANA 17 AL 21 MAR'!$A$7:$A$424),2),"")</f>
        <v/>
      </c>
      <c r="C100" s="26" t="str">
        <f>IFERROR(INDEX('SEMANA 17 AL 21 MAR'!$A$7:$AA$383,MATCH(A100,'SEMANA 17 AL 21 MAR'!$A$7:$A$424),3),"")</f>
        <v/>
      </c>
      <c r="D100" s="26" t="str">
        <f>IFERROR(INDEX('SEMANA 17 AL 21 MAR'!$A$7:$AA$383,MATCH(A100,'SEMANA 17 AL 21 MAR'!$A$7:$A$424),5),"")</f>
        <v/>
      </c>
      <c r="E100" s="122" t="str">
        <f>IFERROR(INDEX('SEMANA 17 AL 21 MAR'!$A$7:$AA$383,MATCH(A100,'SEMANA 17 AL 21 MAR'!$A$7:$A$424),6),"")</f>
        <v/>
      </c>
      <c r="F100" s="123" t="str">
        <f>IFERROR(INDEX('SEMANA 17 AL 21 MAR'!$A$7:$AA$383,MATCH(A100,'SEMANA 17 AL 21 MAR'!$A$7:$A$424),7),"")</f>
        <v/>
      </c>
      <c r="G100" s="284" t="str">
        <f>IFERROR(INDEX('SEMANA 17 AL 21 MAR'!$A$7:$AA$383,MATCH(A100,'SEMANA 17 AL 21 MAR'!$A$7:$A$424),22),"")</f>
        <v/>
      </c>
      <c r="H100" s="313" t="str">
        <f t="shared" si="8"/>
        <v/>
      </c>
      <c r="I100" s="314"/>
      <c r="K100" s="84"/>
      <c r="L100" s="86"/>
      <c r="M100" s="86"/>
      <c r="N100" s="86"/>
      <c r="O100" s="86"/>
      <c r="P100" s="86"/>
      <c r="Q100" s="86"/>
      <c r="R100" s="86"/>
      <c r="S100"/>
      <c r="T100" s="84"/>
      <c r="U100" s="84"/>
      <c r="V100"/>
      <c r="W100" s="157"/>
      <c r="X100" s="157"/>
      <c r="Y100" s="157"/>
      <c r="Z100" s="157"/>
      <c r="AA100" s="157"/>
      <c r="AB100" s="157"/>
      <c r="AC100" s="157"/>
      <c r="AD100" s="157"/>
      <c r="AE100" s="157"/>
      <c r="AF100" s="157"/>
    </row>
    <row r="101" spans="1:32" hidden="1" x14ac:dyDescent="0.25">
      <c r="A101" s="141"/>
      <c r="B101" s="26" t="str">
        <f>IFERROR(INDEX('SEMANA 17 AL 21 MAR'!$A$7:$AA$383,MATCH(A101,'SEMANA 17 AL 21 MAR'!$A$7:$A$424),2),"")</f>
        <v/>
      </c>
      <c r="C101" s="26" t="str">
        <f>IFERROR(INDEX('SEMANA 17 AL 21 MAR'!$A$7:$AA$383,MATCH(A101,'SEMANA 17 AL 21 MAR'!$A$7:$A$424),3),"")</f>
        <v/>
      </c>
      <c r="D101" s="26" t="str">
        <f>IFERROR(INDEX('SEMANA 17 AL 21 MAR'!$A$7:$AA$383,MATCH(A101,'SEMANA 17 AL 21 MAR'!$A$7:$A$424),5),"")</f>
        <v/>
      </c>
      <c r="E101" s="122" t="str">
        <f>IFERROR(INDEX('SEMANA 17 AL 21 MAR'!$A$7:$AA$383,MATCH(A101,'SEMANA 17 AL 21 MAR'!$A$7:$A$424),6),"")</f>
        <v/>
      </c>
      <c r="F101" s="123" t="str">
        <f>IFERROR(INDEX('SEMANA 17 AL 21 MAR'!$A$7:$AA$383,MATCH(A101,'SEMANA 17 AL 21 MAR'!$A$7:$A$424),7),"")</f>
        <v/>
      </c>
      <c r="G101" s="284" t="str">
        <f>IFERROR(INDEX('SEMANA 17 AL 21 MAR'!$A$7:$AA$383,MATCH(A101,'SEMANA 17 AL 21 MAR'!$A$7:$A$424),22),"")</f>
        <v/>
      </c>
      <c r="H101" s="313" t="str">
        <f t="shared" si="8"/>
        <v/>
      </c>
      <c r="I101" s="314"/>
      <c r="K101" s="84"/>
      <c r="L101" s="86"/>
      <c r="M101" s="86"/>
      <c r="N101" s="86"/>
      <c r="O101" s="86"/>
      <c r="P101" s="86"/>
      <c r="Q101" s="86"/>
      <c r="R101" s="86"/>
      <c r="S101"/>
      <c r="T101" s="84"/>
      <c r="U101" s="84"/>
      <c r="V101"/>
      <c r="W101" s="157"/>
      <c r="X101" s="157"/>
      <c r="Y101" s="157"/>
      <c r="Z101" s="157"/>
      <c r="AA101" s="157"/>
      <c r="AB101" s="157"/>
      <c r="AC101" s="157"/>
      <c r="AD101" s="157"/>
      <c r="AE101" s="157"/>
      <c r="AF101" s="157"/>
    </row>
    <row r="102" spans="1:32" hidden="1" x14ac:dyDescent="0.25">
      <c r="A102" s="141"/>
      <c r="B102" s="26" t="str">
        <f>IFERROR(INDEX('SEMANA 17 AL 21 MAR'!$A$7:$AA$383,MATCH(A102,'SEMANA 17 AL 21 MAR'!$A$7:$A$424),2),"")</f>
        <v/>
      </c>
      <c r="C102" s="26" t="str">
        <f>IFERROR(INDEX('SEMANA 17 AL 21 MAR'!$A$7:$AA$383,MATCH(A102,'SEMANA 17 AL 21 MAR'!$A$7:$A$424),3),"")</f>
        <v/>
      </c>
      <c r="D102" s="26" t="str">
        <f>IFERROR(INDEX('SEMANA 17 AL 21 MAR'!$A$7:$AA$383,MATCH(A102,'SEMANA 17 AL 21 MAR'!$A$7:$A$424),5),"")</f>
        <v/>
      </c>
      <c r="E102" s="122" t="str">
        <f>IFERROR(INDEX('SEMANA 17 AL 21 MAR'!$A$7:$AA$383,MATCH(A102,'SEMANA 17 AL 21 MAR'!$A$7:$A$424),6),"")</f>
        <v/>
      </c>
      <c r="F102" s="123" t="str">
        <f>IFERROR(INDEX('SEMANA 17 AL 21 MAR'!$A$7:$AA$383,MATCH(A102,'SEMANA 17 AL 21 MAR'!$A$7:$A$424),7),"")</f>
        <v/>
      </c>
      <c r="G102" s="284" t="str">
        <f>IFERROR(INDEX('SEMANA 17 AL 21 MAR'!$A$7:$AA$383,MATCH(A102,'SEMANA 17 AL 21 MAR'!$A$7:$A$424),22),"")</f>
        <v/>
      </c>
      <c r="H102" s="313" t="str">
        <f t="shared" si="8"/>
        <v/>
      </c>
      <c r="I102" s="314"/>
      <c r="K102" s="84"/>
      <c r="L102" s="86"/>
      <c r="M102" s="86"/>
      <c r="N102" s="86"/>
      <c r="O102" s="86"/>
      <c r="P102" s="86"/>
      <c r="Q102" s="86"/>
      <c r="R102" s="86"/>
      <c r="S102"/>
      <c r="T102" s="84"/>
      <c r="U102" s="84"/>
      <c r="V102"/>
      <c r="W102" s="157"/>
      <c r="X102" s="157"/>
      <c r="Y102" s="157"/>
      <c r="Z102" s="157"/>
      <c r="AA102" s="157"/>
      <c r="AB102" s="157"/>
      <c r="AC102" s="157"/>
      <c r="AD102" s="157"/>
      <c r="AE102" s="157"/>
      <c r="AF102" s="157"/>
    </row>
    <row r="103" spans="1:32" hidden="1" x14ac:dyDescent="0.25">
      <c r="A103" s="141"/>
      <c r="B103" s="26" t="str">
        <f>IFERROR(INDEX('SEMANA 17 AL 21 MAR'!$A$7:$AA$383,MATCH(A103,'SEMANA 17 AL 21 MAR'!$A$7:$A$424),2),"")</f>
        <v/>
      </c>
      <c r="C103" s="26" t="str">
        <f>IFERROR(INDEX('SEMANA 17 AL 21 MAR'!$A$7:$AA$383,MATCH(A103,'SEMANA 17 AL 21 MAR'!$A$7:$A$424),3),"")</f>
        <v/>
      </c>
      <c r="D103" s="26" t="str">
        <f>IFERROR(INDEX('SEMANA 17 AL 21 MAR'!$A$7:$AA$383,MATCH(A103,'SEMANA 17 AL 21 MAR'!$A$7:$A$424),5),"")</f>
        <v/>
      </c>
      <c r="E103" s="122" t="str">
        <f>IFERROR(INDEX('SEMANA 17 AL 21 MAR'!$A$7:$AA$383,MATCH(A103,'SEMANA 17 AL 21 MAR'!$A$7:$A$424),6),"")</f>
        <v/>
      </c>
      <c r="F103" s="123" t="str">
        <f>IFERROR(INDEX('SEMANA 17 AL 21 MAR'!$A$7:$AA$383,MATCH(A103,'SEMANA 17 AL 21 MAR'!$A$7:$A$424),7),"")</f>
        <v/>
      </c>
      <c r="G103" s="284" t="str">
        <f>IFERROR(INDEX('SEMANA 17 AL 21 MAR'!$A$7:$AA$383,MATCH(A103,'SEMANA 17 AL 21 MAR'!$A$7:$A$424),22),"")</f>
        <v/>
      </c>
      <c r="H103" s="313" t="str">
        <f t="shared" si="8"/>
        <v/>
      </c>
      <c r="I103" s="314"/>
      <c r="K103" s="84"/>
      <c r="L103" s="86"/>
      <c r="M103" s="86"/>
      <c r="N103" s="86"/>
      <c r="O103" s="86"/>
      <c r="P103" s="86"/>
      <c r="Q103" s="86"/>
      <c r="R103" s="86"/>
      <c r="S103"/>
      <c r="T103" s="84"/>
      <c r="U103" s="84"/>
      <c r="V103"/>
      <c r="W103" s="157"/>
      <c r="X103" s="157"/>
      <c r="Y103" s="157"/>
      <c r="Z103" s="157"/>
      <c r="AA103" s="157"/>
      <c r="AB103" s="157"/>
      <c r="AC103" s="157"/>
      <c r="AD103" s="157"/>
      <c r="AE103" s="157"/>
      <c r="AF103" s="157"/>
    </row>
    <row r="104" spans="1:32" hidden="1" x14ac:dyDescent="0.25">
      <c r="A104" s="141"/>
      <c r="B104" s="26" t="str">
        <f>IFERROR(INDEX('SEMANA 17 AL 21 MAR'!$A$7:$AA$383,MATCH(A104,'SEMANA 17 AL 21 MAR'!$A$7:$A$424),2),"")</f>
        <v/>
      </c>
      <c r="C104" s="26" t="str">
        <f>IFERROR(INDEX('SEMANA 17 AL 21 MAR'!$A$7:$AA$383,MATCH(A104,'SEMANA 17 AL 21 MAR'!$A$7:$A$424),3),"")</f>
        <v/>
      </c>
      <c r="D104" s="26" t="str">
        <f>IFERROR(INDEX('SEMANA 17 AL 21 MAR'!$A$7:$AA$383,MATCH(A104,'SEMANA 17 AL 21 MAR'!$A$7:$A$424),5),"")</f>
        <v/>
      </c>
      <c r="E104" s="122" t="str">
        <f>IFERROR(INDEX('SEMANA 17 AL 21 MAR'!$A$7:$AA$383,MATCH(A104,'SEMANA 17 AL 21 MAR'!$A$7:$A$424),6),"")</f>
        <v/>
      </c>
      <c r="F104" s="123" t="str">
        <f>IFERROR(INDEX('SEMANA 17 AL 21 MAR'!$A$7:$AA$383,MATCH(A104,'SEMANA 17 AL 21 MAR'!$A$7:$A$424),7),"")</f>
        <v/>
      </c>
      <c r="G104" s="284" t="str">
        <f>IFERROR(INDEX('SEMANA 17 AL 21 MAR'!$A$7:$AA$383,MATCH(A104,'SEMANA 17 AL 21 MAR'!$A$7:$A$424),22),"")</f>
        <v/>
      </c>
      <c r="H104" s="313" t="str">
        <f t="shared" si="8"/>
        <v/>
      </c>
      <c r="I104" s="314"/>
      <c r="K104" s="84"/>
      <c r="L104" s="86"/>
      <c r="M104" s="86"/>
      <c r="N104" s="86"/>
      <c r="O104" s="86"/>
      <c r="P104" s="86"/>
      <c r="Q104" s="86"/>
      <c r="R104" s="86"/>
      <c r="S104"/>
      <c r="T104" s="84"/>
      <c r="U104" s="84"/>
      <c r="V104"/>
      <c r="W104" s="157"/>
      <c r="X104" s="157"/>
      <c r="Y104" s="157"/>
      <c r="Z104" s="157"/>
      <c r="AA104" s="157"/>
      <c r="AB104" s="157"/>
      <c r="AC104" s="157"/>
      <c r="AD104" s="157"/>
      <c r="AE104" s="157"/>
      <c r="AF104" s="157"/>
    </row>
    <row r="105" spans="1:32" hidden="1" x14ac:dyDescent="0.25">
      <c r="A105" s="141"/>
      <c r="B105" s="26" t="str">
        <f>IFERROR(INDEX('SEMANA 17 AL 21 MAR'!$A$7:$AA$383,MATCH(A105,'SEMANA 17 AL 21 MAR'!$A$7:$A$424),2),"")</f>
        <v/>
      </c>
      <c r="C105" s="26" t="str">
        <f>IFERROR(INDEX('SEMANA 17 AL 21 MAR'!$A$7:$AA$383,MATCH(A105,'SEMANA 17 AL 21 MAR'!$A$7:$A$424),3),"")</f>
        <v/>
      </c>
      <c r="D105" s="26" t="str">
        <f>IFERROR(INDEX('SEMANA 17 AL 21 MAR'!$A$7:$AA$383,MATCH(A105,'SEMANA 17 AL 21 MAR'!$A$7:$A$424),5),"")</f>
        <v/>
      </c>
      <c r="E105" s="122" t="str">
        <f>IFERROR(INDEX('SEMANA 17 AL 21 MAR'!$A$7:$AA$383,MATCH(A105,'SEMANA 17 AL 21 MAR'!$A$7:$A$424),6),"")</f>
        <v/>
      </c>
      <c r="F105" s="123" t="str">
        <f>IFERROR(INDEX('SEMANA 17 AL 21 MAR'!$A$7:$AA$383,MATCH(A105,'SEMANA 17 AL 21 MAR'!$A$7:$A$424),7),"")</f>
        <v/>
      </c>
      <c r="G105" s="284" t="str">
        <f>IFERROR(INDEX('SEMANA 17 AL 21 MAR'!$A$7:$AA$383,MATCH(A105,'SEMANA 17 AL 21 MAR'!$A$7:$A$424),22),"")</f>
        <v/>
      </c>
      <c r="H105" s="313" t="str">
        <f t="shared" si="8"/>
        <v/>
      </c>
      <c r="I105" s="314"/>
      <c r="K105" s="84"/>
      <c r="L105" s="86"/>
      <c r="M105" s="86"/>
      <c r="N105" s="86"/>
      <c r="O105" s="86"/>
      <c r="P105" s="86"/>
      <c r="Q105" s="86"/>
      <c r="R105" s="86"/>
      <c r="S105"/>
      <c r="T105" s="84"/>
      <c r="U105" s="84"/>
      <c r="V105"/>
      <c r="W105" s="157"/>
      <c r="X105" s="157"/>
      <c r="Y105" s="157"/>
      <c r="Z105" s="157"/>
      <c r="AA105" s="157"/>
      <c r="AB105" s="157"/>
      <c r="AC105" s="157"/>
      <c r="AD105" s="157"/>
      <c r="AE105" s="157"/>
      <c r="AF105" s="157"/>
    </row>
    <row r="106" spans="1:32" hidden="1" x14ac:dyDescent="0.25">
      <c r="A106" s="141"/>
      <c r="B106" s="26" t="str">
        <f>IFERROR(INDEX('SEMANA 17 AL 21 MAR'!$A$7:$AA$383,MATCH(A106,'SEMANA 17 AL 21 MAR'!$A$7:$A$424),2),"")</f>
        <v/>
      </c>
      <c r="C106" s="26" t="str">
        <f>IFERROR(INDEX('SEMANA 17 AL 21 MAR'!$A$7:$AA$383,MATCH(A106,'SEMANA 17 AL 21 MAR'!$A$7:$A$424),3),"")</f>
        <v/>
      </c>
      <c r="D106" s="26" t="str">
        <f>IFERROR(INDEX('SEMANA 17 AL 21 MAR'!$A$7:$AA$383,MATCH(A106,'SEMANA 17 AL 21 MAR'!$A$7:$A$424),5),"")</f>
        <v/>
      </c>
      <c r="E106" s="122" t="str">
        <f>IFERROR(INDEX('SEMANA 17 AL 21 MAR'!$A$7:$AA$383,MATCH(A106,'SEMANA 17 AL 21 MAR'!$A$7:$A$424),6),"")</f>
        <v/>
      </c>
      <c r="F106" s="123" t="str">
        <f>IFERROR(INDEX('SEMANA 17 AL 21 MAR'!$A$7:$AA$383,MATCH(A106,'SEMANA 17 AL 21 MAR'!$A$7:$A$424),7),"")</f>
        <v/>
      </c>
      <c r="G106" s="284" t="str">
        <f>IFERROR(INDEX('SEMANA 17 AL 21 MAR'!$A$7:$AA$383,MATCH(A106,'SEMANA 17 AL 21 MAR'!$A$7:$A$424),22),"")</f>
        <v/>
      </c>
      <c r="H106" s="313" t="str">
        <f t="shared" si="8"/>
        <v/>
      </c>
      <c r="I106" s="314"/>
      <c r="K106" s="84"/>
      <c r="L106" s="86"/>
      <c r="M106" s="86"/>
      <c r="N106" s="86"/>
      <c r="O106" s="86"/>
      <c r="P106" s="86"/>
      <c r="Q106" s="86"/>
      <c r="R106" s="86"/>
      <c r="S106"/>
      <c r="T106" s="84"/>
      <c r="U106" s="84"/>
      <c r="V106"/>
      <c r="W106" s="157"/>
      <c r="X106" s="157"/>
      <c r="Y106" s="157"/>
      <c r="Z106" s="157"/>
      <c r="AA106" s="157"/>
      <c r="AB106" s="157"/>
      <c r="AC106" s="157"/>
      <c r="AD106" s="157"/>
      <c r="AE106" s="157"/>
      <c r="AF106" s="157"/>
    </row>
    <row r="107" spans="1:32" hidden="1" x14ac:dyDescent="0.25">
      <c r="A107" s="141"/>
      <c r="B107" s="26" t="str">
        <f>IFERROR(INDEX('SEMANA 17 AL 21 MAR'!$A$7:$AA$383,MATCH(A107,'SEMANA 17 AL 21 MAR'!$A$7:$A$424),2),"")</f>
        <v/>
      </c>
      <c r="C107" s="26" t="str">
        <f>IFERROR(INDEX('SEMANA 17 AL 21 MAR'!$A$7:$AA$383,MATCH(A107,'SEMANA 17 AL 21 MAR'!$A$7:$A$424),3),"")</f>
        <v/>
      </c>
      <c r="D107" s="26" t="str">
        <f>IFERROR(INDEX('SEMANA 17 AL 21 MAR'!$A$7:$AA$383,MATCH(A107,'SEMANA 17 AL 21 MAR'!$A$7:$A$424),5),"")</f>
        <v/>
      </c>
      <c r="E107" s="122" t="str">
        <f>IFERROR(INDEX('SEMANA 17 AL 21 MAR'!$A$7:$AA$383,MATCH(A107,'SEMANA 17 AL 21 MAR'!$A$7:$A$424),6),"")</f>
        <v/>
      </c>
      <c r="F107" s="123" t="str">
        <f>IFERROR(INDEX('SEMANA 17 AL 21 MAR'!$A$7:$AA$383,MATCH(A107,'SEMANA 17 AL 21 MAR'!$A$7:$A$424),7),"")</f>
        <v/>
      </c>
      <c r="G107" s="284" t="str">
        <f>IFERROR(INDEX('SEMANA 17 AL 21 MAR'!$A$7:$AA$383,MATCH(A107,'SEMANA 17 AL 21 MAR'!$A$7:$A$424),22),"")</f>
        <v/>
      </c>
      <c r="H107" s="313" t="str">
        <f t="shared" si="8"/>
        <v/>
      </c>
      <c r="I107" s="314"/>
      <c r="K107" s="84"/>
      <c r="L107" s="86"/>
      <c r="M107" s="86"/>
      <c r="N107" s="86"/>
      <c r="O107" s="86"/>
      <c r="P107" s="86"/>
      <c r="Q107" s="86"/>
      <c r="R107" s="86"/>
      <c r="S107"/>
      <c r="T107" s="84"/>
      <c r="U107" s="84"/>
      <c r="V107"/>
      <c r="W107" s="157"/>
      <c r="X107" s="157"/>
      <c r="Y107" s="157"/>
      <c r="Z107" s="157"/>
      <c r="AA107" s="157"/>
      <c r="AB107" s="157"/>
      <c r="AC107" s="157"/>
      <c r="AD107" s="157"/>
      <c r="AE107" s="157"/>
      <c r="AF107" s="157"/>
    </row>
    <row r="108" spans="1:32" hidden="1" x14ac:dyDescent="0.25">
      <c r="A108" s="141"/>
      <c r="B108" s="26" t="str">
        <f>IFERROR(INDEX('SEMANA 17 AL 21 MAR'!$A$7:$AA$383,MATCH(A108,'SEMANA 17 AL 21 MAR'!$A$7:$A$424),2),"")</f>
        <v/>
      </c>
      <c r="C108" s="26" t="str">
        <f>IFERROR(INDEX('SEMANA 17 AL 21 MAR'!$A$7:$AA$383,MATCH(A108,'SEMANA 17 AL 21 MAR'!$A$7:$A$424),3),"")</f>
        <v/>
      </c>
      <c r="D108" s="26" t="str">
        <f>IFERROR(INDEX('SEMANA 17 AL 21 MAR'!$A$7:$AA$383,MATCH(A108,'SEMANA 17 AL 21 MAR'!$A$7:$A$424),5),"")</f>
        <v/>
      </c>
      <c r="E108" s="122" t="str">
        <f>IFERROR(INDEX('SEMANA 17 AL 21 MAR'!$A$7:$AA$383,MATCH(A108,'SEMANA 17 AL 21 MAR'!$A$7:$A$424),6),"")</f>
        <v/>
      </c>
      <c r="F108" s="123" t="str">
        <f>IFERROR(INDEX('SEMANA 17 AL 21 MAR'!$A$7:$AA$383,MATCH(A108,'SEMANA 17 AL 21 MAR'!$A$7:$A$424),7),"")</f>
        <v/>
      </c>
      <c r="G108" s="284" t="str">
        <f>IFERROR(INDEX('SEMANA 17 AL 21 MAR'!$A$7:$AA$383,MATCH(A108,'SEMANA 17 AL 21 MAR'!$A$7:$A$424),22),"")</f>
        <v/>
      </c>
      <c r="H108" s="313" t="str">
        <f t="shared" si="8"/>
        <v/>
      </c>
      <c r="I108" s="314"/>
      <c r="K108" s="84"/>
      <c r="L108" s="86"/>
      <c r="M108" s="86"/>
      <c r="N108" s="86"/>
      <c r="O108" s="86"/>
      <c r="P108" s="86"/>
      <c r="Q108" s="86"/>
      <c r="R108" s="86"/>
      <c r="S108"/>
      <c r="T108" s="84"/>
      <c r="U108" s="84"/>
      <c r="V108"/>
      <c r="W108" s="157"/>
      <c r="X108" s="157"/>
      <c r="Y108" s="157"/>
      <c r="Z108" s="157"/>
      <c r="AA108" s="157"/>
      <c r="AB108" s="157"/>
      <c r="AC108" s="157"/>
      <c r="AD108" s="157"/>
      <c r="AE108" s="157"/>
      <c r="AF108" s="157"/>
    </row>
    <row r="109" spans="1:32" hidden="1" x14ac:dyDescent="0.25">
      <c r="A109" s="141"/>
      <c r="B109" s="26" t="str">
        <f>IFERROR(INDEX('SEMANA 17 AL 21 MAR'!$A$7:$AA$383,MATCH(A109,'SEMANA 17 AL 21 MAR'!$A$7:$A$424),2),"")</f>
        <v/>
      </c>
      <c r="C109" s="26" t="str">
        <f>IFERROR(INDEX('SEMANA 17 AL 21 MAR'!$A$7:$AA$383,MATCH(A109,'SEMANA 17 AL 21 MAR'!$A$7:$A$424),3),"")</f>
        <v/>
      </c>
      <c r="D109" s="26" t="str">
        <f>IFERROR(INDEX('SEMANA 17 AL 21 MAR'!$A$7:$AA$383,MATCH(A109,'SEMANA 17 AL 21 MAR'!$A$7:$A$424),5),"")</f>
        <v/>
      </c>
      <c r="E109" s="122" t="str">
        <f>IFERROR(INDEX('SEMANA 17 AL 21 MAR'!$A$7:$AA$383,MATCH(A109,'SEMANA 17 AL 21 MAR'!$A$7:$A$424),6),"")</f>
        <v/>
      </c>
      <c r="F109" s="123" t="str">
        <f>IFERROR(INDEX('SEMANA 17 AL 21 MAR'!$A$7:$AA$383,MATCH(A109,'SEMANA 17 AL 21 MAR'!$A$7:$A$424),7),"")</f>
        <v/>
      </c>
      <c r="G109" s="284" t="str">
        <f>IFERROR(INDEX('SEMANA 17 AL 21 MAR'!$A$7:$AA$383,MATCH(A109,'SEMANA 17 AL 21 MAR'!$A$7:$A$424),22),"")</f>
        <v/>
      </c>
      <c r="H109" s="313" t="str">
        <f t="shared" si="8"/>
        <v/>
      </c>
      <c r="I109" s="314"/>
      <c r="K109" s="84"/>
      <c r="L109" s="86"/>
      <c r="M109" s="86"/>
      <c r="N109" s="86"/>
      <c r="O109" s="86"/>
      <c r="P109" s="86"/>
      <c r="Q109" s="86"/>
      <c r="R109" s="86"/>
      <c r="S109"/>
      <c r="T109" s="84"/>
      <c r="U109" s="84"/>
      <c r="V109"/>
      <c r="W109" s="157"/>
      <c r="X109" s="157"/>
      <c r="Y109" s="157"/>
      <c r="Z109" s="157"/>
      <c r="AA109" s="157"/>
      <c r="AB109" s="157"/>
      <c r="AC109" s="157"/>
      <c r="AD109" s="157"/>
      <c r="AE109" s="157"/>
      <c r="AF109" s="157"/>
    </row>
    <row r="110" spans="1:32" hidden="1" x14ac:dyDescent="0.25">
      <c r="A110" s="141"/>
      <c r="B110" s="26" t="str">
        <f>IFERROR(INDEX('SEMANA 17 AL 21 MAR'!$A$7:$AA$383,MATCH(A110,'SEMANA 17 AL 21 MAR'!$A$7:$A$424),2),"")</f>
        <v/>
      </c>
      <c r="C110" s="26" t="str">
        <f>IFERROR(INDEX('SEMANA 17 AL 21 MAR'!$A$7:$AA$383,MATCH(A110,'SEMANA 17 AL 21 MAR'!$A$7:$A$424),3),"")</f>
        <v/>
      </c>
      <c r="D110" s="26" t="str">
        <f>IFERROR(INDEX('SEMANA 17 AL 21 MAR'!$A$7:$AA$383,MATCH(A110,'SEMANA 17 AL 21 MAR'!$A$7:$A$424),5),"")</f>
        <v/>
      </c>
      <c r="E110" s="122" t="str">
        <f>IFERROR(INDEX('SEMANA 17 AL 21 MAR'!$A$7:$AA$383,MATCH(A110,'SEMANA 17 AL 21 MAR'!$A$7:$A$424),6),"")</f>
        <v/>
      </c>
      <c r="F110" s="123" t="str">
        <f>IFERROR(INDEX('SEMANA 17 AL 21 MAR'!$A$7:$AA$383,MATCH(A110,'SEMANA 17 AL 21 MAR'!$A$7:$A$424),7),"")</f>
        <v/>
      </c>
      <c r="G110" s="284" t="str">
        <f>IFERROR(INDEX('SEMANA 17 AL 21 MAR'!$A$7:$AA$383,MATCH(A110,'SEMANA 17 AL 21 MAR'!$A$7:$A$424),22),"")</f>
        <v/>
      </c>
      <c r="H110" s="313" t="str">
        <f t="shared" si="8"/>
        <v/>
      </c>
      <c r="I110" s="314"/>
      <c r="K110" s="84"/>
      <c r="L110" s="86"/>
      <c r="M110" s="86"/>
      <c r="N110" s="86"/>
      <c r="O110" s="86"/>
      <c r="P110" s="86"/>
      <c r="Q110" s="86"/>
      <c r="R110" s="86"/>
      <c r="S110"/>
      <c r="T110" s="84"/>
      <c r="U110" s="84"/>
      <c r="V110"/>
      <c r="W110" s="157"/>
      <c r="X110" s="157"/>
      <c r="Y110" s="157"/>
      <c r="Z110" s="157"/>
      <c r="AA110" s="157"/>
      <c r="AB110" s="157"/>
      <c r="AC110" s="157"/>
      <c r="AD110" s="157"/>
      <c r="AE110" s="157"/>
      <c r="AF110" s="157"/>
    </row>
    <row r="111" spans="1:32" hidden="1" x14ac:dyDescent="0.25">
      <c r="A111" s="141"/>
      <c r="B111" s="26" t="str">
        <f>IFERROR(INDEX('SEMANA 17 AL 21 MAR'!$A$7:$AA$383,MATCH(A111,'SEMANA 17 AL 21 MAR'!$A$7:$A$424),2),"")</f>
        <v/>
      </c>
      <c r="C111" s="26" t="str">
        <f>IFERROR(INDEX('SEMANA 17 AL 21 MAR'!$A$7:$AA$383,MATCH(A111,'SEMANA 17 AL 21 MAR'!$A$7:$A$424),3),"")</f>
        <v/>
      </c>
      <c r="D111" s="26" t="str">
        <f>IFERROR(INDEX('SEMANA 17 AL 21 MAR'!$A$7:$AA$383,MATCH(A111,'SEMANA 17 AL 21 MAR'!$A$7:$A$424),5),"")</f>
        <v/>
      </c>
      <c r="E111" s="122" t="str">
        <f>IFERROR(INDEX('SEMANA 17 AL 21 MAR'!$A$7:$AA$383,MATCH(A111,'SEMANA 17 AL 21 MAR'!$A$7:$A$424),6),"")</f>
        <v/>
      </c>
      <c r="F111" s="123" t="str">
        <f>IFERROR(INDEX('SEMANA 17 AL 21 MAR'!$A$7:$AA$383,MATCH(A111,'SEMANA 17 AL 21 MAR'!$A$7:$A$424),7),"")</f>
        <v/>
      </c>
      <c r="G111" s="284" t="str">
        <f>IFERROR(INDEX('SEMANA 17 AL 21 MAR'!$A$7:$AA$383,MATCH(A111,'SEMANA 17 AL 21 MAR'!$A$7:$A$424),22),"")</f>
        <v/>
      </c>
      <c r="H111" s="313" t="str">
        <f t="shared" si="8"/>
        <v/>
      </c>
      <c r="I111" s="314"/>
      <c r="K111" s="84"/>
      <c r="L111" s="86"/>
      <c r="M111" s="86"/>
      <c r="N111" s="86"/>
      <c r="O111" s="86"/>
      <c r="P111" s="86"/>
      <c r="Q111" s="86"/>
      <c r="R111" s="86"/>
      <c r="S111"/>
      <c r="T111" s="84"/>
      <c r="U111" s="84"/>
      <c r="V111"/>
      <c r="W111" s="157"/>
      <c r="X111" s="157"/>
      <c r="Y111" s="157"/>
      <c r="Z111" s="157"/>
      <c r="AA111" s="157"/>
      <c r="AB111" s="157"/>
      <c r="AC111" s="157"/>
      <c r="AD111" s="157"/>
      <c r="AE111" s="157"/>
      <c r="AF111" s="157"/>
    </row>
    <row r="112" spans="1:32" hidden="1" x14ac:dyDescent="0.25">
      <c r="A112" s="141"/>
      <c r="B112" s="26" t="str">
        <f>IFERROR(INDEX('SEMANA 17 AL 21 MAR'!$A$7:$AA$383,MATCH(A112,'SEMANA 17 AL 21 MAR'!$A$7:$A$424),2),"")</f>
        <v/>
      </c>
      <c r="C112" s="26" t="str">
        <f>IFERROR(INDEX('SEMANA 17 AL 21 MAR'!$A$7:$AA$383,MATCH(A112,'SEMANA 17 AL 21 MAR'!$A$7:$A$424),3),"")</f>
        <v/>
      </c>
      <c r="D112" s="26" t="str">
        <f>IFERROR(INDEX('SEMANA 17 AL 21 MAR'!$A$7:$AA$383,MATCH(A112,'SEMANA 17 AL 21 MAR'!$A$7:$A$424),5),"")</f>
        <v/>
      </c>
      <c r="E112" s="122" t="str">
        <f>IFERROR(INDEX('SEMANA 17 AL 21 MAR'!$A$7:$AA$383,MATCH(A112,'SEMANA 17 AL 21 MAR'!$A$7:$A$424),6),"")</f>
        <v/>
      </c>
      <c r="F112" s="123" t="str">
        <f>IFERROR(INDEX('SEMANA 17 AL 21 MAR'!$A$7:$AA$383,MATCH(A112,'SEMANA 17 AL 21 MAR'!$A$7:$A$424),7),"")</f>
        <v/>
      </c>
      <c r="G112" s="284" t="str">
        <f>IFERROR(INDEX('SEMANA 17 AL 21 MAR'!$A$7:$AA$383,MATCH(A112,'SEMANA 17 AL 21 MAR'!$A$7:$A$424),22),"")</f>
        <v/>
      </c>
      <c r="H112" s="313" t="str">
        <f t="shared" si="8"/>
        <v/>
      </c>
      <c r="I112" s="314"/>
      <c r="K112" s="84"/>
      <c r="L112" s="86"/>
      <c r="M112" s="86"/>
      <c r="N112" s="86"/>
      <c r="O112" s="86"/>
      <c r="P112" s="86"/>
      <c r="Q112" s="86"/>
      <c r="R112" s="86"/>
      <c r="S112"/>
      <c r="T112" s="84"/>
      <c r="U112" s="84"/>
      <c r="V112"/>
      <c r="W112" s="157"/>
      <c r="X112" s="157"/>
      <c r="Y112" s="157"/>
      <c r="Z112" s="157"/>
      <c r="AA112" s="157"/>
      <c r="AB112" s="157"/>
      <c r="AC112" s="157"/>
      <c r="AD112" s="157"/>
      <c r="AE112" s="157"/>
      <c r="AF112" s="157"/>
    </row>
    <row r="113" spans="1:32" hidden="1" x14ac:dyDescent="0.25">
      <c r="A113" s="141"/>
      <c r="B113" s="26" t="str">
        <f>IFERROR(INDEX('SEMANA 17 AL 21 MAR'!$A$7:$AA$383,MATCH(A113,'SEMANA 17 AL 21 MAR'!$A$7:$A$424),2),"")</f>
        <v/>
      </c>
      <c r="C113" s="26" t="str">
        <f>IFERROR(INDEX('SEMANA 17 AL 21 MAR'!$A$7:$AA$383,MATCH(A113,'SEMANA 17 AL 21 MAR'!$A$7:$A$424),3),"")</f>
        <v/>
      </c>
      <c r="D113" s="26" t="str">
        <f>IFERROR(INDEX('SEMANA 17 AL 21 MAR'!$A$7:$AA$383,MATCH(A113,'SEMANA 17 AL 21 MAR'!$A$7:$A$424),5),"")</f>
        <v/>
      </c>
      <c r="E113" s="122" t="str">
        <f>IFERROR(INDEX('SEMANA 17 AL 21 MAR'!$A$7:$AA$383,MATCH(A113,'SEMANA 17 AL 21 MAR'!$A$7:$A$424),6),"")</f>
        <v/>
      </c>
      <c r="F113" s="123" t="str">
        <f>IFERROR(INDEX('SEMANA 17 AL 21 MAR'!$A$7:$AA$383,MATCH(A113,'SEMANA 17 AL 21 MAR'!$A$7:$A$424),7),"")</f>
        <v/>
      </c>
      <c r="G113" s="284" t="str">
        <f>IFERROR(INDEX('SEMANA 17 AL 21 MAR'!$A$7:$AA$383,MATCH(A113,'SEMANA 17 AL 21 MAR'!$A$7:$A$424),22),"")</f>
        <v/>
      </c>
      <c r="H113" s="313" t="str">
        <f t="shared" si="8"/>
        <v/>
      </c>
      <c r="I113" s="314"/>
      <c r="K113" s="84"/>
      <c r="L113" s="86"/>
      <c r="M113" s="86"/>
      <c r="N113" s="86"/>
      <c r="O113" s="86"/>
      <c r="P113" s="86"/>
      <c r="Q113" s="86"/>
      <c r="R113" s="86"/>
      <c r="S113"/>
      <c r="T113" s="84"/>
      <c r="U113" s="84"/>
      <c r="V113"/>
      <c r="W113"/>
      <c r="X113"/>
      <c r="Y113"/>
      <c r="Z113"/>
      <c r="AA113"/>
      <c r="AB113"/>
      <c r="AC113"/>
      <c r="AD113"/>
      <c r="AE113"/>
      <c r="AF113"/>
    </row>
    <row r="114" spans="1:32" hidden="1" x14ac:dyDescent="0.25">
      <c r="A114" s="141"/>
      <c r="B114" s="26" t="str">
        <f>IFERROR(INDEX('SEMANA 17 AL 21 MAR'!$A$7:$AA$383,MATCH(A114,'SEMANA 17 AL 21 MAR'!$A$7:$A$424),2),"")</f>
        <v/>
      </c>
      <c r="C114" s="26" t="str">
        <f>IFERROR(INDEX('SEMANA 17 AL 21 MAR'!$A$7:$AA$383,MATCH(A114,'SEMANA 17 AL 21 MAR'!$A$7:$A$424),3),"")</f>
        <v/>
      </c>
      <c r="D114" s="26" t="str">
        <f>IFERROR(INDEX('SEMANA 17 AL 21 MAR'!$A$7:$AA$383,MATCH(A114,'SEMANA 17 AL 21 MAR'!$A$7:$A$424),5),"")</f>
        <v/>
      </c>
      <c r="E114" s="122" t="str">
        <f>IFERROR(INDEX('SEMANA 17 AL 21 MAR'!$A$7:$AA$383,MATCH(A114,'SEMANA 17 AL 21 MAR'!$A$7:$A$424),6),"")</f>
        <v/>
      </c>
      <c r="F114" s="123" t="str">
        <f>IFERROR(INDEX('SEMANA 17 AL 21 MAR'!$A$7:$AA$383,MATCH(A114,'SEMANA 17 AL 21 MAR'!$A$7:$A$424),7),"")</f>
        <v/>
      </c>
      <c r="G114" s="284" t="str">
        <f>IFERROR(INDEX('SEMANA 17 AL 21 MAR'!$A$7:$AA$383,MATCH(A114,'SEMANA 17 AL 21 MAR'!$A$7:$A$424),22),"")</f>
        <v/>
      </c>
      <c r="H114" s="313" t="str">
        <f t="shared" si="8"/>
        <v/>
      </c>
      <c r="I114" s="314"/>
      <c r="K114" s="84"/>
      <c r="L114" s="86"/>
      <c r="M114" s="86"/>
      <c r="N114" s="86"/>
      <c r="O114" s="86"/>
      <c r="P114" s="86"/>
      <c r="Q114" s="86"/>
      <c r="R114" s="86"/>
      <c r="S114"/>
      <c r="T114" s="84"/>
      <c r="U114" s="84"/>
      <c r="V114"/>
      <c r="W114"/>
      <c r="X114"/>
      <c r="Y114"/>
      <c r="Z114"/>
      <c r="AA114"/>
      <c r="AB114"/>
      <c r="AC114"/>
      <c r="AD114"/>
      <c r="AE114"/>
      <c r="AF114"/>
    </row>
    <row r="115" spans="1:32" hidden="1" x14ac:dyDescent="0.25">
      <c r="A115" s="141"/>
      <c r="B115" s="26" t="str">
        <f>IFERROR(INDEX('SEMANA 17 AL 21 MAR'!$A$7:$AA$383,MATCH(A115,'SEMANA 17 AL 21 MAR'!$A$7:$A$424),2),"")</f>
        <v/>
      </c>
      <c r="C115" s="26" t="str">
        <f>IFERROR(INDEX('SEMANA 17 AL 21 MAR'!$A$7:$AA$383,MATCH(A115,'SEMANA 17 AL 21 MAR'!$A$7:$A$424),3),"")</f>
        <v/>
      </c>
      <c r="D115" s="26" t="str">
        <f>IFERROR(INDEX('SEMANA 17 AL 21 MAR'!$A$7:$AA$383,MATCH(A115,'SEMANA 17 AL 21 MAR'!$A$7:$A$424),5),"")</f>
        <v/>
      </c>
      <c r="E115" s="122" t="str">
        <f>IFERROR(INDEX('SEMANA 17 AL 21 MAR'!$A$7:$AA$383,MATCH(A115,'SEMANA 17 AL 21 MAR'!$A$7:$A$424),6),"")</f>
        <v/>
      </c>
      <c r="F115" s="123" t="str">
        <f>IFERROR(INDEX('SEMANA 17 AL 21 MAR'!$A$7:$AA$383,MATCH(A115,'SEMANA 17 AL 21 MAR'!$A$7:$A$424),7),"")</f>
        <v/>
      </c>
      <c r="G115" s="284" t="str">
        <f>IFERROR(INDEX('SEMANA 17 AL 21 MAR'!$A$7:$AA$383,MATCH(A115,'SEMANA 17 AL 21 MAR'!$A$7:$A$424),22),"")</f>
        <v/>
      </c>
      <c r="H115" s="313" t="str">
        <f t="shared" si="8"/>
        <v/>
      </c>
      <c r="I115" s="314"/>
      <c r="K115" s="84"/>
      <c r="L115" s="86"/>
      <c r="M115" s="86"/>
      <c r="N115" s="86"/>
      <c r="O115" s="86"/>
      <c r="P115" s="86"/>
      <c r="Q115" s="86"/>
      <c r="R115" s="86"/>
      <c r="S115"/>
      <c r="T115" s="84"/>
      <c r="U115" s="84"/>
      <c r="V115"/>
      <c r="W115"/>
      <c r="X115"/>
      <c r="Y115"/>
      <c r="Z115"/>
      <c r="AA115"/>
      <c r="AB115"/>
      <c r="AC115"/>
      <c r="AD115"/>
      <c r="AE115"/>
      <c r="AF115"/>
    </row>
    <row r="116" spans="1:32" hidden="1" x14ac:dyDescent="0.25">
      <c r="A116" s="141"/>
      <c r="B116" s="26" t="str">
        <f>IFERROR(INDEX('SEMANA 17 AL 21 MAR'!$A$7:$AA$383,MATCH(A116,'SEMANA 17 AL 21 MAR'!$A$7:$A$424),2),"")</f>
        <v/>
      </c>
      <c r="C116" s="26" t="str">
        <f>IFERROR(INDEX('SEMANA 17 AL 21 MAR'!$A$7:$AA$383,MATCH(A116,'SEMANA 17 AL 21 MAR'!$A$7:$A$424),3),"")</f>
        <v/>
      </c>
      <c r="D116" s="26" t="str">
        <f>IFERROR(INDEX('SEMANA 17 AL 21 MAR'!$A$7:$AA$383,MATCH(A116,'SEMANA 17 AL 21 MAR'!$A$7:$A$424),5),"")</f>
        <v/>
      </c>
      <c r="E116" s="122" t="str">
        <f>IFERROR(INDEX('SEMANA 17 AL 21 MAR'!$A$7:$AA$383,MATCH(A116,'SEMANA 17 AL 21 MAR'!$A$7:$A$424),6),"")</f>
        <v/>
      </c>
      <c r="F116" s="123" t="str">
        <f>IFERROR(INDEX('SEMANA 17 AL 21 MAR'!$A$7:$AA$383,MATCH(A116,'SEMANA 17 AL 21 MAR'!$A$7:$A$424),7),"")</f>
        <v/>
      </c>
      <c r="G116" s="284" t="str">
        <f>IFERROR(INDEX('SEMANA 17 AL 21 MAR'!$A$7:$AA$383,MATCH(A116,'SEMANA 17 AL 21 MAR'!$A$7:$A$424),22),"")</f>
        <v/>
      </c>
      <c r="H116" s="313" t="str">
        <f t="shared" si="8"/>
        <v/>
      </c>
      <c r="I116" s="314"/>
      <c r="K116" s="84"/>
      <c r="L116" s="86"/>
      <c r="M116" s="86"/>
      <c r="N116" s="86"/>
      <c r="O116" s="86"/>
      <c r="P116" s="86"/>
      <c r="Q116" s="86"/>
      <c r="R116" s="86"/>
      <c r="S116"/>
      <c r="T116" s="84"/>
      <c r="U116" s="84"/>
      <c r="V116"/>
      <c r="W116"/>
      <c r="X116"/>
      <c r="Y116"/>
      <c r="Z116"/>
      <c r="AA116"/>
      <c r="AB116"/>
      <c r="AC116"/>
      <c r="AD116"/>
      <c r="AE116"/>
      <c r="AF116"/>
    </row>
    <row r="117" spans="1:32" hidden="1" x14ac:dyDescent="0.25">
      <c r="A117" s="141"/>
      <c r="B117" s="26" t="str">
        <f>IFERROR(INDEX('SEMANA 17 AL 21 MAR'!$A$7:$AA$383,MATCH(A117,'SEMANA 17 AL 21 MAR'!$A$7:$A$424),2),"")</f>
        <v/>
      </c>
      <c r="C117" s="26" t="str">
        <f>IFERROR(INDEX('SEMANA 17 AL 21 MAR'!$A$7:$AA$383,MATCH(A117,'SEMANA 17 AL 21 MAR'!$A$7:$A$424),3),"")</f>
        <v/>
      </c>
      <c r="D117" s="26" t="str">
        <f>IFERROR(INDEX('SEMANA 17 AL 21 MAR'!$A$7:$AA$383,MATCH(A117,'SEMANA 17 AL 21 MAR'!$A$7:$A$424),5),"")</f>
        <v/>
      </c>
      <c r="E117" s="122" t="str">
        <f>IFERROR(INDEX('SEMANA 17 AL 21 MAR'!$A$7:$AA$383,MATCH(A117,'SEMANA 17 AL 21 MAR'!$A$7:$A$424),6),"")</f>
        <v/>
      </c>
      <c r="F117" s="123" t="str">
        <f>IFERROR(INDEX('SEMANA 17 AL 21 MAR'!$A$7:$AA$383,MATCH(A117,'SEMANA 17 AL 21 MAR'!$A$7:$A$424),7),"")</f>
        <v/>
      </c>
      <c r="G117" s="284" t="str">
        <f>IFERROR(INDEX('SEMANA 17 AL 21 MAR'!$A$7:$AA$383,MATCH(A117,'SEMANA 17 AL 21 MAR'!$A$7:$A$424),22),"")</f>
        <v/>
      </c>
      <c r="H117" s="313" t="str">
        <f t="shared" si="8"/>
        <v/>
      </c>
      <c r="I117" s="314"/>
      <c r="K117" s="84"/>
      <c r="L117" s="86"/>
      <c r="M117" s="86"/>
      <c r="N117" s="86"/>
      <c r="O117" s="86"/>
      <c r="P117" s="86"/>
      <c r="Q117" s="86"/>
      <c r="R117" s="86"/>
      <c r="S117"/>
      <c r="T117" s="84"/>
      <c r="U117" s="84"/>
      <c r="V117"/>
      <c r="W117"/>
      <c r="X117"/>
      <c r="Y117"/>
      <c r="Z117"/>
      <c r="AA117"/>
      <c r="AB117"/>
      <c r="AC117"/>
      <c r="AD117"/>
      <c r="AE117"/>
      <c r="AF117"/>
    </row>
    <row r="118" spans="1:32" hidden="1" x14ac:dyDescent="0.25">
      <c r="A118" s="141"/>
      <c r="B118" s="26" t="str">
        <f>IFERROR(INDEX('SEMANA 17 AL 21 MAR'!$A$7:$AA$383,MATCH(A118,'SEMANA 17 AL 21 MAR'!$A$7:$A$424),2),"")</f>
        <v/>
      </c>
      <c r="C118" s="26" t="str">
        <f>IFERROR(INDEX('SEMANA 17 AL 21 MAR'!$A$7:$AA$383,MATCH(A118,'SEMANA 17 AL 21 MAR'!$A$7:$A$424),3),"")</f>
        <v/>
      </c>
      <c r="D118" s="26" t="str">
        <f>IFERROR(INDEX('SEMANA 17 AL 21 MAR'!$A$7:$AA$383,MATCH(A118,'SEMANA 17 AL 21 MAR'!$A$7:$A$424),5),"")</f>
        <v/>
      </c>
      <c r="E118" s="122" t="str">
        <f>IFERROR(INDEX('SEMANA 17 AL 21 MAR'!$A$7:$AA$383,MATCH(A118,'SEMANA 17 AL 21 MAR'!$A$7:$A$424),6),"")</f>
        <v/>
      </c>
      <c r="F118" s="123" t="str">
        <f>IFERROR(INDEX('SEMANA 17 AL 21 MAR'!$A$7:$AA$383,MATCH(A118,'SEMANA 17 AL 21 MAR'!$A$7:$A$424),7),"")</f>
        <v/>
      </c>
      <c r="G118" s="284" t="str">
        <f>IFERROR(INDEX('SEMANA 17 AL 21 MAR'!$A$7:$AA$383,MATCH(A118,'SEMANA 17 AL 21 MAR'!$A$7:$A$424),22),"")</f>
        <v/>
      </c>
      <c r="H118" s="313" t="str">
        <f t="shared" si="8"/>
        <v/>
      </c>
      <c r="I118" s="314"/>
      <c r="K118" s="84"/>
      <c r="L118" s="86"/>
      <c r="M118" s="86"/>
      <c r="N118" s="86"/>
      <c r="O118" s="86"/>
      <c r="P118" s="86"/>
      <c r="Q118" s="86"/>
      <c r="R118" s="86"/>
      <c r="S118"/>
      <c r="T118" s="84"/>
      <c r="U118" s="84"/>
      <c r="V118"/>
      <c r="W118"/>
      <c r="X118"/>
      <c r="Y118"/>
      <c r="Z118"/>
      <c r="AA118"/>
      <c r="AB118"/>
      <c r="AC118"/>
      <c r="AD118"/>
      <c r="AE118"/>
      <c r="AF118"/>
    </row>
    <row r="119" spans="1:32" hidden="1" x14ac:dyDescent="0.25">
      <c r="A119" s="141"/>
      <c r="B119" s="26" t="str">
        <f>IFERROR(INDEX('SEMANA 17 AL 21 MAR'!$A$7:$AA$383,MATCH(A119,'SEMANA 17 AL 21 MAR'!$A$7:$A$424),2),"")</f>
        <v/>
      </c>
      <c r="C119" s="26" t="str">
        <f>IFERROR(INDEX('SEMANA 17 AL 21 MAR'!$A$7:$AA$383,MATCH(A119,'SEMANA 17 AL 21 MAR'!$A$7:$A$424),3),"")</f>
        <v/>
      </c>
      <c r="D119" s="26" t="str">
        <f>IFERROR(INDEX('SEMANA 17 AL 21 MAR'!$A$7:$AA$383,MATCH(A119,'SEMANA 17 AL 21 MAR'!$A$7:$A$424),5),"")</f>
        <v/>
      </c>
      <c r="E119" s="122" t="str">
        <f>IFERROR(INDEX('SEMANA 17 AL 21 MAR'!$A$7:$AA$383,MATCH(A119,'SEMANA 17 AL 21 MAR'!$A$7:$A$424),6),"")</f>
        <v/>
      </c>
      <c r="F119" s="123" t="str">
        <f>IFERROR(INDEX('SEMANA 17 AL 21 MAR'!$A$7:$AA$383,MATCH(A119,'SEMANA 17 AL 21 MAR'!$A$7:$A$424),7),"")</f>
        <v/>
      </c>
      <c r="G119" s="284" t="str">
        <f>IFERROR(INDEX('SEMANA 17 AL 21 MAR'!$A$7:$AA$383,MATCH(A119,'SEMANA 17 AL 21 MAR'!$A$7:$A$424),22),"")</f>
        <v/>
      </c>
      <c r="H119" s="313" t="str">
        <f t="shared" si="8"/>
        <v/>
      </c>
      <c r="I119" s="314"/>
      <c r="K119" s="84"/>
      <c r="L119" s="86"/>
      <c r="M119" s="86"/>
      <c r="N119" s="86"/>
      <c r="O119" s="86"/>
      <c r="P119" s="86"/>
      <c r="Q119" s="86"/>
      <c r="R119" s="86"/>
      <c r="S119"/>
      <c r="T119" s="84"/>
      <c r="U119" s="84"/>
      <c r="V119"/>
      <c r="W119"/>
      <c r="X119"/>
      <c r="Y119"/>
      <c r="Z119"/>
      <c r="AA119"/>
      <c r="AB119"/>
      <c r="AC119"/>
      <c r="AD119"/>
      <c r="AE119"/>
      <c r="AF119"/>
    </row>
    <row r="120" spans="1:32" hidden="1" x14ac:dyDescent="0.25">
      <c r="A120" s="141"/>
      <c r="B120" s="26" t="str">
        <f>IFERROR(INDEX('SEMANA 17 AL 21 MAR'!$A$7:$AA$383,MATCH(A120,'SEMANA 17 AL 21 MAR'!$A$7:$A$424),2),"")</f>
        <v/>
      </c>
      <c r="C120" s="26" t="str">
        <f>IFERROR(INDEX('SEMANA 17 AL 21 MAR'!$A$7:$AA$383,MATCH(A120,'SEMANA 17 AL 21 MAR'!$A$7:$A$424),3),"")</f>
        <v/>
      </c>
      <c r="D120" s="26" t="str">
        <f>IFERROR(INDEX('SEMANA 17 AL 21 MAR'!$A$7:$AA$383,MATCH(A120,'SEMANA 17 AL 21 MAR'!$A$7:$A$424),5),"")</f>
        <v/>
      </c>
      <c r="E120" s="122" t="str">
        <f>IFERROR(INDEX('SEMANA 17 AL 21 MAR'!$A$7:$AA$383,MATCH(A120,'SEMANA 17 AL 21 MAR'!$A$7:$A$424),6),"")</f>
        <v/>
      </c>
      <c r="F120" s="123" t="str">
        <f>IFERROR(INDEX('SEMANA 17 AL 21 MAR'!$A$7:$AA$383,MATCH(A120,'SEMANA 17 AL 21 MAR'!$A$7:$A$424),7),"")</f>
        <v/>
      </c>
      <c r="G120" s="284" t="str">
        <f>IFERROR(INDEX('SEMANA 17 AL 21 MAR'!$A$7:$AA$383,MATCH(A120,'SEMANA 17 AL 21 MAR'!$A$7:$A$424),22),"")</f>
        <v/>
      </c>
      <c r="H120" s="313" t="str">
        <f t="shared" si="8"/>
        <v/>
      </c>
      <c r="I120" s="314"/>
      <c r="K120" s="84"/>
      <c r="L120" s="86"/>
      <c r="M120" s="86"/>
      <c r="N120" s="86"/>
      <c r="O120" s="86"/>
      <c r="P120" s="86"/>
      <c r="Q120" s="86"/>
      <c r="R120" s="86"/>
      <c r="S120"/>
      <c r="T120" s="84"/>
      <c r="U120" s="84"/>
      <c r="V120"/>
      <c r="W120"/>
      <c r="X120"/>
      <c r="Y120"/>
      <c r="Z120"/>
      <c r="AA120"/>
      <c r="AB120"/>
      <c r="AC120"/>
      <c r="AD120"/>
      <c r="AE120"/>
      <c r="AF120"/>
    </row>
    <row r="121" spans="1:32" hidden="1" x14ac:dyDescent="0.25">
      <c r="A121" s="141"/>
      <c r="B121" s="26" t="str">
        <f>IFERROR(INDEX('SEMANA 17 AL 21 MAR'!$A$7:$AA$383,MATCH(A121,'SEMANA 17 AL 21 MAR'!$A$7:$A$424),2),"")</f>
        <v/>
      </c>
      <c r="C121" s="26" t="str">
        <f>IFERROR(INDEX('SEMANA 17 AL 21 MAR'!$A$7:$AA$383,MATCH(A121,'SEMANA 17 AL 21 MAR'!$A$7:$A$424),3),"")</f>
        <v/>
      </c>
      <c r="D121" s="26" t="str">
        <f>IFERROR(INDEX('SEMANA 17 AL 21 MAR'!$A$7:$AA$383,MATCH(A121,'SEMANA 17 AL 21 MAR'!$A$7:$A$424),5),"")</f>
        <v/>
      </c>
      <c r="E121" s="122" t="str">
        <f>IFERROR(INDEX('SEMANA 17 AL 21 MAR'!$A$7:$AA$383,MATCH(A121,'SEMANA 17 AL 21 MAR'!$A$7:$A$424),6),"")</f>
        <v/>
      </c>
      <c r="F121" s="123" t="str">
        <f>IFERROR(INDEX('SEMANA 17 AL 21 MAR'!$A$7:$AA$383,MATCH(A121,'SEMANA 17 AL 21 MAR'!$A$7:$A$424),7),"")</f>
        <v/>
      </c>
      <c r="G121" s="284" t="str">
        <f>IFERROR(INDEX('SEMANA 17 AL 21 MAR'!$A$7:$AA$383,MATCH(A121,'SEMANA 17 AL 21 MAR'!$A$7:$A$424),22),"")</f>
        <v/>
      </c>
      <c r="H121" s="313" t="str">
        <f t="shared" si="8"/>
        <v/>
      </c>
      <c r="I121" s="314"/>
      <c r="K121" s="84"/>
      <c r="L121" s="86"/>
      <c r="M121" s="86"/>
      <c r="N121" s="86"/>
      <c r="O121" s="86"/>
      <c r="P121" s="86"/>
      <c r="Q121" s="86"/>
      <c r="R121" s="86"/>
      <c r="S121"/>
      <c r="T121" s="84"/>
      <c r="U121" s="84"/>
      <c r="V121"/>
      <c r="W121"/>
      <c r="X121"/>
      <c r="Y121"/>
      <c r="Z121"/>
      <c r="AA121"/>
      <c r="AB121"/>
      <c r="AC121"/>
      <c r="AD121"/>
      <c r="AE121"/>
      <c r="AF121"/>
    </row>
    <row r="122" spans="1:32" hidden="1" x14ac:dyDescent="0.25">
      <c r="A122" s="141"/>
      <c r="B122" s="26" t="str">
        <f>IFERROR(INDEX('SEMANA 17 AL 21 MAR'!$A$7:$AA$383,MATCH(A122,'SEMANA 17 AL 21 MAR'!$A$7:$A$424),2),"")</f>
        <v/>
      </c>
      <c r="C122" s="26" t="str">
        <f>IFERROR(INDEX('SEMANA 17 AL 21 MAR'!$A$7:$AA$383,MATCH(A122,'SEMANA 17 AL 21 MAR'!$A$7:$A$424),3),"")</f>
        <v/>
      </c>
      <c r="D122" s="26" t="str">
        <f>IFERROR(INDEX('SEMANA 17 AL 21 MAR'!$A$7:$AA$383,MATCH(A122,'SEMANA 17 AL 21 MAR'!$A$7:$A$424),5),"")</f>
        <v/>
      </c>
      <c r="E122" s="122" t="str">
        <f>IFERROR(INDEX('SEMANA 17 AL 21 MAR'!$A$7:$AA$383,MATCH(A122,'SEMANA 17 AL 21 MAR'!$A$7:$A$424),6),"")</f>
        <v/>
      </c>
      <c r="F122" s="123" t="str">
        <f>IFERROR(INDEX('SEMANA 17 AL 21 MAR'!$A$7:$AA$383,MATCH(A122,'SEMANA 17 AL 21 MAR'!$A$7:$A$424),7),"")</f>
        <v/>
      </c>
      <c r="G122" s="284" t="str">
        <f>IFERROR(INDEX('SEMANA 17 AL 21 MAR'!$A$7:$AA$383,MATCH(A122,'SEMANA 17 AL 21 MAR'!$A$7:$A$424),22),"")</f>
        <v/>
      </c>
      <c r="H122" s="313" t="str">
        <f t="shared" si="8"/>
        <v/>
      </c>
      <c r="I122" s="314"/>
      <c r="K122" s="84"/>
      <c r="L122" s="86"/>
      <c r="M122" s="86"/>
      <c r="N122" s="86"/>
      <c r="O122" s="86"/>
      <c r="P122" s="86"/>
      <c r="Q122" s="86"/>
      <c r="R122" s="86"/>
      <c r="S122"/>
      <c r="T122" s="84"/>
      <c r="U122" s="84"/>
      <c r="V122"/>
      <c r="W122"/>
      <c r="X122"/>
      <c r="Y122"/>
      <c r="Z122"/>
      <c r="AA122"/>
      <c r="AB122"/>
      <c r="AC122"/>
      <c r="AD122"/>
      <c r="AE122"/>
      <c r="AF122"/>
    </row>
    <row r="123" spans="1:32" hidden="1" x14ac:dyDescent="0.25">
      <c r="A123" s="141"/>
      <c r="B123" s="26" t="str">
        <f>IFERROR(INDEX('SEMANA 17 AL 21 MAR'!$A$7:$AA$383,MATCH(A123,'SEMANA 17 AL 21 MAR'!$A$7:$A$424),2),"")</f>
        <v/>
      </c>
      <c r="C123" s="26" t="str">
        <f>IFERROR(INDEX('SEMANA 17 AL 21 MAR'!$A$7:$AA$383,MATCH(A123,'SEMANA 17 AL 21 MAR'!$A$7:$A$424),3),"")</f>
        <v/>
      </c>
      <c r="D123" s="26" t="str">
        <f>IFERROR(INDEX('SEMANA 17 AL 21 MAR'!$A$7:$AA$383,MATCH(A123,'SEMANA 17 AL 21 MAR'!$A$7:$A$424),5),"")</f>
        <v/>
      </c>
      <c r="E123" s="122" t="str">
        <f>IFERROR(INDEX('SEMANA 17 AL 21 MAR'!$A$7:$AA$383,MATCH(A123,'SEMANA 17 AL 21 MAR'!$A$7:$A$424),6),"")</f>
        <v/>
      </c>
      <c r="F123" s="123" t="str">
        <f>IFERROR(INDEX('SEMANA 17 AL 21 MAR'!$A$7:$AA$383,MATCH(A123,'SEMANA 17 AL 21 MAR'!$A$7:$A$424),7),"")</f>
        <v/>
      </c>
      <c r="G123" s="284" t="str">
        <f>IFERROR(INDEX('SEMANA 17 AL 21 MAR'!$A$7:$AA$383,MATCH(A123,'SEMANA 17 AL 21 MAR'!$A$7:$A$424),22),"")</f>
        <v/>
      </c>
      <c r="H123" s="313" t="str">
        <f t="shared" si="8"/>
        <v/>
      </c>
      <c r="I123" s="314"/>
      <c r="K123" s="84"/>
      <c r="L123" s="86"/>
      <c r="M123" s="86"/>
      <c r="N123" s="86"/>
      <c r="O123" s="86"/>
      <c r="P123" s="86"/>
      <c r="Q123" s="86"/>
      <c r="R123" s="86"/>
      <c r="S123"/>
      <c r="T123" s="84"/>
      <c r="U123" s="84"/>
      <c r="V123"/>
      <c r="W123"/>
      <c r="X123"/>
      <c r="Y123"/>
      <c r="Z123"/>
      <c r="AA123"/>
      <c r="AB123"/>
      <c r="AC123"/>
      <c r="AD123"/>
      <c r="AE123"/>
      <c r="AF123"/>
    </row>
    <row r="124" spans="1:32" hidden="1" x14ac:dyDescent="0.25">
      <c r="A124" s="141"/>
      <c r="B124" s="26" t="str">
        <f>IFERROR(INDEX('SEMANA 17 AL 21 MAR'!$A$7:$AA$383,MATCH(A124,'SEMANA 17 AL 21 MAR'!$A$7:$A$424),2),"")</f>
        <v/>
      </c>
      <c r="C124" s="26" t="str">
        <f>IFERROR(INDEX('SEMANA 17 AL 21 MAR'!$A$7:$AA$383,MATCH(A124,'SEMANA 17 AL 21 MAR'!$A$7:$A$424),3),"")</f>
        <v/>
      </c>
      <c r="D124" s="26" t="str">
        <f>IFERROR(INDEX('SEMANA 17 AL 21 MAR'!$A$7:$AA$383,MATCH(A124,'SEMANA 17 AL 21 MAR'!$A$7:$A$424),5),"")</f>
        <v/>
      </c>
      <c r="E124" s="122" t="str">
        <f>IFERROR(INDEX('SEMANA 17 AL 21 MAR'!$A$7:$AA$383,MATCH(A124,'SEMANA 17 AL 21 MAR'!$A$7:$A$424),6),"")</f>
        <v/>
      </c>
      <c r="F124" s="123" t="str">
        <f>IFERROR(INDEX('SEMANA 17 AL 21 MAR'!$A$7:$AA$383,MATCH(A124,'SEMANA 17 AL 21 MAR'!$A$7:$A$424),7),"")</f>
        <v/>
      </c>
      <c r="G124" s="284" t="str">
        <f>IFERROR(INDEX('SEMANA 17 AL 21 MAR'!$A$7:$AA$383,MATCH(A124,'SEMANA 17 AL 21 MAR'!$A$7:$A$424),22),"")</f>
        <v/>
      </c>
      <c r="H124" s="313" t="str">
        <f t="shared" si="8"/>
        <v/>
      </c>
      <c r="I124" s="314"/>
      <c r="K124" s="84"/>
      <c r="L124" s="86"/>
      <c r="M124" s="86"/>
      <c r="N124" s="86"/>
      <c r="O124" s="86"/>
      <c r="P124" s="86"/>
      <c r="Q124" s="86"/>
      <c r="R124" s="86"/>
      <c r="S124"/>
      <c r="T124" s="84"/>
      <c r="U124" s="84"/>
      <c r="V124"/>
      <c r="W124"/>
      <c r="X124"/>
      <c r="Y124"/>
      <c r="Z124"/>
      <c r="AA124"/>
      <c r="AB124"/>
      <c r="AC124"/>
      <c r="AD124"/>
      <c r="AE124"/>
      <c r="AF124"/>
    </row>
    <row r="125" spans="1:32" hidden="1" x14ac:dyDescent="0.25">
      <c r="A125" s="141"/>
      <c r="B125" s="26" t="str">
        <f>IFERROR(INDEX('SEMANA 17 AL 21 MAR'!$A$7:$AA$383,MATCH(A125,'SEMANA 17 AL 21 MAR'!$A$7:$A$424),2),"")</f>
        <v/>
      </c>
      <c r="C125" s="26" t="str">
        <f>IFERROR(INDEX('SEMANA 17 AL 21 MAR'!$A$7:$AA$383,MATCH(A125,'SEMANA 17 AL 21 MAR'!$A$7:$A$424),3),"")</f>
        <v/>
      </c>
      <c r="D125" s="26" t="str">
        <f>IFERROR(INDEX('SEMANA 17 AL 21 MAR'!$A$7:$AA$383,MATCH(A125,'SEMANA 17 AL 21 MAR'!$A$7:$A$424),5),"")</f>
        <v/>
      </c>
      <c r="E125" s="122" t="str">
        <f>IFERROR(INDEX('SEMANA 17 AL 21 MAR'!$A$7:$AA$383,MATCH(A125,'SEMANA 17 AL 21 MAR'!$A$7:$A$424),6),"")</f>
        <v/>
      </c>
      <c r="F125" s="123" t="str">
        <f>IFERROR(INDEX('SEMANA 17 AL 21 MAR'!$A$7:$AA$383,MATCH(A125,'SEMANA 17 AL 21 MAR'!$A$7:$A$424),7),"")</f>
        <v/>
      </c>
      <c r="G125" s="284" t="str">
        <f>IFERROR(INDEX('SEMANA 17 AL 21 MAR'!$A$7:$AA$383,MATCH(A125,'SEMANA 17 AL 21 MAR'!$A$7:$A$424),22),"")</f>
        <v/>
      </c>
      <c r="H125" s="313" t="str">
        <f t="shared" si="8"/>
        <v/>
      </c>
      <c r="I125" s="314"/>
      <c r="K125" s="84"/>
      <c r="L125" s="86"/>
      <c r="M125" s="86"/>
      <c r="N125" s="86"/>
      <c r="O125" s="86"/>
      <c r="P125" s="86"/>
      <c r="Q125" s="86"/>
      <c r="R125" s="86"/>
      <c r="S125"/>
      <c r="T125" s="84"/>
      <c r="U125" s="84"/>
      <c r="V125"/>
      <c r="W125"/>
      <c r="X125"/>
      <c r="Y125"/>
      <c r="Z125"/>
      <c r="AA125"/>
      <c r="AB125"/>
      <c r="AC125"/>
      <c r="AD125"/>
      <c r="AE125"/>
      <c r="AF125"/>
    </row>
    <row r="126" spans="1:32" hidden="1" x14ac:dyDescent="0.25">
      <c r="A126" s="141"/>
      <c r="B126" s="26" t="str">
        <f>IFERROR(INDEX('SEMANA 17 AL 21 MAR'!$A$7:$AA$383,MATCH(A126,'SEMANA 17 AL 21 MAR'!$A$7:$A$424),2),"")</f>
        <v/>
      </c>
      <c r="C126" s="26" t="str">
        <f>IFERROR(INDEX('SEMANA 17 AL 21 MAR'!$A$7:$AA$383,MATCH(A126,'SEMANA 17 AL 21 MAR'!$A$7:$A$424),3),"")</f>
        <v/>
      </c>
      <c r="D126" s="26" t="str">
        <f>IFERROR(INDEX('SEMANA 17 AL 21 MAR'!$A$7:$AA$383,MATCH(A126,'SEMANA 17 AL 21 MAR'!$A$7:$A$424),5),"")</f>
        <v/>
      </c>
      <c r="E126" s="122" t="str">
        <f>IFERROR(INDEX('SEMANA 17 AL 21 MAR'!$A$7:$AA$383,MATCH(A126,'SEMANA 17 AL 21 MAR'!$A$7:$A$424),6),"")</f>
        <v/>
      </c>
      <c r="F126" s="123" t="str">
        <f>IFERROR(INDEX('SEMANA 17 AL 21 MAR'!$A$7:$AA$383,MATCH(A126,'SEMANA 17 AL 21 MAR'!$A$7:$A$424),7),"")</f>
        <v/>
      </c>
      <c r="G126" s="284" t="str">
        <f>IFERROR(INDEX('SEMANA 17 AL 21 MAR'!$A$7:$AA$383,MATCH(A126,'SEMANA 17 AL 21 MAR'!$A$7:$A$424),22),"")</f>
        <v/>
      </c>
      <c r="H126" s="313" t="str">
        <f t="shared" si="8"/>
        <v/>
      </c>
      <c r="I126" s="314"/>
      <c r="K126" s="84"/>
      <c r="L126" s="86"/>
      <c r="M126" s="86"/>
      <c r="N126" s="86"/>
      <c r="O126" s="86"/>
      <c r="P126" s="86"/>
      <c r="Q126" s="86"/>
      <c r="R126" s="86"/>
      <c r="S126"/>
      <c r="T126" s="84"/>
      <c r="U126" s="84"/>
      <c r="V126"/>
      <c r="W126"/>
      <c r="X126"/>
      <c r="Y126"/>
      <c r="Z126"/>
      <c r="AA126"/>
      <c r="AB126"/>
      <c r="AC126"/>
      <c r="AD126"/>
      <c r="AE126"/>
      <c r="AF126"/>
    </row>
    <row r="127" spans="1:32" hidden="1" x14ac:dyDescent="0.25">
      <c r="A127" s="141"/>
      <c r="B127" s="26" t="str">
        <f>IFERROR(INDEX('SEMANA 17 AL 21 MAR'!$A$7:$AA$383,MATCH(A127,'SEMANA 17 AL 21 MAR'!$A$7:$A$424),2),"")</f>
        <v/>
      </c>
      <c r="C127" s="26" t="str">
        <f>IFERROR(INDEX('SEMANA 17 AL 21 MAR'!$A$7:$AA$383,MATCH(A127,'SEMANA 17 AL 21 MAR'!$A$7:$A$424),3),"")</f>
        <v/>
      </c>
      <c r="D127" s="26" t="str">
        <f>IFERROR(INDEX('SEMANA 17 AL 21 MAR'!$A$7:$AA$383,MATCH(A127,'SEMANA 17 AL 21 MAR'!$A$7:$A$424),5),"")</f>
        <v/>
      </c>
      <c r="E127" s="122" t="str">
        <f>IFERROR(INDEX('SEMANA 17 AL 21 MAR'!$A$7:$AA$383,MATCH(A127,'SEMANA 17 AL 21 MAR'!$A$7:$A$424),6),"")</f>
        <v/>
      </c>
      <c r="F127" s="123" t="str">
        <f>IFERROR(INDEX('SEMANA 17 AL 21 MAR'!$A$7:$AA$383,MATCH(A127,'SEMANA 17 AL 21 MAR'!$A$7:$A$424),7),"")</f>
        <v/>
      </c>
      <c r="G127" s="284" t="str">
        <f>IFERROR(INDEX('SEMANA 17 AL 21 MAR'!$A$7:$AA$383,MATCH(A127,'SEMANA 17 AL 21 MAR'!$A$7:$A$424),22),"")</f>
        <v/>
      </c>
      <c r="H127" s="313" t="str">
        <f t="shared" si="8"/>
        <v/>
      </c>
      <c r="I127" s="314"/>
      <c r="K127" s="84"/>
      <c r="L127" s="86"/>
      <c r="M127" s="86"/>
      <c r="N127" s="86"/>
      <c r="O127" s="86"/>
      <c r="P127" s="86"/>
      <c r="Q127" s="86"/>
      <c r="R127" s="86"/>
      <c r="S127"/>
      <c r="T127" s="84"/>
      <c r="U127" s="84"/>
      <c r="V127"/>
      <c r="W127"/>
      <c r="X127"/>
      <c r="Y127"/>
      <c r="Z127"/>
      <c r="AA127"/>
      <c r="AB127"/>
      <c r="AC127"/>
      <c r="AD127"/>
      <c r="AE127"/>
      <c r="AF127"/>
    </row>
    <row r="128" spans="1:32" hidden="1" x14ac:dyDescent="0.25">
      <c r="A128" s="141"/>
      <c r="B128" s="26" t="str">
        <f>IFERROR(INDEX('SEMANA 17 AL 21 MAR'!$A$7:$AA$383,MATCH(A128,'SEMANA 17 AL 21 MAR'!$A$7:$A$424),2),"")</f>
        <v/>
      </c>
      <c r="C128" s="26" t="str">
        <f>IFERROR(INDEX('SEMANA 17 AL 21 MAR'!$A$7:$AA$383,MATCH(A128,'SEMANA 17 AL 21 MAR'!$A$7:$A$424),3),"")</f>
        <v/>
      </c>
      <c r="D128" s="26" t="str">
        <f>IFERROR(INDEX('SEMANA 17 AL 21 MAR'!$A$7:$AA$383,MATCH(A128,'SEMANA 17 AL 21 MAR'!$A$7:$A$424),5),"")</f>
        <v/>
      </c>
      <c r="E128" s="122" t="str">
        <f>IFERROR(INDEX('SEMANA 17 AL 21 MAR'!$A$7:$AA$383,MATCH(A128,'SEMANA 17 AL 21 MAR'!$A$7:$A$424),6),"")</f>
        <v/>
      </c>
      <c r="F128" s="123" t="str">
        <f>IFERROR(INDEX('SEMANA 17 AL 21 MAR'!$A$7:$AA$383,MATCH(A128,'SEMANA 17 AL 21 MAR'!$A$7:$A$424),7),"")</f>
        <v/>
      </c>
      <c r="G128" s="284" t="str">
        <f>IFERROR(INDEX('SEMANA 17 AL 21 MAR'!$A$7:$AA$383,MATCH(A128,'SEMANA 17 AL 21 MAR'!$A$7:$A$424),22),"")</f>
        <v/>
      </c>
      <c r="H128" s="313" t="str">
        <f t="shared" si="8"/>
        <v/>
      </c>
      <c r="I128" s="314"/>
      <c r="K128" s="84"/>
      <c r="L128" s="86"/>
      <c r="M128" s="86"/>
      <c r="N128" s="86"/>
      <c r="O128" s="86"/>
      <c r="P128" s="86"/>
      <c r="Q128" s="86"/>
      <c r="R128" s="86"/>
      <c r="S128"/>
      <c r="T128" s="84"/>
      <c r="U128" s="84"/>
      <c r="V128"/>
      <c r="W128"/>
      <c r="X128"/>
      <c r="Y128"/>
      <c r="Z128"/>
      <c r="AA128"/>
      <c r="AB128"/>
      <c r="AC128"/>
      <c r="AD128"/>
      <c r="AE128"/>
      <c r="AF128"/>
    </row>
    <row r="129" spans="1:32" hidden="1" x14ac:dyDescent="0.25">
      <c r="A129" s="141"/>
      <c r="B129" s="26" t="str">
        <f>IFERROR(INDEX('SEMANA 17 AL 21 MAR'!$A$7:$AA$383,MATCH(A129,'SEMANA 17 AL 21 MAR'!$A$7:$A$424),2),"")</f>
        <v/>
      </c>
      <c r="C129" s="26" t="str">
        <f>IFERROR(INDEX('SEMANA 17 AL 21 MAR'!$A$7:$AA$383,MATCH(A129,'SEMANA 17 AL 21 MAR'!$A$7:$A$424),3),"")</f>
        <v/>
      </c>
      <c r="D129" s="26" t="str">
        <f>IFERROR(INDEX('SEMANA 17 AL 21 MAR'!$A$7:$AA$383,MATCH(A129,'SEMANA 17 AL 21 MAR'!$A$7:$A$424),5),"")</f>
        <v/>
      </c>
      <c r="E129" s="122" t="str">
        <f>IFERROR(INDEX('SEMANA 17 AL 21 MAR'!$A$7:$AA$383,MATCH(A129,'SEMANA 17 AL 21 MAR'!$A$7:$A$424),6),"")</f>
        <v/>
      </c>
      <c r="F129" s="123" t="str">
        <f>IFERROR(INDEX('SEMANA 17 AL 21 MAR'!$A$7:$AA$383,MATCH(A129,'SEMANA 17 AL 21 MAR'!$A$7:$A$424),7),"")</f>
        <v/>
      </c>
      <c r="G129" s="284" t="str">
        <f>IFERROR(INDEX('SEMANA 17 AL 21 MAR'!$A$7:$AA$383,MATCH(A129,'SEMANA 17 AL 21 MAR'!$A$7:$A$424),22),"")</f>
        <v/>
      </c>
      <c r="H129" s="313" t="str">
        <f t="shared" si="8"/>
        <v/>
      </c>
      <c r="I129" s="314"/>
      <c r="K129" s="84"/>
      <c r="L129" s="86"/>
      <c r="M129" s="86"/>
      <c r="N129" s="86"/>
      <c r="O129" s="86"/>
      <c r="P129" s="86"/>
      <c r="Q129" s="86"/>
      <c r="R129" s="86"/>
      <c r="S129"/>
      <c r="T129" s="84"/>
      <c r="U129" s="84"/>
      <c r="V129"/>
      <c r="W129"/>
      <c r="X129"/>
      <c r="Y129"/>
      <c r="Z129"/>
      <c r="AA129"/>
      <c r="AB129"/>
      <c r="AC129"/>
      <c r="AD129"/>
      <c r="AE129"/>
      <c r="AF129"/>
    </row>
    <row r="130" spans="1:32" hidden="1" x14ac:dyDescent="0.25">
      <c r="A130" s="141"/>
      <c r="B130" s="26" t="str">
        <f>IFERROR(INDEX('SEMANA 17 AL 21 MAR'!$A$7:$AA$383,MATCH(A130,'SEMANA 17 AL 21 MAR'!$A$7:$A$424),2),"")</f>
        <v/>
      </c>
      <c r="C130" s="26" t="str">
        <f>IFERROR(INDEX('SEMANA 17 AL 21 MAR'!$A$7:$AA$383,MATCH(A130,'SEMANA 17 AL 21 MAR'!$A$7:$A$424),3),"")</f>
        <v/>
      </c>
      <c r="D130" s="26" t="str">
        <f>IFERROR(INDEX('SEMANA 17 AL 21 MAR'!$A$7:$AA$383,MATCH(A130,'SEMANA 17 AL 21 MAR'!$A$7:$A$424),5),"")</f>
        <v/>
      </c>
      <c r="E130" s="122" t="str">
        <f>IFERROR(INDEX('SEMANA 17 AL 21 MAR'!$A$7:$AA$383,MATCH(A130,'SEMANA 17 AL 21 MAR'!$A$7:$A$424),6),"")</f>
        <v/>
      </c>
      <c r="F130" s="123" t="str">
        <f>IFERROR(INDEX('SEMANA 17 AL 21 MAR'!$A$7:$AA$383,MATCH(A130,'SEMANA 17 AL 21 MAR'!$A$7:$A$424),7),"")</f>
        <v/>
      </c>
      <c r="G130" s="284" t="str">
        <f>IFERROR(INDEX('SEMANA 17 AL 21 MAR'!$A$7:$AA$383,MATCH(A130,'SEMANA 17 AL 21 MAR'!$A$7:$A$424),22),"")</f>
        <v/>
      </c>
      <c r="H130" s="313" t="str">
        <f t="shared" si="8"/>
        <v/>
      </c>
      <c r="I130" s="314"/>
      <c r="K130" s="84"/>
      <c r="L130" s="86"/>
      <c r="M130" s="86"/>
      <c r="N130" s="86"/>
      <c r="O130" s="86"/>
      <c r="P130" s="86"/>
      <c r="Q130" s="86"/>
      <c r="R130" s="86"/>
      <c r="S130"/>
      <c r="T130" s="84"/>
      <c r="U130" s="84"/>
      <c r="V130"/>
      <c r="W130"/>
      <c r="X130"/>
      <c r="Y130"/>
      <c r="Z130"/>
      <c r="AA130"/>
      <c r="AB130"/>
      <c r="AC130"/>
      <c r="AD130"/>
      <c r="AE130"/>
      <c r="AF130"/>
    </row>
    <row r="131" spans="1:32" hidden="1" x14ac:dyDescent="0.25">
      <c r="A131" s="141"/>
      <c r="B131" s="26" t="str">
        <f>IFERROR(INDEX('SEMANA 17 AL 21 MAR'!$A$7:$AA$383,MATCH(A131,'SEMANA 17 AL 21 MAR'!$A$7:$A$424),2),"")</f>
        <v/>
      </c>
      <c r="C131" s="26" t="str">
        <f>IFERROR(INDEX('SEMANA 17 AL 21 MAR'!$A$7:$AA$383,MATCH(A131,'SEMANA 17 AL 21 MAR'!$A$7:$A$424),3),"")</f>
        <v/>
      </c>
      <c r="D131" s="26" t="str">
        <f>IFERROR(INDEX('SEMANA 17 AL 21 MAR'!$A$7:$AA$383,MATCH(A131,'SEMANA 17 AL 21 MAR'!$A$7:$A$424),5),"")</f>
        <v/>
      </c>
      <c r="E131" s="122" t="str">
        <f>IFERROR(INDEX('SEMANA 17 AL 21 MAR'!$A$7:$AA$383,MATCH(A131,'SEMANA 17 AL 21 MAR'!$A$7:$A$424),6),"")</f>
        <v/>
      </c>
      <c r="F131" s="123" t="str">
        <f>IFERROR(INDEX('SEMANA 17 AL 21 MAR'!$A$7:$AA$383,MATCH(A131,'SEMANA 17 AL 21 MAR'!$A$7:$A$424),7),"")</f>
        <v/>
      </c>
      <c r="G131" s="284" t="str">
        <f>IFERROR(INDEX('SEMANA 17 AL 21 MAR'!$A$7:$AA$383,MATCH(A131,'SEMANA 17 AL 21 MAR'!$A$7:$A$424),22),"")</f>
        <v/>
      </c>
      <c r="H131" s="313" t="str">
        <f t="shared" si="8"/>
        <v/>
      </c>
      <c r="I131" s="314"/>
      <c r="K131" s="84"/>
      <c r="L131" s="86"/>
      <c r="M131" s="86"/>
      <c r="N131" s="86"/>
      <c r="O131" s="86"/>
      <c r="P131" s="86"/>
      <c r="Q131" s="86"/>
      <c r="R131" s="86"/>
      <c r="S131"/>
      <c r="T131" s="84"/>
      <c r="U131" s="84"/>
      <c r="V131"/>
      <c r="W131"/>
      <c r="X131"/>
      <c r="Y131"/>
      <c r="Z131"/>
      <c r="AA131"/>
      <c r="AB131"/>
      <c r="AC131"/>
      <c r="AD131"/>
      <c r="AE131"/>
      <c r="AF131"/>
    </row>
    <row r="132" spans="1:32" hidden="1" x14ac:dyDescent="0.25">
      <c r="A132" s="141"/>
      <c r="B132" s="26" t="str">
        <f>IFERROR(INDEX('SEMANA 17 AL 21 MAR'!$A$7:$AA$383,MATCH(A132,'SEMANA 17 AL 21 MAR'!$A$7:$A$424),2),"")</f>
        <v/>
      </c>
      <c r="C132" s="26" t="str">
        <f>IFERROR(INDEX('SEMANA 17 AL 21 MAR'!$A$7:$AA$383,MATCH(A132,'SEMANA 17 AL 21 MAR'!$A$7:$A$424),3),"")</f>
        <v/>
      </c>
      <c r="D132" s="26" t="str">
        <f>IFERROR(INDEX('SEMANA 17 AL 21 MAR'!$A$7:$AA$383,MATCH(A132,'SEMANA 17 AL 21 MAR'!$A$7:$A$424),5),"")</f>
        <v/>
      </c>
      <c r="E132" s="122" t="str">
        <f>IFERROR(INDEX('SEMANA 17 AL 21 MAR'!$A$7:$AA$383,MATCH(A132,'SEMANA 17 AL 21 MAR'!$A$7:$A$424),6),"")</f>
        <v/>
      </c>
      <c r="F132" s="123" t="str">
        <f>IFERROR(INDEX('SEMANA 17 AL 21 MAR'!$A$7:$AA$383,MATCH(A132,'SEMANA 17 AL 21 MAR'!$A$7:$A$424),7),"")</f>
        <v/>
      </c>
      <c r="G132" s="284" t="str">
        <f>IFERROR(INDEX('SEMANA 17 AL 21 MAR'!$A$7:$AA$383,MATCH(A132,'SEMANA 17 AL 21 MAR'!$A$7:$A$424),22),"")</f>
        <v/>
      </c>
      <c r="H132" s="313" t="str">
        <f t="shared" si="8"/>
        <v/>
      </c>
      <c r="I132" s="314"/>
      <c r="K132" s="84"/>
      <c r="L132" s="86"/>
      <c r="M132" s="86"/>
      <c r="N132" s="86"/>
      <c r="O132" s="86"/>
      <c r="P132" s="86"/>
      <c r="Q132" s="86"/>
      <c r="R132" s="86"/>
      <c r="S132"/>
      <c r="T132" s="84"/>
      <c r="U132" s="84"/>
      <c r="V132"/>
      <c r="W132"/>
      <c r="X132"/>
      <c r="Y132"/>
      <c r="Z132"/>
      <c r="AA132"/>
      <c r="AB132"/>
      <c r="AC132"/>
      <c r="AD132"/>
      <c r="AE132"/>
      <c r="AF132"/>
    </row>
    <row r="133" spans="1:32" hidden="1" x14ac:dyDescent="0.25">
      <c r="A133" s="141"/>
      <c r="B133" s="26" t="str">
        <f>IFERROR(INDEX('SEMANA 17 AL 21 MAR'!$A$7:$AA$383,MATCH(A133,'SEMANA 17 AL 21 MAR'!$A$7:$A$424),2),"")</f>
        <v/>
      </c>
      <c r="C133" s="26" t="str">
        <f>IFERROR(INDEX('SEMANA 17 AL 21 MAR'!$A$7:$AA$383,MATCH(A133,'SEMANA 17 AL 21 MAR'!$A$7:$A$424),3),"")</f>
        <v/>
      </c>
      <c r="D133" s="26" t="str">
        <f>IFERROR(INDEX('SEMANA 17 AL 21 MAR'!$A$7:$AA$383,MATCH(A133,'SEMANA 17 AL 21 MAR'!$A$7:$A$424),5),"")</f>
        <v/>
      </c>
      <c r="E133" s="122" t="str">
        <f>IFERROR(INDEX('SEMANA 17 AL 21 MAR'!$A$7:$AA$383,MATCH(A133,'SEMANA 17 AL 21 MAR'!$A$7:$A$424),6),"")</f>
        <v/>
      </c>
      <c r="F133" s="123" t="str">
        <f>IFERROR(INDEX('SEMANA 17 AL 21 MAR'!$A$7:$AA$383,MATCH(A133,'SEMANA 17 AL 21 MAR'!$A$7:$A$424),7),"")</f>
        <v/>
      </c>
      <c r="G133" s="284" t="str">
        <f>IFERROR(INDEX('SEMANA 17 AL 21 MAR'!$A$7:$AA$383,MATCH(A133,'SEMANA 17 AL 21 MAR'!$A$7:$A$424),22),"")</f>
        <v/>
      </c>
      <c r="H133" s="313" t="str">
        <f t="shared" si="8"/>
        <v/>
      </c>
      <c r="I133" s="314"/>
      <c r="K133" s="84"/>
      <c r="L133" s="86"/>
      <c r="M133" s="86"/>
      <c r="N133" s="86"/>
      <c r="O133" s="86"/>
      <c r="P133" s="86"/>
      <c r="Q133" s="86"/>
      <c r="R133" s="86"/>
      <c r="S133"/>
      <c r="T133" s="84"/>
      <c r="U133" s="84"/>
      <c r="V133"/>
      <c r="W133"/>
      <c r="X133"/>
      <c r="Y133"/>
      <c r="Z133"/>
      <c r="AA133"/>
      <c r="AB133"/>
      <c r="AC133"/>
      <c r="AD133"/>
      <c r="AE133"/>
      <c r="AF133"/>
    </row>
    <row r="134" spans="1:32" hidden="1" x14ac:dyDescent="0.25">
      <c r="A134" s="141"/>
      <c r="B134" s="26" t="str">
        <f>IFERROR(INDEX('SEMANA 17 AL 21 MAR'!$A$7:$AA$383,MATCH(A134,'SEMANA 17 AL 21 MAR'!$A$7:$A$424),2),"")</f>
        <v/>
      </c>
      <c r="C134" s="26" t="str">
        <f>IFERROR(INDEX('SEMANA 17 AL 21 MAR'!$A$7:$AA$383,MATCH(A134,'SEMANA 17 AL 21 MAR'!$A$7:$A$424),3),"")</f>
        <v/>
      </c>
      <c r="D134" s="26" t="str">
        <f>IFERROR(INDEX('SEMANA 17 AL 21 MAR'!$A$7:$AA$383,MATCH(A134,'SEMANA 17 AL 21 MAR'!$A$7:$A$424),5),"")</f>
        <v/>
      </c>
      <c r="E134" s="122" t="str">
        <f>IFERROR(INDEX('SEMANA 17 AL 21 MAR'!$A$7:$AA$383,MATCH(A134,'SEMANA 17 AL 21 MAR'!$A$7:$A$424),6),"")</f>
        <v/>
      </c>
      <c r="F134" s="123" t="str">
        <f>IFERROR(INDEX('SEMANA 17 AL 21 MAR'!$A$7:$AA$383,MATCH(A134,'SEMANA 17 AL 21 MAR'!$A$7:$A$424),7),"")</f>
        <v/>
      </c>
      <c r="G134" s="284" t="str">
        <f>IFERROR(INDEX('SEMANA 17 AL 21 MAR'!$A$7:$AA$383,MATCH(A134,'SEMANA 17 AL 21 MAR'!$A$7:$A$424),22),"")</f>
        <v/>
      </c>
      <c r="H134" s="313" t="str">
        <f t="shared" si="8"/>
        <v/>
      </c>
      <c r="I134" s="314"/>
      <c r="K134" s="84"/>
      <c r="L134" s="86"/>
      <c r="M134" s="86"/>
      <c r="N134" s="86"/>
      <c r="O134" s="86"/>
      <c r="P134" s="86"/>
      <c r="Q134" s="86"/>
      <c r="R134" s="86"/>
      <c r="S134"/>
      <c r="T134" s="84"/>
      <c r="U134" s="84"/>
      <c r="V134"/>
      <c r="W134"/>
      <c r="X134"/>
      <c r="Y134"/>
      <c r="Z134"/>
      <c r="AA134"/>
      <c r="AB134"/>
      <c r="AC134"/>
      <c r="AD134"/>
      <c r="AE134"/>
      <c r="AF134"/>
    </row>
    <row r="135" spans="1:32" hidden="1" x14ac:dyDescent="0.25">
      <c r="A135" s="141"/>
      <c r="B135" s="26" t="str">
        <f>IFERROR(INDEX('SEMANA 17 AL 21 MAR'!$A$7:$AA$383,MATCH(A135,'SEMANA 17 AL 21 MAR'!$A$7:$A$424),2),"")</f>
        <v/>
      </c>
      <c r="C135" s="26" t="str">
        <f>IFERROR(INDEX('SEMANA 17 AL 21 MAR'!$A$7:$AA$383,MATCH(A135,'SEMANA 17 AL 21 MAR'!$A$7:$A$424),3),"")</f>
        <v/>
      </c>
      <c r="D135" s="26" t="str">
        <f>IFERROR(INDEX('SEMANA 17 AL 21 MAR'!$A$7:$AA$383,MATCH(A135,'SEMANA 17 AL 21 MAR'!$A$7:$A$424),5),"")</f>
        <v/>
      </c>
      <c r="E135" s="122" t="str">
        <f>IFERROR(INDEX('SEMANA 17 AL 21 MAR'!$A$7:$AA$383,MATCH(A135,'SEMANA 17 AL 21 MAR'!$A$7:$A$424),6),"")</f>
        <v/>
      </c>
      <c r="F135" s="123" t="str">
        <f>IFERROR(INDEX('SEMANA 17 AL 21 MAR'!$A$7:$AA$383,MATCH(A135,'SEMANA 17 AL 21 MAR'!$A$7:$A$424),7),"")</f>
        <v/>
      </c>
      <c r="G135" s="284" t="str">
        <f>IFERROR(INDEX('SEMANA 17 AL 21 MAR'!$A$7:$AA$383,MATCH(A135,'SEMANA 17 AL 21 MAR'!$A$7:$A$424),22),"")</f>
        <v/>
      </c>
      <c r="H135" s="313" t="str">
        <f t="shared" si="8"/>
        <v/>
      </c>
      <c r="I135" s="314"/>
      <c r="K135" s="84"/>
      <c r="L135" s="86"/>
      <c r="M135" s="86"/>
      <c r="N135" s="86"/>
      <c r="O135" s="86"/>
      <c r="P135" s="86"/>
      <c r="Q135" s="86"/>
      <c r="R135" s="86"/>
      <c r="S135"/>
      <c r="T135" s="84"/>
      <c r="U135" s="84"/>
      <c r="V135"/>
      <c r="W135"/>
      <c r="X135"/>
      <c r="Y135"/>
      <c r="Z135"/>
      <c r="AA135"/>
      <c r="AB135"/>
      <c r="AC135"/>
      <c r="AD135"/>
      <c r="AE135"/>
      <c r="AF135"/>
    </row>
    <row r="136" spans="1:32" hidden="1" x14ac:dyDescent="0.25"/>
  </sheetData>
  <sortState xmlns:xlrd2="http://schemas.microsoft.com/office/spreadsheetml/2017/richdata2" ref="A5:B33">
    <sortCondition ref="B5:B33"/>
  </sortState>
  <mergeCells count="269">
    <mergeCell ref="A69:H69"/>
    <mergeCell ref="H73:I73"/>
    <mergeCell ref="A1:AG1"/>
    <mergeCell ref="P3:T3"/>
    <mergeCell ref="H4:I4"/>
    <mergeCell ref="L4:M4"/>
    <mergeCell ref="W4:X4"/>
    <mergeCell ref="Y4:Z4"/>
    <mergeCell ref="AA4:AG4"/>
    <mergeCell ref="H5:I5"/>
    <mergeCell ref="L5:M5"/>
    <mergeCell ref="W5:X5"/>
    <mergeCell ref="Y5:Z5"/>
    <mergeCell ref="AA5:AG5"/>
    <mergeCell ref="H6:I6"/>
    <mergeCell ref="L6:M6"/>
    <mergeCell ref="W6:X6"/>
    <mergeCell ref="Y6:Z6"/>
    <mergeCell ref="AA6:AG6"/>
    <mergeCell ref="A60:B60"/>
    <mergeCell ref="A3:B3"/>
    <mergeCell ref="A58:B58"/>
    <mergeCell ref="E58:F58"/>
    <mergeCell ref="H8:I8"/>
    <mergeCell ref="L8:M8"/>
    <mergeCell ref="W8:X8"/>
    <mergeCell ref="Y8:Z8"/>
    <mergeCell ref="AA8:AG8"/>
    <mergeCell ref="H7:I7"/>
    <mergeCell ref="L7:M7"/>
    <mergeCell ref="W7:X7"/>
    <mergeCell ref="Y7:Z7"/>
    <mergeCell ref="AA7:AG7"/>
    <mergeCell ref="H10:I10"/>
    <mergeCell ref="L10:M10"/>
    <mergeCell ref="W10:X10"/>
    <mergeCell ref="Y10:Z10"/>
    <mergeCell ref="AA10:AG10"/>
    <mergeCell ref="H9:I9"/>
    <mergeCell ref="L9:M9"/>
    <mergeCell ref="W9:X9"/>
    <mergeCell ref="Y9:Z9"/>
    <mergeCell ref="AA9:AG9"/>
    <mergeCell ref="H12:I12"/>
    <mergeCell ref="L12:M12"/>
    <mergeCell ref="W12:X12"/>
    <mergeCell ref="Y12:Z12"/>
    <mergeCell ref="AA12:AG12"/>
    <mergeCell ref="H11:I11"/>
    <mergeCell ref="L11:M11"/>
    <mergeCell ref="W11:X11"/>
    <mergeCell ref="Y11:Z11"/>
    <mergeCell ref="AA11:AG11"/>
    <mergeCell ref="H14:I14"/>
    <mergeCell ref="L14:M14"/>
    <mergeCell ref="W14:X14"/>
    <mergeCell ref="Y14:Z14"/>
    <mergeCell ref="AA14:AG14"/>
    <mergeCell ref="H13:I13"/>
    <mergeCell ref="L13:M13"/>
    <mergeCell ref="W13:X13"/>
    <mergeCell ref="Y13:Z13"/>
    <mergeCell ref="AA13:AG13"/>
    <mergeCell ref="H16:I16"/>
    <mergeCell ref="L16:M16"/>
    <mergeCell ref="W16:X16"/>
    <mergeCell ref="Y16:Z16"/>
    <mergeCell ref="AA16:AG16"/>
    <mergeCell ref="H15:I15"/>
    <mergeCell ref="L15:M15"/>
    <mergeCell ref="W15:X15"/>
    <mergeCell ref="Y15:Z15"/>
    <mergeCell ref="AA15:AG15"/>
    <mergeCell ref="H18:I18"/>
    <mergeCell ref="L18:M18"/>
    <mergeCell ref="W18:X18"/>
    <mergeCell ref="Y18:Z18"/>
    <mergeCell ref="AA18:AG18"/>
    <mergeCell ref="H17:I17"/>
    <mergeCell ref="L17:M17"/>
    <mergeCell ref="W17:X17"/>
    <mergeCell ref="Y17:Z17"/>
    <mergeCell ref="AA17:AG17"/>
    <mergeCell ref="H20:I20"/>
    <mergeCell ref="L20:M20"/>
    <mergeCell ref="W20:X20"/>
    <mergeCell ref="Y20:Z20"/>
    <mergeCell ref="AA20:AG20"/>
    <mergeCell ref="H19:I19"/>
    <mergeCell ref="L19:M19"/>
    <mergeCell ref="W19:X19"/>
    <mergeCell ref="Y19:Z19"/>
    <mergeCell ref="AA19:AG19"/>
    <mergeCell ref="H22:I22"/>
    <mergeCell ref="L22:M22"/>
    <mergeCell ref="W22:X22"/>
    <mergeCell ref="Y22:Z22"/>
    <mergeCell ref="AA22:AG22"/>
    <mergeCell ref="H21:I21"/>
    <mergeCell ref="L21:M21"/>
    <mergeCell ref="W21:X21"/>
    <mergeCell ref="Y21:Z21"/>
    <mergeCell ref="AA21:AG21"/>
    <mergeCell ref="H24:I24"/>
    <mergeCell ref="L24:M24"/>
    <mergeCell ref="W24:X24"/>
    <mergeCell ref="Y24:Z24"/>
    <mergeCell ref="AA24:AG24"/>
    <mergeCell ref="H23:I23"/>
    <mergeCell ref="L23:M23"/>
    <mergeCell ref="W23:X23"/>
    <mergeCell ref="Y23:Z23"/>
    <mergeCell ref="AA23:AG23"/>
    <mergeCell ref="H26:I26"/>
    <mergeCell ref="L26:M26"/>
    <mergeCell ref="W26:X26"/>
    <mergeCell ref="Y26:Z26"/>
    <mergeCell ref="AA26:AG26"/>
    <mergeCell ref="H25:I25"/>
    <mergeCell ref="L25:M25"/>
    <mergeCell ref="W25:X25"/>
    <mergeCell ref="Y25:Z25"/>
    <mergeCell ref="AA25:AG25"/>
    <mergeCell ref="H28:I28"/>
    <mergeCell ref="L28:M28"/>
    <mergeCell ref="W28:X28"/>
    <mergeCell ref="Y28:Z28"/>
    <mergeCell ref="AA28:AG28"/>
    <mergeCell ref="H27:I27"/>
    <mergeCell ref="L27:M27"/>
    <mergeCell ref="W27:X27"/>
    <mergeCell ref="Y27:Z27"/>
    <mergeCell ref="AA27:AG27"/>
    <mergeCell ref="H30:I30"/>
    <mergeCell ref="L30:M30"/>
    <mergeCell ref="W30:X30"/>
    <mergeCell ref="Y30:Z30"/>
    <mergeCell ref="AA30:AG30"/>
    <mergeCell ref="H29:I29"/>
    <mergeCell ref="L29:M29"/>
    <mergeCell ref="W29:X29"/>
    <mergeCell ref="Y29:Z29"/>
    <mergeCell ref="AA29:AG29"/>
    <mergeCell ref="H32:I32"/>
    <mergeCell ref="L32:M32"/>
    <mergeCell ref="W32:X32"/>
    <mergeCell ref="Y32:Z32"/>
    <mergeCell ref="AA32:AG32"/>
    <mergeCell ref="H31:I31"/>
    <mergeCell ref="L31:M31"/>
    <mergeCell ref="W31:X31"/>
    <mergeCell ref="Y31:Z31"/>
    <mergeCell ref="AA31:AG31"/>
    <mergeCell ref="H34:I34"/>
    <mergeCell ref="L34:M34"/>
    <mergeCell ref="W34:X34"/>
    <mergeCell ref="Y34:Z34"/>
    <mergeCell ref="AA34:AG34"/>
    <mergeCell ref="H33:I33"/>
    <mergeCell ref="L33:M33"/>
    <mergeCell ref="W33:X33"/>
    <mergeCell ref="Y33:Z33"/>
    <mergeCell ref="AA33:AG33"/>
    <mergeCell ref="H36:I36"/>
    <mergeCell ref="L36:M36"/>
    <mergeCell ref="W36:X36"/>
    <mergeCell ref="Y36:Z36"/>
    <mergeCell ref="AA36:AG36"/>
    <mergeCell ref="H35:I35"/>
    <mergeCell ref="L35:M35"/>
    <mergeCell ref="W35:X35"/>
    <mergeCell ref="Y35:Z35"/>
    <mergeCell ref="AA35:AG35"/>
    <mergeCell ref="H38:I38"/>
    <mergeCell ref="L38:M38"/>
    <mergeCell ref="W38:X38"/>
    <mergeCell ref="Y38:Z38"/>
    <mergeCell ref="AA38:AG38"/>
    <mergeCell ref="H37:I37"/>
    <mergeCell ref="L37:M37"/>
    <mergeCell ref="W37:X37"/>
    <mergeCell ref="Y37:Z37"/>
    <mergeCell ref="AA37:AG37"/>
    <mergeCell ref="A40:F40"/>
    <mergeCell ref="A49:F49"/>
    <mergeCell ref="A51:F51"/>
    <mergeCell ref="H51:AD52"/>
    <mergeCell ref="AF51:AF54"/>
    <mergeCell ref="A52:F52"/>
    <mergeCell ref="A53:B54"/>
    <mergeCell ref="C53:C54"/>
    <mergeCell ref="D53:D54"/>
    <mergeCell ref="E53:F54"/>
    <mergeCell ref="AF63:AF64"/>
    <mergeCell ref="C65:D65"/>
    <mergeCell ref="E65:F65"/>
    <mergeCell ref="C66:D66"/>
    <mergeCell ref="E66:F66"/>
    <mergeCell ref="A55:B55"/>
    <mergeCell ref="E55:F55"/>
    <mergeCell ref="A56:B56"/>
    <mergeCell ref="E56:F56"/>
    <mergeCell ref="A57:B57"/>
    <mergeCell ref="E57:F57"/>
    <mergeCell ref="C63:D64"/>
    <mergeCell ref="E63:F64"/>
    <mergeCell ref="H63:AD64"/>
    <mergeCell ref="H79:I79"/>
    <mergeCell ref="H80:I80"/>
    <mergeCell ref="H81:I81"/>
    <mergeCell ref="H82:I82"/>
    <mergeCell ref="H83:I83"/>
    <mergeCell ref="H74:I74"/>
    <mergeCell ref="H75:I75"/>
    <mergeCell ref="H76:I76"/>
    <mergeCell ref="H77:I77"/>
    <mergeCell ref="H78:I78"/>
    <mergeCell ref="H89:I89"/>
    <mergeCell ref="H90:I90"/>
    <mergeCell ref="H91:I91"/>
    <mergeCell ref="H92:I92"/>
    <mergeCell ref="H93:I93"/>
    <mergeCell ref="H84:I84"/>
    <mergeCell ref="H85:I85"/>
    <mergeCell ref="H86:I86"/>
    <mergeCell ref="H87:I87"/>
    <mergeCell ref="H88:I88"/>
    <mergeCell ref="H99:I99"/>
    <mergeCell ref="H100:I100"/>
    <mergeCell ref="H101:I101"/>
    <mergeCell ref="H102:I102"/>
    <mergeCell ref="H103:I103"/>
    <mergeCell ref="H94:I94"/>
    <mergeCell ref="H95:I95"/>
    <mergeCell ref="H96:I96"/>
    <mergeCell ref="H97:I97"/>
    <mergeCell ref="H98:I98"/>
    <mergeCell ref="H109:I109"/>
    <mergeCell ref="H110:I110"/>
    <mergeCell ref="H111:I111"/>
    <mergeCell ref="H112:I112"/>
    <mergeCell ref="H113:I113"/>
    <mergeCell ref="H104:I104"/>
    <mergeCell ref="H105:I105"/>
    <mergeCell ref="H106:I106"/>
    <mergeCell ref="H107:I107"/>
    <mergeCell ref="H108:I108"/>
    <mergeCell ref="H119:I119"/>
    <mergeCell ref="H120:I120"/>
    <mergeCell ref="H121:I121"/>
    <mergeCell ref="H122:I122"/>
    <mergeCell ref="H123:I123"/>
    <mergeCell ref="H114:I114"/>
    <mergeCell ref="H115:I115"/>
    <mergeCell ref="H116:I116"/>
    <mergeCell ref="H117:I117"/>
    <mergeCell ref="H118:I118"/>
    <mergeCell ref="H134:I134"/>
    <mergeCell ref="H135:I135"/>
    <mergeCell ref="H129:I129"/>
    <mergeCell ref="H130:I130"/>
    <mergeCell ref="H131:I131"/>
    <mergeCell ref="H132:I132"/>
    <mergeCell ref="H133:I133"/>
    <mergeCell ref="H124:I124"/>
    <mergeCell ref="H125:I125"/>
    <mergeCell ref="H126:I126"/>
    <mergeCell ref="H127:I127"/>
    <mergeCell ref="H128:I128"/>
  </mergeCells>
  <conditionalFormatting sqref="K5:K39">
    <cfRule type="containsText" dxfId="22" priority="6" operator="containsText" text="P">
      <formula>NOT(ISERROR(SEARCH("P",K5)))</formula>
    </cfRule>
    <cfRule type="containsText" dxfId="21" priority="7" operator="containsText" text="T">
      <formula>NOT(ISERROR(SEARCH("T",K5)))</formula>
    </cfRule>
  </conditionalFormatting>
  <conditionalFormatting sqref="V5:V39">
    <cfRule type="cellIs" dxfId="20" priority="3" operator="greaterThanOrEqual">
      <formula>100%</formula>
    </cfRule>
    <cfRule type="cellIs" dxfId="19" priority="4" operator="lessThan">
      <formula>75%</formula>
    </cfRule>
    <cfRule type="cellIs" dxfId="18" priority="5" operator="between">
      <formula>0.75</formula>
      <formula>0.999999999999999</formula>
    </cfRule>
  </conditionalFormatting>
  <conditionalFormatting sqref="AI5:AI42">
    <cfRule type="containsText" dxfId="17" priority="1" operator="containsText" text="P">
      <formula>NOT(ISERROR(SEARCH("P",AI5)))</formula>
    </cfRule>
    <cfRule type="containsText" dxfId="16" priority="2" operator="containsText" text="T">
      <formula>NOT(ISERROR(SEARCH("T",AI5)))</formula>
    </cfRule>
  </conditionalFormatting>
  <pageMargins left="3.937007874015748E-2" right="3.937007874015748E-2" top="0.31496062992125984" bottom="3.937007874015748E-2" header="0.31496062992125984" footer="0.31496062992125984"/>
  <pageSetup scale="59"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AL137"/>
  <sheetViews>
    <sheetView zoomScale="91" zoomScaleNormal="91" workbookViewId="0">
      <pane xSplit="5" ySplit="4" topLeftCell="F38" activePane="bottomRight" state="frozen"/>
      <selection activeCell="A15" sqref="A15:A200"/>
      <selection pane="topRight" activeCell="A15" sqref="A15:A200"/>
      <selection pane="bottomLeft" activeCell="A15" sqref="A15:A200"/>
      <selection pane="bottomRight" activeCell="Q45" sqref="Q45"/>
    </sheetView>
  </sheetViews>
  <sheetFormatPr baseColWidth="10" defaultRowHeight="15" x14ac:dyDescent="0.25"/>
  <cols>
    <col min="1" max="1" width="6" style="82" customWidth="1"/>
    <col min="2" max="2" width="13.28515625" customWidth="1"/>
    <col min="3" max="3" width="38" bestFit="1" customWidth="1"/>
    <col min="4" max="4" width="12.28515625" customWidth="1"/>
    <col min="5" max="5" width="8.7109375" customWidth="1"/>
    <col min="6" max="6" width="9.28515625" customWidth="1"/>
    <col min="8" max="13" width="6.28515625" customWidth="1"/>
    <col min="14" max="14" width="6.28515625" style="115" customWidth="1"/>
    <col min="15" max="20" width="6.28515625" style="116" customWidth="1"/>
    <col min="21" max="21" width="6.28515625" customWidth="1"/>
    <col min="22" max="30" width="6.28515625" style="115" customWidth="1"/>
    <col min="31" max="31" width="3.28515625" style="115" customWidth="1"/>
    <col min="32" max="32" width="14.5703125" style="115" customWidth="1"/>
    <col min="33" max="33" width="11.7109375" customWidth="1"/>
    <col min="34" max="34" width="11.42578125" hidden="1" customWidth="1"/>
    <col min="35" max="35" width="5.42578125" bestFit="1" customWidth="1"/>
    <col min="36" max="36" width="4" bestFit="1" customWidth="1"/>
  </cols>
  <sheetData>
    <row r="1" spans="1:36" ht="17.25" x14ac:dyDescent="0.3">
      <c r="A1" s="315" t="s">
        <v>1285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row>
    <row r="2" spans="1:36" x14ac:dyDescent="0.25">
      <c r="A2" s="32" t="s">
        <v>1284</v>
      </c>
      <c r="B2" s="32"/>
      <c r="C2" s="149">
        <f>MIE!C2+1</f>
        <v>45736</v>
      </c>
      <c r="J2" s="145"/>
      <c r="K2" s="143" t="s">
        <v>1278</v>
      </c>
      <c r="L2" s="145" t="s">
        <v>1279</v>
      </c>
      <c r="M2" s="145"/>
    </row>
    <row r="3" spans="1:36" ht="16.5" thickBot="1" x14ac:dyDescent="0.3">
      <c r="A3" s="377" t="s">
        <v>2537</v>
      </c>
      <c r="B3" s="377"/>
      <c r="J3" s="145"/>
      <c r="K3" s="144" t="s">
        <v>27</v>
      </c>
      <c r="L3" s="145" t="s">
        <v>1280</v>
      </c>
      <c r="M3" s="145"/>
      <c r="P3" s="367" t="s">
        <v>1251</v>
      </c>
      <c r="Q3" s="367"/>
      <c r="R3" s="367"/>
      <c r="S3" s="367"/>
      <c r="T3" s="367"/>
    </row>
    <row r="4" spans="1:36" ht="15.75" thickBot="1" x14ac:dyDescent="0.3">
      <c r="A4" s="87"/>
      <c r="B4" s="265" t="s">
        <v>1168</v>
      </c>
      <c r="C4" s="265" t="s">
        <v>21</v>
      </c>
      <c r="D4" s="265" t="s">
        <v>23</v>
      </c>
      <c r="E4" s="265" t="s">
        <v>24</v>
      </c>
      <c r="F4" s="265" t="s">
        <v>1275</v>
      </c>
      <c r="G4" s="265" t="s">
        <v>1244</v>
      </c>
      <c r="H4" s="368" t="s">
        <v>1274</v>
      </c>
      <c r="I4" s="369"/>
      <c r="J4" s="265" t="s">
        <v>1261</v>
      </c>
      <c r="K4" s="265"/>
      <c r="L4" s="370" t="s">
        <v>1245</v>
      </c>
      <c r="M4" s="371"/>
      <c r="N4" s="266" t="s">
        <v>1282</v>
      </c>
      <c r="O4" s="267" t="s">
        <v>1262</v>
      </c>
      <c r="P4" s="268" t="s">
        <v>1247</v>
      </c>
      <c r="Q4" s="268" t="s">
        <v>1248</v>
      </c>
      <c r="R4" s="268" t="s">
        <v>1177</v>
      </c>
      <c r="S4" s="269" t="s">
        <v>1249</v>
      </c>
      <c r="T4" s="270" t="s">
        <v>1317</v>
      </c>
      <c r="U4" s="265" t="s">
        <v>1260</v>
      </c>
      <c r="V4" s="266" t="s">
        <v>1246</v>
      </c>
      <c r="W4" s="372" t="s">
        <v>25</v>
      </c>
      <c r="X4" s="373"/>
      <c r="Y4" s="372" t="s">
        <v>25</v>
      </c>
      <c r="Z4" s="373"/>
      <c r="AA4" s="368" t="s">
        <v>1250</v>
      </c>
      <c r="AB4" s="374"/>
      <c r="AC4" s="374"/>
      <c r="AD4" s="374"/>
      <c r="AE4" s="374"/>
      <c r="AF4" s="374"/>
      <c r="AG4" s="369"/>
      <c r="AI4" s="247" t="s">
        <v>1288</v>
      </c>
      <c r="AJ4" t="s">
        <v>2312</v>
      </c>
    </row>
    <row r="5" spans="1:36" ht="17.100000000000001" customHeight="1" x14ac:dyDescent="0.25">
      <c r="A5" s="151">
        <v>88</v>
      </c>
      <c r="B5" s="25" t="str">
        <f>IFERROR(INDEX('SEMANA 17 AL 21 MAR'!$A$7:$AA$383,MATCH(A5,'SEMANA 17 AL 21 MAR'!$A$7:$A$424),2),"")</f>
        <v>BANCO TREF</v>
      </c>
      <c r="C5" s="25" t="str">
        <f>IFERROR(INDEX('SEMANA 17 AL 21 MAR'!$A$7:$AA$383,MATCH(A5,'SEMANA 17 AL 21 MAR'!$A$7:$A$424),3),"")</f>
        <v>Barra 3/4 a 18,8mm</v>
      </c>
      <c r="D5" s="25" t="str">
        <f>IFERROR(INDEX('SEMANA 17 AL 21 MAR'!$A$7:$AA$383,MATCH(A5,'SEMANA 17 AL 21 MAR'!$A$7:$A$424),5),"")</f>
        <v>TREFILAR</v>
      </c>
      <c r="E5" s="117">
        <f>IFERROR(INDEX('SEMANA 17 AL 21 MAR'!$A$7:$AA$383,MATCH(A5,'SEMANA 17 AL 21 MAR'!$A$7:$A$424),6),"")</f>
        <v>13.44</v>
      </c>
      <c r="F5" s="118">
        <f>IFERROR(INDEX('SEMANA 17 AL 21 MAR'!$A$7:$AA$383,MATCH(A5,'SEMANA 17 AL 21 MAR'!$A$7:$A$424),7),"")</f>
        <v>162</v>
      </c>
      <c r="G5" s="175">
        <f>IFERROR(INDEX('SEMANA 17 AL 21 MAR'!$A$7:$AA$383,MATCH(A5,'SEMANA 17 AL 21 MAR'!$A$7:$A$424),19),"")</f>
        <v>75</v>
      </c>
      <c r="H5" s="362">
        <f t="shared" ref="H5:H38" si="0">IFERROR(E5*G5,"")</f>
        <v>1008</v>
      </c>
      <c r="I5" s="363"/>
      <c r="J5" s="88">
        <f t="shared" ref="J5:J38" si="1">IFERROR((G5*9)/F5,"")</f>
        <v>4.166666666666667</v>
      </c>
      <c r="K5" s="142" t="str">
        <f>IFERROR(INDEX('SEMANA 17 AL 21 MAR'!$A$7:$AR$383,MATCH(A5,'SEMANA 17 AL 21 MAR'!$A$7:$A$424),44),"")</f>
        <v>P</v>
      </c>
      <c r="L5" s="378"/>
      <c r="M5" s="379"/>
      <c r="N5" s="119">
        <f t="shared" ref="N5:N38" si="2">IFERROR(L5/G5,"")</f>
        <v>0</v>
      </c>
      <c r="O5" s="131"/>
      <c r="P5" s="133"/>
      <c r="Q5" s="133"/>
      <c r="R5" s="133"/>
      <c r="S5" s="133"/>
      <c r="T5" s="133"/>
      <c r="U5" s="25">
        <f t="shared" ref="U5:U38" si="3">O5-SUM(P5:T5)/60</f>
        <v>0</v>
      </c>
      <c r="V5" s="120" t="str">
        <f t="shared" ref="V5:V38" si="4">IFERROR((L5/U5)/(F5/9),"")</f>
        <v/>
      </c>
      <c r="W5" s="362"/>
      <c r="X5" s="363"/>
      <c r="Y5" s="362"/>
      <c r="Z5" s="363"/>
      <c r="AA5" s="364"/>
      <c r="AB5" s="365"/>
      <c r="AC5" s="365"/>
      <c r="AD5" s="365"/>
      <c r="AE5" s="365"/>
      <c r="AF5" s="365"/>
      <c r="AG5" s="366"/>
      <c r="AH5" s="121">
        <f t="shared" ref="AH5:AH46" si="5">IFERROR(E5*L5,"")</f>
        <v>0</v>
      </c>
      <c r="AI5" s="292">
        <f>IFERROR(INDEX('SEMANA 17 AL 21 MAR'!$A$7:$AR$383,MATCH(A5,'SEMANA 17 AL 21 MAR'!$A$7:$A$424),43),"")</f>
        <v>0</v>
      </c>
    </row>
    <row r="6" spans="1:36" ht="17.100000000000001" customHeight="1" x14ac:dyDescent="0.25">
      <c r="A6" s="141">
        <v>100</v>
      </c>
      <c r="B6" s="26" t="str">
        <f>IFERROR(INDEX('SEMANA 17 AL 21 MAR'!$A$7:$AA$383,MATCH(A6,'SEMANA 17 AL 21 MAR'!$A$7:$A$424),2),"")</f>
        <v>ESMERIL #1</v>
      </c>
      <c r="C6" s="26" t="str">
        <f>IFERROR(INDEX('SEMANA 17 AL 21 MAR'!$A$7:$AA$383,MATCH(A6,'SEMANA 17 AL 21 MAR'!$A$7:$A$424),3),"")</f>
        <v xml:space="preserve">PEINETA DISUASIVA         PUA 300    </v>
      </c>
      <c r="D6" s="26" t="str">
        <f>IFERROR(INDEX('SEMANA 17 AL 21 MAR'!$A$7:$AA$383,MATCH(A6,'SEMANA 17 AL 21 MAR'!$A$7:$A$424),5),"")</f>
        <v>ESME PUA300</v>
      </c>
      <c r="E6" s="122">
        <f>IFERROR(INDEX('SEMANA 17 AL 21 MAR'!$A$7:$AA$383,MATCH(A6,'SEMANA 17 AL 21 MAR'!$A$7:$A$424),6),"")</f>
        <v>7.0000000000000007E-2</v>
      </c>
      <c r="F6" s="123">
        <f>IFERROR(INDEX('SEMANA 17 AL 21 MAR'!$A$7:$AA$383,MATCH(A6,'SEMANA 17 AL 21 MAR'!$A$7:$A$424),7),"")</f>
        <v>1620</v>
      </c>
      <c r="G6" s="175">
        <f>IFERROR(INDEX('SEMANA 17 AL 21 MAR'!$A$7:$AA$383,MATCH(A6,'SEMANA 17 AL 21 MAR'!$A$7:$A$424),19),"")</f>
        <v>990</v>
      </c>
      <c r="H6" s="355">
        <f t="shared" si="0"/>
        <v>69.300000000000011</v>
      </c>
      <c r="I6" s="356"/>
      <c r="J6" s="89">
        <f t="shared" si="1"/>
        <v>5.5</v>
      </c>
      <c r="K6" s="142" t="str">
        <f>IFERROR(INDEX('SEMANA 17 AL 21 MAR'!$A$7:$AR$383,MATCH(A6,'SEMANA 17 AL 21 MAR'!$A$7:$A$424),44),"")</f>
        <v>P</v>
      </c>
      <c r="L6" s="378"/>
      <c r="M6" s="379"/>
      <c r="N6" s="120">
        <f t="shared" si="2"/>
        <v>0</v>
      </c>
      <c r="O6" s="132"/>
      <c r="P6" s="134"/>
      <c r="Q6" s="134"/>
      <c r="R6" s="134"/>
      <c r="S6" s="134"/>
      <c r="T6" s="134"/>
      <c r="U6" s="26">
        <f t="shared" si="3"/>
        <v>0</v>
      </c>
      <c r="V6" s="120" t="str">
        <f t="shared" si="4"/>
        <v/>
      </c>
      <c r="W6" s="355"/>
      <c r="X6" s="356"/>
      <c r="Y6" s="355"/>
      <c r="Z6" s="356"/>
      <c r="AA6" s="359"/>
      <c r="AB6" s="360"/>
      <c r="AC6" s="360"/>
      <c r="AD6" s="360"/>
      <c r="AE6" s="360"/>
      <c r="AF6" s="360"/>
      <c r="AG6" s="361"/>
      <c r="AH6" s="121">
        <f t="shared" si="5"/>
        <v>0</v>
      </c>
      <c r="AI6" s="292">
        <f>IFERROR(INDEX('SEMANA 17 AL 21 MAR'!$A$7:$AR$383,MATCH(A6,'SEMANA 17 AL 21 MAR'!$A$7:$A$424),43),"")</f>
        <v>0</v>
      </c>
    </row>
    <row r="7" spans="1:36" ht="17.100000000000001" customHeight="1" x14ac:dyDescent="0.25">
      <c r="A7" s="141">
        <v>102</v>
      </c>
      <c r="B7" s="26" t="str">
        <f>IFERROR(INDEX('SEMANA 17 AL 21 MAR'!$A$7:$AA$383,MATCH(A7,'SEMANA 17 AL 21 MAR'!$A$7:$A$424),2),"")</f>
        <v>ESMERIL #1</v>
      </c>
      <c r="C7" s="26" t="str">
        <f>IFERROR(INDEX('SEMANA 17 AL 21 MAR'!$A$7:$AA$383,MATCH(A7,'SEMANA 17 AL 21 MAR'!$A$7:$A$424),3),"")</f>
        <v>PEINETA DISUASIVA         PUA 150</v>
      </c>
      <c r="D7" s="26" t="str">
        <f>IFERROR(INDEX('SEMANA 17 AL 21 MAR'!$A$7:$AA$383,MATCH(A7,'SEMANA 17 AL 21 MAR'!$A$7:$A$424),5),"")</f>
        <v>ESME PUA150</v>
      </c>
      <c r="E7" s="122">
        <f>IFERROR(INDEX('SEMANA 17 AL 21 MAR'!$A$7:$AA$383,MATCH(A7,'SEMANA 17 AL 21 MAR'!$A$7:$A$424),6),"")</f>
        <v>3.5000000000000003E-2</v>
      </c>
      <c r="F7" s="123">
        <f>IFERROR(INDEX('SEMANA 17 AL 21 MAR'!$A$7:$AA$383,MATCH(A7,'SEMANA 17 AL 21 MAR'!$A$7:$A$424),7),"")</f>
        <v>1620</v>
      </c>
      <c r="G7" s="175">
        <f>IFERROR(INDEX('SEMANA 17 AL 21 MAR'!$A$7:$AA$383,MATCH(A7,'SEMANA 17 AL 21 MAR'!$A$7:$A$424),19),"")</f>
        <v>450</v>
      </c>
      <c r="H7" s="355">
        <f t="shared" si="0"/>
        <v>15.750000000000002</v>
      </c>
      <c r="I7" s="356"/>
      <c r="J7" s="89">
        <f t="shared" si="1"/>
        <v>2.5</v>
      </c>
      <c r="K7" s="142" t="str">
        <f>IFERROR(INDEX('SEMANA 17 AL 21 MAR'!$A$7:$AR$383,MATCH(A7,'SEMANA 17 AL 21 MAR'!$A$7:$A$424),44),"")</f>
        <v>P</v>
      </c>
      <c r="L7" s="378">
        <f>470+250</f>
        <v>720</v>
      </c>
      <c r="M7" s="379"/>
      <c r="N7" s="120">
        <f t="shared" si="2"/>
        <v>1.6</v>
      </c>
      <c r="O7" s="132"/>
      <c r="P7" s="134"/>
      <c r="Q7" s="134"/>
      <c r="R7" s="134"/>
      <c r="S7" s="134"/>
      <c r="T7" s="134"/>
      <c r="U7" s="26">
        <f t="shared" si="3"/>
        <v>0</v>
      </c>
      <c r="V7" s="120" t="str">
        <f t="shared" si="4"/>
        <v/>
      </c>
      <c r="W7" s="355"/>
      <c r="X7" s="356"/>
      <c r="Y7" s="355"/>
      <c r="Z7" s="356"/>
      <c r="AA7" s="359"/>
      <c r="AB7" s="360"/>
      <c r="AC7" s="360"/>
      <c r="AD7" s="360"/>
      <c r="AE7" s="360"/>
      <c r="AF7" s="360"/>
      <c r="AG7" s="361"/>
      <c r="AH7" s="121">
        <f t="shared" si="5"/>
        <v>25.200000000000003</v>
      </c>
      <c r="AI7" s="292">
        <f>IFERROR(INDEX('SEMANA 17 AL 21 MAR'!$A$7:$AR$383,MATCH(A7,'SEMANA 17 AL 21 MAR'!$A$7:$A$424),43),"")</f>
        <v>0</v>
      </c>
    </row>
    <row r="8" spans="1:36" ht="17.100000000000001" customHeight="1" x14ac:dyDescent="0.25">
      <c r="A8" s="141">
        <v>9</v>
      </c>
      <c r="B8" s="26" t="str">
        <f>IFERROR(INDEX('SEMANA 17 AL 21 MAR'!$A$7:$AA$383,MATCH(A8,'SEMANA 17 AL 21 MAR'!$A$7:$A$424),2),"")</f>
        <v>EX #14</v>
      </c>
      <c r="C8" s="26" t="str">
        <f>IFERROR(INDEX('SEMANA 17 AL 21 MAR'!$A$7:$AA$383,MATCH(A8,'SEMANA 17 AL 21 MAR'!$A$7:$A$424),3),"")</f>
        <v>Tirafondo Nº2, 7/8x149</v>
      </c>
      <c r="D8" s="26" t="str">
        <f>IFERROR(INDEX('SEMANA 17 AL 21 MAR'!$A$7:$AA$383,MATCH(A8,'SEMANA 17 AL 21 MAR'!$A$7:$A$424),5),"")</f>
        <v>REBARP</v>
      </c>
      <c r="E8" s="122">
        <f>IFERROR(INDEX('SEMANA 17 AL 21 MAR'!$A$7:$AA$383,MATCH(A8,'SEMANA 17 AL 21 MAR'!$A$7:$A$424),6),"")</f>
        <v>0.55200000000000005</v>
      </c>
      <c r="F8" s="123">
        <f>IFERROR(INDEX('SEMANA 17 AL 21 MAR'!$A$7:$AA$383,MATCH(A8,'SEMANA 17 AL 21 MAR'!$A$7:$A$424),7),"")</f>
        <v>2547</v>
      </c>
      <c r="G8" s="175">
        <f>IFERROR(INDEX('SEMANA 17 AL 21 MAR'!$A$7:$AA$383,MATCH(A8,'SEMANA 17 AL 21 MAR'!$A$7:$A$424),19),"")</f>
        <v>1881</v>
      </c>
      <c r="H8" s="355">
        <f t="shared" si="0"/>
        <v>1038.3120000000001</v>
      </c>
      <c r="I8" s="356"/>
      <c r="J8" s="89">
        <f t="shared" si="1"/>
        <v>6.6466431095406362</v>
      </c>
      <c r="K8" s="142" t="str">
        <f>IFERROR(INDEX('SEMANA 17 AL 21 MAR'!$A$7:$AR$383,MATCH(A8,'SEMANA 17 AL 21 MAR'!$A$7:$A$424),44),"")</f>
        <v>P</v>
      </c>
      <c r="L8" s="378">
        <v>1570</v>
      </c>
      <c r="M8" s="379"/>
      <c r="N8" s="120">
        <f t="shared" si="2"/>
        <v>0.83466241360978199</v>
      </c>
      <c r="O8" s="132"/>
      <c r="P8" s="134"/>
      <c r="Q8" s="134"/>
      <c r="R8" s="134"/>
      <c r="S8" s="134"/>
      <c r="T8" s="134"/>
      <c r="U8" s="26">
        <f t="shared" si="3"/>
        <v>0</v>
      </c>
      <c r="V8" s="120" t="str">
        <f t="shared" si="4"/>
        <v/>
      </c>
      <c r="W8" s="355"/>
      <c r="X8" s="356"/>
      <c r="Y8" s="355"/>
      <c r="Z8" s="356"/>
      <c r="AA8" s="359"/>
      <c r="AB8" s="360"/>
      <c r="AC8" s="360"/>
      <c r="AD8" s="360"/>
      <c r="AE8" s="360"/>
      <c r="AF8" s="360"/>
      <c r="AG8" s="361"/>
      <c r="AH8" s="121">
        <f t="shared" si="5"/>
        <v>866.6400000000001</v>
      </c>
      <c r="AI8" s="292">
        <f>IFERROR(INDEX('SEMANA 17 AL 21 MAR'!$A$7:$AR$383,MATCH(A8,'SEMANA 17 AL 21 MAR'!$A$7:$A$424),43),"")</f>
        <v>0</v>
      </c>
    </row>
    <row r="9" spans="1:36" ht="17.100000000000001" customHeight="1" x14ac:dyDescent="0.25">
      <c r="A9" s="141">
        <v>76</v>
      </c>
      <c r="B9" s="26" t="str">
        <f>IFERROR(INDEX('SEMANA 17 AL 21 MAR'!$A$7:$AA$383,MATCH(A9,'SEMANA 17 AL 21 MAR'!$A$7:$A$424),2),"")</f>
        <v>EX #14</v>
      </c>
      <c r="C9" s="26" t="str">
        <f>IFERROR(INDEX('SEMANA 17 AL 21 MAR'!$A$7:$AA$383,MATCH(A9,'SEMANA 17 AL 21 MAR'!$A$7:$A$424),3),"")</f>
        <v>Perno Cab Cuad 5/8x2.1/2</v>
      </c>
      <c r="D9" s="26" t="str">
        <f>IFERROR(INDEX('SEMANA 17 AL 21 MAR'!$A$7:$AA$383,MATCH(A9,'SEMANA 17 AL 21 MAR'!$A$7:$A$424),5),"")</f>
        <v>REBARP</v>
      </c>
      <c r="E9" s="122">
        <f>IFERROR(INDEX('SEMANA 17 AL 21 MAR'!$A$7:$AA$383,MATCH(A9,'SEMANA 17 AL 21 MAR'!$A$7:$A$424),6),"")</f>
        <v>0.14799999999999999</v>
      </c>
      <c r="F9" s="123">
        <f>IFERROR(INDEX('SEMANA 17 AL 21 MAR'!$A$7:$AA$383,MATCH(A9,'SEMANA 17 AL 21 MAR'!$A$7:$A$424),7),"")</f>
        <v>4005</v>
      </c>
      <c r="G9" s="175">
        <f>IFERROR(INDEX('SEMANA 17 AL 21 MAR'!$A$7:$AA$383,MATCH(A9,'SEMANA 17 AL 21 MAR'!$A$7:$A$424),19),"")</f>
        <v>400</v>
      </c>
      <c r="H9" s="355">
        <f t="shared" si="0"/>
        <v>59.199999999999996</v>
      </c>
      <c r="I9" s="356"/>
      <c r="J9" s="89">
        <f t="shared" si="1"/>
        <v>0.898876404494382</v>
      </c>
      <c r="K9" s="142" t="str">
        <f>IFERROR(INDEX('SEMANA 17 AL 21 MAR'!$A$7:$AR$383,MATCH(A9,'SEMANA 17 AL 21 MAR'!$A$7:$A$424),44),"")</f>
        <v>P</v>
      </c>
      <c r="L9" s="378">
        <v>403</v>
      </c>
      <c r="M9" s="379"/>
      <c r="N9" s="120">
        <f t="shared" si="2"/>
        <v>1.0075000000000001</v>
      </c>
      <c r="O9" s="132"/>
      <c r="P9" s="134"/>
      <c r="Q9" s="134"/>
      <c r="R9" s="134"/>
      <c r="S9" s="134"/>
      <c r="T9" s="134"/>
      <c r="U9" s="26">
        <f t="shared" si="3"/>
        <v>0</v>
      </c>
      <c r="V9" s="120" t="str">
        <f t="shared" si="4"/>
        <v/>
      </c>
      <c r="W9" s="355"/>
      <c r="X9" s="356"/>
      <c r="Y9" s="355"/>
      <c r="Z9" s="356"/>
      <c r="AA9" s="359"/>
      <c r="AB9" s="360"/>
      <c r="AC9" s="360"/>
      <c r="AD9" s="360"/>
      <c r="AE9" s="360"/>
      <c r="AF9" s="360"/>
      <c r="AG9" s="361"/>
      <c r="AH9" s="121">
        <f t="shared" si="5"/>
        <v>59.643999999999998</v>
      </c>
      <c r="AI9" s="292">
        <f>IFERROR(INDEX('SEMANA 17 AL 21 MAR'!$A$7:$AR$383,MATCH(A9,'SEMANA 17 AL 21 MAR'!$A$7:$A$424),43),"")</f>
        <v>0</v>
      </c>
    </row>
    <row r="10" spans="1:36" ht="17.100000000000001" customHeight="1" x14ac:dyDescent="0.25">
      <c r="A10" s="141">
        <v>116</v>
      </c>
      <c r="B10" s="26" t="str">
        <f>IFERROR(INDEX('SEMANA 17 AL 21 MAR'!$A$7:$AA$383,MATCH(A10,'SEMANA 17 AL 21 MAR'!$A$7:$A$424),2),"")</f>
        <v>EX #14</v>
      </c>
      <c r="C10" s="26" t="str">
        <f>IFERROR(INDEX('SEMANA 17 AL 21 MAR'!$A$7:$AA$383,MATCH(A10,'SEMANA 17 AL 21 MAR'!$A$7:$A$424),3),"")</f>
        <v>Perno riel FFCC BCY 7/8x115</v>
      </c>
      <c r="D10" s="26" t="str">
        <f>IFERROR(INDEX('SEMANA 17 AL 21 MAR'!$A$7:$AA$383,MATCH(A10,'SEMANA 17 AL 21 MAR'!$A$7:$A$424),5),"")</f>
        <v>REBARP</v>
      </c>
      <c r="E10" s="122">
        <f>IFERROR(INDEX('SEMANA 17 AL 21 MAR'!$A$7:$AA$383,MATCH(A10,'SEMANA 17 AL 21 MAR'!$A$7:$A$424),6),"")</f>
        <v>0.44500000000000001</v>
      </c>
      <c r="F10" s="123">
        <f>IFERROR(INDEX('SEMANA 17 AL 21 MAR'!$A$7:$AA$383,MATCH(A10,'SEMANA 17 AL 21 MAR'!$A$7:$A$424),7),"")</f>
        <v>2547</v>
      </c>
      <c r="G10" s="175">
        <f>IFERROR(INDEX('SEMANA 17 AL 21 MAR'!$A$7:$AA$383,MATCH(A10,'SEMANA 17 AL 21 MAR'!$A$7:$A$424),19),"")</f>
        <v>665</v>
      </c>
      <c r="H10" s="355">
        <f t="shared" si="0"/>
        <v>295.92500000000001</v>
      </c>
      <c r="I10" s="356"/>
      <c r="J10" s="89">
        <f t="shared" si="1"/>
        <v>2.3498233215547701</v>
      </c>
      <c r="K10" s="142" t="str">
        <f>IFERROR(INDEX('SEMANA 17 AL 21 MAR'!$A$7:$AR$383,MATCH(A10,'SEMANA 17 AL 21 MAR'!$A$7:$A$424),44),"")</f>
        <v>P</v>
      </c>
      <c r="L10" s="378">
        <v>593</v>
      </c>
      <c r="M10" s="379"/>
      <c r="N10" s="120">
        <f t="shared" si="2"/>
        <v>0.8917293233082707</v>
      </c>
      <c r="O10" s="132"/>
      <c r="P10" s="134"/>
      <c r="Q10" s="134"/>
      <c r="R10" s="134"/>
      <c r="S10" s="134"/>
      <c r="T10" s="134"/>
      <c r="U10" s="26">
        <f t="shared" si="3"/>
        <v>0</v>
      </c>
      <c r="V10" s="120" t="str">
        <f t="shared" si="4"/>
        <v/>
      </c>
      <c r="W10" s="355"/>
      <c r="X10" s="356"/>
      <c r="Y10" s="355"/>
      <c r="Z10" s="356"/>
      <c r="AA10" s="359"/>
      <c r="AB10" s="360"/>
      <c r="AC10" s="360"/>
      <c r="AD10" s="360"/>
      <c r="AE10" s="360"/>
      <c r="AF10" s="360"/>
      <c r="AG10" s="361"/>
      <c r="AH10" s="121">
        <f t="shared" si="5"/>
        <v>263.88499999999999</v>
      </c>
      <c r="AI10" s="292">
        <f>IFERROR(INDEX('SEMANA 17 AL 21 MAR'!$A$7:$AR$383,MATCH(A10,'SEMANA 17 AL 21 MAR'!$A$7:$A$424),43),"")</f>
        <v>0</v>
      </c>
    </row>
    <row r="11" spans="1:36" ht="17.100000000000001" customHeight="1" x14ac:dyDescent="0.25">
      <c r="A11" s="141">
        <v>16</v>
      </c>
      <c r="B11" s="26" t="str">
        <f>IFERROR(INDEX('SEMANA 17 AL 21 MAR'!$A$7:$AA$383,MATCH(A11,'SEMANA 17 AL 21 MAR'!$A$7:$A$424),2),"")</f>
        <v>EX #15</v>
      </c>
      <c r="C11" s="26" t="str">
        <f>IFERROR(INDEX('SEMANA 17 AL 21 MAR'!$A$7:$AA$383,MATCH(A11,'SEMANA 17 AL 21 MAR'!$A$7:$A$424),3),"")</f>
        <v>Grillete recto 14mm, perf.18</v>
      </c>
      <c r="D11" s="26" t="str">
        <f>IFERROR(INDEX('SEMANA 17 AL 21 MAR'!$A$7:$AA$383,MATCH(A11,'SEMANA 17 AL 21 MAR'!$A$7:$A$424),5),"")</f>
        <v>PERFOR</v>
      </c>
      <c r="E11" s="122">
        <f>IFERROR(INDEX('SEMANA 17 AL 21 MAR'!$A$7:$AA$383,MATCH(A11,'SEMANA 17 AL 21 MAR'!$A$7:$A$424),6),"")</f>
        <v>0.32200000000000001</v>
      </c>
      <c r="F11" s="123">
        <f>IFERROR(INDEX('SEMANA 17 AL 21 MAR'!$A$7:$AA$383,MATCH(A11,'SEMANA 17 AL 21 MAR'!$A$7:$A$424),7),"")</f>
        <v>2025</v>
      </c>
      <c r="G11" s="175">
        <f>IFERROR(INDEX('SEMANA 17 AL 21 MAR'!$A$7:$AA$383,MATCH(A11,'SEMANA 17 AL 21 MAR'!$A$7:$A$424),19),"")</f>
        <v>979</v>
      </c>
      <c r="H11" s="355">
        <f t="shared" si="0"/>
        <v>315.238</v>
      </c>
      <c r="I11" s="356"/>
      <c r="J11" s="89">
        <f t="shared" si="1"/>
        <v>4.3511111111111109</v>
      </c>
      <c r="K11" s="142" t="str">
        <f>IFERROR(INDEX('SEMANA 17 AL 21 MAR'!$A$7:$AR$383,MATCH(A11,'SEMANA 17 AL 21 MAR'!$A$7:$A$424),44),"")</f>
        <v>P</v>
      </c>
      <c r="L11" s="378">
        <v>616</v>
      </c>
      <c r="M11" s="379"/>
      <c r="N11" s="120">
        <f t="shared" si="2"/>
        <v>0.6292134831460674</v>
      </c>
      <c r="O11" s="132"/>
      <c r="P11" s="134"/>
      <c r="Q11" s="134"/>
      <c r="R11" s="134"/>
      <c r="S11" s="134"/>
      <c r="T11" s="134"/>
      <c r="U11" s="26">
        <f t="shared" si="3"/>
        <v>0</v>
      </c>
      <c r="V11" s="120" t="str">
        <f t="shared" si="4"/>
        <v/>
      </c>
      <c r="W11" s="355"/>
      <c r="X11" s="356"/>
      <c r="Y11" s="355"/>
      <c r="Z11" s="356"/>
      <c r="AA11" s="359"/>
      <c r="AB11" s="360"/>
      <c r="AC11" s="360"/>
      <c r="AD11" s="360"/>
      <c r="AE11" s="360"/>
      <c r="AF11" s="360"/>
      <c r="AG11" s="361"/>
      <c r="AH11" s="121">
        <f t="shared" si="5"/>
        <v>198.352</v>
      </c>
      <c r="AI11" s="292">
        <f>IFERROR(INDEX('SEMANA 17 AL 21 MAR'!$A$7:$AR$383,MATCH(A11,'SEMANA 17 AL 21 MAR'!$A$7:$A$424),43),"")</f>
        <v>0</v>
      </c>
    </row>
    <row r="12" spans="1:36" ht="17.100000000000001" customHeight="1" x14ac:dyDescent="0.25">
      <c r="A12" s="141">
        <v>33</v>
      </c>
      <c r="B12" s="26" t="str">
        <f>IFERROR(INDEX('SEMANA 17 AL 21 MAR'!$A$7:$AA$383,MATCH(A12,'SEMANA 17 AL 21 MAR'!$A$7:$A$424),2),"")</f>
        <v>EX #15</v>
      </c>
      <c r="C12" s="26" t="str">
        <f>IFERROR(INDEX('SEMANA 17 AL 21 MAR'!$A$7:$AA$383,MATCH(A12,'SEMANA 17 AL 21 MAR'!$A$7:$A$424),3),"")</f>
        <v>Eslabón Angular Estampado perf.18</v>
      </c>
      <c r="D12" s="26" t="str">
        <f>IFERROR(INDEX('SEMANA 17 AL 21 MAR'!$A$7:$AA$383,MATCH(A12,'SEMANA 17 AL 21 MAR'!$A$7:$A$424),5),"")</f>
        <v>PERFOV</v>
      </c>
      <c r="E12" s="122">
        <f>IFERROR(INDEX('SEMANA 17 AL 21 MAR'!$A$7:$AA$383,MATCH(A12,'SEMANA 17 AL 21 MAR'!$A$7:$A$424),6),"")</f>
        <v>0.45300000000000001</v>
      </c>
      <c r="F12" s="123">
        <f>IFERROR(INDEX('SEMANA 17 AL 21 MAR'!$A$7:$AA$383,MATCH(A12,'SEMANA 17 AL 21 MAR'!$A$7:$A$424),7),"")</f>
        <v>1440</v>
      </c>
      <c r="G12" s="175">
        <f>IFERROR(INDEX('SEMANA 17 AL 21 MAR'!$A$7:$AA$383,MATCH(A12,'SEMANA 17 AL 21 MAR'!$A$7:$A$424),19),"")</f>
        <v>550</v>
      </c>
      <c r="H12" s="355">
        <f t="shared" si="0"/>
        <v>249.15</v>
      </c>
      <c r="I12" s="356"/>
      <c r="J12" s="89">
        <f t="shared" si="1"/>
        <v>3.4375</v>
      </c>
      <c r="K12" s="142" t="str">
        <f>IFERROR(INDEX('SEMANA 17 AL 21 MAR'!$A$7:$AR$383,MATCH(A12,'SEMANA 17 AL 21 MAR'!$A$7:$A$424),44),"")</f>
        <v>P</v>
      </c>
      <c r="L12" s="378">
        <v>555</v>
      </c>
      <c r="M12" s="379"/>
      <c r="N12" s="120">
        <f t="shared" si="2"/>
        <v>1.009090909090909</v>
      </c>
      <c r="O12" s="132"/>
      <c r="P12" s="134"/>
      <c r="Q12" s="134"/>
      <c r="R12" s="134"/>
      <c r="S12" s="134"/>
      <c r="T12" s="134"/>
      <c r="U12" s="26">
        <f t="shared" si="3"/>
        <v>0</v>
      </c>
      <c r="V12" s="120" t="str">
        <f t="shared" si="4"/>
        <v/>
      </c>
      <c r="W12" s="355"/>
      <c r="X12" s="356"/>
      <c r="Y12" s="355"/>
      <c r="Z12" s="356"/>
      <c r="AA12" s="359"/>
      <c r="AB12" s="360"/>
      <c r="AC12" s="360"/>
      <c r="AD12" s="360"/>
      <c r="AE12" s="360"/>
      <c r="AF12" s="360"/>
      <c r="AG12" s="361"/>
      <c r="AH12" s="121">
        <f t="shared" si="5"/>
        <v>251.41500000000002</v>
      </c>
      <c r="AI12" s="292">
        <f>IFERROR(INDEX('SEMANA 17 AL 21 MAR'!$A$7:$AR$383,MATCH(A12,'SEMANA 17 AL 21 MAR'!$A$7:$A$424),43),"")</f>
        <v>0</v>
      </c>
    </row>
    <row r="13" spans="1:36" ht="17.100000000000001" customHeight="1" x14ac:dyDescent="0.25">
      <c r="A13" s="141">
        <v>37</v>
      </c>
      <c r="B13" s="26" t="str">
        <f>IFERROR(INDEX('SEMANA 17 AL 21 MAR'!$A$7:$AA$383,MATCH(A13,'SEMANA 17 AL 21 MAR'!$A$7:$A$424),2),"")</f>
        <v>EX #15</v>
      </c>
      <c r="C13" s="26" t="str">
        <f>IFERROR(INDEX('SEMANA 17 AL 21 MAR'!$A$7:$AA$383,MATCH(A13,'SEMANA 17 AL 21 MAR'!$A$7:$A$424),3),"")</f>
        <v xml:space="preserve">PEINETA DISUASIVA         PLET 25X5X210    </v>
      </c>
      <c r="D13" s="26" t="str">
        <f>IFERROR(INDEX('SEMANA 17 AL 21 MAR'!$A$7:$AA$383,MATCH(A13,'SEMANA 17 AL 21 MAR'!$A$7:$A$424),5),"")</f>
        <v>PERF 25X5</v>
      </c>
      <c r="E13" s="122">
        <f>IFERROR(INDEX('SEMANA 17 AL 21 MAR'!$A$7:$AA$383,MATCH(A13,'SEMANA 17 AL 21 MAR'!$A$7:$A$424),6),"")</f>
        <v>2.18E-2</v>
      </c>
      <c r="F13" s="123">
        <f>IFERROR(INDEX('SEMANA 17 AL 21 MAR'!$A$7:$AA$383,MATCH(A13,'SEMANA 17 AL 21 MAR'!$A$7:$A$424),7),"")</f>
        <v>2700</v>
      </c>
      <c r="G13" s="175">
        <f>IFERROR(INDEX('SEMANA 17 AL 21 MAR'!$A$7:$AA$383,MATCH(A13,'SEMANA 17 AL 21 MAR'!$A$7:$A$424),19),"")</f>
        <v>350</v>
      </c>
      <c r="H13" s="355">
        <f t="shared" si="0"/>
        <v>7.63</v>
      </c>
      <c r="I13" s="356"/>
      <c r="J13" s="89">
        <f t="shared" si="1"/>
        <v>1.1666666666666667</v>
      </c>
      <c r="K13" s="142" t="str">
        <f>IFERROR(INDEX('SEMANA 17 AL 21 MAR'!$A$7:$AR$383,MATCH(A13,'SEMANA 17 AL 21 MAR'!$A$7:$A$424),44),"")</f>
        <v>P</v>
      </c>
      <c r="L13" s="378"/>
      <c r="M13" s="379"/>
      <c r="N13" s="120">
        <f t="shared" si="2"/>
        <v>0</v>
      </c>
      <c r="O13" s="132"/>
      <c r="P13" s="134"/>
      <c r="Q13" s="134"/>
      <c r="R13" s="134"/>
      <c r="S13" s="134"/>
      <c r="T13" s="134"/>
      <c r="U13" s="26">
        <f t="shared" si="3"/>
        <v>0</v>
      </c>
      <c r="V13" s="120" t="str">
        <f t="shared" si="4"/>
        <v/>
      </c>
      <c r="W13" s="355"/>
      <c r="X13" s="356"/>
      <c r="Y13" s="355"/>
      <c r="Z13" s="356"/>
      <c r="AA13" s="359"/>
      <c r="AB13" s="360"/>
      <c r="AC13" s="360"/>
      <c r="AD13" s="360"/>
      <c r="AE13" s="360"/>
      <c r="AF13" s="360"/>
      <c r="AG13" s="361"/>
      <c r="AH13" s="121">
        <f t="shared" si="5"/>
        <v>0</v>
      </c>
      <c r="AI13" s="292">
        <f>IFERROR(INDEX('SEMANA 17 AL 21 MAR'!$A$7:$AR$383,MATCH(A13,'SEMANA 17 AL 21 MAR'!$A$7:$A$424),43),"")</f>
        <v>0</v>
      </c>
    </row>
    <row r="14" spans="1:36" ht="17.100000000000001" customHeight="1" x14ac:dyDescent="0.25">
      <c r="A14" s="141">
        <v>15</v>
      </c>
      <c r="B14" s="26" t="str">
        <f>IFERROR(INDEX('SEMANA 17 AL 21 MAR'!$A$7:$AA$383,MATCH(A14,'SEMANA 17 AL 21 MAR'!$A$7:$A$424),2),"")</f>
        <v>EX #17</v>
      </c>
      <c r="C14" s="26" t="str">
        <f>IFERROR(INDEX('SEMANA 17 AL 21 MAR'!$A$7:$AA$383,MATCH(A14,'SEMANA 17 AL 21 MAR'!$A$7:$A$424),3),"")</f>
        <v>Grillete recto 14mm, perf.18</v>
      </c>
      <c r="D14" s="26" t="str">
        <f>IFERROR(INDEX('SEMANA 17 AL 21 MAR'!$A$7:$AA$383,MATCH(A14,'SEMANA 17 AL 21 MAR'!$A$7:$A$424),5),"")</f>
        <v>REBARE</v>
      </c>
      <c r="E14" s="122">
        <f>IFERROR(INDEX('SEMANA 17 AL 21 MAR'!$A$7:$AA$383,MATCH(A14,'SEMANA 17 AL 21 MAR'!$A$7:$A$424),6),"")</f>
        <v>0.32200000000000001</v>
      </c>
      <c r="F14" s="123">
        <f>IFERROR(INDEX('SEMANA 17 AL 21 MAR'!$A$7:$AA$383,MATCH(A14,'SEMANA 17 AL 21 MAR'!$A$7:$A$424),7),"")</f>
        <v>2160</v>
      </c>
      <c r="G14" s="175">
        <f>IFERROR(INDEX('SEMANA 17 AL 21 MAR'!$A$7:$AA$383,MATCH(A14,'SEMANA 17 AL 21 MAR'!$A$7:$A$424),19),"")</f>
        <v>410</v>
      </c>
      <c r="H14" s="355">
        <f t="shared" si="0"/>
        <v>132.02000000000001</v>
      </c>
      <c r="I14" s="356"/>
      <c r="J14" s="89">
        <f t="shared" si="1"/>
        <v>1.7083333333333333</v>
      </c>
      <c r="K14" s="142" t="str">
        <f>IFERROR(INDEX('SEMANA 17 AL 21 MAR'!$A$7:$AR$383,MATCH(A14,'SEMANA 17 AL 21 MAR'!$A$7:$A$424),44),"")</f>
        <v>P</v>
      </c>
      <c r="L14" s="378">
        <v>55</v>
      </c>
      <c r="M14" s="379"/>
      <c r="N14" s="120">
        <f t="shared" si="2"/>
        <v>0.13414634146341464</v>
      </c>
      <c r="O14" s="132"/>
      <c r="P14" s="134"/>
      <c r="Q14" s="134"/>
      <c r="R14" s="134"/>
      <c r="S14" s="134"/>
      <c r="T14" s="134"/>
      <c r="U14" s="26">
        <f t="shared" si="3"/>
        <v>0</v>
      </c>
      <c r="V14" s="120" t="str">
        <f t="shared" si="4"/>
        <v/>
      </c>
      <c r="W14" s="355"/>
      <c r="X14" s="356"/>
      <c r="Y14" s="355"/>
      <c r="Z14" s="356"/>
      <c r="AA14" s="359"/>
      <c r="AB14" s="360"/>
      <c r="AC14" s="360"/>
      <c r="AD14" s="360"/>
      <c r="AE14" s="360"/>
      <c r="AF14" s="360"/>
      <c r="AG14" s="361"/>
      <c r="AH14" s="121">
        <f t="shared" si="5"/>
        <v>17.71</v>
      </c>
      <c r="AI14" s="292">
        <f>IFERROR(INDEX('SEMANA 17 AL 21 MAR'!$A$7:$AR$383,MATCH(A14,'SEMANA 17 AL 21 MAR'!$A$7:$A$424),43),"")</f>
        <v>0</v>
      </c>
    </row>
    <row r="15" spans="1:36" ht="17.100000000000001" customHeight="1" x14ac:dyDescent="0.25">
      <c r="A15" s="141">
        <v>38</v>
      </c>
      <c r="B15" s="26" t="str">
        <f>IFERROR(INDEX('SEMANA 17 AL 21 MAR'!$A$7:$AA$383,MATCH(A15,'SEMANA 17 AL 21 MAR'!$A$7:$A$424),2),"")</f>
        <v>EX #17</v>
      </c>
      <c r="C15" s="26" t="str">
        <f>IFERROR(INDEX('SEMANA 17 AL 21 MAR'!$A$7:$AA$383,MATCH(A15,'SEMANA 17 AL 21 MAR'!$A$7:$A$424),3),"")</f>
        <v xml:space="preserve">PEINETA DISUASIVA         PLET 25X5X210    </v>
      </c>
      <c r="D15" s="26" t="str">
        <f>IFERROR(INDEX('SEMANA 17 AL 21 MAR'!$A$7:$AA$383,MATCH(A15,'SEMANA 17 AL 21 MAR'!$A$7:$A$424),5),"")</f>
        <v>DOBL 25X5</v>
      </c>
      <c r="E15" s="122">
        <f>IFERROR(INDEX('SEMANA 17 AL 21 MAR'!$A$7:$AA$383,MATCH(A15,'SEMANA 17 AL 21 MAR'!$A$7:$A$424),6),"")</f>
        <v>2.18E-2</v>
      </c>
      <c r="F15" s="123">
        <f>IFERROR(INDEX('SEMANA 17 AL 21 MAR'!$A$7:$AA$383,MATCH(A15,'SEMANA 17 AL 21 MAR'!$A$7:$A$424),7),"")</f>
        <v>1350</v>
      </c>
      <c r="G15" s="175">
        <f>IFERROR(INDEX('SEMANA 17 AL 21 MAR'!$A$7:$AA$383,MATCH(A15,'SEMANA 17 AL 21 MAR'!$A$7:$A$424),19),"")</f>
        <v>350</v>
      </c>
      <c r="H15" s="355">
        <f t="shared" si="0"/>
        <v>7.63</v>
      </c>
      <c r="I15" s="356"/>
      <c r="J15" s="89">
        <f t="shared" si="1"/>
        <v>2.3333333333333335</v>
      </c>
      <c r="K15" s="142" t="str">
        <f>IFERROR(INDEX('SEMANA 17 AL 21 MAR'!$A$7:$AR$383,MATCH(A15,'SEMANA 17 AL 21 MAR'!$A$7:$A$424),44),"")</f>
        <v>P</v>
      </c>
      <c r="L15" s="378"/>
      <c r="M15" s="379"/>
      <c r="N15" s="120">
        <f t="shared" si="2"/>
        <v>0</v>
      </c>
      <c r="O15" s="132"/>
      <c r="P15" s="134"/>
      <c r="Q15" s="134"/>
      <c r="R15" s="134"/>
      <c r="S15" s="134"/>
      <c r="T15" s="134"/>
      <c r="U15" s="26">
        <f t="shared" si="3"/>
        <v>0</v>
      </c>
      <c r="V15" s="120" t="str">
        <f t="shared" si="4"/>
        <v/>
      </c>
      <c r="W15" s="355"/>
      <c r="X15" s="356"/>
      <c r="Y15" s="355"/>
      <c r="Z15" s="356"/>
      <c r="AA15" s="359"/>
      <c r="AB15" s="360"/>
      <c r="AC15" s="360"/>
      <c r="AD15" s="360"/>
      <c r="AE15" s="360"/>
      <c r="AF15" s="360"/>
      <c r="AG15" s="361"/>
      <c r="AH15" s="121">
        <f t="shared" si="5"/>
        <v>0</v>
      </c>
      <c r="AI15" s="292">
        <f>IFERROR(INDEX('SEMANA 17 AL 21 MAR'!$A$7:$AR$383,MATCH(A15,'SEMANA 17 AL 21 MAR'!$A$7:$A$424),43),"")</f>
        <v>0</v>
      </c>
    </row>
    <row r="16" spans="1:36" ht="17.100000000000001" customHeight="1" x14ac:dyDescent="0.25">
      <c r="A16" s="141">
        <v>11</v>
      </c>
      <c r="B16" s="26" t="str">
        <f>IFERROR(INDEX('SEMANA 17 AL 21 MAR'!$A$7:$AA$383,MATCH(A16,'SEMANA 17 AL 21 MAR'!$A$7:$A$424),2),"")</f>
        <v>LAMIN TIR</v>
      </c>
      <c r="C16" s="26" t="str">
        <f>IFERROR(INDEX('SEMANA 17 AL 21 MAR'!$A$7:$AA$383,MATCH(A16,'SEMANA 17 AL 21 MAR'!$A$7:$A$424),3),"")</f>
        <v>Tirafondo Nº2, 7/8x149</v>
      </c>
      <c r="D16" s="26" t="str">
        <f>IFERROR(INDEX('SEMANA 17 AL 21 MAR'!$A$7:$AA$383,MATCH(A16,'SEMANA 17 AL 21 MAR'!$A$7:$A$424),5),"")</f>
        <v>LAMINAR</v>
      </c>
      <c r="E16" s="122">
        <f>IFERROR(INDEX('SEMANA 17 AL 21 MAR'!$A$7:$AA$383,MATCH(A16,'SEMANA 17 AL 21 MAR'!$A$7:$A$424),6),"")</f>
        <v>0.55200000000000005</v>
      </c>
      <c r="F16" s="123">
        <f>IFERROR(INDEX('SEMANA 17 AL 21 MAR'!$A$7:$AA$383,MATCH(A16,'SEMANA 17 AL 21 MAR'!$A$7:$A$424),7),"")</f>
        <v>1989</v>
      </c>
      <c r="G16" s="175">
        <f>IFERROR(INDEX('SEMANA 17 AL 21 MAR'!$A$7:$AA$383,MATCH(A16,'SEMANA 17 AL 21 MAR'!$A$7:$A$424),19),"")</f>
        <v>1881</v>
      </c>
      <c r="H16" s="355">
        <f t="shared" si="0"/>
        <v>1038.3120000000001</v>
      </c>
      <c r="I16" s="356"/>
      <c r="J16" s="89">
        <f t="shared" si="1"/>
        <v>8.5113122171945701</v>
      </c>
      <c r="K16" s="142" t="str">
        <f>IFERROR(INDEX('SEMANA 17 AL 21 MAR'!$A$7:$AR$383,MATCH(A16,'SEMANA 17 AL 21 MAR'!$A$7:$A$424),44),"")</f>
        <v>T</v>
      </c>
      <c r="L16" s="378">
        <v>1547</v>
      </c>
      <c r="M16" s="379"/>
      <c r="N16" s="120">
        <f t="shared" si="2"/>
        <v>0.82243487506645396</v>
      </c>
      <c r="O16" s="132"/>
      <c r="P16" s="134"/>
      <c r="Q16" s="134"/>
      <c r="R16" s="134"/>
      <c r="S16" s="134"/>
      <c r="T16" s="134"/>
      <c r="U16" s="26">
        <f t="shared" si="3"/>
        <v>0</v>
      </c>
      <c r="V16" s="120" t="str">
        <f t="shared" si="4"/>
        <v/>
      </c>
      <c r="W16" s="355"/>
      <c r="X16" s="356"/>
      <c r="Y16" s="355"/>
      <c r="Z16" s="356"/>
      <c r="AA16" s="359"/>
      <c r="AB16" s="360"/>
      <c r="AC16" s="360"/>
      <c r="AD16" s="360"/>
      <c r="AE16" s="360"/>
      <c r="AF16" s="360"/>
      <c r="AG16" s="361"/>
      <c r="AH16" s="121">
        <f t="shared" si="5"/>
        <v>853.94400000000007</v>
      </c>
      <c r="AI16" s="292">
        <f>IFERROR(INDEX('SEMANA 17 AL 21 MAR'!$A$7:$AR$383,MATCH(A16,'SEMANA 17 AL 21 MAR'!$A$7:$A$424),43),"")</f>
        <v>2000</v>
      </c>
    </row>
    <row r="17" spans="1:35" ht="17.100000000000001" customHeight="1" x14ac:dyDescent="0.25">
      <c r="A17" s="141">
        <v>103</v>
      </c>
      <c r="B17" s="26" t="str">
        <f>IFERROR(INDEX('SEMANA 17 AL 21 MAR'!$A$7:$AA$383,MATCH(A17,'SEMANA 17 AL 21 MAR'!$A$7:$A$424),2),"")</f>
        <v>MIG #1</v>
      </c>
      <c r="C17" s="26" t="str">
        <f>IFERROR(INDEX('SEMANA 17 AL 21 MAR'!$A$7:$AA$383,MATCH(A17,'SEMANA 17 AL 21 MAR'!$A$7:$A$424),3),"")</f>
        <v xml:space="preserve">PEINETA DISUASIVA         10004697 1 X 1    </v>
      </c>
      <c r="D17" s="26" t="str">
        <f>IFERROR(INDEX('SEMANA 17 AL 21 MAR'!$A$7:$AA$383,MATCH(A17,'SEMANA 17 AL 21 MAR'!$A$7:$A$424),5),"")</f>
        <v>SOLDAR</v>
      </c>
      <c r="E17" s="122">
        <f>IFERROR(INDEX('SEMANA 17 AL 21 MAR'!$A$7:$AA$383,MATCH(A17,'SEMANA 17 AL 21 MAR'!$A$7:$A$424),6),"")</f>
        <v>2.72</v>
      </c>
      <c r="F17" s="123">
        <f>IFERROR(INDEX('SEMANA 17 AL 21 MAR'!$A$7:$AA$383,MATCH(A17,'SEMANA 17 AL 21 MAR'!$A$7:$A$424),7),"")</f>
        <v>45</v>
      </c>
      <c r="G17" s="175">
        <f>IFERROR(INDEX('SEMANA 17 AL 21 MAR'!$A$7:$AA$383,MATCH(A17,'SEMANA 17 AL 21 MAR'!$A$7:$A$424),19),"")</f>
        <v>45</v>
      </c>
      <c r="H17" s="355">
        <f t="shared" si="0"/>
        <v>122.4</v>
      </c>
      <c r="I17" s="356"/>
      <c r="J17" s="89">
        <f t="shared" si="1"/>
        <v>9</v>
      </c>
      <c r="K17" s="142" t="str">
        <f>IFERROR(INDEX('SEMANA 17 AL 21 MAR'!$A$7:$AR$383,MATCH(A17,'SEMANA 17 AL 21 MAR'!$A$7:$A$424),44),"")</f>
        <v>T</v>
      </c>
      <c r="L17" s="378">
        <v>41</v>
      </c>
      <c r="M17" s="379"/>
      <c r="N17" s="120">
        <f t="shared" si="2"/>
        <v>0.91111111111111109</v>
      </c>
      <c r="O17" s="132"/>
      <c r="P17" s="134"/>
      <c r="Q17" s="134"/>
      <c r="R17" s="134"/>
      <c r="S17" s="134"/>
      <c r="T17" s="134"/>
      <c r="U17" s="26">
        <f t="shared" si="3"/>
        <v>0</v>
      </c>
      <c r="V17" s="120" t="str">
        <f t="shared" si="4"/>
        <v/>
      </c>
      <c r="W17" s="355"/>
      <c r="X17" s="356"/>
      <c r="Y17" s="355"/>
      <c r="Z17" s="356"/>
      <c r="AA17" s="359"/>
      <c r="AB17" s="360"/>
      <c r="AC17" s="360"/>
      <c r="AD17" s="360"/>
      <c r="AE17" s="360"/>
      <c r="AF17" s="360"/>
      <c r="AG17" s="361"/>
      <c r="AH17" s="121">
        <f t="shared" si="5"/>
        <v>111.52000000000001</v>
      </c>
      <c r="AI17" s="292">
        <f>IFERROR(INDEX('SEMANA 17 AL 21 MAR'!$A$7:$AR$383,MATCH(A17,'SEMANA 17 AL 21 MAR'!$A$7:$A$424),43),"")</f>
        <v>6461</v>
      </c>
    </row>
    <row r="18" spans="1:35" ht="17.100000000000001" customHeight="1" x14ac:dyDescent="0.25">
      <c r="A18" s="141">
        <v>60</v>
      </c>
      <c r="B18" s="26" t="str">
        <f>IFERROR(INDEX('SEMANA 17 AL 21 MAR'!$A$7:$AA$383,MATCH(A18,'SEMANA 17 AL 21 MAR'!$A$7:$A$424),2),"")</f>
        <v>MIG #2</v>
      </c>
      <c r="C18" s="26" t="str">
        <f>IFERROR(INDEX('SEMANA 17 AL 21 MAR'!$A$7:$AA$383,MATCH(A18,'SEMANA 17 AL 21 MAR'!$A$7:$A$424),3),"")</f>
        <v>ESPACIADOR DE LINEA B.T.  50 x 35 x 5 - 6 VI</v>
      </c>
      <c r="D18" s="26" t="str">
        <f>IFERROR(INDEX('SEMANA 17 AL 21 MAR'!$A$7:$AA$383,MATCH(A18,'SEMANA 17 AL 21 MAR'!$A$7:$A$424),5),"")</f>
        <v>SOLDAR</v>
      </c>
      <c r="E18" s="122">
        <f>IFERROR(INDEX('SEMANA 17 AL 21 MAR'!$A$7:$AA$383,MATCH(A18,'SEMANA 17 AL 21 MAR'!$A$7:$A$424),6),"")</f>
        <v>12</v>
      </c>
      <c r="F18" s="123">
        <f>IFERROR(INDEX('SEMANA 17 AL 21 MAR'!$A$7:$AA$383,MATCH(A18,'SEMANA 17 AL 21 MAR'!$A$7:$A$424),7),"")</f>
        <v>36</v>
      </c>
      <c r="G18" s="175">
        <f>IFERROR(INDEX('SEMANA 17 AL 21 MAR'!$A$7:$AA$383,MATCH(A18,'SEMANA 17 AL 21 MAR'!$A$7:$A$424),19),"")</f>
        <v>36</v>
      </c>
      <c r="H18" s="355">
        <f t="shared" si="0"/>
        <v>432</v>
      </c>
      <c r="I18" s="356"/>
      <c r="J18" s="89">
        <f t="shared" si="1"/>
        <v>9</v>
      </c>
      <c r="K18" s="142" t="str">
        <f>IFERROR(INDEX('SEMANA 17 AL 21 MAR'!$A$7:$AR$383,MATCH(A18,'SEMANA 17 AL 21 MAR'!$A$7:$A$424),44),"")</f>
        <v>T</v>
      </c>
      <c r="L18" s="378"/>
      <c r="M18" s="379"/>
      <c r="N18" s="120">
        <f t="shared" si="2"/>
        <v>0</v>
      </c>
      <c r="O18" s="132"/>
      <c r="P18" s="134"/>
      <c r="Q18" s="134"/>
      <c r="R18" s="134"/>
      <c r="S18" s="134"/>
      <c r="T18" s="134"/>
      <c r="U18" s="26">
        <f t="shared" si="3"/>
        <v>0</v>
      </c>
      <c r="V18" s="120" t="str">
        <f t="shared" si="4"/>
        <v/>
      </c>
      <c r="W18" s="355"/>
      <c r="X18" s="356"/>
      <c r="Y18" s="355"/>
      <c r="Z18" s="356"/>
      <c r="AA18" s="359"/>
      <c r="AB18" s="360"/>
      <c r="AC18" s="360"/>
      <c r="AD18" s="360"/>
      <c r="AE18" s="360"/>
      <c r="AF18" s="360"/>
      <c r="AG18" s="361"/>
      <c r="AH18" s="121">
        <f t="shared" si="5"/>
        <v>0</v>
      </c>
      <c r="AI18" s="292">
        <f>IFERROR(INDEX('SEMANA 17 AL 21 MAR'!$A$7:$AR$383,MATCH(A18,'SEMANA 17 AL 21 MAR'!$A$7:$A$424),43),"")</f>
        <v>2978</v>
      </c>
    </row>
    <row r="19" spans="1:35" ht="17.100000000000001" customHeight="1" x14ac:dyDescent="0.25">
      <c r="A19" s="141">
        <v>17</v>
      </c>
      <c r="B19" s="26" t="str">
        <f>IFERROR(INDEX('SEMANA 17 AL 21 MAR'!$A$7:$AA$383,MATCH(A19,'SEMANA 17 AL 21 MAR'!$A$7:$A$424),2),"")</f>
        <v>PF #11</v>
      </c>
      <c r="C19" s="26" t="str">
        <f>IFERROR(INDEX('SEMANA 17 AL 21 MAR'!$A$7:$AA$383,MATCH(A19,'SEMANA 17 AL 21 MAR'!$A$7:$A$424),3),"")</f>
        <v>Grillete recto 14mm, perf.18</v>
      </c>
      <c r="D19" s="26" t="str">
        <f>IFERROR(INDEX('SEMANA 17 AL 21 MAR'!$A$7:$AA$383,MATCH(A19,'SEMANA 17 AL 21 MAR'!$A$7:$A$424),5),"")</f>
        <v>PLANCHAR</v>
      </c>
      <c r="E19" s="122">
        <f>IFERROR(INDEX('SEMANA 17 AL 21 MAR'!$A$7:$AA$383,MATCH(A19,'SEMANA 17 AL 21 MAR'!$A$7:$A$424),6),"")</f>
        <v>0.32200000000000001</v>
      </c>
      <c r="F19" s="123">
        <f>IFERROR(INDEX('SEMANA 17 AL 21 MAR'!$A$7:$AA$383,MATCH(A19,'SEMANA 17 AL 21 MAR'!$A$7:$A$424),7),"")</f>
        <v>1845</v>
      </c>
      <c r="G19" s="175">
        <f>IFERROR(INDEX('SEMANA 17 AL 21 MAR'!$A$7:$AA$383,MATCH(A19,'SEMANA 17 AL 21 MAR'!$A$7:$A$424),19),"")</f>
        <v>979</v>
      </c>
      <c r="H19" s="355">
        <f t="shared" si="0"/>
        <v>315.238</v>
      </c>
      <c r="I19" s="356"/>
      <c r="J19" s="89">
        <f t="shared" si="1"/>
        <v>4.7756097560975608</v>
      </c>
      <c r="K19" s="142" t="str">
        <f>IFERROR(INDEX('SEMANA 17 AL 21 MAR'!$A$7:$AR$383,MATCH(A19,'SEMANA 17 AL 21 MAR'!$A$7:$A$424),44),"")</f>
        <v>P</v>
      </c>
      <c r="L19" s="378">
        <v>983</v>
      </c>
      <c r="M19" s="379"/>
      <c r="N19" s="120">
        <f t="shared" si="2"/>
        <v>1.0040858018386107</v>
      </c>
      <c r="O19" s="132"/>
      <c r="P19" s="134"/>
      <c r="Q19" s="134"/>
      <c r="R19" s="134"/>
      <c r="S19" s="134"/>
      <c r="T19" s="134"/>
      <c r="U19" s="26">
        <f t="shared" si="3"/>
        <v>0</v>
      </c>
      <c r="V19" s="120" t="str">
        <f t="shared" si="4"/>
        <v/>
      </c>
      <c r="W19" s="355"/>
      <c r="X19" s="356"/>
      <c r="Y19" s="355"/>
      <c r="Z19" s="356"/>
      <c r="AA19" s="359"/>
      <c r="AB19" s="360"/>
      <c r="AC19" s="360"/>
      <c r="AD19" s="360"/>
      <c r="AE19" s="360"/>
      <c r="AF19" s="360"/>
      <c r="AG19" s="361"/>
      <c r="AH19" s="121">
        <f t="shared" si="5"/>
        <v>316.52600000000001</v>
      </c>
      <c r="AI19" s="292">
        <f>IFERROR(INDEX('SEMANA 17 AL 21 MAR'!$A$7:$AR$383,MATCH(A19,'SEMANA 17 AL 21 MAR'!$A$7:$A$424),43),"")</f>
        <v>0</v>
      </c>
    </row>
    <row r="20" spans="1:35" ht="17.100000000000001" customHeight="1" x14ac:dyDescent="0.25">
      <c r="A20" s="141">
        <v>8</v>
      </c>
      <c r="B20" s="26" t="str">
        <f>IFERROR(INDEX('SEMANA 17 AL 21 MAR'!$A$7:$AA$383,MATCH(A20,'SEMANA 17 AL 21 MAR'!$A$7:$A$424),2),"")</f>
        <v>PF #12</v>
      </c>
      <c r="C20" s="26" t="str">
        <f>IFERROR(INDEX('SEMANA 17 AL 21 MAR'!$A$7:$AA$383,MATCH(A20,'SEMANA 17 AL 21 MAR'!$A$7:$A$424),3),"")</f>
        <v>Tirafondo Nº2, 7/8x149</v>
      </c>
      <c r="D20" s="26" t="str">
        <f>IFERROR(INDEX('SEMANA 17 AL 21 MAR'!$A$7:$AA$383,MATCH(A20,'SEMANA 17 AL 21 MAR'!$A$7:$A$424),5),"")</f>
        <v>ESTAMC</v>
      </c>
      <c r="E20" s="122">
        <f>IFERROR(INDEX('SEMANA 17 AL 21 MAR'!$A$7:$AA$383,MATCH(A20,'SEMANA 17 AL 21 MAR'!$A$7:$A$424),6),"")</f>
        <v>0.55200000000000005</v>
      </c>
      <c r="F20" s="123">
        <f>IFERROR(INDEX('SEMANA 17 AL 21 MAR'!$A$7:$AA$383,MATCH(A20,'SEMANA 17 AL 21 MAR'!$A$7:$A$424),7),"")</f>
        <v>1881</v>
      </c>
      <c r="G20" s="175">
        <f>IFERROR(INDEX('SEMANA 17 AL 21 MAR'!$A$7:$AA$383,MATCH(A20,'SEMANA 17 AL 21 MAR'!$A$7:$A$424),19),"")</f>
        <v>1881</v>
      </c>
      <c r="H20" s="355">
        <f t="shared" si="0"/>
        <v>1038.3120000000001</v>
      </c>
      <c r="I20" s="356"/>
      <c r="J20" s="89">
        <f t="shared" si="1"/>
        <v>9</v>
      </c>
      <c r="K20" s="142" t="str">
        <f>IFERROR(INDEX('SEMANA 17 AL 21 MAR'!$A$7:$AR$383,MATCH(A20,'SEMANA 17 AL 21 MAR'!$A$7:$A$424),44),"")</f>
        <v>P</v>
      </c>
      <c r="L20" s="378">
        <v>1550</v>
      </c>
      <c r="M20" s="379"/>
      <c r="N20" s="120">
        <f t="shared" si="2"/>
        <v>0.82402977139819245</v>
      </c>
      <c r="O20" s="132"/>
      <c r="P20" s="134"/>
      <c r="Q20" s="134"/>
      <c r="R20" s="134"/>
      <c r="S20" s="134"/>
      <c r="T20" s="134"/>
      <c r="U20" s="26">
        <f t="shared" si="3"/>
        <v>0</v>
      </c>
      <c r="V20" s="120" t="str">
        <f t="shared" si="4"/>
        <v/>
      </c>
      <c r="W20" s="355"/>
      <c r="X20" s="356"/>
      <c r="Y20" s="355"/>
      <c r="Z20" s="356"/>
      <c r="AA20" s="359"/>
      <c r="AB20" s="360"/>
      <c r="AC20" s="360"/>
      <c r="AD20" s="360"/>
      <c r="AE20" s="360"/>
      <c r="AF20" s="360"/>
      <c r="AG20" s="361"/>
      <c r="AH20" s="121">
        <f t="shared" si="5"/>
        <v>855.6</v>
      </c>
      <c r="AI20" s="292">
        <f>IFERROR(INDEX('SEMANA 17 AL 21 MAR'!$A$7:$AR$383,MATCH(A20,'SEMANA 17 AL 21 MAR'!$A$7:$A$424),43),"")</f>
        <v>0</v>
      </c>
    </row>
    <row r="21" spans="1:35" ht="17.100000000000001" customHeight="1" x14ac:dyDescent="0.25">
      <c r="A21" s="141">
        <v>27</v>
      </c>
      <c r="B21" s="26" t="str">
        <f>IFERROR(INDEX('SEMANA 17 AL 21 MAR'!$A$7:$AA$383,MATCH(A21,'SEMANA 17 AL 21 MAR'!$A$7:$A$424),2),"")</f>
        <v>PF #13</v>
      </c>
      <c r="C21" s="26" t="str">
        <f>IFERROR(INDEX('SEMANA 17 AL 21 MAR'!$A$7:$AA$383,MATCH(A21,'SEMANA 17 AL 21 MAR'!$A$7:$A$424),3),"")</f>
        <v>Soporte Extension ADSS GV 240x50x8MM</v>
      </c>
      <c r="D21" s="26" t="str">
        <f>IFERROR(INDEX('SEMANA 17 AL 21 MAR'!$A$7:$AA$383,MATCH(A21,'SEMANA 17 AL 21 MAR'!$A$7:$A$424),5),"")</f>
        <v>ESTAMC</v>
      </c>
      <c r="E21" s="122">
        <f>IFERROR(INDEX('SEMANA 17 AL 21 MAR'!$A$7:$AA$383,MATCH(A21,'SEMANA 17 AL 21 MAR'!$A$7:$A$424),6),"")</f>
        <v>0.57999999999999996</v>
      </c>
      <c r="F21" s="123">
        <f>IFERROR(INDEX('SEMANA 17 AL 21 MAR'!$A$7:$AA$383,MATCH(A21,'SEMANA 17 AL 21 MAR'!$A$7:$A$424),7),"")</f>
        <v>504</v>
      </c>
      <c r="G21" s="175">
        <f>IFERROR(INDEX('SEMANA 17 AL 21 MAR'!$A$7:$AA$383,MATCH(A21,'SEMANA 17 AL 21 MAR'!$A$7:$A$424),19),"")</f>
        <v>504</v>
      </c>
      <c r="H21" s="355">
        <f t="shared" si="0"/>
        <v>292.32</v>
      </c>
      <c r="I21" s="356"/>
      <c r="J21" s="89">
        <f t="shared" si="1"/>
        <v>9</v>
      </c>
      <c r="K21" s="142" t="str">
        <f>IFERROR(INDEX('SEMANA 17 AL 21 MAR'!$A$7:$AR$383,MATCH(A21,'SEMANA 17 AL 21 MAR'!$A$7:$A$424),44),"")</f>
        <v>T</v>
      </c>
      <c r="L21" s="378"/>
      <c r="M21" s="379"/>
      <c r="N21" s="120">
        <f t="shared" si="2"/>
        <v>0</v>
      </c>
      <c r="O21" s="132"/>
      <c r="P21" s="134"/>
      <c r="Q21" s="134"/>
      <c r="R21" s="134"/>
      <c r="S21" s="134"/>
      <c r="T21" s="134"/>
      <c r="U21" s="26">
        <f t="shared" si="3"/>
        <v>0</v>
      </c>
      <c r="V21" s="120" t="str">
        <f t="shared" si="4"/>
        <v/>
      </c>
      <c r="W21" s="355"/>
      <c r="X21" s="356"/>
      <c r="Y21" s="355"/>
      <c r="Z21" s="356"/>
      <c r="AA21" s="359"/>
      <c r="AB21" s="360"/>
      <c r="AC21" s="360"/>
      <c r="AD21" s="360"/>
      <c r="AE21" s="360"/>
      <c r="AF21" s="360"/>
      <c r="AG21" s="361"/>
      <c r="AH21" s="121">
        <f t="shared" si="5"/>
        <v>0</v>
      </c>
      <c r="AI21" s="292">
        <f>IFERROR(INDEX('SEMANA 17 AL 21 MAR'!$A$7:$AR$383,MATCH(A21,'SEMANA 17 AL 21 MAR'!$A$7:$A$424),43),"")</f>
        <v>2500</v>
      </c>
    </row>
    <row r="22" spans="1:35" ht="17.100000000000001" customHeight="1" x14ac:dyDescent="0.25">
      <c r="A22" s="141">
        <v>34</v>
      </c>
      <c r="B22" s="26" t="str">
        <f>IFERROR(INDEX('SEMANA 17 AL 21 MAR'!$A$7:$AA$383,MATCH(A22,'SEMANA 17 AL 21 MAR'!$A$7:$A$424),2),"")</f>
        <v>PF #2</v>
      </c>
      <c r="C22" s="26" t="str">
        <f>IFERROR(INDEX('SEMANA 17 AL 21 MAR'!$A$7:$AA$383,MATCH(A22,'SEMANA 17 AL 21 MAR'!$A$7:$A$424),3),"")</f>
        <v>Eslabón Angular Estampado perf.18</v>
      </c>
      <c r="D22" s="26" t="str">
        <f>IFERROR(INDEX('SEMANA 17 AL 21 MAR'!$A$7:$AA$383,MATCH(A22,'SEMANA 17 AL 21 MAR'!$A$7:$A$424),5),"")</f>
        <v>DOBLAF</v>
      </c>
      <c r="E22" s="122">
        <f>IFERROR(INDEX('SEMANA 17 AL 21 MAR'!$A$7:$AA$383,MATCH(A22,'SEMANA 17 AL 21 MAR'!$A$7:$A$424),6),"")</f>
        <v>0.45300000000000001</v>
      </c>
      <c r="F22" s="123">
        <f>IFERROR(INDEX('SEMANA 17 AL 21 MAR'!$A$7:$AA$383,MATCH(A22,'SEMANA 17 AL 21 MAR'!$A$7:$A$424),7),"")</f>
        <v>3447</v>
      </c>
      <c r="G22" s="175">
        <f>IFERROR(INDEX('SEMANA 17 AL 21 MAR'!$A$7:$AA$383,MATCH(A22,'SEMANA 17 AL 21 MAR'!$A$7:$A$424),19),"")</f>
        <v>550</v>
      </c>
      <c r="H22" s="355">
        <f t="shared" si="0"/>
        <v>249.15</v>
      </c>
      <c r="I22" s="356"/>
      <c r="J22" s="89">
        <f t="shared" si="1"/>
        <v>1.4360313315926894</v>
      </c>
      <c r="K22" s="142" t="str">
        <f>IFERROR(INDEX('SEMANA 17 AL 21 MAR'!$A$7:$AR$383,MATCH(A22,'SEMANA 17 AL 21 MAR'!$A$7:$A$424),44),"")</f>
        <v>T</v>
      </c>
      <c r="L22" s="378">
        <v>555</v>
      </c>
      <c r="M22" s="379"/>
      <c r="N22" s="120">
        <f t="shared" si="2"/>
        <v>1.009090909090909</v>
      </c>
      <c r="O22" s="132"/>
      <c r="P22" s="134"/>
      <c r="Q22" s="134"/>
      <c r="R22" s="134"/>
      <c r="S22" s="134"/>
      <c r="T22" s="134"/>
      <c r="U22" s="26">
        <f t="shared" si="3"/>
        <v>0</v>
      </c>
      <c r="V22" s="120" t="str">
        <f t="shared" si="4"/>
        <v/>
      </c>
      <c r="W22" s="355"/>
      <c r="X22" s="356"/>
      <c r="Y22" s="355"/>
      <c r="Z22" s="356"/>
      <c r="AA22" s="359"/>
      <c r="AB22" s="360"/>
      <c r="AC22" s="360"/>
      <c r="AD22" s="360"/>
      <c r="AE22" s="360"/>
      <c r="AF22" s="360"/>
      <c r="AG22" s="361"/>
      <c r="AH22" s="121">
        <f t="shared" si="5"/>
        <v>251.41500000000002</v>
      </c>
      <c r="AI22" s="292">
        <f>IFERROR(INDEX('SEMANA 17 AL 21 MAR'!$A$7:$AR$383,MATCH(A22,'SEMANA 17 AL 21 MAR'!$A$7:$A$424),43),"")</f>
        <v>2600</v>
      </c>
    </row>
    <row r="23" spans="1:35" ht="17.100000000000001" customHeight="1" x14ac:dyDescent="0.25">
      <c r="A23" s="141">
        <v>13</v>
      </c>
      <c r="B23" s="26" t="str">
        <f>IFERROR(INDEX('SEMANA 17 AL 21 MAR'!$A$7:$AA$383,MATCH(A23,'SEMANA 17 AL 21 MAR'!$A$7:$A$424),2),"")</f>
        <v>PF #4</v>
      </c>
      <c r="C23" s="26" t="str">
        <f>IFERROR(INDEX('SEMANA 17 AL 21 MAR'!$A$7:$AA$383,MATCH(A23,'SEMANA 17 AL 21 MAR'!$A$7:$A$424),3),"")</f>
        <v>Grillete recto 14mm, perf.18</v>
      </c>
      <c r="D23" s="26" t="str">
        <f>IFERROR(INDEX('SEMANA 17 AL 21 MAR'!$A$7:$AA$383,MATCH(A23,'SEMANA 17 AL 21 MAR'!$A$7:$A$424),5),"")</f>
        <v>ESTAC1</v>
      </c>
      <c r="E23" s="122">
        <f>IFERROR(INDEX('SEMANA 17 AL 21 MAR'!$A$7:$AA$383,MATCH(A23,'SEMANA 17 AL 21 MAR'!$A$7:$A$424),6),"")</f>
        <v>0.32200000000000001</v>
      </c>
      <c r="F23" s="123">
        <f>IFERROR(INDEX('SEMANA 17 AL 21 MAR'!$A$7:$AA$383,MATCH(A23,'SEMANA 17 AL 21 MAR'!$A$7:$A$424),7),"")</f>
        <v>1332</v>
      </c>
      <c r="G23" s="175">
        <f>IFERROR(INDEX('SEMANA 17 AL 21 MAR'!$A$7:$AA$383,MATCH(A23,'SEMANA 17 AL 21 MAR'!$A$7:$A$424),19),"")</f>
        <v>309</v>
      </c>
      <c r="H23" s="355">
        <f t="shared" si="0"/>
        <v>99.498000000000005</v>
      </c>
      <c r="I23" s="356"/>
      <c r="J23" s="89">
        <f t="shared" si="1"/>
        <v>2.0878378378378377</v>
      </c>
      <c r="K23" s="142" t="str">
        <f>IFERROR(INDEX('SEMANA 17 AL 21 MAR'!$A$7:$AR$383,MATCH(A23,'SEMANA 17 AL 21 MAR'!$A$7:$A$424),44),"")</f>
        <v>P</v>
      </c>
      <c r="L23" s="378"/>
      <c r="M23" s="379"/>
      <c r="N23" s="120">
        <f t="shared" si="2"/>
        <v>0</v>
      </c>
      <c r="O23" s="132"/>
      <c r="P23" s="134"/>
      <c r="Q23" s="134"/>
      <c r="R23" s="134"/>
      <c r="S23" s="134"/>
      <c r="T23" s="134"/>
      <c r="U23" s="26">
        <f t="shared" si="3"/>
        <v>0</v>
      </c>
      <c r="V23" s="120" t="str">
        <f t="shared" si="4"/>
        <v/>
      </c>
      <c r="W23" s="355"/>
      <c r="X23" s="356"/>
      <c r="Y23" s="355"/>
      <c r="Z23" s="356"/>
      <c r="AA23" s="359"/>
      <c r="AB23" s="360"/>
      <c r="AC23" s="360"/>
      <c r="AD23" s="360"/>
      <c r="AE23" s="360"/>
      <c r="AF23" s="360"/>
      <c r="AG23" s="361"/>
      <c r="AH23" s="121">
        <f t="shared" si="5"/>
        <v>0</v>
      </c>
      <c r="AI23" s="292">
        <f>IFERROR(INDEX('SEMANA 17 AL 21 MAR'!$A$7:$AR$383,MATCH(A23,'SEMANA 17 AL 21 MAR'!$A$7:$A$424),43),"")</f>
        <v>0</v>
      </c>
    </row>
    <row r="24" spans="1:35" ht="17.100000000000001" customHeight="1" x14ac:dyDescent="0.25">
      <c r="A24" s="141">
        <v>14</v>
      </c>
      <c r="B24" s="26" t="str">
        <f>IFERROR(INDEX('SEMANA 17 AL 21 MAR'!$A$7:$AA$383,MATCH(A24,'SEMANA 17 AL 21 MAR'!$A$7:$A$424),2),"")</f>
        <v>PF #4</v>
      </c>
      <c r="C24" s="26" t="str">
        <f>IFERROR(INDEX('SEMANA 17 AL 21 MAR'!$A$7:$AA$383,MATCH(A24,'SEMANA 17 AL 21 MAR'!$A$7:$A$424),3),"")</f>
        <v>Grillete recto 14mm, perf.18</v>
      </c>
      <c r="D24" s="26" t="str">
        <f>IFERROR(INDEX('SEMANA 17 AL 21 MAR'!$A$7:$AA$383,MATCH(A24,'SEMANA 17 AL 21 MAR'!$A$7:$A$424),5),"")</f>
        <v>ESTAC2</v>
      </c>
      <c r="E24" s="122">
        <f>IFERROR(INDEX('SEMANA 17 AL 21 MAR'!$A$7:$AA$383,MATCH(A24,'SEMANA 17 AL 21 MAR'!$A$7:$A$424),6),"")</f>
        <v>0.32200000000000001</v>
      </c>
      <c r="F24" s="123">
        <f>IFERROR(INDEX('SEMANA 17 AL 21 MAR'!$A$7:$AA$383,MATCH(A24,'SEMANA 17 AL 21 MAR'!$A$7:$A$424),7),"")</f>
        <v>1458</v>
      </c>
      <c r="G24" s="175">
        <f>IFERROR(INDEX('SEMANA 17 AL 21 MAR'!$A$7:$AA$383,MATCH(A24,'SEMANA 17 AL 21 MAR'!$A$7:$A$424),19),"")</f>
        <v>365</v>
      </c>
      <c r="H24" s="355">
        <f t="shared" si="0"/>
        <v>117.53</v>
      </c>
      <c r="I24" s="356"/>
      <c r="J24" s="89">
        <f t="shared" si="1"/>
        <v>2.2530864197530862</v>
      </c>
      <c r="K24" s="142" t="str">
        <f>IFERROR(INDEX('SEMANA 17 AL 21 MAR'!$A$7:$AR$383,MATCH(A24,'SEMANA 17 AL 21 MAR'!$A$7:$A$424),44),"")</f>
        <v>P</v>
      </c>
      <c r="L24" s="378"/>
      <c r="M24" s="379"/>
      <c r="N24" s="120">
        <f t="shared" si="2"/>
        <v>0</v>
      </c>
      <c r="O24" s="132"/>
      <c r="P24" s="134"/>
      <c r="Q24" s="134"/>
      <c r="R24" s="134"/>
      <c r="S24" s="134"/>
      <c r="T24" s="134"/>
      <c r="U24" s="26">
        <f t="shared" si="3"/>
        <v>0</v>
      </c>
      <c r="V24" s="120" t="str">
        <f t="shared" si="4"/>
        <v/>
      </c>
      <c r="W24" s="355"/>
      <c r="X24" s="356"/>
      <c r="Y24" s="355"/>
      <c r="Z24" s="356"/>
      <c r="AA24" s="359"/>
      <c r="AB24" s="360"/>
      <c r="AC24" s="360"/>
      <c r="AD24" s="360"/>
      <c r="AE24" s="360"/>
      <c r="AF24" s="360"/>
      <c r="AG24" s="361"/>
      <c r="AH24" s="121">
        <f t="shared" si="5"/>
        <v>0</v>
      </c>
      <c r="AI24" s="292">
        <f>IFERROR(INDEX('SEMANA 17 AL 21 MAR'!$A$7:$AR$383,MATCH(A24,'SEMANA 17 AL 21 MAR'!$A$7:$A$424),43),"")</f>
        <v>0</v>
      </c>
    </row>
    <row r="25" spans="1:35" ht="17.100000000000001" customHeight="1" x14ac:dyDescent="0.25">
      <c r="A25" s="141">
        <v>18</v>
      </c>
      <c r="B25" s="26" t="str">
        <f>IFERROR(INDEX('SEMANA 17 AL 21 MAR'!$A$7:$AA$383,MATCH(A25,'SEMANA 17 AL 21 MAR'!$A$7:$A$424),2),"")</f>
        <v>PF #5</v>
      </c>
      <c r="C25" s="26" t="str">
        <f>IFERROR(INDEX('SEMANA 17 AL 21 MAR'!$A$7:$AA$383,MATCH(A25,'SEMANA 17 AL 21 MAR'!$A$7:$A$424),3),"")</f>
        <v>Grillete recto 14mm, perf.18</v>
      </c>
      <c r="D25" s="26" t="str">
        <f>IFERROR(INDEX('SEMANA 17 AL 21 MAR'!$A$7:$AA$383,MATCH(A25,'SEMANA 17 AL 21 MAR'!$A$7:$A$424),5),"")</f>
        <v>FORJAR</v>
      </c>
      <c r="E25" s="122">
        <f>IFERROR(INDEX('SEMANA 17 AL 21 MAR'!$A$7:$AA$383,MATCH(A25,'SEMANA 17 AL 21 MAR'!$A$7:$A$424),6),"")</f>
        <v>0.32200000000000001</v>
      </c>
      <c r="F25" s="123">
        <f>IFERROR(INDEX('SEMANA 17 AL 21 MAR'!$A$7:$AA$383,MATCH(A25,'SEMANA 17 AL 21 MAR'!$A$7:$A$424),7),"")</f>
        <v>774</v>
      </c>
      <c r="G25" s="175">
        <f>IFERROR(INDEX('SEMANA 17 AL 21 MAR'!$A$7:$AA$383,MATCH(A25,'SEMANA 17 AL 21 MAR'!$A$7:$A$424),19),"")</f>
        <v>774</v>
      </c>
      <c r="H25" s="355">
        <f t="shared" si="0"/>
        <v>249.22800000000001</v>
      </c>
      <c r="I25" s="356"/>
      <c r="J25" s="89">
        <f t="shared" si="1"/>
        <v>9</v>
      </c>
      <c r="K25" s="142" t="str">
        <f>IFERROR(INDEX('SEMANA 17 AL 21 MAR'!$A$7:$AR$383,MATCH(A25,'SEMANA 17 AL 21 MAR'!$A$7:$A$424),44),"")</f>
        <v>T</v>
      </c>
      <c r="L25" s="378">
        <v>440</v>
      </c>
      <c r="M25" s="379"/>
      <c r="N25" s="120">
        <f t="shared" si="2"/>
        <v>0.5684754521963824</v>
      </c>
      <c r="O25" s="132"/>
      <c r="P25" s="134"/>
      <c r="Q25" s="134"/>
      <c r="R25" s="134"/>
      <c r="S25" s="134"/>
      <c r="T25" s="134"/>
      <c r="U25" s="26">
        <f t="shared" si="3"/>
        <v>0</v>
      </c>
      <c r="V25" s="120" t="str">
        <f t="shared" si="4"/>
        <v/>
      </c>
      <c r="W25" s="355"/>
      <c r="X25" s="356"/>
      <c r="Y25" s="355"/>
      <c r="Z25" s="356"/>
      <c r="AA25" s="359"/>
      <c r="AB25" s="360"/>
      <c r="AC25" s="360"/>
      <c r="AD25" s="360"/>
      <c r="AE25" s="360"/>
      <c r="AF25" s="360"/>
      <c r="AG25" s="361"/>
      <c r="AH25" s="121">
        <f t="shared" si="5"/>
        <v>141.68</v>
      </c>
      <c r="AI25" s="292">
        <f>IFERROR(INDEX('SEMANA 17 AL 21 MAR'!$A$7:$AR$383,MATCH(A25,'SEMANA 17 AL 21 MAR'!$A$7:$A$424),43),"")</f>
        <v>2881</v>
      </c>
    </row>
    <row r="26" spans="1:35" ht="17.100000000000001" customHeight="1" x14ac:dyDescent="0.25">
      <c r="A26" s="141">
        <v>115</v>
      </c>
      <c r="B26" s="26" t="str">
        <f>IFERROR(INDEX('SEMANA 17 AL 21 MAR'!$A$7:$AA$383,MATCH(A26,'SEMANA 17 AL 21 MAR'!$A$7:$A$424),2),"")</f>
        <v>PF #6</v>
      </c>
      <c r="C26" s="26" t="str">
        <f>IFERROR(INDEX('SEMANA 17 AL 21 MAR'!$A$7:$AA$383,MATCH(A26,'SEMANA 17 AL 21 MAR'!$A$7:$A$424),3),"")</f>
        <v>Perno riel FFCC BCY 7/8x115</v>
      </c>
      <c r="D26" s="26" t="str">
        <f>IFERROR(INDEX('SEMANA 17 AL 21 MAR'!$A$7:$AA$383,MATCH(A26,'SEMANA 17 AL 21 MAR'!$A$7:$A$424),5),"")</f>
        <v>ESTAMC</v>
      </c>
      <c r="E26" s="122">
        <f>IFERROR(INDEX('SEMANA 17 AL 21 MAR'!$A$7:$AA$383,MATCH(A26,'SEMANA 17 AL 21 MAR'!$A$7:$A$424),6),"")</f>
        <v>0.44500000000000001</v>
      </c>
      <c r="F26" s="123">
        <f>IFERROR(INDEX('SEMANA 17 AL 21 MAR'!$A$7:$AA$383,MATCH(A26,'SEMANA 17 AL 21 MAR'!$A$7:$A$424),7),"")</f>
        <v>1215</v>
      </c>
      <c r="G26" s="175">
        <f>IFERROR(INDEX('SEMANA 17 AL 21 MAR'!$A$7:$AA$383,MATCH(A26,'SEMANA 17 AL 21 MAR'!$A$7:$A$424),19),"")</f>
        <v>965</v>
      </c>
      <c r="H26" s="355">
        <f t="shared" si="0"/>
        <v>429.42500000000001</v>
      </c>
      <c r="I26" s="356"/>
      <c r="J26" s="89">
        <f t="shared" si="1"/>
        <v>7.1481481481481479</v>
      </c>
      <c r="K26" s="142" t="str">
        <f>IFERROR(INDEX('SEMANA 17 AL 21 MAR'!$A$7:$AR$383,MATCH(A26,'SEMANA 17 AL 21 MAR'!$A$7:$A$424),44),"")</f>
        <v>P</v>
      </c>
      <c r="L26" s="378">
        <v>700</v>
      </c>
      <c r="M26" s="379"/>
      <c r="N26" s="120">
        <f t="shared" si="2"/>
        <v>0.72538860103626945</v>
      </c>
      <c r="O26" s="132"/>
      <c r="P26" s="134"/>
      <c r="Q26" s="134"/>
      <c r="R26" s="134"/>
      <c r="S26" s="134"/>
      <c r="T26" s="134"/>
      <c r="U26" s="26">
        <f t="shared" si="3"/>
        <v>0</v>
      </c>
      <c r="V26" s="120" t="str">
        <f t="shared" si="4"/>
        <v/>
      </c>
      <c r="W26" s="355"/>
      <c r="X26" s="356"/>
      <c r="Y26" s="355"/>
      <c r="Z26" s="356"/>
      <c r="AA26" s="359"/>
      <c r="AB26" s="360"/>
      <c r="AC26" s="360"/>
      <c r="AD26" s="360"/>
      <c r="AE26" s="360"/>
      <c r="AF26" s="360"/>
      <c r="AG26" s="361"/>
      <c r="AH26" s="121">
        <f t="shared" si="5"/>
        <v>311.5</v>
      </c>
      <c r="AI26" s="292">
        <f>IFERROR(INDEX('SEMANA 17 AL 21 MAR'!$A$7:$AR$383,MATCH(A26,'SEMANA 17 AL 21 MAR'!$A$7:$A$424),43),"")</f>
        <v>0</v>
      </c>
    </row>
    <row r="27" spans="1:35" ht="17.100000000000001" customHeight="1" x14ac:dyDescent="0.25">
      <c r="A27" s="141">
        <v>77</v>
      </c>
      <c r="B27" s="26" t="str">
        <f>IFERROR(INDEX('SEMANA 17 AL 21 MAR'!$A$7:$AA$383,MATCH(A27,'SEMANA 17 AL 21 MAR'!$A$7:$A$424),2),"")</f>
        <v>PUNT ARC</v>
      </c>
      <c r="C27" s="26" t="str">
        <f>IFERROR(INDEX('SEMANA 17 AL 21 MAR'!$A$7:$AA$383,MATCH(A27,'SEMANA 17 AL 21 MAR'!$A$7:$A$424),3),"")</f>
        <v>Perno Cab Cuad 5/8x2.1/2</v>
      </c>
      <c r="D27" s="26" t="str">
        <f>IFERROR(INDEX('SEMANA 17 AL 21 MAR'!$A$7:$AA$383,MATCH(A27,'SEMANA 17 AL 21 MAR'!$A$7:$A$424),5),"")</f>
        <v>PUNTEAR</v>
      </c>
      <c r="E27" s="122">
        <f>IFERROR(INDEX('SEMANA 17 AL 21 MAR'!$A$7:$AA$383,MATCH(A27,'SEMANA 17 AL 21 MAR'!$A$7:$A$424),6),"")</f>
        <v>0.14799999999999999</v>
      </c>
      <c r="F27" s="123">
        <f>IFERROR(INDEX('SEMANA 17 AL 21 MAR'!$A$7:$AA$383,MATCH(A27,'SEMANA 17 AL 21 MAR'!$A$7:$A$424),7),"")</f>
        <v>2970</v>
      </c>
      <c r="G27" s="175">
        <f>IFERROR(INDEX('SEMANA 17 AL 21 MAR'!$A$7:$AA$383,MATCH(A27,'SEMANA 17 AL 21 MAR'!$A$7:$A$424),19),"")</f>
        <v>400</v>
      </c>
      <c r="H27" s="355">
        <f t="shared" si="0"/>
        <v>59.199999999999996</v>
      </c>
      <c r="I27" s="356"/>
      <c r="J27" s="89">
        <f t="shared" si="1"/>
        <v>1.2121212121212122</v>
      </c>
      <c r="K27" s="142" t="str">
        <f>IFERROR(INDEX('SEMANA 17 AL 21 MAR'!$A$7:$AR$383,MATCH(A27,'SEMANA 17 AL 21 MAR'!$A$7:$A$424),44),"")</f>
        <v>P</v>
      </c>
      <c r="L27" s="378">
        <v>398</v>
      </c>
      <c r="M27" s="379"/>
      <c r="N27" s="120">
        <f t="shared" si="2"/>
        <v>0.995</v>
      </c>
      <c r="O27" s="132"/>
      <c r="P27" s="134"/>
      <c r="Q27" s="134"/>
      <c r="R27" s="134"/>
      <c r="S27" s="134"/>
      <c r="T27" s="134"/>
      <c r="U27" s="26">
        <f t="shared" si="3"/>
        <v>0</v>
      </c>
      <c r="V27" s="120" t="str">
        <f t="shared" si="4"/>
        <v/>
      </c>
      <c r="W27" s="355"/>
      <c r="X27" s="356"/>
      <c r="Y27" s="355"/>
      <c r="Z27" s="356"/>
      <c r="AA27" s="359"/>
      <c r="AB27" s="360"/>
      <c r="AC27" s="360"/>
      <c r="AD27" s="360"/>
      <c r="AE27" s="360"/>
      <c r="AF27" s="360"/>
      <c r="AG27" s="361"/>
      <c r="AH27" s="121">
        <f t="shared" si="5"/>
        <v>58.903999999999996</v>
      </c>
      <c r="AI27" s="292">
        <f>IFERROR(INDEX('SEMANA 17 AL 21 MAR'!$A$7:$AR$383,MATCH(A27,'SEMANA 17 AL 21 MAR'!$A$7:$A$424),43),"")</f>
        <v>0</v>
      </c>
    </row>
    <row r="28" spans="1:35" ht="17.100000000000001" customHeight="1" x14ac:dyDescent="0.25">
      <c r="A28" s="141">
        <v>87</v>
      </c>
      <c r="B28" s="26" t="str">
        <f>IFERROR(INDEX('SEMANA 17 AL 21 MAR'!$A$7:$AA$383,MATCH(A28,'SEMANA 17 AL 21 MAR'!$A$7:$A$424),2),"")</f>
        <v>PUNT BARRA</v>
      </c>
      <c r="C28" s="26" t="str">
        <f>IFERROR(INDEX('SEMANA 17 AL 21 MAR'!$A$7:$AA$383,MATCH(A28,'SEMANA 17 AL 21 MAR'!$A$7:$A$424),3),"")</f>
        <v>Barra 3/4 1020</v>
      </c>
      <c r="D28" s="26" t="str">
        <f>IFERROR(INDEX('SEMANA 17 AL 21 MAR'!$A$7:$AA$383,MATCH(A28,'SEMANA 17 AL 21 MAR'!$A$7:$A$424),5),"")</f>
        <v>PUBARR</v>
      </c>
      <c r="E28" s="122">
        <f>IFERROR(INDEX('SEMANA 17 AL 21 MAR'!$A$7:$AA$383,MATCH(A28,'SEMANA 17 AL 21 MAR'!$A$7:$A$424),6),"")</f>
        <v>13.44</v>
      </c>
      <c r="F28" s="123">
        <f>IFERROR(INDEX('SEMANA 17 AL 21 MAR'!$A$7:$AA$383,MATCH(A28,'SEMANA 17 AL 21 MAR'!$A$7:$A$424),7),"")</f>
        <v>216</v>
      </c>
      <c r="G28" s="175">
        <f>IFERROR(INDEX('SEMANA 17 AL 21 MAR'!$A$7:$AA$383,MATCH(A28,'SEMANA 17 AL 21 MAR'!$A$7:$A$424),19),"")</f>
        <v>75</v>
      </c>
      <c r="H28" s="355">
        <f t="shared" si="0"/>
        <v>1008</v>
      </c>
      <c r="I28" s="356"/>
      <c r="J28" s="89">
        <f t="shared" si="1"/>
        <v>3.125</v>
      </c>
      <c r="K28" s="142" t="str">
        <f>IFERROR(INDEX('SEMANA 17 AL 21 MAR'!$A$7:$AR$383,MATCH(A28,'SEMANA 17 AL 21 MAR'!$A$7:$A$424),44),"")</f>
        <v>P</v>
      </c>
      <c r="L28" s="378"/>
      <c r="M28" s="379"/>
      <c r="N28" s="120">
        <f t="shared" si="2"/>
        <v>0</v>
      </c>
      <c r="O28" s="132"/>
      <c r="P28" s="134"/>
      <c r="Q28" s="134"/>
      <c r="R28" s="134"/>
      <c r="S28" s="134"/>
      <c r="T28" s="134"/>
      <c r="U28" s="26">
        <f t="shared" si="3"/>
        <v>0</v>
      </c>
      <c r="V28" s="120" t="str">
        <f t="shared" si="4"/>
        <v/>
      </c>
      <c r="W28" s="355"/>
      <c r="X28" s="356"/>
      <c r="Y28" s="355"/>
      <c r="Z28" s="356"/>
      <c r="AA28" s="359"/>
      <c r="AB28" s="360"/>
      <c r="AC28" s="360"/>
      <c r="AD28" s="360"/>
      <c r="AE28" s="360"/>
      <c r="AF28" s="360"/>
      <c r="AG28" s="361"/>
      <c r="AH28" s="121">
        <f t="shared" si="5"/>
        <v>0</v>
      </c>
      <c r="AI28" s="292">
        <f>IFERROR(INDEX('SEMANA 17 AL 21 MAR'!$A$7:$AR$383,MATCH(A28,'SEMANA 17 AL 21 MAR'!$A$7:$A$424),43),"")</f>
        <v>0</v>
      </c>
    </row>
    <row r="29" spans="1:35" ht="17.100000000000001" customHeight="1" x14ac:dyDescent="0.25">
      <c r="A29" s="141">
        <v>10</v>
      </c>
      <c r="B29" s="26" t="str">
        <f>IFERROR(INDEX('SEMANA 17 AL 21 MAR'!$A$7:$AA$383,MATCH(A29,'SEMANA 17 AL 21 MAR'!$A$7:$A$424),2),"")</f>
        <v>PUNT TIR</v>
      </c>
      <c r="C29" s="26" t="str">
        <f>IFERROR(INDEX('SEMANA 17 AL 21 MAR'!$A$7:$AA$383,MATCH(A29,'SEMANA 17 AL 21 MAR'!$A$7:$A$424),3),"")</f>
        <v>Tirafondo Nº2, 7/8x149</v>
      </c>
      <c r="D29" s="26" t="str">
        <f>IFERROR(INDEX('SEMANA 17 AL 21 MAR'!$A$7:$AA$383,MATCH(A29,'SEMANA 17 AL 21 MAR'!$A$7:$A$424),5),"")</f>
        <v>PUTIR</v>
      </c>
      <c r="E29" s="122">
        <f>IFERROR(INDEX('SEMANA 17 AL 21 MAR'!$A$7:$AA$383,MATCH(A29,'SEMANA 17 AL 21 MAR'!$A$7:$A$424),6),"")</f>
        <v>0.55200000000000005</v>
      </c>
      <c r="F29" s="123">
        <f>IFERROR(INDEX('SEMANA 17 AL 21 MAR'!$A$7:$AA$383,MATCH(A29,'SEMANA 17 AL 21 MAR'!$A$7:$A$424),7),"")</f>
        <v>1800</v>
      </c>
      <c r="G29" s="175">
        <f>IFERROR(INDEX('SEMANA 17 AL 21 MAR'!$A$7:$AA$383,MATCH(A29,'SEMANA 17 AL 21 MAR'!$A$7:$A$424),19),"")</f>
        <v>1800</v>
      </c>
      <c r="H29" s="355">
        <f t="shared" si="0"/>
        <v>993.60000000000014</v>
      </c>
      <c r="I29" s="356"/>
      <c r="J29" s="89">
        <f t="shared" si="1"/>
        <v>9</v>
      </c>
      <c r="K29" s="142" t="str">
        <f>IFERROR(INDEX('SEMANA 17 AL 21 MAR'!$A$7:$AR$383,MATCH(A29,'SEMANA 17 AL 21 MAR'!$A$7:$A$424),44),"")</f>
        <v>P</v>
      </c>
      <c r="L29" s="378">
        <v>1570</v>
      </c>
      <c r="M29" s="379"/>
      <c r="N29" s="120">
        <f t="shared" si="2"/>
        <v>0.87222222222222223</v>
      </c>
      <c r="O29" s="132"/>
      <c r="P29" s="134"/>
      <c r="Q29" s="134"/>
      <c r="R29" s="134"/>
      <c r="S29" s="134"/>
      <c r="T29" s="134"/>
      <c r="U29" s="26">
        <f t="shared" si="3"/>
        <v>0</v>
      </c>
      <c r="V29" s="120" t="str">
        <f t="shared" si="4"/>
        <v/>
      </c>
      <c r="W29" s="355"/>
      <c r="X29" s="356"/>
      <c r="Y29" s="355"/>
      <c r="Z29" s="356"/>
      <c r="AA29" s="359"/>
      <c r="AB29" s="360"/>
      <c r="AC29" s="360"/>
      <c r="AD29" s="360"/>
      <c r="AE29" s="360"/>
      <c r="AF29" s="360"/>
      <c r="AG29" s="361"/>
      <c r="AH29" s="121">
        <f t="shared" si="5"/>
        <v>866.6400000000001</v>
      </c>
      <c r="AI29" s="292">
        <f>IFERROR(INDEX('SEMANA 17 AL 21 MAR'!$A$7:$AR$383,MATCH(A29,'SEMANA 17 AL 21 MAR'!$A$7:$A$424),43),"")</f>
        <v>0</v>
      </c>
    </row>
    <row r="30" spans="1:35" ht="17.100000000000001" customHeight="1" x14ac:dyDescent="0.25">
      <c r="A30" s="141">
        <v>78</v>
      </c>
      <c r="B30" s="26" t="str">
        <f>IFERROR(INDEX('SEMANA 17 AL 21 MAR'!$A$7:$AA$383,MATCH(A30,'SEMANA 17 AL 21 MAR'!$A$7:$A$424),2),"")</f>
        <v>TERR #1</v>
      </c>
      <c r="C30" s="26" t="str">
        <f>IFERROR(INDEX('SEMANA 17 AL 21 MAR'!$A$7:$AA$383,MATCH(A30,'SEMANA 17 AL 21 MAR'!$A$7:$A$424),3),"")</f>
        <v>Perno Cab Cuad 5/8x2.1/2</v>
      </c>
      <c r="D30" s="26" t="str">
        <f>IFERROR(INDEX('SEMANA 17 AL 21 MAR'!$A$7:$AA$383,MATCH(A30,'SEMANA 17 AL 21 MAR'!$A$7:$A$424),5),"")</f>
        <v>TERRAJAR</v>
      </c>
      <c r="E30" s="122">
        <f>IFERROR(INDEX('SEMANA 17 AL 21 MAR'!$A$7:$AA$383,MATCH(A30,'SEMANA 17 AL 21 MAR'!$A$7:$A$424),6),"")</f>
        <v>0.14799999999999999</v>
      </c>
      <c r="F30" s="123">
        <f>IFERROR(INDEX('SEMANA 17 AL 21 MAR'!$A$7:$AA$383,MATCH(A30,'SEMANA 17 AL 21 MAR'!$A$7:$A$424),7),"")</f>
        <v>1575</v>
      </c>
      <c r="G30" s="175">
        <f>IFERROR(INDEX('SEMANA 17 AL 21 MAR'!$A$7:$AA$383,MATCH(A30,'SEMANA 17 AL 21 MAR'!$A$7:$A$424),19),"")</f>
        <v>1050</v>
      </c>
      <c r="H30" s="355">
        <f t="shared" si="0"/>
        <v>155.4</v>
      </c>
      <c r="I30" s="356"/>
      <c r="J30" s="89">
        <f t="shared" si="1"/>
        <v>6</v>
      </c>
      <c r="K30" s="142" t="str">
        <f>IFERROR(INDEX('SEMANA 17 AL 21 MAR'!$A$7:$AR$383,MATCH(A30,'SEMANA 17 AL 21 MAR'!$A$7:$A$424),44),"")</f>
        <v>T</v>
      </c>
      <c r="L30" s="378"/>
      <c r="M30" s="379"/>
      <c r="N30" s="120">
        <f t="shared" si="2"/>
        <v>0</v>
      </c>
      <c r="O30" s="132"/>
      <c r="P30" s="134"/>
      <c r="Q30" s="134"/>
      <c r="R30" s="134"/>
      <c r="S30" s="134"/>
      <c r="T30" s="134"/>
      <c r="U30" s="26">
        <f t="shared" si="3"/>
        <v>0</v>
      </c>
      <c r="V30" s="120" t="str">
        <f t="shared" si="4"/>
        <v/>
      </c>
      <c r="W30" s="355"/>
      <c r="X30" s="356"/>
      <c r="Y30" s="355"/>
      <c r="Z30" s="356"/>
      <c r="AA30" s="359"/>
      <c r="AB30" s="360"/>
      <c r="AC30" s="360"/>
      <c r="AD30" s="360"/>
      <c r="AE30" s="360"/>
      <c r="AF30" s="360"/>
      <c r="AG30" s="361"/>
      <c r="AH30" s="121">
        <f t="shared" si="5"/>
        <v>0</v>
      </c>
      <c r="AI30" s="292">
        <f>IFERROR(INDEX('SEMANA 17 AL 21 MAR'!$A$7:$AR$383,MATCH(A30,'SEMANA 17 AL 21 MAR'!$A$7:$A$424),43),"")</f>
        <v>2385</v>
      </c>
    </row>
    <row r="31" spans="1:35" ht="17.100000000000001" customHeight="1" x14ac:dyDescent="0.25">
      <c r="A31" s="141">
        <v>118</v>
      </c>
      <c r="B31" s="26" t="str">
        <f>IFERROR(INDEX('SEMANA 17 AL 21 MAR'!$A$7:$AA$383,MATCH(A31,'SEMANA 17 AL 21 MAR'!$A$7:$A$424),2),"")</f>
        <v>TERR #4</v>
      </c>
      <c r="C31" s="26" t="str">
        <f>IFERROR(INDEX('SEMANA 17 AL 21 MAR'!$A$7:$AA$383,MATCH(A31,'SEMANA 17 AL 21 MAR'!$A$7:$A$424),3),"")</f>
        <v>Perno riel FFCC BCY 7/8x115</v>
      </c>
      <c r="D31" s="26" t="str">
        <f>IFERROR(INDEX('SEMANA 17 AL 21 MAR'!$A$7:$AA$383,MATCH(A31,'SEMANA 17 AL 21 MAR'!$A$7:$A$424),5),"")</f>
        <v>TERRAJAR</v>
      </c>
      <c r="E31" s="122">
        <f>IFERROR(INDEX('SEMANA 17 AL 21 MAR'!$A$7:$AA$383,MATCH(A31,'SEMANA 17 AL 21 MAR'!$A$7:$A$424),6),"")</f>
        <v>0.44500000000000001</v>
      </c>
      <c r="F31" s="123">
        <f>IFERROR(INDEX('SEMANA 17 AL 21 MAR'!$A$7:$AA$383,MATCH(A31,'SEMANA 17 AL 21 MAR'!$A$7:$A$424),7),"")</f>
        <v>873</v>
      </c>
      <c r="G31" s="175">
        <f>IFERROR(INDEX('SEMANA 17 AL 21 MAR'!$A$7:$AA$383,MATCH(A31,'SEMANA 17 AL 21 MAR'!$A$7:$A$424),19),"")</f>
        <v>873</v>
      </c>
      <c r="H31" s="355">
        <f t="shared" si="0"/>
        <v>388.48500000000001</v>
      </c>
      <c r="I31" s="356"/>
      <c r="J31" s="89">
        <f t="shared" si="1"/>
        <v>9</v>
      </c>
      <c r="K31" s="142" t="str">
        <f>IFERROR(INDEX('SEMANA 17 AL 21 MAR'!$A$7:$AR$383,MATCH(A31,'SEMANA 17 AL 21 MAR'!$A$7:$A$424),44),"")</f>
        <v>T</v>
      </c>
      <c r="L31" s="378"/>
      <c r="M31" s="379"/>
      <c r="N31" s="120">
        <f t="shared" si="2"/>
        <v>0</v>
      </c>
      <c r="O31" s="132"/>
      <c r="P31" s="134"/>
      <c r="Q31" s="134"/>
      <c r="R31" s="134"/>
      <c r="S31" s="134"/>
      <c r="T31" s="134"/>
      <c r="U31" s="26">
        <f t="shared" si="3"/>
        <v>0</v>
      </c>
      <c r="V31" s="120" t="str">
        <f t="shared" si="4"/>
        <v/>
      </c>
      <c r="W31" s="355"/>
      <c r="X31" s="356"/>
      <c r="Y31" s="355"/>
      <c r="Z31" s="356"/>
      <c r="AA31" s="359"/>
      <c r="AB31" s="360"/>
      <c r="AC31" s="360"/>
      <c r="AD31" s="360"/>
      <c r="AE31" s="360"/>
      <c r="AF31" s="360"/>
      <c r="AG31" s="361"/>
      <c r="AH31" s="121">
        <f t="shared" si="5"/>
        <v>0</v>
      </c>
      <c r="AI31" s="292">
        <f>IFERROR(INDEX('SEMANA 17 AL 21 MAR'!$A$7:$AR$383,MATCH(A31,'SEMANA 17 AL 21 MAR'!$A$7:$A$424),43),"")</f>
        <v>3000</v>
      </c>
    </row>
    <row r="32" spans="1:35" ht="17.100000000000001" customHeight="1" x14ac:dyDescent="0.25">
      <c r="A32" s="141">
        <v>101</v>
      </c>
      <c r="B32" s="26" t="str">
        <f>IFERROR(INDEX('SEMANA 17 AL 21 MAR'!$A$7:$AA$383,MATCH(A32,'SEMANA 17 AL 21 MAR'!$A$7:$A$424),2),"")</f>
        <v>TIJERA #1</v>
      </c>
      <c r="C32" s="26" t="str">
        <f>IFERROR(INDEX('SEMANA 17 AL 21 MAR'!$A$7:$AA$383,MATCH(A32,'SEMANA 17 AL 21 MAR'!$A$7:$A$424),3),"")</f>
        <v>PEINETA DISUASIVA         PUA 150</v>
      </c>
      <c r="D32" s="26" t="str">
        <f>IFERROR(INDEX('SEMANA 17 AL 21 MAR'!$A$7:$AA$383,MATCH(A32,'SEMANA 17 AL 21 MAR'!$A$7:$A$424),5),"")</f>
        <v>CORT PUA150</v>
      </c>
      <c r="E32" s="122">
        <f>IFERROR(INDEX('SEMANA 17 AL 21 MAR'!$A$7:$AA$383,MATCH(A32,'SEMANA 17 AL 21 MAR'!$A$7:$A$424),6),"")</f>
        <v>3.5000000000000003E-2</v>
      </c>
      <c r="F32" s="123">
        <f>IFERROR(INDEX('SEMANA 17 AL 21 MAR'!$A$7:$AA$383,MATCH(A32,'SEMANA 17 AL 21 MAR'!$A$7:$A$424),7),"")</f>
        <v>5400</v>
      </c>
      <c r="G32" s="175">
        <f>IFERROR(INDEX('SEMANA 17 AL 21 MAR'!$A$7:$AA$383,MATCH(A32,'SEMANA 17 AL 21 MAR'!$A$7:$A$424),19),"")</f>
        <v>1200</v>
      </c>
      <c r="H32" s="355">
        <f t="shared" si="0"/>
        <v>42.000000000000007</v>
      </c>
      <c r="I32" s="356"/>
      <c r="J32" s="89">
        <f t="shared" si="1"/>
        <v>2</v>
      </c>
      <c r="K32" s="142" t="str">
        <f>IFERROR(INDEX('SEMANA 17 AL 21 MAR'!$A$7:$AR$383,MATCH(A32,'SEMANA 17 AL 21 MAR'!$A$7:$A$424),44),"")</f>
        <v>P</v>
      </c>
      <c r="L32" s="378"/>
      <c r="M32" s="379"/>
      <c r="N32" s="120">
        <f t="shared" si="2"/>
        <v>0</v>
      </c>
      <c r="O32" s="132"/>
      <c r="P32" s="134"/>
      <c r="Q32" s="134"/>
      <c r="R32" s="134"/>
      <c r="S32" s="134"/>
      <c r="T32" s="134"/>
      <c r="U32" s="26">
        <f t="shared" si="3"/>
        <v>0</v>
      </c>
      <c r="V32" s="120" t="str">
        <f t="shared" si="4"/>
        <v/>
      </c>
      <c r="W32" s="355"/>
      <c r="X32" s="356"/>
      <c r="Y32" s="355"/>
      <c r="Z32" s="356"/>
      <c r="AA32" s="359"/>
      <c r="AB32" s="360"/>
      <c r="AC32" s="360"/>
      <c r="AD32" s="360"/>
      <c r="AE32" s="360"/>
      <c r="AF32" s="360"/>
      <c r="AG32" s="361"/>
      <c r="AH32" s="121">
        <f t="shared" si="5"/>
        <v>0</v>
      </c>
      <c r="AI32" s="292">
        <f>IFERROR(INDEX('SEMANA 17 AL 21 MAR'!$A$7:$AR$383,MATCH(A32,'SEMANA 17 AL 21 MAR'!$A$7:$A$424),43),"")</f>
        <v>0</v>
      </c>
    </row>
    <row r="33" spans="1:35" ht="17.100000000000001" customHeight="1" x14ac:dyDescent="0.25">
      <c r="A33" s="141">
        <v>7</v>
      </c>
      <c r="B33" s="26" t="str">
        <f>IFERROR(INDEX('SEMANA 17 AL 21 MAR'!$A$7:$AA$383,MATCH(A33,'SEMANA 17 AL 21 MAR'!$A$7:$A$424),2),"")</f>
        <v>TIJERA #2</v>
      </c>
      <c r="C33" s="26" t="str">
        <f>IFERROR(INDEX('SEMANA 17 AL 21 MAR'!$A$7:$AA$383,MATCH(A33,'SEMANA 17 AL 21 MAR'!$A$7:$A$424),3),"")</f>
        <v>Tirafondo Nº2, 7/8x149</v>
      </c>
      <c r="D33" s="26" t="str">
        <f>IFERROR(INDEX('SEMANA 17 AL 21 MAR'!$A$7:$AA$383,MATCH(A33,'SEMANA 17 AL 21 MAR'!$A$7:$A$424),5),"")</f>
        <v>CORTAR</v>
      </c>
      <c r="E33" s="122">
        <f>IFERROR(INDEX('SEMANA 17 AL 21 MAR'!$A$7:$AA$383,MATCH(A33,'SEMANA 17 AL 21 MAR'!$A$7:$A$424),6),"")</f>
        <v>0.55200000000000005</v>
      </c>
      <c r="F33" s="123">
        <f>IFERROR(INDEX('SEMANA 17 AL 21 MAR'!$A$7:$AA$383,MATCH(A33,'SEMANA 17 AL 21 MAR'!$A$7:$A$424),7),"")</f>
        <v>4590</v>
      </c>
      <c r="G33" s="175">
        <f>IFERROR(INDEX('SEMANA 17 AL 21 MAR'!$A$7:$AA$383,MATCH(A33,'SEMANA 17 AL 21 MAR'!$A$7:$A$424),19),"")</f>
        <v>2000</v>
      </c>
      <c r="H33" s="355">
        <f t="shared" si="0"/>
        <v>1104</v>
      </c>
      <c r="I33" s="356"/>
      <c r="J33" s="89">
        <f t="shared" si="1"/>
        <v>3.9215686274509802</v>
      </c>
      <c r="K33" s="142" t="str">
        <f>IFERROR(INDEX('SEMANA 17 AL 21 MAR'!$A$7:$AR$383,MATCH(A33,'SEMANA 17 AL 21 MAR'!$A$7:$A$424),44),"")</f>
        <v>P</v>
      </c>
      <c r="L33" s="378"/>
      <c r="M33" s="379"/>
      <c r="N33" s="120">
        <f t="shared" si="2"/>
        <v>0</v>
      </c>
      <c r="O33" s="132"/>
      <c r="P33" s="134"/>
      <c r="Q33" s="134"/>
      <c r="R33" s="134"/>
      <c r="S33" s="134"/>
      <c r="T33" s="134"/>
      <c r="U33" s="26">
        <f t="shared" si="3"/>
        <v>0</v>
      </c>
      <c r="V33" s="120" t="str">
        <f t="shared" si="4"/>
        <v/>
      </c>
      <c r="W33" s="355"/>
      <c r="X33" s="356"/>
      <c r="Y33" s="355"/>
      <c r="Z33" s="356"/>
      <c r="AA33" s="359"/>
      <c r="AB33" s="360"/>
      <c r="AC33" s="360"/>
      <c r="AD33" s="360"/>
      <c r="AE33" s="360"/>
      <c r="AF33" s="360"/>
      <c r="AG33" s="361"/>
      <c r="AH33" s="121">
        <f t="shared" si="5"/>
        <v>0</v>
      </c>
      <c r="AI33" s="292">
        <f>IFERROR(INDEX('SEMANA 17 AL 21 MAR'!$A$7:$AR$383,MATCH(A33,'SEMANA 17 AL 21 MAR'!$A$7:$A$424),43),"")</f>
        <v>0</v>
      </c>
    </row>
    <row r="34" spans="1:35" ht="17.100000000000001" customHeight="1" x14ac:dyDescent="0.25">
      <c r="A34" s="141">
        <v>66</v>
      </c>
      <c r="B34" s="26" t="str">
        <f>IFERROR(INDEX('SEMANA 17 AL 21 MAR'!$A$7:$AA$383,MATCH(A34,'SEMANA 17 AL 21 MAR'!$A$7:$A$424),2),"")</f>
        <v>TIJERA #2</v>
      </c>
      <c r="C34" s="26" t="str">
        <f>IFERROR(INDEX('SEMANA 17 AL 21 MAR'!$A$7:$AA$383,MATCH(A34,'SEMANA 17 AL 21 MAR'!$A$7:$A$424),3),"")</f>
        <v>Perno Talón Aguja DJKZ  1xM305   1045</v>
      </c>
      <c r="D34" s="26" t="str">
        <f>IFERROR(INDEX('SEMANA 17 AL 21 MAR'!$A$7:$AA$383,MATCH(A34,'SEMANA 17 AL 21 MAR'!$A$7:$A$424),5),"")</f>
        <v>CORTAR</v>
      </c>
      <c r="E34" s="122">
        <f>IFERROR(INDEX('SEMANA 17 AL 21 MAR'!$A$7:$AA$383,MATCH(A34,'SEMANA 17 AL 21 MAR'!$A$7:$A$424),6),"")</f>
        <v>1.4670000000000001</v>
      </c>
      <c r="F34" s="123">
        <f>IFERROR(INDEX('SEMANA 17 AL 21 MAR'!$A$7:$AA$383,MATCH(A34,'SEMANA 17 AL 21 MAR'!$A$7:$A$424),7),"")</f>
        <v>3150</v>
      </c>
      <c r="G34" s="175">
        <f>IFERROR(INDEX('SEMANA 17 AL 21 MAR'!$A$7:$AA$383,MATCH(A34,'SEMANA 17 AL 21 MAR'!$A$7:$A$424),19),"")</f>
        <v>150</v>
      </c>
      <c r="H34" s="355">
        <f t="shared" si="0"/>
        <v>220.05</v>
      </c>
      <c r="I34" s="356"/>
      <c r="J34" s="89">
        <f t="shared" si="1"/>
        <v>0.42857142857142855</v>
      </c>
      <c r="K34" s="142" t="str">
        <f>IFERROR(INDEX('SEMANA 17 AL 21 MAR'!$A$7:$AR$383,MATCH(A34,'SEMANA 17 AL 21 MAR'!$A$7:$A$424),44),"")</f>
        <v>P</v>
      </c>
      <c r="L34" s="378"/>
      <c r="M34" s="379"/>
      <c r="N34" s="120">
        <f t="shared" si="2"/>
        <v>0</v>
      </c>
      <c r="O34" s="132"/>
      <c r="P34" s="134"/>
      <c r="Q34" s="134"/>
      <c r="R34" s="134"/>
      <c r="S34" s="134"/>
      <c r="T34" s="134"/>
      <c r="U34" s="26">
        <f t="shared" si="3"/>
        <v>0</v>
      </c>
      <c r="V34" s="120" t="str">
        <f t="shared" si="4"/>
        <v/>
      </c>
      <c r="W34" s="355"/>
      <c r="X34" s="356"/>
      <c r="Y34" s="355"/>
      <c r="Z34" s="356"/>
      <c r="AA34" s="359"/>
      <c r="AB34" s="360"/>
      <c r="AC34" s="360"/>
      <c r="AD34" s="360"/>
      <c r="AE34" s="360"/>
      <c r="AF34" s="360"/>
      <c r="AG34" s="361"/>
      <c r="AH34" s="121">
        <f t="shared" si="5"/>
        <v>0</v>
      </c>
      <c r="AI34" s="292">
        <f>IFERROR(INDEX('SEMANA 17 AL 21 MAR'!$A$7:$AR$383,MATCH(A34,'SEMANA 17 AL 21 MAR'!$A$7:$A$424),43),"")</f>
        <v>0</v>
      </c>
    </row>
    <row r="35" spans="1:35" ht="17.100000000000001" customHeight="1" x14ac:dyDescent="0.25">
      <c r="A35" s="141">
        <v>109</v>
      </c>
      <c r="B35" s="26" t="str">
        <f>IFERROR(INDEX('SEMANA 17 AL 21 MAR'!$A$7:$AA$383,MATCH(A35,'SEMANA 17 AL 21 MAR'!$A$7:$A$424),2),"")</f>
        <v>TIJERA #2</v>
      </c>
      <c r="C35" s="26" t="str">
        <f>IFERROR(INDEX('SEMANA 17 AL 21 MAR'!$A$7:$AA$383,MATCH(A35,'SEMANA 17 AL 21 MAR'!$A$7:$A$424),3),"")</f>
        <v>Perno riel FFCC KJX 1x140</v>
      </c>
      <c r="D35" s="26" t="str">
        <f>IFERROR(INDEX('SEMANA 17 AL 21 MAR'!$A$7:$AA$383,MATCH(A35,'SEMANA 17 AL 21 MAR'!$A$7:$A$424),5),"")</f>
        <v>CORTAR</v>
      </c>
      <c r="E35" s="122">
        <f>IFERROR(INDEX('SEMANA 17 AL 21 MAR'!$A$7:$AA$383,MATCH(A35,'SEMANA 17 AL 21 MAR'!$A$7:$A$424),6),"")</f>
        <v>0.72</v>
      </c>
      <c r="F35" s="123">
        <f>IFERROR(INDEX('SEMANA 17 AL 21 MAR'!$A$7:$AA$383,MATCH(A35,'SEMANA 17 AL 21 MAR'!$A$7:$A$424),7),"")</f>
        <v>4230</v>
      </c>
      <c r="G35" s="175">
        <f>IFERROR(INDEX('SEMANA 17 AL 21 MAR'!$A$7:$AA$383,MATCH(A35,'SEMANA 17 AL 21 MAR'!$A$7:$A$424),19),"")</f>
        <v>1000</v>
      </c>
      <c r="H35" s="355">
        <f t="shared" si="0"/>
        <v>720</v>
      </c>
      <c r="I35" s="356"/>
      <c r="J35" s="89">
        <f t="shared" si="1"/>
        <v>2.1276595744680851</v>
      </c>
      <c r="K35" s="142" t="str">
        <f>IFERROR(INDEX('SEMANA 17 AL 21 MAR'!$A$7:$AR$383,MATCH(A35,'SEMANA 17 AL 21 MAR'!$A$7:$A$424),44),"")</f>
        <v>P</v>
      </c>
      <c r="L35" s="378">
        <v>302</v>
      </c>
      <c r="M35" s="379"/>
      <c r="N35" s="120">
        <f t="shared" si="2"/>
        <v>0.30199999999999999</v>
      </c>
      <c r="O35" s="132"/>
      <c r="P35" s="134"/>
      <c r="Q35" s="134"/>
      <c r="R35" s="134"/>
      <c r="S35" s="134"/>
      <c r="T35" s="134"/>
      <c r="U35" s="26">
        <f t="shared" si="3"/>
        <v>0</v>
      </c>
      <c r="V35" s="120" t="str">
        <f t="shared" si="4"/>
        <v/>
      </c>
      <c r="W35" s="355"/>
      <c r="X35" s="356"/>
      <c r="Y35" s="355"/>
      <c r="Z35" s="356"/>
      <c r="AA35" s="359"/>
      <c r="AB35" s="360"/>
      <c r="AC35" s="360"/>
      <c r="AD35" s="360"/>
      <c r="AE35" s="360"/>
      <c r="AF35" s="360"/>
      <c r="AG35" s="361"/>
      <c r="AH35" s="121">
        <f t="shared" si="5"/>
        <v>217.44</v>
      </c>
      <c r="AI35" s="292">
        <f>IFERROR(INDEX('SEMANA 17 AL 21 MAR'!$A$7:$AR$383,MATCH(A35,'SEMANA 17 AL 21 MAR'!$A$7:$A$424),43),"")</f>
        <v>0</v>
      </c>
    </row>
    <row r="36" spans="1:35" ht="17.100000000000001" customHeight="1" x14ac:dyDescent="0.25">
      <c r="A36" s="141">
        <v>119</v>
      </c>
      <c r="B36" s="26" t="str">
        <f>IFERROR(INDEX('SEMANA 17 AL 21 MAR'!$A$7:$AA$383,MATCH(A36,'SEMANA 17 AL 21 MAR'!$A$7:$A$424),2),"")</f>
        <v>TIJERA UNI</v>
      </c>
      <c r="C36" s="26" t="str">
        <f>IFERROR(INDEX('SEMANA 17 AL 21 MAR'!$A$7:$AA$383,MATCH(A36,'SEMANA 17 AL 21 MAR'!$A$7:$A$424),3),"")</f>
        <v>Barra Ojo Soldado 7/8x2.94mtrs (Ojo Especial)</v>
      </c>
      <c r="D36" s="26" t="str">
        <f>IFERROR(INDEX('SEMANA 17 AL 21 MAR'!$A$7:$AA$383,MATCH(A36,'SEMANA 17 AL 21 MAR'!$A$7:$A$424),5),"")</f>
        <v>CORTAR</v>
      </c>
      <c r="E36" s="122">
        <f>IFERROR(INDEX('SEMANA 17 AL 21 MAR'!$A$7:$AA$383,MATCH(A36,'SEMANA 17 AL 21 MAR'!$A$7:$A$424),6),"")</f>
        <v>9.5</v>
      </c>
      <c r="F36" s="123">
        <f>IFERROR(INDEX('SEMANA 17 AL 21 MAR'!$A$7:$AA$383,MATCH(A36,'SEMANA 17 AL 21 MAR'!$A$7:$A$424),7),"")</f>
        <v>675</v>
      </c>
      <c r="G36" s="175">
        <f>IFERROR(INDEX('SEMANA 17 AL 21 MAR'!$A$7:$AA$383,MATCH(A36,'SEMANA 17 AL 21 MAR'!$A$7:$A$424),19),"")</f>
        <v>36</v>
      </c>
      <c r="H36" s="355">
        <f t="shared" si="0"/>
        <v>342</v>
      </c>
      <c r="I36" s="356"/>
      <c r="J36" s="89">
        <f t="shared" si="1"/>
        <v>0.48</v>
      </c>
      <c r="K36" s="142" t="str">
        <f>IFERROR(INDEX('SEMANA 17 AL 21 MAR'!$A$7:$AR$383,MATCH(A36,'SEMANA 17 AL 21 MAR'!$A$7:$A$424),44),"")</f>
        <v>P</v>
      </c>
      <c r="L36" s="378"/>
      <c r="M36" s="379"/>
      <c r="N36" s="120">
        <f t="shared" si="2"/>
        <v>0</v>
      </c>
      <c r="O36" s="132"/>
      <c r="P36" s="134"/>
      <c r="Q36" s="134"/>
      <c r="R36" s="134"/>
      <c r="S36" s="134"/>
      <c r="T36" s="134"/>
      <c r="U36" s="26">
        <f t="shared" si="3"/>
        <v>0</v>
      </c>
      <c r="V36" s="120" t="str">
        <f t="shared" si="4"/>
        <v/>
      </c>
      <c r="W36" s="355"/>
      <c r="X36" s="356"/>
      <c r="Y36" s="355"/>
      <c r="Z36" s="356"/>
      <c r="AA36" s="359"/>
      <c r="AB36" s="360"/>
      <c r="AC36" s="360"/>
      <c r="AD36" s="360"/>
      <c r="AE36" s="360"/>
      <c r="AF36" s="360"/>
      <c r="AG36" s="361"/>
      <c r="AH36" s="121">
        <f t="shared" si="5"/>
        <v>0</v>
      </c>
      <c r="AI36" s="292">
        <f>IFERROR(INDEX('SEMANA 17 AL 21 MAR'!$A$7:$AR$383,MATCH(A36,'SEMANA 17 AL 21 MAR'!$A$7:$A$424),43),"")</f>
        <v>0</v>
      </c>
    </row>
    <row r="37" spans="1:35" ht="17.100000000000001" customHeight="1" x14ac:dyDescent="0.25">
      <c r="A37" s="141"/>
      <c r="B37" s="26" t="str">
        <f>IFERROR(INDEX('SEMANA 17 AL 21 MAR'!$A$7:$AA$383,MATCH(A37,'SEMANA 17 AL 21 MAR'!$A$7:$A$424),2),"")</f>
        <v/>
      </c>
      <c r="C37" s="26" t="str">
        <f>IFERROR(INDEX('SEMANA 17 AL 21 MAR'!$A$7:$AA$383,MATCH(A37,'SEMANA 17 AL 21 MAR'!$A$7:$A$424),3),"")</f>
        <v/>
      </c>
      <c r="D37" s="26" t="str">
        <f>IFERROR(INDEX('SEMANA 17 AL 21 MAR'!$A$7:$AA$383,MATCH(A37,'SEMANA 17 AL 21 MAR'!$A$7:$A$424),5),"")</f>
        <v/>
      </c>
      <c r="E37" s="122" t="str">
        <f>IFERROR(INDEX('SEMANA 17 AL 21 MAR'!$A$7:$AA$383,MATCH(A37,'SEMANA 17 AL 21 MAR'!$A$7:$A$424),6),"")</f>
        <v/>
      </c>
      <c r="F37" s="123" t="str">
        <f>IFERROR(INDEX('SEMANA 17 AL 21 MAR'!$A$7:$AA$383,MATCH(A37,'SEMANA 17 AL 21 MAR'!$A$7:$A$424),7),"")</f>
        <v/>
      </c>
      <c r="G37" s="175" t="str">
        <f>IFERROR(INDEX('SEMANA 17 AL 21 MAR'!$A$7:$AA$383,MATCH(A37,'SEMANA 17 AL 21 MAR'!$A$7:$A$424),19),"")</f>
        <v/>
      </c>
      <c r="H37" s="355" t="str">
        <f t="shared" si="0"/>
        <v/>
      </c>
      <c r="I37" s="356"/>
      <c r="J37" s="89" t="str">
        <f t="shared" si="1"/>
        <v/>
      </c>
      <c r="K37" s="142" t="str">
        <f>IFERROR(INDEX('SEMANA 17 AL 21 MAR'!$A$7:$AR$383,MATCH(A37,'SEMANA 17 AL 21 MAR'!$A$7:$A$424),44),"")</f>
        <v/>
      </c>
      <c r="L37" s="378"/>
      <c r="M37" s="379"/>
      <c r="N37" s="120" t="str">
        <f t="shared" si="2"/>
        <v/>
      </c>
      <c r="O37" s="132"/>
      <c r="P37" s="134"/>
      <c r="Q37" s="134"/>
      <c r="R37" s="134"/>
      <c r="S37" s="134"/>
      <c r="T37" s="134"/>
      <c r="U37" s="26">
        <f t="shared" si="3"/>
        <v>0</v>
      </c>
      <c r="V37" s="120" t="str">
        <f t="shared" si="4"/>
        <v/>
      </c>
      <c r="W37" s="355"/>
      <c r="X37" s="356"/>
      <c r="Y37" s="355"/>
      <c r="Z37" s="356"/>
      <c r="AA37" s="359"/>
      <c r="AB37" s="360"/>
      <c r="AC37" s="360"/>
      <c r="AD37" s="360"/>
      <c r="AE37" s="360"/>
      <c r="AF37" s="360"/>
      <c r="AG37" s="361"/>
      <c r="AH37" s="121" t="str">
        <f t="shared" si="5"/>
        <v/>
      </c>
      <c r="AI37" s="292" t="str">
        <f>IFERROR(INDEX('SEMANA 17 AL 21 MAR'!$A$7:$AR$383,MATCH(A37,'SEMANA 17 AL 21 MAR'!$A$7:$A$424),43),"")</f>
        <v/>
      </c>
    </row>
    <row r="38" spans="1:35" ht="17.100000000000001" customHeight="1" x14ac:dyDescent="0.25">
      <c r="A38" s="141"/>
      <c r="B38" s="26" t="str">
        <f>IFERROR(INDEX('SEMANA 17 AL 21 MAR'!$A$7:$AA$383,MATCH(A38,'SEMANA 17 AL 21 MAR'!$A$7:$A$424),2),"")</f>
        <v/>
      </c>
      <c r="C38" s="26" t="str">
        <f>IFERROR(INDEX('SEMANA 17 AL 21 MAR'!$A$7:$AA$383,MATCH(A38,'SEMANA 17 AL 21 MAR'!$A$7:$A$424),3),"")</f>
        <v/>
      </c>
      <c r="D38" s="26" t="str">
        <f>IFERROR(INDEX('SEMANA 17 AL 21 MAR'!$A$7:$AA$383,MATCH(A38,'SEMANA 17 AL 21 MAR'!$A$7:$A$424),5),"")</f>
        <v/>
      </c>
      <c r="E38" s="122" t="str">
        <f>IFERROR(INDEX('SEMANA 17 AL 21 MAR'!$A$7:$AA$383,MATCH(A38,'SEMANA 17 AL 21 MAR'!$A$7:$A$424),6),"")</f>
        <v/>
      </c>
      <c r="F38" s="123" t="str">
        <f>IFERROR(INDEX('SEMANA 17 AL 21 MAR'!$A$7:$AA$383,MATCH(A38,'SEMANA 17 AL 21 MAR'!$A$7:$A$424),7),"")</f>
        <v/>
      </c>
      <c r="G38" s="175" t="str">
        <f>IFERROR(INDEX('SEMANA 17 AL 21 MAR'!$A$7:$AA$383,MATCH(A38,'SEMANA 17 AL 21 MAR'!$A$7:$A$424),19),"")</f>
        <v/>
      </c>
      <c r="H38" s="355" t="str">
        <f t="shared" si="0"/>
        <v/>
      </c>
      <c r="I38" s="356"/>
      <c r="J38" s="89" t="str">
        <f t="shared" si="1"/>
        <v/>
      </c>
      <c r="K38" s="142" t="str">
        <f>IFERROR(INDEX('SEMANA 17 AL 21 MAR'!$A$7:$AR$383,MATCH(A38,'SEMANA 17 AL 21 MAR'!$A$7:$A$424),44),"")</f>
        <v/>
      </c>
      <c r="L38" s="378"/>
      <c r="M38" s="379"/>
      <c r="N38" s="120" t="str">
        <f t="shared" si="2"/>
        <v/>
      </c>
      <c r="O38" s="132"/>
      <c r="P38" s="134"/>
      <c r="Q38" s="134"/>
      <c r="R38" s="134"/>
      <c r="S38" s="134"/>
      <c r="T38" s="134"/>
      <c r="U38" s="26">
        <f t="shared" si="3"/>
        <v>0</v>
      </c>
      <c r="V38" s="120" t="str">
        <f t="shared" si="4"/>
        <v/>
      </c>
      <c r="W38" s="355"/>
      <c r="X38" s="356"/>
      <c r="Y38" s="355"/>
      <c r="Z38" s="356"/>
      <c r="AA38" s="359"/>
      <c r="AB38" s="360"/>
      <c r="AC38" s="360"/>
      <c r="AD38" s="360"/>
      <c r="AE38" s="360"/>
      <c r="AF38" s="360"/>
      <c r="AG38" s="361"/>
      <c r="AH38" s="121" t="str">
        <f t="shared" si="5"/>
        <v/>
      </c>
      <c r="AI38" s="292" t="str">
        <f>IFERROR(INDEX('SEMANA 17 AL 21 MAR'!$A$7:$AR$383,MATCH(A38,'SEMANA 17 AL 21 MAR'!$A$7:$A$424),43),"")</f>
        <v/>
      </c>
    </row>
    <row r="39" spans="1:35" ht="17.100000000000001" customHeight="1" thickBot="1" x14ac:dyDescent="0.3">
      <c r="A39" s="152"/>
      <c r="B39" s="153"/>
      <c r="C39" s="153"/>
      <c r="D39" s="153"/>
      <c r="E39" s="154"/>
      <c r="F39" s="155"/>
      <c r="H39" s="124"/>
      <c r="I39" s="124"/>
      <c r="J39" s="85"/>
      <c r="K39" s="107"/>
      <c r="L39" s="157"/>
      <c r="M39" s="157"/>
      <c r="N39" s="125"/>
      <c r="O39" s="158"/>
      <c r="P39" s="156"/>
      <c r="Q39" s="156"/>
      <c r="R39" s="156"/>
      <c r="S39" s="156"/>
      <c r="T39" s="156"/>
      <c r="V39" s="128"/>
      <c r="W39" s="263"/>
      <c r="X39" s="263"/>
      <c r="Y39" s="159"/>
      <c r="Z39" s="159"/>
      <c r="AA39" s="159"/>
      <c r="AB39" s="159"/>
      <c r="AC39" s="159"/>
      <c r="AD39" s="159"/>
      <c r="AE39" s="159"/>
      <c r="AF39" s="159"/>
      <c r="AG39" s="157"/>
      <c r="AH39" s="121">
        <f t="shared" si="5"/>
        <v>0</v>
      </c>
      <c r="AI39" s="292" t="str">
        <f>IFERROR(INDEX('SEMANA 17 AL 21 MAR'!$A$7:$AR$383,MATCH(A39,'SEMANA 17 AL 21 MAR'!$A$7:$A$424),43),"")</f>
        <v/>
      </c>
    </row>
    <row r="40" spans="1:35" ht="17.100000000000001" customHeight="1" x14ac:dyDescent="0.3">
      <c r="A40" s="342" t="s">
        <v>1290</v>
      </c>
      <c r="B40" s="343"/>
      <c r="C40" s="343"/>
      <c r="D40" s="343"/>
      <c r="E40" s="343"/>
      <c r="F40" s="343"/>
      <c r="G40" s="167"/>
      <c r="H40" s="124"/>
      <c r="I40" s="124"/>
      <c r="J40" s="85"/>
      <c r="K40" s="124"/>
      <c r="N40" s="125"/>
      <c r="O40" s="126"/>
      <c r="P40" s="127"/>
      <c r="Q40" s="127"/>
      <c r="R40" s="127"/>
      <c r="S40" s="127"/>
      <c r="T40" s="127"/>
      <c r="V40" s="128"/>
      <c r="W40" s="264"/>
      <c r="X40" s="264"/>
      <c r="Y40" s="160"/>
      <c r="Z40" s="160"/>
      <c r="AA40" s="160"/>
      <c r="AB40" s="160"/>
      <c r="AC40" s="160"/>
      <c r="AD40" s="160"/>
      <c r="AE40" s="160"/>
      <c r="AF40" s="160"/>
      <c r="AH40" s="121">
        <f t="shared" si="5"/>
        <v>0</v>
      </c>
      <c r="AI40" s="292" t="str">
        <f>IFERROR(INDEX('SEMANA 17 AL 21 MAR'!$A$7:$AR$383,MATCH(A40,'SEMANA 17 AL 21 MAR'!$A$7:$A$424),43),"")</f>
        <v>$ KG</v>
      </c>
    </row>
    <row r="41" spans="1:35" ht="17.100000000000001" customHeight="1" x14ac:dyDescent="0.25">
      <c r="A41" s="164"/>
      <c r="B41" s="113" t="str">
        <f>IFERROR(INDEX('SEMANA 17 AL 21 MAR'!$A$7:$AA$383,MATCH(A41,'SEMANA 17 AL 21 MAR'!$A$7:$A$424),2),"")</f>
        <v/>
      </c>
      <c r="C41" s="113" t="s">
        <v>21</v>
      </c>
      <c r="D41" s="113" t="s">
        <v>1273</v>
      </c>
      <c r="E41" s="114" t="s">
        <v>24</v>
      </c>
      <c r="F41" s="113" t="s">
        <v>1276</v>
      </c>
      <c r="G41" s="171" t="s">
        <v>1289</v>
      </c>
      <c r="H41" s="124"/>
      <c r="I41" s="124"/>
      <c r="J41" s="85"/>
      <c r="K41" s="124"/>
      <c r="N41" s="125"/>
      <c r="O41" s="126"/>
      <c r="P41" s="127"/>
      <c r="Q41" s="127"/>
      <c r="R41" s="127"/>
      <c r="S41" s="127"/>
      <c r="T41" s="127"/>
      <c r="V41" s="128"/>
      <c r="W41" s="264"/>
      <c r="X41" s="264"/>
      <c r="Y41" s="160"/>
      <c r="Z41" s="160"/>
      <c r="AA41" s="160"/>
      <c r="AB41" s="160"/>
      <c r="AC41" s="160"/>
      <c r="AD41" s="160"/>
      <c r="AE41" s="160"/>
      <c r="AF41" s="160"/>
      <c r="AH41" s="121" t="str">
        <f t="shared" si="5"/>
        <v/>
      </c>
      <c r="AI41" s="292" t="str">
        <f>IFERROR(INDEX('SEMANA 17 AL 21 MAR'!$A$7:$AR$383,MATCH(A41,'SEMANA 17 AL 21 MAR'!$A$7:$A$424),43),"")</f>
        <v/>
      </c>
    </row>
    <row r="42" spans="1:35" ht="17.100000000000001" customHeight="1" x14ac:dyDescent="0.25">
      <c r="A42" s="165"/>
      <c r="B42" s="26" t="str">
        <f>IFERROR(INDEX('SEMANA 17 AL 21 MAR'!$A$7:$AA$383,MATCH(A42,'SEMANA 17 AL 21 MAR'!$A$7:$A$424),2),"")</f>
        <v/>
      </c>
      <c r="C42" s="135"/>
      <c r="D42" s="135"/>
      <c r="E42" s="137"/>
      <c r="F42" s="136">
        <f>D42*E42</f>
        <v>0</v>
      </c>
      <c r="G42" s="172"/>
      <c r="H42" s="124"/>
      <c r="I42" s="124"/>
      <c r="J42" s="85"/>
      <c r="K42" s="124"/>
      <c r="N42" s="125"/>
      <c r="O42" s="126"/>
      <c r="P42" s="127"/>
      <c r="Q42" s="127"/>
      <c r="R42" s="127"/>
      <c r="S42" s="127"/>
      <c r="T42" s="127"/>
      <c r="V42" s="128"/>
      <c r="W42" s="264"/>
      <c r="X42" s="264"/>
      <c r="Y42" s="160"/>
      <c r="Z42" s="160"/>
      <c r="AA42" s="160"/>
      <c r="AB42" s="160"/>
      <c r="AC42" s="160"/>
      <c r="AD42" s="160"/>
      <c r="AE42" s="160"/>
      <c r="AF42" s="160"/>
      <c r="AH42" s="121">
        <f t="shared" si="5"/>
        <v>0</v>
      </c>
      <c r="AI42" s="292" t="str">
        <f>IFERROR(INDEX('SEMANA 17 AL 21 MAR'!$A$7:$AR$383,MATCH(A42,'SEMANA 17 AL 21 MAR'!$A$7:$A$424),43),"")</f>
        <v/>
      </c>
    </row>
    <row r="43" spans="1:35" ht="17.100000000000001" customHeight="1" x14ac:dyDescent="0.25">
      <c r="A43" s="165"/>
      <c r="B43" s="26"/>
      <c r="C43" s="135"/>
      <c r="D43" s="135"/>
      <c r="E43" s="137"/>
      <c r="F43" s="136">
        <f>D43*E43</f>
        <v>0</v>
      </c>
      <c r="G43" s="169"/>
      <c r="H43" s="124"/>
      <c r="I43" s="124"/>
      <c r="J43" s="85"/>
      <c r="K43" s="124"/>
      <c r="N43" s="125"/>
      <c r="O43" s="126"/>
      <c r="P43" s="127"/>
      <c r="Q43" s="127"/>
      <c r="R43" s="127"/>
      <c r="S43" s="127"/>
      <c r="T43" s="127"/>
      <c r="V43" s="128"/>
      <c r="W43" s="264"/>
      <c r="X43" s="264"/>
      <c r="Y43" s="160"/>
      <c r="Z43" s="160"/>
      <c r="AA43" s="160"/>
      <c r="AB43" s="160"/>
      <c r="AC43" s="160"/>
      <c r="AD43" s="160"/>
      <c r="AE43" s="160"/>
      <c r="AF43" s="160"/>
      <c r="AH43" s="121">
        <f t="shared" si="5"/>
        <v>0</v>
      </c>
      <c r="AI43" s="246"/>
    </row>
    <row r="44" spans="1:35" ht="17.100000000000001" customHeight="1" x14ac:dyDescent="0.25">
      <c r="A44" s="165"/>
      <c r="B44" s="26"/>
      <c r="C44" s="135"/>
      <c r="D44" s="135"/>
      <c r="E44" s="137"/>
      <c r="F44" s="136">
        <f>D44*E44</f>
        <v>0</v>
      </c>
      <c r="G44" s="169"/>
      <c r="H44" s="124"/>
      <c r="I44" s="124"/>
      <c r="J44" s="85"/>
      <c r="K44" s="124"/>
      <c r="N44" s="125"/>
      <c r="O44" s="126"/>
      <c r="P44" s="127"/>
      <c r="Q44" s="127"/>
      <c r="R44" s="127"/>
      <c r="S44" s="127"/>
      <c r="T44" s="127"/>
      <c r="V44" s="128"/>
      <c r="W44" s="264"/>
      <c r="X44" s="264"/>
      <c r="Y44" s="160"/>
      <c r="Z44" s="160"/>
      <c r="AA44" s="160"/>
      <c r="AB44" s="160"/>
      <c r="AC44" s="160"/>
      <c r="AD44" s="160"/>
      <c r="AE44" s="160"/>
      <c r="AF44" s="160"/>
      <c r="AH44" s="121">
        <f t="shared" si="5"/>
        <v>0</v>
      </c>
      <c r="AI44" s="246"/>
    </row>
    <row r="45" spans="1:35" ht="17.100000000000001" customHeight="1" x14ac:dyDescent="0.25">
      <c r="A45" s="165"/>
      <c r="B45" s="26" t="str">
        <f>IFERROR(INDEX('SEMANA 17 AL 21 MAR'!$A$7:$AA$383,MATCH(A45,'SEMANA 17 AL 21 MAR'!$A$7:$A$424),2),"")</f>
        <v/>
      </c>
      <c r="C45" s="135"/>
      <c r="D45" s="135"/>
      <c r="E45" s="137"/>
      <c r="F45" s="136">
        <f>D45*E45</f>
        <v>0</v>
      </c>
      <c r="G45" s="169"/>
      <c r="H45" s="124"/>
      <c r="I45" s="124"/>
      <c r="J45" s="85"/>
      <c r="K45" s="124"/>
      <c r="N45" s="125"/>
      <c r="O45" s="126"/>
      <c r="P45" s="127"/>
      <c r="Q45" s="127"/>
      <c r="R45" s="127"/>
      <c r="S45" s="127"/>
      <c r="T45" s="127"/>
      <c r="V45" s="128"/>
      <c r="W45" s="161"/>
      <c r="X45" s="161"/>
      <c r="Y45" s="161"/>
      <c r="Z45" s="161"/>
      <c r="AA45" s="161"/>
      <c r="AB45" s="161"/>
      <c r="AC45" s="161"/>
      <c r="AD45" s="161"/>
      <c r="AE45" s="161"/>
      <c r="AF45" s="161"/>
      <c r="AH45" s="121">
        <f t="shared" si="5"/>
        <v>0</v>
      </c>
      <c r="AI45" s="246"/>
    </row>
    <row r="46" spans="1:35" ht="17.100000000000001" customHeight="1" x14ac:dyDescent="0.25">
      <c r="A46" s="165"/>
      <c r="B46" s="26"/>
      <c r="C46" s="135"/>
      <c r="D46" s="135"/>
      <c r="E46" s="137"/>
      <c r="F46" s="136">
        <f>D46*E46</f>
        <v>0</v>
      </c>
      <c r="G46" s="169"/>
      <c r="H46" s="124"/>
      <c r="I46" s="124"/>
      <c r="J46" s="85"/>
      <c r="K46" s="124"/>
      <c r="N46" s="125"/>
      <c r="O46" s="126"/>
      <c r="P46" s="127"/>
      <c r="Q46" s="127"/>
      <c r="R46" s="127"/>
      <c r="S46" s="127"/>
      <c r="T46" s="127"/>
      <c r="V46" s="128"/>
      <c r="W46" s="161"/>
      <c r="X46" s="161"/>
      <c r="Y46" s="161"/>
      <c r="Z46" s="161"/>
      <c r="AA46" s="161"/>
      <c r="AB46" s="161"/>
      <c r="AC46" s="161"/>
      <c r="AD46" s="161"/>
      <c r="AE46" s="161"/>
      <c r="AF46" s="161"/>
      <c r="AH46" s="121">
        <f t="shared" si="5"/>
        <v>0</v>
      </c>
      <c r="AI46" s="246"/>
    </row>
    <row r="47" spans="1:35" ht="15.75" thickBot="1" x14ac:dyDescent="0.3">
      <c r="A47" s="166"/>
      <c r="B47" s="112"/>
      <c r="C47" s="138"/>
      <c r="D47" s="139"/>
      <c r="E47" s="140"/>
      <c r="F47" s="168"/>
      <c r="G47" s="170"/>
      <c r="H47" s="124"/>
      <c r="I47" s="124"/>
      <c r="J47" s="85"/>
      <c r="K47" s="124"/>
      <c r="N47" s="125"/>
      <c r="O47" s="126"/>
      <c r="P47" s="127"/>
      <c r="Q47" s="127"/>
      <c r="R47" s="127"/>
      <c r="S47" s="127"/>
      <c r="T47" s="127"/>
      <c r="V47" s="128"/>
      <c r="W47" s="161"/>
      <c r="X47" s="161"/>
      <c r="Y47" s="161"/>
      <c r="Z47" s="161"/>
      <c r="AA47" s="161"/>
      <c r="AB47" s="161"/>
      <c r="AC47" s="161"/>
      <c r="AD47" s="161"/>
      <c r="AE47" s="161"/>
      <c r="AF47" s="161"/>
      <c r="AH47" s="121"/>
      <c r="AI47" s="246"/>
    </row>
    <row r="48" spans="1:35" x14ac:dyDescent="0.25">
      <c r="E48" s="124"/>
      <c r="F48" s="129"/>
      <c r="H48" s="124"/>
      <c r="I48" s="124"/>
      <c r="J48" s="85"/>
      <c r="K48" s="124"/>
      <c r="N48" s="125"/>
      <c r="O48" s="126"/>
      <c r="P48" s="127"/>
      <c r="Q48" s="127"/>
      <c r="R48" s="127"/>
      <c r="S48" s="127"/>
      <c r="T48" s="127"/>
      <c r="V48" s="128"/>
      <c r="W48" s="161"/>
      <c r="X48" s="161"/>
      <c r="Y48" s="161"/>
      <c r="Z48" s="161"/>
      <c r="AA48" s="161"/>
      <c r="AB48" s="161"/>
      <c r="AC48" s="161"/>
      <c r="AD48" s="161"/>
      <c r="AE48" s="161"/>
      <c r="AF48" s="161"/>
      <c r="AH48" s="121"/>
      <c r="AI48" s="246"/>
    </row>
    <row r="49" spans="1:38" ht="26.25" x14ac:dyDescent="0.25">
      <c r="A49" s="344" t="s">
        <v>1265</v>
      </c>
      <c r="B49" s="338"/>
      <c r="C49" s="338"/>
      <c r="D49" s="338"/>
      <c r="E49" s="338"/>
      <c r="F49" s="338"/>
      <c r="G49" s="262"/>
      <c r="H49" s="262"/>
      <c r="I49" s="262"/>
      <c r="J49" s="262"/>
      <c r="K49" s="262"/>
      <c r="L49" s="262"/>
      <c r="M49" s="262"/>
      <c r="W49" s="162"/>
      <c r="X49" s="161"/>
      <c r="Y49" s="161"/>
      <c r="Z49" s="161"/>
      <c r="AA49" s="161"/>
      <c r="AB49" s="161"/>
      <c r="AC49" s="161"/>
      <c r="AD49" s="161"/>
      <c r="AE49" s="161"/>
      <c r="AF49" s="161"/>
      <c r="AI49" s="246"/>
    </row>
    <row r="50" spans="1:38" x14ac:dyDescent="0.25">
      <c r="A50" s="105"/>
      <c r="B50" s="106"/>
      <c r="C50" s="106"/>
      <c r="D50" s="106"/>
      <c r="E50" s="106"/>
      <c r="F50" s="106"/>
      <c r="J50" s="85"/>
      <c r="W50" s="162"/>
      <c r="X50" s="162"/>
      <c r="Y50" s="162"/>
      <c r="Z50" s="162"/>
      <c r="AA50" s="162"/>
      <c r="AB50" s="162"/>
      <c r="AC50" s="162"/>
      <c r="AD50" s="162"/>
      <c r="AE50" s="162"/>
      <c r="AF50" s="162"/>
      <c r="AI50" s="246"/>
    </row>
    <row r="51" spans="1:38" ht="19.5" customHeight="1" x14ac:dyDescent="0.25">
      <c r="A51" s="345" t="s">
        <v>1263</v>
      </c>
      <c r="B51" s="345"/>
      <c r="C51" s="345"/>
      <c r="D51" s="345"/>
      <c r="E51" s="345"/>
      <c r="F51" s="346"/>
      <c r="H51" s="338" t="s">
        <v>2554</v>
      </c>
      <c r="I51" s="338"/>
      <c r="J51" s="338"/>
      <c r="K51" s="338"/>
      <c r="L51" s="338"/>
      <c r="M51" s="338"/>
      <c r="N51" s="338"/>
      <c r="O51" s="338"/>
      <c r="P51" s="338"/>
      <c r="Q51" s="338"/>
      <c r="R51" s="338"/>
      <c r="S51" s="338"/>
      <c r="T51" s="338"/>
      <c r="U51" s="338"/>
      <c r="V51" s="338"/>
      <c r="W51" s="338"/>
      <c r="X51" s="338"/>
      <c r="Y51" s="338"/>
      <c r="Z51" s="338"/>
      <c r="AA51" s="338"/>
      <c r="AB51" s="338"/>
      <c r="AC51" s="338"/>
      <c r="AD51" s="338"/>
      <c r="AE51" s="287"/>
      <c r="AF51" s="318" t="s">
        <v>2553</v>
      </c>
      <c r="AI51" s="246"/>
    </row>
    <row r="52" spans="1:38" ht="15" customHeight="1" x14ac:dyDescent="0.25">
      <c r="A52" s="347"/>
      <c r="B52" s="347"/>
      <c r="C52" s="347"/>
      <c r="D52" s="347"/>
      <c r="E52" s="347"/>
      <c r="F52" s="34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287"/>
      <c r="AF52" s="318"/>
      <c r="AI52" s="246"/>
    </row>
    <row r="53" spans="1:38" ht="20.100000000000001" customHeight="1" x14ac:dyDescent="0.25">
      <c r="A53" s="349"/>
      <c r="B53" s="349"/>
      <c r="C53" s="351" t="s">
        <v>1266</v>
      </c>
      <c r="D53" s="353" t="s">
        <v>1267</v>
      </c>
      <c r="E53" s="334" t="s">
        <v>1264</v>
      </c>
      <c r="F53" s="335"/>
      <c r="H53" s="261"/>
      <c r="I53" s="261"/>
      <c r="J53" s="261"/>
      <c r="K53" s="261"/>
      <c r="L53" s="261"/>
      <c r="M53" s="261"/>
      <c r="W53" s="162"/>
      <c r="X53" s="162"/>
      <c r="Y53" s="162"/>
      <c r="Z53" s="162"/>
      <c r="AA53" s="162"/>
      <c r="AB53" s="162"/>
      <c r="AC53" s="162"/>
      <c r="AD53" s="162"/>
      <c r="AE53" s="162"/>
      <c r="AF53" s="318"/>
      <c r="AI53" s="246"/>
    </row>
    <row r="54" spans="1:38" ht="20.100000000000001" customHeight="1" x14ac:dyDescent="0.25">
      <c r="A54" s="350"/>
      <c r="B54" s="350"/>
      <c r="C54" s="352"/>
      <c r="D54" s="354"/>
      <c r="E54" s="336"/>
      <c r="F54" s="337"/>
      <c r="H54" s="272">
        <v>3</v>
      </c>
      <c r="I54" s="273">
        <v>4</v>
      </c>
      <c r="J54" s="273">
        <v>5</v>
      </c>
      <c r="K54" s="273">
        <v>6</v>
      </c>
      <c r="L54" s="273">
        <v>7</v>
      </c>
      <c r="M54" s="273">
        <v>10</v>
      </c>
      <c r="N54" s="274">
        <v>11</v>
      </c>
      <c r="O54" s="274">
        <v>12</v>
      </c>
      <c r="P54" s="274">
        <v>13</v>
      </c>
      <c r="Q54" s="274">
        <v>14</v>
      </c>
      <c r="R54" s="274">
        <v>17</v>
      </c>
      <c r="S54" s="274">
        <v>18</v>
      </c>
      <c r="T54" s="274">
        <v>19</v>
      </c>
      <c r="U54" s="273">
        <v>20</v>
      </c>
      <c r="V54" s="274">
        <v>21</v>
      </c>
      <c r="W54" s="275">
        <v>24</v>
      </c>
      <c r="X54" s="275">
        <v>25</v>
      </c>
      <c r="Y54" s="275">
        <v>26</v>
      </c>
      <c r="Z54" s="275">
        <v>27</v>
      </c>
      <c r="AA54" s="275">
        <v>28</v>
      </c>
      <c r="AB54" s="276">
        <v>31</v>
      </c>
      <c r="AC54" s="276"/>
      <c r="AD54" s="276"/>
      <c r="AE54" s="271"/>
      <c r="AF54" s="319"/>
      <c r="AG54" s="224"/>
      <c r="AH54" s="224"/>
      <c r="AI54" s="224"/>
      <c r="AJ54" s="224"/>
      <c r="AK54" s="224"/>
      <c r="AL54" s="18"/>
    </row>
    <row r="55" spans="1:38" ht="20.100000000000001" customHeight="1" x14ac:dyDescent="0.3">
      <c r="A55" s="339" t="s">
        <v>1288</v>
      </c>
      <c r="B55" s="339"/>
      <c r="C55" s="163">
        <f>'SEMANA 17 AL 21 MAR'!S4</f>
        <v>7786646.2680000011</v>
      </c>
      <c r="D55" s="248">
        <f>SUMPRODUCT(AH5:AH53,AI5:AI53)+SUMPRODUCT(F42:F46,G42:G46)</f>
        <v>3490277.8000000003</v>
      </c>
      <c r="E55" s="340">
        <f>IFERROR(D55/C55,0)</f>
        <v>0.44823890541215988</v>
      </c>
      <c r="F55" s="341"/>
      <c r="H55" s="278"/>
      <c r="I55" s="279">
        <v>0.6023976779065261</v>
      </c>
      <c r="J55" s="279">
        <v>0.52721030857483897</v>
      </c>
      <c r="K55" s="279">
        <v>0.6916719694812461</v>
      </c>
      <c r="L55" s="278">
        <v>0.42424659891736843</v>
      </c>
      <c r="M55" s="278">
        <v>0.61516903889811536</v>
      </c>
      <c r="N55" s="280">
        <v>0.47977975613288892</v>
      </c>
      <c r="O55" s="280">
        <v>0.50748166306891185</v>
      </c>
      <c r="P55" s="280">
        <v>0.49639718557621215</v>
      </c>
      <c r="Q55" s="280">
        <v>0.55338722482601332</v>
      </c>
      <c r="R55" s="280">
        <v>0.55249439324074567</v>
      </c>
      <c r="S55" s="280">
        <v>0.53885487425189593</v>
      </c>
      <c r="T55" s="280">
        <v>0.44823890541215988</v>
      </c>
      <c r="U55" s="281"/>
      <c r="V55" s="280"/>
      <c r="W55" s="282"/>
      <c r="X55" s="282"/>
      <c r="Y55" s="282"/>
      <c r="Z55" s="282"/>
      <c r="AA55" s="282"/>
      <c r="AB55" s="282"/>
      <c r="AC55" s="282"/>
      <c r="AD55" s="282"/>
      <c r="AE55" s="162"/>
      <c r="AF55" s="277">
        <f>AVERAGE(H55:AD55)</f>
        <v>0.53644413302391025</v>
      </c>
      <c r="AI55" s="246"/>
    </row>
    <row r="56" spans="1:38" ht="20.100000000000001" customHeight="1" x14ac:dyDescent="0.25">
      <c r="A56" s="328" t="s">
        <v>1277</v>
      </c>
      <c r="B56" s="329"/>
      <c r="C56" s="148">
        <f>SUMIF(K:K,"T",H:H)</f>
        <v>2927.2950000000005</v>
      </c>
      <c r="D56" s="173">
        <f>SUMIF(K:K,"T",AH:AH)+SUM(F42:F47)</f>
        <v>1358.5590000000002</v>
      </c>
      <c r="E56" s="330">
        <f>IFERROR(D56/C56,0)</f>
        <v>0.4641004750119137</v>
      </c>
      <c r="F56" s="331"/>
      <c r="H56" s="283"/>
      <c r="I56" s="283">
        <v>0.46511929403246721</v>
      </c>
      <c r="J56" s="283">
        <v>0.52500938492181504</v>
      </c>
      <c r="K56" s="283">
        <v>0.59568723019532721</v>
      </c>
      <c r="L56" s="278">
        <v>0.46508379610391781</v>
      </c>
      <c r="M56" s="278">
        <v>0.61645164791492069</v>
      </c>
      <c r="N56" s="280">
        <v>0.48162108507115237</v>
      </c>
      <c r="O56" s="280">
        <v>0.39891050271371109</v>
      </c>
      <c r="P56" s="280">
        <v>0.54713981846937376</v>
      </c>
      <c r="Q56" s="280">
        <v>0.57478994761046276</v>
      </c>
      <c r="R56" s="280">
        <v>0.54225996661891773</v>
      </c>
      <c r="S56" s="280">
        <v>0.55603907222820848</v>
      </c>
      <c r="T56" s="280">
        <v>0.4641004750119137</v>
      </c>
      <c r="U56" s="281"/>
      <c r="V56" s="280"/>
      <c r="W56" s="282"/>
      <c r="X56" s="282"/>
      <c r="Y56" s="282"/>
      <c r="Z56" s="282"/>
      <c r="AA56" s="282"/>
      <c r="AB56" s="282"/>
      <c r="AC56" s="282"/>
      <c r="AD56" s="282"/>
      <c r="AE56" s="162"/>
      <c r="AF56" s="277">
        <f t="shared" ref="AF56:AF58" si="6">AVERAGE(H56:AD56)</f>
        <v>0.51935101840768239</v>
      </c>
      <c r="AI56" s="246"/>
    </row>
    <row r="57" spans="1:38" ht="20.100000000000001" customHeight="1" x14ac:dyDescent="0.25">
      <c r="A57" s="328" t="s">
        <v>2357</v>
      </c>
      <c r="B57" s="329"/>
      <c r="C57" s="148">
        <f>SUMIF(K5:K48,"P",H5:H48)</f>
        <v>9687.007999999998</v>
      </c>
      <c r="D57" s="146">
        <f>SUMPRODUCT(E5:E37,L5:L37)-D56+SUM(F42:F47)</f>
        <v>4309.4559999999992</v>
      </c>
      <c r="E57" s="330">
        <f>IFERROR(D57/C57,0)</f>
        <v>0.44486966460645022</v>
      </c>
      <c r="F57" s="331"/>
      <c r="H57" s="281"/>
      <c r="I57" s="281">
        <v>0.50024526347992604</v>
      </c>
      <c r="J57" s="281">
        <v>0.73090492010995134</v>
      </c>
      <c r="K57" s="281">
        <v>0.52195651655843278</v>
      </c>
      <c r="L57" s="281">
        <v>0.62611616176786866</v>
      </c>
      <c r="M57" s="281">
        <v>0.37265209696792173</v>
      </c>
      <c r="N57" s="280">
        <v>0.52260839024666983</v>
      </c>
      <c r="O57" s="280">
        <v>0.43484790301254883</v>
      </c>
      <c r="P57" s="280">
        <v>0.35803709049126431</v>
      </c>
      <c r="Q57" s="280">
        <v>0.86205941219309778</v>
      </c>
      <c r="R57" s="280">
        <v>0.4753124947200642</v>
      </c>
      <c r="S57" s="280">
        <v>0.51198596255186413</v>
      </c>
      <c r="T57" s="280">
        <v>0.45147005143383817</v>
      </c>
      <c r="U57" s="281"/>
      <c r="V57" s="280"/>
      <c r="W57" s="282"/>
      <c r="X57" s="282"/>
      <c r="Y57" s="282"/>
      <c r="Z57" s="282"/>
      <c r="AA57" s="282"/>
      <c r="AB57" s="282"/>
      <c r="AC57" s="282"/>
      <c r="AD57" s="282"/>
      <c r="AE57" s="162"/>
      <c r="AF57" s="277">
        <f t="shared" si="6"/>
        <v>0.53068302196112072</v>
      </c>
      <c r="AI57" s="246"/>
    </row>
    <row r="58" spans="1:38" ht="20.100000000000001" customHeight="1" x14ac:dyDescent="0.25">
      <c r="A58" s="328" t="s">
        <v>1268</v>
      </c>
      <c r="B58" s="329"/>
      <c r="C58" s="130"/>
      <c r="D58" s="130"/>
      <c r="E58" s="330" t="str">
        <f>IFERROR(SUMIF(V5:V37,"&gt;0",V5:V37)/COUNTIF(V5:V37,"&gt;0"),"0,0%")</f>
        <v>0,0%</v>
      </c>
      <c r="F58" s="331"/>
      <c r="H58" s="281"/>
      <c r="I58" s="281">
        <v>0.74596375963075712</v>
      </c>
      <c r="J58" s="281">
        <v>0.80739948370809655</v>
      </c>
      <c r="K58" s="281">
        <v>0.83521846319190152</v>
      </c>
      <c r="L58" s="281">
        <v>0.79792618685918637</v>
      </c>
      <c r="M58" s="281">
        <v>0.71379935576931353</v>
      </c>
      <c r="N58" s="280">
        <v>0.80061019992013083</v>
      </c>
      <c r="O58" s="280">
        <v>0.84364968782014205</v>
      </c>
      <c r="P58" s="280">
        <v>0.86591145980793882</v>
      </c>
      <c r="Q58" s="280">
        <v>0.92053775201917099</v>
      </c>
      <c r="R58" s="280">
        <v>0.79256264938223131</v>
      </c>
      <c r="S58" s="280">
        <v>0.81195928110126436</v>
      </c>
      <c r="T58" s="280">
        <v>0.83982626084590328</v>
      </c>
      <c r="U58" s="281"/>
      <c r="V58" s="280"/>
      <c r="W58" s="282"/>
      <c r="X58" s="282"/>
      <c r="Y58" s="282"/>
      <c r="Z58" s="282"/>
      <c r="AA58" s="282"/>
      <c r="AB58" s="282"/>
      <c r="AC58" s="282"/>
      <c r="AD58" s="282"/>
      <c r="AE58" s="162"/>
      <c r="AF58" s="277">
        <f t="shared" si="6"/>
        <v>0.81461371167133645</v>
      </c>
      <c r="AI58" s="246"/>
    </row>
    <row r="59" spans="1:38" x14ac:dyDescent="0.25">
      <c r="J59" s="85"/>
      <c r="N59" s="128"/>
      <c r="W59" s="162"/>
      <c r="X59" s="162"/>
      <c r="Y59" s="162"/>
      <c r="Z59" s="162"/>
      <c r="AA59" s="162"/>
      <c r="AB59" s="162"/>
      <c r="AC59" s="162"/>
      <c r="AD59" s="162"/>
      <c r="AE59" s="162"/>
      <c r="AF59" s="162"/>
      <c r="AI59" s="246"/>
    </row>
    <row r="60" spans="1:38" ht="35.1" customHeight="1" x14ac:dyDescent="0.25">
      <c r="A60" s="375" t="s">
        <v>2358</v>
      </c>
      <c r="B60" s="376"/>
      <c r="C60" s="147">
        <f>SUM(C56:C57)</f>
        <v>12614.302999999998</v>
      </c>
      <c r="D60" s="147">
        <f>SUM(D56:D57)</f>
        <v>5668.0149999999994</v>
      </c>
      <c r="J60" s="85"/>
      <c r="W60" s="162"/>
      <c r="X60" s="162"/>
      <c r="Y60" s="162"/>
      <c r="Z60" s="162"/>
      <c r="AA60" s="162"/>
      <c r="AB60" s="162"/>
      <c r="AC60" s="162"/>
      <c r="AD60" s="162"/>
      <c r="AE60" s="162"/>
      <c r="AF60" s="162"/>
      <c r="AI60" s="246"/>
    </row>
    <row r="61" spans="1:38" x14ac:dyDescent="0.25">
      <c r="H61" s="85"/>
      <c r="I61" s="85"/>
      <c r="K61" s="84"/>
      <c r="L61" s="86"/>
      <c r="M61" s="86"/>
      <c r="N61" s="86"/>
      <c r="O61" s="86"/>
      <c r="P61" s="86"/>
      <c r="Q61" s="86"/>
      <c r="R61" s="86"/>
      <c r="S61"/>
      <c r="T61" s="84"/>
      <c r="U61" s="84"/>
      <c r="V61"/>
      <c r="W61" s="157"/>
      <c r="X61" s="157"/>
      <c r="Y61" s="157"/>
      <c r="Z61" s="157"/>
      <c r="AA61" s="157"/>
      <c r="AB61" s="157"/>
      <c r="AC61" s="157"/>
      <c r="AD61" s="157"/>
      <c r="AE61" s="157"/>
      <c r="AF61" s="157"/>
    </row>
    <row r="62" spans="1:38" x14ac:dyDescent="0.25">
      <c r="H62" s="85"/>
      <c r="I62" s="85"/>
      <c r="K62" s="84"/>
      <c r="L62" s="86"/>
      <c r="M62" s="86"/>
      <c r="N62" s="86"/>
      <c r="O62" s="86"/>
      <c r="P62" s="86"/>
      <c r="Q62" s="86"/>
      <c r="R62" s="86"/>
      <c r="S62"/>
      <c r="T62" s="84"/>
      <c r="U62" s="84"/>
      <c r="V62"/>
      <c r="W62" s="157"/>
      <c r="X62" s="157"/>
      <c r="Y62" s="157"/>
      <c r="Z62" s="157"/>
      <c r="AA62" s="157"/>
      <c r="AB62" s="157"/>
      <c r="AC62" s="157"/>
      <c r="AD62" s="157"/>
      <c r="AE62" s="157"/>
      <c r="AF62" s="157"/>
    </row>
    <row r="63" spans="1:38" ht="17.25" customHeight="1" x14ac:dyDescent="0.25">
      <c r="C63" s="332" t="s">
        <v>1287</v>
      </c>
      <c r="D63" s="332"/>
      <c r="E63" s="334" t="s">
        <v>1264</v>
      </c>
      <c r="F63" s="335"/>
      <c r="H63" s="338" t="s">
        <v>2555</v>
      </c>
      <c r="I63" s="338"/>
      <c r="J63" s="338"/>
      <c r="K63" s="338"/>
      <c r="L63" s="338"/>
      <c r="M63" s="338"/>
      <c r="N63" s="338"/>
      <c r="O63" s="338"/>
      <c r="P63" s="338"/>
      <c r="Q63" s="338"/>
      <c r="R63" s="338"/>
      <c r="S63" s="338"/>
      <c r="T63" s="338"/>
      <c r="U63" s="338"/>
      <c r="V63" s="338"/>
      <c r="W63" s="338"/>
      <c r="X63" s="338"/>
      <c r="Y63" s="338"/>
      <c r="Z63" s="338"/>
      <c r="AA63" s="338"/>
      <c r="AB63" s="338"/>
      <c r="AC63" s="338"/>
      <c r="AD63" s="338"/>
      <c r="AE63" s="287"/>
      <c r="AF63" s="318" t="s">
        <v>2553</v>
      </c>
    </row>
    <row r="64" spans="1:38" ht="15" customHeight="1" x14ac:dyDescent="0.25">
      <c r="C64" s="333"/>
      <c r="D64" s="333"/>
      <c r="E64" s="336"/>
      <c r="F64" s="337"/>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287"/>
      <c r="AF64" s="319"/>
    </row>
    <row r="65" spans="1:32" ht="17.25" x14ac:dyDescent="0.3">
      <c r="C65" s="320">
        <v>12388992.380000001</v>
      </c>
      <c r="D65" s="321"/>
      <c r="E65" s="322">
        <f>D55/C65</f>
        <v>0.28172410579850565</v>
      </c>
      <c r="F65" s="323"/>
      <c r="H65" s="290"/>
      <c r="I65" s="290">
        <v>0.31508034554138614</v>
      </c>
      <c r="J65" s="290">
        <v>0.32089749675025625</v>
      </c>
      <c r="K65" s="290">
        <v>0.51502313378612319</v>
      </c>
      <c r="L65" s="290">
        <v>0.2725581464922977</v>
      </c>
      <c r="M65" s="290">
        <v>0.36037694875069409</v>
      </c>
      <c r="N65" s="290">
        <v>0.26876422665133642</v>
      </c>
      <c r="O65" s="290">
        <v>0.28947805729459974</v>
      </c>
      <c r="P65" s="290">
        <v>0.29654291166817232</v>
      </c>
      <c r="Q65" s="290">
        <v>0.25907107451138811</v>
      </c>
      <c r="R65" s="290">
        <v>0.29654291166817232</v>
      </c>
      <c r="S65" s="290">
        <v>0.28640196806707535</v>
      </c>
      <c r="T65" s="290">
        <v>0.28172410579850565</v>
      </c>
      <c r="U65" s="290"/>
      <c r="V65" s="290"/>
      <c r="W65" s="291"/>
      <c r="X65" s="291"/>
      <c r="Y65" s="291"/>
      <c r="Z65" s="291"/>
      <c r="AA65" s="291"/>
      <c r="AB65" s="291"/>
      <c r="AC65" s="291"/>
      <c r="AD65" s="291"/>
      <c r="AE65" s="157"/>
      <c r="AF65" s="277">
        <f>AVERAGE(H65:AD65)</f>
        <v>0.31353844391500058</v>
      </c>
    </row>
    <row r="66" spans="1:32" ht="17.25" x14ac:dyDescent="0.3">
      <c r="C66" s="324">
        <v>3989.8</v>
      </c>
      <c r="D66" s="325"/>
      <c r="E66" s="326">
        <f>D56/C66</f>
        <v>0.340508045516066</v>
      </c>
      <c r="F66" s="327"/>
      <c r="H66" s="290"/>
      <c r="I66" s="290">
        <v>0.27156248433505437</v>
      </c>
      <c r="J66" s="290">
        <v>0.28606759737330195</v>
      </c>
      <c r="K66" s="290">
        <v>0.42990830116797835</v>
      </c>
      <c r="L66" s="290">
        <v>0.29177277557772324</v>
      </c>
      <c r="M66" s="290">
        <v>0.37866459471652714</v>
      </c>
      <c r="N66" s="290">
        <v>0.32761942954534057</v>
      </c>
      <c r="O66" s="290">
        <v>0.25912025665446892</v>
      </c>
      <c r="P66" s="290">
        <v>0.37406135645897037</v>
      </c>
      <c r="Q66" s="290">
        <v>0.30606145671462226</v>
      </c>
      <c r="R66" s="290">
        <v>0.37406135645897037</v>
      </c>
      <c r="S66" s="290">
        <v>0.34908140758935285</v>
      </c>
      <c r="T66" s="290">
        <v>0.340508045516066</v>
      </c>
      <c r="U66" s="290"/>
      <c r="V66" s="290"/>
      <c r="W66" s="291"/>
      <c r="X66" s="291"/>
      <c r="Y66" s="291"/>
      <c r="Z66" s="291"/>
      <c r="AA66" s="291"/>
      <c r="AB66" s="291"/>
      <c r="AC66" s="291"/>
      <c r="AD66" s="291"/>
      <c r="AE66" s="157"/>
      <c r="AF66" s="277">
        <f t="shared" ref="AF66" si="7">AVERAGE(H66:AD66)</f>
        <v>0.33237408850903138</v>
      </c>
    </row>
    <row r="67" spans="1:32" x14ac:dyDescent="0.25">
      <c r="H67" s="85"/>
      <c r="I67" s="85"/>
      <c r="K67" s="84"/>
      <c r="L67" s="86"/>
      <c r="M67" s="86"/>
      <c r="N67" s="86"/>
      <c r="O67" s="86"/>
      <c r="P67" s="86"/>
      <c r="Q67" s="86"/>
      <c r="R67" s="86"/>
      <c r="S67"/>
      <c r="T67" s="84"/>
      <c r="U67" s="84"/>
      <c r="V67"/>
      <c r="W67" s="157"/>
      <c r="X67" s="157"/>
      <c r="Y67" s="157"/>
      <c r="Z67" s="157"/>
      <c r="AA67" s="157"/>
      <c r="AB67" s="157"/>
      <c r="AC67" s="157"/>
      <c r="AD67" s="157"/>
      <c r="AE67" s="157"/>
      <c r="AF67" s="157"/>
    </row>
    <row r="68" spans="1:32" x14ac:dyDescent="0.25">
      <c r="H68" s="85"/>
      <c r="I68" s="85"/>
      <c r="K68" s="84"/>
      <c r="L68" s="86"/>
      <c r="M68" s="86"/>
      <c r="N68" s="86"/>
      <c r="O68" s="86"/>
      <c r="P68" s="86"/>
      <c r="Q68" s="86"/>
      <c r="R68" s="86"/>
      <c r="S68"/>
      <c r="T68" s="84"/>
      <c r="U68" s="84"/>
      <c r="V68"/>
      <c r="W68" s="157"/>
      <c r="X68" s="157"/>
      <c r="Y68" s="157"/>
      <c r="Z68" s="157"/>
      <c r="AA68" s="157"/>
      <c r="AB68" s="157"/>
      <c r="AC68" s="157"/>
      <c r="AD68" s="157"/>
      <c r="AE68" s="157"/>
      <c r="AF68" s="157"/>
    </row>
    <row r="69" spans="1:32" ht="17.25" hidden="1" x14ac:dyDescent="0.3">
      <c r="A69" s="315" t="s">
        <v>1283</v>
      </c>
      <c r="B69" s="315"/>
      <c r="C69" s="315"/>
      <c r="D69" s="315"/>
      <c r="E69" s="315"/>
      <c r="F69" s="315"/>
      <c r="G69" s="315"/>
      <c r="H69" s="315"/>
      <c r="I69" s="260"/>
      <c r="K69" s="84"/>
      <c r="L69" s="86"/>
      <c r="M69" s="86"/>
      <c r="N69" s="86"/>
      <c r="O69" s="86"/>
      <c r="P69" s="86"/>
      <c r="Q69" s="86"/>
      <c r="R69" s="86"/>
      <c r="S69"/>
      <c r="T69" s="84"/>
      <c r="U69" s="84"/>
      <c r="V69"/>
      <c r="W69" s="157"/>
      <c r="X69" s="157"/>
      <c r="Y69" s="157"/>
      <c r="Z69" s="157"/>
      <c r="AA69" s="157"/>
      <c r="AB69" s="157"/>
      <c r="AC69" s="157"/>
      <c r="AD69" s="157"/>
      <c r="AE69" s="157"/>
      <c r="AF69" s="157"/>
    </row>
    <row r="70" spans="1:32" hidden="1" x14ac:dyDescent="0.25">
      <c r="H70" s="85"/>
      <c r="I70" s="85"/>
      <c r="K70" s="84"/>
      <c r="L70" s="86"/>
      <c r="M70" s="86"/>
      <c r="N70" s="86"/>
      <c r="O70" s="86"/>
      <c r="P70" s="86"/>
      <c r="Q70" s="86"/>
      <c r="R70" s="86"/>
      <c r="S70"/>
      <c r="T70" s="84"/>
      <c r="U70" s="84"/>
      <c r="V70"/>
      <c r="W70" s="157"/>
      <c r="X70" s="157"/>
      <c r="Y70" s="157"/>
      <c r="Z70" s="157"/>
      <c r="AA70" s="157"/>
      <c r="AB70" s="157"/>
      <c r="AC70" s="157"/>
      <c r="AD70" s="157"/>
      <c r="AE70" s="157"/>
      <c r="AF70" s="157"/>
    </row>
    <row r="71" spans="1:32" hidden="1" x14ac:dyDescent="0.25">
      <c r="C71" s="149">
        <f>C2</f>
        <v>45736</v>
      </c>
      <c r="H71" s="85"/>
      <c r="I71" s="85"/>
      <c r="K71" s="84"/>
      <c r="L71" s="86"/>
      <c r="M71" s="86"/>
      <c r="N71" s="86"/>
      <c r="O71" s="86"/>
      <c r="P71" s="86"/>
      <c r="Q71" s="86"/>
      <c r="R71" s="86"/>
      <c r="S71"/>
      <c r="T71" s="84"/>
      <c r="U71" s="84"/>
      <c r="V71"/>
      <c r="W71" s="157"/>
      <c r="X71" s="157"/>
      <c r="Y71" s="157"/>
      <c r="Z71" s="157"/>
      <c r="AA71" s="157"/>
      <c r="AB71" s="157"/>
      <c r="AC71" s="157"/>
      <c r="AD71" s="157"/>
      <c r="AE71" s="157"/>
      <c r="AF71" s="157"/>
    </row>
    <row r="72" spans="1:32" ht="15.75" hidden="1" thickBot="1" x14ac:dyDescent="0.3">
      <c r="H72" s="85"/>
      <c r="I72" s="85"/>
      <c r="K72" s="84"/>
      <c r="L72" s="86"/>
      <c r="M72" s="86"/>
      <c r="N72" s="86"/>
      <c r="O72" s="86"/>
      <c r="P72" s="86"/>
      <c r="Q72" s="86"/>
      <c r="R72" s="86"/>
      <c r="S72"/>
      <c r="T72" s="84"/>
      <c r="U72" s="84"/>
      <c r="V72"/>
      <c r="W72" s="157"/>
      <c r="X72" s="157"/>
      <c r="Y72" s="157"/>
      <c r="Z72" s="157"/>
      <c r="AA72" s="157"/>
      <c r="AB72" s="157"/>
      <c r="AC72" s="157"/>
      <c r="AD72" s="157"/>
      <c r="AE72" s="157"/>
      <c r="AF72" s="157"/>
    </row>
    <row r="73" spans="1:32" ht="15.75" hidden="1" thickBot="1" x14ac:dyDescent="0.3">
      <c r="A73" s="87" t="s">
        <v>1243</v>
      </c>
      <c r="B73" s="87" t="s">
        <v>1168</v>
      </c>
      <c r="C73" s="87" t="s">
        <v>21</v>
      </c>
      <c r="D73" s="87" t="s">
        <v>23</v>
      </c>
      <c r="E73" s="87" t="s">
        <v>24</v>
      </c>
      <c r="F73" s="87" t="s">
        <v>1275</v>
      </c>
      <c r="G73" s="87" t="s">
        <v>1244</v>
      </c>
      <c r="H73" s="316" t="s">
        <v>1244</v>
      </c>
      <c r="I73" s="317"/>
      <c r="K73" s="84"/>
      <c r="L73" s="86"/>
      <c r="M73" s="86"/>
      <c r="N73" s="86"/>
      <c r="O73" s="86"/>
      <c r="P73" s="86"/>
      <c r="Q73" s="86"/>
      <c r="R73" s="86"/>
      <c r="S73"/>
      <c r="T73" s="84"/>
      <c r="U73" s="84"/>
      <c r="V73"/>
      <c r="W73" s="157"/>
      <c r="X73" s="157"/>
      <c r="Y73" s="157"/>
      <c r="Z73" s="157"/>
      <c r="AA73" s="157"/>
      <c r="AB73" s="157"/>
      <c r="AC73" s="157"/>
      <c r="AD73" s="157"/>
      <c r="AE73" s="157"/>
      <c r="AF73" s="157"/>
    </row>
    <row r="74" spans="1:32" hidden="1" x14ac:dyDescent="0.25">
      <c r="A74" s="151"/>
      <c r="B74" s="25" t="str">
        <f>IFERROR(INDEX('SEMANA 17 AL 21 MAR'!$A$7:$AA$383,MATCH(A74,'SEMANA 17 AL 21 MAR'!$A$7:$A$424),2),"")</f>
        <v/>
      </c>
      <c r="C74" s="25" t="str">
        <f>IFERROR(INDEX('SEMANA 17 AL 21 MAR'!$A$7:$AA$383,MATCH(A74,'SEMANA 17 AL 21 MAR'!$A$7:$A$424),3),"")</f>
        <v/>
      </c>
      <c r="D74" s="25" t="str">
        <f>IFERROR(INDEX('SEMANA 17 AL 21 MAR'!$A$7:$AA$383,MATCH(A74,'SEMANA 17 AL 21 MAR'!$A$7:$A$424),5),"")</f>
        <v/>
      </c>
      <c r="E74" s="117" t="str">
        <f>IFERROR(INDEX('SEMANA 17 AL 21 MAR'!$A$7:$AA$383,MATCH(A74,'SEMANA 17 AL 21 MAR'!$A$7:$A$424),6),"")</f>
        <v/>
      </c>
      <c r="F74" s="118" t="str">
        <f>IFERROR(INDEX('SEMANA 17 AL 21 MAR'!$A$7:$AA$383,MATCH(A74,'SEMANA 17 AL 21 MAR'!$A$7:$A$424),7),"")</f>
        <v/>
      </c>
      <c r="G74" s="284" t="str">
        <f>IFERROR(INDEX('SEMANA 17 AL 21 MAR'!$A$7:$AA$383,MATCH(A74,'SEMANA 17 AL 21 MAR'!$A$7:$A$424),19),"")</f>
        <v/>
      </c>
      <c r="H74" s="313" t="str">
        <f>IFERROR(E74*G74,"")</f>
        <v/>
      </c>
      <c r="I74" s="314"/>
      <c r="K74" s="84"/>
      <c r="L74" s="86"/>
      <c r="M74" s="86"/>
      <c r="N74" s="86"/>
      <c r="O74" s="86"/>
      <c r="P74" s="86"/>
      <c r="Q74" s="86"/>
      <c r="R74" s="86"/>
      <c r="S74"/>
      <c r="T74" s="84"/>
      <c r="U74" s="84"/>
      <c r="V74"/>
      <c r="W74" s="157"/>
      <c r="X74" s="157"/>
      <c r="Y74" s="157"/>
      <c r="Z74" s="157"/>
      <c r="AA74" s="157"/>
      <c r="AB74" s="157"/>
      <c r="AC74" s="157"/>
      <c r="AD74" s="157"/>
      <c r="AE74" s="157"/>
      <c r="AF74" s="157"/>
    </row>
    <row r="75" spans="1:32" hidden="1" x14ac:dyDescent="0.25">
      <c r="A75" s="141"/>
      <c r="B75" s="26" t="str">
        <f>IFERROR(INDEX('SEMANA 17 AL 21 MAR'!$A$7:$AA$383,MATCH(A75,'SEMANA 17 AL 21 MAR'!$A$7:$A$424),2),"")</f>
        <v/>
      </c>
      <c r="C75" s="26" t="str">
        <f>IFERROR(INDEX('SEMANA 17 AL 21 MAR'!$A$7:$AA$383,MATCH(A75,'SEMANA 17 AL 21 MAR'!$A$7:$A$424),3),"")</f>
        <v/>
      </c>
      <c r="D75" s="26" t="str">
        <f>IFERROR(INDEX('SEMANA 17 AL 21 MAR'!$A$7:$AA$383,MATCH(A75,'SEMANA 17 AL 21 MAR'!$A$7:$A$424),5),"")</f>
        <v/>
      </c>
      <c r="E75" s="122" t="str">
        <f>IFERROR(INDEX('SEMANA 17 AL 21 MAR'!$A$7:$AA$383,MATCH(A75,'SEMANA 17 AL 21 MAR'!$A$7:$A$424),6),"")</f>
        <v/>
      </c>
      <c r="F75" s="123" t="str">
        <f>IFERROR(INDEX('SEMANA 17 AL 21 MAR'!$A$7:$AA$383,MATCH(A75,'SEMANA 17 AL 21 MAR'!$A$7:$A$424),7),"")</f>
        <v/>
      </c>
      <c r="G75" s="284" t="str">
        <f>IFERROR(INDEX('SEMANA 17 AL 21 MAR'!$A$7:$AA$383,MATCH(A75,'SEMANA 17 AL 21 MAR'!$A$7:$A$424),19),"")</f>
        <v/>
      </c>
      <c r="H75" s="313" t="str">
        <f t="shared" ref="H75:H135" si="8">IFERROR(E75*G75,"")</f>
        <v/>
      </c>
      <c r="I75" s="314"/>
      <c r="K75" s="84"/>
      <c r="L75" s="86"/>
      <c r="M75" s="86"/>
      <c r="N75" s="86"/>
      <c r="O75" s="86"/>
      <c r="P75" s="86"/>
      <c r="Q75" s="86"/>
      <c r="R75" s="86"/>
      <c r="S75"/>
      <c r="T75" s="84"/>
      <c r="U75" s="84"/>
      <c r="V75"/>
      <c r="W75" s="157"/>
      <c r="X75" s="157"/>
      <c r="Y75" s="157"/>
      <c r="Z75" s="157"/>
      <c r="AA75" s="157"/>
      <c r="AB75" s="157"/>
      <c r="AC75" s="157"/>
      <c r="AD75" s="157"/>
      <c r="AE75" s="157"/>
      <c r="AF75" s="157"/>
    </row>
    <row r="76" spans="1:32" hidden="1" x14ac:dyDescent="0.25">
      <c r="A76" s="141"/>
      <c r="B76" s="26" t="str">
        <f>IFERROR(INDEX('SEMANA 17 AL 21 MAR'!$A$7:$AA$383,MATCH(A76,'SEMANA 17 AL 21 MAR'!$A$7:$A$424),2),"")</f>
        <v/>
      </c>
      <c r="C76" s="26" t="str">
        <f>IFERROR(INDEX('SEMANA 17 AL 21 MAR'!$A$7:$AA$383,MATCH(A76,'SEMANA 17 AL 21 MAR'!$A$7:$A$424),3),"")</f>
        <v/>
      </c>
      <c r="D76" s="26" t="str">
        <f>IFERROR(INDEX('SEMANA 17 AL 21 MAR'!$A$7:$AA$383,MATCH(A76,'SEMANA 17 AL 21 MAR'!$A$7:$A$424),5),"")</f>
        <v/>
      </c>
      <c r="E76" s="122" t="str">
        <f>IFERROR(INDEX('SEMANA 17 AL 21 MAR'!$A$7:$AA$383,MATCH(A76,'SEMANA 17 AL 21 MAR'!$A$7:$A$424),6),"")</f>
        <v/>
      </c>
      <c r="F76" s="123" t="str">
        <f>IFERROR(INDEX('SEMANA 17 AL 21 MAR'!$A$7:$AA$383,MATCH(A76,'SEMANA 17 AL 21 MAR'!$A$7:$A$424),7),"")</f>
        <v/>
      </c>
      <c r="G76" s="284" t="str">
        <f>IFERROR(INDEX('SEMANA 17 AL 21 MAR'!$A$7:$AA$383,MATCH(A76,'SEMANA 17 AL 21 MAR'!$A$7:$A$424),10),"")</f>
        <v/>
      </c>
      <c r="H76" s="313" t="str">
        <f t="shared" si="8"/>
        <v/>
      </c>
      <c r="I76" s="314"/>
      <c r="K76" s="84"/>
      <c r="L76" s="86"/>
      <c r="M76" s="86"/>
      <c r="N76" s="86"/>
      <c r="O76" s="86"/>
      <c r="P76" s="86"/>
      <c r="Q76" s="86"/>
      <c r="R76" s="86"/>
      <c r="S76"/>
      <c r="T76" s="84"/>
      <c r="U76" s="84"/>
      <c r="V76"/>
      <c r="W76" s="157"/>
      <c r="X76" s="157"/>
      <c r="Y76" s="157"/>
      <c r="Z76" s="157"/>
      <c r="AA76" s="157"/>
      <c r="AB76" s="157"/>
      <c r="AC76" s="157"/>
      <c r="AD76" s="157"/>
      <c r="AE76" s="157"/>
      <c r="AF76" s="157"/>
    </row>
    <row r="77" spans="1:32" hidden="1" x14ac:dyDescent="0.25">
      <c r="A77" s="141"/>
      <c r="B77" s="26" t="str">
        <f>IFERROR(INDEX('SEMANA 17 AL 21 MAR'!$A$7:$AA$383,MATCH(A77,'SEMANA 17 AL 21 MAR'!$A$7:$A$424),2),"")</f>
        <v/>
      </c>
      <c r="C77" s="26" t="str">
        <f>IFERROR(INDEX('SEMANA 17 AL 21 MAR'!$A$7:$AA$383,MATCH(A77,'SEMANA 17 AL 21 MAR'!$A$7:$A$424),3),"")</f>
        <v/>
      </c>
      <c r="D77" s="26" t="str">
        <f>IFERROR(INDEX('SEMANA 17 AL 21 MAR'!$A$7:$AA$383,MATCH(A77,'SEMANA 17 AL 21 MAR'!$A$7:$A$424),5),"")</f>
        <v/>
      </c>
      <c r="E77" s="122" t="str">
        <f>IFERROR(INDEX('SEMANA 17 AL 21 MAR'!$A$7:$AA$383,MATCH(A77,'SEMANA 17 AL 21 MAR'!$A$7:$A$424),6),"")</f>
        <v/>
      </c>
      <c r="F77" s="123" t="str">
        <f>IFERROR(INDEX('SEMANA 17 AL 21 MAR'!$A$7:$AA$383,MATCH(A77,'SEMANA 17 AL 21 MAR'!$A$7:$A$424),7),"")</f>
        <v/>
      </c>
      <c r="G77" s="284" t="str">
        <f>IFERROR(INDEX('SEMANA 17 AL 21 MAR'!$A$7:$AA$383,MATCH(A77,'SEMANA 17 AL 21 MAR'!$A$7:$A$424),10),"")</f>
        <v/>
      </c>
      <c r="H77" s="313" t="str">
        <f t="shared" si="8"/>
        <v/>
      </c>
      <c r="I77" s="314"/>
      <c r="K77" s="84"/>
      <c r="L77" s="86"/>
      <c r="M77" s="86"/>
      <c r="N77" s="86"/>
      <c r="O77" s="86"/>
      <c r="P77" s="86"/>
      <c r="Q77" s="86"/>
      <c r="R77" s="86"/>
      <c r="S77"/>
      <c r="T77" s="84"/>
      <c r="U77" s="84"/>
      <c r="V77"/>
      <c r="W77" s="157"/>
      <c r="X77" s="157"/>
      <c r="Y77" s="157"/>
      <c r="Z77" s="157"/>
      <c r="AA77" s="157"/>
      <c r="AB77" s="157"/>
      <c r="AC77" s="157"/>
      <c r="AD77" s="157"/>
      <c r="AE77" s="157"/>
      <c r="AF77" s="157"/>
    </row>
    <row r="78" spans="1:32" hidden="1" x14ac:dyDescent="0.25">
      <c r="A78" s="141"/>
      <c r="B78" s="26" t="str">
        <f>IFERROR(INDEX('SEMANA 17 AL 21 MAR'!$A$7:$AA$383,MATCH(A78,'SEMANA 17 AL 21 MAR'!$A$7:$A$424),2),"")</f>
        <v/>
      </c>
      <c r="C78" s="26" t="str">
        <f>IFERROR(INDEX('SEMANA 17 AL 21 MAR'!$A$7:$AA$383,MATCH(A78,'SEMANA 17 AL 21 MAR'!$A$7:$A$424),3),"")</f>
        <v/>
      </c>
      <c r="D78" s="26" t="str">
        <f>IFERROR(INDEX('SEMANA 17 AL 21 MAR'!$A$7:$AA$383,MATCH(A78,'SEMANA 17 AL 21 MAR'!$A$7:$A$424),5),"")</f>
        <v/>
      </c>
      <c r="E78" s="122" t="str">
        <f>IFERROR(INDEX('SEMANA 17 AL 21 MAR'!$A$7:$AA$383,MATCH(A78,'SEMANA 17 AL 21 MAR'!$A$7:$A$424),6),"")</f>
        <v/>
      </c>
      <c r="F78" s="123" t="str">
        <f>IFERROR(INDEX('SEMANA 17 AL 21 MAR'!$A$7:$AA$383,MATCH(A78,'SEMANA 17 AL 21 MAR'!$A$7:$A$424),7),"")</f>
        <v/>
      </c>
      <c r="G78" s="284" t="str">
        <f>IFERROR(INDEX('SEMANA 17 AL 21 MAR'!$A$7:$AA$383,MATCH(A78,'SEMANA 17 AL 21 MAR'!$A$7:$A$424),10),"")</f>
        <v/>
      </c>
      <c r="H78" s="313" t="str">
        <f t="shared" si="8"/>
        <v/>
      </c>
      <c r="I78" s="314"/>
      <c r="K78" s="84"/>
      <c r="L78" s="86"/>
      <c r="M78" s="86"/>
      <c r="N78" s="86"/>
      <c r="O78" s="86"/>
      <c r="P78" s="86"/>
      <c r="Q78" s="86"/>
      <c r="R78" s="86"/>
      <c r="S78"/>
      <c r="T78" s="84"/>
      <c r="U78" s="84"/>
      <c r="V78"/>
      <c r="W78" s="157"/>
      <c r="X78" s="157"/>
      <c r="Y78" s="157"/>
      <c r="Z78" s="157"/>
      <c r="AA78" s="157"/>
      <c r="AB78" s="157"/>
      <c r="AC78" s="157"/>
      <c r="AD78" s="157"/>
      <c r="AE78" s="157"/>
      <c r="AF78" s="157"/>
    </row>
    <row r="79" spans="1:32" hidden="1" x14ac:dyDescent="0.25">
      <c r="A79" s="141"/>
      <c r="B79" s="26" t="str">
        <f>IFERROR(INDEX('SEMANA 17 AL 21 MAR'!$A$7:$AA$383,MATCH(A79,'SEMANA 17 AL 21 MAR'!$A$7:$A$424),2),"")</f>
        <v/>
      </c>
      <c r="C79" s="26" t="str">
        <f>IFERROR(INDEX('SEMANA 17 AL 21 MAR'!$A$7:$AA$383,MATCH(A79,'SEMANA 17 AL 21 MAR'!$A$7:$A$424),3),"")</f>
        <v/>
      </c>
      <c r="D79" s="26" t="str">
        <f>IFERROR(INDEX('SEMANA 17 AL 21 MAR'!$A$7:$AA$383,MATCH(A79,'SEMANA 17 AL 21 MAR'!$A$7:$A$424),5),"")</f>
        <v/>
      </c>
      <c r="E79" s="122" t="str">
        <f>IFERROR(INDEX('SEMANA 17 AL 21 MAR'!$A$7:$AA$383,MATCH(A79,'SEMANA 17 AL 21 MAR'!$A$7:$A$424),6),"")</f>
        <v/>
      </c>
      <c r="F79" s="123" t="str">
        <f>IFERROR(INDEX('SEMANA 17 AL 21 MAR'!$A$7:$AA$383,MATCH(A79,'SEMANA 17 AL 21 MAR'!$A$7:$A$424),7),"")</f>
        <v/>
      </c>
      <c r="G79" s="284" t="str">
        <f>IFERROR(INDEX('SEMANA 17 AL 21 MAR'!$A$7:$AA$383,MATCH(A79,'SEMANA 17 AL 21 MAR'!$A$7:$A$424),10),"")</f>
        <v/>
      </c>
      <c r="H79" s="313" t="str">
        <f t="shared" si="8"/>
        <v/>
      </c>
      <c r="I79" s="314"/>
      <c r="K79" s="84"/>
      <c r="L79" s="86"/>
      <c r="M79" s="86"/>
      <c r="N79" s="86"/>
      <c r="O79" s="86"/>
      <c r="P79" s="86"/>
      <c r="Q79" s="86"/>
      <c r="R79" s="86"/>
      <c r="S79"/>
      <c r="T79" s="84"/>
      <c r="U79" s="84"/>
      <c r="V79"/>
      <c r="W79" s="157"/>
      <c r="X79" s="157"/>
      <c r="Y79" s="157"/>
      <c r="Z79" s="157"/>
      <c r="AA79" s="157"/>
      <c r="AB79" s="157"/>
      <c r="AC79" s="157"/>
      <c r="AD79" s="157"/>
      <c r="AE79" s="157"/>
      <c r="AF79" s="157"/>
    </row>
    <row r="80" spans="1:32" hidden="1" x14ac:dyDescent="0.25">
      <c r="A80" s="141"/>
      <c r="B80" s="26" t="str">
        <f>IFERROR(INDEX('SEMANA 17 AL 21 MAR'!$A$7:$AA$383,MATCH(A80,'SEMANA 17 AL 21 MAR'!$A$7:$A$424),2),"")</f>
        <v/>
      </c>
      <c r="C80" s="26" t="str">
        <f>IFERROR(INDEX('SEMANA 17 AL 21 MAR'!$A$7:$AA$383,MATCH(A80,'SEMANA 17 AL 21 MAR'!$A$7:$A$424),3),"")</f>
        <v/>
      </c>
      <c r="D80" s="26" t="str">
        <f>IFERROR(INDEX('SEMANA 17 AL 21 MAR'!$A$7:$AA$383,MATCH(A80,'SEMANA 17 AL 21 MAR'!$A$7:$A$424),5),"")</f>
        <v/>
      </c>
      <c r="E80" s="122" t="str">
        <f>IFERROR(INDEX('SEMANA 17 AL 21 MAR'!$A$7:$AA$383,MATCH(A80,'SEMANA 17 AL 21 MAR'!$A$7:$A$424),6),"")</f>
        <v/>
      </c>
      <c r="F80" s="123" t="str">
        <f>IFERROR(INDEX('SEMANA 17 AL 21 MAR'!$A$7:$AA$383,MATCH(A80,'SEMANA 17 AL 21 MAR'!$A$7:$A$424),7),"")</f>
        <v/>
      </c>
      <c r="G80" s="284" t="str">
        <f>IFERROR(INDEX('SEMANA 17 AL 21 MAR'!$A$7:$AA$383,MATCH(A80,'SEMANA 17 AL 21 MAR'!$A$7:$A$424),10),"")</f>
        <v/>
      </c>
      <c r="H80" s="313" t="str">
        <f t="shared" si="8"/>
        <v/>
      </c>
      <c r="I80" s="314"/>
      <c r="K80" s="84"/>
      <c r="L80" s="86"/>
      <c r="M80" s="86"/>
      <c r="N80" s="86"/>
      <c r="O80" s="86"/>
      <c r="P80" s="86"/>
      <c r="Q80" s="86"/>
      <c r="R80" s="86"/>
      <c r="S80"/>
      <c r="T80" s="84"/>
      <c r="U80" s="84"/>
      <c r="V80"/>
      <c r="W80" s="157"/>
      <c r="X80" s="157"/>
      <c r="Y80" s="157"/>
      <c r="Z80" s="157"/>
      <c r="AA80" s="157"/>
      <c r="AB80" s="157"/>
      <c r="AC80" s="157"/>
      <c r="AD80" s="157"/>
      <c r="AE80" s="157"/>
      <c r="AF80" s="157"/>
    </row>
    <row r="81" spans="1:32" hidden="1" x14ac:dyDescent="0.25">
      <c r="A81" s="141"/>
      <c r="B81" s="26" t="str">
        <f>IFERROR(INDEX('SEMANA 17 AL 21 MAR'!$A$7:$AA$383,MATCH(A81,'SEMANA 17 AL 21 MAR'!$A$7:$A$424),2),"")</f>
        <v/>
      </c>
      <c r="C81" s="26" t="str">
        <f>IFERROR(INDEX('SEMANA 17 AL 21 MAR'!$A$7:$AA$383,MATCH(A81,'SEMANA 17 AL 21 MAR'!$A$7:$A$424),3),"")</f>
        <v/>
      </c>
      <c r="D81" s="26" t="str">
        <f>IFERROR(INDEX('SEMANA 17 AL 21 MAR'!$A$7:$AA$383,MATCH(A81,'SEMANA 17 AL 21 MAR'!$A$7:$A$424),5),"")</f>
        <v/>
      </c>
      <c r="E81" s="122" t="str">
        <f>IFERROR(INDEX('SEMANA 17 AL 21 MAR'!$A$7:$AA$383,MATCH(A81,'SEMANA 17 AL 21 MAR'!$A$7:$A$424),6),"")</f>
        <v/>
      </c>
      <c r="F81" s="123" t="str">
        <f>IFERROR(INDEX('SEMANA 17 AL 21 MAR'!$A$7:$AA$383,MATCH(A81,'SEMANA 17 AL 21 MAR'!$A$7:$A$424),7),"")</f>
        <v/>
      </c>
      <c r="G81" s="284" t="str">
        <f>IFERROR(INDEX('SEMANA 17 AL 21 MAR'!$A$7:$AA$383,MATCH(A81,'SEMANA 17 AL 21 MAR'!$A$7:$A$424),10),"")</f>
        <v/>
      </c>
      <c r="H81" s="313" t="str">
        <f t="shared" si="8"/>
        <v/>
      </c>
      <c r="I81" s="314"/>
      <c r="K81" s="84"/>
      <c r="L81" s="86"/>
      <c r="M81" s="86"/>
      <c r="N81" s="86"/>
      <c r="O81" s="86"/>
      <c r="P81" s="86"/>
      <c r="Q81" s="86"/>
      <c r="R81" s="86"/>
      <c r="S81"/>
      <c r="T81" s="84"/>
      <c r="U81" s="84"/>
      <c r="V81"/>
      <c r="W81" s="157"/>
      <c r="X81" s="157"/>
      <c r="Y81" s="157"/>
      <c r="Z81" s="157"/>
      <c r="AA81" s="157"/>
      <c r="AB81" s="157"/>
      <c r="AC81" s="157"/>
      <c r="AD81" s="157"/>
      <c r="AE81" s="157"/>
      <c r="AF81" s="157"/>
    </row>
    <row r="82" spans="1:32" hidden="1" x14ac:dyDescent="0.25">
      <c r="A82" s="141"/>
      <c r="B82" s="26" t="str">
        <f>IFERROR(INDEX('SEMANA 17 AL 21 MAR'!$A$7:$AA$383,MATCH(A82,'SEMANA 17 AL 21 MAR'!$A$7:$A$424),2),"")</f>
        <v/>
      </c>
      <c r="C82" s="26" t="str">
        <f>IFERROR(INDEX('SEMANA 17 AL 21 MAR'!$A$7:$AA$383,MATCH(A82,'SEMANA 17 AL 21 MAR'!$A$7:$A$424),3),"")</f>
        <v/>
      </c>
      <c r="D82" s="26" t="str">
        <f>IFERROR(INDEX('SEMANA 17 AL 21 MAR'!$A$7:$AA$383,MATCH(A82,'SEMANA 17 AL 21 MAR'!$A$7:$A$424),5),"")</f>
        <v/>
      </c>
      <c r="E82" s="122" t="str">
        <f>IFERROR(INDEX('SEMANA 17 AL 21 MAR'!$A$7:$AA$383,MATCH(A82,'SEMANA 17 AL 21 MAR'!$A$7:$A$424),6),"")</f>
        <v/>
      </c>
      <c r="F82" s="123" t="str">
        <f>IFERROR(INDEX('SEMANA 17 AL 21 MAR'!$A$7:$AA$383,MATCH(A82,'SEMANA 17 AL 21 MAR'!$A$7:$A$424),7),"")</f>
        <v/>
      </c>
      <c r="G82" s="284" t="str">
        <f>IFERROR(INDEX('SEMANA 17 AL 21 MAR'!$A$7:$AA$383,MATCH(A82,'SEMANA 17 AL 21 MAR'!$A$7:$A$424),10),"")</f>
        <v/>
      </c>
      <c r="H82" s="313" t="str">
        <f t="shared" si="8"/>
        <v/>
      </c>
      <c r="I82" s="314"/>
      <c r="K82" s="84"/>
      <c r="L82" s="86"/>
      <c r="M82" s="86"/>
      <c r="N82" s="86"/>
      <c r="O82" s="86"/>
      <c r="P82" s="86"/>
      <c r="Q82" s="86"/>
      <c r="R82" s="86"/>
      <c r="S82"/>
      <c r="T82" s="84"/>
      <c r="U82" s="84"/>
      <c r="V82"/>
      <c r="W82" s="157"/>
      <c r="X82" s="157"/>
      <c r="Y82" s="157"/>
      <c r="Z82" s="157"/>
      <c r="AA82" s="157"/>
      <c r="AB82" s="157"/>
      <c r="AC82" s="157"/>
      <c r="AD82" s="157"/>
      <c r="AE82" s="157"/>
      <c r="AF82" s="157"/>
    </row>
    <row r="83" spans="1:32" hidden="1" x14ac:dyDescent="0.25">
      <c r="A83" s="141"/>
      <c r="B83" s="26" t="str">
        <f>IFERROR(INDEX('SEMANA 17 AL 21 MAR'!$A$7:$AA$383,MATCH(A83,'SEMANA 17 AL 21 MAR'!$A$7:$A$424),2),"")</f>
        <v/>
      </c>
      <c r="C83" s="26" t="str">
        <f>IFERROR(INDEX('SEMANA 17 AL 21 MAR'!$A$7:$AA$383,MATCH(A83,'SEMANA 17 AL 21 MAR'!$A$7:$A$424),3),"")</f>
        <v/>
      </c>
      <c r="D83" s="26" t="str">
        <f>IFERROR(INDEX('SEMANA 17 AL 21 MAR'!$A$7:$AA$383,MATCH(A83,'SEMANA 17 AL 21 MAR'!$A$7:$A$424),5),"")</f>
        <v/>
      </c>
      <c r="E83" s="122" t="str">
        <f>IFERROR(INDEX('SEMANA 17 AL 21 MAR'!$A$7:$AA$383,MATCH(A83,'SEMANA 17 AL 21 MAR'!$A$7:$A$424),6),"")</f>
        <v/>
      </c>
      <c r="F83" s="123" t="str">
        <f>IFERROR(INDEX('SEMANA 17 AL 21 MAR'!$A$7:$AA$383,MATCH(A83,'SEMANA 17 AL 21 MAR'!$A$7:$A$424),7),"")</f>
        <v/>
      </c>
      <c r="G83" s="284" t="str">
        <f>IFERROR(INDEX('SEMANA 17 AL 21 MAR'!$A$7:$AA$383,MATCH(A83,'SEMANA 17 AL 21 MAR'!$A$7:$A$424),10),"")</f>
        <v/>
      </c>
      <c r="H83" s="313" t="str">
        <f t="shared" si="8"/>
        <v/>
      </c>
      <c r="I83" s="314"/>
      <c r="K83" s="84"/>
      <c r="L83" s="86"/>
      <c r="M83" s="86"/>
      <c r="N83" s="86"/>
      <c r="O83" s="86"/>
      <c r="P83" s="86"/>
      <c r="Q83" s="86"/>
      <c r="R83" s="86"/>
      <c r="S83"/>
      <c r="T83" s="84"/>
      <c r="U83" s="84"/>
      <c r="V83"/>
      <c r="W83" s="157"/>
      <c r="X83" s="157"/>
      <c r="Y83" s="157"/>
      <c r="Z83" s="157"/>
      <c r="AA83" s="157"/>
      <c r="AB83" s="157"/>
      <c r="AC83" s="157"/>
      <c r="AD83" s="157"/>
      <c r="AE83" s="157"/>
      <c r="AF83" s="157"/>
    </row>
    <row r="84" spans="1:32" hidden="1" x14ac:dyDescent="0.25">
      <c r="A84" s="141"/>
      <c r="B84" s="26" t="str">
        <f>IFERROR(INDEX('SEMANA 17 AL 21 MAR'!$A$7:$AA$383,MATCH(A84,'SEMANA 17 AL 21 MAR'!$A$7:$A$424),2),"")</f>
        <v/>
      </c>
      <c r="C84" s="26" t="str">
        <f>IFERROR(INDEX('SEMANA 17 AL 21 MAR'!$A$7:$AA$383,MATCH(A84,'SEMANA 17 AL 21 MAR'!$A$7:$A$424),3),"")</f>
        <v/>
      </c>
      <c r="D84" s="26" t="str">
        <f>IFERROR(INDEX('SEMANA 17 AL 21 MAR'!$A$7:$AA$383,MATCH(A84,'SEMANA 17 AL 21 MAR'!$A$7:$A$424),5),"")</f>
        <v/>
      </c>
      <c r="E84" s="122" t="str">
        <f>IFERROR(INDEX('SEMANA 17 AL 21 MAR'!$A$7:$AA$383,MATCH(A84,'SEMANA 17 AL 21 MAR'!$A$7:$A$424),6),"")</f>
        <v/>
      </c>
      <c r="F84" s="123" t="str">
        <f>IFERROR(INDEX('SEMANA 17 AL 21 MAR'!$A$7:$AA$383,MATCH(A84,'SEMANA 17 AL 21 MAR'!$A$7:$A$424),7),"")</f>
        <v/>
      </c>
      <c r="G84" s="284" t="str">
        <f>IFERROR(INDEX('SEMANA 17 AL 21 MAR'!$A$7:$AA$383,MATCH(A84,'SEMANA 17 AL 21 MAR'!$A$7:$A$424),10),"")</f>
        <v/>
      </c>
      <c r="H84" s="313" t="str">
        <f t="shared" si="8"/>
        <v/>
      </c>
      <c r="I84" s="314"/>
      <c r="K84" s="84"/>
      <c r="L84" s="86"/>
      <c r="M84" s="86"/>
      <c r="N84" s="86"/>
      <c r="O84" s="86"/>
      <c r="P84" s="86"/>
      <c r="Q84" s="86"/>
      <c r="R84" s="86"/>
      <c r="S84"/>
      <c r="T84" s="84"/>
      <c r="U84" s="84"/>
      <c r="V84"/>
      <c r="W84" s="157"/>
      <c r="X84" s="157"/>
      <c r="Y84" s="157"/>
      <c r="Z84" s="157"/>
      <c r="AA84" s="157"/>
      <c r="AB84" s="157"/>
      <c r="AC84" s="157"/>
      <c r="AD84" s="157"/>
      <c r="AE84" s="157"/>
      <c r="AF84" s="157"/>
    </row>
    <row r="85" spans="1:32" hidden="1" x14ac:dyDescent="0.25">
      <c r="A85" s="141"/>
      <c r="B85" s="26" t="str">
        <f>IFERROR(INDEX('SEMANA 17 AL 21 MAR'!$A$7:$AA$383,MATCH(A85,'SEMANA 17 AL 21 MAR'!$A$7:$A$424),2),"")</f>
        <v/>
      </c>
      <c r="C85" s="26" t="str">
        <f>IFERROR(INDEX('SEMANA 17 AL 21 MAR'!$A$7:$AA$383,MATCH(A85,'SEMANA 17 AL 21 MAR'!$A$7:$A$424),3),"")</f>
        <v/>
      </c>
      <c r="D85" s="26" t="str">
        <f>IFERROR(INDEX('SEMANA 17 AL 21 MAR'!$A$7:$AA$383,MATCH(A85,'SEMANA 17 AL 21 MAR'!$A$7:$A$424),5),"")</f>
        <v/>
      </c>
      <c r="E85" s="122" t="str">
        <f>IFERROR(INDEX('SEMANA 17 AL 21 MAR'!$A$7:$AA$383,MATCH(A85,'SEMANA 17 AL 21 MAR'!$A$7:$A$424),6),"")</f>
        <v/>
      </c>
      <c r="F85" s="123" t="str">
        <f>IFERROR(INDEX('SEMANA 17 AL 21 MAR'!$A$7:$AA$383,MATCH(A85,'SEMANA 17 AL 21 MAR'!$A$7:$A$424),7),"")</f>
        <v/>
      </c>
      <c r="G85" s="284" t="str">
        <f>IFERROR(INDEX('SEMANA 17 AL 21 MAR'!$A$7:$AA$383,MATCH(A85,'SEMANA 17 AL 21 MAR'!$A$7:$A$424),10),"")</f>
        <v/>
      </c>
      <c r="H85" s="313" t="str">
        <f t="shared" si="8"/>
        <v/>
      </c>
      <c r="I85" s="314"/>
      <c r="K85" s="84"/>
      <c r="L85" s="86"/>
      <c r="M85" s="86"/>
      <c r="N85" s="86"/>
      <c r="O85" s="86"/>
      <c r="P85" s="86"/>
      <c r="Q85" s="86"/>
      <c r="R85" s="86"/>
      <c r="S85"/>
      <c r="T85" s="84"/>
      <c r="U85" s="84"/>
      <c r="V85"/>
      <c r="W85" s="157"/>
      <c r="X85" s="157"/>
      <c r="Y85" s="157"/>
      <c r="Z85" s="157"/>
      <c r="AA85" s="157"/>
      <c r="AB85" s="157"/>
      <c r="AC85" s="157"/>
      <c r="AD85" s="157"/>
      <c r="AE85" s="157"/>
      <c r="AF85" s="157"/>
    </row>
    <row r="86" spans="1:32" hidden="1" x14ac:dyDescent="0.25">
      <c r="A86" s="141"/>
      <c r="B86" s="26" t="str">
        <f>IFERROR(INDEX('SEMANA 17 AL 21 MAR'!$A$7:$AA$383,MATCH(A86,'SEMANA 17 AL 21 MAR'!$A$7:$A$424),2),"")</f>
        <v/>
      </c>
      <c r="C86" s="26" t="str">
        <f>IFERROR(INDEX('SEMANA 17 AL 21 MAR'!$A$7:$AA$383,MATCH(A86,'SEMANA 17 AL 21 MAR'!$A$7:$A$424),3),"")</f>
        <v/>
      </c>
      <c r="D86" s="26" t="str">
        <f>IFERROR(INDEX('SEMANA 17 AL 21 MAR'!$A$7:$AA$383,MATCH(A86,'SEMANA 17 AL 21 MAR'!$A$7:$A$424),5),"")</f>
        <v/>
      </c>
      <c r="E86" s="122" t="str">
        <f>IFERROR(INDEX('SEMANA 17 AL 21 MAR'!$A$7:$AA$383,MATCH(A86,'SEMANA 17 AL 21 MAR'!$A$7:$A$424),6),"")</f>
        <v/>
      </c>
      <c r="F86" s="123" t="str">
        <f>IFERROR(INDEX('SEMANA 17 AL 21 MAR'!$A$7:$AA$383,MATCH(A86,'SEMANA 17 AL 21 MAR'!$A$7:$A$424),7),"")</f>
        <v/>
      </c>
      <c r="G86" s="284" t="str">
        <f>IFERROR(INDEX('SEMANA 17 AL 21 MAR'!$A$7:$AA$383,MATCH(A86,'SEMANA 17 AL 21 MAR'!$A$7:$A$424),10),"")</f>
        <v/>
      </c>
      <c r="H86" s="313" t="str">
        <f t="shared" si="8"/>
        <v/>
      </c>
      <c r="I86" s="314"/>
      <c r="K86" s="84"/>
      <c r="L86" s="86"/>
      <c r="M86" s="86"/>
      <c r="N86" s="86"/>
      <c r="O86" s="86"/>
      <c r="P86" s="86"/>
      <c r="Q86" s="86"/>
      <c r="R86" s="86"/>
      <c r="S86"/>
      <c r="T86" s="84"/>
      <c r="U86" s="84"/>
      <c r="V86"/>
      <c r="W86" s="157"/>
      <c r="X86" s="157"/>
      <c r="Y86" s="157"/>
      <c r="Z86" s="157"/>
      <c r="AA86" s="157"/>
      <c r="AB86" s="157"/>
      <c r="AC86" s="157"/>
      <c r="AD86" s="157"/>
      <c r="AE86" s="157"/>
      <c r="AF86" s="157"/>
    </row>
    <row r="87" spans="1:32" hidden="1" x14ac:dyDescent="0.25">
      <c r="A87" s="141"/>
      <c r="B87" s="26" t="str">
        <f>IFERROR(INDEX('SEMANA 17 AL 21 MAR'!$A$7:$AA$383,MATCH(A87,'SEMANA 17 AL 21 MAR'!$A$7:$A$424),2),"")</f>
        <v/>
      </c>
      <c r="C87" s="26" t="str">
        <f>IFERROR(INDEX('SEMANA 17 AL 21 MAR'!$A$7:$AA$383,MATCH(A87,'SEMANA 17 AL 21 MAR'!$A$7:$A$424),3),"")</f>
        <v/>
      </c>
      <c r="D87" s="26" t="str">
        <f>IFERROR(INDEX('SEMANA 17 AL 21 MAR'!$A$7:$AA$383,MATCH(A87,'SEMANA 17 AL 21 MAR'!$A$7:$A$424),5),"")</f>
        <v/>
      </c>
      <c r="E87" s="122" t="str">
        <f>IFERROR(INDEX('SEMANA 17 AL 21 MAR'!$A$7:$AA$383,MATCH(A87,'SEMANA 17 AL 21 MAR'!$A$7:$A$424),6),"")</f>
        <v/>
      </c>
      <c r="F87" s="123" t="str">
        <f>IFERROR(INDEX('SEMANA 17 AL 21 MAR'!$A$7:$AA$383,MATCH(A87,'SEMANA 17 AL 21 MAR'!$A$7:$A$424),7),"")</f>
        <v/>
      </c>
      <c r="G87" s="284" t="str">
        <f>IFERROR(INDEX('SEMANA 17 AL 21 MAR'!$A$7:$AA$383,MATCH(A87,'SEMANA 17 AL 21 MAR'!$A$7:$A$424),10),"")</f>
        <v/>
      </c>
      <c r="H87" s="313" t="str">
        <f t="shared" si="8"/>
        <v/>
      </c>
      <c r="I87" s="314"/>
      <c r="K87" s="84"/>
      <c r="L87" s="86"/>
      <c r="M87" s="86"/>
      <c r="N87" s="86"/>
      <c r="O87" s="86"/>
      <c r="P87" s="86"/>
      <c r="Q87" s="86"/>
      <c r="R87" s="86"/>
      <c r="S87"/>
      <c r="T87" s="84"/>
      <c r="U87" s="84"/>
      <c r="V87"/>
      <c r="W87" s="157"/>
      <c r="X87" s="157"/>
      <c r="Y87" s="157"/>
      <c r="Z87" s="157"/>
      <c r="AA87" s="157"/>
      <c r="AB87" s="157"/>
      <c r="AC87" s="157"/>
      <c r="AD87" s="157"/>
      <c r="AE87" s="157"/>
      <c r="AF87" s="157"/>
    </row>
    <row r="88" spans="1:32" hidden="1" x14ac:dyDescent="0.25">
      <c r="A88" s="141"/>
      <c r="B88" s="26" t="str">
        <f>IFERROR(INDEX('SEMANA 17 AL 21 MAR'!$A$7:$AA$383,MATCH(A88,'SEMANA 17 AL 21 MAR'!$A$7:$A$424),2),"")</f>
        <v/>
      </c>
      <c r="C88" s="26" t="str">
        <f>IFERROR(INDEX('SEMANA 17 AL 21 MAR'!$A$7:$AA$383,MATCH(A88,'SEMANA 17 AL 21 MAR'!$A$7:$A$424),3),"")</f>
        <v/>
      </c>
      <c r="D88" s="26" t="str">
        <f>IFERROR(INDEX('SEMANA 17 AL 21 MAR'!$A$7:$AA$383,MATCH(A88,'SEMANA 17 AL 21 MAR'!$A$7:$A$424),5),"")</f>
        <v/>
      </c>
      <c r="E88" s="122" t="str">
        <f>IFERROR(INDEX('SEMANA 17 AL 21 MAR'!$A$7:$AA$383,MATCH(A88,'SEMANA 17 AL 21 MAR'!$A$7:$A$424),6),"")</f>
        <v/>
      </c>
      <c r="F88" s="123" t="str">
        <f>IFERROR(INDEX('SEMANA 17 AL 21 MAR'!$A$7:$AA$383,MATCH(A88,'SEMANA 17 AL 21 MAR'!$A$7:$A$424),7),"")</f>
        <v/>
      </c>
      <c r="G88" s="284" t="str">
        <f>IFERROR(INDEX('SEMANA 17 AL 21 MAR'!$A$7:$AA$383,MATCH(A88,'SEMANA 17 AL 21 MAR'!$A$7:$A$424),10),"")</f>
        <v/>
      </c>
      <c r="H88" s="313" t="str">
        <f t="shared" si="8"/>
        <v/>
      </c>
      <c r="I88" s="314"/>
      <c r="K88" s="84"/>
      <c r="L88" s="86"/>
      <c r="M88" s="86"/>
      <c r="N88" s="86"/>
      <c r="O88" s="86"/>
      <c r="P88" s="86"/>
      <c r="Q88" s="86"/>
      <c r="R88" s="86"/>
      <c r="S88"/>
      <c r="T88" s="84"/>
      <c r="U88" s="84"/>
      <c r="V88"/>
      <c r="W88" s="157"/>
      <c r="X88" s="157"/>
      <c r="Y88" s="157"/>
      <c r="Z88" s="157"/>
      <c r="AA88" s="157"/>
      <c r="AB88" s="157"/>
      <c r="AC88" s="157"/>
      <c r="AD88" s="157"/>
      <c r="AE88" s="157"/>
      <c r="AF88" s="157"/>
    </row>
    <row r="89" spans="1:32" hidden="1" x14ac:dyDescent="0.25">
      <c r="A89" s="141"/>
      <c r="B89" s="26" t="str">
        <f>IFERROR(INDEX('SEMANA 17 AL 21 MAR'!$A$7:$AA$383,MATCH(A89,'SEMANA 17 AL 21 MAR'!$A$7:$A$424),2),"")</f>
        <v/>
      </c>
      <c r="C89" s="26" t="str">
        <f>IFERROR(INDEX('SEMANA 17 AL 21 MAR'!$A$7:$AA$383,MATCH(A89,'SEMANA 17 AL 21 MAR'!$A$7:$A$424),3),"")</f>
        <v/>
      </c>
      <c r="D89" s="26" t="str">
        <f>IFERROR(INDEX('SEMANA 17 AL 21 MAR'!$A$7:$AA$383,MATCH(A89,'SEMANA 17 AL 21 MAR'!$A$7:$A$424),5),"")</f>
        <v/>
      </c>
      <c r="E89" s="122" t="str">
        <f>IFERROR(INDEX('SEMANA 17 AL 21 MAR'!$A$7:$AA$383,MATCH(A89,'SEMANA 17 AL 21 MAR'!$A$7:$A$424),6),"")</f>
        <v/>
      </c>
      <c r="F89" s="123" t="str">
        <f>IFERROR(INDEX('SEMANA 17 AL 21 MAR'!$A$7:$AA$383,MATCH(A89,'SEMANA 17 AL 21 MAR'!$A$7:$A$424),7),"")</f>
        <v/>
      </c>
      <c r="G89" s="284" t="str">
        <f>IFERROR(INDEX('SEMANA 17 AL 21 MAR'!$A$7:$AA$383,MATCH(A89,'SEMANA 17 AL 21 MAR'!$A$7:$A$424),10),"")</f>
        <v/>
      </c>
      <c r="H89" s="313" t="str">
        <f t="shared" si="8"/>
        <v/>
      </c>
      <c r="I89" s="314"/>
      <c r="K89" s="84"/>
      <c r="L89" s="86"/>
      <c r="M89" s="86"/>
      <c r="N89" s="86"/>
      <c r="O89" s="86"/>
      <c r="P89" s="86"/>
      <c r="Q89" s="86"/>
      <c r="R89" s="86"/>
      <c r="S89"/>
      <c r="T89" s="84"/>
      <c r="U89" s="84"/>
      <c r="V89"/>
      <c r="W89" s="157"/>
      <c r="X89" s="157"/>
      <c r="Y89" s="157"/>
      <c r="Z89" s="157"/>
      <c r="AA89" s="157"/>
      <c r="AB89" s="157"/>
      <c r="AC89" s="157"/>
      <c r="AD89" s="157"/>
      <c r="AE89" s="157"/>
      <c r="AF89" s="157"/>
    </row>
    <row r="90" spans="1:32" hidden="1" x14ac:dyDescent="0.25">
      <c r="A90" s="141"/>
      <c r="B90" s="26" t="str">
        <f>IFERROR(INDEX('SEMANA 17 AL 21 MAR'!$A$7:$AA$383,MATCH(A90,'SEMANA 17 AL 21 MAR'!$A$7:$A$424),2),"")</f>
        <v/>
      </c>
      <c r="C90" s="26" t="str">
        <f>IFERROR(INDEX('SEMANA 17 AL 21 MAR'!$A$7:$AA$383,MATCH(A90,'SEMANA 17 AL 21 MAR'!$A$7:$A$424),3),"")</f>
        <v/>
      </c>
      <c r="D90" s="26" t="str">
        <f>IFERROR(INDEX('SEMANA 17 AL 21 MAR'!$A$7:$AA$383,MATCH(A90,'SEMANA 17 AL 21 MAR'!$A$7:$A$424),5),"")</f>
        <v/>
      </c>
      <c r="E90" s="122" t="str">
        <f>IFERROR(INDEX('SEMANA 17 AL 21 MAR'!$A$7:$AA$383,MATCH(A90,'SEMANA 17 AL 21 MAR'!$A$7:$A$424),6),"")</f>
        <v/>
      </c>
      <c r="F90" s="123" t="str">
        <f>IFERROR(INDEX('SEMANA 17 AL 21 MAR'!$A$7:$AA$383,MATCH(A90,'SEMANA 17 AL 21 MAR'!$A$7:$A$424),7),"")</f>
        <v/>
      </c>
      <c r="G90" s="284" t="str">
        <f>IFERROR(INDEX('SEMANA 17 AL 21 MAR'!$A$7:$AA$383,MATCH(A90,'SEMANA 17 AL 21 MAR'!$A$7:$A$424),10),"")</f>
        <v/>
      </c>
      <c r="H90" s="313" t="str">
        <f t="shared" si="8"/>
        <v/>
      </c>
      <c r="I90" s="314"/>
      <c r="K90" s="84"/>
      <c r="L90" s="86"/>
      <c r="M90" s="86"/>
      <c r="N90" s="86"/>
      <c r="O90" s="86"/>
      <c r="P90" s="86"/>
      <c r="Q90" s="86"/>
      <c r="R90" s="86"/>
      <c r="S90"/>
      <c r="T90" s="84"/>
      <c r="U90" s="84"/>
      <c r="V90"/>
      <c r="W90" s="157"/>
      <c r="X90" s="157"/>
      <c r="Y90" s="157"/>
      <c r="Z90" s="157"/>
      <c r="AA90" s="157"/>
      <c r="AB90" s="157"/>
      <c r="AC90" s="157"/>
      <c r="AD90" s="157"/>
      <c r="AE90" s="157"/>
      <c r="AF90" s="157"/>
    </row>
    <row r="91" spans="1:32" hidden="1" x14ac:dyDescent="0.25">
      <c r="A91" s="141"/>
      <c r="B91" s="26" t="str">
        <f>IFERROR(INDEX('SEMANA 17 AL 21 MAR'!$A$7:$AA$383,MATCH(A91,'SEMANA 17 AL 21 MAR'!$A$7:$A$424),2),"")</f>
        <v/>
      </c>
      <c r="C91" s="26" t="str">
        <f>IFERROR(INDEX('SEMANA 17 AL 21 MAR'!$A$7:$AA$383,MATCH(A91,'SEMANA 17 AL 21 MAR'!$A$7:$A$424),3),"")</f>
        <v/>
      </c>
      <c r="D91" s="26" t="str">
        <f>IFERROR(INDEX('SEMANA 17 AL 21 MAR'!$A$7:$AA$383,MATCH(A91,'SEMANA 17 AL 21 MAR'!$A$7:$A$424),5),"")</f>
        <v/>
      </c>
      <c r="E91" s="122" t="str">
        <f>IFERROR(INDEX('SEMANA 17 AL 21 MAR'!$A$7:$AA$383,MATCH(A91,'SEMANA 17 AL 21 MAR'!$A$7:$A$424),6),"")</f>
        <v/>
      </c>
      <c r="F91" s="123" t="str">
        <f>IFERROR(INDEX('SEMANA 17 AL 21 MAR'!$A$7:$AA$383,MATCH(A91,'SEMANA 17 AL 21 MAR'!$A$7:$A$424),7),"")</f>
        <v/>
      </c>
      <c r="G91" s="284" t="str">
        <f>IFERROR(INDEX('SEMANA 17 AL 21 MAR'!$A$7:$AA$383,MATCH(A91,'SEMANA 17 AL 21 MAR'!$A$7:$A$424),10),"")</f>
        <v/>
      </c>
      <c r="H91" s="313" t="str">
        <f t="shared" si="8"/>
        <v/>
      </c>
      <c r="I91" s="314"/>
      <c r="K91" s="84"/>
      <c r="L91" s="86"/>
      <c r="M91" s="86"/>
      <c r="N91" s="86"/>
      <c r="O91" s="86"/>
      <c r="P91" s="86"/>
      <c r="Q91" s="86"/>
      <c r="R91" s="86"/>
      <c r="S91"/>
      <c r="T91" s="84"/>
      <c r="U91" s="84"/>
      <c r="V91"/>
      <c r="W91" s="157"/>
      <c r="X91" s="157"/>
      <c r="Y91" s="157"/>
      <c r="Z91" s="157"/>
      <c r="AA91" s="157"/>
      <c r="AB91" s="157"/>
      <c r="AC91" s="157"/>
      <c r="AD91" s="157"/>
      <c r="AE91" s="157"/>
      <c r="AF91" s="157"/>
    </row>
    <row r="92" spans="1:32" hidden="1" x14ac:dyDescent="0.25">
      <c r="A92" s="141"/>
      <c r="B92" s="26" t="str">
        <f>IFERROR(INDEX('SEMANA 17 AL 21 MAR'!$A$7:$AA$383,MATCH(A92,'SEMANA 17 AL 21 MAR'!$A$7:$A$424),2),"")</f>
        <v/>
      </c>
      <c r="C92" s="26" t="str">
        <f>IFERROR(INDEX('SEMANA 17 AL 21 MAR'!$A$7:$AA$383,MATCH(A92,'SEMANA 17 AL 21 MAR'!$A$7:$A$424),3),"")</f>
        <v/>
      </c>
      <c r="D92" s="26" t="str">
        <f>IFERROR(INDEX('SEMANA 17 AL 21 MAR'!$A$7:$AA$383,MATCH(A92,'SEMANA 17 AL 21 MAR'!$A$7:$A$424),5),"")</f>
        <v/>
      </c>
      <c r="E92" s="122" t="str">
        <f>IFERROR(INDEX('SEMANA 17 AL 21 MAR'!$A$7:$AA$383,MATCH(A92,'SEMANA 17 AL 21 MAR'!$A$7:$A$424),6),"")</f>
        <v/>
      </c>
      <c r="F92" s="123" t="str">
        <f>IFERROR(INDEX('SEMANA 17 AL 21 MAR'!$A$7:$AA$383,MATCH(A92,'SEMANA 17 AL 21 MAR'!$A$7:$A$424),7),"")</f>
        <v/>
      </c>
      <c r="G92" s="284" t="str">
        <f>IFERROR(INDEX('SEMANA 17 AL 21 MAR'!$A$7:$AA$383,MATCH(A92,'SEMANA 17 AL 21 MAR'!$A$7:$A$424),10),"")</f>
        <v/>
      </c>
      <c r="H92" s="313" t="str">
        <f t="shared" si="8"/>
        <v/>
      </c>
      <c r="I92" s="314"/>
      <c r="K92" s="84"/>
      <c r="L92" s="86"/>
      <c r="M92" s="86"/>
      <c r="N92" s="86"/>
      <c r="O92" s="86"/>
      <c r="P92" s="86"/>
      <c r="Q92" s="86"/>
      <c r="R92" s="86"/>
      <c r="S92"/>
      <c r="T92" s="84"/>
      <c r="U92" s="84"/>
      <c r="V92"/>
      <c r="W92" s="157"/>
      <c r="X92" s="157"/>
      <c r="Y92" s="157"/>
      <c r="Z92" s="157"/>
      <c r="AA92" s="157"/>
      <c r="AB92" s="157"/>
      <c r="AC92" s="157"/>
      <c r="AD92" s="157"/>
      <c r="AE92" s="157"/>
      <c r="AF92" s="157"/>
    </row>
    <row r="93" spans="1:32" hidden="1" x14ac:dyDescent="0.25">
      <c r="A93" s="141"/>
      <c r="B93" s="26" t="str">
        <f>IFERROR(INDEX('SEMANA 17 AL 21 MAR'!$A$7:$AA$383,MATCH(A93,'SEMANA 17 AL 21 MAR'!$A$7:$A$424),2),"")</f>
        <v/>
      </c>
      <c r="C93" s="26" t="str">
        <f>IFERROR(INDEX('SEMANA 17 AL 21 MAR'!$A$7:$AA$383,MATCH(A93,'SEMANA 17 AL 21 MAR'!$A$7:$A$424),3),"")</f>
        <v/>
      </c>
      <c r="D93" s="26" t="str">
        <f>IFERROR(INDEX('SEMANA 17 AL 21 MAR'!$A$7:$AA$383,MATCH(A93,'SEMANA 17 AL 21 MAR'!$A$7:$A$424),5),"")</f>
        <v/>
      </c>
      <c r="E93" s="122" t="str">
        <f>IFERROR(INDEX('SEMANA 17 AL 21 MAR'!$A$7:$AA$383,MATCH(A93,'SEMANA 17 AL 21 MAR'!$A$7:$A$424),6),"")</f>
        <v/>
      </c>
      <c r="F93" s="123" t="str">
        <f>IFERROR(INDEX('SEMANA 17 AL 21 MAR'!$A$7:$AA$383,MATCH(A93,'SEMANA 17 AL 21 MAR'!$A$7:$A$424),7),"")</f>
        <v/>
      </c>
      <c r="G93" s="284" t="str">
        <f>IFERROR(INDEX('SEMANA 17 AL 21 MAR'!$A$7:$AA$383,MATCH(A93,'SEMANA 17 AL 21 MAR'!$A$7:$A$424),10),"")</f>
        <v/>
      </c>
      <c r="H93" s="313" t="str">
        <f t="shared" si="8"/>
        <v/>
      </c>
      <c r="I93" s="314"/>
      <c r="K93" s="84"/>
      <c r="L93" s="86"/>
      <c r="M93" s="86"/>
      <c r="N93" s="86"/>
      <c r="O93" s="86"/>
      <c r="P93" s="86"/>
      <c r="Q93" s="86"/>
      <c r="R93" s="86"/>
      <c r="S93"/>
      <c r="T93" s="84"/>
      <c r="U93" s="84"/>
      <c r="V93"/>
      <c r="W93" s="157"/>
      <c r="X93" s="157"/>
      <c r="Y93" s="157"/>
      <c r="Z93" s="157"/>
      <c r="AA93" s="157"/>
      <c r="AB93" s="157"/>
      <c r="AC93" s="157"/>
      <c r="AD93" s="157"/>
      <c r="AE93" s="157"/>
      <c r="AF93" s="157"/>
    </row>
    <row r="94" spans="1:32" hidden="1" x14ac:dyDescent="0.25">
      <c r="A94" s="141"/>
      <c r="B94" s="26" t="str">
        <f>IFERROR(INDEX('SEMANA 17 AL 21 MAR'!$A$7:$AA$383,MATCH(A94,'SEMANA 17 AL 21 MAR'!$A$7:$A$424),2),"")</f>
        <v/>
      </c>
      <c r="C94" s="26" t="str">
        <f>IFERROR(INDEX('SEMANA 17 AL 21 MAR'!$A$7:$AA$383,MATCH(A94,'SEMANA 17 AL 21 MAR'!$A$7:$A$424),3),"")</f>
        <v/>
      </c>
      <c r="D94" s="26" t="str">
        <f>IFERROR(INDEX('SEMANA 17 AL 21 MAR'!$A$7:$AA$383,MATCH(A94,'SEMANA 17 AL 21 MAR'!$A$7:$A$424),5),"")</f>
        <v/>
      </c>
      <c r="E94" s="122" t="str">
        <f>IFERROR(INDEX('SEMANA 17 AL 21 MAR'!$A$7:$AA$383,MATCH(A94,'SEMANA 17 AL 21 MAR'!$A$7:$A$424),6),"")</f>
        <v/>
      </c>
      <c r="F94" s="123" t="str">
        <f>IFERROR(INDEX('SEMANA 17 AL 21 MAR'!$A$7:$AA$383,MATCH(A94,'SEMANA 17 AL 21 MAR'!$A$7:$A$424),7),"")</f>
        <v/>
      </c>
      <c r="G94" s="284" t="str">
        <f>IFERROR(INDEX('SEMANA 17 AL 21 MAR'!$A$7:$AA$383,MATCH(A94,'SEMANA 17 AL 21 MAR'!$A$7:$A$424),10),"")</f>
        <v/>
      </c>
      <c r="H94" s="313" t="str">
        <f t="shared" si="8"/>
        <v/>
      </c>
      <c r="I94" s="314"/>
      <c r="K94" s="84"/>
      <c r="L94" s="86"/>
      <c r="M94" s="86"/>
      <c r="N94" s="86"/>
      <c r="O94" s="86"/>
      <c r="P94" s="86"/>
      <c r="Q94" s="86"/>
      <c r="R94" s="86"/>
      <c r="S94"/>
      <c r="T94" s="84"/>
      <c r="U94" s="84"/>
      <c r="V94"/>
      <c r="W94" s="157"/>
      <c r="X94" s="157"/>
      <c r="Y94" s="157"/>
      <c r="Z94" s="157"/>
      <c r="AA94" s="157"/>
      <c r="AB94" s="157"/>
      <c r="AC94" s="157"/>
      <c r="AD94" s="157"/>
      <c r="AE94" s="157"/>
      <c r="AF94" s="157"/>
    </row>
    <row r="95" spans="1:32" hidden="1" x14ac:dyDescent="0.25">
      <c r="A95" s="141"/>
      <c r="B95" s="26" t="str">
        <f>IFERROR(INDEX('SEMANA 17 AL 21 MAR'!$A$7:$AA$383,MATCH(A95,'SEMANA 17 AL 21 MAR'!$A$7:$A$424),2),"")</f>
        <v/>
      </c>
      <c r="C95" s="26" t="str">
        <f>IFERROR(INDEX('SEMANA 17 AL 21 MAR'!$A$7:$AA$383,MATCH(A95,'SEMANA 17 AL 21 MAR'!$A$7:$A$424),3),"")</f>
        <v/>
      </c>
      <c r="D95" s="26" t="str">
        <f>IFERROR(INDEX('SEMANA 17 AL 21 MAR'!$A$7:$AA$383,MATCH(A95,'SEMANA 17 AL 21 MAR'!$A$7:$A$424),5),"")</f>
        <v/>
      </c>
      <c r="E95" s="122" t="str">
        <f>IFERROR(INDEX('SEMANA 17 AL 21 MAR'!$A$7:$AA$383,MATCH(A95,'SEMANA 17 AL 21 MAR'!$A$7:$A$424),6),"")</f>
        <v/>
      </c>
      <c r="F95" s="123" t="str">
        <f>IFERROR(INDEX('SEMANA 17 AL 21 MAR'!$A$7:$AA$383,MATCH(A95,'SEMANA 17 AL 21 MAR'!$A$7:$A$424),7),"")</f>
        <v/>
      </c>
      <c r="G95" s="284" t="str">
        <f>IFERROR(INDEX('SEMANA 17 AL 21 MAR'!$A$7:$AA$383,MATCH(A95,'SEMANA 17 AL 21 MAR'!$A$7:$A$424),10),"")</f>
        <v/>
      </c>
      <c r="H95" s="313" t="str">
        <f t="shared" si="8"/>
        <v/>
      </c>
      <c r="I95" s="314"/>
      <c r="K95" s="84"/>
      <c r="L95" s="86"/>
      <c r="M95" s="86"/>
      <c r="N95" s="86"/>
      <c r="O95" s="86"/>
      <c r="P95" s="86"/>
      <c r="Q95" s="86"/>
      <c r="R95" s="86"/>
      <c r="S95"/>
      <c r="T95" s="84"/>
      <c r="U95" s="84"/>
      <c r="V95"/>
      <c r="W95" s="157"/>
      <c r="X95" s="157"/>
      <c r="Y95" s="157"/>
      <c r="Z95" s="157"/>
      <c r="AA95" s="157"/>
      <c r="AB95" s="157"/>
      <c r="AC95" s="157"/>
      <c r="AD95" s="157"/>
      <c r="AE95" s="157"/>
      <c r="AF95" s="157"/>
    </row>
    <row r="96" spans="1:32" hidden="1" x14ac:dyDescent="0.25">
      <c r="A96" s="141"/>
      <c r="B96" s="26" t="str">
        <f>IFERROR(INDEX('SEMANA 17 AL 21 MAR'!$A$7:$AA$383,MATCH(A96,'SEMANA 17 AL 21 MAR'!$A$7:$A$424),2),"")</f>
        <v/>
      </c>
      <c r="C96" s="26" t="str">
        <f>IFERROR(INDEX('SEMANA 17 AL 21 MAR'!$A$7:$AA$383,MATCH(A96,'SEMANA 17 AL 21 MAR'!$A$7:$A$424),3),"")</f>
        <v/>
      </c>
      <c r="D96" s="26" t="str">
        <f>IFERROR(INDEX('SEMANA 17 AL 21 MAR'!$A$7:$AA$383,MATCH(A96,'SEMANA 17 AL 21 MAR'!$A$7:$A$424),5),"")</f>
        <v/>
      </c>
      <c r="E96" s="122" t="str">
        <f>IFERROR(INDEX('SEMANA 17 AL 21 MAR'!$A$7:$AA$383,MATCH(A96,'SEMANA 17 AL 21 MAR'!$A$7:$A$424),6),"")</f>
        <v/>
      </c>
      <c r="F96" s="123" t="str">
        <f>IFERROR(INDEX('SEMANA 17 AL 21 MAR'!$A$7:$AA$383,MATCH(A96,'SEMANA 17 AL 21 MAR'!$A$7:$A$424),7),"")</f>
        <v/>
      </c>
      <c r="G96" s="284" t="str">
        <f>IFERROR(INDEX('SEMANA 17 AL 21 MAR'!$A$7:$AA$383,MATCH(A96,'SEMANA 17 AL 21 MAR'!$A$7:$A$424),10),"")</f>
        <v/>
      </c>
      <c r="H96" s="313" t="str">
        <f t="shared" si="8"/>
        <v/>
      </c>
      <c r="I96" s="314"/>
      <c r="K96" s="84"/>
      <c r="L96" s="86"/>
      <c r="M96" s="86"/>
      <c r="N96" s="86"/>
      <c r="O96" s="86"/>
      <c r="P96" s="86"/>
      <c r="Q96" s="86"/>
      <c r="R96" s="86"/>
      <c r="S96"/>
      <c r="T96" s="84"/>
      <c r="U96" s="84"/>
      <c r="V96"/>
      <c r="W96" s="157"/>
      <c r="X96" s="157"/>
      <c r="Y96" s="157"/>
      <c r="Z96" s="157"/>
      <c r="AA96" s="157"/>
      <c r="AB96" s="157"/>
      <c r="AC96" s="157"/>
      <c r="AD96" s="157"/>
      <c r="AE96" s="157"/>
      <c r="AF96" s="157"/>
    </row>
    <row r="97" spans="1:32" hidden="1" x14ac:dyDescent="0.25">
      <c r="A97" s="141"/>
      <c r="B97" s="26" t="str">
        <f>IFERROR(INDEX('SEMANA 17 AL 21 MAR'!$A$7:$AA$383,MATCH(A97,'SEMANA 17 AL 21 MAR'!$A$7:$A$424),2),"")</f>
        <v/>
      </c>
      <c r="C97" s="26" t="str">
        <f>IFERROR(INDEX('SEMANA 17 AL 21 MAR'!$A$7:$AA$383,MATCH(A97,'SEMANA 17 AL 21 MAR'!$A$7:$A$424),3),"")</f>
        <v/>
      </c>
      <c r="D97" s="26" t="str">
        <f>IFERROR(INDEX('SEMANA 17 AL 21 MAR'!$A$7:$AA$383,MATCH(A97,'SEMANA 17 AL 21 MAR'!$A$7:$A$424),5),"")</f>
        <v/>
      </c>
      <c r="E97" s="122" t="str">
        <f>IFERROR(INDEX('SEMANA 17 AL 21 MAR'!$A$7:$AA$383,MATCH(A97,'SEMANA 17 AL 21 MAR'!$A$7:$A$424),6),"")</f>
        <v/>
      </c>
      <c r="F97" s="123" t="str">
        <f>IFERROR(INDEX('SEMANA 17 AL 21 MAR'!$A$7:$AA$383,MATCH(A97,'SEMANA 17 AL 21 MAR'!$A$7:$A$424),7),"")</f>
        <v/>
      </c>
      <c r="G97" s="284" t="str">
        <f>IFERROR(INDEX('SEMANA 17 AL 21 MAR'!$A$7:$AA$383,MATCH(A97,'SEMANA 17 AL 21 MAR'!$A$7:$A$424),10),"")</f>
        <v/>
      </c>
      <c r="H97" s="313" t="str">
        <f t="shared" si="8"/>
        <v/>
      </c>
      <c r="I97" s="314"/>
      <c r="K97" s="84"/>
      <c r="L97" s="86"/>
      <c r="M97" s="86"/>
      <c r="N97" s="86"/>
      <c r="O97" s="86"/>
      <c r="P97" s="86"/>
      <c r="Q97" s="86"/>
      <c r="R97" s="86"/>
      <c r="S97"/>
      <c r="T97" s="84"/>
      <c r="U97" s="84"/>
      <c r="V97"/>
      <c r="W97" s="157"/>
      <c r="X97" s="157"/>
      <c r="Y97" s="157"/>
      <c r="Z97" s="157"/>
      <c r="AA97" s="157"/>
      <c r="AB97" s="157"/>
      <c r="AC97" s="157"/>
      <c r="AD97" s="157"/>
      <c r="AE97" s="157"/>
      <c r="AF97" s="157"/>
    </row>
    <row r="98" spans="1:32" hidden="1" x14ac:dyDescent="0.25">
      <c r="A98" s="141"/>
      <c r="B98" s="26" t="str">
        <f>IFERROR(INDEX('SEMANA 17 AL 21 MAR'!$A$7:$AA$383,MATCH(A98,'SEMANA 17 AL 21 MAR'!$A$7:$A$424),2),"")</f>
        <v/>
      </c>
      <c r="C98" s="26" t="str">
        <f>IFERROR(INDEX('SEMANA 17 AL 21 MAR'!$A$7:$AA$383,MATCH(A98,'SEMANA 17 AL 21 MAR'!$A$7:$A$424),3),"")</f>
        <v/>
      </c>
      <c r="D98" s="26" t="str">
        <f>IFERROR(INDEX('SEMANA 17 AL 21 MAR'!$A$7:$AA$383,MATCH(A98,'SEMANA 17 AL 21 MAR'!$A$7:$A$424),5),"")</f>
        <v/>
      </c>
      <c r="E98" s="122" t="str">
        <f>IFERROR(INDEX('SEMANA 17 AL 21 MAR'!$A$7:$AA$383,MATCH(A98,'SEMANA 17 AL 21 MAR'!$A$7:$A$424),6),"")</f>
        <v/>
      </c>
      <c r="F98" s="123" t="str">
        <f>IFERROR(INDEX('SEMANA 17 AL 21 MAR'!$A$7:$AA$383,MATCH(A98,'SEMANA 17 AL 21 MAR'!$A$7:$A$424),7),"")</f>
        <v/>
      </c>
      <c r="G98" s="284" t="str">
        <f>IFERROR(INDEX('SEMANA 17 AL 21 MAR'!$A$7:$AA$383,MATCH(A98,'SEMANA 17 AL 21 MAR'!$A$7:$A$424),10),"")</f>
        <v/>
      </c>
      <c r="H98" s="313" t="str">
        <f t="shared" si="8"/>
        <v/>
      </c>
      <c r="I98" s="314"/>
      <c r="K98" s="84"/>
      <c r="L98" s="86"/>
      <c r="M98" s="86"/>
      <c r="N98" s="86"/>
      <c r="O98" s="86"/>
      <c r="P98" s="86"/>
      <c r="Q98" s="86"/>
      <c r="R98" s="86"/>
      <c r="S98"/>
      <c r="T98" s="84"/>
      <c r="U98" s="84"/>
      <c r="V98"/>
      <c r="W98" s="157"/>
      <c r="X98" s="157"/>
      <c r="Y98" s="157"/>
      <c r="Z98" s="157"/>
      <c r="AA98" s="157"/>
      <c r="AB98" s="157"/>
      <c r="AC98" s="157"/>
      <c r="AD98" s="157"/>
      <c r="AE98" s="157"/>
      <c r="AF98" s="157"/>
    </row>
    <row r="99" spans="1:32" hidden="1" x14ac:dyDescent="0.25">
      <c r="A99" s="141"/>
      <c r="B99" s="26" t="str">
        <f>IFERROR(INDEX('SEMANA 17 AL 21 MAR'!$A$7:$AA$383,MATCH(A99,'SEMANA 17 AL 21 MAR'!$A$7:$A$424),2),"")</f>
        <v/>
      </c>
      <c r="C99" s="26" t="str">
        <f>IFERROR(INDEX('SEMANA 17 AL 21 MAR'!$A$7:$AA$383,MATCH(A99,'SEMANA 17 AL 21 MAR'!$A$7:$A$424),3),"")</f>
        <v/>
      </c>
      <c r="D99" s="26" t="str">
        <f>IFERROR(INDEX('SEMANA 17 AL 21 MAR'!$A$7:$AA$383,MATCH(A99,'SEMANA 17 AL 21 MAR'!$A$7:$A$424),5),"")</f>
        <v/>
      </c>
      <c r="E99" s="122" t="str">
        <f>IFERROR(INDEX('SEMANA 17 AL 21 MAR'!$A$7:$AA$383,MATCH(A99,'SEMANA 17 AL 21 MAR'!$A$7:$A$424),6),"")</f>
        <v/>
      </c>
      <c r="F99" s="123" t="str">
        <f>IFERROR(INDEX('SEMANA 17 AL 21 MAR'!$A$7:$AA$383,MATCH(A99,'SEMANA 17 AL 21 MAR'!$A$7:$A$424),7),"")</f>
        <v/>
      </c>
      <c r="G99" s="284" t="str">
        <f>IFERROR(INDEX('SEMANA 17 AL 21 MAR'!$A$7:$AA$383,MATCH(A99,'SEMANA 17 AL 21 MAR'!$A$7:$A$424),10),"")</f>
        <v/>
      </c>
      <c r="H99" s="313" t="str">
        <f t="shared" si="8"/>
        <v/>
      </c>
      <c r="I99" s="314"/>
      <c r="K99" s="84"/>
      <c r="L99" s="86"/>
      <c r="M99" s="86"/>
      <c r="N99" s="86"/>
      <c r="O99" s="86"/>
      <c r="P99" s="86"/>
      <c r="Q99" s="86"/>
      <c r="R99" s="86"/>
      <c r="S99"/>
      <c r="T99" s="84"/>
      <c r="U99" s="84"/>
      <c r="V99"/>
      <c r="W99" s="157"/>
      <c r="X99" s="157"/>
      <c r="Y99" s="157"/>
      <c r="Z99" s="157"/>
      <c r="AA99" s="157"/>
      <c r="AB99" s="157"/>
      <c r="AC99" s="157"/>
      <c r="AD99" s="157"/>
      <c r="AE99" s="157"/>
      <c r="AF99" s="157"/>
    </row>
    <row r="100" spans="1:32" hidden="1" x14ac:dyDescent="0.25">
      <c r="A100" s="141"/>
      <c r="B100" s="26" t="str">
        <f>IFERROR(INDEX('SEMANA 17 AL 21 MAR'!$A$7:$AA$383,MATCH(A100,'SEMANA 17 AL 21 MAR'!$A$7:$A$424),2),"")</f>
        <v/>
      </c>
      <c r="C100" s="26" t="str">
        <f>IFERROR(INDEX('SEMANA 17 AL 21 MAR'!$A$7:$AA$383,MATCH(A100,'SEMANA 17 AL 21 MAR'!$A$7:$A$424),3),"")</f>
        <v/>
      </c>
      <c r="D100" s="26" t="str">
        <f>IFERROR(INDEX('SEMANA 17 AL 21 MAR'!$A$7:$AA$383,MATCH(A100,'SEMANA 17 AL 21 MAR'!$A$7:$A$424),5),"")</f>
        <v/>
      </c>
      <c r="E100" s="122" t="str">
        <f>IFERROR(INDEX('SEMANA 17 AL 21 MAR'!$A$7:$AA$383,MATCH(A100,'SEMANA 17 AL 21 MAR'!$A$7:$A$424),6),"")</f>
        <v/>
      </c>
      <c r="F100" s="123" t="str">
        <f>IFERROR(INDEX('SEMANA 17 AL 21 MAR'!$A$7:$AA$383,MATCH(A100,'SEMANA 17 AL 21 MAR'!$A$7:$A$424),7),"")</f>
        <v/>
      </c>
      <c r="G100" s="284" t="str">
        <f>IFERROR(INDEX('SEMANA 17 AL 21 MAR'!$A$7:$AA$383,MATCH(A100,'SEMANA 17 AL 21 MAR'!$A$7:$A$424),22),"")</f>
        <v/>
      </c>
      <c r="H100" s="313" t="str">
        <f t="shared" si="8"/>
        <v/>
      </c>
      <c r="I100" s="314"/>
      <c r="K100" s="84"/>
      <c r="L100" s="86"/>
      <c r="M100" s="86"/>
      <c r="N100" s="86"/>
      <c r="O100" s="86"/>
      <c r="P100" s="86"/>
      <c r="Q100" s="86"/>
      <c r="R100" s="86"/>
      <c r="S100"/>
      <c r="T100" s="84"/>
      <c r="U100" s="84"/>
      <c r="V100"/>
      <c r="W100" s="157"/>
      <c r="X100" s="157"/>
      <c r="Y100" s="157"/>
      <c r="Z100" s="157"/>
      <c r="AA100" s="157"/>
      <c r="AB100" s="157"/>
      <c r="AC100" s="157"/>
      <c r="AD100" s="157"/>
      <c r="AE100" s="157"/>
      <c r="AF100" s="157"/>
    </row>
    <row r="101" spans="1:32" hidden="1" x14ac:dyDescent="0.25">
      <c r="A101" s="141"/>
      <c r="B101" s="26" t="str">
        <f>IFERROR(INDEX('SEMANA 17 AL 21 MAR'!$A$7:$AA$383,MATCH(A101,'SEMANA 17 AL 21 MAR'!$A$7:$A$424),2),"")</f>
        <v/>
      </c>
      <c r="C101" s="26" t="str">
        <f>IFERROR(INDEX('SEMANA 17 AL 21 MAR'!$A$7:$AA$383,MATCH(A101,'SEMANA 17 AL 21 MAR'!$A$7:$A$424),3),"")</f>
        <v/>
      </c>
      <c r="D101" s="26" t="str">
        <f>IFERROR(INDEX('SEMANA 17 AL 21 MAR'!$A$7:$AA$383,MATCH(A101,'SEMANA 17 AL 21 MAR'!$A$7:$A$424),5),"")</f>
        <v/>
      </c>
      <c r="E101" s="122" t="str">
        <f>IFERROR(INDEX('SEMANA 17 AL 21 MAR'!$A$7:$AA$383,MATCH(A101,'SEMANA 17 AL 21 MAR'!$A$7:$A$424),6),"")</f>
        <v/>
      </c>
      <c r="F101" s="123" t="str">
        <f>IFERROR(INDEX('SEMANA 17 AL 21 MAR'!$A$7:$AA$383,MATCH(A101,'SEMANA 17 AL 21 MAR'!$A$7:$A$424),7),"")</f>
        <v/>
      </c>
      <c r="G101" s="284" t="str">
        <f>IFERROR(INDEX('SEMANA 17 AL 21 MAR'!$A$7:$AA$383,MATCH(A101,'SEMANA 17 AL 21 MAR'!$A$7:$A$424),22),"")</f>
        <v/>
      </c>
      <c r="H101" s="313" t="str">
        <f t="shared" si="8"/>
        <v/>
      </c>
      <c r="I101" s="314"/>
      <c r="K101" s="84"/>
      <c r="L101" s="86"/>
      <c r="M101" s="86"/>
      <c r="N101" s="86"/>
      <c r="O101" s="86"/>
      <c r="P101" s="86"/>
      <c r="Q101" s="86"/>
      <c r="R101" s="86"/>
      <c r="S101"/>
      <c r="T101" s="84"/>
      <c r="U101" s="84"/>
      <c r="V101"/>
      <c r="W101" s="157"/>
      <c r="X101" s="157"/>
      <c r="Y101" s="157"/>
      <c r="Z101" s="157"/>
      <c r="AA101" s="157"/>
      <c r="AB101" s="157"/>
      <c r="AC101" s="157"/>
      <c r="AD101" s="157"/>
      <c r="AE101" s="157"/>
      <c r="AF101" s="157"/>
    </row>
    <row r="102" spans="1:32" hidden="1" x14ac:dyDescent="0.25">
      <c r="A102" s="141"/>
      <c r="B102" s="26" t="str">
        <f>IFERROR(INDEX('SEMANA 17 AL 21 MAR'!$A$7:$AA$383,MATCH(A102,'SEMANA 17 AL 21 MAR'!$A$7:$A$424),2),"")</f>
        <v/>
      </c>
      <c r="C102" s="26" t="str">
        <f>IFERROR(INDEX('SEMANA 17 AL 21 MAR'!$A$7:$AA$383,MATCH(A102,'SEMANA 17 AL 21 MAR'!$A$7:$A$424),3),"")</f>
        <v/>
      </c>
      <c r="D102" s="26" t="str">
        <f>IFERROR(INDEX('SEMANA 17 AL 21 MAR'!$A$7:$AA$383,MATCH(A102,'SEMANA 17 AL 21 MAR'!$A$7:$A$424),5),"")</f>
        <v/>
      </c>
      <c r="E102" s="122" t="str">
        <f>IFERROR(INDEX('SEMANA 17 AL 21 MAR'!$A$7:$AA$383,MATCH(A102,'SEMANA 17 AL 21 MAR'!$A$7:$A$424),6),"")</f>
        <v/>
      </c>
      <c r="F102" s="123" t="str">
        <f>IFERROR(INDEX('SEMANA 17 AL 21 MAR'!$A$7:$AA$383,MATCH(A102,'SEMANA 17 AL 21 MAR'!$A$7:$A$424),7),"")</f>
        <v/>
      </c>
      <c r="G102" s="284" t="str">
        <f>IFERROR(INDEX('SEMANA 17 AL 21 MAR'!$A$7:$AA$383,MATCH(A102,'SEMANA 17 AL 21 MAR'!$A$7:$A$424),22),"")</f>
        <v/>
      </c>
      <c r="H102" s="313" t="str">
        <f t="shared" si="8"/>
        <v/>
      </c>
      <c r="I102" s="314"/>
      <c r="K102" s="84"/>
      <c r="L102" s="86"/>
      <c r="M102" s="86"/>
      <c r="N102" s="86"/>
      <c r="O102" s="86"/>
      <c r="P102" s="86"/>
      <c r="Q102" s="86"/>
      <c r="R102" s="86"/>
      <c r="S102"/>
      <c r="T102" s="84"/>
      <c r="U102" s="84"/>
      <c r="V102"/>
      <c r="W102" s="157"/>
      <c r="X102" s="157"/>
      <c r="Y102" s="157"/>
      <c r="Z102" s="157"/>
      <c r="AA102" s="157"/>
      <c r="AB102" s="157"/>
      <c r="AC102" s="157"/>
      <c r="AD102" s="157"/>
      <c r="AE102" s="157"/>
      <c r="AF102" s="157"/>
    </row>
    <row r="103" spans="1:32" hidden="1" x14ac:dyDescent="0.25">
      <c r="A103" s="141"/>
      <c r="B103" s="26" t="str">
        <f>IFERROR(INDEX('SEMANA 17 AL 21 MAR'!$A$7:$AA$383,MATCH(A103,'SEMANA 17 AL 21 MAR'!$A$7:$A$424),2),"")</f>
        <v/>
      </c>
      <c r="C103" s="26" t="str">
        <f>IFERROR(INDEX('SEMANA 17 AL 21 MAR'!$A$7:$AA$383,MATCH(A103,'SEMANA 17 AL 21 MAR'!$A$7:$A$424),3),"")</f>
        <v/>
      </c>
      <c r="D103" s="26" t="str">
        <f>IFERROR(INDEX('SEMANA 17 AL 21 MAR'!$A$7:$AA$383,MATCH(A103,'SEMANA 17 AL 21 MAR'!$A$7:$A$424),5),"")</f>
        <v/>
      </c>
      <c r="E103" s="122" t="str">
        <f>IFERROR(INDEX('SEMANA 17 AL 21 MAR'!$A$7:$AA$383,MATCH(A103,'SEMANA 17 AL 21 MAR'!$A$7:$A$424),6),"")</f>
        <v/>
      </c>
      <c r="F103" s="123" t="str">
        <f>IFERROR(INDEX('SEMANA 17 AL 21 MAR'!$A$7:$AA$383,MATCH(A103,'SEMANA 17 AL 21 MAR'!$A$7:$A$424),7),"")</f>
        <v/>
      </c>
      <c r="G103" s="284" t="str">
        <f>IFERROR(INDEX('SEMANA 17 AL 21 MAR'!$A$7:$AA$383,MATCH(A103,'SEMANA 17 AL 21 MAR'!$A$7:$A$424),22),"")</f>
        <v/>
      </c>
      <c r="H103" s="313" t="str">
        <f t="shared" si="8"/>
        <v/>
      </c>
      <c r="I103" s="314"/>
      <c r="K103" s="84"/>
      <c r="L103" s="86"/>
      <c r="M103" s="86"/>
      <c r="N103" s="86"/>
      <c r="O103" s="86"/>
      <c r="P103" s="86"/>
      <c r="Q103" s="86"/>
      <c r="R103" s="86"/>
      <c r="S103"/>
      <c r="T103" s="84"/>
      <c r="U103" s="84"/>
      <c r="V103"/>
      <c r="W103" s="157"/>
      <c r="X103" s="157"/>
      <c r="Y103" s="157"/>
      <c r="Z103" s="157"/>
      <c r="AA103" s="157"/>
      <c r="AB103" s="157"/>
      <c r="AC103" s="157"/>
      <c r="AD103" s="157"/>
      <c r="AE103" s="157"/>
      <c r="AF103" s="157"/>
    </row>
    <row r="104" spans="1:32" hidden="1" x14ac:dyDescent="0.25">
      <c r="A104" s="141"/>
      <c r="B104" s="26" t="str">
        <f>IFERROR(INDEX('SEMANA 17 AL 21 MAR'!$A$7:$AA$383,MATCH(A104,'SEMANA 17 AL 21 MAR'!$A$7:$A$424),2),"")</f>
        <v/>
      </c>
      <c r="C104" s="26" t="str">
        <f>IFERROR(INDEX('SEMANA 17 AL 21 MAR'!$A$7:$AA$383,MATCH(A104,'SEMANA 17 AL 21 MAR'!$A$7:$A$424),3),"")</f>
        <v/>
      </c>
      <c r="D104" s="26" t="str">
        <f>IFERROR(INDEX('SEMANA 17 AL 21 MAR'!$A$7:$AA$383,MATCH(A104,'SEMANA 17 AL 21 MAR'!$A$7:$A$424),5),"")</f>
        <v/>
      </c>
      <c r="E104" s="122" t="str">
        <f>IFERROR(INDEX('SEMANA 17 AL 21 MAR'!$A$7:$AA$383,MATCH(A104,'SEMANA 17 AL 21 MAR'!$A$7:$A$424),6),"")</f>
        <v/>
      </c>
      <c r="F104" s="123" t="str">
        <f>IFERROR(INDEX('SEMANA 17 AL 21 MAR'!$A$7:$AA$383,MATCH(A104,'SEMANA 17 AL 21 MAR'!$A$7:$A$424),7),"")</f>
        <v/>
      </c>
      <c r="G104" s="284" t="str">
        <f>IFERROR(INDEX('SEMANA 17 AL 21 MAR'!$A$7:$AA$383,MATCH(A104,'SEMANA 17 AL 21 MAR'!$A$7:$A$424),22),"")</f>
        <v/>
      </c>
      <c r="H104" s="313" t="str">
        <f t="shared" si="8"/>
        <v/>
      </c>
      <c r="I104" s="314"/>
      <c r="K104" s="84"/>
      <c r="L104" s="86"/>
      <c r="M104" s="86"/>
      <c r="N104" s="86"/>
      <c r="O104" s="86"/>
      <c r="P104" s="86"/>
      <c r="Q104" s="86"/>
      <c r="R104" s="86"/>
      <c r="S104"/>
      <c r="T104" s="84"/>
      <c r="U104" s="84"/>
      <c r="V104"/>
      <c r="W104" s="157"/>
      <c r="X104" s="157"/>
      <c r="Y104" s="157"/>
      <c r="Z104" s="157"/>
      <c r="AA104" s="157"/>
      <c r="AB104" s="157"/>
      <c r="AC104" s="157"/>
      <c r="AD104" s="157"/>
      <c r="AE104" s="157"/>
      <c r="AF104" s="157"/>
    </row>
    <row r="105" spans="1:32" hidden="1" x14ac:dyDescent="0.25">
      <c r="A105" s="141"/>
      <c r="B105" s="26" t="str">
        <f>IFERROR(INDEX('SEMANA 17 AL 21 MAR'!$A$7:$AA$383,MATCH(A105,'SEMANA 17 AL 21 MAR'!$A$7:$A$424),2),"")</f>
        <v/>
      </c>
      <c r="C105" s="26" t="str">
        <f>IFERROR(INDEX('SEMANA 17 AL 21 MAR'!$A$7:$AA$383,MATCH(A105,'SEMANA 17 AL 21 MAR'!$A$7:$A$424),3),"")</f>
        <v/>
      </c>
      <c r="D105" s="26" t="str">
        <f>IFERROR(INDEX('SEMANA 17 AL 21 MAR'!$A$7:$AA$383,MATCH(A105,'SEMANA 17 AL 21 MAR'!$A$7:$A$424),5),"")</f>
        <v/>
      </c>
      <c r="E105" s="122" t="str">
        <f>IFERROR(INDEX('SEMANA 17 AL 21 MAR'!$A$7:$AA$383,MATCH(A105,'SEMANA 17 AL 21 MAR'!$A$7:$A$424),6),"")</f>
        <v/>
      </c>
      <c r="F105" s="123" t="str">
        <f>IFERROR(INDEX('SEMANA 17 AL 21 MAR'!$A$7:$AA$383,MATCH(A105,'SEMANA 17 AL 21 MAR'!$A$7:$A$424),7),"")</f>
        <v/>
      </c>
      <c r="G105" s="284" t="str">
        <f>IFERROR(INDEX('SEMANA 17 AL 21 MAR'!$A$7:$AA$383,MATCH(A105,'SEMANA 17 AL 21 MAR'!$A$7:$A$424),22),"")</f>
        <v/>
      </c>
      <c r="H105" s="313" t="str">
        <f t="shared" si="8"/>
        <v/>
      </c>
      <c r="I105" s="314"/>
      <c r="K105" s="84"/>
      <c r="L105" s="86"/>
      <c r="M105" s="86"/>
      <c r="N105" s="86"/>
      <c r="O105" s="86"/>
      <c r="P105" s="86"/>
      <c r="Q105" s="86"/>
      <c r="R105" s="86"/>
      <c r="S105"/>
      <c r="T105" s="84"/>
      <c r="U105" s="84"/>
      <c r="V105"/>
      <c r="W105" s="157"/>
      <c r="X105" s="157"/>
      <c r="Y105" s="157"/>
      <c r="Z105" s="157"/>
      <c r="AA105" s="157"/>
      <c r="AB105" s="157"/>
      <c r="AC105" s="157"/>
      <c r="AD105" s="157"/>
      <c r="AE105" s="157"/>
      <c r="AF105" s="157"/>
    </row>
    <row r="106" spans="1:32" hidden="1" x14ac:dyDescent="0.25">
      <c r="A106" s="141"/>
      <c r="B106" s="26" t="str">
        <f>IFERROR(INDEX('SEMANA 17 AL 21 MAR'!$A$7:$AA$383,MATCH(A106,'SEMANA 17 AL 21 MAR'!$A$7:$A$424),2),"")</f>
        <v/>
      </c>
      <c r="C106" s="26" t="str">
        <f>IFERROR(INDEX('SEMANA 17 AL 21 MAR'!$A$7:$AA$383,MATCH(A106,'SEMANA 17 AL 21 MAR'!$A$7:$A$424),3),"")</f>
        <v/>
      </c>
      <c r="D106" s="26" t="str">
        <f>IFERROR(INDEX('SEMANA 17 AL 21 MAR'!$A$7:$AA$383,MATCH(A106,'SEMANA 17 AL 21 MAR'!$A$7:$A$424),5),"")</f>
        <v/>
      </c>
      <c r="E106" s="122" t="str">
        <f>IFERROR(INDEX('SEMANA 17 AL 21 MAR'!$A$7:$AA$383,MATCH(A106,'SEMANA 17 AL 21 MAR'!$A$7:$A$424),6),"")</f>
        <v/>
      </c>
      <c r="F106" s="123" t="str">
        <f>IFERROR(INDEX('SEMANA 17 AL 21 MAR'!$A$7:$AA$383,MATCH(A106,'SEMANA 17 AL 21 MAR'!$A$7:$A$424),7),"")</f>
        <v/>
      </c>
      <c r="G106" s="284" t="str">
        <f>IFERROR(INDEX('SEMANA 17 AL 21 MAR'!$A$7:$AA$383,MATCH(A106,'SEMANA 17 AL 21 MAR'!$A$7:$A$424),22),"")</f>
        <v/>
      </c>
      <c r="H106" s="313" t="str">
        <f t="shared" si="8"/>
        <v/>
      </c>
      <c r="I106" s="314"/>
      <c r="K106" s="84"/>
      <c r="L106" s="86"/>
      <c r="M106" s="86"/>
      <c r="N106" s="86"/>
      <c r="O106" s="86"/>
      <c r="P106" s="86"/>
      <c r="Q106" s="86"/>
      <c r="R106" s="86"/>
      <c r="S106"/>
      <c r="T106" s="84"/>
      <c r="U106" s="84"/>
      <c r="V106"/>
      <c r="W106" s="157"/>
      <c r="X106" s="157"/>
      <c r="Y106" s="157"/>
      <c r="Z106" s="157"/>
      <c r="AA106" s="157"/>
      <c r="AB106" s="157"/>
      <c r="AC106" s="157"/>
      <c r="AD106" s="157"/>
      <c r="AE106" s="157"/>
      <c r="AF106" s="157"/>
    </row>
    <row r="107" spans="1:32" hidden="1" x14ac:dyDescent="0.25">
      <c r="A107" s="141"/>
      <c r="B107" s="26" t="str">
        <f>IFERROR(INDEX('SEMANA 17 AL 21 MAR'!$A$7:$AA$383,MATCH(A107,'SEMANA 17 AL 21 MAR'!$A$7:$A$424),2),"")</f>
        <v/>
      </c>
      <c r="C107" s="26" t="str">
        <f>IFERROR(INDEX('SEMANA 17 AL 21 MAR'!$A$7:$AA$383,MATCH(A107,'SEMANA 17 AL 21 MAR'!$A$7:$A$424),3),"")</f>
        <v/>
      </c>
      <c r="D107" s="26" t="str">
        <f>IFERROR(INDEX('SEMANA 17 AL 21 MAR'!$A$7:$AA$383,MATCH(A107,'SEMANA 17 AL 21 MAR'!$A$7:$A$424),5),"")</f>
        <v/>
      </c>
      <c r="E107" s="122" t="str">
        <f>IFERROR(INDEX('SEMANA 17 AL 21 MAR'!$A$7:$AA$383,MATCH(A107,'SEMANA 17 AL 21 MAR'!$A$7:$A$424),6),"")</f>
        <v/>
      </c>
      <c r="F107" s="123" t="str">
        <f>IFERROR(INDEX('SEMANA 17 AL 21 MAR'!$A$7:$AA$383,MATCH(A107,'SEMANA 17 AL 21 MAR'!$A$7:$A$424),7),"")</f>
        <v/>
      </c>
      <c r="G107" s="284" t="str">
        <f>IFERROR(INDEX('SEMANA 17 AL 21 MAR'!$A$7:$AA$383,MATCH(A107,'SEMANA 17 AL 21 MAR'!$A$7:$A$424),22),"")</f>
        <v/>
      </c>
      <c r="H107" s="313" t="str">
        <f t="shared" si="8"/>
        <v/>
      </c>
      <c r="I107" s="314"/>
      <c r="K107" s="84"/>
      <c r="L107" s="86"/>
      <c r="M107" s="86"/>
      <c r="N107" s="86"/>
      <c r="O107" s="86"/>
      <c r="P107" s="86"/>
      <c r="Q107" s="86"/>
      <c r="R107" s="86"/>
      <c r="S107"/>
      <c r="T107" s="84"/>
      <c r="U107" s="84"/>
      <c r="V107"/>
      <c r="W107" s="157"/>
      <c r="X107" s="157"/>
      <c r="Y107" s="157"/>
      <c r="Z107" s="157"/>
      <c r="AA107" s="157"/>
      <c r="AB107" s="157"/>
      <c r="AC107" s="157"/>
      <c r="AD107" s="157"/>
      <c r="AE107" s="157"/>
      <c r="AF107" s="157"/>
    </row>
    <row r="108" spans="1:32" hidden="1" x14ac:dyDescent="0.25">
      <c r="A108" s="141"/>
      <c r="B108" s="26" t="str">
        <f>IFERROR(INDEX('SEMANA 17 AL 21 MAR'!$A$7:$AA$383,MATCH(A108,'SEMANA 17 AL 21 MAR'!$A$7:$A$424),2),"")</f>
        <v/>
      </c>
      <c r="C108" s="26" t="str">
        <f>IFERROR(INDEX('SEMANA 17 AL 21 MAR'!$A$7:$AA$383,MATCH(A108,'SEMANA 17 AL 21 MAR'!$A$7:$A$424),3),"")</f>
        <v/>
      </c>
      <c r="D108" s="26" t="str">
        <f>IFERROR(INDEX('SEMANA 17 AL 21 MAR'!$A$7:$AA$383,MATCH(A108,'SEMANA 17 AL 21 MAR'!$A$7:$A$424),5),"")</f>
        <v/>
      </c>
      <c r="E108" s="122" t="str">
        <f>IFERROR(INDEX('SEMANA 17 AL 21 MAR'!$A$7:$AA$383,MATCH(A108,'SEMANA 17 AL 21 MAR'!$A$7:$A$424),6),"")</f>
        <v/>
      </c>
      <c r="F108" s="123" t="str">
        <f>IFERROR(INDEX('SEMANA 17 AL 21 MAR'!$A$7:$AA$383,MATCH(A108,'SEMANA 17 AL 21 MAR'!$A$7:$A$424),7),"")</f>
        <v/>
      </c>
      <c r="G108" s="284" t="str">
        <f>IFERROR(INDEX('SEMANA 17 AL 21 MAR'!$A$7:$AA$383,MATCH(A108,'SEMANA 17 AL 21 MAR'!$A$7:$A$424),22),"")</f>
        <v/>
      </c>
      <c r="H108" s="313" t="str">
        <f t="shared" si="8"/>
        <v/>
      </c>
      <c r="I108" s="314"/>
      <c r="K108" s="84"/>
      <c r="L108" s="86"/>
      <c r="M108" s="86"/>
      <c r="N108" s="86"/>
      <c r="O108" s="86"/>
      <c r="P108" s="86"/>
      <c r="Q108" s="86"/>
      <c r="R108" s="86"/>
      <c r="S108"/>
      <c r="T108" s="84"/>
      <c r="U108" s="84"/>
      <c r="V108"/>
      <c r="W108" s="157"/>
      <c r="X108" s="157"/>
      <c r="Y108" s="157"/>
      <c r="Z108" s="157"/>
      <c r="AA108" s="157"/>
      <c r="AB108" s="157"/>
      <c r="AC108" s="157"/>
      <c r="AD108" s="157"/>
      <c r="AE108" s="157"/>
      <c r="AF108" s="157"/>
    </row>
    <row r="109" spans="1:32" hidden="1" x14ac:dyDescent="0.25">
      <c r="A109" s="141"/>
      <c r="B109" s="26" t="str">
        <f>IFERROR(INDEX('SEMANA 17 AL 21 MAR'!$A$7:$AA$383,MATCH(A109,'SEMANA 17 AL 21 MAR'!$A$7:$A$424),2),"")</f>
        <v/>
      </c>
      <c r="C109" s="26" t="str">
        <f>IFERROR(INDEX('SEMANA 17 AL 21 MAR'!$A$7:$AA$383,MATCH(A109,'SEMANA 17 AL 21 MAR'!$A$7:$A$424),3),"")</f>
        <v/>
      </c>
      <c r="D109" s="26" t="str">
        <f>IFERROR(INDEX('SEMANA 17 AL 21 MAR'!$A$7:$AA$383,MATCH(A109,'SEMANA 17 AL 21 MAR'!$A$7:$A$424),5),"")</f>
        <v/>
      </c>
      <c r="E109" s="122" t="str">
        <f>IFERROR(INDEX('SEMANA 17 AL 21 MAR'!$A$7:$AA$383,MATCH(A109,'SEMANA 17 AL 21 MAR'!$A$7:$A$424),6),"")</f>
        <v/>
      </c>
      <c r="F109" s="123" t="str">
        <f>IFERROR(INDEX('SEMANA 17 AL 21 MAR'!$A$7:$AA$383,MATCH(A109,'SEMANA 17 AL 21 MAR'!$A$7:$A$424),7),"")</f>
        <v/>
      </c>
      <c r="G109" s="284" t="str">
        <f>IFERROR(INDEX('SEMANA 17 AL 21 MAR'!$A$7:$AA$383,MATCH(A109,'SEMANA 17 AL 21 MAR'!$A$7:$A$424),22),"")</f>
        <v/>
      </c>
      <c r="H109" s="313" t="str">
        <f t="shared" si="8"/>
        <v/>
      </c>
      <c r="I109" s="314"/>
      <c r="K109" s="84"/>
      <c r="L109" s="86"/>
      <c r="M109" s="86"/>
      <c r="N109" s="86"/>
      <c r="O109" s="86"/>
      <c r="P109" s="86"/>
      <c r="Q109" s="86"/>
      <c r="R109" s="86"/>
      <c r="S109"/>
      <c r="T109" s="84"/>
      <c r="U109" s="84"/>
      <c r="V109"/>
      <c r="W109" s="157"/>
      <c r="X109" s="157"/>
      <c r="Y109" s="157"/>
      <c r="Z109" s="157"/>
      <c r="AA109" s="157"/>
      <c r="AB109" s="157"/>
      <c r="AC109" s="157"/>
      <c r="AD109" s="157"/>
      <c r="AE109" s="157"/>
      <c r="AF109" s="157"/>
    </row>
    <row r="110" spans="1:32" hidden="1" x14ac:dyDescent="0.25">
      <c r="A110" s="141"/>
      <c r="B110" s="26" t="str">
        <f>IFERROR(INDEX('SEMANA 17 AL 21 MAR'!$A$7:$AA$383,MATCH(A110,'SEMANA 17 AL 21 MAR'!$A$7:$A$424),2),"")</f>
        <v/>
      </c>
      <c r="C110" s="26" t="str">
        <f>IFERROR(INDEX('SEMANA 17 AL 21 MAR'!$A$7:$AA$383,MATCH(A110,'SEMANA 17 AL 21 MAR'!$A$7:$A$424),3),"")</f>
        <v/>
      </c>
      <c r="D110" s="26" t="str">
        <f>IFERROR(INDEX('SEMANA 17 AL 21 MAR'!$A$7:$AA$383,MATCH(A110,'SEMANA 17 AL 21 MAR'!$A$7:$A$424),5),"")</f>
        <v/>
      </c>
      <c r="E110" s="122" t="str">
        <f>IFERROR(INDEX('SEMANA 17 AL 21 MAR'!$A$7:$AA$383,MATCH(A110,'SEMANA 17 AL 21 MAR'!$A$7:$A$424),6),"")</f>
        <v/>
      </c>
      <c r="F110" s="123" t="str">
        <f>IFERROR(INDEX('SEMANA 17 AL 21 MAR'!$A$7:$AA$383,MATCH(A110,'SEMANA 17 AL 21 MAR'!$A$7:$A$424),7),"")</f>
        <v/>
      </c>
      <c r="G110" s="284" t="str">
        <f>IFERROR(INDEX('SEMANA 17 AL 21 MAR'!$A$7:$AA$383,MATCH(A110,'SEMANA 17 AL 21 MAR'!$A$7:$A$424),22),"")</f>
        <v/>
      </c>
      <c r="H110" s="313" t="str">
        <f t="shared" si="8"/>
        <v/>
      </c>
      <c r="I110" s="314"/>
      <c r="K110" s="84"/>
      <c r="L110" s="86"/>
      <c r="M110" s="86"/>
      <c r="N110" s="86"/>
      <c r="O110" s="86"/>
      <c r="P110" s="86"/>
      <c r="Q110" s="86"/>
      <c r="R110" s="86"/>
      <c r="S110"/>
      <c r="T110" s="84"/>
      <c r="U110" s="84"/>
      <c r="V110"/>
      <c r="W110" s="157"/>
      <c r="X110" s="157"/>
      <c r="Y110" s="157"/>
      <c r="Z110" s="157"/>
      <c r="AA110" s="157"/>
      <c r="AB110" s="157"/>
      <c r="AC110" s="157"/>
      <c r="AD110" s="157"/>
      <c r="AE110" s="157"/>
      <c r="AF110" s="157"/>
    </row>
    <row r="111" spans="1:32" hidden="1" x14ac:dyDescent="0.25">
      <c r="A111" s="141"/>
      <c r="B111" s="26" t="str">
        <f>IFERROR(INDEX('SEMANA 17 AL 21 MAR'!$A$7:$AA$383,MATCH(A111,'SEMANA 17 AL 21 MAR'!$A$7:$A$424),2),"")</f>
        <v/>
      </c>
      <c r="C111" s="26" t="str">
        <f>IFERROR(INDEX('SEMANA 17 AL 21 MAR'!$A$7:$AA$383,MATCH(A111,'SEMANA 17 AL 21 MAR'!$A$7:$A$424),3),"")</f>
        <v/>
      </c>
      <c r="D111" s="26" t="str">
        <f>IFERROR(INDEX('SEMANA 17 AL 21 MAR'!$A$7:$AA$383,MATCH(A111,'SEMANA 17 AL 21 MAR'!$A$7:$A$424),5),"")</f>
        <v/>
      </c>
      <c r="E111" s="122" t="str">
        <f>IFERROR(INDEX('SEMANA 17 AL 21 MAR'!$A$7:$AA$383,MATCH(A111,'SEMANA 17 AL 21 MAR'!$A$7:$A$424),6),"")</f>
        <v/>
      </c>
      <c r="F111" s="123" t="str">
        <f>IFERROR(INDEX('SEMANA 17 AL 21 MAR'!$A$7:$AA$383,MATCH(A111,'SEMANA 17 AL 21 MAR'!$A$7:$A$424),7),"")</f>
        <v/>
      </c>
      <c r="G111" s="284" t="str">
        <f>IFERROR(INDEX('SEMANA 17 AL 21 MAR'!$A$7:$AA$383,MATCH(A111,'SEMANA 17 AL 21 MAR'!$A$7:$A$424),22),"")</f>
        <v/>
      </c>
      <c r="H111" s="313" t="str">
        <f t="shared" si="8"/>
        <v/>
      </c>
      <c r="I111" s="314"/>
      <c r="K111" s="84"/>
      <c r="L111" s="86"/>
      <c r="M111" s="86"/>
      <c r="N111" s="86"/>
      <c r="O111" s="86"/>
      <c r="P111" s="86"/>
      <c r="Q111" s="86"/>
      <c r="R111" s="86"/>
      <c r="S111"/>
      <c r="T111" s="84"/>
      <c r="U111" s="84"/>
      <c r="V111"/>
      <c r="W111" s="157"/>
      <c r="X111" s="157"/>
      <c r="Y111" s="157"/>
      <c r="Z111" s="157"/>
      <c r="AA111" s="157"/>
      <c r="AB111" s="157"/>
      <c r="AC111" s="157"/>
      <c r="AD111" s="157"/>
      <c r="AE111" s="157"/>
      <c r="AF111" s="157"/>
    </row>
    <row r="112" spans="1:32" hidden="1" x14ac:dyDescent="0.25">
      <c r="A112" s="141"/>
      <c r="B112" s="26" t="str">
        <f>IFERROR(INDEX('SEMANA 17 AL 21 MAR'!$A$7:$AA$383,MATCH(A112,'SEMANA 17 AL 21 MAR'!$A$7:$A$424),2),"")</f>
        <v/>
      </c>
      <c r="C112" s="26" t="str">
        <f>IFERROR(INDEX('SEMANA 17 AL 21 MAR'!$A$7:$AA$383,MATCH(A112,'SEMANA 17 AL 21 MAR'!$A$7:$A$424),3),"")</f>
        <v/>
      </c>
      <c r="D112" s="26" t="str">
        <f>IFERROR(INDEX('SEMANA 17 AL 21 MAR'!$A$7:$AA$383,MATCH(A112,'SEMANA 17 AL 21 MAR'!$A$7:$A$424),5),"")</f>
        <v/>
      </c>
      <c r="E112" s="122" t="str">
        <f>IFERROR(INDEX('SEMANA 17 AL 21 MAR'!$A$7:$AA$383,MATCH(A112,'SEMANA 17 AL 21 MAR'!$A$7:$A$424),6),"")</f>
        <v/>
      </c>
      <c r="F112" s="123" t="str">
        <f>IFERROR(INDEX('SEMANA 17 AL 21 MAR'!$A$7:$AA$383,MATCH(A112,'SEMANA 17 AL 21 MAR'!$A$7:$A$424),7),"")</f>
        <v/>
      </c>
      <c r="G112" s="284" t="str">
        <f>IFERROR(INDEX('SEMANA 17 AL 21 MAR'!$A$7:$AA$383,MATCH(A112,'SEMANA 17 AL 21 MAR'!$A$7:$A$424),22),"")</f>
        <v/>
      </c>
      <c r="H112" s="313" t="str">
        <f t="shared" si="8"/>
        <v/>
      </c>
      <c r="I112" s="314"/>
      <c r="K112" s="84"/>
      <c r="L112" s="86"/>
      <c r="M112" s="86"/>
      <c r="N112" s="86"/>
      <c r="O112" s="86"/>
      <c r="P112" s="86"/>
      <c r="Q112" s="86"/>
      <c r="R112" s="86"/>
      <c r="S112"/>
      <c r="T112" s="84"/>
      <c r="U112" s="84"/>
      <c r="V112"/>
      <c r="W112" s="157"/>
      <c r="X112" s="157"/>
      <c r="Y112" s="157"/>
      <c r="Z112" s="157"/>
      <c r="AA112" s="157"/>
      <c r="AB112" s="157"/>
      <c r="AC112" s="157"/>
      <c r="AD112" s="157"/>
      <c r="AE112" s="157"/>
      <c r="AF112" s="157"/>
    </row>
    <row r="113" spans="1:32" hidden="1" x14ac:dyDescent="0.25">
      <c r="A113" s="141"/>
      <c r="B113" s="26" t="str">
        <f>IFERROR(INDEX('SEMANA 17 AL 21 MAR'!$A$7:$AA$383,MATCH(A113,'SEMANA 17 AL 21 MAR'!$A$7:$A$424),2),"")</f>
        <v/>
      </c>
      <c r="C113" s="26" t="str">
        <f>IFERROR(INDEX('SEMANA 17 AL 21 MAR'!$A$7:$AA$383,MATCH(A113,'SEMANA 17 AL 21 MAR'!$A$7:$A$424),3),"")</f>
        <v/>
      </c>
      <c r="D113" s="26" t="str">
        <f>IFERROR(INDEX('SEMANA 17 AL 21 MAR'!$A$7:$AA$383,MATCH(A113,'SEMANA 17 AL 21 MAR'!$A$7:$A$424),5),"")</f>
        <v/>
      </c>
      <c r="E113" s="122" t="str">
        <f>IFERROR(INDEX('SEMANA 17 AL 21 MAR'!$A$7:$AA$383,MATCH(A113,'SEMANA 17 AL 21 MAR'!$A$7:$A$424),6),"")</f>
        <v/>
      </c>
      <c r="F113" s="123" t="str">
        <f>IFERROR(INDEX('SEMANA 17 AL 21 MAR'!$A$7:$AA$383,MATCH(A113,'SEMANA 17 AL 21 MAR'!$A$7:$A$424),7),"")</f>
        <v/>
      </c>
      <c r="G113" s="284" t="str">
        <f>IFERROR(INDEX('SEMANA 17 AL 21 MAR'!$A$7:$AA$383,MATCH(A113,'SEMANA 17 AL 21 MAR'!$A$7:$A$424),22),"")</f>
        <v/>
      </c>
      <c r="H113" s="313" t="str">
        <f t="shared" si="8"/>
        <v/>
      </c>
      <c r="I113" s="314"/>
      <c r="K113" s="84"/>
      <c r="L113" s="86"/>
      <c r="M113" s="86"/>
      <c r="N113" s="86"/>
      <c r="O113" s="86"/>
      <c r="P113" s="86"/>
      <c r="Q113" s="86"/>
      <c r="R113" s="86"/>
      <c r="S113"/>
      <c r="T113" s="84"/>
      <c r="U113" s="84"/>
      <c r="V113"/>
      <c r="W113"/>
      <c r="X113"/>
      <c r="Y113"/>
      <c r="Z113"/>
      <c r="AA113"/>
      <c r="AB113"/>
      <c r="AC113"/>
      <c r="AD113"/>
      <c r="AE113"/>
      <c r="AF113"/>
    </row>
    <row r="114" spans="1:32" hidden="1" x14ac:dyDescent="0.25">
      <c r="A114" s="141"/>
      <c r="B114" s="26" t="str">
        <f>IFERROR(INDEX('SEMANA 17 AL 21 MAR'!$A$7:$AA$383,MATCH(A114,'SEMANA 17 AL 21 MAR'!$A$7:$A$424),2),"")</f>
        <v/>
      </c>
      <c r="C114" s="26" t="str">
        <f>IFERROR(INDEX('SEMANA 17 AL 21 MAR'!$A$7:$AA$383,MATCH(A114,'SEMANA 17 AL 21 MAR'!$A$7:$A$424),3),"")</f>
        <v/>
      </c>
      <c r="D114" s="26" t="str">
        <f>IFERROR(INDEX('SEMANA 17 AL 21 MAR'!$A$7:$AA$383,MATCH(A114,'SEMANA 17 AL 21 MAR'!$A$7:$A$424),5),"")</f>
        <v/>
      </c>
      <c r="E114" s="122" t="str">
        <f>IFERROR(INDEX('SEMANA 17 AL 21 MAR'!$A$7:$AA$383,MATCH(A114,'SEMANA 17 AL 21 MAR'!$A$7:$A$424),6),"")</f>
        <v/>
      </c>
      <c r="F114" s="123" t="str">
        <f>IFERROR(INDEX('SEMANA 17 AL 21 MAR'!$A$7:$AA$383,MATCH(A114,'SEMANA 17 AL 21 MAR'!$A$7:$A$424),7),"")</f>
        <v/>
      </c>
      <c r="G114" s="284" t="str">
        <f>IFERROR(INDEX('SEMANA 17 AL 21 MAR'!$A$7:$AA$383,MATCH(A114,'SEMANA 17 AL 21 MAR'!$A$7:$A$424),22),"")</f>
        <v/>
      </c>
      <c r="H114" s="313" t="str">
        <f t="shared" si="8"/>
        <v/>
      </c>
      <c r="I114" s="314"/>
      <c r="K114" s="84"/>
      <c r="L114" s="86"/>
      <c r="M114" s="86"/>
      <c r="N114" s="86"/>
      <c r="O114" s="86"/>
      <c r="P114" s="86"/>
      <c r="Q114" s="86"/>
      <c r="R114" s="86"/>
      <c r="S114"/>
      <c r="T114" s="84"/>
      <c r="U114" s="84"/>
      <c r="V114"/>
      <c r="W114"/>
      <c r="X114"/>
      <c r="Y114"/>
      <c r="Z114"/>
      <c r="AA114"/>
      <c r="AB114"/>
      <c r="AC114"/>
      <c r="AD114"/>
      <c r="AE114"/>
      <c r="AF114"/>
    </row>
    <row r="115" spans="1:32" hidden="1" x14ac:dyDescent="0.25">
      <c r="A115" s="141"/>
      <c r="B115" s="26" t="str">
        <f>IFERROR(INDEX('SEMANA 17 AL 21 MAR'!$A$7:$AA$383,MATCH(A115,'SEMANA 17 AL 21 MAR'!$A$7:$A$424),2),"")</f>
        <v/>
      </c>
      <c r="C115" s="26" t="str">
        <f>IFERROR(INDEX('SEMANA 17 AL 21 MAR'!$A$7:$AA$383,MATCH(A115,'SEMANA 17 AL 21 MAR'!$A$7:$A$424),3),"")</f>
        <v/>
      </c>
      <c r="D115" s="26" t="str">
        <f>IFERROR(INDEX('SEMANA 17 AL 21 MAR'!$A$7:$AA$383,MATCH(A115,'SEMANA 17 AL 21 MAR'!$A$7:$A$424),5),"")</f>
        <v/>
      </c>
      <c r="E115" s="122" t="str">
        <f>IFERROR(INDEX('SEMANA 17 AL 21 MAR'!$A$7:$AA$383,MATCH(A115,'SEMANA 17 AL 21 MAR'!$A$7:$A$424),6),"")</f>
        <v/>
      </c>
      <c r="F115" s="123" t="str">
        <f>IFERROR(INDEX('SEMANA 17 AL 21 MAR'!$A$7:$AA$383,MATCH(A115,'SEMANA 17 AL 21 MAR'!$A$7:$A$424),7),"")</f>
        <v/>
      </c>
      <c r="G115" s="284" t="str">
        <f>IFERROR(INDEX('SEMANA 17 AL 21 MAR'!$A$7:$AA$383,MATCH(A115,'SEMANA 17 AL 21 MAR'!$A$7:$A$424),22),"")</f>
        <v/>
      </c>
      <c r="H115" s="313" t="str">
        <f t="shared" si="8"/>
        <v/>
      </c>
      <c r="I115" s="314"/>
      <c r="K115" s="84"/>
      <c r="L115" s="86"/>
      <c r="M115" s="86"/>
      <c r="N115" s="86"/>
      <c r="O115" s="86"/>
      <c r="P115" s="86"/>
      <c r="Q115" s="86"/>
      <c r="R115" s="86"/>
      <c r="S115"/>
      <c r="T115" s="84"/>
      <c r="U115" s="84"/>
      <c r="V115"/>
      <c r="W115"/>
      <c r="X115"/>
      <c r="Y115"/>
      <c r="Z115"/>
      <c r="AA115"/>
      <c r="AB115"/>
      <c r="AC115"/>
      <c r="AD115"/>
      <c r="AE115"/>
      <c r="AF115"/>
    </row>
    <row r="116" spans="1:32" hidden="1" x14ac:dyDescent="0.25">
      <c r="A116" s="141"/>
      <c r="B116" s="26" t="str">
        <f>IFERROR(INDEX('SEMANA 17 AL 21 MAR'!$A$7:$AA$383,MATCH(A116,'SEMANA 17 AL 21 MAR'!$A$7:$A$424),2),"")</f>
        <v/>
      </c>
      <c r="C116" s="26" t="str">
        <f>IFERROR(INDEX('SEMANA 17 AL 21 MAR'!$A$7:$AA$383,MATCH(A116,'SEMANA 17 AL 21 MAR'!$A$7:$A$424),3),"")</f>
        <v/>
      </c>
      <c r="D116" s="26" t="str">
        <f>IFERROR(INDEX('SEMANA 17 AL 21 MAR'!$A$7:$AA$383,MATCH(A116,'SEMANA 17 AL 21 MAR'!$A$7:$A$424),5),"")</f>
        <v/>
      </c>
      <c r="E116" s="122" t="str">
        <f>IFERROR(INDEX('SEMANA 17 AL 21 MAR'!$A$7:$AA$383,MATCH(A116,'SEMANA 17 AL 21 MAR'!$A$7:$A$424),6),"")</f>
        <v/>
      </c>
      <c r="F116" s="123" t="str">
        <f>IFERROR(INDEX('SEMANA 17 AL 21 MAR'!$A$7:$AA$383,MATCH(A116,'SEMANA 17 AL 21 MAR'!$A$7:$A$424),7),"")</f>
        <v/>
      </c>
      <c r="G116" s="284" t="str">
        <f>IFERROR(INDEX('SEMANA 17 AL 21 MAR'!$A$7:$AA$383,MATCH(A116,'SEMANA 17 AL 21 MAR'!$A$7:$A$424),22),"")</f>
        <v/>
      </c>
      <c r="H116" s="313" t="str">
        <f t="shared" si="8"/>
        <v/>
      </c>
      <c r="I116" s="314"/>
      <c r="K116" s="84"/>
      <c r="L116" s="86"/>
      <c r="M116" s="86"/>
      <c r="N116" s="86"/>
      <c r="O116" s="86"/>
      <c r="P116" s="86"/>
      <c r="Q116" s="86"/>
      <c r="R116" s="86"/>
      <c r="S116"/>
      <c r="T116" s="84"/>
      <c r="U116" s="84"/>
      <c r="V116"/>
      <c r="W116"/>
      <c r="X116"/>
      <c r="Y116"/>
      <c r="Z116"/>
      <c r="AA116"/>
      <c r="AB116"/>
      <c r="AC116"/>
      <c r="AD116"/>
      <c r="AE116"/>
      <c r="AF116"/>
    </row>
    <row r="117" spans="1:32" hidden="1" x14ac:dyDescent="0.25">
      <c r="A117" s="141"/>
      <c r="B117" s="26" t="str">
        <f>IFERROR(INDEX('SEMANA 17 AL 21 MAR'!$A$7:$AA$383,MATCH(A117,'SEMANA 17 AL 21 MAR'!$A$7:$A$424),2),"")</f>
        <v/>
      </c>
      <c r="C117" s="26" t="str">
        <f>IFERROR(INDEX('SEMANA 17 AL 21 MAR'!$A$7:$AA$383,MATCH(A117,'SEMANA 17 AL 21 MAR'!$A$7:$A$424),3),"")</f>
        <v/>
      </c>
      <c r="D117" s="26" t="str">
        <f>IFERROR(INDEX('SEMANA 17 AL 21 MAR'!$A$7:$AA$383,MATCH(A117,'SEMANA 17 AL 21 MAR'!$A$7:$A$424),5),"")</f>
        <v/>
      </c>
      <c r="E117" s="122" t="str">
        <f>IFERROR(INDEX('SEMANA 17 AL 21 MAR'!$A$7:$AA$383,MATCH(A117,'SEMANA 17 AL 21 MAR'!$A$7:$A$424),6),"")</f>
        <v/>
      </c>
      <c r="F117" s="123" t="str">
        <f>IFERROR(INDEX('SEMANA 17 AL 21 MAR'!$A$7:$AA$383,MATCH(A117,'SEMANA 17 AL 21 MAR'!$A$7:$A$424),7),"")</f>
        <v/>
      </c>
      <c r="G117" s="284" t="str">
        <f>IFERROR(INDEX('SEMANA 17 AL 21 MAR'!$A$7:$AA$383,MATCH(A117,'SEMANA 17 AL 21 MAR'!$A$7:$A$424),22),"")</f>
        <v/>
      </c>
      <c r="H117" s="313" t="str">
        <f t="shared" si="8"/>
        <v/>
      </c>
      <c r="I117" s="314"/>
      <c r="K117" s="84"/>
      <c r="L117" s="86"/>
      <c r="M117" s="86"/>
      <c r="N117" s="86"/>
      <c r="O117" s="86"/>
      <c r="P117" s="86"/>
      <c r="Q117" s="86"/>
      <c r="R117" s="86"/>
      <c r="S117"/>
      <c r="T117" s="84"/>
      <c r="U117" s="84"/>
      <c r="V117"/>
      <c r="W117"/>
      <c r="X117"/>
      <c r="Y117"/>
      <c r="Z117"/>
      <c r="AA117"/>
      <c r="AB117"/>
      <c r="AC117"/>
      <c r="AD117"/>
      <c r="AE117"/>
      <c r="AF117"/>
    </row>
    <row r="118" spans="1:32" hidden="1" x14ac:dyDescent="0.25">
      <c r="A118" s="141"/>
      <c r="B118" s="26" t="str">
        <f>IFERROR(INDEX('SEMANA 17 AL 21 MAR'!$A$7:$AA$383,MATCH(A118,'SEMANA 17 AL 21 MAR'!$A$7:$A$424),2),"")</f>
        <v/>
      </c>
      <c r="C118" s="26" t="str">
        <f>IFERROR(INDEX('SEMANA 17 AL 21 MAR'!$A$7:$AA$383,MATCH(A118,'SEMANA 17 AL 21 MAR'!$A$7:$A$424),3),"")</f>
        <v/>
      </c>
      <c r="D118" s="26" t="str">
        <f>IFERROR(INDEX('SEMANA 17 AL 21 MAR'!$A$7:$AA$383,MATCH(A118,'SEMANA 17 AL 21 MAR'!$A$7:$A$424),5),"")</f>
        <v/>
      </c>
      <c r="E118" s="122" t="str">
        <f>IFERROR(INDEX('SEMANA 17 AL 21 MAR'!$A$7:$AA$383,MATCH(A118,'SEMANA 17 AL 21 MAR'!$A$7:$A$424),6),"")</f>
        <v/>
      </c>
      <c r="F118" s="123" t="str">
        <f>IFERROR(INDEX('SEMANA 17 AL 21 MAR'!$A$7:$AA$383,MATCH(A118,'SEMANA 17 AL 21 MAR'!$A$7:$A$424),7),"")</f>
        <v/>
      </c>
      <c r="G118" s="284" t="str">
        <f>IFERROR(INDEX('SEMANA 17 AL 21 MAR'!$A$7:$AA$383,MATCH(A118,'SEMANA 17 AL 21 MAR'!$A$7:$A$424),22),"")</f>
        <v/>
      </c>
      <c r="H118" s="313" t="str">
        <f t="shared" si="8"/>
        <v/>
      </c>
      <c r="I118" s="314"/>
      <c r="K118" s="84"/>
      <c r="L118" s="86"/>
      <c r="M118" s="86"/>
      <c r="N118" s="86"/>
      <c r="O118" s="86"/>
      <c r="P118" s="86"/>
      <c r="Q118" s="86"/>
      <c r="R118" s="86"/>
      <c r="S118"/>
      <c r="T118" s="84"/>
      <c r="U118" s="84"/>
      <c r="V118"/>
      <c r="W118"/>
      <c r="X118"/>
      <c r="Y118"/>
      <c r="Z118"/>
      <c r="AA118"/>
      <c r="AB118"/>
      <c r="AC118"/>
      <c r="AD118"/>
      <c r="AE118"/>
      <c r="AF118"/>
    </row>
    <row r="119" spans="1:32" hidden="1" x14ac:dyDescent="0.25">
      <c r="A119" s="141"/>
      <c r="B119" s="26" t="str">
        <f>IFERROR(INDEX('SEMANA 17 AL 21 MAR'!$A$7:$AA$383,MATCH(A119,'SEMANA 17 AL 21 MAR'!$A$7:$A$424),2),"")</f>
        <v/>
      </c>
      <c r="C119" s="26" t="str">
        <f>IFERROR(INDEX('SEMANA 17 AL 21 MAR'!$A$7:$AA$383,MATCH(A119,'SEMANA 17 AL 21 MAR'!$A$7:$A$424),3),"")</f>
        <v/>
      </c>
      <c r="D119" s="26" t="str">
        <f>IFERROR(INDEX('SEMANA 17 AL 21 MAR'!$A$7:$AA$383,MATCH(A119,'SEMANA 17 AL 21 MAR'!$A$7:$A$424),5),"")</f>
        <v/>
      </c>
      <c r="E119" s="122" t="str">
        <f>IFERROR(INDEX('SEMANA 17 AL 21 MAR'!$A$7:$AA$383,MATCH(A119,'SEMANA 17 AL 21 MAR'!$A$7:$A$424),6),"")</f>
        <v/>
      </c>
      <c r="F119" s="123" t="str">
        <f>IFERROR(INDEX('SEMANA 17 AL 21 MAR'!$A$7:$AA$383,MATCH(A119,'SEMANA 17 AL 21 MAR'!$A$7:$A$424),7),"")</f>
        <v/>
      </c>
      <c r="G119" s="284" t="str">
        <f>IFERROR(INDEX('SEMANA 17 AL 21 MAR'!$A$7:$AA$383,MATCH(A119,'SEMANA 17 AL 21 MAR'!$A$7:$A$424),22),"")</f>
        <v/>
      </c>
      <c r="H119" s="313" t="str">
        <f t="shared" si="8"/>
        <v/>
      </c>
      <c r="I119" s="314"/>
      <c r="K119" s="84"/>
      <c r="L119" s="86"/>
      <c r="M119" s="86"/>
      <c r="N119" s="86"/>
      <c r="O119" s="86"/>
      <c r="P119" s="86"/>
      <c r="Q119" s="86"/>
      <c r="R119" s="86"/>
      <c r="S119"/>
      <c r="T119" s="84"/>
      <c r="U119" s="84"/>
      <c r="V119"/>
      <c r="W119"/>
      <c r="X119"/>
      <c r="Y119"/>
      <c r="Z119"/>
      <c r="AA119"/>
      <c r="AB119"/>
      <c r="AC119"/>
      <c r="AD119"/>
      <c r="AE119"/>
      <c r="AF119"/>
    </row>
    <row r="120" spans="1:32" hidden="1" x14ac:dyDescent="0.25">
      <c r="A120" s="141"/>
      <c r="B120" s="26" t="str">
        <f>IFERROR(INDEX('SEMANA 17 AL 21 MAR'!$A$7:$AA$383,MATCH(A120,'SEMANA 17 AL 21 MAR'!$A$7:$A$424),2),"")</f>
        <v/>
      </c>
      <c r="C120" s="26" t="str">
        <f>IFERROR(INDEX('SEMANA 17 AL 21 MAR'!$A$7:$AA$383,MATCH(A120,'SEMANA 17 AL 21 MAR'!$A$7:$A$424),3),"")</f>
        <v/>
      </c>
      <c r="D120" s="26" t="str">
        <f>IFERROR(INDEX('SEMANA 17 AL 21 MAR'!$A$7:$AA$383,MATCH(A120,'SEMANA 17 AL 21 MAR'!$A$7:$A$424),5),"")</f>
        <v/>
      </c>
      <c r="E120" s="122" t="str">
        <f>IFERROR(INDEX('SEMANA 17 AL 21 MAR'!$A$7:$AA$383,MATCH(A120,'SEMANA 17 AL 21 MAR'!$A$7:$A$424),6),"")</f>
        <v/>
      </c>
      <c r="F120" s="123" t="str">
        <f>IFERROR(INDEX('SEMANA 17 AL 21 MAR'!$A$7:$AA$383,MATCH(A120,'SEMANA 17 AL 21 MAR'!$A$7:$A$424),7),"")</f>
        <v/>
      </c>
      <c r="G120" s="284" t="str">
        <f>IFERROR(INDEX('SEMANA 17 AL 21 MAR'!$A$7:$AA$383,MATCH(A120,'SEMANA 17 AL 21 MAR'!$A$7:$A$424),22),"")</f>
        <v/>
      </c>
      <c r="H120" s="313" t="str">
        <f t="shared" si="8"/>
        <v/>
      </c>
      <c r="I120" s="314"/>
      <c r="K120" s="84"/>
      <c r="L120" s="86"/>
      <c r="M120" s="86"/>
      <c r="N120" s="86"/>
      <c r="O120" s="86"/>
      <c r="P120" s="86"/>
      <c r="Q120" s="86"/>
      <c r="R120" s="86"/>
      <c r="S120"/>
      <c r="T120" s="84"/>
      <c r="U120" s="84"/>
      <c r="V120"/>
      <c r="W120"/>
      <c r="X120"/>
      <c r="Y120"/>
      <c r="Z120"/>
      <c r="AA120"/>
      <c r="AB120"/>
      <c r="AC120"/>
      <c r="AD120"/>
      <c r="AE120"/>
      <c r="AF120"/>
    </row>
    <row r="121" spans="1:32" hidden="1" x14ac:dyDescent="0.25">
      <c r="A121" s="141"/>
      <c r="B121" s="26" t="str">
        <f>IFERROR(INDEX('SEMANA 17 AL 21 MAR'!$A$7:$AA$383,MATCH(A121,'SEMANA 17 AL 21 MAR'!$A$7:$A$424),2),"")</f>
        <v/>
      </c>
      <c r="C121" s="26" t="str">
        <f>IFERROR(INDEX('SEMANA 17 AL 21 MAR'!$A$7:$AA$383,MATCH(A121,'SEMANA 17 AL 21 MAR'!$A$7:$A$424),3),"")</f>
        <v/>
      </c>
      <c r="D121" s="26" t="str">
        <f>IFERROR(INDEX('SEMANA 17 AL 21 MAR'!$A$7:$AA$383,MATCH(A121,'SEMANA 17 AL 21 MAR'!$A$7:$A$424),5),"")</f>
        <v/>
      </c>
      <c r="E121" s="122" t="str">
        <f>IFERROR(INDEX('SEMANA 17 AL 21 MAR'!$A$7:$AA$383,MATCH(A121,'SEMANA 17 AL 21 MAR'!$A$7:$A$424),6),"")</f>
        <v/>
      </c>
      <c r="F121" s="123" t="str">
        <f>IFERROR(INDEX('SEMANA 17 AL 21 MAR'!$A$7:$AA$383,MATCH(A121,'SEMANA 17 AL 21 MAR'!$A$7:$A$424),7),"")</f>
        <v/>
      </c>
      <c r="G121" s="284" t="str">
        <f>IFERROR(INDEX('SEMANA 17 AL 21 MAR'!$A$7:$AA$383,MATCH(A121,'SEMANA 17 AL 21 MAR'!$A$7:$A$424),22),"")</f>
        <v/>
      </c>
      <c r="H121" s="313" t="str">
        <f t="shared" si="8"/>
        <v/>
      </c>
      <c r="I121" s="314"/>
      <c r="K121" s="84"/>
      <c r="L121" s="86"/>
      <c r="M121" s="86"/>
      <c r="N121" s="86"/>
      <c r="O121" s="86"/>
      <c r="P121" s="86"/>
      <c r="Q121" s="86"/>
      <c r="R121" s="86"/>
      <c r="S121"/>
      <c r="T121" s="84"/>
      <c r="U121" s="84"/>
      <c r="V121"/>
      <c r="W121"/>
      <c r="X121"/>
      <c r="Y121"/>
      <c r="Z121"/>
      <c r="AA121"/>
      <c r="AB121"/>
      <c r="AC121"/>
      <c r="AD121"/>
      <c r="AE121"/>
      <c r="AF121"/>
    </row>
    <row r="122" spans="1:32" hidden="1" x14ac:dyDescent="0.25">
      <c r="A122" s="141"/>
      <c r="B122" s="26" t="str">
        <f>IFERROR(INDEX('SEMANA 17 AL 21 MAR'!$A$7:$AA$383,MATCH(A122,'SEMANA 17 AL 21 MAR'!$A$7:$A$424),2),"")</f>
        <v/>
      </c>
      <c r="C122" s="26" t="str">
        <f>IFERROR(INDEX('SEMANA 17 AL 21 MAR'!$A$7:$AA$383,MATCH(A122,'SEMANA 17 AL 21 MAR'!$A$7:$A$424),3),"")</f>
        <v/>
      </c>
      <c r="D122" s="26" t="str">
        <f>IFERROR(INDEX('SEMANA 17 AL 21 MAR'!$A$7:$AA$383,MATCH(A122,'SEMANA 17 AL 21 MAR'!$A$7:$A$424),5),"")</f>
        <v/>
      </c>
      <c r="E122" s="122" t="str">
        <f>IFERROR(INDEX('SEMANA 17 AL 21 MAR'!$A$7:$AA$383,MATCH(A122,'SEMANA 17 AL 21 MAR'!$A$7:$A$424),6),"")</f>
        <v/>
      </c>
      <c r="F122" s="123" t="str">
        <f>IFERROR(INDEX('SEMANA 17 AL 21 MAR'!$A$7:$AA$383,MATCH(A122,'SEMANA 17 AL 21 MAR'!$A$7:$A$424),7),"")</f>
        <v/>
      </c>
      <c r="G122" s="284" t="str">
        <f>IFERROR(INDEX('SEMANA 17 AL 21 MAR'!$A$7:$AA$383,MATCH(A122,'SEMANA 17 AL 21 MAR'!$A$7:$A$424),22),"")</f>
        <v/>
      </c>
      <c r="H122" s="313" t="str">
        <f t="shared" si="8"/>
        <v/>
      </c>
      <c r="I122" s="314"/>
      <c r="K122" s="84"/>
      <c r="L122" s="86"/>
      <c r="M122" s="86"/>
      <c r="N122" s="86"/>
      <c r="O122" s="86"/>
      <c r="P122" s="86"/>
      <c r="Q122" s="86"/>
      <c r="R122" s="86"/>
      <c r="S122"/>
      <c r="T122" s="84"/>
      <c r="U122" s="84"/>
      <c r="V122"/>
      <c r="W122"/>
      <c r="X122"/>
      <c r="Y122"/>
      <c r="Z122"/>
      <c r="AA122"/>
      <c r="AB122"/>
      <c r="AC122"/>
      <c r="AD122"/>
      <c r="AE122"/>
      <c r="AF122"/>
    </row>
    <row r="123" spans="1:32" hidden="1" x14ac:dyDescent="0.25">
      <c r="A123" s="141"/>
      <c r="B123" s="26" t="str">
        <f>IFERROR(INDEX('SEMANA 17 AL 21 MAR'!$A$7:$AA$383,MATCH(A123,'SEMANA 17 AL 21 MAR'!$A$7:$A$424),2),"")</f>
        <v/>
      </c>
      <c r="C123" s="26" t="str">
        <f>IFERROR(INDEX('SEMANA 17 AL 21 MAR'!$A$7:$AA$383,MATCH(A123,'SEMANA 17 AL 21 MAR'!$A$7:$A$424),3),"")</f>
        <v/>
      </c>
      <c r="D123" s="26" t="str">
        <f>IFERROR(INDEX('SEMANA 17 AL 21 MAR'!$A$7:$AA$383,MATCH(A123,'SEMANA 17 AL 21 MAR'!$A$7:$A$424),5),"")</f>
        <v/>
      </c>
      <c r="E123" s="122" t="str">
        <f>IFERROR(INDEX('SEMANA 17 AL 21 MAR'!$A$7:$AA$383,MATCH(A123,'SEMANA 17 AL 21 MAR'!$A$7:$A$424),6),"")</f>
        <v/>
      </c>
      <c r="F123" s="123" t="str">
        <f>IFERROR(INDEX('SEMANA 17 AL 21 MAR'!$A$7:$AA$383,MATCH(A123,'SEMANA 17 AL 21 MAR'!$A$7:$A$424),7),"")</f>
        <v/>
      </c>
      <c r="G123" s="284" t="str">
        <f>IFERROR(INDEX('SEMANA 17 AL 21 MAR'!$A$7:$AA$383,MATCH(A123,'SEMANA 17 AL 21 MAR'!$A$7:$A$424),22),"")</f>
        <v/>
      </c>
      <c r="H123" s="313" t="str">
        <f t="shared" si="8"/>
        <v/>
      </c>
      <c r="I123" s="314"/>
      <c r="K123" s="84"/>
      <c r="L123" s="86"/>
      <c r="M123" s="86"/>
      <c r="N123" s="86"/>
      <c r="O123" s="86"/>
      <c r="P123" s="86"/>
      <c r="Q123" s="86"/>
      <c r="R123" s="86"/>
      <c r="S123"/>
      <c r="T123" s="84"/>
      <c r="U123" s="84"/>
      <c r="V123"/>
      <c r="W123"/>
      <c r="X123"/>
      <c r="Y123"/>
      <c r="Z123"/>
      <c r="AA123"/>
      <c r="AB123"/>
      <c r="AC123"/>
      <c r="AD123"/>
      <c r="AE123"/>
      <c r="AF123"/>
    </row>
    <row r="124" spans="1:32" hidden="1" x14ac:dyDescent="0.25">
      <c r="A124" s="141"/>
      <c r="B124" s="26" t="str">
        <f>IFERROR(INDEX('SEMANA 17 AL 21 MAR'!$A$7:$AA$383,MATCH(A124,'SEMANA 17 AL 21 MAR'!$A$7:$A$424),2),"")</f>
        <v/>
      </c>
      <c r="C124" s="26" t="str">
        <f>IFERROR(INDEX('SEMANA 17 AL 21 MAR'!$A$7:$AA$383,MATCH(A124,'SEMANA 17 AL 21 MAR'!$A$7:$A$424),3),"")</f>
        <v/>
      </c>
      <c r="D124" s="26" t="str">
        <f>IFERROR(INDEX('SEMANA 17 AL 21 MAR'!$A$7:$AA$383,MATCH(A124,'SEMANA 17 AL 21 MAR'!$A$7:$A$424),5),"")</f>
        <v/>
      </c>
      <c r="E124" s="122" t="str">
        <f>IFERROR(INDEX('SEMANA 17 AL 21 MAR'!$A$7:$AA$383,MATCH(A124,'SEMANA 17 AL 21 MAR'!$A$7:$A$424),6),"")</f>
        <v/>
      </c>
      <c r="F124" s="123" t="str">
        <f>IFERROR(INDEX('SEMANA 17 AL 21 MAR'!$A$7:$AA$383,MATCH(A124,'SEMANA 17 AL 21 MAR'!$A$7:$A$424),7),"")</f>
        <v/>
      </c>
      <c r="G124" s="284" t="str">
        <f>IFERROR(INDEX('SEMANA 17 AL 21 MAR'!$A$7:$AA$383,MATCH(A124,'SEMANA 17 AL 21 MAR'!$A$7:$A$424),22),"")</f>
        <v/>
      </c>
      <c r="H124" s="313" t="str">
        <f t="shared" si="8"/>
        <v/>
      </c>
      <c r="I124" s="314"/>
      <c r="K124" s="84"/>
      <c r="L124" s="86"/>
      <c r="M124" s="86"/>
      <c r="N124" s="86"/>
      <c r="O124" s="86"/>
      <c r="P124" s="86"/>
      <c r="Q124" s="86"/>
      <c r="R124" s="86"/>
      <c r="S124"/>
      <c r="T124" s="84"/>
      <c r="U124" s="84"/>
      <c r="V124"/>
      <c r="W124"/>
      <c r="X124"/>
      <c r="Y124"/>
      <c r="Z124"/>
      <c r="AA124"/>
      <c r="AB124"/>
      <c r="AC124"/>
      <c r="AD124"/>
      <c r="AE124"/>
      <c r="AF124"/>
    </row>
    <row r="125" spans="1:32" hidden="1" x14ac:dyDescent="0.25">
      <c r="A125" s="141"/>
      <c r="B125" s="26" t="str">
        <f>IFERROR(INDEX('SEMANA 17 AL 21 MAR'!$A$7:$AA$383,MATCH(A125,'SEMANA 17 AL 21 MAR'!$A$7:$A$424),2),"")</f>
        <v/>
      </c>
      <c r="C125" s="26" t="str">
        <f>IFERROR(INDEX('SEMANA 17 AL 21 MAR'!$A$7:$AA$383,MATCH(A125,'SEMANA 17 AL 21 MAR'!$A$7:$A$424),3),"")</f>
        <v/>
      </c>
      <c r="D125" s="26" t="str">
        <f>IFERROR(INDEX('SEMANA 17 AL 21 MAR'!$A$7:$AA$383,MATCH(A125,'SEMANA 17 AL 21 MAR'!$A$7:$A$424),5),"")</f>
        <v/>
      </c>
      <c r="E125" s="122" t="str">
        <f>IFERROR(INDEX('SEMANA 17 AL 21 MAR'!$A$7:$AA$383,MATCH(A125,'SEMANA 17 AL 21 MAR'!$A$7:$A$424),6),"")</f>
        <v/>
      </c>
      <c r="F125" s="123" t="str">
        <f>IFERROR(INDEX('SEMANA 17 AL 21 MAR'!$A$7:$AA$383,MATCH(A125,'SEMANA 17 AL 21 MAR'!$A$7:$A$424),7),"")</f>
        <v/>
      </c>
      <c r="G125" s="284" t="str">
        <f>IFERROR(INDEX('SEMANA 17 AL 21 MAR'!$A$7:$AA$383,MATCH(A125,'SEMANA 17 AL 21 MAR'!$A$7:$A$424),22),"")</f>
        <v/>
      </c>
      <c r="H125" s="313" t="str">
        <f t="shared" si="8"/>
        <v/>
      </c>
      <c r="I125" s="314"/>
      <c r="K125" s="84"/>
      <c r="L125" s="86"/>
      <c r="M125" s="86"/>
      <c r="N125" s="86"/>
      <c r="O125" s="86"/>
      <c r="P125" s="86"/>
      <c r="Q125" s="86"/>
      <c r="R125" s="86"/>
      <c r="S125"/>
      <c r="T125" s="84"/>
      <c r="U125" s="84"/>
      <c r="V125"/>
      <c r="W125"/>
      <c r="X125"/>
      <c r="Y125"/>
      <c r="Z125"/>
      <c r="AA125"/>
      <c r="AB125"/>
      <c r="AC125"/>
      <c r="AD125"/>
      <c r="AE125"/>
      <c r="AF125"/>
    </row>
    <row r="126" spans="1:32" hidden="1" x14ac:dyDescent="0.25">
      <c r="A126" s="141"/>
      <c r="B126" s="26" t="str">
        <f>IFERROR(INDEX('SEMANA 17 AL 21 MAR'!$A$7:$AA$383,MATCH(A126,'SEMANA 17 AL 21 MAR'!$A$7:$A$424),2),"")</f>
        <v/>
      </c>
      <c r="C126" s="26" t="str">
        <f>IFERROR(INDEX('SEMANA 17 AL 21 MAR'!$A$7:$AA$383,MATCH(A126,'SEMANA 17 AL 21 MAR'!$A$7:$A$424),3),"")</f>
        <v/>
      </c>
      <c r="D126" s="26" t="str">
        <f>IFERROR(INDEX('SEMANA 17 AL 21 MAR'!$A$7:$AA$383,MATCH(A126,'SEMANA 17 AL 21 MAR'!$A$7:$A$424),5),"")</f>
        <v/>
      </c>
      <c r="E126" s="122" t="str">
        <f>IFERROR(INDEX('SEMANA 17 AL 21 MAR'!$A$7:$AA$383,MATCH(A126,'SEMANA 17 AL 21 MAR'!$A$7:$A$424),6),"")</f>
        <v/>
      </c>
      <c r="F126" s="123" t="str">
        <f>IFERROR(INDEX('SEMANA 17 AL 21 MAR'!$A$7:$AA$383,MATCH(A126,'SEMANA 17 AL 21 MAR'!$A$7:$A$424),7),"")</f>
        <v/>
      </c>
      <c r="G126" s="284" t="str">
        <f>IFERROR(INDEX('SEMANA 17 AL 21 MAR'!$A$7:$AA$383,MATCH(A126,'SEMANA 17 AL 21 MAR'!$A$7:$A$424),22),"")</f>
        <v/>
      </c>
      <c r="H126" s="313" t="str">
        <f t="shared" si="8"/>
        <v/>
      </c>
      <c r="I126" s="314"/>
      <c r="K126" s="84"/>
      <c r="L126" s="86"/>
      <c r="M126" s="86"/>
      <c r="N126" s="86"/>
      <c r="O126" s="86"/>
      <c r="P126" s="86"/>
      <c r="Q126" s="86"/>
      <c r="R126" s="86"/>
      <c r="S126"/>
      <c r="T126" s="84"/>
      <c r="U126" s="84"/>
      <c r="V126"/>
      <c r="W126"/>
      <c r="X126"/>
      <c r="Y126"/>
      <c r="Z126"/>
      <c r="AA126"/>
      <c r="AB126"/>
      <c r="AC126"/>
      <c r="AD126"/>
      <c r="AE126"/>
      <c r="AF126"/>
    </row>
    <row r="127" spans="1:32" hidden="1" x14ac:dyDescent="0.25">
      <c r="A127" s="141"/>
      <c r="B127" s="26" t="str">
        <f>IFERROR(INDEX('SEMANA 17 AL 21 MAR'!$A$7:$AA$383,MATCH(A127,'SEMANA 17 AL 21 MAR'!$A$7:$A$424),2),"")</f>
        <v/>
      </c>
      <c r="C127" s="26" t="str">
        <f>IFERROR(INDEX('SEMANA 17 AL 21 MAR'!$A$7:$AA$383,MATCH(A127,'SEMANA 17 AL 21 MAR'!$A$7:$A$424),3),"")</f>
        <v/>
      </c>
      <c r="D127" s="26" t="str">
        <f>IFERROR(INDEX('SEMANA 17 AL 21 MAR'!$A$7:$AA$383,MATCH(A127,'SEMANA 17 AL 21 MAR'!$A$7:$A$424),5),"")</f>
        <v/>
      </c>
      <c r="E127" s="122" t="str">
        <f>IFERROR(INDEX('SEMANA 17 AL 21 MAR'!$A$7:$AA$383,MATCH(A127,'SEMANA 17 AL 21 MAR'!$A$7:$A$424),6),"")</f>
        <v/>
      </c>
      <c r="F127" s="123" t="str">
        <f>IFERROR(INDEX('SEMANA 17 AL 21 MAR'!$A$7:$AA$383,MATCH(A127,'SEMANA 17 AL 21 MAR'!$A$7:$A$424),7),"")</f>
        <v/>
      </c>
      <c r="G127" s="284" t="str">
        <f>IFERROR(INDEX('SEMANA 17 AL 21 MAR'!$A$7:$AA$383,MATCH(A127,'SEMANA 17 AL 21 MAR'!$A$7:$A$424),22),"")</f>
        <v/>
      </c>
      <c r="H127" s="313" t="str">
        <f t="shared" si="8"/>
        <v/>
      </c>
      <c r="I127" s="314"/>
      <c r="K127" s="84"/>
      <c r="L127" s="86"/>
      <c r="M127" s="86"/>
      <c r="N127" s="86"/>
      <c r="O127" s="86"/>
      <c r="P127" s="86"/>
      <c r="Q127" s="86"/>
      <c r="R127" s="86"/>
      <c r="S127"/>
      <c r="T127" s="84"/>
      <c r="U127" s="84"/>
      <c r="V127"/>
      <c r="W127"/>
      <c r="X127"/>
      <c r="Y127"/>
      <c r="Z127"/>
      <c r="AA127"/>
      <c r="AB127"/>
      <c r="AC127"/>
      <c r="AD127"/>
      <c r="AE127"/>
      <c r="AF127"/>
    </row>
    <row r="128" spans="1:32" hidden="1" x14ac:dyDescent="0.25">
      <c r="A128" s="141"/>
      <c r="B128" s="26" t="str">
        <f>IFERROR(INDEX('SEMANA 17 AL 21 MAR'!$A$7:$AA$383,MATCH(A128,'SEMANA 17 AL 21 MAR'!$A$7:$A$424),2),"")</f>
        <v/>
      </c>
      <c r="C128" s="26" t="str">
        <f>IFERROR(INDEX('SEMANA 17 AL 21 MAR'!$A$7:$AA$383,MATCH(A128,'SEMANA 17 AL 21 MAR'!$A$7:$A$424),3),"")</f>
        <v/>
      </c>
      <c r="D128" s="26" t="str">
        <f>IFERROR(INDEX('SEMANA 17 AL 21 MAR'!$A$7:$AA$383,MATCH(A128,'SEMANA 17 AL 21 MAR'!$A$7:$A$424),5),"")</f>
        <v/>
      </c>
      <c r="E128" s="122" t="str">
        <f>IFERROR(INDEX('SEMANA 17 AL 21 MAR'!$A$7:$AA$383,MATCH(A128,'SEMANA 17 AL 21 MAR'!$A$7:$A$424),6),"")</f>
        <v/>
      </c>
      <c r="F128" s="123" t="str">
        <f>IFERROR(INDEX('SEMANA 17 AL 21 MAR'!$A$7:$AA$383,MATCH(A128,'SEMANA 17 AL 21 MAR'!$A$7:$A$424),7),"")</f>
        <v/>
      </c>
      <c r="G128" s="284" t="str">
        <f>IFERROR(INDEX('SEMANA 17 AL 21 MAR'!$A$7:$AA$383,MATCH(A128,'SEMANA 17 AL 21 MAR'!$A$7:$A$424),22),"")</f>
        <v/>
      </c>
      <c r="H128" s="313" t="str">
        <f t="shared" si="8"/>
        <v/>
      </c>
      <c r="I128" s="314"/>
      <c r="K128" s="84"/>
      <c r="L128" s="86"/>
      <c r="M128" s="86"/>
      <c r="N128" s="86"/>
      <c r="O128" s="86"/>
      <c r="P128" s="86"/>
      <c r="Q128" s="86"/>
      <c r="R128" s="86"/>
      <c r="S128"/>
      <c r="T128" s="84"/>
      <c r="U128" s="84"/>
      <c r="V128"/>
      <c r="W128"/>
      <c r="X128"/>
      <c r="Y128"/>
      <c r="Z128"/>
      <c r="AA128"/>
      <c r="AB128"/>
      <c r="AC128"/>
      <c r="AD128"/>
      <c r="AE128"/>
      <c r="AF128"/>
    </row>
    <row r="129" spans="1:32" hidden="1" x14ac:dyDescent="0.25">
      <c r="A129" s="141"/>
      <c r="B129" s="26" t="str">
        <f>IFERROR(INDEX('SEMANA 17 AL 21 MAR'!$A$7:$AA$383,MATCH(A129,'SEMANA 17 AL 21 MAR'!$A$7:$A$424),2),"")</f>
        <v/>
      </c>
      <c r="C129" s="26" t="str">
        <f>IFERROR(INDEX('SEMANA 17 AL 21 MAR'!$A$7:$AA$383,MATCH(A129,'SEMANA 17 AL 21 MAR'!$A$7:$A$424),3),"")</f>
        <v/>
      </c>
      <c r="D129" s="26" t="str">
        <f>IFERROR(INDEX('SEMANA 17 AL 21 MAR'!$A$7:$AA$383,MATCH(A129,'SEMANA 17 AL 21 MAR'!$A$7:$A$424),5),"")</f>
        <v/>
      </c>
      <c r="E129" s="122" t="str">
        <f>IFERROR(INDEX('SEMANA 17 AL 21 MAR'!$A$7:$AA$383,MATCH(A129,'SEMANA 17 AL 21 MAR'!$A$7:$A$424),6),"")</f>
        <v/>
      </c>
      <c r="F129" s="123" t="str">
        <f>IFERROR(INDEX('SEMANA 17 AL 21 MAR'!$A$7:$AA$383,MATCH(A129,'SEMANA 17 AL 21 MAR'!$A$7:$A$424),7),"")</f>
        <v/>
      </c>
      <c r="G129" s="284" t="str">
        <f>IFERROR(INDEX('SEMANA 17 AL 21 MAR'!$A$7:$AA$383,MATCH(A129,'SEMANA 17 AL 21 MAR'!$A$7:$A$424),22),"")</f>
        <v/>
      </c>
      <c r="H129" s="313" t="str">
        <f t="shared" si="8"/>
        <v/>
      </c>
      <c r="I129" s="314"/>
      <c r="K129" s="84"/>
      <c r="L129" s="86"/>
      <c r="M129" s="86"/>
      <c r="N129" s="86"/>
      <c r="O129" s="86"/>
      <c r="P129" s="86"/>
      <c r="Q129" s="86"/>
      <c r="R129" s="86"/>
      <c r="S129"/>
      <c r="T129" s="84"/>
      <c r="U129" s="84"/>
      <c r="V129"/>
      <c r="W129"/>
      <c r="X129"/>
      <c r="Y129"/>
      <c r="Z129"/>
      <c r="AA129"/>
      <c r="AB129"/>
      <c r="AC129"/>
      <c r="AD129"/>
      <c r="AE129"/>
      <c r="AF129"/>
    </row>
    <row r="130" spans="1:32" hidden="1" x14ac:dyDescent="0.25">
      <c r="A130" s="141"/>
      <c r="B130" s="26" t="str">
        <f>IFERROR(INDEX('SEMANA 17 AL 21 MAR'!$A$7:$AA$383,MATCH(A130,'SEMANA 17 AL 21 MAR'!$A$7:$A$424),2),"")</f>
        <v/>
      </c>
      <c r="C130" s="26" t="str">
        <f>IFERROR(INDEX('SEMANA 17 AL 21 MAR'!$A$7:$AA$383,MATCH(A130,'SEMANA 17 AL 21 MAR'!$A$7:$A$424),3),"")</f>
        <v/>
      </c>
      <c r="D130" s="26" t="str">
        <f>IFERROR(INDEX('SEMANA 17 AL 21 MAR'!$A$7:$AA$383,MATCH(A130,'SEMANA 17 AL 21 MAR'!$A$7:$A$424),5),"")</f>
        <v/>
      </c>
      <c r="E130" s="122" t="str">
        <f>IFERROR(INDEX('SEMANA 17 AL 21 MAR'!$A$7:$AA$383,MATCH(A130,'SEMANA 17 AL 21 MAR'!$A$7:$A$424),6),"")</f>
        <v/>
      </c>
      <c r="F130" s="123" t="str">
        <f>IFERROR(INDEX('SEMANA 17 AL 21 MAR'!$A$7:$AA$383,MATCH(A130,'SEMANA 17 AL 21 MAR'!$A$7:$A$424),7),"")</f>
        <v/>
      </c>
      <c r="G130" s="284" t="str">
        <f>IFERROR(INDEX('SEMANA 17 AL 21 MAR'!$A$7:$AA$383,MATCH(A130,'SEMANA 17 AL 21 MAR'!$A$7:$A$424),22),"")</f>
        <v/>
      </c>
      <c r="H130" s="313" t="str">
        <f t="shared" si="8"/>
        <v/>
      </c>
      <c r="I130" s="314"/>
      <c r="K130" s="84"/>
      <c r="L130" s="86"/>
      <c r="M130" s="86"/>
      <c r="N130" s="86"/>
      <c r="O130" s="86"/>
      <c r="P130" s="86"/>
      <c r="Q130" s="86"/>
      <c r="R130" s="86"/>
      <c r="S130"/>
      <c r="T130" s="84"/>
      <c r="U130" s="84"/>
      <c r="V130"/>
      <c r="W130"/>
      <c r="X130"/>
      <c r="Y130"/>
      <c r="Z130"/>
      <c r="AA130"/>
      <c r="AB130"/>
      <c r="AC130"/>
      <c r="AD130"/>
      <c r="AE130"/>
      <c r="AF130"/>
    </row>
    <row r="131" spans="1:32" hidden="1" x14ac:dyDescent="0.25">
      <c r="A131" s="141"/>
      <c r="B131" s="26" t="str">
        <f>IFERROR(INDEX('SEMANA 17 AL 21 MAR'!$A$7:$AA$383,MATCH(A131,'SEMANA 17 AL 21 MAR'!$A$7:$A$424),2),"")</f>
        <v/>
      </c>
      <c r="C131" s="26" t="str">
        <f>IFERROR(INDEX('SEMANA 17 AL 21 MAR'!$A$7:$AA$383,MATCH(A131,'SEMANA 17 AL 21 MAR'!$A$7:$A$424),3),"")</f>
        <v/>
      </c>
      <c r="D131" s="26" t="str">
        <f>IFERROR(INDEX('SEMANA 17 AL 21 MAR'!$A$7:$AA$383,MATCH(A131,'SEMANA 17 AL 21 MAR'!$A$7:$A$424),5),"")</f>
        <v/>
      </c>
      <c r="E131" s="122" t="str">
        <f>IFERROR(INDEX('SEMANA 17 AL 21 MAR'!$A$7:$AA$383,MATCH(A131,'SEMANA 17 AL 21 MAR'!$A$7:$A$424),6),"")</f>
        <v/>
      </c>
      <c r="F131" s="123" t="str">
        <f>IFERROR(INDEX('SEMANA 17 AL 21 MAR'!$A$7:$AA$383,MATCH(A131,'SEMANA 17 AL 21 MAR'!$A$7:$A$424),7),"")</f>
        <v/>
      </c>
      <c r="G131" s="284" t="str">
        <f>IFERROR(INDEX('SEMANA 17 AL 21 MAR'!$A$7:$AA$383,MATCH(A131,'SEMANA 17 AL 21 MAR'!$A$7:$A$424),22),"")</f>
        <v/>
      </c>
      <c r="H131" s="313" t="str">
        <f t="shared" si="8"/>
        <v/>
      </c>
      <c r="I131" s="314"/>
      <c r="K131" s="84"/>
      <c r="L131" s="86"/>
      <c r="M131" s="86"/>
      <c r="N131" s="86"/>
      <c r="O131" s="86"/>
      <c r="P131" s="86"/>
      <c r="Q131" s="86"/>
      <c r="R131" s="86"/>
      <c r="S131"/>
      <c r="T131" s="84"/>
      <c r="U131" s="84"/>
      <c r="V131"/>
      <c r="W131"/>
      <c r="X131"/>
      <c r="Y131"/>
      <c r="Z131"/>
      <c r="AA131"/>
      <c r="AB131"/>
      <c r="AC131"/>
      <c r="AD131"/>
      <c r="AE131"/>
      <c r="AF131"/>
    </row>
    <row r="132" spans="1:32" hidden="1" x14ac:dyDescent="0.25">
      <c r="A132" s="141"/>
      <c r="B132" s="26" t="str">
        <f>IFERROR(INDEX('SEMANA 17 AL 21 MAR'!$A$7:$AA$383,MATCH(A132,'SEMANA 17 AL 21 MAR'!$A$7:$A$424),2),"")</f>
        <v/>
      </c>
      <c r="C132" s="26" t="str">
        <f>IFERROR(INDEX('SEMANA 17 AL 21 MAR'!$A$7:$AA$383,MATCH(A132,'SEMANA 17 AL 21 MAR'!$A$7:$A$424),3),"")</f>
        <v/>
      </c>
      <c r="D132" s="26" t="str">
        <f>IFERROR(INDEX('SEMANA 17 AL 21 MAR'!$A$7:$AA$383,MATCH(A132,'SEMANA 17 AL 21 MAR'!$A$7:$A$424),5),"")</f>
        <v/>
      </c>
      <c r="E132" s="122" t="str">
        <f>IFERROR(INDEX('SEMANA 17 AL 21 MAR'!$A$7:$AA$383,MATCH(A132,'SEMANA 17 AL 21 MAR'!$A$7:$A$424),6),"")</f>
        <v/>
      </c>
      <c r="F132" s="123" t="str">
        <f>IFERROR(INDEX('SEMANA 17 AL 21 MAR'!$A$7:$AA$383,MATCH(A132,'SEMANA 17 AL 21 MAR'!$A$7:$A$424),7),"")</f>
        <v/>
      </c>
      <c r="G132" s="284" t="str">
        <f>IFERROR(INDEX('SEMANA 17 AL 21 MAR'!$A$7:$AA$383,MATCH(A132,'SEMANA 17 AL 21 MAR'!$A$7:$A$424),22),"")</f>
        <v/>
      </c>
      <c r="H132" s="313" t="str">
        <f t="shared" si="8"/>
        <v/>
      </c>
      <c r="I132" s="314"/>
      <c r="K132" s="84"/>
      <c r="L132" s="86"/>
      <c r="M132" s="86"/>
      <c r="N132" s="86"/>
      <c r="O132" s="86"/>
      <c r="P132" s="86"/>
      <c r="Q132" s="86"/>
      <c r="R132" s="86"/>
      <c r="S132"/>
      <c r="T132" s="84"/>
      <c r="U132" s="84"/>
      <c r="V132"/>
      <c r="W132"/>
      <c r="X132"/>
      <c r="Y132"/>
      <c r="Z132"/>
      <c r="AA132"/>
      <c r="AB132"/>
      <c r="AC132"/>
      <c r="AD132"/>
      <c r="AE132"/>
      <c r="AF132"/>
    </row>
    <row r="133" spans="1:32" hidden="1" x14ac:dyDescent="0.25">
      <c r="A133" s="141"/>
      <c r="B133" s="26" t="str">
        <f>IFERROR(INDEX('SEMANA 17 AL 21 MAR'!$A$7:$AA$383,MATCH(A133,'SEMANA 17 AL 21 MAR'!$A$7:$A$424),2),"")</f>
        <v/>
      </c>
      <c r="C133" s="26" t="str">
        <f>IFERROR(INDEX('SEMANA 17 AL 21 MAR'!$A$7:$AA$383,MATCH(A133,'SEMANA 17 AL 21 MAR'!$A$7:$A$424),3),"")</f>
        <v/>
      </c>
      <c r="D133" s="26" t="str">
        <f>IFERROR(INDEX('SEMANA 17 AL 21 MAR'!$A$7:$AA$383,MATCH(A133,'SEMANA 17 AL 21 MAR'!$A$7:$A$424),5),"")</f>
        <v/>
      </c>
      <c r="E133" s="122" t="str">
        <f>IFERROR(INDEX('SEMANA 17 AL 21 MAR'!$A$7:$AA$383,MATCH(A133,'SEMANA 17 AL 21 MAR'!$A$7:$A$424),6),"")</f>
        <v/>
      </c>
      <c r="F133" s="123" t="str">
        <f>IFERROR(INDEX('SEMANA 17 AL 21 MAR'!$A$7:$AA$383,MATCH(A133,'SEMANA 17 AL 21 MAR'!$A$7:$A$424),7),"")</f>
        <v/>
      </c>
      <c r="G133" s="284" t="str">
        <f>IFERROR(INDEX('SEMANA 17 AL 21 MAR'!$A$7:$AA$383,MATCH(A133,'SEMANA 17 AL 21 MAR'!$A$7:$A$424),22),"")</f>
        <v/>
      </c>
      <c r="H133" s="313" t="str">
        <f t="shared" si="8"/>
        <v/>
      </c>
      <c r="I133" s="314"/>
      <c r="K133" s="84"/>
      <c r="L133" s="86"/>
      <c r="M133" s="86"/>
      <c r="N133" s="86"/>
      <c r="O133" s="86"/>
      <c r="P133" s="86"/>
      <c r="Q133" s="86"/>
      <c r="R133" s="86"/>
      <c r="S133"/>
      <c r="T133" s="84"/>
      <c r="U133" s="84"/>
      <c r="V133"/>
      <c r="W133"/>
      <c r="X133"/>
      <c r="Y133"/>
      <c r="Z133"/>
      <c r="AA133"/>
      <c r="AB133"/>
      <c r="AC133"/>
      <c r="AD133"/>
      <c r="AE133"/>
      <c r="AF133"/>
    </row>
    <row r="134" spans="1:32" hidden="1" x14ac:dyDescent="0.25">
      <c r="A134" s="141"/>
      <c r="B134" s="26" t="str">
        <f>IFERROR(INDEX('SEMANA 17 AL 21 MAR'!$A$7:$AA$383,MATCH(A134,'SEMANA 17 AL 21 MAR'!$A$7:$A$424),2),"")</f>
        <v/>
      </c>
      <c r="C134" s="26" t="str">
        <f>IFERROR(INDEX('SEMANA 17 AL 21 MAR'!$A$7:$AA$383,MATCH(A134,'SEMANA 17 AL 21 MAR'!$A$7:$A$424),3),"")</f>
        <v/>
      </c>
      <c r="D134" s="26" t="str">
        <f>IFERROR(INDEX('SEMANA 17 AL 21 MAR'!$A$7:$AA$383,MATCH(A134,'SEMANA 17 AL 21 MAR'!$A$7:$A$424),5),"")</f>
        <v/>
      </c>
      <c r="E134" s="122" t="str">
        <f>IFERROR(INDEX('SEMANA 17 AL 21 MAR'!$A$7:$AA$383,MATCH(A134,'SEMANA 17 AL 21 MAR'!$A$7:$A$424),6),"")</f>
        <v/>
      </c>
      <c r="F134" s="123" t="str">
        <f>IFERROR(INDEX('SEMANA 17 AL 21 MAR'!$A$7:$AA$383,MATCH(A134,'SEMANA 17 AL 21 MAR'!$A$7:$A$424),7),"")</f>
        <v/>
      </c>
      <c r="G134" s="284" t="str">
        <f>IFERROR(INDEX('SEMANA 17 AL 21 MAR'!$A$7:$AA$383,MATCH(A134,'SEMANA 17 AL 21 MAR'!$A$7:$A$424),22),"")</f>
        <v/>
      </c>
      <c r="H134" s="313" t="str">
        <f t="shared" si="8"/>
        <v/>
      </c>
      <c r="I134" s="314"/>
      <c r="K134" s="84"/>
      <c r="L134" s="86"/>
      <c r="M134" s="86"/>
      <c r="N134" s="86"/>
      <c r="O134" s="86"/>
      <c r="P134" s="86"/>
      <c r="Q134" s="86"/>
      <c r="R134" s="86"/>
      <c r="S134"/>
      <c r="T134" s="84"/>
      <c r="U134" s="84"/>
      <c r="V134"/>
      <c r="W134"/>
      <c r="X134"/>
      <c r="Y134"/>
      <c r="Z134"/>
      <c r="AA134"/>
      <c r="AB134"/>
      <c r="AC134"/>
      <c r="AD134"/>
      <c r="AE134"/>
      <c r="AF134"/>
    </row>
    <row r="135" spans="1:32" hidden="1" x14ac:dyDescent="0.25">
      <c r="A135" s="141"/>
      <c r="B135" s="26" t="str">
        <f>IFERROR(INDEX('SEMANA 17 AL 21 MAR'!$A$7:$AA$383,MATCH(A135,'SEMANA 17 AL 21 MAR'!$A$7:$A$424),2),"")</f>
        <v/>
      </c>
      <c r="C135" s="26" t="str">
        <f>IFERROR(INDEX('SEMANA 17 AL 21 MAR'!$A$7:$AA$383,MATCH(A135,'SEMANA 17 AL 21 MAR'!$A$7:$A$424),3),"")</f>
        <v/>
      </c>
      <c r="D135" s="26" t="str">
        <f>IFERROR(INDEX('SEMANA 17 AL 21 MAR'!$A$7:$AA$383,MATCH(A135,'SEMANA 17 AL 21 MAR'!$A$7:$A$424),5),"")</f>
        <v/>
      </c>
      <c r="E135" s="122" t="str">
        <f>IFERROR(INDEX('SEMANA 17 AL 21 MAR'!$A$7:$AA$383,MATCH(A135,'SEMANA 17 AL 21 MAR'!$A$7:$A$424),6),"")</f>
        <v/>
      </c>
      <c r="F135" s="123" t="str">
        <f>IFERROR(INDEX('SEMANA 17 AL 21 MAR'!$A$7:$AA$383,MATCH(A135,'SEMANA 17 AL 21 MAR'!$A$7:$A$424),7),"")</f>
        <v/>
      </c>
      <c r="G135" s="284" t="str">
        <f>IFERROR(INDEX('SEMANA 17 AL 21 MAR'!$A$7:$AA$383,MATCH(A135,'SEMANA 17 AL 21 MAR'!$A$7:$A$424),22),"")</f>
        <v/>
      </c>
      <c r="H135" s="313" t="str">
        <f t="shared" si="8"/>
        <v/>
      </c>
      <c r="I135" s="314"/>
      <c r="K135" s="84"/>
      <c r="L135" s="86"/>
      <c r="M135" s="86"/>
      <c r="N135" s="86"/>
      <c r="O135" s="86"/>
      <c r="P135" s="86"/>
      <c r="Q135" s="86"/>
      <c r="R135" s="86"/>
      <c r="S135"/>
      <c r="T135" s="84"/>
      <c r="U135" s="84"/>
      <c r="V135"/>
      <c r="W135"/>
      <c r="X135"/>
      <c r="Y135"/>
      <c r="Z135"/>
      <c r="AA135"/>
      <c r="AB135"/>
      <c r="AC135"/>
      <c r="AD135"/>
      <c r="AE135"/>
      <c r="AF135"/>
    </row>
    <row r="136" spans="1:32" hidden="1" x14ac:dyDescent="0.25"/>
    <row r="137" spans="1:32" hidden="1" x14ac:dyDescent="0.25"/>
  </sheetData>
  <autoFilter ref="B4:C53" xr:uid="{00000000-0009-0000-0000-000005000000}"/>
  <sortState xmlns:xlrd2="http://schemas.microsoft.com/office/spreadsheetml/2017/richdata2" ref="A5:B36">
    <sortCondition ref="B5:B36"/>
  </sortState>
  <mergeCells count="269">
    <mergeCell ref="H74:I74"/>
    <mergeCell ref="H75:I75"/>
    <mergeCell ref="A3:B3"/>
    <mergeCell ref="A1:AG1"/>
    <mergeCell ref="P3:T3"/>
    <mergeCell ref="H4:I4"/>
    <mergeCell ref="L4:M4"/>
    <mergeCell ref="W4:X4"/>
    <mergeCell ref="Y4:Z4"/>
    <mergeCell ref="AA4:AG4"/>
    <mergeCell ref="H5:I5"/>
    <mergeCell ref="L5:M5"/>
    <mergeCell ref="W5:X5"/>
    <mergeCell ref="H7:I7"/>
    <mergeCell ref="L7:M7"/>
    <mergeCell ref="W7:X7"/>
    <mergeCell ref="Y7:Z7"/>
    <mergeCell ref="AA7:AG7"/>
    <mergeCell ref="Y5:Z5"/>
    <mergeCell ref="AA5:AG5"/>
    <mergeCell ref="H6:I6"/>
    <mergeCell ref="L6:M6"/>
    <mergeCell ref="W6:X6"/>
    <mergeCell ref="Y6:Z6"/>
    <mergeCell ref="AA6:AG6"/>
    <mergeCell ref="H9:I9"/>
    <mergeCell ref="L9:M9"/>
    <mergeCell ref="W9:X9"/>
    <mergeCell ref="Y9:Z9"/>
    <mergeCell ref="AA9:AG9"/>
    <mergeCell ref="H8:I8"/>
    <mergeCell ref="L8:M8"/>
    <mergeCell ref="W8:X8"/>
    <mergeCell ref="Y8:Z8"/>
    <mergeCell ref="AA8:AG8"/>
    <mergeCell ref="H11:I11"/>
    <mergeCell ref="L11:M11"/>
    <mergeCell ref="W11:X11"/>
    <mergeCell ref="Y11:Z11"/>
    <mergeCell ref="AA11:AG11"/>
    <mergeCell ref="H10:I10"/>
    <mergeCell ref="L10:M10"/>
    <mergeCell ref="W10:X10"/>
    <mergeCell ref="Y10:Z10"/>
    <mergeCell ref="AA10:AG10"/>
    <mergeCell ref="H13:I13"/>
    <mergeCell ref="L13:M13"/>
    <mergeCell ref="W13:X13"/>
    <mergeCell ref="Y13:Z13"/>
    <mergeCell ref="AA13:AG13"/>
    <mergeCell ref="H12:I12"/>
    <mergeCell ref="L12:M12"/>
    <mergeCell ref="W12:X12"/>
    <mergeCell ref="Y12:Z12"/>
    <mergeCell ref="AA12:AG12"/>
    <mergeCell ref="H15:I15"/>
    <mergeCell ref="L15:M15"/>
    <mergeCell ref="W15:X15"/>
    <mergeCell ref="Y15:Z15"/>
    <mergeCell ref="AA15:AG15"/>
    <mergeCell ref="H14:I14"/>
    <mergeCell ref="L14:M14"/>
    <mergeCell ref="W14:X14"/>
    <mergeCell ref="Y14:Z14"/>
    <mergeCell ref="AA14:AG14"/>
    <mergeCell ref="H17:I17"/>
    <mergeCell ref="L17:M17"/>
    <mergeCell ref="W17:X17"/>
    <mergeCell ref="Y17:Z17"/>
    <mergeCell ref="AA17:AG17"/>
    <mergeCell ref="H16:I16"/>
    <mergeCell ref="L16:M16"/>
    <mergeCell ref="W16:X16"/>
    <mergeCell ref="Y16:Z16"/>
    <mergeCell ref="AA16:AG16"/>
    <mergeCell ref="H19:I19"/>
    <mergeCell ref="L19:M19"/>
    <mergeCell ref="W19:X19"/>
    <mergeCell ref="Y19:Z19"/>
    <mergeCell ref="AA19:AG19"/>
    <mergeCell ref="H18:I18"/>
    <mergeCell ref="L18:M18"/>
    <mergeCell ref="W18:X18"/>
    <mergeCell ref="Y18:Z18"/>
    <mergeCell ref="AA18:AG18"/>
    <mergeCell ref="H21:I21"/>
    <mergeCell ref="L21:M21"/>
    <mergeCell ref="W21:X21"/>
    <mergeCell ref="Y21:Z21"/>
    <mergeCell ref="AA21:AG21"/>
    <mergeCell ref="H20:I20"/>
    <mergeCell ref="L20:M20"/>
    <mergeCell ref="W20:X20"/>
    <mergeCell ref="Y20:Z20"/>
    <mergeCell ref="AA20:AG20"/>
    <mergeCell ref="H23:I23"/>
    <mergeCell ref="L23:M23"/>
    <mergeCell ref="W23:X23"/>
    <mergeCell ref="Y23:Z23"/>
    <mergeCell ref="AA23:AG23"/>
    <mergeCell ref="H22:I22"/>
    <mergeCell ref="L22:M22"/>
    <mergeCell ref="W22:X22"/>
    <mergeCell ref="Y22:Z22"/>
    <mergeCell ref="AA22:AG22"/>
    <mergeCell ref="H25:I25"/>
    <mergeCell ref="L25:M25"/>
    <mergeCell ref="W25:X25"/>
    <mergeCell ref="Y25:Z25"/>
    <mergeCell ref="AA25:AG25"/>
    <mergeCell ref="H24:I24"/>
    <mergeCell ref="L24:M24"/>
    <mergeCell ref="W24:X24"/>
    <mergeCell ref="Y24:Z24"/>
    <mergeCell ref="AA24:AG24"/>
    <mergeCell ref="H27:I27"/>
    <mergeCell ref="L27:M27"/>
    <mergeCell ref="W27:X27"/>
    <mergeCell ref="Y27:Z27"/>
    <mergeCell ref="AA27:AG27"/>
    <mergeCell ref="H26:I26"/>
    <mergeCell ref="L26:M26"/>
    <mergeCell ref="W26:X26"/>
    <mergeCell ref="Y26:Z26"/>
    <mergeCell ref="AA26:AG26"/>
    <mergeCell ref="H29:I29"/>
    <mergeCell ref="L29:M29"/>
    <mergeCell ref="W29:X29"/>
    <mergeCell ref="Y29:Z29"/>
    <mergeCell ref="AA29:AG29"/>
    <mergeCell ref="H28:I28"/>
    <mergeCell ref="L28:M28"/>
    <mergeCell ref="W28:X28"/>
    <mergeCell ref="Y28:Z28"/>
    <mergeCell ref="AA28:AG28"/>
    <mergeCell ref="H31:I31"/>
    <mergeCell ref="L31:M31"/>
    <mergeCell ref="W31:X31"/>
    <mergeCell ref="Y31:Z31"/>
    <mergeCell ref="AA31:AG31"/>
    <mergeCell ref="H30:I30"/>
    <mergeCell ref="L30:M30"/>
    <mergeCell ref="W30:X30"/>
    <mergeCell ref="Y30:Z30"/>
    <mergeCell ref="AA30:AG30"/>
    <mergeCell ref="H33:I33"/>
    <mergeCell ref="L33:M33"/>
    <mergeCell ref="W33:X33"/>
    <mergeCell ref="Y33:Z33"/>
    <mergeCell ref="AA33:AG33"/>
    <mergeCell ref="H32:I32"/>
    <mergeCell ref="L32:M32"/>
    <mergeCell ref="W32:X32"/>
    <mergeCell ref="Y32:Z32"/>
    <mergeCell ref="AA32:AG32"/>
    <mergeCell ref="H35:I35"/>
    <mergeCell ref="L35:M35"/>
    <mergeCell ref="W35:X35"/>
    <mergeCell ref="Y35:Z35"/>
    <mergeCell ref="AA35:AG35"/>
    <mergeCell ref="H34:I34"/>
    <mergeCell ref="L34:M34"/>
    <mergeCell ref="W34:X34"/>
    <mergeCell ref="Y34:Z34"/>
    <mergeCell ref="AA34:AG34"/>
    <mergeCell ref="H37:I37"/>
    <mergeCell ref="L37:M37"/>
    <mergeCell ref="W37:X37"/>
    <mergeCell ref="Y37:Z37"/>
    <mergeCell ref="AA37:AG37"/>
    <mergeCell ref="H36:I36"/>
    <mergeCell ref="L36:M36"/>
    <mergeCell ref="W36:X36"/>
    <mergeCell ref="Y36:Z36"/>
    <mergeCell ref="AA36:AG36"/>
    <mergeCell ref="H51:AD52"/>
    <mergeCell ref="AF51:AF54"/>
    <mergeCell ref="A52:F52"/>
    <mergeCell ref="A53:B54"/>
    <mergeCell ref="C53:C54"/>
    <mergeCell ref="D53:D54"/>
    <mergeCell ref="E53:F54"/>
    <mergeCell ref="H38:I38"/>
    <mergeCell ref="L38:M38"/>
    <mergeCell ref="W38:X38"/>
    <mergeCell ref="Y38:Z38"/>
    <mergeCell ref="AA38:AG38"/>
    <mergeCell ref="A55:B55"/>
    <mergeCell ref="E55:F55"/>
    <mergeCell ref="A56:B56"/>
    <mergeCell ref="E56:F56"/>
    <mergeCell ref="A57:B57"/>
    <mergeCell ref="E57:F57"/>
    <mergeCell ref="A40:F40"/>
    <mergeCell ref="A49:F49"/>
    <mergeCell ref="A51:F51"/>
    <mergeCell ref="AF63:AF64"/>
    <mergeCell ref="C65:D65"/>
    <mergeCell ref="C66:D66"/>
    <mergeCell ref="A69:H69"/>
    <mergeCell ref="H73:I73"/>
    <mergeCell ref="A58:B58"/>
    <mergeCell ref="E58:F58"/>
    <mergeCell ref="A60:B60"/>
    <mergeCell ref="C63:D64"/>
    <mergeCell ref="E63:F64"/>
    <mergeCell ref="H63:AD64"/>
    <mergeCell ref="E65:F65"/>
    <mergeCell ref="E66:F66"/>
    <mergeCell ref="H81:I81"/>
    <mergeCell ref="H82:I82"/>
    <mergeCell ref="H83:I83"/>
    <mergeCell ref="H84:I84"/>
    <mergeCell ref="H85:I85"/>
    <mergeCell ref="H76:I76"/>
    <mergeCell ref="H77:I77"/>
    <mergeCell ref="H78:I78"/>
    <mergeCell ref="H79:I79"/>
    <mergeCell ref="H80:I80"/>
    <mergeCell ref="H91:I91"/>
    <mergeCell ref="H92:I92"/>
    <mergeCell ref="H93:I93"/>
    <mergeCell ref="H94:I94"/>
    <mergeCell ref="H95:I95"/>
    <mergeCell ref="H86:I86"/>
    <mergeCell ref="H87:I87"/>
    <mergeCell ref="H88:I88"/>
    <mergeCell ref="H89:I89"/>
    <mergeCell ref="H90:I90"/>
    <mergeCell ref="H101:I101"/>
    <mergeCell ref="H102:I102"/>
    <mergeCell ref="H103:I103"/>
    <mergeCell ref="H104:I104"/>
    <mergeCell ref="H105:I105"/>
    <mergeCell ref="H96:I96"/>
    <mergeCell ref="H97:I97"/>
    <mergeCell ref="H98:I98"/>
    <mergeCell ref="H99:I99"/>
    <mergeCell ref="H100:I100"/>
    <mergeCell ref="H111:I111"/>
    <mergeCell ref="H112:I112"/>
    <mergeCell ref="H113:I113"/>
    <mergeCell ref="H114:I114"/>
    <mergeCell ref="H115:I115"/>
    <mergeCell ref="H106:I106"/>
    <mergeCell ref="H107:I107"/>
    <mergeCell ref="H108:I108"/>
    <mergeCell ref="H109:I109"/>
    <mergeCell ref="H110:I110"/>
    <mergeCell ref="H121:I121"/>
    <mergeCell ref="H122:I122"/>
    <mergeCell ref="H123:I123"/>
    <mergeCell ref="H124:I124"/>
    <mergeCell ref="H125:I125"/>
    <mergeCell ref="H116:I116"/>
    <mergeCell ref="H117:I117"/>
    <mergeCell ref="H118:I118"/>
    <mergeCell ref="H119:I119"/>
    <mergeCell ref="H120:I120"/>
    <mergeCell ref="H131:I131"/>
    <mergeCell ref="H132:I132"/>
    <mergeCell ref="H133:I133"/>
    <mergeCell ref="H134:I134"/>
    <mergeCell ref="H135:I135"/>
    <mergeCell ref="H126:I126"/>
    <mergeCell ref="H127:I127"/>
    <mergeCell ref="H128:I128"/>
    <mergeCell ref="H129:I129"/>
    <mergeCell ref="H130:I130"/>
  </mergeCells>
  <phoneticPr fontId="16" type="noConversion"/>
  <conditionalFormatting sqref="K5:K39">
    <cfRule type="containsText" dxfId="15" priority="6" operator="containsText" text="P">
      <formula>NOT(ISERROR(SEARCH("P",K5)))</formula>
    </cfRule>
    <cfRule type="containsText" dxfId="14" priority="7" operator="containsText" text="T">
      <formula>NOT(ISERROR(SEARCH("T",K5)))</formula>
    </cfRule>
  </conditionalFormatting>
  <conditionalFormatting sqref="V5:V39">
    <cfRule type="cellIs" dxfId="13" priority="3" operator="greaterThanOrEqual">
      <formula>100%</formula>
    </cfRule>
    <cfRule type="cellIs" dxfId="12" priority="4" operator="lessThan">
      <formula>75%</formula>
    </cfRule>
    <cfRule type="cellIs" dxfId="11" priority="5" operator="between">
      <formula>0.75</formula>
      <formula>0.999999999999999</formula>
    </cfRule>
  </conditionalFormatting>
  <conditionalFormatting sqref="AI5:AI42">
    <cfRule type="containsText" dxfId="10" priority="1" operator="containsText" text="P">
      <formula>NOT(ISERROR(SEARCH("P",AI5)))</formula>
    </cfRule>
    <cfRule type="containsText" dxfId="9" priority="2" operator="containsText" text="T">
      <formula>NOT(ISERROR(SEARCH("T",AI5)))</formula>
    </cfRule>
  </conditionalFormatting>
  <pageMargins left="3.937007874015748E-2" right="3.937007874015748E-2" top="3.937007874015748E-2" bottom="3.937007874015748E-2" header="0.31496062992125984" footer="0.31496062992125984"/>
  <pageSetup scale="62"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AL136"/>
  <sheetViews>
    <sheetView tabSelected="1" zoomScale="90" zoomScaleNormal="90" workbookViewId="0">
      <pane xSplit="5" ySplit="4" topLeftCell="F5" activePane="bottomRight" state="frozen"/>
      <selection activeCell="A15" sqref="A15:A200"/>
      <selection pane="topRight" activeCell="A15" sqref="A15:A200"/>
      <selection pane="bottomLeft" activeCell="A15" sqref="A15:A200"/>
      <selection pane="bottomRight" activeCell="A40" sqref="A40:F40"/>
    </sheetView>
  </sheetViews>
  <sheetFormatPr baseColWidth="10" defaultRowHeight="15" x14ac:dyDescent="0.25"/>
  <cols>
    <col min="1" max="1" width="6" style="82" customWidth="1"/>
    <col min="2" max="2" width="13.28515625" customWidth="1"/>
    <col min="3" max="3" width="38" bestFit="1" customWidth="1"/>
    <col min="4" max="4" width="12.28515625" customWidth="1"/>
    <col min="5" max="5" width="8.7109375" customWidth="1"/>
    <col min="6" max="6" width="9.28515625" customWidth="1"/>
    <col min="8" max="13" width="6.28515625" customWidth="1"/>
    <col min="14" max="14" width="6.28515625" style="115" customWidth="1"/>
    <col min="15" max="20" width="6.28515625" style="116" customWidth="1"/>
    <col min="21" max="21" width="6.28515625" customWidth="1"/>
    <col min="22" max="30" width="6.28515625" style="115" customWidth="1"/>
    <col min="31" max="31" width="3.28515625" style="115" customWidth="1"/>
    <col min="32" max="32" width="14.5703125" style="115" customWidth="1"/>
    <col min="33" max="33" width="11.7109375" customWidth="1"/>
    <col min="34" max="34" width="11.42578125" hidden="1" customWidth="1"/>
    <col min="35" max="35" width="5.5703125" bestFit="1" customWidth="1"/>
    <col min="36" max="36" width="4" bestFit="1" customWidth="1"/>
  </cols>
  <sheetData>
    <row r="1" spans="1:36" ht="17.25" x14ac:dyDescent="0.3">
      <c r="A1" s="315" t="s">
        <v>1285</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row>
    <row r="2" spans="1:36" x14ac:dyDescent="0.25">
      <c r="A2" s="32" t="s">
        <v>1284</v>
      </c>
      <c r="B2" s="32"/>
      <c r="C2" s="149">
        <f>JUE!C2+1</f>
        <v>45737</v>
      </c>
      <c r="J2" s="145"/>
      <c r="K2" s="143" t="s">
        <v>1278</v>
      </c>
      <c r="L2" s="145" t="s">
        <v>1279</v>
      </c>
      <c r="M2" s="145"/>
    </row>
    <row r="3" spans="1:36" ht="16.5" thickBot="1" x14ac:dyDescent="0.3">
      <c r="A3" s="377" t="s">
        <v>2537</v>
      </c>
      <c r="B3" s="377"/>
      <c r="J3" s="145"/>
      <c r="K3" s="144" t="s">
        <v>27</v>
      </c>
      <c r="L3" s="145" t="s">
        <v>1280</v>
      </c>
      <c r="M3" s="145"/>
      <c r="P3" s="367" t="s">
        <v>1251</v>
      </c>
      <c r="Q3" s="367"/>
      <c r="R3" s="367"/>
      <c r="S3" s="367"/>
      <c r="T3" s="367"/>
    </row>
    <row r="4" spans="1:36" ht="15.75" thickBot="1" x14ac:dyDescent="0.3">
      <c r="A4" s="87"/>
      <c r="B4" s="265" t="s">
        <v>1168</v>
      </c>
      <c r="C4" s="265" t="s">
        <v>21</v>
      </c>
      <c r="D4" s="265" t="s">
        <v>23</v>
      </c>
      <c r="E4" s="265" t="s">
        <v>24</v>
      </c>
      <c r="F4" s="265" t="s">
        <v>1275</v>
      </c>
      <c r="G4" s="265" t="s">
        <v>1244</v>
      </c>
      <c r="H4" s="368" t="s">
        <v>1274</v>
      </c>
      <c r="I4" s="369"/>
      <c r="J4" s="265" t="s">
        <v>1261</v>
      </c>
      <c r="K4" s="265"/>
      <c r="L4" s="370" t="s">
        <v>1245</v>
      </c>
      <c r="M4" s="371"/>
      <c r="N4" s="266" t="s">
        <v>1282</v>
      </c>
      <c r="O4" s="267" t="s">
        <v>1262</v>
      </c>
      <c r="P4" s="268" t="s">
        <v>1247</v>
      </c>
      <c r="Q4" s="268" t="s">
        <v>1248</v>
      </c>
      <c r="R4" s="268" t="s">
        <v>1177</v>
      </c>
      <c r="S4" s="269" t="s">
        <v>1249</v>
      </c>
      <c r="T4" s="270" t="s">
        <v>1317</v>
      </c>
      <c r="U4" s="265" t="s">
        <v>1260</v>
      </c>
      <c r="V4" s="266" t="s">
        <v>1246</v>
      </c>
      <c r="W4" s="372" t="s">
        <v>25</v>
      </c>
      <c r="X4" s="373"/>
      <c r="Y4" s="372" t="s">
        <v>25</v>
      </c>
      <c r="Z4" s="373"/>
      <c r="AA4" s="368" t="s">
        <v>1250</v>
      </c>
      <c r="AB4" s="374"/>
      <c r="AC4" s="374"/>
      <c r="AD4" s="374"/>
      <c r="AE4" s="374"/>
      <c r="AF4" s="374"/>
      <c r="AG4" s="369"/>
      <c r="AI4" s="247" t="s">
        <v>1288</v>
      </c>
      <c r="AJ4" t="s">
        <v>2312</v>
      </c>
    </row>
    <row r="5" spans="1:36" ht="17.100000000000001" customHeight="1" x14ac:dyDescent="0.25">
      <c r="A5" s="151">
        <v>88</v>
      </c>
      <c r="B5" s="25" t="str">
        <f>IFERROR(INDEX('SEMANA 17 AL 21 MAR'!$A$7:$AA$383,MATCH(A5,'SEMANA 17 AL 21 MAR'!$A$7:$A$424),2),"")</f>
        <v>BANCO TREF</v>
      </c>
      <c r="C5" s="25" t="str">
        <f>IFERROR(INDEX('SEMANA 17 AL 21 MAR'!$A$7:$AA$383,MATCH(A5,'SEMANA 17 AL 21 MAR'!$A$7:$A$424),3),"")</f>
        <v>Barra 3/4 a 18,8mm</v>
      </c>
      <c r="D5" s="25" t="str">
        <f>IFERROR(INDEX('SEMANA 17 AL 21 MAR'!$A$7:$AA$383,MATCH(A5,'SEMANA 17 AL 21 MAR'!$A$7:$A$424),5),"")</f>
        <v>TREFILAR</v>
      </c>
      <c r="E5" s="117">
        <f>IFERROR(INDEX('SEMANA 17 AL 21 MAR'!$A$7:$AA$383,MATCH(A5,'SEMANA 17 AL 21 MAR'!$A$7:$A$424),6),"")</f>
        <v>13.44</v>
      </c>
      <c r="F5" s="118">
        <f>IFERROR(INDEX('SEMANA 17 AL 21 MAR'!$A$7:$AA$383,MATCH(A5,'SEMANA 17 AL 21 MAR'!$A$7:$A$424),7),"")</f>
        <v>162</v>
      </c>
      <c r="G5" s="175">
        <f>IFERROR(INDEX('SEMANA 17 AL 21 MAR'!$A$7:$AA$383,MATCH(A5,'SEMANA 17 AL 21 MAR'!$A$7:$A$424),22),"")</f>
        <v>75</v>
      </c>
      <c r="H5" s="362">
        <f t="shared" ref="H5:H38" si="0">IFERROR(E5*G5,"")</f>
        <v>1008</v>
      </c>
      <c r="I5" s="363"/>
      <c r="J5" s="88">
        <f t="shared" ref="J5:J38" si="1">IFERROR((G5*9)/F5,"")</f>
        <v>4.166666666666667</v>
      </c>
      <c r="K5" s="142" t="str">
        <f>IFERROR(INDEX('SEMANA 17 AL 21 MAR'!$A$7:$AR$383,MATCH(A5,'SEMANA 17 AL 21 MAR'!$A$7:$A$424),44),"")</f>
        <v>P</v>
      </c>
      <c r="L5" s="378"/>
      <c r="M5" s="379"/>
      <c r="N5" s="119">
        <f t="shared" ref="N5:N38" si="2">IFERROR(L5/G5,"")</f>
        <v>0</v>
      </c>
      <c r="O5" s="131"/>
      <c r="P5" s="133"/>
      <c r="Q5" s="133"/>
      <c r="R5" s="133"/>
      <c r="S5" s="133"/>
      <c r="T5" s="133"/>
      <c r="U5" s="25">
        <f t="shared" ref="U5:U36" si="3">O5-SUM(P5:T5)/60</f>
        <v>0</v>
      </c>
      <c r="V5" s="120" t="str">
        <f t="shared" ref="V5:V38" si="4">IFERROR((L5/U5)/(F5/9),"")</f>
        <v/>
      </c>
      <c r="W5" s="362"/>
      <c r="X5" s="363"/>
      <c r="Y5" s="362"/>
      <c r="Z5" s="363"/>
      <c r="AA5" s="364"/>
      <c r="AB5" s="365"/>
      <c r="AC5" s="365"/>
      <c r="AD5" s="365"/>
      <c r="AE5" s="365"/>
      <c r="AF5" s="365"/>
      <c r="AG5" s="366"/>
      <c r="AH5" s="121">
        <f t="shared" ref="AH5:AH46" si="5">IFERROR(E5*L5,"")</f>
        <v>0</v>
      </c>
      <c r="AI5" s="292">
        <f>IFERROR(INDEX('SEMANA 17 AL 21 MAR'!$A$7:$AR$383,MATCH(A5,'SEMANA 17 AL 21 MAR'!$A$7:$A$424),43),"")</f>
        <v>0</v>
      </c>
    </row>
    <row r="6" spans="1:36" ht="17.100000000000001" customHeight="1" x14ac:dyDescent="0.25">
      <c r="A6" s="141">
        <v>41</v>
      </c>
      <c r="B6" s="26" t="str">
        <f>IFERROR(INDEX('SEMANA 17 AL 21 MAR'!$A$7:$AA$383,MATCH(A6,'SEMANA 17 AL 21 MAR'!$A$7:$A$424),2),"")</f>
        <v>ESMERIL #1</v>
      </c>
      <c r="C6" s="26" t="str">
        <f>IFERROR(INDEX('SEMANA 17 AL 21 MAR'!$A$7:$AA$383,MATCH(A6,'SEMANA 17 AL 21 MAR'!$A$7:$A$424),3),"")</f>
        <v xml:space="preserve">PEINETA DISUASIVA         PUA 300    </v>
      </c>
      <c r="D6" s="26" t="str">
        <f>IFERROR(INDEX('SEMANA 17 AL 21 MAR'!$A$7:$AA$383,MATCH(A6,'SEMANA 17 AL 21 MAR'!$A$7:$A$424),5),"")</f>
        <v>ESME PUA300</v>
      </c>
      <c r="E6" s="122">
        <f>IFERROR(INDEX('SEMANA 17 AL 21 MAR'!$A$7:$AA$383,MATCH(A6,'SEMANA 17 AL 21 MAR'!$A$7:$A$424),6),"")</f>
        <v>7.0000000000000007E-2</v>
      </c>
      <c r="F6" s="123">
        <f>IFERROR(INDEX('SEMANA 17 AL 21 MAR'!$A$7:$AA$383,MATCH(A6,'SEMANA 17 AL 21 MAR'!$A$7:$A$424),7),"")</f>
        <v>1620</v>
      </c>
      <c r="G6" s="175">
        <f>IFERROR(INDEX('SEMANA 17 AL 21 MAR'!$A$7:$AA$383,MATCH(A6,'SEMANA 17 AL 21 MAR'!$A$7:$A$424),22),"")</f>
        <v>990</v>
      </c>
      <c r="H6" s="355">
        <f t="shared" si="0"/>
        <v>69.300000000000011</v>
      </c>
      <c r="I6" s="356"/>
      <c r="J6" s="89">
        <f t="shared" si="1"/>
        <v>5.5</v>
      </c>
      <c r="K6" s="142" t="str">
        <f>IFERROR(INDEX('SEMANA 17 AL 21 MAR'!$A$7:$AR$383,MATCH(A6,'SEMANA 17 AL 21 MAR'!$A$7:$A$424),44),"")</f>
        <v>P</v>
      </c>
      <c r="L6" s="378"/>
      <c r="M6" s="379"/>
      <c r="N6" s="120">
        <f t="shared" si="2"/>
        <v>0</v>
      </c>
      <c r="O6" s="132"/>
      <c r="P6" s="134"/>
      <c r="Q6" s="134"/>
      <c r="R6" s="134"/>
      <c r="S6" s="134"/>
      <c r="T6" s="134"/>
      <c r="U6" s="26">
        <f t="shared" si="3"/>
        <v>0</v>
      </c>
      <c r="V6" s="120" t="str">
        <f t="shared" si="4"/>
        <v/>
      </c>
      <c r="W6" s="355"/>
      <c r="X6" s="356"/>
      <c r="Y6" s="355"/>
      <c r="Z6" s="356"/>
      <c r="AA6" s="359"/>
      <c r="AB6" s="360"/>
      <c r="AC6" s="360"/>
      <c r="AD6" s="360"/>
      <c r="AE6" s="360"/>
      <c r="AF6" s="360"/>
      <c r="AG6" s="361"/>
      <c r="AH6" s="121">
        <f t="shared" si="5"/>
        <v>0</v>
      </c>
      <c r="AI6" s="292">
        <f>IFERROR(INDEX('SEMANA 17 AL 21 MAR'!$A$7:$AR$383,MATCH(A6,'SEMANA 17 AL 21 MAR'!$A$7:$A$424),43),"")</f>
        <v>0</v>
      </c>
    </row>
    <row r="7" spans="1:36" ht="17.100000000000001" customHeight="1" x14ac:dyDescent="0.25">
      <c r="A7" s="141">
        <v>43</v>
      </c>
      <c r="B7" s="26" t="str">
        <f>IFERROR(INDEX('SEMANA 17 AL 21 MAR'!$A$7:$AA$383,MATCH(A7,'SEMANA 17 AL 21 MAR'!$A$7:$A$424),2),"")</f>
        <v>ESMERIL #1</v>
      </c>
      <c r="C7" s="26" t="str">
        <f>IFERROR(INDEX('SEMANA 17 AL 21 MAR'!$A$7:$AA$383,MATCH(A7,'SEMANA 17 AL 21 MAR'!$A$7:$A$424),3),"")</f>
        <v>PEINETA DISUASIVA         PUA 150</v>
      </c>
      <c r="D7" s="26" t="str">
        <f>IFERROR(INDEX('SEMANA 17 AL 21 MAR'!$A$7:$AA$383,MATCH(A7,'SEMANA 17 AL 21 MAR'!$A$7:$A$424),5),"")</f>
        <v>ESME PUA150</v>
      </c>
      <c r="E7" s="122">
        <f>IFERROR(INDEX('SEMANA 17 AL 21 MAR'!$A$7:$AA$383,MATCH(A7,'SEMANA 17 AL 21 MAR'!$A$7:$A$424),6),"")</f>
        <v>3.5000000000000003E-2</v>
      </c>
      <c r="F7" s="123">
        <f>IFERROR(INDEX('SEMANA 17 AL 21 MAR'!$A$7:$AA$383,MATCH(A7,'SEMANA 17 AL 21 MAR'!$A$7:$A$424),7),"")</f>
        <v>1620</v>
      </c>
      <c r="G7" s="175">
        <f>IFERROR(INDEX('SEMANA 17 AL 21 MAR'!$A$7:$AA$383,MATCH(A7,'SEMANA 17 AL 21 MAR'!$A$7:$A$424),22),"")</f>
        <v>450</v>
      </c>
      <c r="H7" s="355">
        <f t="shared" si="0"/>
        <v>15.750000000000002</v>
      </c>
      <c r="I7" s="356"/>
      <c r="J7" s="89">
        <f t="shared" si="1"/>
        <v>2.5</v>
      </c>
      <c r="K7" s="142" t="str">
        <f>IFERROR(INDEX('SEMANA 17 AL 21 MAR'!$A$7:$AR$383,MATCH(A7,'SEMANA 17 AL 21 MAR'!$A$7:$A$424),44),"")</f>
        <v>P</v>
      </c>
      <c r="L7" s="378"/>
      <c r="M7" s="379"/>
      <c r="N7" s="120">
        <f t="shared" si="2"/>
        <v>0</v>
      </c>
      <c r="O7" s="132"/>
      <c r="P7" s="134"/>
      <c r="Q7" s="134"/>
      <c r="R7" s="134"/>
      <c r="S7" s="134"/>
      <c r="T7" s="134"/>
      <c r="U7" s="26">
        <f t="shared" si="3"/>
        <v>0</v>
      </c>
      <c r="V7" s="120" t="str">
        <f t="shared" si="4"/>
        <v/>
      </c>
      <c r="W7" s="355"/>
      <c r="X7" s="356"/>
      <c r="Y7" s="355"/>
      <c r="Z7" s="356"/>
      <c r="AA7" s="359"/>
      <c r="AB7" s="360"/>
      <c r="AC7" s="360"/>
      <c r="AD7" s="360"/>
      <c r="AE7" s="360"/>
      <c r="AF7" s="360"/>
      <c r="AG7" s="361"/>
      <c r="AH7" s="121">
        <f t="shared" si="5"/>
        <v>0</v>
      </c>
      <c r="AI7" s="292">
        <f>IFERROR(INDEX('SEMANA 17 AL 21 MAR'!$A$7:$AR$383,MATCH(A7,'SEMANA 17 AL 21 MAR'!$A$7:$A$424),43),"")</f>
        <v>0</v>
      </c>
    </row>
    <row r="8" spans="1:36" ht="17.100000000000001" customHeight="1" x14ac:dyDescent="0.25">
      <c r="A8" s="141">
        <v>9</v>
      </c>
      <c r="B8" s="26" t="str">
        <f>IFERROR(INDEX('SEMANA 17 AL 21 MAR'!$A$7:$AA$383,MATCH(A8,'SEMANA 17 AL 21 MAR'!$A$7:$A$424),2),"")</f>
        <v>EX #14</v>
      </c>
      <c r="C8" s="26" t="str">
        <f>IFERROR(INDEX('SEMANA 17 AL 21 MAR'!$A$7:$AA$383,MATCH(A8,'SEMANA 17 AL 21 MAR'!$A$7:$A$424),3),"")</f>
        <v>Tirafondo Nº2, 7/8x149</v>
      </c>
      <c r="D8" s="26" t="str">
        <f>IFERROR(INDEX('SEMANA 17 AL 21 MAR'!$A$7:$AA$383,MATCH(A8,'SEMANA 17 AL 21 MAR'!$A$7:$A$424),5),"")</f>
        <v>REBARP</v>
      </c>
      <c r="E8" s="122">
        <f>IFERROR(INDEX('SEMANA 17 AL 21 MAR'!$A$7:$AA$383,MATCH(A8,'SEMANA 17 AL 21 MAR'!$A$7:$A$424),6),"")</f>
        <v>0.55200000000000005</v>
      </c>
      <c r="F8" s="123">
        <f>IFERROR(INDEX('SEMANA 17 AL 21 MAR'!$A$7:$AA$383,MATCH(A8,'SEMANA 17 AL 21 MAR'!$A$7:$A$424),7),"")</f>
        <v>2547</v>
      </c>
      <c r="G8" s="175">
        <f>IFERROR(INDEX('SEMANA 17 AL 21 MAR'!$A$7:$AA$383,MATCH(A8,'SEMANA 17 AL 21 MAR'!$A$7:$A$424),22),"")</f>
        <v>1581</v>
      </c>
      <c r="H8" s="355">
        <f t="shared" si="0"/>
        <v>872.7120000000001</v>
      </c>
      <c r="I8" s="356"/>
      <c r="J8" s="89">
        <f t="shared" si="1"/>
        <v>5.5865724381625439</v>
      </c>
      <c r="K8" s="142" t="str">
        <f>IFERROR(INDEX('SEMANA 17 AL 21 MAR'!$A$7:$AR$383,MATCH(A8,'SEMANA 17 AL 21 MAR'!$A$7:$A$424),44),"")</f>
        <v>P</v>
      </c>
      <c r="L8" s="378">
        <v>1710</v>
      </c>
      <c r="M8" s="379"/>
      <c r="N8" s="120">
        <f t="shared" si="2"/>
        <v>1.0815939278937381</v>
      </c>
      <c r="O8" s="132"/>
      <c r="P8" s="134"/>
      <c r="Q8" s="134"/>
      <c r="R8" s="134"/>
      <c r="S8" s="134"/>
      <c r="T8" s="134"/>
      <c r="U8" s="26">
        <f t="shared" si="3"/>
        <v>0</v>
      </c>
      <c r="V8" s="120" t="str">
        <f t="shared" si="4"/>
        <v/>
      </c>
      <c r="W8" s="355"/>
      <c r="X8" s="356"/>
      <c r="Y8" s="355"/>
      <c r="Z8" s="356"/>
      <c r="AA8" s="359"/>
      <c r="AB8" s="360"/>
      <c r="AC8" s="360"/>
      <c r="AD8" s="360"/>
      <c r="AE8" s="360"/>
      <c r="AF8" s="360"/>
      <c r="AG8" s="361"/>
      <c r="AH8" s="121">
        <f t="shared" si="5"/>
        <v>943.92000000000007</v>
      </c>
      <c r="AI8" s="292">
        <f>IFERROR(INDEX('SEMANA 17 AL 21 MAR'!$A$7:$AR$383,MATCH(A8,'SEMANA 17 AL 21 MAR'!$A$7:$A$424),43),"")</f>
        <v>0</v>
      </c>
    </row>
    <row r="9" spans="1:36" ht="17.100000000000001" customHeight="1" x14ac:dyDescent="0.25">
      <c r="A9" s="141">
        <v>106</v>
      </c>
      <c r="B9" s="26" t="str">
        <f>IFERROR(INDEX('SEMANA 17 AL 21 MAR'!$A$7:$AA$383,MATCH(A9,'SEMANA 17 AL 21 MAR'!$A$7:$A$424),2),"")</f>
        <v>EX #14</v>
      </c>
      <c r="C9" s="26" t="str">
        <f>IFERROR(INDEX('SEMANA 17 AL 21 MAR'!$A$7:$AA$383,MATCH(A9,'SEMANA 17 AL 21 MAR'!$A$7:$A$424),3),"")</f>
        <v>Perno riel FFCC JDZ 1x130</v>
      </c>
      <c r="D9" s="26" t="str">
        <f>IFERROR(INDEX('SEMANA 17 AL 21 MAR'!$A$7:$AA$383,MATCH(A9,'SEMANA 17 AL 21 MAR'!$A$7:$A$424),5),"")</f>
        <v>REBARP</v>
      </c>
      <c r="E9" s="122">
        <f>IFERROR(INDEX('SEMANA 17 AL 21 MAR'!$A$7:$AA$383,MATCH(A9,'SEMANA 17 AL 21 MAR'!$A$7:$A$424),6),"")</f>
        <v>0.68500000000000005</v>
      </c>
      <c r="F9" s="123">
        <f>IFERROR(INDEX('SEMANA 17 AL 21 MAR'!$A$7:$AA$383,MATCH(A9,'SEMANA 17 AL 21 MAR'!$A$7:$A$424),7),"")</f>
        <v>2547</v>
      </c>
      <c r="G9" s="175">
        <f>IFERROR(INDEX('SEMANA 17 AL 21 MAR'!$A$7:$AA$383,MATCH(A9,'SEMANA 17 AL 21 MAR'!$A$7:$A$424),22),"")</f>
        <v>283</v>
      </c>
      <c r="H9" s="355">
        <f t="shared" si="0"/>
        <v>193.85500000000002</v>
      </c>
      <c r="I9" s="356"/>
      <c r="J9" s="89">
        <f t="shared" si="1"/>
        <v>1</v>
      </c>
      <c r="K9" s="142" t="str">
        <f>IFERROR(INDEX('SEMANA 17 AL 21 MAR'!$A$7:$AR$383,MATCH(A9,'SEMANA 17 AL 21 MAR'!$A$7:$A$424),44),"")</f>
        <v>P</v>
      </c>
      <c r="L9" s="378"/>
      <c r="M9" s="379"/>
      <c r="N9" s="120">
        <f t="shared" si="2"/>
        <v>0</v>
      </c>
      <c r="O9" s="132"/>
      <c r="P9" s="134"/>
      <c r="Q9" s="134"/>
      <c r="R9" s="134"/>
      <c r="S9" s="134"/>
      <c r="T9" s="134"/>
      <c r="U9" s="26">
        <f t="shared" si="3"/>
        <v>0</v>
      </c>
      <c r="V9" s="120" t="str">
        <f t="shared" si="4"/>
        <v/>
      </c>
      <c r="W9" s="355"/>
      <c r="X9" s="356"/>
      <c r="Y9" s="355"/>
      <c r="Z9" s="356"/>
      <c r="AA9" s="359"/>
      <c r="AB9" s="360"/>
      <c r="AC9" s="360"/>
      <c r="AD9" s="360"/>
      <c r="AE9" s="360"/>
      <c r="AF9" s="360"/>
      <c r="AG9" s="361"/>
      <c r="AH9" s="121">
        <f t="shared" si="5"/>
        <v>0</v>
      </c>
      <c r="AI9" s="292">
        <f>IFERROR(INDEX('SEMANA 17 AL 21 MAR'!$A$7:$AR$383,MATCH(A9,'SEMANA 17 AL 21 MAR'!$A$7:$A$424),43),"")</f>
        <v>0</v>
      </c>
    </row>
    <row r="10" spans="1:36" ht="17.100000000000001" customHeight="1" x14ac:dyDescent="0.25">
      <c r="A10" s="141">
        <v>116</v>
      </c>
      <c r="B10" s="26" t="str">
        <f>IFERROR(INDEX('SEMANA 17 AL 21 MAR'!$A$7:$AA$383,MATCH(A10,'SEMANA 17 AL 21 MAR'!$A$7:$A$424),2),"")</f>
        <v>EX #14</v>
      </c>
      <c r="C10" s="26" t="str">
        <f>IFERROR(INDEX('SEMANA 17 AL 21 MAR'!$A$7:$AA$383,MATCH(A10,'SEMANA 17 AL 21 MAR'!$A$7:$A$424),3),"")</f>
        <v>Perno riel FFCC BCY 7/8x115</v>
      </c>
      <c r="D10" s="26" t="str">
        <f>IFERROR(INDEX('SEMANA 17 AL 21 MAR'!$A$7:$AA$383,MATCH(A10,'SEMANA 17 AL 21 MAR'!$A$7:$A$424),5),"")</f>
        <v>REBARP</v>
      </c>
      <c r="E10" s="122">
        <f>IFERROR(INDEX('SEMANA 17 AL 21 MAR'!$A$7:$AA$383,MATCH(A10,'SEMANA 17 AL 21 MAR'!$A$7:$A$424),6),"")</f>
        <v>0.44500000000000001</v>
      </c>
      <c r="F10" s="123">
        <f>IFERROR(INDEX('SEMANA 17 AL 21 MAR'!$A$7:$AA$383,MATCH(A10,'SEMANA 17 AL 21 MAR'!$A$7:$A$424),7),"")</f>
        <v>2547</v>
      </c>
      <c r="G10" s="175">
        <f>IFERROR(INDEX('SEMANA 17 AL 21 MAR'!$A$7:$AA$383,MATCH(A10,'SEMANA 17 AL 21 MAR'!$A$7:$A$424),22),"")</f>
        <v>407</v>
      </c>
      <c r="H10" s="355">
        <f t="shared" si="0"/>
        <v>181.11500000000001</v>
      </c>
      <c r="I10" s="356"/>
      <c r="J10" s="89">
        <f t="shared" si="1"/>
        <v>1.4381625441696113</v>
      </c>
      <c r="K10" s="142" t="str">
        <f>IFERROR(INDEX('SEMANA 17 AL 21 MAR'!$A$7:$AR$383,MATCH(A10,'SEMANA 17 AL 21 MAR'!$A$7:$A$424),44),"")</f>
        <v>P</v>
      </c>
      <c r="L10" s="378">
        <v>286</v>
      </c>
      <c r="M10" s="379"/>
      <c r="N10" s="120">
        <f t="shared" si="2"/>
        <v>0.70270270270270274</v>
      </c>
      <c r="O10" s="132"/>
      <c r="P10" s="134"/>
      <c r="Q10" s="134"/>
      <c r="R10" s="134"/>
      <c r="S10" s="134"/>
      <c r="T10" s="134"/>
      <c r="U10" s="26">
        <f t="shared" si="3"/>
        <v>0</v>
      </c>
      <c r="V10" s="120" t="str">
        <f t="shared" si="4"/>
        <v/>
      </c>
      <c r="W10" s="355"/>
      <c r="X10" s="356"/>
      <c r="Y10" s="355"/>
      <c r="Z10" s="356"/>
      <c r="AA10" s="359"/>
      <c r="AB10" s="360"/>
      <c r="AC10" s="360"/>
      <c r="AD10" s="360"/>
      <c r="AE10" s="360"/>
      <c r="AF10" s="360"/>
      <c r="AG10" s="361"/>
      <c r="AH10" s="121">
        <f t="shared" si="5"/>
        <v>127.27</v>
      </c>
      <c r="AI10" s="292">
        <f>IFERROR(INDEX('SEMANA 17 AL 21 MAR'!$A$7:$AR$383,MATCH(A10,'SEMANA 17 AL 21 MAR'!$A$7:$A$424),43),"")</f>
        <v>0</v>
      </c>
    </row>
    <row r="11" spans="1:36" ht="17.100000000000001" customHeight="1" x14ac:dyDescent="0.25">
      <c r="A11" s="141">
        <v>37</v>
      </c>
      <c r="B11" s="26" t="str">
        <f>IFERROR(INDEX('SEMANA 17 AL 21 MAR'!$A$7:$AA$383,MATCH(A11,'SEMANA 17 AL 21 MAR'!$A$7:$A$424),2),"")</f>
        <v>EX #15</v>
      </c>
      <c r="C11" s="26" t="str">
        <f>IFERROR(INDEX('SEMANA 17 AL 21 MAR'!$A$7:$AA$383,MATCH(A11,'SEMANA 17 AL 21 MAR'!$A$7:$A$424),3),"")</f>
        <v xml:space="preserve">PEINETA DISUASIVA         PLET 25X5X210    </v>
      </c>
      <c r="D11" s="26" t="str">
        <f>IFERROR(INDEX('SEMANA 17 AL 21 MAR'!$A$7:$AA$383,MATCH(A11,'SEMANA 17 AL 21 MAR'!$A$7:$A$424),5),"")</f>
        <v>PERF 25X5</v>
      </c>
      <c r="E11" s="122">
        <f>IFERROR(INDEX('SEMANA 17 AL 21 MAR'!$A$7:$AA$383,MATCH(A11,'SEMANA 17 AL 21 MAR'!$A$7:$A$424),6),"")</f>
        <v>2.18E-2</v>
      </c>
      <c r="F11" s="123">
        <f>IFERROR(INDEX('SEMANA 17 AL 21 MAR'!$A$7:$AA$383,MATCH(A11,'SEMANA 17 AL 21 MAR'!$A$7:$A$424),7),"")</f>
        <v>2700</v>
      </c>
      <c r="G11" s="175">
        <f>IFERROR(INDEX('SEMANA 17 AL 21 MAR'!$A$7:$AA$383,MATCH(A11,'SEMANA 17 AL 21 MAR'!$A$7:$A$424),22),"")</f>
        <v>1000</v>
      </c>
      <c r="H11" s="355">
        <f t="shared" si="0"/>
        <v>21.8</v>
      </c>
      <c r="I11" s="356"/>
      <c r="J11" s="89">
        <f t="shared" si="1"/>
        <v>3.3333333333333335</v>
      </c>
      <c r="K11" s="142" t="str">
        <f>IFERROR(INDEX('SEMANA 17 AL 21 MAR'!$A$7:$AR$383,MATCH(A11,'SEMANA 17 AL 21 MAR'!$A$7:$A$424),44),"")</f>
        <v>P</v>
      </c>
      <c r="L11" s="378"/>
      <c r="M11" s="379"/>
      <c r="N11" s="120">
        <f t="shared" si="2"/>
        <v>0</v>
      </c>
      <c r="O11" s="132"/>
      <c r="P11" s="134"/>
      <c r="Q11" s="134"/>
      <c r="R11" s="134"/>
      <c r="S11" s="134"/>
      <c r="T11" s="134"/>
      <c r="U11" s="26">
        <f t="shared" si="3"/>
        <v>0</v>
      </c>
      <c r="V11" s="120" t="str">
        <f t="shared" si="4"/>
        <v/>
      </c>
      <c r="W11" s="355"/>
      <c r="X11" s="356"/>
      <c r="Y11" s="355"/>
      <c r="Z11" s="356"/>
      <c r="AA11" s="359"/>
      <c r="AB11" s="360"/>
      <c r="AC11" s="360"/>
      <c r="AD11" s="360"/>
      <c r="AE11" s="360"/>
      <c r="AF11" s="360"/>
      <c r="AG11" s="361"/>
      <c r="AH11" s="121">
        <f t="shared" si="5"/>
        <v>0</v>
      </c>
      <c r="AI11" s="292">
        <f>IFERROR(INDEX('SEMANA 17 AL 21 MAR'!$A$7:$AR$383,MATCH(A11,'SEMANA 17 AL 21 MAR'!$A$7:$A$424),43),"")</f>
        <v>0</v>
      </c>
    </row>
    <row r="12" spans="1:36" ht="17.100000000000001" customHeight="1" x14ac:dyDescent="0.25">
      <c r="A12" s="141">
        <v>38</v>
      </c>
      <c r="B12" s="26" t="str">
        <f>IFERROR(INDEX('SEMANA 17 AL 21 MAR'!$A$7:$AA$383,MATCH(A12,'SEMANA 17 AL 21 MAR'!$A$7:$A$424),2),"")</f>
        <v>EX #17</v>
      </c>
      <c r="C12" s="26" t="str">
        <f>IFERROR(INDEX('SEMANA 17 AL 21 MAR'!$A$7:$AA$383,MATCH(A12,'SEMANA 17 AL 21 MAR'!$A$7:$A$424),3),"")</f>
        <v xml:space="preserve">PEINETA DISUASIVA         PLET 25X5X210    </v>
      </c>
      <c r="D12" s="26" t="str">
        <f>IFERROR(INDEX('SEMANA 17 AL 21 MAR'!$A$7:$AA$383,MATCH(A12,'SEMANA 17 AL 21 MAR'!$A$7:$A$424),5),"")</f>
        <v>DOBL 25X5</v>
      </c>
      <c r="E12" s="122">
        <f>IFERROR(INDEX('SEMANA 17 AL 21 MAR'!$A$7:$AA$383,MATCH(A12,'SEMANA 17 AL 21 MAR'!$A$7:$A$424),6),"")</f>
        <v>2.18E-2</v>
      </c>
      <c r="F12" s="123">
        <f>IFERROR(INDEX('SEMANA 17 AL 21 MAR'!$A$7:$AA$383,MATCH(A12,'SEMANA 17 AL 21 MAR'!$A$7:$A$424),7),"")</f>
        <v>1350</v>
      </c>
      <c r="G12" s="175">
        <f>IFERROR(INDEX('SEMANA 17 AL 21 MAR'!$A$7:$AA$383,MATCH(A12,'SEMANA 17 AL 21 MAR'!$A$7:$A$424),22),"")</f>
        <v>650</v>
      </c>
      <c r="H12" s="355">
        <f t="shared" si="0"/>
        <v>14.17</v>
      </c>
      <c r="I12" s="356"/>
      <c r="J12" s="89">
        <f t="shared" si="1"/>
        <v>4.333333333333333</v>
      </c>
      <c r="K12" s="142" t="str">
        <f>IFERROR(INDEX('SEMANA 17 AL 21 MAR'!$A$7:$AR$383,MATCH(A12,'SEMANA 17 AL 21 MAR'!$A$7:$A$424),44),"")</f>
        <v>P</v>
      </c>
      <c r="L12" s="378"/>
      <c r="M12" s="379"/>
      <c r="N12" s="120">
        <f t="shared" si="2"/>
        <v>0</v>
      </c>
      <c r="O12" s="132"/>
      <c r="P12" s="134"/>
      <c r="Q12" s="134"/>
      <c r="R12" s="134"/>
      <c r="S12" s="134"/>
      <c r="T12" s="134"/>
      <c r="U12" s="26">
        <f t="shared" si="3"/>
        <v>0</v>
      </c>
      <c r="V12" s="120" t="str">
        <f t="shared" si="4"/>
        <v/>
      </c>
      <c r="W12" s="355"/>
      <c r="X12" s="356"/>
      <c r="Y12" s="355"/>
      <c r="Z12" s="356"/>
      <c r="AA12" s="359"/>
      <c r="AB12" s="360"/>
      <c r="AC12" s="360"/>
      <c r="AD12" s="360"/>
      <c r="AE12" s="360"/>
      <c r="AF12" s="360"/>
      <c r="AG12" s="361"/>
      <c r="AH12" s="121">
        <f t="shared" si="5"/>
        <v>0</v>
      </c>
      <c r="AI12" s="292">
        <f>IFERROR(INDEX('SEMANA 17 AL 21 MAR'!$A$7:$AR$383,MATCH(A12,'SEMANA 17 AL 21 MAR'!$A$7:$A$424),43),"")</f>
        <v>0</v>
      </c>
    </row>
    <row r="13" spans="1:36" ht="17.100000000000001" customHeight="1" x14ac:dyDescent="0.25">
      <c r="A13" s="141">
        <v>11</v>
      </c>
      <c r="B13" s="26" t="str">
        <f>IFERROR(INDEX('SEMANA 17 AL 21 MAR'!$A$7:$AA$383,MATCH(A13,'SEMANA 17 AL 21 MAR'!$A$7:$A$424),2),"")</f>
        <v>LAMIN TIR</v>
      </c>
      <c r="C13" s="26" t="str">
        <f>IFERROR(INDEX('SEMANA 17 AL 21 MAR'!$A$7:$AA$383,MATCH(A13,'SEMANA 17 AL 21 MAR'!$A$7:$A$424),3),"")</f>
        <v>Tirafondo Nº2, 7/8x149</v>
      </c>
      <c r="D13" s="26" t="str">
        <f>IFERROR(INDEX('SEMANA 17 AL 21 MAR'!$A$7:$AA$383,MATCH(A13,'SEMANA 17 AL 21 MAR'!$A$7:$A$424),5),"")</f>
        <v>LAMINAR</v>
      </c>
      <c r="E13" s="122">
        <f>IFERROR(INDEX('SEMANA 17 AL 21 MAR'!$A$7:$AA$383,MATCH(A13,'SEMANA 17 AL 21 MAR'!$A$7:$A$424),6),"")</f>
        <v>0.55200000000000005</v>
      </c>
      <c r="F13" s="123">
        <f>IFERROR(INDEX('SEMANA 17 AL 21 MAR'!$A$7:$AA$383,MATCH(A13,'SEMANA 17 AL 21 MAR'!$A$7:$A$424),7),"")</f>
        <v>1989</v>
      </c>
      <c r="G13" s="175">
        <f>IFERROR(INDEX('SEMANA 17 AL 21 MAR'!$A$7:$AA$383,MATCH(A13,'SEMANA 17 AL 21 MAR'!$A$7:$A$424),22),"")</f>
        <v>1650</v>
      </c>
      <c r="H13" s="355">
        <f t="shared" si="0"/>
        <v>910.80000000000007</v>
      </c>
      <c r="I13" s="356"/>
      <c r="J13" s="89">
        <f t="shared" si="1"/>
        <v>7.4660633484162897</v>
      </c>
      <c r="K13" s="142" t="str">
        <f>IFERROR(INDEX('SEMANA 17 AL 21 MAR'!$A$7:$AR$383,MATCH(A13,'SEMANA 17 AL 21 MAR'!$A$7:$A$424),44),"")</f>
        <v>T</v>
      </c>
      <c r="L13" s="378">
        <v>1500</v>
      </c>
      <c r="M13" s="379"/>
      <c r="N13" s="120">
        <f t="shared" si="2"/>
        <v>0.90909090909090906</v>
      </c>
      <c r="O13" s="132"/>
      <c r="P13" s="134"/>
      <c r="Q13" s="134"/>
      <c r="R13" s="134"/>
      <c r="S13" s="134"/>
      <c r="T13" s="134"/>
      <c r="U13" s="26">
        <f t="shared" si="3"/>
        <v>0</v>
      </c>
      <c r="V13" s="120" t="str">
        <f t="shared" si="4"/>
        <v/>
      </c>
      <c r="W13" s="355"/>
      <c r="X13" s="356"/>
      <c r="Y13" s="355"/>
      <c r="Z13" s="356"/>
      <c r="AA13" s="359"/>
      <c r="AB13" s="360"/>
      <c r="AC13" s="360"/>
      <c r="AD13" s="360"/>
      <c r="AE13" s="360"/>
      <c r="AF13" s="360"/>
      <c r="AG13" s="361"/>
      <c r="AH13" s="121">
        <f t="shared" si="5"/>
        <v>828.00000000000011</v>
      </c>
      <c r="AI13" s="292">
        <f>IFERROR(INDEX('SEMANA 17 AL 21 MAR'!$A$7:$AR$383,MATCH(A13,'SEMANA 17 AL 21 MAR'!$A$7:$A$424),43),"")</f>
        <v>2000</v>
      </c>
    </row>
    <row r="14" spans="1:36" ht="17.100000000000001" customHeight="1" x14ac:dyDescent="0.25">
      <c r="A14" s="141">
        <v>44</v>
      </c>
      <c r="B14" s="26" t="str">
        <f>IFERROR(INDEX('SEMANA 17 AL 21 MAR'!$A$7:$AA$383,MATCH(A14,'SEMANA 17 AL 21 MAR'!$A$7:$A$424),2),"")</f>
        <v>MIG #1</v>
      </c>
      <c r="C14" s="26" t="str">
        <f>IFERROR(INDEX('SEMANA 17 AL 21 MAR'!$A$7:$AA$383,MATCH(A14,'SEMANA 17 AL 21 MAR'!$A$7:$A$424),3),"")</f>
        <v xml:space="preserve">PEINETA DISUASIVA         10004698 1 X 1    </v>
      </c>
      <c r="D14" s="26" t="str">
        <f>IFERROR(INDEX('SEMANA 17 AL 21 MAR'!$A$7:$AA$383,MATCH(A14,'SEMANA 17 AL 21 MAR'!$A$7:$A$424),5),"")</f>
        <v>SOLDAR</v>
      </c>
      <c r="E14" s="122">
        <f>IFERROR(INDEX('SEMANA 17 AL 21 MAR'!$A$7:$AA$383,MATCH(A14,'SEMANA 17 AL 21 MAR'!$A$7:$A$424),6),"")</f>
        <v>2.65</v>
      </c>
      <c r="F14" s="123">
        <f>IFERROR(INDEX('SEMANA 17 AL 21 MAR'!$A$7:$AA$383,MATCH(A14,'SEMANA 17 AL 21 MAR'!$A$7:$A$424),7),"")</f>
        <v>45</v>
      </c>
      <c r="G14" s="175">
        <f>IFERROR(INDEX('SEMANA 17 AL 21 MAR'!$A$7:$AA$383,MATCH(A14,'SEMANA 17 AL 21 MAR'!$A$7:$A$424),22),"")</f>
        <v>40</v>
      </c>
      <c r="H14" s="355">
        <f t="shared" si="0"/>
        <v>106</v>
      </c>
      <c r="I14" s="356"/>
      <c r="J14" s="89">
        <f t="shared" si="1"/>
        <v>8</v>
      </c>
      <c r="K14" s="142" t="str">
        <f>IFERROR(INDEX('SEMANA 17 AL 21 MAR'!$A$7:$AR$383,MATCH(A14,'SEMANA 17 AL 21 MAR'!$A$7:$A$424),44),"")</f>
        <v>T</v>
      </c>
      <c r="L14" s="378"/>
      <c r="M14" s="379"/>
      <c r="N14" s="120">
        <f t="shared" si="2"/>
        <v>0</v>
      </c>
      <c r="O14" s="132"/>
      <c r="P14" s="134"/>
      <c r="Q14" s="134"/>
      <c r="R14" s="134"/>
      <c r="S14" s="134"/>
      <c r="T14" s="134"/>
      <c r="U14" s="26">
        <f t="shared" si="3"/>
        <v>0</v>
      </c>
      <c r="V14" s="120" t="str">
        <f t="shared" si="4"/>
        <v/>
      </c>
      <c r="W14" s="355"/>
      <c r="X14" s="356"/>
      <c r="Y14" s="355"/>
      <c r="Z14" s="356"/>
      <c r="AA14" s="359"/>
      <c r="AB14" s="360"/>
      <c r="AC14" s="360"/>
      <c r="AD14" s="360"/>
      <c r="AE14" s="360"/>
      <c r="AF14" s="360"/>
      <c r="AG14" s="361"/>
      <c r="AH14" s="121">
        <f t="shared" si="5"/>
        <v>0</v>
      </c>
      <c r="AI14" s="292">
        <f>IFERROR(INDEX('SEMANA 17 AL 21 MAR'!$A$7:$AR$383,MATCH(A14,'SEMANA 17 AL 21 MAR'!$A$7:$A$424),43),"")</f>
        <v>6805</v>
      </c>
    </row>
    <row r="15" spans="1:36" ht="17.100000000000001" customHeight="1" x14ac:dyDescent="0.25">
      <c r="A15" s="141">
        <v>60</v>
      </c>
      <c r="B15" s="26" t="str">
        <f>IFERROR(INDEX('SEMANA 17 AL 21 MAR'!$A$7:$AA$383,MATCH(A15,'SEMANA 17 AL 21 MAR'!$A$7:$A$424),2),"")</f>
        <v>MIG #2</v>
      </c>
      <c r="C15" s="26" t="str">
        <f>IFERROR(INDEX('SEMANA 17 AL 21 MAR'!$A$7:$AA$383,MATCH(A15,'SEMANA 17 AL 21 MAR'!$A$7:$A$424),3),"")</f>
        <v>ESPACIADOR DE LINEA B.T.  50 x 35 x 5 - 6 VI</v>
      </c>
      <c r="D15" s="26" t="str">
        <f>IFERROR(INDEX('SEMANA 17 AL 21 MAR'!$A$7:$AA$383,MATCH(A15,'SEMANA 17 AL 21 MAR'!$A$7:$A$424),5),"")</f>
        <v>SOLDAR</v>
      </c>
      <c r="E15" s="122">
        <f>IFERROR(INDEX('SEMANA 17 AL 21 MAR'!$A$7:$AA$383,MATCH(A15,'SEMANA 17 AL 21 MAR'!$A$7:$A$424),6),"")</f>
        <v>12</v>
      </c>
      <c r="F15" s="123">
        <f>IFERROR(INDEX('SEMANA 17 AL 21 MAR'!$A$7:$AA$383,MATCH(A15,'SEMANA 17 AL 21 MAR'!$A$7:$A$424),7),"")</f>
        <v>36</v>
      </c>
      <c r="G15" s="175">
        <f>IFERROR(INDEX('SEMANA 17 AL 21 MAR'!$A$7:$AA$383,MATCH(A15,'SEMANA 17 AL 21 MAR'!$A$7:$A$424),22),"")</f>
        <v>32</v>
      </c>
      <c r="H15" s="355">
        <f t="shared" si="0"/>
        <v>384</v>
      </c>
      <c r="I15" s="356"/>
      <c r="J15" s="89">
        <f t="shared" si="1"/>
        <v>8</v>
      </c>
      <c r="K15" s="142" t="str">
        <f>IFERROR(INDEX('SEMANA 17 AL 21 MAR'!$A$7:$AR$383,MATCH(A15,'SEMANA 17 AL 21 MAR'!$A$7:$A$424),44),"")</f>
        <v>T</v>
      </c>
      <c r="L15" s="378">
        <v>35</v>
      </c>
      <c r="M15" s="379"/>
      <c r="N15" s="120">
        <f t="shared" si="2"/>
        <v>1.09375</v>
      </c>
      <c r="O15" s="132"/>
      <c r="P15" s="134"/>
      <c r="Q15" s="134"/>
      <c r="R15" s="134"/>
      <c r="S15" s="134"/>
      <c r="T15" s="134"/>
      <c r="U15" s="26">
        <f t="shared" si="3"/>
        <v>0</v>
      </c>
      <c r="V15" s="120" t="str">
        <f t="shared" si="4"/>
        <v/>
      </c>
      <c r="W15" s="355"/>
      <c r="X15" s="356"/>
      <c r="Y15" s="355"/>
      <c r="Z15" s="356"/>
      <c r="AA15" s="359"/>
      <c r="AB15" s="360"/>
      <c r="AC15" s="360"/>
      <c r="AD15" s="360"/>
      <c r="AE15" s="360"/>
      <c r="AF15" s="360"/>
      <c r="AG15" s="361"/>
      <c r="AH15" s="121">
        <f t="shared" si="5"/>
        <v>420</v>
      </c>
      <c r="AI15" s="292">
        <f>IFERROR(INDEX('SEMANA 17 AL 21 MAR'!$A$7:$AR$383,MATCH(A15,'SEMANA 17 AL 21 MAR'!$A$7:$A$424),43),"")</f>
        <v>2978</v>
      </c>
    </row>
    <row r="16" spans="1:36" ht="17.100000000000001" customHeight="1" x14ac:dyDescent="0.25">
      <c r="A16" s="141">
        <v>8</v>
      </c>
      <c r="B16" s="26" t="str">
        <f>IFERROR(INDEX('SEMANA 17 AL 21 MAR'!$A$7:$AA$383,MATCH(A16,'SEMANA 17 AL 21 MAR'!$A$7:$A$424),2),"")</f>
        <v>PF #12</v>
      </c>
      <c r="C16" s="26" t="str">
        <f>IFERROR(INDEX('SEMANA 17 AL 21 MAR'!$A$7:$AA$383,MATCH(A16,'SEMANA 17 AL 21 MAR'!$A$7:$A$424),3),"")</f>
        <v>Tirafondo Nº2, 7/8x149</v>
      </c>
      <c r="D16" s="26" t="str">
        <f>IFERROR(INDEX('SEMANA 17 AL 21 MAR'!$A$7:$AA$383,MATCH(A16,'SEMANA 17 AL 21 MAR'!$A$7:$A$424),5),"")</f>
        <v>ESTAMC</v>
      </c>
      <c r="E16" s="122">
        <f>IFERROR(INDEX('SEMANA 17 AL 21 MAR'!$A$7:$AA$383,MATCH(A16,'SEMANA 17 AL 21 MAR'!$A$7:$A$424),6),"")</f>
        <v>0.55200000000000005</v>
      </c>
      <c r="F16" s="123">
        <f>IFERROR(INDEX('SEMANA 17 AL 21 MAR'!$A$7:$AA$383,MATCH(A16,'SEMANA 17 AL 21 MAR'!$A$7:$A$424),7),"")</f>
        <v>1881</v>
      </c>
      <c r="G16" s="175">
        <f>IFERROR(INDEX('SEMANA 17 AL 21 MAR'!$A$7:$AA$383,MATCH(A16,'SEMANA 17 AL 21 MAR'!$A$7:$A$424),22),"")</f>
        <v>1650</v>
      </c>
      <c r="H16" s="355">
        <f t="shared" si="0"/>
        <v>910.80000000000007</v>
      </c>
      <c r="I16" s="356"/>
      <c r="J16" s="89">
        <f t="shared" si="1"/>
        <v>7.8947368421052628</v>
      </c>
      <c r="K16" s="142" t="str">
        <f>IFERROR(INDEX('SEMANA 17 AL 21 MAR'!$A$7:$AR$383,MATCH(A16,'SEMANA 17 AL 21 MAR'!$A$7:$A$424),44),"")</f>
        <v>P</v>
      </c>
      <c r="L16" s="378">
        <v>1548</v>
      </c>
      <c r="M16" s="379"/>
      <c r="N16" s="120">
        <f t="shared" si="2"/>
        <v>0.93818181818181823</v>
      </c>
      <c r="O16" s="132"/>
      <c r="P16" s="134"/>
      <c r="Q16" s="134"/>
      <c r="R16" s="134"/>
      <c r="S16" s="134"/>
      <c r="T16" s="134"/>
      <c r="U16" s="26">
        <f t="shared" si="3"/>
        <v>0</v>
      </c>
      <c r="V16" s="120" t="str">
        <f t="shared" si="4"/>
        <v/>
      </c>
      <c r="W16" s="355"/>
      <c r="X16" s="356"/>
      <c r="Y16" s="355"/>
      <c r="Z16" s="356"/>
      <c r="AA16" s="359"/>
      <c r="AB16" s="360"/>
      <c r="AC16" s="360"/>
      <c r="AD16" s="360"/>
      <c r="AE16" s="360"/>
      <c r="AF16" s="360"/>
      <c r="AG16" s="361"/>
      <c r="AH16" s="121">
        <f t="shared" si="5"/>
        <v>854.49600000000009</v>
      </c>
      <c r="AI16" s="292">
        <f>IFERROR(INDEX('SEMANA 17 AL 21 MAR'!$A$7:$AR$383,MATCH(A16,'SEMANA 17 AL 21 MAR'!$A$7:$A$424),43),"")</f>
        <v>0</v>
      </c>
    </row>
    <row r="17" spans="1:35" ht="17.100000000000001" customHeight="1" x14ac:dyDescent="0.25">
      <c r="A17" s="141">
        <v>27</v>
      </c>
      <c r="B17" s="26" t="str">
        <f>IFERROR(INDEX('SEMANA 17 AL 21 MAR'!$A$7:$AA$383,MATCH(A17,'SEMANA 17 AL 21 MAR'!$A$7:$A$424),2),"")</f>
        <v>PF #13</v>
      </c>
      <c r="C17" s="26" t="str">
        <f>IFERROR(INDEX('SEMANA 17 AL 21 MAR'!$A$7:$AA$383,MATCH(A17,'SEMANA 17 AL 21 MAR'!$A$7:$A$424),3),"")</f>
        <v>Soporte Extension ADSS GV 240x50x8MM</v>
      </c>
      <c r="D17" s="26" t="str">
        <f>IFERROR(INDEX('SEMANA 17 AL 21 MAR'!$A$7:$AA$383,MATCH(A17,'SEMANA 17 AL 21 MAR'!$A$7:$A$424),5),"")</f>
        <v>ESTAMC</v>
      </c>
      <c r="E17" s="122">
        <f>IFERROR(INDEX('SEMANA 17 AL 21 MAR'!$A$7:$AA$383,MATCH(A17,'SEMANA 17 AL 21 MAR'!$A$7:$A$424),6),"")</f>
        <v>0.57999999999999996</v>
      </c>
      <c r="F17" s="123">
        <f>IFERROR(INDEX('SEMANA 17 AL 21 MAR'!$A$7:$AA$383,MATCH(A17,'SEMANA 17 AL 21 MAR'!$A$7:$A$424),7),"")</f>
        <v>504</v>
      </c>
      <c r="G17" s="175">
        <f>IFERROR(INDEX('SEMANA 17 AL 21 MAR'!$A$7:$AA$383,MATCH(A17,'SEMANA 17 AL 21 MAR'!$A$7:$A$424),22),"")</f>
        <v>450</v>
      </c>
      <c r="H17" s="355">
        <f t="shared" si="0"/>
        <v>261</v>
      </c>
      <c r="I17" s="356"/>
      <c r="J17" s="89">
        <f t="shared" si="1"/>
        <v>8.0357142857142865</v>
      </c>
      <c r="K17" s="142" t="str">
        <f>IFERROR(INDEX('SEMANA 17 AL 21 MAR'!$A$7:$AR$383,MATCH(A17,'SEMANA 17 AL 21 MAR'!$A$7:$A$424),44),"")</f>
        <v>T</v>
      </c>
      <c r="L17" s="378"/>
      <c r="M17" s="379"/>
      <c r="N17" s="120">
        <f t="shared" si="2"/>
        <v>0</v>
      </c>
      <c r="O17" s="132"/>
      <c r="P17" s="134"/>
      <c r="Q17" s="134"/>
      <c r="R17" s="134"/>
      <c r="S17" s="134"/>
      <c r="T17" s="134"/>
      <c r="U17" s="26">
        <f t="shared" si="3"/>
        <v>0</v>
      </c>
      <c r="V17" s="120" t="str">
        <f t="shared" si="4"/>
        <v/>
      </c>
      <c r="W17" s="355"/>
      <c r="X17" s="356"/>
      <c r="Y17" s="355"/>
      <c r="Z17" s="356"/>
      <c r="AA17" s="359"/>
      <c r="AB17" s="360"/>
      <c r="AC17" s="360"/>
      <c r="AD17" s="360"/>
      <c r="AE17" s="360"/>
      <c r="AF17" s="360"/>
      <c r="AG17" s="361"/>
      <c r="AH17" s="121">
        <f t="shared" si="5"/>
        <v>0</v>
      </c>
      <c r="AI17" s="292">
        <f>IFERROR(INDEX('SEMANA 17 AL 21 MAR'!$A$7:$AR$383,MATCH(A17,'SEMANA 17 AL 21 MAR'!$A$7:$A$424),43),"")</f>
        <v>2500</v>
      </c>
    </row>
    <row r="18" spans="1:35" ht="17.100000000000001" customHeight="1" x14ac:dyDescent="0.25">
      <c r="A18" s="141">
        <v>18</v>
      </c>
      <c r="B18" s="26" t="str">
        <f>IFERROR(INDEX('SEMANA 17 AL 21 MAR'!$A$7:$AA$383,MATCH(A18,'SEMANA 17 AL 21 MAR'!$A$7:$A$424),2),"")</f>
        <v>PF #5</v>
      </c>
      <c r="C18" s="26" t="str">
        <f>IFERROR(INDEX('SEMANA 17 AL 21 MAR'!$A$7:$AA$383,MATCH(A18,'SEMANA 17 AL 21 MAR'!$A$7:$A$424),3),"")</f>
        <v>Grillete recto 14mm, perf.18</v>
      </c>
      <c r="D18" s="26" t="str">
        <f>IFERROR(INDEX('SEMANA 17 AL 21 MAR'!$A$7:$AA$383,MATCH(A18,'SEMANA 17 AL 21 MAR'!$A$7:$A$424),5),"")</f>
        <v>FORJAR</v>
      </c>
      <c r="E18" s="122">
        <f>IFERROR(INDEX('SEMANA 17 AL 21 MAR'!$A$7:$AA$383,MATCH(A18,'SEMANA 17 AL 21 MAR'!$A$7:$A$424),6),"")</f>
        <v>0.32200000000000001</v>
      </c>
      <c r="F18" s="123">
        <f>IFERROR(INDEX('SEMANA 17 AL 21 MAR'!$A$7:$AA$383,MATCH(A18,'SEMANA 17 AL 21 MAR'!$A$7:$A$424),7),"")</f>
        <v>774</v>
      </c>
      <c r="G18" s="175">
        <f>IFERROR(INDEX('SEMANA 17 AL 21 MAR'!$A$7:$AA$383,MATCH(A18,'SEMANA 17 AL 21 MAR'!$A$7:$A$424),22),"")</f>
        <v>680</v>
      </c>
      <c r="H18" s="355">
        <f t="shared" si="0"/>
        <v>218.96</v>
      </c>
      <c r="I18" s="356"/>
      <c r="J18" s="89">
        <f t="shared" si="1"/>
        <v>7.9069767441860463</v>
      </c>
      <c r="K18" s="142" t="str">
        <f>IFERROR(INDEX('SEMANA 17 AL 21 MAR'!$A$7:$AR$383,MATCH(A18,'SEMANA 17 AL 21 MAR'!$A$7:$A$424),44),"")</f>
        <v>T</v>
      </c>
      <c r="L18" s="378">
        <v>225</v>
      </c>
      <c r="M18" s="379"/>
      <c r="N18" s="120">
        <f t="shared" si="2"/>
        <v>0.33088235294117646</v>
      </c>
      <c r="O18" s="132"/>
      <c r="P18" s="134"/>
      <c r="Q18" s="134"/>
      <c r="R18" s="134"/>
      <c r="S18" s="134"/>
      <c r="T18" s="134"/>
      <c r="U18" s="26">
        <f t="shared" si="3"/>
        <v>0</v>
      </c>
      <c r="V18" s="120" t="str">
        <f t="shared" si="4"/>
        <v/>
      </c>
      <c r="W18" s="355"/>
      <c r="X18" s="356"/>
      <c r="Y18" s="355"/>
      <c r="Z18" s="356"/>
      <c r="AA18" s="359"/>
      <c r="AB18" s="360"/>
      <c r="AC18" s="360"/>
      <c r="AD18" s="360"/>
      <c r="AE18" s="360"/>
      <c r="AF18" s="360"/>
      <c r="AG18" s="361"/>
      <c r="AH18" s="121">
        <f t="shared" si="5"/>
        <v>72.45</v>
      </c>
      <c r="AI18" s="292">
        <f>IFERROR(INDEX('SEMANA 17 AL 21 MAR'!$A$7:$AR$383,MATCH(A18,'SEMANA 17 AL 21 MAR'!$A$7:$A$424),43),"")</f>
        <v>2881</v>
      </c>
    </row>
    <row r="19" spans="1:35" ht="17.100000000000001" customHeight="1" x14ac:dyDescent="0.25">
      <c r="A19" s="141">
        <v>115</v>
      </c>
      <c r="B19" s="26" t="str">
        <f>IFERROR(INDEX('SEMANA 17 AL 21 MAR'!$A$7:$AA$383,MATCH(A19,'SEMANA 17 AL 21 MAR'!$A$7:$A$424),2),"")</f>
        <v>PF #6</v>
      </c>
      <c r="C19" s="26" t="str">
        <f>IFERROR(INDEX('SEMANA 17 AL 21 MAR'!$A$7:$AA$383,MATCH(A19,'SEMANA 17 AL 21 MAR'!$A$7:$A$424),3),"")</f>
        <v>Perno riel FFCC BCY 7/8x115</v>
      </c>
      <c r="D19" s="26" t="str">
        <f>IFERROR(INDEX('SEMANA 17 AL 21 MAR'!$A$7:$AA$383,MATCH(A19,'SEMANA 17 AL 21 MAR'!$A$7:$A$424),5),"")</f>
        <v>ESTAMC</v>
      </c>
      <c r="E19" s="122">
        <f>IFERROR(INDEX('SEMANA 17 AL 21 MAR'!$A$7:$AA$383,MATCH(A19,'SEMANA 17 AL 21 MAR'!$A$7:$A$424),6),"")</f>
        <v>0.44500000000000001</v>
      </c>
      <c r="F19" s="123">
        <f>IFERROR(INDEX('SEMANA 17 AL 21 MAR'!$A$7:$AA$383,MATCH(A19,'SEMANA 17 AL 21 MAR'!$A$7:$A$424),7),"")</f>
        <v>1215</v>
      </c>
      <c r="G19" s="175">
        <f>IFERROR(INDEX('SEMANA 17 AL 21 MAR'!$A$7:$AA$383,MATCH(A19,'SEMANA 17 AL 21 MAR'!$A$7:$A$424),22),"")</f>
        <v>265</v>
      </c>
      <c r="H19" s="355">
        <f t="shared" si="0"/>
        <v>117.925</v>
      </c>
      <c r="I19" s="356"/>
      <c r="J19" s="89">
        <f t="shared" si="1"/>
        <v>1.962962962962963</v>
      </c>
      <c r="K19" s="142" t="str">
        <f>IFERROR(INDEX('SEMANA 17 AL 21 MAR'!$A$7:$AR$383,MATCH(A19,'SEMANA 17 AL 21 MAR'!$A$7:$A$424),44),"")</f>
        <v>P</v>
      </c>
      <c r="L19" s="378">
        <v>305</v>
      </c>
      <c r="M19" s="379"/>
      <c r="N19" s="120">
        <f t="shared" si="2"/>
        <v>1.1509433962264151</v>
      </c>
      <c r="O19" s="132"/>
      <c r="P19" s="134"/>
      <c r="Q19" s="134"/>
      <c r="R19" s="134"/>
      <c r="S19" s="134"/>
      <c r="T19" s="134"/>
      <c r="U19" s="26">
        <f t="shared" si="3"/>
        <v>0</v>
      </c>
      <c r="V19" s="120" t="str">
        <f t="shared" si="4"/>
        <v/>
      </c>
      <c r="W19" s="355"/>
      <c r="X19" s="356"/>
      <c r="Y19" s="355"/>
      <c r="Z19" s="356"/>
      <c r="AA19" s="359"/>
      <c r="AB19" s="360"/>
      <c r="AC19" s="360"/>
      <c r="AD19" s="360"/>
      <c r="AE19" s="360"/>
      <c r="AF19" s="360"/>
      <c r="AG19" s="361"/>
      <c r="AH19" s="121">
        <f t="shared" si="5"/>
        <v>135.72499999999999</v>
      </c>
      <c r="AI19" s="292">
        <f>IFERROR(INDEX('SEMANA 17 AL 21 MAR'!$A$7:$AR$383,MATCH(A19,'SEMANA 17 AL 21 MAR'!$A$7:$A$424),43),"")</f>
        <v>0</v>
      </c>
    </row>
    <row r="20" spans="1:35" ht="17.100000000000001" customHeight="1" x14ac:dyDescent="0.25">
      <c r="A20" s="141">
        <v>105</v>
      </c>
      <c r="B20" s="26" t="str">
        <f>IFERROR(INDEX('SEMANA 17 AL 21 MAR'!$A$7:$AA$383,MATCH(A20,'SEMANA 17 AL 21 MAR'!$A$7:$A$424),2),"")</f>
        <v>PF #7</v>
      </c>
      <c r="C20" s="26" t="str">
        <f>IFERROR(INDEX('SEMANA 17 AL 21 MAR'!$A$7:$AA$383,MATCH(A20,'SEMANA 17 AL 21 MAR'!$A$7:$A$424),3),"")</f>
        <v>Perno riel FFCC JDZ 1x130</v>
      </c>
      <c r="D20" s="26" t="str">
        <f>IFERROR(INDEX('SEMANA 17 AL 21 MAR'!$A$7:$AA$383,MATCH(A20,'SEMANA 17 AL 21 MAR'!$A$7:$A$424),5),"")</f>
        <v>ESTAMC</v>
      </c>
      <c r="E20" s="122">
        <f>IFERROR(INDEX('SEMANA 17 AL 21 MAR'!$A$7:$AA$383,MATCH(A20,'SEMANA 17 AL 21 MAR'!$A$7:$A$424),6),"")</f>
        <v>0.68500000000000005</v>
      </c>
      <c r="F20" s="123">
        <f>IFERROR(INDEX('SEMANA 17 AL 21 MAR'!$A$7:$AA$383,MATCH(A20,'SEMANA 17 AL 21 MAR'!$A$7:$A$424),7),"")</f>
        <v>1827</v>
      </c>
      <c r="G20" s="175">
        <f>IFERROR(INDEX('SEMANA 17 AL 21 MAR'!$A$7:$AA$383,MATCH(A20,'SEMANA 17 AL 21 MAR'!$A$7:$A$424),22),"")</f>
        <v>480</v>
      </c>
      <c r="H20" s="355">
        <f t="shared" si="0"/>
        <v>328.8</v>
      </c>
      <c r="I20" s="356"/>
      <c r="J20" s="89">
        <f t="shared" si="1"/>
        <v>2.3645320197044337</v>
      </c>
      <c r="K20" s="142" t="str">
        <f>IFERROR(INDEX('SEMANA 17 AL 21 MAR'!$A$7:$AR$383,MATCH(A20,'SEMANA 17 AL 21 MAR'!$A$7:$A$424),44),"")</f>
        <v>P</v>
      </c>
      <c r="L20" s="378">
        <v>250</v>
      </c>
      <c r="M20" s="379"/>
      <c r="N20" s="120">
        <f t="shared" si="2"/>
        <v>0.52083333333333337</v>
      </c>
      <c r="O20" s="132"/>
      <c r="P20" s="134"/>
      <c r="Q20" s="134"/>
      <c r="R20" s="134"/>
      <c r="S20" s="134"/>
      <c r="T20" s="134"/>
      <c r="U20" s="26">
        <f t="shared" si="3"/>
        <v>0</v>
      </c>
      <c r="V20" s="120" t="str">
        <f t="shared" si="4"/>
        <v/>
      </c>
      <c r="W20" s="355"/>
      <c r="X20" s="356"/>
      <c r="Y20" s="355"/>
      <c r="Z20" s="356"/>
      <c r="AA20" s="359"/>
      <c r="AB20" s="360"/>
      <c r="AC20" s="360"/>
      <c r="AD20" s="360"/>
      <c r="AE20" s="360"/>
      <c r="AF20" s="360"/>
      <c r="AG20" s="361"/>
      <c r="AH20" s="121">
        <f t="shared" si="5"/>
        <v>171.25</v>
      </c>
      <c r="AI20" s="292">
        <f>IFERROR(INDEX('SEMANA 17 AL 21 MAR'!$A$7:$AR$383,MATCH(A20,'SEMANA 17 AL 21 MAR'!$A$7:$A$424),43),"")</f>
        <v>0</v>
      </c>
    </row>
    <row r="21" spans="1:35" ht="17.100000000000001" customHeight="1" x14ac:dyDescent="0.25">
      <c r="A21" s="141">
        <v>112</v>
      </c>
      <c r="B21" s="26" t="str">
        <f>IFERROR(INDEX('SEMANA 17 AL 21 MAR'!$A$7:$AA$383,MATCH(A21,'SEMANA 17 AL 21 MAR'!$A$7:$A$424),2),"")</f>
        <v>PUNT ARC</v>
      </c>
      <c r="C21" s="26" t="str">
        <f>IFERROR(INDEX('SEMANA 17 AL 21 MAR'!$A$7:$AA$383,MATCH(A21,'SEMANA 17 AL 21 MAR'!$A$7:$A$424),3),"")</f>
        <v>Perno riel FFCC KJX 1x140</v>
      </c>
      <c r="D21" s="26" t="str">
        <f>IFERROR(INDEX('SEMANA 17 AL 21 MAR'!$A$7:$AA$383,MATCH(A21,'SEMANA 17 AL 21 MAR'!$A$7:$A$424),5),"")</f>
        <v>PUNTEAR</v>
      </c>
      <c r="E21" s="122">
        <f>IFERROR(INDEX('SEMANA 17 AL 21 MAR'!$A$7:$AA$383,MATCH(A21,'SEMANA 17 AL 21 MAR'!$A$7:$A$424),6),"")</f>
        <v>0.72</v>
      </c>
      <c r="F21" s="123">
        <f>IFERROR(INDEX('SEMANA 17 AL 21 MAR'!$A$7:$AA$383,MATCH(A21,'SEMANA 17 AL 21 MAR'!$A$7:$A$424),7),"")</f>
        <v>2070</v>
      </c>
      <c r="G21" s="175">
        <f>IFERROR(INDEX('SEMANA 17 AL 21 MAR'!$A$7:$AA$383,MATCH(A21,'SEMANA 17 AL 21 MAR'!$A$7:$A$424),22),"")</f>
        <v>1000</v>
      </c>
      <c r="H21" s="355">
        <f t="shared" si="0"/>
        <v>720</v>
      </c>
      <c r="I21" s="356"/>
      <c r="J21" s="89">
        <f t="shared" si="1"/>
        <v>4.3478260869565215</v>
      </c>
      <c r="K21" s="142" t="str">
        <f>IFERROR(INDEX('SEMANA 17 AL 21 MAR'!$A$7:$AR$383,MATCH(A21,'SEMANA 17 AL 21 MAR'!$A$7:$A$424),44),"")</f>
        <v>P</v>
      </c>
      <c r="L21" s="378">
        <v>1030</v>
      </c>
      <c r="M21" s="379"/>
      <c r="N21" s="120">
        <f t="shared" si="2"/>
        <v>1.03</v>
      </c>
      <c r="O21" s="132"/>
      <c r="P21" s="134"/>
      <c r="Q21" s="134"/>
      <c r="R21" s="134"/>
      <c r="S21" s="134"/>
      <c r="T21" s="134"/>
      <c r="U21" s="26">
        <f t="shared" si="3"/>
        <v>0</v>
      </c>
      <c r="V21" s="120" t="str">
        <f t="shared" si="4"/>
        <v/>
      </c>
      <c r="W21" s="355"/>
      <c r="X21" s="356"/>
      <c r="Y21" s="355"/>
      <c r="Z21" s="356"/>
      <c r="AA21" s="359"/>
      <c r="AB21" s="360"/>
      <c r="AC21" s="360"/>
      <c r="AD21" s="360"/>
      <c r="AE21" s="360"/>
      <c r="AF21" s="360"/>
      <c r="AG21" s="361"/>
      <c r="AH21" s="121">
        <f t="shared" si="5"/>
        <v>741.6</v>
      </c>
      <c r="AI21" s="292">
        <f>IFERROR(INDEX('SEMANA 17 AL 21 MAR'!$A$7:$AR$383,MATCH(A21,'SEMANA 17 AL 21 MAR'!$A$7:$A$424),43),"")</f>
        <v>0</v>
      </c>
    </row>
    <row r="22" spans="1:35" ht="17.100000000000001" customHeight="1" x14ac:dyDescent="0.25">
      <c r="A22" s="141">
        <v>87</v>
      </c>
      <c r="B22" s="26" t="str">
        <f>IFERROR(INDEX('SEMANA 17 AL 21 MAR'!$A$7:$AA$383,MATCH(A22,'SEMANA 17 AL 21 MAR'!$A$7:$A$424),2),"")</f>
        <v>PUNT BARRA</v>
      </c>
      <c r="C22" s="26" t="str">
        <f>IFERROR(INDEX('SEMANA 17 AL 21 MAR'!$A$7:$AA$383,MATCH(A22,'SEMANA 17 AL 21 MAR'!$A$7:$A$424),3),"")</f>
        <v>Barra 3/4 1020</v>
      </c>
      <c r="D22" s="26" t="str">
        <f>IFERROR(INDEX('SEMANA 17 AL 21 MAR'!$A$7:$AA$383,MATCH(A22,'SEMANA 17 AL 21 MAR'!$A$7:$A$424),5),"")</f>
        <v>PUBARR</v>
      </c>
      <c r="E22" s="122">
        <f>IFERROR(INDEX('SEMANA 17 AL 21 MAR'!$A$7:$AA$383,MATCH(A22,'SEMANA 17 AL 21 MAR'!$A$7:$A$424),6),"")</f>
        <v>13.44</v>
      </c>
      <c r="F22" s="123">
        <f>IFERROR(INDEX('SEMANA 17 AL 21 MAR'!$A$7:$AA$383,MATCH(A22,'SEMANA 17 AL 21 MAR'!$A$7:$A$424),7),"")</f>
        <v>216</v>
      </c>
      <c r="G22" s="175">
        <f>IFERROR(INDEX('SEMANA 17 AL 21 MAR'!$A$7:$AA$383,MATCH(A22,'SEMANA 17 AL 21 MAR'!$A$7:$A$424),22),"")</f>
        <v>75</v>
      </c>
      <c r="H22" s="355">
        <f t="shared" si="0"/>
        <v>1008</v>
      </c>
      <c r="I22" s="356"/>
      <c r="J22" s="89">
        <f t="shared" si="1"/>
        <v>3.125</v>
      </c>
      <c r="K22" s="142" t="str">
        <f>IFERROR(INDEX('SEMANA 17 AL 21 MAR'!$A$7:$AR$383,MATCH(A22,'SEMANA 17 AL 21 MAR'!$A$7:$A$424),44),"")</f>
        <v>P</v>
      </c>
      <c r="L22" s="378"/>
      <c r="M22" s="379"/>
      <c r="N22" s="120">
        <f t="shared" si="2"/>
        <v>0</v>
      </c>
      <c r="O22" s="132"/>
      <c r="P22" s="134"/>
      <c r="Q22" s="134"/>
      <c r="R22" s="134"/>
      <c r="S22" s="134"/>
      <c r="T22" s="134"/>
      <c r="U22" s="26">
        <f t="shared" si="3"/>
        <v>0</v>
      </c>
      <c r="V22" s="120" t="str">
        <f t="shared" si="4"/>
        <v/>
      </c>
      <c r="W22" s="355"/>
      <c r="X22" s="356"/>
      <c r="Y22" s="355"/>
      <c r="Z22" s="356"/>
      <c r="AA22" s="359"/>
      <c r="AB22" s="360"/>
      <c r="AC22" s="360"/>
      <c r="AD22" s="360"/>
      <c r="AE22" s="360"/>
      <c r="AF22" s="360"/>
      <c r="AG22" s="361"/>
      <c r="AH22" s="121">
        <f t="shared" si="5"/>
        <v>0</v>
      </c>
      <c r="AI22" s="292">
        <f>IFERROR(INDEX('SEMANA 17 AL 21 MAR'!$A$7:$AR$383,MATCH(A22,'SEMANA 17 AL 21 MAR'!$A$7:$A$424),43),"")</f>
        <v>0</v>
      </c>
    </row>
    <row r="23" spans="1:35" ht="17.100000000000001" customHeight="1" x14ac:dyDescent="0.25">
      <c r="A23" s="141">
        <v>10</v>
      </c>
      <c r="B23" s="26" t="str">
        <f>IFERROR(INDEX('SEMANA 17 AL 21 MAR'!$A$7:$AA$383,MATCH(A23,'SEMANA 17 AL 21 MAR'!$A$7:$A$424),2),"")</f>
        <v>PUNT TIR</v>
      </c>
      <c r="C23" s="26" t="str">
        <f>IFERROR(INDEX('SEMANA 17 AL 21 MAR'!$A$7:$AA$383,MATCH(A23,'SEMANA 17 AL 21 MAR'!$A$7:$A$424),3),"")</f>
        <v>Tirafondo Nº2, 7/8x149</v>
      </c>
      <c r="D23" s="26" t="str">
        <f>IFERROR(INDEX('SEMANA 17 AL 21 MAR'!$A$7:$AA$383,MATCH(A23,'SEMANA 17 AL 21 MAR'!$A$7:$A$424),5),"")</f>
        <v>PUTIR</v>
      </c>
      <c r="E23" s="122">
        <f>IFERROR(INDEX('SEMANA 17 AL 21 MAR'!$A$7:$AA$383,MATCH(A23,'SEMANA 17 AL 21 MAR'!$A$7:$A$424),6),"")</f>
        <v>0.55200000000000005</v>
      </c>
      <c r="F23" s="123">
        <f>IFERROR(INDEX('SEMANA 17 AL 21 MAR'!$A$7:$AA$383,MATCH(A23,'SEMANA 17 AL 21 MAR'!$A$7:$A$424),7),"")</f>
        <v>1800</v>
      </c>
      <c r="G23" s="175">
        <f>IFERROR(INDEX('SEMANA 17 AL 21 MAR'!$A$7:$AA$383,MATCH(A23,'SEMANA 17 AL 21 MAR'!$A$7:$A$424),22),"")</f>
        <v>1600</v>
      </c>
      <c r="H23" s="355">
        <f t="shared" si="0"/>
        <v>883.2</v>
      </c>
      <c r="I23" s="356"/>
      <c r="J23" s="89">
        <f t="shared" si="1"/>
        <v>8</v>
      </c>
      <c r="K23" s="142" t="str">
        <f>IFERROR(INDEX('SEMANA 17 AL 21 MAR'!$A$7:$AR$383,MATCH(A23,'SEMANA 17 AL 21 MAR'!$A$7:$A$424),44),"")</f>
        <v>P</v>
      </c>
      <c r="L23" s="378">
        <v>1611</v>
      </c>
      <c r="M23" s="379"/>
      <c r="N23" s="120">
        <f t="shared" si="2"/>
        <v>1.006875</v>
      </c>
      <c r="O23" s="132"/>
      <c r="P23" s="134"/>
      <c r="Q23" s="134"/>
      <c r="R23" s="134"/>
      <c r="S23" s="134"/>
      <c r="T23" s="134"/>
      <c r="U23" s="26">
        <f t="shared" si="3"/>
        <v>0</v>
      </c>
      <c r="V23" s="120" t="str">
        <f t="shared" si="4"/>
        <v/>
      </c>
      <c r="W23" s="355"/>
      <c r="X23" s="356"/>
      <c r="Y23" s="355"/>
      <c r="Z23" s="356"/>
      <c r="AA23" s="359"/>
      <c r="AB23" s="360"/>
      <c r="AC23" s="360"/>
      <c r="AD23" s="360"/>
      <c r="AE23" s="360"/>
      <c r="AF23" s="360"/>
      <c r="AG23" s="361"/>
      <c r="AH23" s="121">
        <f t="shared" si="5"/>
        <v>889.27200000000005</v>
      </c>
      <c r="AI23" s="292">
        <f>IFERROR(INDEX('SEMANA 17 AL 21 MAR'!$A$7:$AR$383,MATCH(A23,'SEMANA 17 AL 21 MAR'!$A$7:$A$424),43),"")</f>
        <v>0</v>
      </c>
    </row>
    <row r="24" spans="1:35" ht="17.100000000000001" customHeight="1" x14ac:dyDescent="0.25">
      <c r="A24" s="141">
        <v>78</v>
      </c>
      <c r="B24" s="26" t="str">
        <f>IFERROR(INDEX('SEMANA 17 AL 21 MAR'!$A$7:$AA$383,MATCH(A24,'SEMANA 17 AL 21 MAR'!$A$7:$A$424),2),"")</f>
        <v>TERR #1</v>
      </c>
      <c r="C24" s="26" t="str">
        <f>IFERROR(INDEX('SEMANA 17 AL 21 MAR'!$A$7:$AA$383,MATCH(A24,'SEMANA 17 AL 21 MAR'!$A$7:$A$424),3),"")</f>
        <v>Perno Cab Cuad 5/8x2.1/2</v>
      </c>
      <c r="D24" s="26" t="str">
        <f>IFERROR(INDEX('SEMANA 17 AL 21 MAR'!$A$7:$AA$383,MATCH(A24,'SEMANA 17 AL 21 MAR'!$A$7:$A$424),5),"")</f>
        <v>TERRAJAR</v>
      </c>
      <c r="E24" s="122">
        <f>IFERROR(INDEX('SEMANA 17 AL 21 MAR'!$A$7:$AA$383,MATCH(A24,'SEMANA 17 AL 21 MAR'!$A$7:$A$424),6),"")</f>
        <v>0.14799999999999999</v>
      </c>
      <c r="F24" s="123">
        <f>IFERROR(INDEX('SEMANA 17 AL 21 MAR'!$A$7:$AA$383,MATCH(A24,'SEMANA 17 AL 21 MAR'!$A$7:$A$424),7),"")</f>
        <v>1575</v>
      </c>
      <c r="G24" s="175">
        <f>IFERROR(INDEX('SEMANA 17 AL 21 MAR'!$A$7:$AA$383,MATCH(A24,'SEMANA 17 AL 21 MAR'!$A$7:$A$424),22),"")</f>
        <v>1050</v>
      </c>
      <c r="H24" s="355">
        <f t="shared" si="0"/>
        <v>155.4</v>
      </c>
      <c r="I24" s="356"/>
      <c r="J24" s="89">
        <f t="shared" si="1"/>
        <v>6</v>
      </c>
      <c r="K24" s="142" t="str">
        <f>IFERROR(INDEX('SEMANA 17 AL 21 MAR'!$A$7:$AR$383,MATCH(A24,'SEMANA 17 AL 21 MAR'!$A$7:$A$424),44),"")</f>
        <v>T</v>
      </c>
      <c r="L24" s="378">
        <v>496</v>
      </c>
      <c r="M24" s="379"/>
      <c r="N24" s="120">
        <f t="shared" si="2"/>
        <v>0.4723809523809524</v>
      </c>
      <c r="O24" s="132"/>
      <c r="P24" s="134"/>
      <c r="Q24" s="134"/>
      <c r="R24" s="134"/>
      <c r="S24" s="134"/>
      <c r="T24" s="134"/>
      <c r="U24" s="26">
        <f t="shared" si="3"/>
        <v>0</v>
      </c>
      <c r="V24" s="120" t="str">
        <f t="shared" si="4"/>
        <v/>
      </c>
      <c r="W24" s="355"/>
      <c r="X24" s="356"/>
      <c r="Y24" s="355"/>
      <c r="Z24" s="356"/>
      <c r="AA24" s="359"/>
      <c r="AB24" s="360"/>
      <c r="AC24" s="360"/>
      <c r="AD24" s="360"/>
      <c r="AE24" s="360"/>
      <c r="AF24" s="360"/>
      <c r="AG24" s="361"/>
      <c r="AH24" s="121">
        <f t="shared" si="5"/>
        <v>73.408000000000001</v>
      </c>
      <c r="AI24" s="292">
        <f>IFERROR(INDEX('SEMANA 17 AL 21 MAR'!$A$7:$AR$383,MATCH(A24,'SEMANA 17 AL 21 MAR'!$A$7:$A$424),43),"")</f>
        <v>2385</v>
      </c>
    </row>
    <row r="25" spans="1:35" ht="17.100000000000001" customHeight="1" x14ac:dyDescent="0.25">
      <c r="A25" s="141">
        <v>118</v>
      </c>
      <c r="B25" s="26" t="str">
        <f>IFERROR(INDEX('SEMANA 17 AL 21 MAR'!$A$7:$AA$383,MATCH(A25,'SEMANA 17 AL 21 MAR'!$A$7:$A$424),2),"")</f>
        <v>TERR #4</v>
      </c>
      <c r="C25" s="26" t="str">
        <f>IFERROR(INDEX('SEMANA 17 AL 21 MAR'!$A$7:$AA$383,MATCH(A25,'SEMANA 17 AL 21 MAR'!$A$7:$A$424),3),"")</f>
        <v>Perno riel FFCC BCY 7/8x115</v>
      </c>
      <c r="D25" s="26" t="str">
        <f>IFERROR(INDEX('SEMANA 17 AL 21 MAR'!$A$7:$AA$383,MATCH(A25,'SEMANA 17 AL 21 MAR'!$A$7:$A$424),5),"")</f>
        <v>TERRAJAR</v>
      </c>
      <c r="E25" s="122">
        <f>IFERROR(INDEX('SEMANA 17 AL 21 MAR'!$A$7:$AA$383,MATCH(A25,'SEMANA 17 AL 21 MAR'!$A$7:$A$424),6),"")</f>
        <v>0.44500000000000001</v>
      </c>
      <c r="F25" s="123">
        <f>IFERROR(INDEX('SEMANA 17 AL 21 MAR'!$A$7:$AA$383,MATCH(A25,'SEMANA 17 AL 21 MAR'!$A$7:$A$424),7),"")</f>
        <v>873</v>
      </c>
      <c r="G25" s="175">
        <f>IFERROR(INDEX('SEMANA 17 AL 21 MAR'!$A$7:$AA$383,MATCH(A25,'SEMANA 17 AL 21 MAR'!$A$7:$A$424),22),"")</f>
        <v>765</v>
      </c>
      <c r="H25" s="355">
        <f t="shared" si="0"/>
        <v>340.42500000000001</v>
      </c>
      <c r="I25" s="356"/>
      <c r="J25" s="89">
        <f t="shared" si="1"/>
        <v>7.8865979381443303</v>
      </c>
      <c r="K25" s="142" t="str">
        <f>IFERROR(INDEX('SEMANA 17 AL 21 MAR'!$A$7:$AR$383,MATCH(A25,'SEMANA 17 AL 21 MAR'!$A$7:$A$424),44),"")</f>
        <v>T</v>
      </c>
      <c r="L25" s="378">
        <v>420</v>
      </c>
      <c r="M25" s="379"/>
      <c r="N25" s="120">
        <f t="shared" si="2"/>
        <v>0.5490196078431373</v>
      </c>
      <c r="O25" s="132"/>
      <c r="P25" s="134"/>
      <c r="Q25" s="134"/>
      <c r="R25" s="134"/>
      <c r="S25" s="134"/>
      <c r="T25" s="134"/>
      <c r="U25" s="26">
        <f t="shared" si="3"/>
        <v>0</v>
      </c>
      <c r="V25" s="120" t="str">
        <f t="shared" si="4"/>
        <v/>
      </c>
      <c r="W25" s="355"/>
      <c r="X25" s="356"/>
      <c r="Y25" s="355"/>
      <c r="Z25" s="356"/>
      <c r="AA25" s="359"/>
      <c r="AB25" s="360"/>
      <c r="AC25" s="360"/>
      <c r="AD25" s="360"/>
      <c r="AE25" s="360"/>
      <c r="AF25" s="360"/>
      <c r="AG25" s="361"/>
      <c r="AH25" s="121">
        <f t="shared" si="5"/>
        <v>186.9</v>
      </c>
      <c r="AI25" s="292">
        <f>IFERROR(INDEX('SEMANA 17 AL 21 MAR'!$A$7:$AR$383,MATCH(A25,'SEMANA 17 AL 21 MAR'!$A$7:$A$424),43),"")</f>
        <v>3000</v>
      </c>
    </row>
    <row r="26" spans="1:35" ht="17.100000000000001" customHeight="1" x14ac:dyDescent="0.25">
      <c r="A26" s="141">
        <v>42</v>
      </c>
      <c r="B26" s="26" t="str">
        <f>IFERROR(INDEX('SEMANA 17 AL 21 MAR'!$A$7:$AA$383,MATCH(A26,'SEMANA 17 AL 21 MAR'!$A$7:$A$424),2),"")</f>
        <v>TIJERA #1</v>
      </c>
      <c r="C26" s="26" t="str">
        <f>IFERROR(INDEX('SEMANA 17 AL 21 MAR'!$A$7:$AA$383,MATCH(A26,'SEMANA 17 AL 21 MAR'!$A$7:$A$424),3),"")</f>
        <v>PEINETA DISUASIVA         PUA 150</v>
      </c>
      <c r="D26" s="26" t="str">
        <f>IFERROR(INDEX('SEMANA 17 AL 21 MAR'!$A$7:$AA$383,MATCH(A26,'SEMANA 17 AL 21 MAR'!$A$7:$A$424),5),"")</f>
        <v>CORT PUA150</v>
      </c>
      <c r="E26" s="122">
        <f>IFERROR(INDEX('SEMANA 17 AL 21 MAR'!$A$7:$AA$383,MATCH(A26,'SEMANA 17 AL 21 MAR'!$A$7:$A$424),6),"")</f>
        <v>3.5000000000000003E-2</v>
      </c>
      <c r="F26" s="123">
        <f>IFERROR(INDEX('SEMANA 17 AL 21 MAR'!$A$7:$AA$383,MATCH(A26,'SEMANA 17 AL 21 MAR'!$A$7:$A$424),7),"")</f>
        <v>5400</v>
      </c>
      <c r="G26" s="175">
        <f>IFERROR(INDEX('SEMANA 17 AL 21 MAR'!$A$7:$AA$383,MATCH(A26,'SEMANA 17 AL 21 MAR'!$A$7:$A$424),22),"")</f>
        <v>1200</v>
      </c>
      <c r="H26" s="355">
        <f t="shared" si="0"/>
        <v>42.000000000000007</v>
      </c>
      <c r="I26" s="356"/>
      <c r="J26" s="89">
        <f t="shared" si="1"/>
        <v>2</v>
      </c>
      <c r="K26" s="142" t="str">
        <f>IFERROR(INDEX('SEMANA 17 AL 21 MAR'!$A$7:$AR$383,MATCH(A26,'SEMANA 17 AL 21 MAR'!$A$7:$A$424),44),"")</f>
        <v>P</v>
      </c>
      <c r="L26" s="378"/>
      <c r="M26" s="379"/>
      <c r="N26" s="120">
        <f t="shared" si="2"/>
        <v>0</v>
      </c>
      <c r="O26" s="132"/>
      <c r="P26" s="134"/>
      <c r="Q26" s="134"/>
      <c r="R26" s="134"/>
      <c r="S26" s="134"/>
      <c r="T26" s="134"/>
      <c r="U26" s="26">
        <f t="shared" si="3"/>
        <v>0</v>
      </c>
      <c r="V26" s="120" t="str">
        <f t="shared" si="4"/>
        <v/>
      </c>
      <c r="W26" s="355"/>
      <c r="X26" s="356"/>
      <c r="Y26" s="355"/>
      <c r="Z26" s="356"/>
      <c r="AA26" s="359"/>
      <c r="AB26" s="360"/>
      <c r="AC26" s="360"/>
      <c r="AD26" s="360"/>
      <c r="AE26" s="360"/>
      <c r="AF26" s="360"/>
      <c r="AG26" s="361"/>
      <c r="AH26" s="121">
        <f t="shared" si="5"/>
        <v>0</v>
      </c>
      <c r="AI26" s="292">
        <f>IFERROR(INDEX('SEMANA 17 AL 21 MAR'!$A$7:$AR$383,MATCH(A26,'SEMANA 17 AL 21 MAR'!$A$7:$A$424),43),"")</f>
        <v>0</v>
      </c>
    </row>
    <row r="27" spans="1:35" ht="17.100000000000001" customHeight="1" x14ac:dyDescent="0.25">
      <c r="A27" s="141">
        <v>7</v>
      </c>
      <c r="B27" s="26" t="str">
        <f>IFERROR(INDEX('SEMANA 17 AL 21 MAR'!$A$7:$AA$383,MATCH(A27,'SEMANA 17 AL 21 MAR'!$A$7:$A$424),2),"")</f>
        <v>TIJERA #2</v>
      </c>
      <c r="C27" s="26" t="str">
        <f>IFERROR(INDEX('SEMANA 17 AL 21 MAR'!$A$7:$AA$383,MATCH(A27,'SEMANA 17 AL 21 MAR'!$A$7:$A$424),3),"")</f>
        <v>Tirafondo Nº2, 7/8x149</v>
      </c>
      <c r="D27" s="26" t="str">
        <f>IFERROR(INDEX('SEMANA 17 AL 21 MAR'!$A$7:$AA$383,MATCH(A27,'SEMANA 17 AL 21 MAR'!$A$7:$A$424),5),"")</f>
        <v>CORTAR</v>
      </c>
      <c r="E27" s="122">
        <f>IFERROR(INDEX('SEMANA 17 AL 21 MAR'!$A$7:$AA$383,MATCH(A27,'SEMANA 17 AL 21 MAR'!$A$7:$A$424),6),"")</f>
        <v>0.55200000000000005</v>
      </c>
      <c r="F27" s="123">
        <f>IFERROR(INDEX('SEMANA 17 AL 21 MAR'!$A$7:$AA$383,MATCH(A27,'SEMANA 17 AL 21 MAR'!$A$7:$A$424),7),"")</f>
        <v>4590</v>
      </c>
      <c r="G27" s="175">
        <f>IFERROR(INDEX('SEMANA 17 AL 21 MAR'!$A$7:$AA$383,MATCH(A27,'SEMANA 17 AL 21 MAR'!$A$7:$A$424),22),"")</f>
        <v>1510</v>
      </c>
      <c r="H27" s="355">
        <f t="shared" si="0"/>
        <v>833.5200000000001</v>
      </c>
      <c r="I27" s="356"/>
      <c r="J27" s="89">
        <f t="shared" si="1"/>
        <v>2.9607843137254903</v>
      </c>
      <c r="K27" s="142" t="str">
        <f>IFERROR(INDEX('SEMANA 17 AL 21 MAR'!$A$7:$AR$383,MATCH(A27,'SEMANA 17 AL 21 MAR'!$A$7:$A$424),44),"")</f>
        <v>P</v>
      </c>
      <c r="L27" s="378">
        <v>1190</v>
      </c>
      <c r="M27" s="379"/>
      <c r="N27" s="120">
        <f t="shared" si="2"/>
        <v>0.78807947019867552</v>
      </c>
      <c r="O27" s="132"/>
      <c r="P27" s="134"/>
      <c r="Q27" s="134"/>
      <c r="R27" s="134"/>
      <c r="S27" s="134"/>
      <c r="T27" s="134"/>
      <c r="U27" s="26">
        <f t="shared" si="3"/>
        <v>0</v>
      </c>
      <c r="V27" s="120" t="str">
        <f t="shared" si="4"/>
        <v/>
      </c>
      <c r="W27" s="355"/>
      <c r="X27" s="356"/>
      <c r="Y27" s="355"/>
      <c r="Z27" s="356"/>
      <c r="AA27" s="359"/>
      <c r="AB27" s="360"/>
      <c r="AC27" s="360"/>
      <c r="AD27" s="360"/>
      <c r="AE27" s="360"/>
      <c r="AF27" s="360"/>
      <c r="AG27" s="361"/>
      <c r="AH27" s="121">
        <f t="shared" si="5"/>
        <v>656.88000000000011</v>
      </c>
      <c r="AI27" s="292">
        <f>IFERROR(INDEX('SEMANA 17 AL 21 MAR'!$A$7:$AR$383,MATCH(A27,'SEMANA 17 AL 21 MAR'!$A$7:$A$424),43),"")</f>
        <v>0</v>
      </c>
    </row>
    <row r="28" spans="1:35" ht="17.100000000000001" customHeight="1" x14ac:dyDescent="0.25">
      <c r="A28" s="141">
        <v>66</v>
      </c>
      <c r="B28" s="26" t="str">
        <f>IFERROR(INDEX('SEMANA 17 AL 21 MAR'!$A$7:$AA$383,MATCH(A28,'SEMANA 17 AL 21 MAR'!$A$7:$A$424),2),"")</f>
        <v>TIJERA #2</v>
      </c>
      <c r="C28" s="26" t="str">
        <f>IFERROR(INDEX('SEMANA 17 AL 21 MAR'!$A$7:$AA$383,MATCH(A28,'SEMANA 17 AL 21 MAR'!$A$7:$A$424),3),"")</f>
        <v>Perno Talón Aguja DJKZ  1xM305   1045</v>
      </c>
      <c r="D28" s="26" t="str">
        <f>IFERROR(INDEX('SEMANA 17 AL 21 MAR'!$A$7:$AA$383,MATCH(A28,'SEMANA 17 AL 21 MAR'!$A$7:$A$424),5),"")</f>
        <v>CORTAR</v>
      </c>
      <c r="E28" s="122">
        <f>IFERROR(INDEX('SEMANA 17 AL 21 MAR'!$A$7:$AA$383,MATCH(A28,'SEMANA 17 AL 21 MAR'!$A$7:$A$424),6),"")</f>
        <v>1.4670000000000001</v>
      </c>
      <c r="F28" s="123">
        <f>IFERROR(INDEX('SEMANA 17 AL 21 MAR'!$A$7:$AA$383,MATCH(A28,'SEMANA 17 AL 21 MAR'!$A$7:$A$424),7),"")</f>
        <v>3150</v>
      </c>
      <c r="G28" s="175">
        <f>IFERROR(INDEX('SEMANA 17 AL 21 MAR'!$A$7:$AA$383,MATCH(A28,'SEMANA 17 AL 21 MAR'!$A$7:$A$424),22),"")</f>
        <v>150</v>
      </c>
      <c r="H28" s="355">
        <f t="shared" si="0"/>
        <v>220.05</v>
      </c>
      <c r="I28" s="356"/>
      <c r="J28" s="89">
        <f t="shared" si="1"/>
        <v>0.42857142857142855</v>
      </c>
      <c r="K28" s="142" t="str">
        <f>IFERROR(INDEX('SEMANA 17 AL 21 MAR'!$A$7:$AR$383,MATCH(A28,'SEMANA 17 AL 21 MAR'!$A$7:$A$424),44),"")</f>
        <v>P</v>
      </c>
      <c r="L28" s="378"/>
      <c r="M28" s="379"/>
      <c r="N28" s="120">
        <f t="shared" si="2"/>
        <v>0</v>
      </c>
      <c r="O28" s="132"/>
      <c r="P28" s="134"/>
      <c r="Q28" s="134"/>
      <c r="R28" s="134"/>
      <c r="S28" s="134"/>
      <c r="T28" s="134"/>
      <c r="U28" s="26">
        <f t="shared" si="3"/>
        <v>0</v>
      </c>
      <c r="V28" s="120" t="str">
        <f t="shared" si="4"/>
        <v/>
      </c>
      <c r="W28" s="355"/>
      <c r="X28" s="356"/>
      <c r="Y28" s="355"/>
      <c r="Z28" s="356"/>
      <c r="AA28" s="359"/>
      <c r="AB28" s="360"/>
      <c r="AC28" s="360"/>
      <c r="AD28" s="360"/>
      <c r="AE28" s="360"/>
      <c r="AF28" s="360"/>
      <c r="AG28" s="361"/>
      <c r="AH28" s="121">
        <f t="shared" si="5"/>
        <v>0</v>
      </c>
      <c r="AI28" s="292">
        <f>IFERROR(INDEX('SEMANA 17 AL 21 MAR'!$A$7:$AR$383,MATCH(A28,'SEMANA 17 AL 21 MAR'!$A$7:$A$424),43),"")</f>
        <v>0</v>
      </c>
    </row>
    <row r="29" spans="1:35" ht="17.100000000000001" customHeight="1" x14ac:dyDescent="0.25">
      <c r="A29" s="141">
        <v>109</v>
      </c>
      <c r="B29" s="26" t="str">
        <f>IFERROR(INDEX('SEMANA 17 AL 21 MAR'!$A$7:$AA$383,MATCH(A29,'SEMANA 17 AL 21 MAR'!$A$7:$A$424),2),"")</f>
        <v>TIJERA #2</v>
      </c>
      <c r="C29" s="26" t="str">
        <f>IFERROR(INDEX('SEMANA 17 AL 21 MAR'!$A$7:$AA$383,MATCH(A29,'SEMANA 17 AL 21 MAR'!$A$7:$A$424),3),"")</f>
        <v>Perno riel FFCC KJX 1x140</v>
      </c>
      <c r="D29" s="26" t="str">
        <f>IFERROR(INDEX('SEMANA 17 AL 21 MAR'!$A$7:$AA$383,MATCH(A29,'SEMANA 17 AL 21 MAR'!$A$7:$A$424),5),"")</f>
        <v>CORTAR</v>
      </c>
      <c r="E29" s="122">
        <f>IFERROR(INDEX('SEMANA 17 AL 21 MAR'!$A$7:$AA$383,MATCH(A29,'SEMANA 17 AL 21 MAR'!$A$7:$A$424),6),"")</f>
        <v>0.72</v>
      </c>
      <c r="F29" s="123">
        <f>IFERROR(INDEX('SEMANA 17 AL 21 MAR'!$A$7:$AA$383,MATCH(A29,'SEMANA 17 AL 21 MAR'!$A$7:$A$424),7),"")</f>
        <v>4230</v>
      </c>
      <c r="G29" s="175">
        <f>IFERROR(INDEX('SEMANA 17 AL 21 MAR'!$A$7:$AA$383,MATCH(A29,'SEMANA 17 AL 21 MAR'!$A$7:$A$424),22),"")</f>
        <v>698</v>
      </c>
      <c r="H29" s="355">
        <f t="shared" si="0"/>
        <v>502.56</v>
      </c>
      <c r="I29" s="356"/>
      <c r="J29" s="89">
        <f t="shared" si="1"/>
        <v>1.4851063829787234</v>
      </c>
      <c r="K29" s="142" t="str">
        <f>IFERROR(INDEX('SEMANA 17 AL 21 MAR'!$A$7:$AR$383,MATCH(A29,'SEMANA 17 AL 21 MAR'!$A$7:$A$424),44),"")</f>
        <v>P</v>
      </c>
      <c r="L29" s="378">
        <v>715</v>
      </c>
      <c r="M29" s="379"/>
      <c r="N29" s="120">
        <f t="shared" si="2"/>
        <v>1.0243553008595989</v>
      </c>
      <c r="O29" s="132"/>
      <c r="P29" s="134"/>
      <c r="Q29" s="134"/>
      <c r="R29" s="134"/>
      <c r="S29" s="134"/>
      <c r="T29" s="134"/>
      <c r="U29" s="26">
        <f t="shared" si="3"/>
        <v>0</v>
      </c>
      <c r="V29" s="120" t="str">
        <f t="shared" si="4"/>
        <v/>
      </c>
      <c r="W29" s="355"/>
      <c r="X29" s="356"/>
      <c r="Y29" s="355"/>
      <c r="Z29" s="356"/>
      <c r="AA29" s="359"/>
      <c r="AB29" s="360"/>
      <c r="AC29" s="360"/>
      <c r="AD29" s="360"/>
      <c r="AE29" s="360"/>
      <c r="AF29" s="360"/>
      <c r="AG29" s="361"/>
      <c r="AH29" s="121">
        <f t="shared" si="5"/>
        <v>514.79999999999995</v>
      </c>
      <c r="AI29" s="292">
        <f>IFERROR(INDEX('SEMANA 17 AL 21 MAR'!$A$7:$AR$383,MATCH(A29,'SEMANA 17 AL 21 MAR'!$A$7:$A$424),43),"")</f>
        <v>0</v>
      </c>
    </row>
    <row r="30" spans="1:35" ht="17.100000000000001" customHeight="1" x14ac:dyDescent="0.25">
      <c r="A30" s="141">
        <v>119</v>
      </c>
      <c r="B30" s="26" t="str">
        <f>IFERROR(INDEX('SEMANA 17 AL 21 MAR'!$A$7:$AA$383,MATCH(A30,'SEMANA 17 AL 21 MAR'!$A$7:$A$424),2),"")</f>
        <v>TIJERA UNI</v>
      </c>
      <c r="C30" s="26" t="str">
        <f>IFERROR(INDEX('SEMANA 17 AL 21 MAR'!$A$7:$AA$383,MATCH(A30,'SEMANA 17 AL 21 MAR'!$A$7:$A$424),3),"")</f>
        <v>Barra Ojo Soldado 7/8x2.94mtrs (Ojo Especial)</v>
      </c>
      <c r="D30" s="26" t="str">
        <f>IFERROR(INDEX('SEMANA 17 AL 21 MAR'!$A$7:$AA$383,MATCH(A30,'SEMANA 17 AL 21 MAR'!$A$7:$A$424),5),"")</f>
        <v>CORTAR</v>
      </c>
      <c r="E30" s="122">
        <f>IFERROR(INDEX('SEMANA 17 AL 21 MAR'!$A$7:$AA$383,MATCH(A30,'SEMANA 17 AL 21 MAR'!$A$7:$A$424),6),"")</f>
        <v>9.5</v>
      </c>
      <c r="F30" s="123">
        <f>IFERROR(INDEX('SEMANA 17 AL 21 MAR'!$A$7:$AA$383,MATCH(A30,'SEMANA 17 AL 21 MAR'!$A$7:$A$424),7),"")</f>
        <v>675</v>
      </c>
      <c r="G30" s="175">
        <f>IFERROR(INDEX('SEMANA 17 AL 21 MAR'!$A$7:$AA$383,MATCH(A30,'SEMANA 17 AL 21 MAR'!$A$7:$A$424),22),"")</f>
        <v>36</v>
      </c>
      <c r="H30" s="355">
        <f t="shared" si="0"/>
        <v>342</v>
      </c>
      <c r="I30" s="356"/>
      <c r="J30" s="89">
        <f t="shared" si="1"/>
        <v>0.48</v>
      </c>
      <c r="K30" s="142" t="str">
        <f>IFERROR(INDEX('SEMANA 17 AL 21 MAR'!$A$7:$AR$383,MATCH(A30,'SEMANA 17 AL 21 MAR'!$A$7:$A$424),44),"")</f>
        <v>P</v>
      </c>
      <c r="L30" s="378"/>
      <c r="M30" s="379"/>
      <c r="N30" s="120">
        <f t="shared" si="2"/>
        <v>0</v>
      </c>
      <c r="O30" s="132"/>
      <c r="P30" s="134"/>
      <c r="Q30" s="134"/>
      <c r="R30" s="134"/>
      <c r="S30" s="134"/>
      <c r="T30" s="134"/>
      <c r="U30" s="26">
        <f t="shared" si="3"/>
        <v>0</v>
      </c>
      <c r="V30" s="120" t="str">
        <f t="shared" si="4"/>
        <v/>
      </c>
      <c r="W30" s="355"/>
      <c r="X30" s="356"/>
      <c r="Y30" s="355"/>
      <c r="Z30" s="356"/>
      <c r="AA30" s="359"/>
      <c r="AB30" s="360"/>
      <c r="AC30" s="360"/>
      <c r="AD30" s="360"/>
      <c r="AE30" s="360"/>
      <c r="AF30" s="360"/>
      <c r="AG30" s="361"/>
      <c r="AH30" s="121">
        <f t="shared" si="5"/>
        <v>0</v>
      </c>
      <c r="AI30" s="292">
        <f>IFERROR(INDEX('SEMANA 17 AL 21 MAR'!$A$7:$AR$383,MATCH(A30,'SEMANA 17 AL 21 MAR'!$A$7:$A$424),43),"")</f>
        <v>0</v>
      </c>
    </row>
    <row r="31" spans="1:35" ht="17.100000000000001" customHeight="1" x14ac:dyDescent="0.25">
      <c r="A31" s="141"/>
      <c r="B31" s="26" t="str">
        <f>IFERROR(INDEX('SEMANA 17 AL 21 MAR'!$A$7:$AA$383,MATCH(A31,'SEMANA 17 AL 21 MAR'!$A$7:$A$424),2),"")</f>
        <v/>
      </c>
      <c r="C31" s="26" t="str">
        <f>IFERROR(INDEX('SEMANA 17 AL 21 MAR'!$A$7:$AA$383,MATCH(A31,'SEMANA 17 AL 21 MAR'!$A$7:$A$424),3),"")</f>
        <v/>
      </c>
      <c r="D31" s="26" t="str">
        <f>IFERROR(INDEX('SEMANA 17 AL 21 MAR'!$A$7:$AA$383,MATCH(A31,'SEMANA 17 AL 21 MAR'!$A$7:$A$424),5),"")</f>
        <v/>
      </c>
      <c r="E31" s="122" t="str">
        <f>IFERROR(INDEX('SEMANA 17 AL 21 MAR'!$A$7:$AA$383,MATCH(A31,'SEMANA 17 AL 21 MAR'!$A$7:$A$424),6),"")</f>
        <v/>
      </c>
      <c r="F31" s="123" t="str">
        <f>IFERROR(INDEX('SEMANA 17 AL 21 MAR'!$A$7:$AA$383,MATCH(A31,'SEMANA 17 AL 21 MAR'!$A$7:$A$424),7),"")</f>
        <v/>
      </c>
      <c r="G31" s="175" t="str">
        <f>IFERROR(INDEX('SEMANA 17 AL 21 MAR'!$A$7:$AA$383,MATCH(A31,'SEMANA 17 AL 21 MAR'!$A$7:$A$424),22),"")</f>
        <v/>
      </c>
      <c r="H31" s="355" t="str">
        <f t="shared" si="0"/>
        <v/>
      </c>
      <c r="I31" s="356"/>
      <c r="J31" s="89" t="str">
        <f t="shared" si="1"/>
        <v/>
      </c>
      <c r="K31" s="142" t="str">
        <f>IFERROR(INDEX('SEMANA 17 AL 21 MAR'!$A$7:$AR$383,MATCH(A31,'SEMANA 17 AL 21 MAR'!$A$7:$A$424),44),"")</f>
        <v/>
      </c>
      <c r="L31" s="378"/>
      <c r="M31" s="379"/>
      <c r="N31" s="120" t="str">
        <f t="shared" si="2"/>
        <v/>
      </c>
      <c r="O31" s="132"/>
      <c r="P31" s="134"/>
      <c r="Q31" s="134"/>
      <c r="R31" s="134"/>
      <c r="S31" s="134"/>
      <c r="T31" s="134"/>
      <c r="U31" s="26">
        <f t="shared" si="3"/>
        <v>0</v>
      </c>
      <c r="V31" s="120" t="str">
        <f t="shared" si="4"/>
        <v/>
      </c>
      <c r="W31" s="355"/>
      <c r="X31" s="356"/>
      <c r="Y31" s="355"/>
      <c r="Z31" s="356"/>
      <c r="AA31" s="359"/>
      <c r="AB31" s="360"/>
      <c r="AC31" s="360"/>
      <c r="AD31" s="360"/>
      <c r="AE31" s="360"/>
      <c r="AF31" s="360"/>
      <c r="AG31" s="361"/>
      <c r="AH31" s="121" t="str">
        <f t="shared" si="5"/>
        <v/>
      </c>
      <c r="AI31" s="292" t="str">
        <f>IFERROR(INDEX('SEMANA 17 AL 21 MAR'!$A$7:$AR$383,MATCH(A31,'SEMANA 17 AL 21 MAR'!$A$7:$A$424),43),"")</f>
        <v/>
      </c>
    </row>
    <row r="32" spans="1:35" ht="17.100000000000001" customHeight="1" x14ac:dyDescent="0.25">
      <c r="A32" s="141"/>
      <c r="B32" s="26" t="str">
        <f>IFERROR(INDEX('SEMANA 17 AL 21 MAR'!$A$7:$AA$383,MATCH(A32,'SEMANA 17 AL 21 MAR'!$A$7:$A$424),2),"")</f>
        <v/>
      </c>
      <c r="C32" s="26" t="str">
        <f>IFERROR(INDEX('SEMANA 17 AL 21 MAR'!$A$7:$AA$383,MATCH(A32,'SEMANA 17 AL 21 MAR'!$A$7:$A$424),3),"")</f>
        <v/>
      </c>
      <c r="D32" s="26" t="str">
        <f>IFERROR(INDEX('SEMANA 17 AL 21 MAR'!$A$7:$AA$383,MATCH(A32,'SEMANA 17 AL 21 MAR'!$A$7:$A$424),5),"")</f>
        <v/>
      </c>
      <c r="E32" s="122" t="str">
        <f>IFERROR(INDEX('SEMANA 17 AL 21 MAR'!$A$7:$AA$383,MATCH(A32,'SEMANA 17 AL 21 MAR'!$A$7:$A$424),6),"")</f>
        <v/>
      </c>
      <c r="F32" s="123" t="str">
        <f>IFERROR(INDEX('SEMANA 17 AL 21 MAR'!$A$7:$AA$383,MATCH(A32,'SEMANA 17 AL 21 MAR'!$A$7:$A$424),7),"")</f>
        <v/>
      </c>
      <c r="G32" s="175" t="str">
        <f>IFERROR(INDEX('SEMANA 17 AL 21 MAR'!$A$7:$AA$383,MATCH(A32,'SEMANA 17 AL 21 MAR'!$A$7:$A$424),22),"")</f>
        <v/>
      </c>
      <c r="H32" s="355" t="str">
        <f t="shared" si="0"/>
        <v/>
      </c>
      <c r="I32" s="356"/>
      <c r="J32" s="89" t="str">
        <f t="shared" si="1"/>
        <v/>
      </c>
      <c r="K32" s="142" t="str">
        <f>IFERROR(INDEX('SEMANA 17 AL 21 MAR'!$A$7:$AR$383,MATCH(A32,'SEMANA 17 AL 21 MAR'!$A$7:$A$424),44),"")</f>
        <v/>
      </c>
      <c r="L32" s="378"/>
      <c r="M32" s="379"/>
      <c r="N32" s="120" t="str">
        <f t="shared" si="2"/>
        <v/>
      </c>
      <c r="O32" s="132"/>
      <c r="P32" s="134"/>
      <c r="Q32" s="134"/>
      <c r="R32" s="134"/>
      <c r="S32" s="134"/>
      <c r="T32" s="134"/>
      <c r="U32" s="26">
        <f t="shared" si="3"/>
        <v>0</v>
      </c>
      <c r="V32" s="120" t="str">
        <f t="shared" si="4"/>
        <v/>
      </c>
      <c r="W32" s="355"/>
      <c r="X32" s="356"/>
      <c r="Y32" s="355"/>
      <c r="Z32" s="356"/>
      <c r="AA32" s="359"/>
      <c r="AB32" s="360"/>
      <c r="AC32" s="360"/>
      <c r="AD32" s="360"/>
      <c r="AE32" s="360"/>
      <c r="AF32" s="360"/>
      <c r="AG32" s="361"/>
      <c r="AH32" s="121" t="str">
        <f t="shared" si="5"/>
        <v/>
      </c>
      <c r="AI32" s="292" t="str">
        <f>IFERROR(INDEX('SEMANA 17 AL 21 MAR'!$A$7:$AR$383,MATCH(A32,'SEMANA 17 AL 21 MAR'!$A$7:$A$424),43),"")</f>
        <v/>
      </c>
    </row>
    <row r="33" spans="1:35" ht="17.100000000000001" customHeight="1" x14ac:dyDescent="0.25">
      <c r="A33" s="141"/>
      <c r="B33" s="26" t="str">
        <f>IFERROR(INDEX('SEMANA 17 AL 21 MAR'!$A$7:$AA$383,MATCH(A33,'SEMANA 17 AL 21 MAR'!$A$7:$A$424),2),"")</f>
        <v/>
      </c>
      <c r="C33" s="26" t="str">
        <f>IFERROR(INDEX('SEMANA 17 AL 21 MAR'!$A$7:$AA$383,MATCH(A33,'SEMANA 17 AL 21 MAR'!$A$7:$A$424),3),"")</f>
        <v/>
      </c>
      <c r="D33" s="26" t="str">
        <f>IFERROR(INDEX('SEMANA 17 AL 21 MAR'!$A$7:$AA$383,MATCH(A33,'SEMANA 17 AL 21 MAR'!$A$7:$A$424),5),"")</f>
        <v/>
      </c>
      <c r="E33" s="122" t="str">
        <f>IFERROR(INDEX('SEMANA 17 AL 21 MAR'!$A$7:$AA$383,MATCH(A33,'SEMANA 17 AL 21 MAR'!$A$7:$A$424),6),"")</f>
        <v/>
      </c>
      <c r="F33" s="123" t="str">
        <f>IFERROR(INDEX('SEMANA 17 AL 21 MAR'!$A$7:$AA$383,MATCH(A33,'SEMANA 17 AL 21 MAR'!$A$7:$A$424),7),"")</f>
        <v/>
      </c>
      <c r="G33" s="175" t="str">
        <f>IFERROR(INDEX('SEMANA 17 AL 21 MAR'!$A$7:$AA$383,MATCH(A33,'SEMANA 17 AL 21 MAR'!$A$7:$A$424),22),"")</f>
        <v/>
      </c>
      <c r="H33" s="355" t="str">
        <f t="shared" si="0"/>
        <v/>
      </c>
      <c r="I33" s="356"/>
      <c r="J33" s="89" t="str">
        <f t="shared" si="1"/>
        <v/>
      </c>
      <c r="K33" s="142" t="str">
        <f>IFERROR(INDEX('SEMANA 17 AL 21 MAR'!$A$7:$AR$383,MATCH(A33,'SEMANA 17 AL 21 MAR'!$A$7:$A$424),44),"")</f>
        <v/>
      </c>
      <c r="L33" s="378"/>
      <c r="M33" s="379"/>
      <c r="N33" s="120" t="str">
        <f t="shared" si="2"/>
        <v/>
      </c>
      <c r="O33" s="132"/>
      <c r="P33" s="134"/>
      <c r="Q33" s="134"/>
      <c r="R33" s="134"/>
      <c r="S33" s="134"/>
      <c r="T33" s="134"/>
      <c r="U33" s="26">
        <f t="shared" si="3"/>
        <v>0</v>
      </c>
      <c r="V33" s="120" t="str">
        <f t="shared" si="4"/>
        <v/>
      </c>
      <c r="W33" s="355"/>
      <c r="X33" s="356"/>
      <c r="Y33" s="355"/>
      <c r="Z33" s="356"/>
      <c r="AA33" s="359"/>
      <c r="AB33" s="360"/>
      <c r="AC33" s="360"/>
      <c r="AD33" s="360"/>
      <c r="AE33" s="360"/>
      <c r="AF33" s="360"/>
      <c r="AG33" s="361"/>
      <c r="AH33" s="121" t="str">
        <f t="shared" si="5"/>
        <v/>
      </c>
      <c r="AI33" s="292" t="str">
        <f>IFERROR(INDEX('SEMANA 17 AL 21 MAR'!$A$7:$AR$383,MATCH(A33,'SEMANA 17 AL 21 MAR'!$A$7:$A$424),43),"")</f>
        <v/>
      </c>
    </row>
    <row r="34" spans="1:35" ht="17.100000000000001" customHeight="1" x14ac:dyDescent="0.25">
      <c r="A34" s="141"/>
      <c r="B34" s="26" t="str">
        <f>IFERROR(INDEX('SEMANA 17 AL 21 MAR'!$A$7:$AA$383,MATCH(A34,'SEMANA 17 AL 21 MAR'!$A$7:$A$424),2),"")</f>
        <v/>
      </c>
      <c r="C34" s="26" t="str">
        <f>IFERROR(INDEX('SEMANA 17 AL 21 MAR'!$A$7:$AA$383,MATCH(A34,'SEMANA 17 AL 21 MAR'!$A$7:$A$424),3),"")</f>
        <v/>
      </c>
      <c r="D34" s="26" t="str">
        <f>IFERROR(INDEX('SEMANA 17 AL 21 MAR'!$A$7:$AA$383,MATCH(A34,'SEMANA 17 AL 21 MAR'!$A$7:$A$424),5),"")</f>
        <v/>
      </c>
      <c r="E34" s="122" t="str">
        <f>IFERROR(INDEX('SEMANA 17 AL 21 MAR'!$A$7:$AA$383,MATCH(A34,'SEMANA 17 AL 21 MAR'!$A$7:$A$424),6),"")</f>
        <v/>
      </c>
      <c r="F34" s="123" t="str">
        <f>IFERROR(INDEX('SEMANA 17 AL 21 MAR'!$A$7:$AA$383,MATCH(A34,'SEMANA 17 AL 21 MAR'!$A$7:$A$424),7),"")</f>
        <v/>
      </c>
      <c r="G34" s="175" t="str">
        <f>IFERROR(INDEX('SEMANA 17 AL 21 MAR'!$A$7:$AA$383,MATCH(A34,'SEMANA 17 AL 21 MAR'!$A$7:$A$424),22),"")</f>
        <v/>
      </c>
      <c r="H34" s="355" t="str">
        <f t="shared" si="0"/>
        <v/>
      </c>
      <c r="I34" s="356"/>
      <c r="J34" s="89" t="str">
        <f t="shared" si="1"/>
        <v/>
      </c>
      <c r="K34" s="142" t="str">
        <f>IFERROR(INDEX('SEMANA 17 AL 21 MAR'!$A$7:$AR$383,MATCH(A34,'SEMANA 17 AL 21 MAR'!$A$7:$A$424),44),"")</f>
        <v/>
      </c>
      <c r="L34" s="378"/>
      <c r="M34" s="379"/>
      <c r="N34" s="120" t="str">
        <f t="shared" si="2"/>
        <v/>
      </c>
      <c r="O34" s="132"/>
      <c r="P34" s="134"/>
      <c r="Q34" s="134"/>
      <c r="R34" s="134"/>
      <c r="S34" s="134"/>
      <c r="T34" s="134"/>
      <c r="U34" s="26">
        <f t="shared" si="3"/>
        <v>0</v>
      </c>
      <c r="V34" s="120" t="str">
        <f t="shared" si="4"/>
        <v/>
      </c>
      <c r="W34" s="355"/>
      <c r="X34" s="356"/>
      <c r="Y34" s="355"/>
      <c r="Z34" s="356"/>
      <c r="AA34" s="359"/>
      <c r="AB34" s="360"/>
      <c r="AC34" s="360"/>
      <c r="AD34" s="360"/>
      <c r="AE34" s="360"/>
      <c r="AF34" s="360"/>
      <c r="AG34" s="361"/>
      <c r="AH34" s="121" t="str">
        <f t="shared" si="5"/>
        <v/>
      </c>
      <c r="AI34" s="292" t="str">
        <f>IFERROR(INDEX('SEMANA 17 AL 21 MAR'!$A$7:$AR$383,MATCH(A34,'SEMANA 17 AL 21 MAR'!$A$7:$A$424),43),"")</f>
        <v/>
      </c>
    </row>
    <row r="35" spans="1:35" ht="17.100000000000001" customHeight="1" x14ac:dyDescent="0.25">
      <c r="A35" s="141"/>
      <c r="B35" s="26" t="str">
        <f>IFERROR(INDEX('SEMANA 17 AL 21 MAR'!$A$7:$AA$383,MATCH(A35,'SEMANA 17 AL 21 MAR'!$A$7:$A$424),2),"")</f>
        <v/>
      </c>
      <c r="C35" s="26" t="str">
        <f>IFERROR(INDEX('SEMANA 17 AL 21 MAR'!$A$7:$AA$383,MATCH(A35,'SEMANA 17 AL 21 MAR'!$A$7:$A$424),3),"")</f>
        <v/>
      </c>
      <c r="D35" s="26" t="str">
        <f>IFERROR(INDEX('SEMANA 17 AL 21 MAR'!$A$7:$AA$383,MATCH(A35,'SEMANA 17 AL 21 MAR'!$A$7:$A$424),5),"")</f>
        <v/>
      </c>
      <c r="E35" s="122" t="str">
        <f>IFERROR(INDEX('SEMANA 17 AL 21 MAR'!$A$7:$AA$383,MATCH(A35,'SEMANA 17 AL 21 MAR'!$A$7:$A$424),6),"")</f>
        <v/>
      </c>
      <c r="F35" s="123" t="str">
        <f>IFERROR(INDEX('SEMANA 17 AL 21 MAR'!$A$7:$AA$383,MATCH(A35,'SEMANA 17 AL 21 MAR'!$A$7:$A$424),7),"")</f>
        <v/>
      </c>
      <c r="G35" s="175" t="str">
        <f>IFERROR(INDEX('SEMANA 17 AL 21 MAR'!$A$7:$AA$383,MATCH(A35,'SEMANA 17 AL 21 MAR'!$A$7:$A$424),22),"")</f>
        <v/>
      </c>
      <c r="H35" s="355" t="str">
        <f t="shared" si="0"/>
        <v/>
      </c>
      <c r="I35" s="356"/>
      <c r="J35" s="89" t="str">
        <f t="shared" si="1"/>
        <v/>
      </c>
      <c r="K35" s="142" t="str">
        <f>IFERROR(INDEX('SEMANA 17 AL 21 MAR'!$A$7:$AR$383,MATCH(A35,'SEMANA 17 AL 21 MAR'!$A$7:$A$424),44),"")</f>
        <v/>
      </c>
      <c r="L35" s="378"/>
      <c r="M35" s="379"/>
      <c r="N35" s="120" t="str">
        <f t="shared" si="2"/>
        <v/>
      </c>
      <c r="O35" s="132"/>
      <c r="P35" s="134"/>
      <c r="Q35" s="134"/>
      <c r="R35" s="134"/>
      <c r="S35" s="134"/>
      <c r="T35" s="134"/>
      <c r="U35" s="26">
        <f t="shared" si="3"/>
        <v>0</v>
      </c>
      <c r="V35" s="120" t="str">
        <f t="shared" si="4"/>
        <v/>
      </c>
      <c r="W35" s="355"/>
      <c r="X35" s="356"/>
      <c r="Y35" s="355"/>
      <c r="Z35" s="356"/>
      <c r="AA35" s="359"/>
      <c r="AB35" s="360"/>
      <c r="AC35" s="360"/>
      <c r="AD35" s="360"/>
      <c r="AE35" s="360"/>
      <c r="AF35" s="360"/>
      <c r="AG35" s="361"/>
      <c r="AH35" s="121" t="str">
        <f t="shared" si="5"/>
        <v/>
      </c>
      <c r="AI35" s="292" t="str">
        <f>IFERROR(INDEX('SEMANA 17 AL 21 MAR'!$A$7:$AR$383,MATCH(A35,'SEMANA 17 AL 21 MAR'!$A$7:$A$424),43),"")</f>
        <v/>
      </c>
    </row>
    <row r="36" spans="1:35" ht="17.100000000000001" customHeight="1" x14ac:dyDescent="0.25">
      <c r="A36" s="141"/>
      <c r="B36" s="26" t="str">
        <f>IFERROR(INDEX('SEMANA 17 AL 21 MAR'!$A$7:$AA$383,MATCH(A36,'SEMANA 17 AL 21 MAR'!$A$7:$A$424),2),"")</f>
        <v/>
      </c>
      <c r="C36" s="26" t="str">
        <f>IFERROR(INDEX('SEMANA 17 AL 21 MAR'!$A$7:$AA$383,MATCH(A36,'SEMANA 17 AL 21 MAR'!$A$7:$A$424),3),"")</f>
        <v/>
      </c>
      <c r="D36" s="26" t="str">
        <f>IFERROR(INDEX('SEMANA 17 AL 21 MAR'!$A$7:$AA$383,MATCH(A36,'SEMANA 17 AL 21 MAR'!$A$7:$A$424),5),"")</f>
        <v/>
      </c>
      <c r="E36" s="122" t="str">
        <f>IFERROR(INDEX('SEMANA 17 AL 21 MAR'!$A$7:$AA$383,MATCH(A36,'SEMANA 17 AL 21 MAR'!$A$7:$A$424),6),"")</f>
        <v/>
      </c>
      <c r="F36" s="123" t="str">
        <f>IFERROR(INDEX('SEMANA 17 AL 21 MAR'!$A$7:$AA$383,MATCH(A36,'SEMANA 17 AL 21 MAR'!$A$7:$A$424),7),"")</f>
        <v/>
      </c>
      <c r="G36" s="175" t="str">
        <f>IFERROR(INDEX('SEMANA 17 AL 21 MAR'!$A$7:$AA$383,MATCH(A36,'SEMANA 17 AL 21 MAR'!$A$7:$A$424),22),"")</f>
        <v/>
      </c>
      <c r="H36" s="355" t="str">
        <f t="shared" si="0"/>
        <v/>
      </c>
      <c r="I36" s="356"/>
      <c r="J36" s="89" t="str">
        <f t="shared" si="1"/>
        <v/>
      </c>
      <c r="K36" s="142" t="str">
        <f>IFERROR(INDEX('SEMANA 17 AL 21 MAR'!$A$7:$AR$383,MATCH(A36,'SEMANA 17 AL 21 MAR'!$A$7:$A$424),44),"")</f>
        <v/>
      </c>
      <c r="L36" s="378"/>
      <c r="M36" s="379"/>
      <c r="N36" s="120" t="str">
        <f t="shared" si="2"/>
        <v/>
      </c>
      <c r="O36" s="132"/>
      <c r="P36" s="134"/>
      <c r="Q36" s="134"/>
      <c r="R36" s="134"/>
      <c r="S36" s="134"/>
      <c r="T36" s="134"/>
      <c r="U36" s="26">
        <f t="shared" si="3"/>
        <v>0</v>
      </c>
      <c r="V36" s="120" t="str">
        <f t="shared" si="4"/>
        <v/>
      </c>
      <c r="W36" s="355"/>
      <c r="X36" s="356"/>
      <c r="Y36" s="355"/>
      <c r="Z36" s="356"/>
      <c r="AA36" s="359"/>
      <c r="AB36" s="360"/>
      <c r="AC36" s="360"/>
      <c r="AD36" s="360"/>
      <c r="AE36" s="360"/>
      <c r="AF36" s="360"/>
      <c r="AG36" s="361"/>
      <c r="AH36" s="121" t="str">
        <f t="shared" si="5"/>
        <v/>
      </c>
      <c r="AI36" s="292" t="str">
        <f>IFERROR(INDEX('SEMANA 17 AL 21 MAR'!$A$7:$AR$383,MATCH(A36,'SEMANA 17 AL 21 MAR'!$A$7:$A$424),43),"")</f>
        <v/>
      </c>
    </row>
    <row r="37" spans="1:35" ht="17.100000000000001" customHeight="1" x14ac:dyDescent="0.25">
      <c r="A37" s="141"/>
      <c r="B37" s="26" t="str">
        <f>IFERROR(INDEX('SEMANA 17 AL 21 MAR'!$A$7:$AA$383,MATCH(A37,'SEMANA 17 AL 21 MAR'!$A$7:$A$424),2),"")</f>
        <v/>
      </c>
      <c r="C37" s="26" t="str">
        <f>IFERROR(INDEX('SEMANA 17 AL 21 MAR'!$A$7:$AA$383,MATCH(A37,'SEMANA 17 AL 21 MAR'!$A$7:$A$424),3),"")</f>
        <v/>
      </c>
      <c r="D37" s="26" t="str">
        <f>IFERROR(INDEX('SEMANA 17 AL 21 MAR'!$A$7:$AA$383,MATCH(A37,'SEMANA 17 AL 21 MAR'!$A$7:$A$424),5),"")</f>
        <v/>
      </c>
      <c r="E37" s="122" t="str">
        <f>IFERROR(INDEX('SEMANA 17 AL 21 MAR'!$A$7:$AA$383,MATCH(A37,'SEMANA 17 AL 21 MAR'!$A$7:$A$424),6),"")</f>
        <v/>
      </c>
      <c r="F37" s="123" t="str">
        <f>IFERROR(INDEX('SEMANA 17 AL 21 MAR'!$A$7:$AA$383,MATCH(A37,'SEMANA 17 AL 21 MAR'!$A$7:$A$424),7),"")</f>
        <v/>
      </c>
      <c r="G37" s="175" t="str">
        <f>IFERROR(INDEX('SEMANA 17 AL 21 MAR'!$A$7:$AA$383,MATCH(A37,'SEMANA 17 AL 21 MAR'!$A$7:$A$424),22),"")</f>
        <v/>
      </c>
      <c r="H37" s="355" t="str">
        <f t="shared" si="0"/>
        <v/>
      </c>
      <c r="I37" s="356"/>
      <c r="J37" s="89" t="str">
        <f t="shared" si="1"/>
        <v/>
      </c>
      <c r="K37" s="142" t="str">
        <f>IFERROR(INDEX('SEMANA 17 AL 21 MAR'!$A$7:$AR$383,MATCH(A37,'SEMANA 17 AL 21 MAR'!$A$7:$A$424),44),"")</f>
        <v/>
      </c>
      <c r="L37" s="378"/>
      <c r="M37" s="379"/>
      <c r="N37" s="120" t="str">
        <f t="shared" si="2"/>
        <v/>
      </c>
      <c r="O37" s="132"/>
      <c r="P37" s="134"/>
      <c r="Q37" s="134"/>
      <c r="R37" s="134"/>
      <c r="S37" s="134"/>
      <c r="T37" s="134"/>
      <c r="U37" s="26">
        <f t="shared" ref="U37:U38" si="6">O37-SUM(P37:T37)/60</f>
        <v>0</v>
      </c>
      <c r="V37" s="120" t="str">
        <f t="shared" si="4"/>
        <v/>
      </c>
      <c r="W37" s="355"/>
      <c r="X37" s="356"/>
      <c r="Y37" s="355"/>
      <c r="Z37" s="356"/>
      <c r="AA37" s="359"/>
      <c r="AB37" s="360"/>
      <c r="AC37" s="360"/>
      <c r="AD37" s="360"/>
      <c r="AE37" s="360"/>
      <c r="AF37" s="360"/>
      <c r="AG37" s="361"/>
      <c r="AH37" s="121" t="str">
        <f t="shared" si="5"/>
        <v/>
      </c>
      <c r="AI37" s="292" t="str">
        <f>IFERROR(INDEX('SEMANA 17 AL 21 MAR'!$A$7:$AR$383,MATCH(A37,'SEMANA 17 AL 21 MAR'!$A$7:$A$424),43),"")</f>
        <v/>
      </c>
    </row>
    <row r="38" spans="1:35" ht="17.100000000000001" customHeight="1" x14ac:dyDescent="0.25">
      <c r="A38" s="141"/>
      <c r="B38" s="26" t="str">
        <f>IFERROR(INDEX('SEMANA 17 AL 21 MAR'!$A$7:$AA$383,MATCH(A38,'SEMANA 17 AL 21 MAR'!$A$7:$A$424),2),"")</f>
        <v/>
      </c>
      <c r="C38" s="26" t="str">
        <f>IFERROR(INDEX('SEMANA 17 AL 21 MAR'!$A$7:$AA$383,MATCH(A38,'SEMANA 17 AL 21 MAR'!$A$7:$A$424),3),"")</f>
        <v/>
      </c>
      <c r="D38" s="26" t="str">
        <f>IFERROR(INDEX('SEMANA 17 AL 21 MAR'!$A$7:$AA$383,MATCH(A38,'SEMANA 17 AL 21 MAR'!$A$7:$A$424),5),"")</f>
        <v/>
      </c>
      <c r="E38" s="122" t="str">
        <f>IFERROR(INDEX('SEMANA 17 AL 21 MAR'!$A$7:$AA$383,MATCH(A38,'SEMANA 17 AL 21 MAR'!$A$7:$A$424),6),"")</f>
        <v/>
      </c>
      <c r="F38" s="123" t="str">
        <f>IFERROR(INDEX('SEMANA 17 AL 21 MAR'!$A$7:$AA$383,MATCH(A38,'SEMANA 17 AL 21 MAR'!$A$7:$A$424),7),"")</f>
        <v/>
      </c>
      <c r="G38" s="175" t="str">
        <f>IFERROR(INDEX('SEMANA 17 AL 21 MAR'!$A$7:$AA$383,MATCH(A38,'SEMANA 17 AL 21 MAR'!$A$7:$A$424),22),"")</f>
        <v/>
      </c>
      <c r="H38" s="355" t="str">
        <f t="shared" si="0"/>
        <v/>
      </c>
      <c r="I38" s="356"/>
      <c r="J38" s="89" t="str">
        <f t="shared" si="1"/>
        <v/>
      </c>
      <c r="K38" s="142" t="str">
        <f>IFERROR(INDEX('SEMANA 17 AL 21 MAR'!$A$7:$AR$383,MATCH(A38,'SEMANA 17 AL 21 MAR'!$A$7:$A$424),44),"")</f>
        <v/>
      </c>
      <c r="L38" s="378"/>
      <c r="M38" s="379"/>
      <c r="N38" s="120" t="str">
        <f t="shared" si="2"/>
        <v/>
      </c>
      <c r="O38" s="132"/>
      <c r="P38" s="134"/>
      <c r="Q38" s="134"/>
      <c r="R38" s="134"/>
      <c r="S38" s="134"/>
      <c r="T38" s="134"/>
      <c r="U38" s="26">
        <f t="shared" si="6"/>
        <v>0</v>
      </c>
      <c r="V38" s="120" t="str">
        <f t="shared" si="4"/>
        <v/>
      </c>
      <c r="W38" s="355"/>
      <c r="X38" s="356"/>
      <c r="Y38" s="355"/>
      <c r="Z38" s="356"/>
      <c r="AA38" s="359"/>
      <c r="AB38" s="360"/>
      <c r="AC38" s="360"/>
      <c r="AD38" s="360"/>
      <c r="AE38" s="360"/>
      <c r="AF38" s="360"/>
      <c r="AG38" s="361"/>
      <c r="AH38" s="121" t="str">
        <f t="shared" si="5"/>
        <v/>
      </c>
      <c r="AI38" s="292" t="str">
        <f>IFERROR(INDEX('SEMANA 17 AL 21 MAR'!$A$7:$AR$383,MATCH(A38,'SEMANA 17 AL 21 MAR'!$A$7:$A$424),43),"")</f>
        <v/>
      </c>
    </row>
    <row r="39" spans="1:35" ht="17.100000000000001" customHeight="1" thickBot="1" x14ac:dyDescent="0.3">
      <c r="A39" s="152"/>
      <c r="B39" s="153"/>
      <c r="C39" s="153"/>
      <c r="D39" s="153"/>
      <c r="E39" s="154"/>
      <c r="F39" s="155"/>
      <c r="H39" s="124"/>
      <c r="I39" s="124"/>
      <c r="J39" s="85"/>
      <c r="K39" s="107"/>
      <c r="L39" s="157"/>
      <c r="M39" s="157"/>
      <c r="N39" s="125"/>
      <c r="O39" s="158"/>
      <c r="P39" s="156"/>
      <c r="Q39" s="156"/>
      <c r="R39" s="156"/>
      <c r="S39" s="156"/>
      <c r="T39" s="156"/>
      <c r="V39" s="128"/>
      <c r="W39" s="263"/>
      <c r="X39" s="263"/>
      <c r="Y39" s="159"/>
      <c r="Z39" s="159"/>
      <c r="AA39" s="159"/>
      <c r="AB39" s="159"/>
      <c r="AC39" s="159"/>
      <c r="AD39" s="159"/>
      <c r="AE39" s="159"/>
      <c r="AF39" s="159"/>
      <c r="AG39" s="157"/>
      <c r="AH39" s="121">
        <f t="shared" si="5"/>
        <v>0</v>
      </c>
      <c r="AI39" s="292" t="str">
        <f>IFERROR(INDEX('SEMANA 17 AL 21 MAR'!$A$7:$AR$383,MATCH(A39,'SEMANA 17 AL 21 MAR'!$A$7:$A$424),43),"")</f>
        <v/>
      </c>
    </row>
    <row r="40" spans="1:35" ht="17.100000000000001" customHeight="1" x14ac:dyDescent="0.3">
      <c r="A40" s="342" t="s">
        <v>1290</v>
      </c>
      <c r="B40" s="343"/>
      <c r="C40" s="343"/>
      <c r="D40" s="343"/>
      <c r="E40" s="343"/>
      <c r="F40" s="343"/>
      <c r="G40" s="167"/>
      <c r="H40" s="124"/>
      <c r="I40" s="124"/>
      <c r="J40" s="85"/>
      <c r="K40" s="124"/>
      <c r="N40" s="125"/>
      <c r="O40" s="126"/>
      <c r="P40" s="127"/>
      <c r="Q40" s="127"/>
      <c r="R40" s="127"/>
      <c r="S40" s="127"/>
      <c r="T40" s="127"/>
      <c r="V40" s="128"/>
      <c r="W40" s="264"/>
      <c r="X40" s="264"/>
      <c r="Y40" s="160"/>
      <c r="Z40" s="160"/>
      <c r="AA40" s="160"/>
      <c r="AB40" s="160"/>
      <c r="AC40" s="160"/>
      <c r="AD40" s="160"/>
      <c r="AE40" s="160"/>
      <c r="AF40" s="160"/>
      <c r="AH40" s="121">
        <f t="shared" si="5"/>
        <v>0</v>
      </c>
      <c r="AI40" s="292" t="str">
        <f>IFERROR(INDEX('SEMANA 17 AL 21 MAR'!$A$7:$AR$383,MATCH(A40,'SEMANA 17 AL 21 MAR'!$A$7:$A$424),43),"")</f>
        <v>$ KG</v>
      </c>
    </row>
    <row r="41" spans="1:35" ht="17.100000000000001" customHeight="1" x14ac:dyDescent="0.25">
      <c r="A41" s="164"/>
      <c r="B41" s="113" t="str">
        <f>IFERROR(INDEX('SEMANA 17 AL 21 MAR'!$A$7:$AA$383,MATCH(A41,'SEMANA 17 AL 21 MAR'!$A$7:$A$424),2),"")</f>
        <v/>
      </c>
      <c r="C41" s="113" t="s">
        <v>21</v>
      </c>
      <c r="D41" s="113" t="s">
        <v>1273</v>
      </c>
      <c r="E41" s="114" t="s">
        <v>24</v>
      </c>
      <c r="F41" s="113" t="s">
        <v>1276</v>
      </c>
      <c r="G41" s="171" t="s">
        <v>1289</v>
      </c>
      <c r="H41" s="124"/>
      <c r="I41" s="124"/>
      <c r="J41" s="85"/>
      <c r="K41" s="124"/>
      <c r="N41" s="125"/>
      <c r="O41" s="126"/>
      <c r="P41" s="127"/>
      <c r="Q41" s="127"/>
      <c r="R41" s="127"/>
      <c r="S41" s="127"/>
      <c r="T41" s="127"/>
      <c r="V41" s="128"/>
      <c r="W41" s="264"/>
      <c r="X41" s="264"/>
      <c r="Y41" s="160"/>
      <c r="Z41" s="160"/>
      <c r="AA41" s="160"/>
      <c r="AB41" s="160"/>
      <c r="AC41" s="160"/>
      <c r="AD41" s="160"/>
      <c r="AE41" s="160"/>
      <c r="AF41" s="160"/>
      <c r="AH41" s="121" t="str">
        <f t="shared" si="5"/>
        <v/>
      </c>
      <c r="AI41" s="246"/>
    </row>
    <row r="42" spans="1:35" ht="17.100000000000001" customHeight="1" x14ac:dyDescent="0.25">
      <c r="A42" s="165"/>
      <c r="B42" s="26" t="str">
        <f>IFERROR(INDEX('SEMANA 17 AL 21 MAR'!$A$7:$AA$383,MATCH(A42,'SEMANA 17 AL 21 MAR'!$A$7:$A$424),2),"")</f>
        <v/>
      </c>
      <c r="C42" s="135"/>
      <c r="D42" s="135"/>
      <c r="E42" s="137"/>
      <c r="F42" s="136">
        <f>D42*E42</f>
        <v>0</v>
      </c>
      <c r="G42" s="172"/>
      <c r="H42" s="124"/>
      <c r="I42" s="124"/>
      <c r="J42" s="85"/>
      <c r="K42" s="124"/>
      <c r="N42" s="125"/>
      <c r="O42" s="126"/>
      <c r="P42" s="127"/>
      <c r="Q42" s="127"/>
      <c r="R42" s="127"/>
      <c r="S42" s="127"/>
      <c r="T42" s="127"/>
      <c r="V42" s="128"/>
      <c r="W42" s="264"/>
      <c r="X42" s="264"/>
      <c r="Y42" s="160"/>
      <c r="Z42" s="160"/>
      <c r="AA42" s="160"/>
      <c r="AB42" s="160"/>
      <c r="AC42" s="160"/>
      <c r="AD42" s="160"/>
      <c r="AE42" s="160"/>
      <c r="AF42" s="160"/>
      <c r="AH42" s="121">
        <f t="shared" si="5"/>
        <v>0</v>
      </c>
      <c r="AI42" s="246"/>
    </row>
    <row r="43" spans="1:35" ht="17.100000000000001" customHeight="1" x14ac:dyDescent="0.25">
      <c r="A43" s="165"/>
      <c r="B43" s="26"/>
      <c r="C43" s="135"/>
      <c r="D43" s="135"/>
      <c r="E43" s="137"/>
      <c r="F43" s="136">
        <f>D43*E43</f>
        <v>0</v>
      </c>
      <c r="G43" s="169"/>
      <c r="H43" s="124"/>
      <c r="I43" s="124"/>
      <c r="J43" s="85"/>
      <c r="K43" s="124"/>
      <c r="N43" s="125"/>
      <c r="O43" s="126"/>
      <c r="P43" s="127"/>
      <c r="Q43" s="127"/>
      <c r="R43" s="127"/>
      <c r="S43" s="127"/>
      <c r="T43" s="127"/>
      <c r="V43" s="128"/>
      <c r="W43" s="264"/>
      <c r="X43" s="264"/>
      <c r="Y43" s="160"/>
      <c r="Z43" s="160"/>
      <c r="AA43" s="160"/>
      <c r="AB43" s="160"/>
      <c r="AC43" s="160"/>
      <c r="AD43" s="160"/>
      <c r="AE43" s="160"/>
      <c r="AF43" s="160"/>
      <c r="AH43" s="121">
        <f t="shared" si="5"/>
        <v>0</v>
      </c>
      <c r="AI43" s="246"/>
    </row>
    <row r="44" spans="1:35" ht="17.100000000000001" customHeight="1" x14ac:dyDescent="0.25">
      <c r="A44" s="165"/>
      <c r="B44" s="26"/>
      <c r="C44" s="135"/>
      <c r="D44" s="135"/>
      <c r="E44" s="137"/>
      <c r="F44" s="136">
        <f>D44*E44</f>
        <v>0</v>
      </c>
      <c r="G44" s="169"/>
      <c r="H44" s="124"/>
      <c r="I44" s="124"/>
      <c r="J44" s="85"/>
      <c r="K44" s="124"/>
      <c r="N44" s="125"/>
      <c r="O44" s="126"/>
      <c r="P44" s="127"/>
      <c r="Q44" s="127"/>
      <c r="R44" s="127"/>
      <c r="S44" s="127"/>
      <c r="T44" s="127"/>
      <c r="V44" s="128"/>
      <c r="W44" s="264"/>
      <c r="X44" s="264"/>
      <c r="Y44" s="160"/>
      <c r="Z44" s="160"/>
      <c r="AA44" s="160"/>
      <c r="AB44" s="160"/>
      <c r="AC44" s="160"/>
      <c r="AD44" s="160"/>
      <c r="AE44" s="160"/>
      <c r="AF44" s="160"/>
      <c r="AH44" s="121">
        <f t="shared" si="5"/>
        <v>0</v>
      </c>
      <c r="AI44" s="246"/>
    </row>
    <row r="45" spans="1:35" ht="17.100000000000001" customHeight="1" x14ac:dyDescent="0.25">
      <c r="A45" s="165"/>
      <c r="B45" s="26" t="str">
        <f>IFERROR(INDEX('SEMANA 17 AL 21 MAR'!$A$7:$AA$383,MATCH(A45,'SEMANA 17 AL 21 MAR'!$A$7:$A$424),2),"")</f>
        <v/>
      </c>
      <c r="C45" s="135"/>
      <c r="D45" s="135"/>
      <c r="E45" s="137"/>
      <c r="F45" s="136">
        <f>D45*E45</f>
        <v>0</v>
      </c>
      <c r="G45" s="169"/>
      <c r="H45" s="124"/>
      <c r="I45" s="124"/>
      <c r="J45" s="85"/>
      <c r="K45" s="124"/>
      <c r="N45" s="125"/>
      <c r="O45" s="126"/>
      <c r="P45" s="127"/>
      <c r="Q45" s="127"/>
      <c r="R45" s="127"/>
      <c r="S45" s="127"/>
      <c r="T45" s="127"/>
      <c r="V45" s="128"/>
      <c r="W45" s="161"/>
      <c r="X45" s="161"/>
      <c r="Y45" s="161"/>
      <c r="Z45" s="161"/>
      <c r="AA45" s="161"/>
      <c r="AB45" s="161"/>
      <c r="AC45" s="161"/>
      <c r="AD45" s="161"/>
      <c r="AE45" s="161"/>
      <c r="AF45" s="161"/>
      <c r="AH45" s="121">
        <f t="shared" si="5"/>
        <v>0</v>
      </c>
      <c r="AI45" s="246"/>
    </row>
    <row r="46" spans="1:35" ht="17.100000000000001" customHeight="1" x14ac:dyDescent="0.25">
      <c r="A46" s="165"/>
      <c r="B46" s="26"/>
      <c r="C46" s="135"/>
      <c r="D46" s="135"/>
      <c r="E46" s="137"/>
      <c r="F46" s="136">
        <f>D46*E46</f>
        <v>0</v>
      </c>
      <c r="G46" s="169"/>
      <c r="H46" s="124"/>
      <c r="I46" s="124"/>
      <c r="J46" s="85"/>
      <c r="K46" s="124"/>
      <c r="N46" s="125"/>
      <c r="O46" s="126"/>
      <c r="P46" s="127"/>
      <c r="Q46" s="127"/>
      <c r="R46" s="127"/>
      <c r="S46" s="127"/>
      <c r="T46" s="127"/>
      <c r="V46" s="128"/>
      <c r="W46" s="161"/>
      <c r="X46" s="161"/>
      <c r="Y46" s="161"/>
      <c r="Z46" s="161"/>
      <c r="AA46" s="161"/>
      <c r="AB46" s="161"/>
      <c r="AC46" s="161"/>
      <c r="AD46" s="161"/>
      <c r="AE46" s="161"/>
      <c r="AF46" s="161"/>
      <c r="AH46" s="121">
        <f t="shared" si="5"/>
        <v>0</v>
      </c>
      <c r="AI46" s="246"/>
    </row>
    <row r="47" spans="1:35" ht="15.75" thickBot="1" x14ac:dyDescent="0.3">
      <c r="A47" s="166"/>
      <c r="B47" s="112"/>
      <c r="C47" s="138"/>
      <c r="D47" s="139"/>
      <c r="E47" s="140"/>
      <c r="F47" s="168"/>
      <c r="G47" s="170"/>
      <c r="H47" s="124"/>
      <c r="I47" s="124"/>
      <c r="J47" s="85"/>
      <c r="K47" s="124"/>
      <c r="N47" s="125"/>
      <c r="O47" s="126"/>
      <c r="P47" s="127"/>
      <c r="Q47" s="127"/>
      <c r="R47" s="127"/>
      <c r="S47" s="127"/>
      <c r="T47" s="127"/>
      <c r="V47" s="128"/>
      <c r="W47" s="161"/>
      <c r="X47" s="161"/>
      <c r="Y47" s="161"/>
      <c r="Z47" s="161"/>
      <c r="AA47" s="161"/>
      <c r="AB47" s="161"/>
      <c r="AC47" s="161"/>
      <c r="AD47" s="161"/>
      <c r="AE47" s="161"/>
      <c r="AF47" s="161"/>
      <c r="AH47" s="121"/>
      <c r="AI47" s="246"/>
    </row>
    <row r="48" spans="1:35" x14ac:dyDescent="0.25">
      <c r="E48" s="124"/>
      <c r="F48" s="129"/>
      <c r="H48" s="124"/>
      <c r="I48" s="124"/>
      <c r="J48" s="85"/>
      <c r="K48" s="124"/>
      <c r="N48" s="125"/>
      <c r="O48" s="126"/>
      <c r="P48" s="127"/>
      <c r="Q48" s="127"/>
      <c r="R48" s="127"/>
      <c r="S48" s="127"/>
      <c r="T48" s="127"/>
      <c r="V48" s="128"/>
      <c r="W48" s="161"/>
      <c r="X48" s="161"/>
      <c r="Y48" s="161"/>
      <c r="Z48" s="161"/>
      <c r="AA48" s="161"/>
      <c r="AB48" s="161"/>
      <c r="AC48" s="161"/>
      <c r="AD48" s="161"/>
      <c r="AE48" s="161"/>
      <c r="AF48" s="161"/>
      <c r="AH48" s="121"/>
      <c r="AI48" s="246"/>
    </row>
    <row r="49" spans="1:38" ht="26.25" x14ac:dyDescent="0.25">
      <c r="A49" s="344" t="s">
        <v>1265</v>
      </c>
      <c r="B49" s="338"/>
      <c r="C49" s="338"/>
      <c r="D49" s="338"/>
      <c r="E49" s="338"/>
      <c r="F49" s="338"/>
      <c r="G49" s="262"/>
      <c r="H49" s="262"/>
      <c r="I49" s="262"/>
      <c r="J49" s="262"/>
      <c r="K49" s="262"/>
      <c r="L49" s="262"/>
      <c r="M49" s="262"/>
      <c r="W49" s="162"/>
      <c r="X49" s="161"/>
      <c r="Y49" s="161"/>
      <c r="Z49" s="161"/>
      <c r="AA49" s="161"/>
      <c r="AB49" s="161"/>
      <c r="AC49" s="161"/>
      <c r="AD49" s="161"/>
      <c r="AE49" s="161"/>
      <c r="AF49" s="161"/>
      <c r="AI49" s="246"/>
    </row>
    <row r="50" spans="1:38" x14ac:dyDescent="0.25">
      <c r="A50" s="105"/>
      <c r="B50" s="106"/>
      <c r="C50" s="106"/>
      <c r="D50" s="106"/>
      <c r="E50" s="106"/>
      <c r="F50" s="106"/>
      <c r="J50" s="85"/>
      <c r="W50" s="162"/>
      <c r="X50" s="162"/>
      <c r="Y50" s="162"/>
      <c r="Z50" s="162"/>
      <c r="AA50" s="162"/>
      <c r="AB50" s="162"/>
      <c r="AC50" s="162"/>
      <c r="AD50" s="162"/>
      <c r="AE50" s="162"/>
      <c r="AF50" s="162"/>
      <c r="AI50" s="246"/>
    </row>
    <row r="51" spans="1:38" ht="19.5" customHeight="1" x14ac:dyDescent="0.25">
      <c r="A51" s="345" t="s">
        <v>1263</v>
      </c>
      <c r="B51" s="345"/>
      <c r="C51" s="345"/>
      <c r="D51" s="345"/>
      <c r="E51" s="345"/>
      <c r="F51" s="346"/>
      <c r="H51" s="338" t="s">
        <v>2554</v>
      </c>
      <c r="I51" s="338"/>
      <c r="J51" s="338"/>
      <c r="K51" s="338"/>
      <c r="L51" s="338"/>
      <c r="M51" s="338"/>
      <c r="N51" s="338"/>
      <c r="O51" s="338"/>
      <c r="P51" s="338"/>
      <c r="Q51" s="338"/>
      <c r="R51" s="338"/>
      <c r="S51" s="338"/>
      <c r="T51" s="338"/>
      <c r="U51" s="338"/>
      <c r="V51" s="338"/>
      <c r="W51" s="338"/>
      <c r="X51" s="338"/>
      <c r="Y51" s="338"/>
      <c r="Z51" s="338"/>
      <c r="AA51" s="338"/>
      <c r="AB51" s="338"/>
      <c r="AC51" s="338"/>
      <c r="AD51" s="338"/>
      <c r="AE51" s="287"/>
      <c r="AF51" s="318" t="s">
        <v>2553</v>
      </c>
      <c r="AI51" s="246"/>
    </row>
    <row r="52" spans="1:38" ht="15" customHeight="1" x14ac:dyDescent="0.25">
      <c r="A52" s="347"/>
      <c r="B52" s="347"/>
      <c r="C52" s="347"/>
      <c r="D52" s="347"/>
      <c r="E52" s="347"/>
      <c r="F52" s="348"/>
      <c r="H52" s="338"/>
      <c r="I52" s="338"/>
      <c r="J52" s="338"/>
      <c r="K52" s="338"/>
      <c r="L52" s="338"/>
      <c r="M52" s="338"/>
      <c r="N52" s="338"/>
      <c r="O52" s="338"/>
      <c r="P52" s="338"/>
      <c r="Q52" s="338"/>
      <c r="R52" s="338"/>
      <c r="S52" s="338"/>
      <c r="T52" s="338"/>
      <c r="U52" s="338"/>
      <c r="V52" s="338"/>
      <c r="W52" s="338"/>
      <c r="X52" s="338"/>
      <c r="Y52" s="338"/>
      <c r="Z52" s="338"/>
      <c r="AA52" s="338"/>
      <c r="AB52" s="338"/>
      <c r="AC52" s="338"/>
      <c r="AD52" s="338"/>
      <c r="AE52" s="287"/>
      <c r="AF52" s="318"/>
      <c r="AI52" s="246"/>
    </row>
    <row r="53" spans="1:38" ht="20.100000000000001" customHeight="1" x14ac:dyDescent="0.25">
      <c r="A53" s="349"/>
      <c r="B53" s="349"/>
      <c r="C53" s="351" t="s">
        <v>1266</v>
      </c>
      <c r="D53" s="353" t="s">
        <v>1267</v>
      </c>
      <c r="E53" s="334" t="s">
        <v>1264</v>
      </c>
      <c r="F53" s="335"/>
      <c r="H53" s="261"/>
      <c r="I53" s="261"/>
      <c r="J53" s="261"/>
      <c r="K53" s="261"/>
      <c r="L53" s="261"/>
      <c r="M53" s="261"/>
      <c r="W53" s="162"/>
      <c r="X53" s="162"/>
      <c r="Y53" s="162"/>
      <c r="Z53" s="162"/>
      <c r="AA53" s="162"/>
      <c r="AB53" s="162"/>
      <c r="AC53" s="162"/>
      <c r="AD53" s="162"/>
      <c r="AE53" s="162"/>
      <c r="AF53" s="318"/>
      <c r="AI53" s="246"/>
    </row>
    <row r="54" spans="1:38" ht="20.100000000000001" customHeight="1" x14ac:dyDescent="0.25">
      <c r="A54" s="350"/>
      <c r="B54" s="350"/>
      <c r="C54" s="352"/>
      <c r="D54" s="354"/>
      <c r="E54" s="336"/>
      <c r="F54" s="337"/>
      <c r="H54" s="272">
        <v>3</v>
      </c>
      <c r="I54" s="273">
        <v>4</v>
      </c>
      <c r="J54" s="273">
        <v>5</v>
      </c>
      <c r="K54" s="273">
        <v>6</v>
      </c>
      <c r="L54" s="273">
        <v>7</v>
      </c>
      <c r="M54" s="273">
        <v>10</v>
      </c>
      <c r="N54" s="274">
        <v>11</v>
      </c>
      <c r="O54" s="274">
        <v>12</v>
      </c>
      <c r="P54" s="274">
        <v>13</v>
      </c>
      <c r="Q54" s="274">
        <v>14</v>
      </c>
      <c r="R54" s="274">
        <v>17</v>
      </c>
      <c r="S54" s="274">
        <v>18</v>
      </c>
      <c r="T54" s="274">
        <v>19</v>
      </c>
      <c r="U54" s="273">
        <v>20</v>
      </c>
      <c r="V54" s="274">
        <v>21</v>
      </c>
      <c r="W54" s="275">
        <v>24</v>
      </c>
      <c r="X54" s="275">
        <v>25</v>
      </c>
      <c r="Y54" s="275">
        <v>26</v>
      </c>
      <c r="Z54" s="275">
        <v>27</v>
      </c>
      <c r="AA54" s="275">
        <v>28</v>
      </c>
      <c r="AB54" s="276">
        <v>31</v>
      </c>
      <c r="AC54" s="276"/>
      <c r="AD54" s="276"/>
      <c r="AE54" s="271"/>
      <c r="AF54" s="319"/>
      <c r="AG54" s="224"/>
      <c r="AH54" s="224"/>
      <c r="AI54" s="224"/>
      <c r="AJ54" s="224"/>
      <c r="AK54" s="224"/>
      <c r="AL54" s="18"/>
    </row>
    <row r="55" spans="1:38" ht="20.100000000000001" customHeight="1" x14ac:dyDescent="0.3">
      <c r="A55" s="339" t="s">
        <v>1288</v>
      </c>
      <c r="B55" s="339"/>
      <c r="C55" s="163">
        <f>'SEMANA 17 AL 21 MAR'!V4</f>
        <v>6361709.7599999998</v>
      </c>
      <c r="D55" s="248">
        <f>SUMPRODUCT(AH5:AH53,AI5:AI53)+SUMPRODUCT(F42:F46,G42:G46)</f>
        <v>3851266.5300000003</v>
      </c>
      <c r="E55" s="340">
        <f>IFERROR(D55/C55,0)</f>
        <v>0.60538230684701977</v>
      </c>
      <c r="F55" s="341"/>
      <c r="H55" s="278"/>
      <c r="I55" s="279">
        <v>0.6023976779065261</v>
      </c>
      <c r="J55" s="279">
        <v>0.52721030857483897</v>
      </c>
      <c r="K55" s="279">
        <v>0.6916719694812461</v>
      </c>
      <c r="L55" s="278">
        <v>0.42424659891736843</v>
      </c>
      <c r="M55" s="278">
        <v>0.61516903889811536</v>
      </c>
      <c r="N55" s="280">
        <v>0.47977975613288892</v>
      </c>
      <c r="O55" s="280">
        <v>0.50748166306891185</v>
      </c>
      <c r="P55" s="280">
        <v>0.49639718557621215</v>
      </c>
      <c r="Q55" s="280">
        <v>0.55338722482601332</v>
      </c>
      <c r="R55" s="280">
        <v>0.55249439324074567</v>
      </c>
      <c r="S55" s="280">
        <v>0.53885487425189593</v>
      </c>
      <c r="T55" s="280">
        <v>0.58361720720381383</v>
      </c>
      <c r="U55" s="281">
        <v>0.44823890541215988</v>
      </c>
      <c r="V55" s="280"/>
      <c r="W55" s="282"/>
      <c r="X55" s="282"/>
      <c r="Y55" s="282"/>
      <c r="Z55" s="282"/>
      <c r="AA55" s="282"/>
      <c r="AB55" s="282"/>
      <c r="AC55" s="282"/>
      <c r="AD55" s="282"/>
      <c r="AE55" s="162"/>
      <c r="AF55" s="277">
        <f>AVERAGE(H55:AD55)</f>
        <v>0.54007283103774895</v>
      </c>
      <c r="AI55" s="246"/>
    </row>
    <row r="56" spans="1:38" ht="20.100000000000001" customHeight="1" x14ac:dyDescent="0.25">
      <c r="A56" s="328" t="s">
        <v>1277</v>
      </c>
      <c r="B56" s="329"/>
      <c r="C56" s="148">
        <f>SUMIF(K:K,"T",H:H)</f>
        <v>2376.5850000000005</v>
      </c>
      <c r="D56" s="173">
        <f>SUMIF(K:K,"T",AH:AH)+SUM(F42:F47)</f>
        <v>1580.758</v>
      </c>
      <c r="E56" s="330">
        <f>IFERROR(D56/C56,0)</f>
        <v>0.66513842341006091</v>
      </c>
      <c r="F56" s="331"/>
      <c r="H56" s="283"/>
      <c r="I56" s="283">
        <v>0.46511929403246721</v>
      </c>
      <c r="J56" s="283">
        <v>0.52500938492181504</v>
      </c>
      <c r="K56" s="283">
        <v>0.59568723019532721</v>
      </c>
      <c r="L56" s="278">
        <v>0.46508379610391781</v>
      </c>
      <c r="M56" s="278">
        <v>0.61645164791492069</v>
      </c>
      <c r="N56" s="280">
        <v>0.48162108507115237</v>
      </c>
      <c r="O56" s="280">
        <v>0.39891050271371109</v>
      </c>
      <c r="P56" s="280">
        <v>0.54713981846937376</v>
      </c>
      <c r="Q56" s="280">
        <v>0.57478994761046276</v>
      </c>
      <c r="R56" s="280">
        <v>0.54225996661891773</v>
      </c>
      <c r="S56" s="280">
        <v>0.55603907222820848</v>
      </c>
      <c r="T56" s="280">
        <v>0.60453014812851846</v>
      </c>
      <c r="U56" s="281">
        <v>0.4641004750119137</v>
      </c>
      <c r="V56" s="280"/>
      <c r="W56" s="282"/>
      <c r="X56" s="282"/>
      <c r="Y56" s="282"/>
      <c r="Z56" s="282"/>
      <c r="AA56" s="282"/>
      <c r="AB56" s="282"/>
      <c r="AC56" s="282"/>
      <c r="AD56" s="282"/>
      <c r="AE56" s="162"/>
      <c r="AF56" s="277">
        <f t="shared" ref="AF56:AF58" si="7">AVERAGE(H56:AD56)</f>
        <v>0.52590325915543901</v>
      </c>
      <c r="AI56" s="246"/>
    </row>
    <row r="57" spans="1:38" ht="20.100000000000001" customHeight="1" x14ac:dyDescent="0.25">
      <c r="A57" s="328" t="s">
        <v>2357</v>
      </c>
      <c r="B57" s="329"/>
      <c r="C57" s="148">
        <f>SUMIF(K5:K48,"P",H5:H48)</f>
        <v>8285.5570000000007</v>
      </c>
      <c r="D57" s="146">
        <f>SUMPRODUCT(E5:E37,L5:L37)-D56+SUM(F42:F47)</f>
        <v>5035.2130000000006</v>
      </c>
      <c r="E57" s="330">
        <f>IFERROR(D57/C57,0)</f>
        <v>0.60770965669537969</v>
      </c>
      <c r="F57" s="331"/>
      <c r="H57" s="281"/>
      <c r="I57" s="281">
        <v>0.50024526347992604</v>
      </c>
      <c r="J57" s="281">
        <v>0.73090492010995134</v>
      </c>
      <c r="K57" s="281">
        <v>0.52195651655843278</v>
      </c>
      <c r="L57" s="281">
        <v>0.62611616176786866</v>
      </c>
      <c r="M57" s="281">
        <v>0.37265209696792173</v>
      </c>
      <c r="N57" s="280">
        <v>0.52260839024666983</v>
      </c>
      <c r="O57" s="280">
        <v>0.43484790301254883</v>
      </c>
      <c r="P57" s="280">
        <v>0.35803709049126431</v>
      </c>
      <c r="Q57" s="280">
        <v>0.86205941219309778</v>
      </c>
      <c r="R57" s="280">
        <v>0.4753124947200642</v>
      </c>
      <c r="S57" s="280">
        <v>0.51198596255186413</v>
      </c>
      <c r="T57" s="280">
        <v>0.42302109086505968</v>
      </c>
      <c r="U57" s="281">
        <v>0.45147005143383817</v>
      </c>
      <c r="V57" s="280"/>
      <c r="W57" s="282"/>
      <c r="X57" s="282"/>
      <c r="Y57" s="282"/>
      <c r="Z57" s="282"/>
      <c r="AA57" s="282"/>
      <c r="AB57" s="282"/>
      <c r="AC57" s="282"/>
      <c r="AD57" s="282"/>
      <c r="AE57" s="162"/>
      <c r="AF57" s="277">
        <f t="shared" si="7"/>
        <v>0.52240133495373142</v>
      </c>
      <c r="AI57" s="246"/>
    </row>
    <row r="58" spans="1:38" ht="20.100000000000001" customHeight="1" x14ac:dyDescent="0.25">
      <c r="A58" s="328" t="s">
        <v>1268</v>
      </c>
      <c r="B58" s="329"/>
      <c r="C58" s="130"/>
      <c r="D58" s="130"/>
      <c r="E58" s="330" t="str">
        <f>IFERROR(SUMIF(V5:V37,"&gt;0",V5:V37)/COUNTIF(V5:V37,"&gt;0"),"0,0%")</f>
        <v>0,0%</v>
      </c>
      <c r="F58" s="331"/>
      <c r="H58" s="281"/>
      <c r="I58" s="281">
        <v>0.74596375963075712</v>
      </c>
      <c r="J58" s="281">
        <v>0.80739948370809655</v>
      </c>
      <c r="K58" s="281">
        <v>0.83521846319190152</v>
      </c>
      <c r="L58" s="281">
        <v>0.79792618685918637</v>
      </c>
      <c r="M58" s="281">
        <v>0.71379935576931353</v>
      </c>
      <c r="N58" s="280">
        <v>0.80061019992013083</v>
      </c>
      <c r="O58" s="280">
        <v>0.84364968782014205</v>
      </c>
      <c r="P58" s="280">
        <v>0.86591145980793882</v>
      </c>
      <c r="Q58" s="280">
        <v>0.92053775201917099</v>
      </c>
      <c r="R58" s="280">
        <v>0.79256264938223131</v>
      </c>
      <c r="S58" s="280">
        <v>0.81195928110126436</v>
      </c>
      <c r="T58" s="280">
        <v>0.85875477248695664</v>
      </c>
      <c r="U58" s="281">
        <v>0.83982626084590328</v>
      </c>
      <c r="V58" s="280"/>
      <c r="W58" s="282"/>
      <c r="X58" s="282"/>
      <c r="Y58" s="282"/>
      <c r="Z58" s="282"/>
      <c r="AA58" s="282"/>
      <c r="AB58" s="282"/>
      <c r="AC58" s="282"/>
      <c r="AD58" s="282"/>
      <c r="AE58" s="162"/>
      <c r="AF58" s="277">
        <f t="shared" si="7"/>
        <v>0.8180091778879226</v>
      </c>
      <c r="AI58" s="246"/>
    </row>
    <row r="59" spans="1:38" x14ac:dyDescent="0.25">
      <c r="J59" s="85"/>
      <c r="N59" s="128"/>
      <c r="W59" s="162"/>
      <c r="X59" s="162"/>
      <c r="Y59" s="162"/>
      <c r="Z59" s="162"/>
      <c r="AA59" s="162"/>
      <c r="AB59" s="162"/>
      <c r="AC59" s="162"/>
      <c r="AD59" s="162"/>
      <c r="AE59" s="162"/>
      <c r="AF59" s="162"/>
      <c r="AI59" s="246"/>
    </row>
    <row r="60" spans="1:38" ht="35.1" customHeight="1" x14ac:dyDescent="0.25">
      <c r="A60" s="375" t="s">
        <v>2358</v>
      </c>
      <c r="B60" s="376"/>
      <c r="C60" s="147">
        <f>SUM(C56:C57)</f>
        <v>10662.142000000002</v>
      </c>
      <c r="D60" s="147">
        <f>SUM(D56:D57)</f>
        <v>6615.9710000000005</v>
      </c>
      <c r="J60" s="85"/>
      <c r="W60" s="162"/>
      <c r="X60" s="162"/>
      <c r="Y60" s="162"/>
      <c r="Z60" s="162"/>
      <c r="AA60" s="162"/>
      <c r="AB60" s="162"/>
      <c r="AC60" s="162"/>
      <c r="AD60" s="162"/>
      <c r="AE60" s="162"/>
      <c r="AF60" s="162"/>
      <c r="AI60" s="246"/>
    </row>
    <row r="61" spans="1:38" x14ac:dyDescent="0.25">
      <c r="H61" s="85"/>
      <c r="I61" s="85"/>
      <c r="K61" s="84"/>
      <c r="L61" s="86"/>
      <c r="M61" s="86"/>
      <c r="N61" s="86"/>
      <c r="O61" s="86"/>
      <c r="P61" s="86"/>
      <c r="Q61" s="86"/>
      <c r="R61" s="86"/>
      <c r="S61"/>
      <c r="T61" s="84"/>
      <c r="U61" s="84"/>
      <c r="V61"/>
      <c r="W61" s="157"/>
      <c r="X61" s="157"/>
      <c r="Y61" s="157"/>
      <c r="Z61" s="157"/>
      <c r="AA61" s="157"/>
      <c r="AB61" s="157"/>
      <c r="AC61" s="157"/>
      <c r="AD61" s="157"/>
      <c r="AE61" s="157"/>
      <c r="AF61" s="157"/>
    </row>
    <row r="62" spans="1:38" x14ac:dyDescent="0.25">
      <c r="H62" s="85"/>
      <c r="I62" s="85"/>
      <c r="K62" s="84"/>
      <c r="L62" s="86"/>
      <c r="M62" s="86"/>
      <c r="N62" s="86"/>
      <c r="O62" s="86"/>
      <c r="P62" s="86"/>
      <c r="Q62" s="86"/>
      <c r="R62" s="86"/>
      <c r="S62"/>
      <c r="T62" s="84"/>
      <c r="U62" s="84"/>
      <c r="V62"/>
      <c r="W62" s="157"/>
      <c r="X62" s="157"/>
      <c r="Y62" s="157"/>
      <c r="Z62" s="157"/>
      <c r="AA62" s="157"/>
      <c r="AB62" s="157"/>
      <c r="AC62" s="157"/>
      <c r="AD62" s="157"/>
      <c r="AE62" s="157"/>
      <c r="AF62" s="157"/>
    </row>
    <row r="63" spans="1:38" ht="17.25" customHeight="1" x14ac:dyDescent="0.25">
      <c r="C63" s="332" t="s">
        <v>1287</v>
      </c>
      <c r="D63" s="332"/>
      <c r="E63" s="334" t="s">
        <v>1264</v>
      </c>
      <c r="F63" s="335"/>
      <c r="H63" s="338" t="s">
        <v>2555</v>
      </c>
      <c r="I63" s="338"/>
      <c r="J63" s="338"/>
      <c r="K63" s="338"/>
      <c r="L63" s="338"/>
      <c r="M63" s="338"/>
      <c r="N63" s="338"/>
      <c r="O63" s="338"/>
      <c r="P63" s="338"/>
      <c r="Q63" s="338"/>
      <c r="R63" s="338"/>
      <c r="S63" s="338"/>
      <c r="T63" s="338"/>
      <c r="U63" s="338"/>
      <c r="V63" s="338"/>
      <c r="W63" s="338"/>
      <c r="X63" s="338"/>
      <c r="Y63" s="338"/>
      <c r="Z63" s="338"/>
      <c r="AA63" s="338"/>
      <c r="AB63" s="338"/>
      <c r="AC63" s="338"/>
      <c r="AD63" s="338"/>
      <c r="AE63" s="287"/>
      <c r="AF63" s="318" t="s">
        <v>2553</v>
      </c>
    </row>
    <row r="64" spans="1:38" ht="15" customHeight="1" x14ac:dyDescent="0.25">
      <c r="C64" s="333"/>
      <c r="D64" s="333"/>
      <c r="E64" s="336"/>
      <c r="F64" s="337"/>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287"/>
      <c r="AF64" s="319"/>
    </row>
    <row r="65" spans="1:32" ht="17.25" x14ac:dyDescent="0.3">
      <c r="C65" s="320">
        <v>12388992.380000001</v>
      </c>
      <c r="D65" s="321"/>
      <c r="E65" s="322">
        <f>D55/C65</f>
        <v>0.31086196616096395</v>
      </c>
      <c r="F65" s="323"/>
      <c r="H65" s="288"/>
      <c r="I65" s="289">
        <v>0.31508034554138614</v>
      </c>
      <c r="J65" s="289">
        <v>0.32089749675025625</v>
      </c>
      <c r="K65" s="289">
        <v>0.51502313378612319</v>
      </c>
      <c r="L65" s="289">
        <v>0.2725581464922977</v>
      </c>
      <c r="M65" s="289">
        <v>0.36037694875069409</v>
      </c>
      <c r="N65" s="289">
        <v>0.26876422665133642</v>
      </c>
      <c r="O65" s="289">
        <v>0.28947805729459974</v>
      </c>
      <c r="P65" s="289">
        <v>0.29654291166817232</v>
      </c>
      <c r="Q65" s="289">
        <v>0.25907107451138811</v>
      </c>
      <c r="R65" s="289">
        <v>0.29654291166817232</v>
      </c>
      <c r="S65" s="289">
        <v>0.28640196806707535</v>
      </c>
      <c r="T65" s="289">
        <v>0.40469255014587391</v>
      </c>
      <c r="U65" s="289">
        <v>0.28172410579850565</v>
      </c>
      <c r="V65" s="289"/>
      <c r="W65" s="295"/>
      <c r="X65" s="295"/>
      <c r="Y65" s="295"/>
      <c r="Z65" s="295"/>
      <c r="AA65" s="295"/>
      <c r="AB65" s="295"/>
      <c r="AC65" s="295"/>
      <c r="AD65" s="295"/>
      <c r="AE65" s="157"/>
      <c r="AF65" s="277">
        <f>AVERAGE(H65:AD65)</f>
        <v>0.32055029824045239</v>
      </c>
    </row>
    <row r="66" spans="1:32" ht="17.25" x14ac:dyDescent="0.3">
      <c r="C66" s="324">
        <v>3989.8</v>
      </c>
      <c r="D66" s="325"/>
      <c r="E66" s="326">
        <f>D56/C66</f>
        <v>0.39619980951426137</v>
      </c>
      <c r="F66" s="327"/>
      <c r="H66" s="288"/>
      <c r="I66" s="289">
        <v>0.27156248433505437</v>
      </c>
      <c r="J66" s="289">
        <v>0.28606759737330195</v>
      </c>
      <c r="K66" s="289">
        <v>0.42990830116797835</v>
      </c>
      <c r="L66" s="289">
        <v>0.29177277557772324</v>
      </c>
      <c r="M66" s="289">
        <v>0.37866459471652714</v>
      </c>
      <c r="N66" s="289">
        <v>0.32761942954534057</v>
      </c>
      <c r="O66" s="289">
        <v>0.25912025665446892</v>
      </c>
      <c r="P66" s="289">
        <v>0.37406135645897037</v>
      </c>
      <c r="Q66" s="289">
        <v>0.30606145671462226</v>
      </c>
      <c r="R66" s="289">
        <v>0.37406135645897037</v>
      </c>
      <c r="S66" s="289">
        <v>0.34908140758935285</v>
      </c>
      <c r="T66" s="289">
        <v>0.49972179056594318</v>
      </c>
      <c r="U66" s="289">
        <v>0.340508045516066</v>
      </c>
      <c r="V66" s="289"/>
      <c r="W66" s="295"/>
      <c r="X66" s="295"/>
      <c r="Y66" s="295"/>
      <c r="Z66" s="295"/>
      <c r="AA66" s="295"/>
      <c r="AB66" s="295"/>
      <c r="AC66" s="295"/>
      <c r="AD66" s="295"/>
      <c r="AE66" s="157"/>
      <c r="AF66" s="277">
        <f t="shared" ref="AF66" si="8">AVERAGE(H66:AD66)</f>
        <v>0.34524698866725539</v>
      </c>
    </row>
    <row r="67" spans="1:32" x14ac:dyDescent="0.25">
      <c r="H67" s="85"/>
      <c r="I67" s="85"/>
      <c r="K67" s="84"/>
      <c r="L67" s="86"/>
      <c r="M67" s="86"/>
      <c r="N67" s="86"/>
      <c r="O67" s="86"/>
      <c r="P67" s="86"/>
      <c r="Q67" s="86"/>
      <c r="R67" s="86"/>
      <c r="S67"/>
      <c r="T67" s="84"/>
      <c r="U67" s="84"/>
      <c r="V67"/>
      <c r="W67" s="157"/>
      <c r="X67" s="157"/>
      <c r="Y67" s="157"/>
      <c r="Z67" s="157"/>
      <c r="AA67" s="157"/>
      <c r="AB67" s="157"/>
      <c r="AC67" s="157"/>
      <c r="AD67" s="157"/>
      <c r="AE67" s="157"/>
      <c r="AF67" s="157"/>
    </row>
    <row r="68" spans="1:32" x14ac:dyDescent="0.25">
      <c r="H68" s="85"/>
      <c r="I68" s="85"/>
      <c r="K68" s="84"/>
      <c r="L68" s="86"/>
      <c r="M68" s="86"/>
      <c r="N68" s="86"/>
      <c r="O68" s="86"/>
      <c r="P68" s="86"/>
      <c r="Q68" s="86"/>
      <c r="R68" s="86"/>
      <c r="S68"/>
      <c r="T68" s="84"/>
      <c r="U68" s="84"/>
      <c r="V68"/>
      <c r="W68" s="157"/>
      <c r="X68" s="157"/>
      <c r="Y68" s="157"/>
      <c r="Z68" s="157"/>
      <c r="AA68" s="157"/>
      <c r="AB68" s="157"/>
      <c r="AC68" s="157"/>
      <c r="AD68" s="157"/>
      <c r="AE68" s="157"/>
      <c r="AF68" s="157"/>
    </row>
    <row r="69" spans="1:32" ht="17.25" hidden="1" x14ac:dyDescent="0.3">
      <c r="A69" s="315" t="s">
        <v>1283</v>
      </c>
      <c r="B69" s="315"/>
      <c r="C69" s="315"/>
      <c r="D69" s="315"/>
      <c r="E69" s="315"/>
      <c r="F69" s="315"/>
      <c r="G69" s="315"/>
      <c r="H69" s="315"/>
      <c r="I69" s="260"/>
      <c r="K69" s="84"/>
      <c r="L69" s="86"/>
      <c r="M69" s="86"/>
      <c r="N69" s="86"/>
      <c r="O69" s="86"/>
      <c r="P69" s="86"/>
      <c r="Q69" s="86"/>
      <c r="R69" s="86"/>
      <c r="S69"/>
      <c r="T69" s="84"/>
      <c r="U69" s="84"/>
      <c r="V69"/>
      <c r="W69" s="157"/>
      <c r="X69" s="157"/>
      <c r="Y69" s="157"/>
      <c r="Z69" s="157"/>
      <c r="AA69" s="157"/>
      <c r="AB69" s="157"/>
      <c r="AC69" s="157"/>
      <c r="AD69" s="157"/>
      <c r="AE69" s="157"/>
      <c r="AF69" s="157"/>
    </row>
    <row r="70" spans="1:32" hidden="1" x14ac:dyDescent="0.25">
      <c r="H70" s="85"/>
      <c r="I70" s="85"/>
      <c r="K70" s="84"/>
      <c r="L70" s="86"/>
      <c r="M70" s="86"/>
      <c r="N70" s="86"/>
      <c r="O70" s="86"/>
      <c r="P70" s="86"/>
      <c r="Q70" s="86"/>
      <c r="R70" s="86"/>
      <c r="S70"/>
      <c r="T70" s="84"/>
      <c r="U70" s="84"/>
      <c r="V70"/>
      <c r="W70" s="157"/>
      <c r="X70" s="157"/>
      <c r="Y70" s="157"/>
      <c r="Z70" s="157"/>
      <c r="AA70" s="157"/>
      <c r="AB70" s="157"/>
      <c r="AC70" s="157"/>
      <c r="AD70" s="157"/>
      <c r="AE70" s="157"/>
      <c r="AF70" s="157"/>
    </row>
    <row r="71" spans="1:32" hidden="1" x14ac:dyDescent="0.25">
      <c r="C71" s="149">
        <f>C2</f>
        <v>45737</v>
      </c>
      <c r="H71" s="85"/>
      <c r="I71" s="85"/>
      <c r="K71" s="84"/>
      <c r="L71" s="86"/>
      <c r="M71" s="86"/>
      <c r="N71" s="86"/>
      <c r="O71" s="86"/>
      <c r="P71" s="86"/>
      <c r="Q71" s="86"/>
      <c r="R71" s="86"/>
      <c r="S71"/>
      <c r="T71" s="84"/>
      <c r="U71" s="84"/>
      <c r="V71"/>
      <c r="W71" s="157"/>
      <c r="X71" s="157"/>
      <c r="Y71" s="157"/>
      <c r="Z71" s="157"/>
      <c r="AA71" s="157"/>
      <c r="AB71" s="157"/>
      <c r="AC71" s="157"/>
      <c r="AD71" s="157"/>
      <c r="AE71" s="157"/>
      <c r="AF71" s="157"/>
    </row>
    <row r="72" spans="1:32" ht="15.75" hidden="1" thickBot="1" x14ac:dyDescent="0.3">
      <c r="H72" s="85"/>
      <c r="I72" s="85"/>
      <c r="K72" s="84"/>
      <c r="L72" s="86"/>
      <c r="M72" s="86"/>
      <c r="N72" s="86"/>
      <c r="O72" s="86"/>
      <c r="P72" s="86"/>
      <c r="Q72" s="86"/>
      <c r="R72" s="86"/>
      <c r="S72"/>
      <c r="T72" s="84"/>
      <c r="U72" s="84"/>
      <c r="V72"/>
      <c r="W72" s="157"/>
      <c r="X72" s="157"/>
      <c r="Y72" s="157"/>
      <c r="Z72" s="157"/>
      <c r="AA72" s="157"/>
      <c r="AB72" s="157"/>
      <c r="AC72" s="157"/>
      <c r="AD72" s="157"/>
      <c r="AE72" s="157"/>
      <c r="AF72" s="157"/>
    </row>
    <row r="73" spans="1:32" ht="15.75" hidden="1" thickBot="1" x14ac:dyDescent="0.3">
      <c r="A73" s="87" t="s">
        <v>1243</v>
      </c>
      <c r="B73" s="87" t="s">
        <v>1168</v>
      </c>
      <c r="C73" s="87" t="s">
        <v>21</v>
      </c>
      <c r="D73" s="87" t="s">
        <v>23</v>
      </c>
      <c r="E73" s="87" t="s">
        <v>24</v>
      </c>
      <c r="F73" s="87" t="s">
        <v>1275</v>
      </c>
      <c r="G73" s="87" t="s">
        <v>1244</v>
      </c>
      <c r="H73" s="316" t="s">
        <v>1244</v>
      </c>
      <c r="I73" s="317"/>
      <c r="K73" s="84"/>
      <c r="L73" s="86"/>
      <c r="M73" s="86"/>
      <c r="N73" s="86"/>
      <c r="O73" s="86"/>
      <c r="P73" s="86"/>
      <c r="Q73" s="86"/>
      <c r="R73" s="86"/>
      <c r="S73"/>
      <c r="T73" s="84"/>
      <c r="U73" s="84"/>
      <c r="V73"/>
      <c r="W73" s="157"/>
      <c r="X73" s="157"/>
      <c r="Y73" s="157"/>
      <c r="Z73" s="157"/>
      <c r="AA73" s="157"/>
      <c r="AB73" s="157"/>
      <c r="AC73" s="157"/>
      <c r="AD73" s="157"/>
      <c r="AE73" s="157"/>
      <c r="AF73" s="157"/>
    </row>
    <row r="74" spans="1:32" hidden="1" x14ac:dyDescent="0.25">
      <c r="A74" s="151"/>
      <c r="B74" s="25" t="str">
        <f>IFERROR(INDEX('SEMANA 17 AL 21 MAR'!$A$7:$AA$383,MATCH(A74,'SEMANA 17 AL 21 MAR'!$A$7:$A$424),2),"")</f>
        <v/>
      </c>
      <c r="C74" s="25" t="str">
        <f>IFERROR(INDEX('SEMANA 17 AL 21 MAR'!$A$7:$AA$383,MATCH(A74,'SEMANA 17 AL 21 MAR'!$A$7:$A$424),3),"")</f>
        <v/>
      </c>
      <c r="D74" s="25" t="str">
        <f>IFERROR(INDEX('SEMANA 17 AL 21 MAR'!$A$7:$AA$383,MATCH(A74,'SEMANA 17 AL 21 MAR'!$A$7:$A$424),5),"")</f>
        <v/>
      </c>
      <c r="E74" s="117" t="str">
        <f>IFERROR(INDEX('SEMANA 17 AL 21 MAR'!$A$7:$AA$383,MATCH(A74,'SEMANA 17 AL 21 MAR'!$A$7:$A$424),6),"")</f>
        <v/>
      </c>
      <c r="F74" s="118" t="str">
        <f>IFERROR(INDEX('SEMANA 17 AL 21 MAR'!$A$7:$AA$383,MATCH(A74,'SEMANA 17 AL 21 MAR'!$A$7:$A$424),7),"")</f>
        <v/>
      </c>
      <c r="G74" s="284" t="str">
        <f>IFERROR(INDEX('SEMANA 17 AL 21 MAR'!$A$7:$AA$383,MATCH(A74,'SEMANA 17 AL 21 MAR'!$A$7:$A$424),10),"")</f>
        <v/>
      </c>
      <c r="H74" s="313" t="str">
        <f>IFERROR(E74*G74,"")</f>
        <v/>
      </c>
      <c r="I74" s="314"/>
      <c r="K74" s="84"/>
      <c r="L74" s="86"/>
      <c r="M74" s="86"/>
      <c r="N74" s="86"/>
      <c r="O74" s="86"/>
      <c r="P74" s="86"/>
      <c r="Q74" s="86"/>
      <c r="R74" s="86"/>
      <c r="S74"/>
      <c r="T74" s="84"/>
      <c r="U74" s="84"/>
      <c r="V74"/>
      <c r="W74" s="157"/>
      <c r="X74" s="157"/>
      <c r="Y74" s="157"/>
      <c r="Z74" s="157"/>
      <c r="AA74" s="157"/>
      <c r="AB74" s="157"/>
      <c r="AC74" s="157"/>
      <c r="AD74" s="157"/>
      <c r="AE74" s="157"/>
      <c r="AF74" s="157"/>
    </row>
    <row r="75" spans="1:32" hidden="1" x14ac:dyDescent="0.25">
      <c r="A75" s="141"/>
      <c r="B75" s="26" t="str">
        <f>IFERROR(INDEX('SEMANA 17 AL 21 MAR'!$A$7:$AA$383,MATCH(A75,'SEMANA 17 AL 21 MAR'!$A$7:$A$424),2),"")</f>
        <v/>
      </c>
      <c r="C75" s="26" t="str">
        <f>IFERROR(INDEX('SEMANA 17 AL 21 MAR'!$A$7:$AA$383,MATCH(A75,'SEMANA 17 AL 21 MAR'!$A$7:$A$424),3),"")</f>
        <v/>
      </c>
      <c r="D75" s="26" t="str">
        <f>IFERROR(INDEX('SEMANA 17 AL 21 MAR'!$A$7:$AA$383,MATCH(A75,'SEMANA 17 AL 21 MAR'!$A$7:$A$424),5),"")</f>
        <v/>
      </c>
      <c r="E75" s="122" t="str">
        <f>IFERROR(INDEX('SEMANA 17 AL 21 MAR'!$A$7:$AA$383,MATCH(A75,'SEMANA 17 AL 21 MAR'!$A$7:$A$424),6),"")</f>
        <v/>
      </c>
      <c r="F75" s="123" t="str">
        <f>IFERROR(INDEX('SEMANA 17 AL 21 MAR'!$A$7:$AA$383,MATCH(A75,'SEMANA 17 AL 21 MAR'!$A$7:$A$424),7),"")</f>
        <v/>
      </c>
      <c r="G75" s="284" t="str">
        <f>IFERROR(INDEX('SEMANA 17 AL 21 MAR'!$A$7:$AA$383,MATCH(A75,'SEMANA 17 AL 21 MAR'!$A$7:$A$424),10),"")</f>
        <v/>
      </c>
      <c r="H75" s="313" t="str">
        <f t="shared" ref="H75:H135" si="9">IFERROR(E75*G75,"")</f>
        <v/>
      </c>
      <c r="I75" s="314"/>
      <c r="K75" s="84"/>
      <c r="L75" s="86"/>
      <c r="M75" s="86"/>
      <c r="N75" s="86"/>
      <c r="O75" s="86"/>
      <c r="P75" s="86"/>
      <c r="Q75" s="86"/>
      <c r="R75" s="86"/>
      <c r="S75"/>
      <c r="T75" s="84"/>
      <c r="U75" s="84"/>
      <c r="V75"/>
      <c r="W75" s="157"/>
      <c r="X75" s="157"/>
      <c r="Y75" s="157"/>
      <c r="Z75" s="157"/>
      <c r="AA75" s="157"/>
      <c r="AB75" s="157"/>
      <c r="AC75" s="157"/>
      <c r="AD75" s="157"/>
      <c r="AE75" s="157"/>
      <c r="AF75" s="157"/>
    </row>
    <row r="76" spans="1:32" hidden="1" x14ac:dyDescent="0.25">
      <c r="A76" s="141"/>
      <c r="B76" s="26" t="str">
        <f>IFERROR(INDEX('SEMANA 17 AL 21 MAR'!$A$7:$AA$383,MATCH(A76,'SEMANA 17 AL 21 MAR'!$A$7:$A$424),2),"")</f>
        <v/>
      </c>
      <c r="C76" s="26" t="str">
        <f>IFERROR(INDEX('SEMANA 17 AL 21 MAR'!$A$7:$AA$383,MATCH(A76,'SEMANA 17 AL 21 MAR'!$A$7:$A$424),3),"")</f>
        <v/>
      </c>
      <c r="D76" s="26" t="str">
        <f>IFERROR(INDEX('SEMANA 17 AL 21 MAR'!$A$7:$AA$383,MATCH(A76,'SEMANA 17 AL 21 MAR'!$A$7:$A$424),5),"")</f>
        <v/>
      </c>
      <c r="E76" s="122" t="str">
        <f>IFERROR(INDEX('SEMANA 17 AL 21 MAR'!$A$7:$AA$383,MATCH(A76,'SEMANA 17 AL 21 MAR'!$A$7:$A$424),6),"")</f>
        <v/>
      </c>
      <c r="F76" s="123" t="str">
        <f>IFERROR(INDEX('SEMANA 17 AL 21 MAR'!$A$7:$AA$383,MATCH(A76,'SEMANA 17 AL 21 MAR'!$A$7:$A$424),7),"")</f>
        <v/>
      </c>
      <c r="G76" s="284" t="str">
        <f>IFERROR(INDEX('SEMANA 17 AL 21 MAR'!$A$7:$AA$383,MATCH(A76,'SEMANA 17 AL 21 MAR'!$A$7:$A$424),10),"")</f>
        <v/>
      </c>
      <c r="H76" s="313" t="str">
        <f t="shared" si="9"/>
        <v/>
      </c>
      <c r="I76" s="314"/>
      <c r="K76" s="84"/>
      <c r="L76" s="86"/>
      <c r="M76" s="86"/>
      <c r="N76" s="86"/>
      <c r="O76" s="86"/>
      <c r="P76" s="86"/>
      <c r="Q76" s="86"/>
      <c r="R76" s="86"/>
      <c r="S76"/>
      <c r="T76" s="84"/>
      <c r="U76" s="84"/>
      <c r="V76"/>
      <c r="W76" s="157"/>
      <c r="X76" s="157"/>
      <c r="Y76" s="157"/>
      <c r="Z76" s="157"/>
      <c r="AA76" s="157"/>
      <c r="AB76" s="157"/>
      <c r="AC76" s="157"/>
      <c r="AD76" s="157"/>
      <c r="AE76" s="157"/>
      <c r="AF76" s="157"/>
    </row>
    <row r="77" spans="1:32" hidden="1" x14ac:dyDescent="0.25">
      <c r="A77" s="141"/>
      <c r="B77" s="26" t="str">
        <f>IFERROR(INDEX('SEMANA 17 AL 21 MAR'!$A$7:$AA$383,MATCH(A77,'SEMANA 17 AL 21 MAR'!$A$7:$A$424),2),"")</f>
        <v/>
      </c>
      <c r="C77" s="26" t="str">
        <f>IFERROR(INDEX('SEMANA 17 AL 21 MAR'!$A$7:$AA$383,MATCH(A77,'SEMANA 17 AL 21 MAR'!$A$7:$A$424),3),"")</f>
        <v/>
      </c>
      <c r="D77" s="26" t="str">
        <f>IFERROR(INDEX('SEMANA 17 AL 21 MAR'!$A$7:$AA$383,MATCH(A77,'SEMANA 17 AL 21 MAR'!$A$7:$A$424),5),"")</f>
        <v/>
      </c>
      <c r="E77" s="122" t="str">
        <f>IFERROR(INDEX('SEMANA 17 AL 21 MAR'!$A$7:$AA$383,MATCH(A77,'SEMANA 17 AL 21 MAR'!$A$7:$A$424),6),"")</f>
        <v/>
      </c>
      <c r="F77" s="123" t="str">
        <f>IFERROR(INDEX('SEMANA 17 AL 21 MAR'!$A$7:$AA$383,MATCH(A77,'SEMANA 17 AL 21 MAR'!$A$7:$A$424),7),"")</f>
        <v/>
      </c>
      <c r="G77" s="284" t="str">
        <f>IFERROR(INDEX('SEMANA 17 AL 21 MAR'!$A$7:$AA$383,MATCH(A77,'SEMANA 17 AL 21 MAR'!$A$7:$A$424),10),"")</f>
        <v/>
      </c>
      <c r="H77" s="313" t="str">
        <f t="shared" si="9"/>
        <v/>
      </c>
      <c r="I77" s="314"/>
      <c r="K77" s="84"/>
      <c r="L77" s="86"/>
      <c r="M77" s="86"/>
      <c r="N77" s="86"/>
      <c r="O77" s="86"/>
      <c r="P77" s="86"/>
      <c r="Q77" s="86"/>
      <c r="R77" s="86"/>
      <c r="S77"/>
      <c r="T77" s="84"/>
      <c r="U77" s="84"/>
      <c r="V77"/>
      <c r="W77" s="157"/>
      <c r="X77" s="157"/>
      <c r="Y77" s="157"/>
      <c r="Z77" s="157"/>
      <c r="AA77" s="157"/>
      <c r="AB77" s="157"/>
      <c r="AC77" s="157"/>
      <c r="AD77" s="157"/>
      <c r="AE77" s="157"/>
      <c r="AF77" s="157"/>
    </row>
    <row r="78" spans="1:32" hidden="1" x14ac:dyDescent="0.25">
      <c r="A78" s="141"/>
      <c r="B78" s="26" t="str">
        <f>IFERROR(INDEX('SEMANA 17 AL 21 MAR'!$A$7:$AA$383,MATCH(A78,'SEMANA 17 AL 21 MAR'!$A$7:$A$424),2),"")</f>
        <v/>
      </c>
      <c r="C78" s="26" t="str">
        <f>IFERROR(INDEX('SEMANA 17 AL 21 MAR'!$A$7:$AA$383,MATCH(A78,'SEMANA 17 AL 21 MAR'!$A$7:$A$424),3),"")</f>
        <v/>
      </c>
      <c r="D78" s="26" t="str">
        <f>IFERROR(INDEX('SEMANA 17 AL 21 MAR'!$A$7:$AA$383,MATCH(A78,'SEMANA 17 AL 21 MAR'!$A$7:$A$424),5),"")</f>
        <v/>
      </c>
      <c r="E78" s="122" t="str">
        <f>IFERROR(INDEX('SEMANA 17 AL 21 MAR'!$A$7:$AA$383,MATCH(A78,'SEMANA 17 AL 21 MAR'!$A$7:$A$424),6),"")</f>
        <v/>
      </c>
      <c r="F78" s="123" t="str">
        <f>IFERROR(INDEX('SEMANA 17 AL 21 MAR'!$A$7:$AA$383,MATCH(A78,'SEMANA 17 AL 21 MAR'!$A$7:$A$424),7),"")</f>
        <v/>
      </c>
      <c r="G78" s="284" t="str">
        <f>IFERROR(INDEX('SEMANA 17 AL 21 MAR'!$A$7:$AA$383,MATCH(A78,'SEMANA 17 AL 21 MAR'!$A$7:$A$424),10),"")</f>
        <v/>
      </c>
      <c r="H78" s="313" t="str">
        <f t="shared" si="9"/>
        <v/>
      </c>
      <c r="I78" s="314"/>
      <c r="K78" s="84"/>
      <c r="L78" s="86"/>
      <c r="M78" s="86"/>
      <c r="N78" s="86"/>
      <c r="O78" s="86"/>
      <c r="P78" s="86"/>
      <c r="Q78" s="86"/>
      <c r="R78" s="86"/>
      <c r="S78"/>
      <c r="T78" s="84"/>
      <c r="U78" s="84"/>
      <c r="V78"/>
      <c r="W78" s="157"/>
      <c r="X78" s="157"/>
      <c r="Y78" s="157"/>
      <c r="Z78" s="157"/>
      <c r="AA78" s="157"/>
      <c r="AB78" s="157"/>
      <c r="AC78" s="157"/>
      <c r="AD78" s="157"/>
      <c r="AE78" s="157"/>
      <c r="AF78" s="157"/>
    </row>
    <row r="79" spans="1:32" hidden="1" x14ac:dyDescent="0.25">
      <c r="A79" s="141"/>
      <c r="B79" s="26" t="str">
        <f>IFERROR(INDEX('SEMANA 17 AL 21 MAR'!$A$7:$AA$383,MATCH(A79,'SEMANA 17 AL 21 MAR'!$A$7:$A$424),2),"")</f>
        <v/>
      </c>
      <c r="C79" s="26" t="str">
        <f>IFERROR(INDEX('SEMANA 17 AL 21 MAR'!$A$7:$AA$383,MATCH(A79,'SEMANA 17 AL 21 MAR'!$A$7:$A$424),3),"")</f>
        <v/>
      </c>
      <c r="D79" s="26" t="str">
        <f>IFERROR(INDEX('SEMANA 17 AL 21 MAR'!$A$7:$AA$383,MATCH(A79,'SEMANA 17 AL 21 MAR'!$A$7:$A$424),5),"")</f>
        <v/>
      </c>
      <c r="E79" s="122" t="str">
        <f>IFERROR(INDEX('SEMANA 17 AL 21 MAR'!$A$7:$AA$383,MATCH(A79,'SEMANA 17 AL 21 MAR'!$A$7:$A$424),6),"")</f>
        <v/>
      </c>
      <c r="F79" s="123" t="str">
        <f>IFERROR(INDEX('SEMANA 17 AL 21 MAR'!$A$7:$AA$383,MATCH(A79,'SEMANA 17 AL 21 MAR'!$A$7:$A$424),7),"")</f>
        <v/>
      </c>
      <c r="G79" s="284" t="str">
        <f>IFERROR(INDEX('SEMANA 17 AL 21 MAR'!$A$7:$AA$383,MATCH(A79,'SEMANA 17 AL 21 MAR'!$A$7:$A$424),10),"")</f>
        <v/>
      </c>
      <c r="H79" s="313" t="str">
        <f t="shared" si="9"/>
        <v/>
      </c>
      <c r="I79" s="314"/>
      <c r="K79" s="84"/>
      <c r="L79" s="86"/>
      <c r="M79" s="86"/>
      <c r="N79" s="86"/>
      <c r="O79" s="86"/>
      <c r="P79" s="86"/>
      <c r="Q79" s="86"/>
      <c r="R79" s="86"/>
      <c r="S79"/>
      <c r="T79" s="84"/>
      <c r="U79" s="84"/>
      <c r="V79"/>
      <c r="W79" s="157"/>
      <c r="X79" s="157"/>
      <c r="Y79" s="157"/>
      <c r="Z79" s="157"/>
      <c r="AA79" s="157"/>
      <c r="AB79" s="157"/>
      <c r="AC79" s="157"/>
      <c r="AD79" s="157"/>
      <c r="AE79" s="157"/>
      <c r="AF79" s="157"/>
    </row>
    <row r="80" spans="1:32" hidden="1" x14ac:dyDescent="0.25">
      <c r="A80" s="141"/>
      <c r="B80" s="26" t="str">
        <f>IFERROR(INDEX('SEMANA 17 AL 21 MAR'!$A$7:$AA$383,MATCH(A80,'SEMANA 17 AL 21 MAR'!$A$7:$A$424),2),"")</f>
        <v/>
      </c>
      <c r="C80" s="26" t="str">
        <f>IFERROR(INDEX('SEMANA 17 AL 21 MAR'!$A$7:$AA$383,MATCH(A80,'SEMANA 17 AL 21 MAR'!$A$7:$A$424),3),"")</f>
        <v/>
      </c>
      <c r="D80" s="26" t="str">
        <f>IFERROR(INDEX('SEMANA 17 AL 21 MAR'!$A$7:$AA$383,MATCH(A80,'SEMANA 17 AL 21 MAR'!$A$7:$A$424),5),"")</f>
        <v/>
      </c>
      <c r="E80" s="122" t="str">
        <f>IFERROR(INDEX('SEMANA 17 AL 21 MAR'!$A$7:$AA$383,MATCH(A80,'SEMANA 17 AL 21 MAR'!$A$7:$A$424),6),"")</f>
        <v/>
      </c>
      <c r="F80" s="123" t="str">
        <f>IFERROR(INDEX('SEMANA 17 AL 21 MAR'!$A$7:$AA$383,MATCH(A80,'SEMANA 17 AL 21 MAR'!$A$7:$A$424),7),"")</f>
        <v/>
      </c>
      <c r="G80" s="284" t="str">
        <f>IFERROR(INDEX('SEMANA 17 AL 21 MAR'!$A$7:$AA$383,MATCH(A80,'SEMANA 17 AL 21 MAR'!$A$7:$A$424),10),"")</f>
        <v/>
      </c>
      <c r="H80" s="313" t="str">
        <f t="shared" si="9"/>
        <v/>
      </c>
      <c r="I80" s="314"/>
      <c r="K80" s="84"/>
      <c r="L80" s="86"/>
      <c r="M80" s="86"/>
      <c r="N80" s="86"/>
      <c r="O80" s="86"/>
      <c r="P80" s="86"/>
      <c r="Q80" s="86"/>
      <c r="R80" s="86"/>
      <c r="S80"/>
      <c r="T80" s="84"/>
      <c r="U80" s="84"/>
      <c r="V80"/>
      <c r="W80" s="157"/>
      <c r="X80" s="157"/>
      <c r="Y80" s="157"/>
      <c r="Z80" s="157"/>
      <c r="AA80" s="157"/>
      <c r="AB80" s="157"/>
      <c r="AC80" s="157"/>
      <c r="AD80" s="157"/>
      <c r="AE80" s="157"/>
      <c r="AF80" s="157"/>
    </row>
    <row r="81" spans="1:32" hidden="1" x14ac:dyDescent="0.25">
      <c r="A81" s="141"/>
      <c r="B81" s="26" t="str">
        <f>IFERROR(INDEX('SEMANA 17 AL 21 MAR'!$A$7:$AA$383,MATCH(A81,'SEMANA 17 AL 21 MAR'!$A$7:$A$424),2),"")</f>
        <v/>
      </c>
      <c r="C81" s="26" t="str">
        <f>IFERROR(INDEX('SEMANA 17 AL 21 MAR'!$A$7:$AA$383,MATCH(A81,'SEMANA 17 AL 21 MAR'!$A$7:$A$424),3),"")</f>
        <v/>
      </c>
      <c r="D81" s="26" t="str">
        <f>IFERROR(INDEX('SEMANA 17 AL 21 MAR'!$A$7:$AA$383,MATCH(A81,'SEMANA 17 AL 21 MAR'!$A$7:$A$424),5),"")</f>
        <v/>
      </c>
      <c r="E81" s="122" t="str">
        <f>IFERROR(INDEX('SEMANA 17 AL 21 MAR'!$A$7:$AA$383,MATCH(A81,'SEMANA 17 AL 21 MAR'!$A$7:$A$424),6),"")</f>
        <v/>
      </c>
      <c r="F81" s="123" t="str">
        <f>IFERROR(INDEX('SEMANA 17 AL 21 MAR'!$A$7:$AA$383,MATCH(A81,'SEMANA 17 AL 21 MAR'!$A$7:$A$424),7),"")</f>
        <v/>
      </c>
      <c r="G81" s="284" t="str">
        <f>IFERROR(INDEX('SEMANA 17 AL 21 MAR'!$A$7:$AA$383,MATCH(A81,'SEMANA 17 AL 21 MAR'!$A$7:$A$424),10),"")</f>
        <v/>
      </c>
      <c r="H81" s="313" t="str">
        <f t="shared" si="9"/>
        <v/>
      </c>
      <c r="I81" s="314"/>
      <c r="K81" s="84"/>
      <c r="L81" s="86"/>
      <c r="M81" s="86"/>
      <c r="N81" s="86"/>
      <c r="O81" s="86"/>
      <c r="P81" s="86"/>
      <c r="Q81" s="86"/>
      <c r="R81" s="86"/>
      <c r="S81"/>
      <c r="T81" s="84"/>
      <c r="U81" s="84"/>
      <c r="V81"/>
      <c r="W81" s="157"/>
      <c r="X81" s="157"/>
      <c r="Y81" s="157"/>
      <c r="Z81" s="157"/>
      <c r="AA81" s="157"/>
      <c r="AB81" s="157"/>
      <c r="AC81" s="157"/>
      <c r="AD81" s="157"/>
      <c r="AE81" s="157"/>
      <c r="AF81" s="157"/>
    </row>
    <row r="82" spans="1:32" hidden="1" x14ac:dyDescent="0.25">
      <c r="A82" s="141"/>
      <c r="B82" s="26" t="str">
        <f>IFERROR(INDEX('SEMANA 17 AL 21 MAR'!$A$7:$AA$383,MATCH(A82,'SEMANA 17 AL 21 MAR'!$A$7:$A$424),2),"")</f>
        <v/>
      </c>
      <c r="C82" s="26" t="str">
        <f>IFERROR(INDEX('SEMANA 17 AL 21 MAR'!$A$7:$AA$383,MATCH(A82,'SEMANA 17 AL 21 MAR'!$A$7:$A$424),3),"")</f>
        <v/>
      </c>
      <c r="D82" s="26" t="str">
        <f>IFERROR(INDEX('SEMANA 17 AL 21 MAR'!$A$7:$AA$383,MATCH(A82,'SEMANA 17 AL 21 MAR'!$A$7:$A$424),5),"")</f>
        <v/>
      </c>
      <c r="E82" s="122" t="str">
        <f>IFERROR(INDEX('SEMANA 17 AL 21 MAR'!$A$7:$AA$383,MATCH(A82,'SEMANA 17 AL 21 MAR'!$A$7:$A$424),6),"")</f>
        <v/>
      </c>
      <c r="F82" s="123" t="str">
        <f>IFERROR(INDEX('SEMANA 17 AL 21 MAR'!$A$7:$AA$383,MATCH(A82,'SEMANA 17 AL 21 MAR'!$A$7:$A$424),7),"")</f>
        <v/>
      </c>
      <c r="G82" s="284" t="str">
        <f>IFERROR(INDEX('SEMANA 17 AL 21 MAR'!$A$7:$AA$383,MATCH(A82,'SEMANA 17 AL 21 MAR'!$A$7:$A$424),10),"")</f>
        <v/>
      </c>
      <c r="H82" s="313" t="str">
        <f t="shared" si="9"/>
        <v/>
      </c>
      <c r="I82" s="314"/>
      <c r="K82" s="84"/>
      <c r="L82" s="86"/>
      <c r="M82" s="86"/>
      <c r="N82" s="86"/>
      <c r="O82" s="86"/>
      <c r="P82" s="86"/>
      <c r="Q82" s="86"/>
      <c r="R82" s="86"/>
      <c r="S82"/>
      <c r="T82" s="84"/>
      <c r="U82" s="84"/>
      <c r="V82"/>
      <c r="W82" s="157"/>
      <c r="X82" s="157"/>
      <c r="Y82" s="157"/>
      <c r="Z82" s="157"/>
      <c r="AA82" s="157"/>
      <c r="AB82" s="157"/>
      <c r="AC82" s="157"/>
      <c r="AD82" s="157"/>
      <c r="AE82" s="157"/>
      <c r="AF82" s="157"/>
    </row>
    <row r="83" spans="1:32" hidden="1" x14ac:dyDescent="0.25">
      <c r="A83" s="141"/>
      <c r="B83" s="26" t="str">
        <f>IFERROR(INDEX('SEMANA 17 AL 21 MAR'!$A$7:$AA$383,MATCH(A83,'SEMANA 17 AL 21 MAR'!$A$7:$A$424),2),"")</f>
        <v/>
      </c>
      <c r="C83" s="26" t="str">
        <f>IFERROR(INDEX('SEMANA 17 AL 21 MAR'!$A$7:$AA$383,MATCH(A83,'SEMANA 17 AL 21 MAR'!$A$7:$A$424),3),"")</f>
        <v/>
      </c>
      <c r="D83" s="26" t="str">
        <f>IFERROR(INDEX('SEMANA 17 AL 21 MAR'!$A$7:$AA$383,MATCH(A83,'SEMANA 17 AL 21 MAR'!$A$7:$A$424),5),"")</f>
        <v/>
      </c>
      <c r="E83" s="122" t="str">
        <f>IFERROR(INDEX('SEMANA 17 AL 21 MAR'!$A$7:$AA$383,MATCH(A83,'SEMANA 17 AL 21 MAR'!$A$7:$A$424),6),"")</f>
        <v/>
      </c>
      <c r="F83" s="123" t="str">
        <f>IFERROR(INDEX('SEMANA 17 AL 21 MAR'!$A$7:$AA$383,MATCH(A83,'SEMANA 17 AL 21 MAR'!$A$7:$A$424),7),"")</f>
        <v/>
      </c>
      <c r="G83" s="284" t="str">
        <f>IFERROR(INDEX('SEMANA 17 AL 21 MAR'!$A$7:$AA$383,MATCH(A83,'SEMANA 17 AL 21 MAR'!$A$7:$A$424),10),"")</f>
        <v/>
      </c>
      <c r="H83" s="313" t="str">
        <f t="shared" si="9"/>
        <v/>
      </c>
      <c r="I83" s="314"/>
      <c r="K83" s="84"/>
      <c r="L83" s="86"/>
      <c r="M83" s="86"/>
      <c r="N83" s="86"/>
      <c r="O83" s="86"/>
      <c r="P83" s="86"/>
      <c r="Q83" s="86"/>
      <c r="R83" s="86"/>
      <c r="S83"/>
      <c r="T83" s="84"/>
      <c r="U83" s="84"/>
      <c r="V83"/>
      <c r="W83" s="157"/>
      <c r="X83" s="157"/>
      <c r="Y83" s="157"/>
      <c r="Z83" s="157"/>
      <c r="AA83" s="157"/>
      <c r="AB83" s="157"/>
      <c r="AC83" s="157"/>
      <c r="AD83" s="157"/>
      <c r="AE83" s="157"/>
      <c r="AF83" s="157"/>
    </row>
    <row r="84" spans="1:32" hidden="1" x14ac:dyDescent="0.25">
      <c r="A84" s="141"/>
      <c r="B84" s="26" t="str">
        <f>IFERROR(INDEX('SEMANA 17 AL 21 MAR'!$A$7:$AA$383,MATCH(A84,'SEMANA 17 AL 21 MAR'!$A$7:$A$424),2),"")</f>
        <v/>
      </c>
      <c r="C84" s="26" t="str">
        <f>IFERROR(INDEX('SEMANA 17 AL 21 MAR'!$A$7:$AA$383,MATCH(A84,'SEMANA 17 AL 21 MAR'!$A$7:$A$424),3),"")</f>
        <v/>
      </c>
      <c r="D84" s="26" t="str">
        <f>IFERROR(INDEX('SEMANA 17 AL 21 MAR'!$A$7:$AA$383,MATCH(A84,'SEMANA 17 AL 21 MAR'!$A$7:$A$424),5),"")</f>
        <v/>
      </c>
      <c r="E84" s="122" t="str">
        <f>IFERROR(INDEX('SEMANA 17 AL 21 MAR'!$A$7:$AA$383,MATCH(A84,'SEMANA 17 AL 21 MAR'!$A$7:$A$424),6),"")</f>
        <v/>
      </c>
      <c r="F84" s="123" t="str">
        <f>IFERROR(INDEX('SEMANA 17 AL 21 MAR'!$A$7:$AA$383,MATCH(A84,'SEMANA 17 AL 21 MAR'!$A$7:$A$424),7),"")</f>
        <v/>
      </c>
      <c r="G84" s="284" t="str">
        <f>IFERROR(INDEX('SEMANA 17 AL 21 MAR'!$A$7:$AA$383,MATCH(A84,'SEMANA 17 AL 21 MAR'!$A$7:$A$424),10),"")</f>
        <v/>
      </c>
      <c r="H84" s="313" t="str">
        <f t="shared" si="9"/>
        <v/>
      </c>
      <c r="I84" s="314"/>
      <c r="K84" s="84"/>
      <c r="L84" s="86"/>
      <c r="M84" s="86"/>
      <c r="N84" s="86"/>
      <c r="O84" s="86"/>
      <c r="P84" s="86"/>
      <c r="Q84" s="86"/>
      <c r="R84" s="86"/>
      <c r="S84"/>
      <c r="T84" s="84"/>
      <c r="U84" s="84"/>
      <c r="V84"/>
      <c r="W84" s="157"/>
      <c r="X84" s="157"/>
      <c r="Y84" s="157"/>
      <c r="Z84" s="157"/>
      <c r="AA84" s="157"/>
      <c r="AB84" s="157"/>
      <c r="AC84" s="157"/>
      <c r="AD84" s="157"/>
      <c r="AE84" s="157"/>
      <c r="AF84" s="157"/>
    </row>
    <row r="85" spans="1:32" hidden="1" x14ac:dyDescent="0.25">
      <c r="A85" s="141"/>
      <c r="B85" s="26" t="str">
        <f>IFERROR(INDEX('SEMANA 17 AL 21 MAR'!$A$7:$AA$383,MATCH(A85,'SEMANA 17 AL 21 MAR'!$A$7:$A$424),2),"")</f>
        <v/>
      </c>
      <c r="C85" s="26" t="str">
        <f>IFERROR(INDEX('SEMANA 17 AL 21 MAR'!$A$7:$AA$383,MATCH(A85,'SEMANA 17 AL 21 MAR'!$A$7:$A$424),3),"")</f>
        <v/>
      </c>
      <c r="D85" s="26" t="str">
        <f>IFERROR(INDEX('SEMANA 17 AL 21 MAR'!$A$7:$AA$383,MATCH(A85,'SEMANA 17 AL 21 MAR'!$A$7:$A$424),5),"")</f>
        <v/>
      </c>
      <c r="E85" s="122" t="str">
        <f>IFERROR(INDEX('SEMANA 17 AL 21 MAR'!$A$7:$AA$383,MATCH(A85,'SEMANA 17 AL 21 MAR'!$A$7:$A$424),6),"")</f>
        <v/>
      </c>
      <c r="F85" s="123" t="str">
        <f>IFERROR(INDEX('SEMANA 17 AL 21 MAR'!$A$7:$AA$383,MATCH(A85,'SEMANA 17 AL 21 MAR'!$A$7:$A$424),7),"")</f>
        <v/>
      </c>
      <c r="G85" s="284" t="str">
        <f>IFERROR(INDEX('SEMANA 17 AL 21 MAR'!$A$7:$AA$383,MATCH(A85,'SEMANA 17 AL 21 MAR'!$A$7:$A$424),10),"")</f>
        <v/>
      </c>
      <c r="H85" s="313" t="str">
        <f t="shared" si="9"/>
        <v/>
      </c>
      <c r="I85" s="314"/>
      <c r="K85" s="84"/>
      <c r="L85" s="86"/>
      <c r="M85" s="86"/>
      <c r="N85" s="86"/>
      <c r="O85" s="86"/>
      <c r="P85" s="86"/>
      <c r="Q85" s="86"/>
      <c r="R85" s="86"/>
      <c r="S85"/>
      <c r="T85" s="84"/>
      <c r="U85" s="84"/>
      <c r="V85"/>
      <c r="W85" s="157"/>
      <c r="X85" s="157"/>
      <c r="Y85" s="157"/>
      <c r="Z85" s="157"/>
      <c r="AA85" s="157"/>
      <c r="AB85" s="157"/>
      <c r="AC85" s="157"/>
      <c r="AD85" s="157"/>
      <c r="AE85" s="157"/>
      <c r="AF85" s="157"/>
    </row>
    <row r="86" spans="1:32" hidden="1" x14ac:dyDescent="0.25">
      <c r="A86" s="141"/>
      <c r="B86" s="26" t="str">
        <f>IFERROR(INDEX('SEMANA 17 AL 21 MAR'!$A$7:$AA$383,MATCH(A86,'SEMANA 17 AL 21 MAR'!$A$7:$A$424),2),"")</f>
        <v/>
      </c>
      <c r="C86" s="26" t="str">
        <f>IFERROR(INDEX('SEMANA 17 AL 21 MAR'!$A$7:$AA$383,MATCH(A86,'SEMANA 17 AL 21 MAR'!$A$7:$A$424),3),"")</f>
        <v/>
      </c>
      <c r="D86" s="26" t="str">
        <f>IFERROR(INDEX('SEMANA 17 AL 21 MAR'!$A$7:$AA$383,MATCH(A86,'SEMANA 17 AL 21 MAR'!$A$7:$A$424),5),"")</f>
        <v/>
      </c>
      <c r="E86" s="122" t="str">
        <f>IFERROR(INDEX('SEMANA 17 AL 21 MAR'!$A$7:$AA$383,MATCH(A86,'SEMANA 17 AL 21 MAR'!$A$7:$A$424),6),"")</f>
        <v/>
      </c>
      <c r="F86" s="123" t="str">
        <f>IFERROR(INDEX('SEMANA 17 AL 21 MAR'!$A$7:$AA$383,MATCH(A86,'SEMANA 17 AL 21 MAR'!$A$7:$A$424),7),"")</f>
        <v/>
      </c>
      <c r="G86" s="284" t="str">
        <f>IFERROR(INDEX('SEMANA 17 AL 21 MAR'!$A$7:$AA$383,MATCH(A86,'SEMANA 17 AL 21 MAR'!$A$7:$A$424),10),"")</f>
        <v/>
      </c>
      <c r="H86" s="313" t="str">
        <f t="shared" si="9"/>
        <v/>
      </c>
      <c r="I86" s="314"/>
      <c r="K86" s="84"/>
      <c r="L86" s="86"/>
      <c r="M86" s="86"/>
      <c r="N86" s="86"/>
      <c r="O86" s="86"/>
      <c r="P86" s="86"/>
      <c r="Q86" s="86"/>
      <c r="R86" s="86"/>
      <c r="S86"/>
      <c r="T86" s="84"/>
      <c r="U86" s="84"/>
      <c r="V86"/>
      <c r="W86" s="157"/>
      <c r="X86" s="157"/>
      <c r="Y86" s="157"/>
      <c r="Z86" s="157"/>
      <c r="AA86" s="157"/>
      <c r="AB86" s="157"/>
      <c r="AC86" s="157"/>
      <c r="AD86" s="157"/>
      <c r="AE86" s="157"/>
      <c r="AF86" s="157"/>
    </row>
    <row r="87" spans="1:32" hidden="1" x14ac:dyDescent="0.25">
      <c r="A87" s="141"/>
      <c r="B87" s="26" t="str">
        <f>IFERROR(INDEX('SEMANA 17 AL 21 MAR'!$A$7:$AA$383,MATCH(A87,'SEMANA 17 AL 21 MAR'!$A$7:$A$424),2),"")</f>
        <v/>
      </c>
      <c r="C87" s="26" t="str">
        <f>IFERROR(INDEX('SEMANA 17 AL 21 MAR'!$A$7:$AA$383,MATCH(A87,'SEMANA 17 AL 21 MAR'!$A$7:$A$424),3),"")</f>
        <v/>
      </c>
      <c r="D87" s="26" t="str">
        <f>IFERROR(INDEX('SEMANA 17 AL 21 MAR'!$A$7:$AA$383,MATCH(A87,'SEMANA 17 AL 21 MAR'!$A$7:$A$424),5),"")</f>
        <v/>
      </c>
      <c r="E87" s="122" t="str">
        <f>IFERROR(INDEX('SEMANA 17 AL 21 MAR'!$A$7:$AA$383,MATCH(A87,'SEMANA 17 AL 21 MAR'!$A$7:$A$424),6),"")</f>
        <v/>
      </c>
      <c r="F87" s="123" t="str">
        <f>IFERROR(INDEX('SEMANA 17 AL 21 MAR'!$A$7:$AA$383,MATCH(A87,'SEMANA 17 AL 21 MAR'!$A$7:$A$424),7),"")</f>
        <v/>
      </c>
      <c r="G87" s="284" t="str">
        <f>IFERROR(INDEX('SEMANA 17 AL 21 MAR'!$A$7:$AA$383,MATCH(A87,'SEMANA 17 AL 21 MAR'!$A$7:$A$424),10),"")</f>
        <v/>
      </c>
      <c r="H87" s="313" t="str">
        <f t="shared" si="9"/>
        <v/>
      </c>
      <c r="I87" s="314"/>
      <c r="K87" s="84"/>
      <c r="L87" s="86"/>
      <c r="M87" s="86"/>
      <c r="N87" s="86"/>
      <c r="O87" s="86"/>
      <c r="P87" s="86"/>
      <c r="Q87" s="86"/>
      <c r="R87" s="86"/>
      <c r="S87"/>
      <c r="T87" s="84"/>
      <c r="U87" s="84"/>
      <c r="V87"/>
      <c r="W87" s="157"/>
      <c r="X87" s="157"/>
      <c r="Y87" s="157"/>
      <c r="Z87" s="157"/>
      <c r="AA87" s="157"/>
      <c r="AB87" s="157"/>
      <c r="AC87" s="157"/>
      <c r="AD87" s="157"/>
      <c r="AE87" s="157"/>
      <c r="AF87" s="157"/>
    </row>
    <row r="88" spans="1:32" hidden="1" x14ac:dyDescent="0.25">
      <c r="A88" s="141"/>
      <c r="B88" s="26" t="str">
        <f>IFERROR(INDEX('SEMANA 17 AL 21 MAR'!$A$7:$AA$383,MATCH(A88,'SEMANA 17 AL 21 MAR'!$A$7:$A$424),2),"")</f>
        <v/>
      </c>
      <c r="C88" s="26" t="str">
        <f>IFERROR(INDEX('SEMANA 17 AL 21 MAR'!$A$7:$AA$383,MATCH(A88,'SEMANA 17 AL 21 MAR'!$A$7:$A$424),3),"")</f>
        <v/>
      </c>
      <c r="D88" s="26" t="str">
        <f>IFERROR(INDEX('SEMANA 17 AL 21 MAR'!$A$7:$AA$383,MATCH(A88,'SEMANA 17 AL 21 MAR'!$A$7:$A$424),5),"")</f>
        <v/>
      </c>
      <c r="E88" s="122" t="str">
        <f>IFERROR(INDEX('SEMANA 17 AL 21 MAR'!$A$7:$AA$383,MATCH(A88,'SEMANA 17 AL 21 MAR'!$A$7:$A$424),6),"")</f>
        <v/>
      </c>
      <c r="F88" s="123" t="str">
        <f>IFERROR(INDEX('SEMANA 17 AL 21 MAR'!$A$7:$AA$383,MATCH(A88,'SEMANA 17 AL 21 MAR'!$A$7:$A$424),7),"")</f>
        <v/>
      </c>
      <c r="G88" s="284" t="str">
        <f>IFERROR(INDEX('SEMANA 17 AL 21 MAR'!$A$7:$AA$383,MATCH(A88,'SEMANA 17 AL 21 MAR'!$A$7:$A$424),10),"")</f>
        <v/>
      </c>
      <c r="H88" s="313" t="str">
        <f t="shared" si="9"/>
        <v/>
      </c>
      <c r="I88" s="314"/>
      <c r="K88" s="84"/>
      <c r="L88" s="86"/>
      <c r="M88" s="86"/>
      <c r="N88" s="86"/>
      <c r="O88" s="86"/>
      <c r="P88" s="86"/>
      <c r="Q88" s="86"/>
      <c r="R88" s="86"/>
      <c r="S88"/>
      <c r="T88" s="84"/>
      <c r="U88" s="84"/>
      <c r="V88"/>
      <c r="W88" s="157"/>
      <c r="X88" s="157"/>
      <c r="Y88" s="157"/>
      <c r="Z88" s="157"/>
      <c r="AA88" s="157"/>
      <c r="AB88" s="157"/>
      <c r="AC88" s="157"/>
      <c r="AD88" s="157"/>
      <c r="AE88" s="157"/>
      <c r="AF88" s="157"/>
    </row>
    <row r="89" spans="1:32" hidden="1" x14ac:dyDescent="0.25">
      <c r="A89" s="141"/>
      <c r="B89" s="26" t="str">
        <f>IFERROR(INDEX('SEMANA 17 AL 21 MAR'!$A$7:$AA$383,MATCH(A89,'SEMANA 17 AL 21 MAR'!$A$7:$A$424),2),"")</f>
        <v/>
      </c>
      <c r="C89" s="26" t="str">
        <f>IFERROR(INDEX('SEMANA 17 AL 21 MAR'!$A$7:$AA$383,MATCH(A89,'SEMANA 17 AL 21 MAR'!$A$7:$A$424),3),"")</f>
        <v/>
      </c>
      <c r="D89" s="26" t="str">
        <f>IFERROR(INDEX('SEMANA 17 AL 21 MAR'!$A$7:$AA$383,MATCH(A89,'SEMANA 17 AL 21 MAR'!$A$7:$A$424),5),"")</f>
        <v/>
      </c>
      <c r="E89" s="122" t="str">
        <f>IFERROR(INDEX('SEMANA 17 AL 21 MAR'!$A$7:$AA$383,MATCH(A89,'SEMANA 17 AL 21 MAR'!$A$7:$A$424),6),"")</f>
        <v/>
      </c>
      <c r="F89" s="123" t="str">
        <f>IFERROR(INDEX('SEMANA 17 AL 21 MAR'!$A$7:$AA$383,MATCH(A89,'SEMANA 17 AL 21 MAR'!$A$7:$A$424),7),"")</f>
        <v/>
      </c>
      <c r="G89" s="284" t="str">
        <f>IFERROR(INDEX('SEMANA 17 AL 21 MAR'!$A$7:$AA$383,MATCH(A89,'SEMANA 17 AL 21 MAR'!$A$7:$A$424),10),"")</f>
        <v/>
      </c>
      <c r="H89" s="313" t="str">
        <f t="shared" si="9"/>
        <v/>
      </c>
      <c r="I89" s="314"/>
      <c r="K89" s="84"/>
      <c r="L89" s="86"/>
      <c r="M89" s="86"/>
      <c r="N89" s="86"/>
      <c r="O89" s="86"/>
      <c r="P89" s="86"/>
      <c r="Q89" s="86"/>
      <c r="R89" s="86"/>
      <c r="S89"/>
      <c r="T89" s="84"/>
      <c r="U89" s="84"/>
      <c r="V89"/>
      <c r="W89" s="157"/>
      <c r="X89" s="157"/>
      <c r="Y89" s="157"/>
      <c r="Z89" s="157"/>
      <c r="AA89" s="157"/>
      <c r="AB89" s="157"/>
      <c r="AC89" s="157"/>
      <c r="AD89" s="157"/>
      <c r="AE89" s="157"/>
      <c r="AF89" s="157"/>
    </row>
    <row r="90" spans="1:32" hidden="1" x14ac:dyDescent="0.25">
      <c r="A90" s="141"/>
      <c r="B90" s="26" t="str">
        <f>IFERROR(INDEX('SEMANA 17 AL 21 MAR'!$A$7:$AA$383,MATCH(A90,'SEMANA 17 AL 21 MAR'!$A$7:$A$424),2),"")</f>
        <v/>
      </c>
      <c r="C90" s="26" t="str">
        <f>IFERROR(INDEX('SEMANA 17 AL 21 MAR'!$A$7:$AA$383,MATCH(A90,'SEMANA 17 AL 21 MAR'!$A$7:$A$424),3),"")</f>
        <v/>
      </c>
      <c r="D90" s="26" t="str">
        <f>IFERROR(INDEX('SEMANA 17 AL 21 MAR'!$A$7:$AA$383,MATCH(A90,'SEMANA 17 AL 21 MAR'!$A$7:$A$424),5),"")</f>
        <v/>
      </c>
      <c r="E90" s="122" t="str">
        <f>IFERROR(INDEX('SEMANA 17 AL 21 MAR'!$A$7:$AA$383,MATCH(A90,'SEMANA 17 AL 21 MAR'!$A$7:$A$424),6),"")</f>
        <v/>
      </c>
      <c r="F90" s="123" t="str">
        <f>IFERROR(INDEX('SEMANA 17 AL 21 MAR'!$A$7:$AA$383,MATCH(A90,'SEMANA 17 AL 21 MAR'!$A$7:$A$424),7),"")</f>
        <v/>
      </c>
      <c r="G90" s="284" t="str">
        <f>IFERROR(INDEX('SEMANA 17 AL 21 MAR'!$A$7:$AA$383,MATCH(A90,'SEMANA 17 AL 21 MAR'!$A$7:$A$424),10),"")</f>
        <v/>
      </c>
      <c r="H90" s="313" t="str">
        <f t="shared" si="9"/>
        <v/>
      </c>
      <c r="I90" s="314"/>
      <c r="K90" s="84"/>
      <c r="L90" s="86"/>
      <c r="M90" s="86"/>
      <c r="N90" s="86"/>
      <c r="O90" s="86"/>
      <c r="P90" s="86"/>
      <c r="Q90" s="86"/>
      <c r="R90" s="86"/>
      <c r="S90"/>
      <c r="T90" s="84"/>
      <c r="U90" s="84"/>
      <c r="V90"/>
      <c r="W90" s="157"/>
      <c r="X90" s="157"/>
      <c r="Y90" s="157"/>
      <c r="Z90" s="157"/>
      <c r="AA90" s="157"/>
      <c r="AB90" s="157"/>
      <c r="AC90" s="157"/>
      <c r="AD90" s="157"/>
      <c r="AE90" s="157"/>
      <c r="AF90" s="157"/>
    </row>
    <row r="91" spans="1:32" hidden="1" x14ac:dyDescent="0.25">
      <c r="A91" s="141"/>
      <c r="B91" s="26" t="str">
        <f>IFERROR(INDEX('SEMANA 17 AL 21 MAR'!$A$7:$AA$383,MATCH(A91,'SEMANA 17 AL 21 MAR'!$A$7:$A$424),2),"")</f>
        <v/>
      </c>
      <c r="C91" s="26" t="str">
        <f>IFERROR(INDEX('SEMANA 17 AL 21 MAR'!$A$7:$AA$383,MATCH(A91,'SEMANA 17 AL 21 MAR'!$A$7:$A$424),3),"")</f>
        <v/>
      </c>
      <c r="D91" s="26" t="str">
        <f>IFERROR(INDEX('SEMANA 17 AL 21 MAR'!$A$7:$AA$383,MATCH(A91,'SEMANA 17 AL 21 MAR'!$A$7:$A$424),5),"")</f>
        <v/>
      </c>
      <c r="E91" s="122" t="str">
        <f>IFERROR(INDEX('SEMANA 17 AL 21 MAR'!$A$7:$AA$383,MATCH(A91,'SEMANA 17 AL 21 MAR'!$A$7:$A$424),6),"")</f>
        <v/>
      </c>
      <c r="F91" s="123" t="str">
        <f>IFERROR(INDEX('SEMANA 17 AL 21 MAR'!$A$7:$AA$383,MATCH(A91,'SEMANA 17 AL 21 MAR'!$A$7:$A$424),7),"")</f>
        <v/>
      </c>
      <c r="G91" s="284" t="str">
        <f>IFERROR(INDEX('SEMANA 17 AL 21 MAR'!$A$7:$AA$383,MATCH(A91,'SEMANA 17 AL 21 MAR'!$A$7:$A$424),10),"")</f>
        <v/>
      </c>
      <c r="H91" s="313" t="str">
        <f t="shared" si="9"/>
        <v/>
      </c>
      <c r="I91" s="314"/>
      <c r="K91" s="84"/>
      <c r="L91" s="86"/>
      <c r="M91" s="86"/>
      <c r="N91" s="86"/>
      <c r="O91" s="86"/>
      <c r="P91" s="86"/>
      <c r="Q91" s="86"/>
      <c r="R91" s="86"/>
      <c r="S91"/>
      <c r="T91" s="84"/>
      <c r="U91" s="84"/>
      <c r="V91"/>
      <c r="W91" s="157"/>
      <c r="X91" s="157"/>
      <c r="Y91" s="157"/>
      <c r="Z91" s="157"/>
      <c r="AA91" s="157"/>
      <c r="AB91" s="157"/>
      <c r="AC91" s="157"/>
      <c r="AD91" s="157"/>
      <c r="AE91" s="157"/>
      <c r="AF91" s="157"/>
    </row>
    <row r="92" spans="1:32" hidden="1" x14ac:dyDescent="0.25">
      <c r="A92" s="141"/>
      <c r="B92" s="26" t="str">
        <f>IFERROR(INDEX('SEMANA 17 AL 21 MAR'!$A$7:$AA$383,MATCH(A92,'SEMANA 17 AL 21 MAR'!$A$7:$A$424),2),"")</f>
        <v/>
      </c>
      <c r="C92" s="26" t="str">
        <f>IFERROR(INDEX('SEMANA 17 AL 21 MAR'!$A$7:$AA$383,MATCH(A92,'SEMANA 17 AL 21 MAR'!$A$7:$A$424),3),"")</f>
        <v/>
      </c>
      <c r="D92" s="26" t="str">
        <f>IFERROR(INDEX('SEMANA 17 AL 21 MAR'!$A$7:$AA$383,MATCH(A92,'SEMANA 17 AL 21 MAR'!$A$7:$A$424),5),"")</f>
        <v/>
      </c>
      <c r="E92" s="122" t="str">
        <f>IFERROR(INDEX('SEMANA 17 AL 21 MAR'!$A$7:$AA$383,MATCH(A92,'SEMANA 17 AL 21 MAR'!$A$7:$A$424),6),"")</f>
        <v/>
      </c>
      <c r="F92" s="123" t="str">
        <f>IFERROR(INDEX('SEMANA 17 AL 21 MAR'!$A$7:$AA$383,MATCH(A92,'SEMANA 17 AL 21 MAR'!$A$7:$A$424),7),"")</f>
        <v/>
      </c>
      <c r="G92" s="284" t="str">
        <f>IFERROR(INDEX('SEMANA 17 AL 21 MAR'!$A$7:$AA$383,MATCH(A92,'SEMANA 17 AL 21 MAR'!$A$7:$A$424),10),"")</f>
        <v/>
      </c>
      <c r="H92" s="313" t="str">
        <f t="shared" si="9"/>
        <v/>
      </c>
      <c r="I92" s="314"/>
      <c r="K92" s="84"/>
      <c r="L92" s="86"/>
      <c r="M92" s="86"/>
      <c r="N92" s="86"/>
      <c r="O92" s="86"/>
      <c r="P92" s="86"/>
      <c r="Q92" s="86"/>
      <c r="R92" s="86"/>
      <c r="S92"/>
      <c r="T92" s="84"/>
      <c r="U92" s="84"/>
      <c r="V92"/>
      <c r="W92" s="157"/>
      <c r="X92" s="157"/>
      <c r="Y92" s="157"/>
      <c r="Z92" s="157"/>
      <c r="AA92" s="157"/>
      <c r="AB92" s="157"/>
      <c r="AC92" s="157"/>
      <c r="AD92" s="157"/>
      <c r="AE92" s="157"/>
      <c r="AF92" s="157"/>
    </row>
    <row r="93" spans="1:32" hidden="1" x14ac:dyDescent="0.25">
      <c r="A93" s="141"/>
      <c r="B93" s="26" t="str">
        <f>IFERROR(INDEX('SEMANA 17 AL 21 MAR'!$A$7:$AA$383,MATCH(A93,'SEMANA 17 AL 21 MAR'!$A$7:$A$424),2),"")</f>
        <v/>
      </c>
      <c r="C93" s="26" t="str">
        <f>IFERROR(INDEX('SEMANA 17 AL 21 MAR'!$A$7:$AA$383,MATCH(A93,'SEMANA 17 AL 21 MAR'!$A$7:$A$424),3),"")</f>
        <v/>
      </c>
      <c r="D93" s="26" t="str">
        <f>IFERROR(INDEX('SEMANA 17 AL 21 MAR'!$A$7:$AA$383,MATCH(A93,'SEMANA 17 AL 21 MAR'!$A$7:$A$424),5),"")</f>
        <v/>
      </c>
      <c r="E93" s="122" t="str">
        <f>IFERROR(INDEX('SEMANA 17 AL 21 MAR'!$A$7:$AA$383,MATCH(A93,'SEMANA 17 AL 21 MAR'!$A$7:$A$424),6),"")</f>
        <v/>
      </c>
      <c r="F93" s="123" t="str">
        <f>IFERROR(INDEX('SEMANA 17 AL 21 MAR'!$A$7:$AA$383,MATCH(A93,'SEMANA 17 AL 21 MAR'!$A$7:$A$424),7),"")</f>
        <v/>
      </c>
      <c r="G93" s="284" t="str">
        <f>IFERROR(INDEX('SEMANA 17 AL 21 MAR'!$A$7:$AA$383,MATCH(A93,'SEMANA 17 AL 21 MAR'!$A$7:$A$424),10),"")</f>
        <v/>
      </c>
      <c r="H93" s="313" t="str">
        <f t="shared" si="9"/>
        <v/>
      </c>
      <c r="I93" s="314"/>
      <c r="K93" s="84"/>
      <c r="L93" s="86"/>
      <c r="M93" s="86"/>
      <c r="N93" s="86"/>
      <c r="O93" s="86"/>
      <c r="P93" s="86"/>
      <c r="Q93" s="86"/>
      <c r="R93" s="86"/>
      <c r="S93"/>
      <c r="T93" s="84"/>
      <c r="U93" s="84"/>
      <c r="V93"/>
      <c r="W93" s="157"/>
      <c r="X93" s="157"/>
      <c r="Y93" s="157"/>
      <c r="Z93" s="157"/>
      <c r="AA93" s="157"/>
      <c r="AB93" s="157"/>
      <c r="AC93" s="157"/>
      <c r="AD93" s="157"/>
      <c r="AE93" s="157"/>
      <c r="AF93" s="157"/>
    </row>
    <row r="94" spans="1:32" hidden="1" x14ac:dyDescent="0.25">
      <c r="A94" s="141"/>
      <c r="B94" s="26" t="str">
        <f>IFERROR(INDEX('SEMANA 17 AL 21 MAR'!$A$7:$AA$383,MATCH(A94,'SEMANA 17 AL 21 MAR'!$A$7:$A$424),2),"")</f>
        <v/>
      </c>
      <c r="C94" s="26" t="str">
        <f>IFERROR(INDEX('SEMANA 17 AL 21 MAR'!$A$7:$AA$383,MATCH(A94,'SEMANA 17 AL 21 MAR'!$A$7:$A$424),3),"")</f>
        <v/>
      </c>
      <c r="D94" s="26" t="str">
        <f>IFERROR(INDEX('SEMANA 17 AL 21 MAR'!$A$7:$AA$383,MATCH(A94,'SEMANA 17 AL 21 MAR'!$A$7:$A$424),5),"")</f>
        <v/>
      </c>
      <c r="E94" s="122" t="str">
        <f>IFERROR(INDEX('SEMANA 17 AL 21 MAR'!$A$7:$AA$383,MATCH(A94,'SEMANA 17 AL 21 MAR'!$A$7:$A$424),6),"")</f>
        <v/>
      </c>
      <c r="F94" s="123" t="str">
        <f>IFERROR(INDEX('SEMANA 17 AL 21 MAR'!$A$7:$AA$383,MATCH(A94,'SEMANA 17 AL 21 MAR'!$A$7:$A$424),7),"")</f>
        <v/>
      </c>
      <c r="G94" s="284" t="str">
        <f>IFERROR(INDEX('SEMANA 17 AL 21 MAR'!$A$7:$AA$383,MATCH(A94,'SEMANA 17 AL 21 MAR'!$A$7:$A$424),10),"")</f>
        <v/>
      </c>
      <c r="H94" s="313" t="str">
        <f t="shared" si="9"/>
        <v/>
      </c>
      <c r="I94" s="314"/>
      <c r="K94" s="84"/>
      <c r="L94" s="86"/>
      <c r="M94" s="86"/>
      <c r="N94" s="86"/>
      <c r="O94" s="86"/>
      <c r="P94" s="86"/>
      <c r="Q94" s="86"/>
      <c r="R94" s="86"/>
      <c r="S94"/>
      <c r="T94" s="84"/>
      <c r="U94" s="84"/>
      <c r="V94"/>
      <c r="W94" s="157"/>
      <c r="X94" s="157"/>
      <c r="Y94" s="157"/>
      <c r="Z94" s="157"/>
      <c r="AA94" s="157"/>
      <c r="AB94" s="157"/>
      <c r="AC94" s="157"/>
      <c r="AD94" s="157"/>
      <c r="AE94" s="157"/>
      <c r="AF94" s="157"/>
    </row>
    <row r="95" spans="1:32" hidden="1" x14ac:dyDescent="0.25">
      <c r="A95" s="141"/>
      <c r="B95" s="26" t="str">
        <f>IFERROR(INDEX('SEMANA 17 AL 21 MAR'!$A$7:$AA$383,MATCH(A95,'SEMANA 17 AL 21 MAR'!$A$7:$A$424),2),"")</f>
        <v/>
      </c>
      <c r="C95" s="26" t="str">
        <f>IFERROR(INDEX('SEMANA 17 AL 21 MAR'!$A$7:$AA$383,MATCH(A95,'SEMANA 17 AL 21 MAR'!$A$7:$A$424),3),"")</f>
        <v/>
      </c>
      <c r="D95" s="26" t="str">
        <f>IFERROR(INDEX('SEMANA 17 AL 21 MAR'!$A$7:$AA$383,MATCH(A95,'SEMANA 17 AL 21 MAR'!$A$7:$A$424),5),"")</f>
        <v/>
      </c>
      <c r="E95" s="122" t="str">
        <f>IFERROR(INDEX('SEMANA 17 AL 21 MAR'!$A$7:$AA$383,MATCH(A95,'SEMANA 17 AL 21 MAR'!$A$7:$A$424),6),"")</f>
        <v/>
      </c>
      <c r="F95" s="123" t="str">
        <f>IFERROR(INDEX('SEMANA 17 AL 21 MAR'!$A$7:$AA$383,MATCH(A95,'SEMANA 17 AL 21 MAR'!$A$7:$A$424),7),"")</f>
        <v/>
      </c>
      <c r="G95" s="284" t="str">
        <f>IFERROR(INDEX('SEMANA 17 AL 21 MAR'!$A$7:$AA$383,MATCH(A95,'SEMANA 17 AL 21 MAR'!$A$7:$A$424),10),"")</f>
        <v/>
      </c>
      <c r="H95" s="313" t="str">
        <f t="shared" si="9"/>
        <v/>
      </c>
      <c r="I95" s="314"/>
      <c r="K95" s="84"/>
      <c r="L95" s="86"/>
      <c r="M95" s="86"/>
      <c r="N95" s="86"/>
      <c r="O95" s="86"/>
      <c r="P95" s="86"/>
      <c r="Q95" s="86"/>
      <c r="R95" s="86"/>
      <c r="S95"/>
      <c r="T95" s="84"/>
      <c r="U95" s="84"/>
      <c r="V95"/>
      <c r="W95" s="157"/>
      <c r="X95" s="157"/>
      <c r="Y95" s="157"/>
      <c r="Z95" s="157"/>
      <c r="AA95" s="157"/>
      <c r="AB95" s="157"/>
      <c r="AC95" s="157"/>
      <c r="AD95" s="157"/>
      <c r="AE95" s="157"/>
      <c r="AF95" s="157"/>
    </row>
    <row r="96" spans="1:32" hidden="1" x14ac:dyDescent="0.25">
      <c r="A96" s="141"/>
      <c r="B96" s="26" t="str">
        <f>IFERROR(INDEX('SEMANA 17 AL 21 MAR'!$A$7:$AA$383,MATCH(A96,'SEMANA 17 AL 21 MAR'!$A$7:$A$424),2),"")</f>
        <v/>
      </c>
      <c r="C96" s="26" t="str">
        <f>IFERROR(INDEX('SEMANA 17 AL 21 MAR'!$A$7:$AA$383,MATCH(A96,'SEMANA 17 AL 21 MAR'!$A$7:$A$424),3),"")</f>
        <v/>
      </c>
      <c r="D96" s="26" t="str">
        <f>IFERROR(INDEX('SEMANA 17 AL 21 MAR'!$A$7:$AA$383,MATCH(A96,'SEMANA 17 AL 21 MAR'!$A$7:$A$424),5),"")</f>
        <v/>
      </c>
      <c r="E96" s="122" t="str">
        <f>IFERROR(INDEX('SEMANA 17 AL 21 MAR'!$A$7:$AA$383,MATCH(A96,'SEMANA 17 AL 21 MAR'!$A$7:$A$424),6),"")</f>
        <v/>
      </c>
      <c r="F96" s="123" t="str">
        <f>IFERROR(INDEX('SEMANA 17 AL 21 MAR'!$A$7:$AA$383,MATCH(A96,'SEMANA 17 AL 21 MAR'!$A$7:$A$424),7),"")</f>
        <v/>
      </c>
      <c r="G96" s="284" t="str">
        <f>IFERROR(INDEX('SEMANA 17 AL 21 MAR'!$A$7:$AA$383,MATCH(A96,'SEMANA 17 AL 21 MAR'!$A$7:$A$424),10),"")</f>
        <v/>
      </c>
      <c r="H96" s="313" t="str">
        <f t="shared" si="9"/>
        <v/>
      </c>
      <c r="I96" s="314"/>
      <c r="K96" s="84"/>
      <c r="L96" s="86"/>
      <c r="M96" s="86"/>
      <c r="N96" s="86"/>
      <c r="O96" s="86"/>
      <c r="P96" s="86"/>
      <c r="Q96" s="86"/>
      <c r="R96" s="86"/>
      <c r="S96"/>
      <c r="T96" s="84"/>
      <c r="U96" s="84"/>
      <c r="V96"/>
      <c r="W96" s="157"/>
      <c r="X96" s="157"/>
      <c r="Y96" s="157"/>
      <c r="Z96" s="157"/>
      <c r="AA96" s="157"/>
      <c r="AB96" s="157"/>
      <c r="AC96" s="157"/>
      <c r="AD96" s="157"/>
      <c r="AE96" s="157"/>
      <c r="AF96" s="157"/>
    </row>
    <row r="97" spans="1:32" hidden="1" x14ac:dyDescent="0.25">
      <c r="A97" s="141"/>
      <c r="B97" s="26" t="str">
        <f>IFERROR(INDEX('SEMANA 17 AL 21 MAR'!$A$7:$AA$383,MATCH(A97,'SEMANA 17 AL 21 MAR'!$A$7:$A$424),2),"")</f>
        <v/>
      </c>
      <c r="C97" s="26" t="str">
        <f>IFERROR(INDEX('SEMANA 17 AL 21 MAR'!$A$7:$AA$383,MATCH(A97,'SEMANA 17 AL 21 MAR'!$A$7:$A$424),3),"")</f>
        <v/>
      </c>
      <c r="D97" s="26" t="str">
        <f>IFERROR(INDEX('SEMANA 17 AL 21 MAR'!$A$7:$AA$383,MATCH(A97,'SEMANA 17 AL 21 MAR'!$A$7:$A$424),5),"")</f>
        <v/>
      </c>
      <c r="E97" s="122" t="str">
        <f>IFERROR(INDEX('SEMANA 17 AL 21 MAR'!$A$7:$AA$383,MATCH(A97,'SEMANA 17 AL 21 MAR'!$A$7:$A$424),6),"")</f>
        <v/>
      </c>
      <c r="F97" s="123" t="str">
        <f>IFERROR(INDEX('SEMANA 17 AL 21 MAR'!$A$7:$AA$383,MATCH(A97,'SEMANA 17 AL 21 MAR'!$A$7:$A$424),7),"")</f>
        <v/>
      </c>
      <c r="G97" s="284" t="str">
        <f>IFERROR(INDEX('SEMANA 17 AL 21 MAR'!$A$7:$AA$383,MATCH(A97,'SEMANA 17 AL 21 MAR'!$A$7:$A$424),10),"")</f>
        <v/>
      </c>
      <c r="H97" s="313" t="str">
        <f t="shared" si="9"/>
        <v/>
      </c>
      <c r="I97" s="314"/>
      <c r="K97" s="84"/>
      <c r="L97" s="86"/>
      <c r="M97" s="86"/>
      <c r="N97" s="86"/>
      <c r="O97" s="86"/>
      <c r="P97" s="86"/>
      <c r="Q97" s="86"/>
      <c r="R97" s="86"/>
      <c r="S97"/>
      <c r="T97" s="84"/>
      <c r="U97" s="84"/>
      <c r="V97"/>
      <c r="W97" s="157"/>
      <c r="X97" s="157"/>
      <c r="Y97" s="157"/>
      <c r="Z97" s="157"/>
      <c r="AA97" s="157"/>
      <c r="AB97" s="157"/>
      <c r="AC97" s="157"/>
      <c r="AD97" s="157"/>
      <c r="AE97" s="157"/>
      <c r="AF97" s="157"/>
    </row>
    <row r="98" spans="1:32" hidden="1" x14ac:dyDescent="0.25">
      <c r="A98" s="141"/>
      <c r="B98" s="26" t="str">
        <f>IFERROR(INDEX('SEMANA 17 AL 21 MAR'!$A$7:$AA$383,MATCH(A98,'SEMANA 17 AL 21 MAR'!$A$7:$A$424),2),"")</f>
        <v/>
      </c>
      <c r="C98" s="26" t="str">
        <f>IFERROR(INDEX('SEMANA 17 AL 21 MAR'!$A$7:$AA$383,MATCH(A98,'SEMANA 17 AL 21 MAR'!$A$7:$A$424),3),"")</f>
        <v/>
      </c>
      <c r="D98" s="26" t="str">
        <f>IFERROR(INDEX('SEMANA 17 AL 21 MAR'!$A$7:$AA$383,MATCH(A98,'SEMANA 17 AL 21 MAR'!$A$7:$A$424),5),"")</f>
        <v/>
      </c>
      <c r="E98" s="122" t="str">
        <f>IFERROR(INDEX('SEMANA 17 AL 21 MAR'!$A$7:$AA$383,MATCH(A98,'SEMANA 17 AL 21 MAR'!$A$7:$A$424),6),"")</f>
        <v/>
      </c>
      <c r="F98" s="123" t="str">
        <f>IFERROR(INDEX('SEMANA 17 AL 21 MAR'!$A$7:$AA$383,MATCH(A98,'SEMANA 17 AL 21 MAR'!$A$7:$A$424),7),"")</f>
        <v/>
      </c>
      <c r="G98" s="284" t="str">
        <f>IFERROR(INDEX('SEMANA 17 AL 21 MAR'!$A$7:$AA$383,MATCH(A98,'SEMANA 17 AL 21 MAR'!$A$7:$A$424),10),"")</f>
        <v/>
      </c>
      <c r="H98" s="313" t="str">
        <f t="shared" si="9"/>
        <v/>
      </c>
      <c r="I98" s="314"/>
      <c r="K98" s="84"/>
      <c r="L98" s="86"/>
      <c r="M98" s="86"/>
      <c r="N98" s="86"/>
      <c r="O98" s="86"/>
      <c r="P98" s="86"/>
      <c r="Q98" s="86"/>
      <c r="R98" s="86"/>
      <c r="S98"/>
      <c r="T98" s="84"/>
      <c r="U98" s="84"/>
      <c r="V98"/>
      <c r="W98" s="157"/>
      <c r="X98" s="157"/>
      <c r="Y98" s="157"/>
      <c r="Z98" s="157"/>
      <c r="AA98" s="157"/>
      <c r="AB98" s="157"/>
      <c r="AC98" s="157"/>
      <c r="AD98" s="157"/>
      <c r="AE98" s="157"/>
      <c r="AF98" s="157"/>
    </row>
    <row r="99" spans="1:32" hidden="1" x14ac:dyDescent="0.25">
      <c r="A99" s="141"/>
      <c r="B99" s="26" t="str">
        <f>IFERROR(INDEX('SEMANA 17 AL 21 MAR'!$A$7:$AA$383,MATCH(A99,'SEMANA 17 AL 21 MAR'!$A$7:$A$424),2),"")</f>
        <v/>
      </c>
      <c r="C99" s="26" t="str">
        <f>IFERROR(INDEX('SEMANA 17 AL 21 MAR'!$A$7:$AA$383,MATCH(A99,'SEMANA 17 AL 21 MAR'!$A$7:$A$424),3),"")</f>
        <v/>
      </c>
      <c r="D99" s="26" t="str">
        <f>IFERROR(INDEX('SEMANA 17 AL 21 MAR'!$A$7:$AA$383,MATCH(A99,'SEMANA 17 AL 21 MAR'!$A$7:$A$424),5),"")</f>
        <v/>
      </c>
      <c r="E99" s="122" t="str">
        <f>IFERROR(INDEX('SEMANA 17 AL 21 MAR'!$A$7:$AA$383,MATCH(A99,'SEMANA 17 AL 21 MAR'!$A$7:$A$424),6),"")</f>
        <v/>
      </c>
      <c r="F99" s="123" t="str">
        <f>IFERROR(INDEX('SEMANA 17 AL 21 MAR'!$A$7:$AA$383,MATCH(A99,'SEMANA 17 AL 21 MAR'!$A$7:$A$424),7),"")</f>
        <v/>
      </c>
      <c r="G99" s="284" t="str">
        <f>IFERROR(INDEX('SEMANA 17 AL 21 MAR'!$A$7:$AA$383,MATCH(A99,'SEMANA 17 AL 21 MAR'!$A$7:$A$424),10),"")</f>
        <v/>
      </c>
      <c r="H99" s="313" t="str">
        <f t="shared" si="9"/>
        <v/>
      </c>
      <c r="I99" s="314"/>
      <c r="K99" s="84"/>
      <c r="L99" s="86"/>
      <c r="M99" s="86"/>
      <c r="N99" s="86"/>
      <c r="O99" s="86"/>
      <c r="P99" s="86"/>
      <c r="Q99" s="86"/>
      <c r="R99" s="86"/>
      <c r="S99"/>
      <c r="T99" s="84"/>
      <c r="U99" s="84"/>
      <c r="V99"/>
      <c r="W99" s="157"/>
      <c r="X99" s="157"/>
      <c r="Y99" s="157"/>
      <c r="Z99" s="157"/>
      <c r="AA99" s="157"/>
      <c r="AB99" s="157"/>
      <c r="AC99" s="157"/>
      <c r="AD99" s="157"/>
      <c r="AE99" s="157"/>
      <c r="AF99" s="157"/>
    </row>
    <row r="100" spans="1:32" hidden="1" x14ac:dyDescent="0.25">
      <c r="A100" s="141"/>
      <c r="B100" s="26" t="str">
        <f>IFERROR(INDEX('SEMANA 17 AL 21 MAR'!$A$7:$AA$383,MATCH(A100,'SEMANA 17 AL 21 MAR'!$A$7:$A$424),2),"")</f>
        <v/>
      </c>
      <c r="C100" s="26" t="str">
        <f>IFERROR(INDEX('SEMANA 17 AL 21 MAR'!$A$7:$AA$383,MATCH(A100,'SEMANA 17 AL 21 MAR'!$A$7:$A$424),3),"")</f>
        <v/>
      </c>
      <c r="D100" s="26" t="str">
        <f>IFERROR(INDEX('SEMANA 17 AL 21 MAR'!$A$7:$AA$383,MATCH(A100,'SEMANA 17 AL 21 MAR'!$A$7:$A$424),5),"")</f>
        <v/>
      </c>
      <c r="E100" s="122" t="str">
        <f>IFERROR(INDEX('SEMANA 17 AL 21 MAR'!$A$7:$AA$383,MATCH(A100,'SEMANA 17 AL 21 MAR'!$A$7:$A$424),6),"")</f>
        <v/>
      </c>
      <c r="F100" s="123" t="str">
        <f>IFERROR(INDEX('SEMANA 17 AL 21 MAR'!$A$7:$AA$383,MATCH(A100,'SEMANA 17 AL 21 MAR'!$A$7:$A$424),7),"")</f>
        <v/>
      </c>
      <c r="G100" s="284" t="str">
        <f>IFERROR(INDEX('SEMANA 17 AL 21 MAR'!$A$7:$AA$383,MATCH(A100,'SEMANA 17 AL 21 MAR'!$A$7:$A$424),22),"")</f>
        <v/>
      </c>
      <c r="H100" s="313" t="str">
        <f t="shared" si="9"/>
        <v/>
      </c>
      <c r="I100" s="314"/>
      <c r="K100" s="84"/>
      <c r="L100" s="86"/>
      <c r="M100" s="86"/>
      <c r="N100" s="86"/>
      <c r="O100" s="86"/>
      <c r="P100" s="86"/>
      <c r="Q100" s="86"/>
      <c r="R100" s="86"/>
      <c r="S100"/>
      <c r="T100" s="84"/>
      <c r="U100" s="84"/>
      <c r="V100"/>
      <c r="W100" s="157"/>
      <c r="X100" s="157"/>
      <c r="Y100" s="157"/>
      <c r="Z100" s="157"/>
      <c r="AA100" s="157"/>
      <c r="AB100" s="157"/>
      <c r="AC100" s="157"/>
      <c r="AD100" s="157"/>
      <c r="AE100" s="157"/>
      <c r="AF100" s="157"/>
    </row>
    <row r="101" spans="1:32" hidden="1" x14ac:dyDescent="0.25">
      <c r="A101" s="141"/>
      <c r="B101" s="26" t="str">
        <f>IFERROR(INDEX('SEMANA 17 AL 21 MAR'!$A$7:$AA$383,MATCH(A101,'SEMANA 17 AL 21 MAR'!$A$7:$A$424),2),"")</f>
        <v/>
      </c>
      <c r="C101" s="26" t="str">
        <f>IFERROR(INDEX('SEMANA 17 AL 21 MAR'!$A$7:$AA$383,MATCH(A101,'SEMANA 17 AL 21 MAR'!$A$7:$A$424),3),"")</f>
        <v/>
      </c>
      <c r="D101" s="26" t="str">
        <f>IFERROR(INDEX('SEMANA 17 AL 21 MAR'!$A$7:$AA$383,MATCH(A101,'SEMANA 17 AL 21 MAR'!$A$7:$A$424),5),"")</f>
        <v/>
      </c>
      <c r="E101" s="122" t="str">
        <f>IFERROR(INDEX('SEMANA 17 AL 21 MAR'!$A$7:$AA$383,MATCH(A101,'SEMANA 17 AL 21 MAR'!$A$7:$A$424),6),"")</f>
        <v/>
      </c>
      <c r="F101" s="123" t="str">
        <f>IFERROR(INDEX('SEMANA 17 AL 21 MAR'!$A$7:$AA$383,MATCH(A101,'SEMANA 17 AL 21 MAR'!$A$7:$A$424),7),"")</f>
        <v/>
      </c>
      <c r="G101" s="284" t="str">
        <f>IFERROR(INDEX('SEMANA 17 AL 21 MAR'!$A$7:$AA$383,MATCH(A101,'SEMANA 17 AL 21 MAR'!$A$7:$A$424),22),"")</f>
        <v/>
      </c>
      <c r="H101" s="313" t="str">
        <f t="shared" si="9"/>
        <v/>
      </c>
      <c r="I101" s="314"/>
      <c r="K101" s="84"/>
      <c r="L101" s="86"/>
      <c r="M101" s="86"/>
      <c r="N101" s="86"/>
      <c r="O101" s="86"/>
      <c r="P101" s="86"/>
      <c r="Q101" s="86"/>
      <c r="R101" s="86"/>
      <c r="S101"/>
      <c r="T101" s="84"/>
      <c r="U101" s="84"/>
      <c r="V101"/>
      <c r="W101" s="157"/>
      <c r="X101" s="157"/>
      <c r="Y101" s="157"/>
      <c r="Z101" s="157"/>
      <c r="AA101" s="157"/>
      <c r="AB101" s="157"/>
      <c r="AC101" s="157"/>
      <c r="AD101" s="157"/>
      <c r="AE101" s="157"/>
      <c r="AF101" s="157"/>
    </row>
    <row r="102" spans="1:32" hidden="1" x14ac:dyDescent="0.25">
      <c r="A102" s="141"/>
      <c r="B102" s="26" t="str">
        <f>IFERROR(INDEX('SEMANA 17 AL 21 MAR'!$A$7:$AA$383,MATCH(A102,'SEMANA 17 AL 21 MAR'!$A$7:$A$424),2),"")</f>
        <v/>
      </c>
      <c r="C102" s="26" t="str">
        <f>IFERROR(INDEX('SEMANA 17 AL 21 MAR'!$A$7:$AA$383,MATCH(A102,'SEMANA 17 AL 21 MAR'!$A$7:$A$424),3),"")</f>
        <v/>
      </c>
      <c r="D102" s="26" t="str">
        <f>IFERROR(INDEX('SEMANA 17 AL 21 MAR'!$A$7:$AA$383,MATCH(A102,'SEMANA 17 AL 21 MAR'!$A$7:$A$424),5),"")</f>
        <v/>
      </c>
      <c r="E102" s="122" t="str">
        <f>IFERROR(INDEX('SEMANA 17 AL 21 MAR'!$A$7:$AA$383,MATCH(A102,'SEMANA 17 AL 21 MAR'!$A$7:$A$424),6),"")</f>
        <v/>
      </c>
      <c r="F102" s="123" t="str">
        <f>IFERROR(INDEX('SEMANA 17 AL 21 MAR'!$A$7:$AA$383,MATCH(A102,'SEMANA 17 AL 21 MAR'!$A$7:$A$424),7),"")</f>
        <v/>
      </c>
      <c r="G102" s="284" t="str">
        <f>IFERROR(INDEX('SEMANA 17 AL 21 MAR'!$A$7:$AA$383,MATCH(A102,'SEMANA 17 AL 21 MAR'!$A$7:$A$424),22),"")</f>
        <v/>
      </c>
      <c r="H102" s="313" t="str">
        <f t="shared" si="9"/>
        <v/>
      </c>
      <c r="I102" s="314"/>
      <c r="K102" s="84"/>
      <c r="L102" s="86"/>
      <c r="M102" s="86"/>
      <c r="N102" s="86"/>
      <c r="O102" s="86"/>
      <c r="P102" s="86"/>
      <c r="Q102" s="86"/>
      <c r="R102" s="86"/>
      <c r="S102"/>
      <c r="T102" s="84"/>
      <c r="U102" s="84"/>
      <c r="V102"/>
      <c r="W102" s="157"/>
      <c r="X102" s="157"/>
      <c r="Y102" s="157"/>
      <c r="Z102" s="157"/>
      <c r="AA102" s="157"/>
      <c r="AB102" s="157"/>
      <c r="AC102" s="157"/>
      <c r="AD102" s="157"/>
      <c r="AE102" s="157"/>
      <c r="AF102" s="157"/>
    </row>
    <row r="103" spans="1:32" hidden="1" x14ac:dyDescent="0.25">
      <c r="A103" s="141"/>
      <c r="B103" s="26" t="str">
        <f>IFERROR(INDEX('SEMANA 17 AL 21 MAR'!$A$7:$AA$383,MATCH(A103,'SEMANA 17 AL 21 MAR'!$A$7:$A$424),2),"")</f>
        <v/>
      </c>
      <c r="C103" s="26" t="str">
        <f>IFERROR(INDEX('SEMANA 17 AL 21 MAR'!$A$7:$AA$383,MATCH(A103,'SEMANA 17 AL 21 MAR'!$A$7:$A$424),3),"")</f>
        <v/>
      </c>
      <c r="D103" s="26" t="str">
        <f>IFERROR(INDEX('SEMANA 17 AL 21 MAR'!$A$7:$AA$383,MATCH(A103,'SEMANA 17 AL 21 MAR'!$A$7:$A$424),5),"")</f>
        <v/>
      </c>
      <c r="E103" s="122" t="str">
        <f>IFERROR(INDEX('SEMANA 17 AL 21 MAR'!$A$7:$AA$383,MATCH(A103,'SEMANA 17 AL 21 MAR'!$A$7:$A$424),6),"")</f>
        <v/>
      </c>
      <c r="F103" s="123" t="str">
        <f>IFERROR(INDEX('SEMANA 17 AL 21 MAR'!$A$7:$AA$383,MATCH(A103,'SEMANA 17 AL 21 MAR'!$A$7:$A$424),7),"")</f>
        <v/>
      </c>
      <c r="G103" s="284" t="str">
        <f>IFERROR(INDEX('SEMANA 17 AL 21 MAR'!$A$7:$AA$383,MATCH(A103,'SEMANA 17 AL 21 MAR'!$A$7:$A$424),22),"")</f>
        <v/>
      </c>
      <c r="H103" s="313" t="str">
        <f t="shared" si="9"/>
        <v/>
      </c>
      <c r="I103" s="314"/>
      <c r="K103" s="84"/>
      <c r="L103" s="86"/>
      <c r="M103" s="86"/>
      <c r="N103" s="86"/>
      <c r="O103" s="86"/>
      <c r="P103" s="86"/>
      <c r="Q103" s="86"/>
      <c r="R103" s="86"/>
      <c r="S103"/>
      <c r="T103" s="84"/>
      <c r="U103" s="84"/>
      <c r="V103"/>
      <c r="W103" s="157"/>
      <c r="X103" s="157"/>
      <c r="Y103" s="157"/>
      <c r="Z103" s="157"/>
      <c r="AA103" s="157"/>
      <c r="AB103" s="157"/>
      <c r="AC103" s="157"/>
      <c r="AD103" s="157"/>
      <c r="AE103" s="157"/>
      <c r="AF103" s="157"/>
    </row>
    <row r="104" spans="1:32" hidden="1" x14ac:dyDescent="0.25">
      <c r="A104" s="141"/>
      <c r="B104" s="26" t="str">
        <f>IFERROR(INDEX('SEMANA 17 AL 21 MAR'!$A$7:$AA$383,MATCH(A104,'SEMANA 17 AL 21 MAR'!$A$7:$A$424),2),"")</f>
        <v/>
      </c>
      <c r="C104" s="26" t="str">
        <f>IFERROR(INDEX('SEMANA 17 AL 21 MAR'!$A$7:$AA$383,MATCH(A104,'SEMANA 17 AL 21 MAR'!$A$7:$A$424),3),"")</f>
        <v/>
      </c>
      <c r="D104" s="26" t="str">
        <f>IFERROR(INDEX('SEMANA 17 AL 21 MAR'!$A$7:$AA$383,MATCH(A104,'SEMANA 17 AL 21 MAR'!$A$7:$A$424),5),"")</f>
        <v/>
      </c>
      <c r="E104" s="122" t="str">
        <f>IFERROR(INDEX('SEMANA 17 AL 21 MAR'!$A$7:$AA$383,MATCH(A104,'SEMANA 17 AL 21 MAR'!$A$7:$A$424),6),"")</f>
        <v/>
      </c>
      <c r="F104" s="123" t="str">
        <f>IFERROR(INDEX('SEMANA 17 AL 21 MAR'!$A$7:$AA$383,MATCH(A104,'SEMANA 17 AL 21 MAR'!$A$7:$A$424),7),"")</f>
        <v/>
      </c>
      <c r="G104" s="284" t="str">
        <f>IFERROR(INDEX('SEMANA 17 AL 21 MAR'!$A$7:$AA$383,MATCH(A104,'SEMANA 17 AL 21 MAR'!$A$7:$A$424),22),"")</f>
        <v/>
      </c>
      <c r="H104" s="313" t="str">
        <f t="shared" si="9"/>
        <v/>
      </c>
      <c r="I104" s="314"/>
      <c r="K104" s="84"/>
      <c r="L104" s="86"/>
      <c r="M104" s="86"/>
      <c r="N104" s="86"/>
      <c r="O104" s="86"/>
      <c r="P104" s="86"/>
      <c r="Q104" s="86"/>
      <c r="R104" s="86"/>
      <c r="S104"/>
      <c r="T104" s="84"/>
      <c r="U104" s="84"/>
      <c r="V104"/>
      <c r="W104" s="157"/>
      <c r="X104" s="157"/>
      <c r="Y104" s="157"/>
      <c r="Z104" s="157"/>
      <c r="AA104" s="157"/>
      <c r="AB104" s="157"/>
      <c r="AC104" s="157"/>
      <c r="AD104" s="157"/>
      <c r="AE104" s="157"/>
      <c r="AF104" s="157"/>
    </row>
    <row r="105" spans="1:32" hidden="1" x14ac:dyDescent="0.25">
      <c r="A105" s="141"/>
      <c r="B105" s="26" t="str">
        <f>IFERROR(INDEX('SEMANA 17 AL 21 MAR'!$A$7:$AA$383,MATCH(A105,'SEMANA 17 AL 21 MAR'!$A$7:$A$424),2),"")</f>
        <v/>
      </c>
      <c r="C105" s="26" t="str">
        <f>IFERROR(INDEX('SEMANA 17 AL 21 MAR'!$A$7:$AA$383,MATCH(A105,'SEMANA 17 AL 21 MAR'!$A$7:$A$424),3),"")</f>
        <v/>
      </c>
      <c r="D105" s="26" t="str">
        <f>IFERROR(INDEX('SEMANA 17 AL 21 MAR'!$A$7:$AA$383,MATCH(A105,'SEMANA 17 AL 21 MAR'!$A$7:$A$424),5),"")</f>
        <v/>
      </c>
      <c r="E105" s="122" t="str">
        <f>IFERROR(INDEX('SEMANA 17 AL 21 MAR'!$A$7:$AA$383,MATCH(A105,'SEMANA 17 AL 21 MAR'!$A$7:$A$424),6),"")</f>
        <v/>
      </c>
      <c r="F105" s="123" t="str">
        <f>IFERROR(INDEX('SEMANA 17 AL 21 MAR'!$A$7:$AA$383,MATCH(A105,'SEMANA 17 AL 21 MAR'!$A$7:$A$424),7),"")</f>
        <v/>
      </c>
      <c r="G105" s="284" t="str">
        <f>IFERROR(INDEX('SEMANA 17 AL 21 MAR'!$A$7:$AA$383,MATCH(A105,'SEMANA 17 AL 21 MAR'!$A$7:$A$424),22),"")</f>
        <v/>
      </c>
      <c r="H105" s="313" t="str">
        <f t="shared" si="9"/>
        <v/>
      </c>
      <c r="I105" s="314"/>
      <c r="K105" s="84"/>
      <c r="L105" s="86"/>
      <c r="M105" s="86"/>
      <c r="N105" s="86"/>
      <c r="O105" s="86"/>
      <c r="P105" s="86"/>
      <c r="Q105" s="86"/>
      <c r="R105" s="86"/>
      <c r="S105"/>
      <c r="T105" s="84"/>
      <c r="U105" s="84"/>
      <c r="V105"/>
      <c r="W105" s="157"/>
      <c r="X105" s="157"/>
      <c r="Y105" s="157"/>
      <c r="Z105" s="157"/>
      <c r="AA105" s="157"/>
      <c r="AB105" s="157"/>
      <c r="AC105" s="157"/>
      <c r="AD105" s="157"/>
      <c r="AE105" s="157"/>
      <c r="AF105" s="157"/>
    </row>
    <row r="106" spans="1:32" hidden="1" x14ac:dyDescent="0.25">
      <c r="A106" s="141"/>
      <c r="B106" s="26" t="str">
        <f>IFERROR(INDEX('SEMANA 17 AL 21 MAR'!$A$7:$AA$383,MATCH(A106,'SEMANA 17 AL 21 MAR'!$A$7:$A$424),2),"")</f>
        <v/>
      </c>
      <c r="C106" s="26" t="str">
        <f>IFERROR(INDEX('SEMANA 17 AL 21 MAR'!$A$7:$AA$383,MATCH(A106,'SEMANA 17 AL 21 MAR'!$A$7:$A$424),3),"")</f>
        <v/>
      </c>
      <c r="D106" s="26" t="str">
        <f>IFERROR(INDEX('SEMANA 17 AL 21 MAR'!$A$7:$AA$383,MATCH(A106,'SEMANA 17 AL 21 MAR'!$A$7:$A$424),5),"")</f>
        <v/>
      </c>
      <c r="E106" s="122" t="str">
        <f>IFERROR(INDEX('SEMANA 17 AL 21 MAR'!$A$7:$AA$383,MATCH(A106,'SEMANA 17 AL 21 MAR'!$A$7:$A$424),6),"")</f>
        <v/>
      </c>
      <c r="F106" s="123" t="str">
        <f>IFERROR(INDEX('SEMANA 17 AL 21 MAR'!$A$7:$AA$383,MATCH(A106,'SEMANA 17 AL 21 MAR'!$A$7:$A$424),7),"")</f>
        <v/>
      </c>
      <c r="G106" s="284" t="str">
        <f>IFERROR(INDEX('SEMANA 17 AL 21 MAR'!$A$7:$AA$383,MATCH(A106,'SEMANA 17 AL 21 MAR'!$A$7:$A$424),22),"")</f>
        <v/>
      </c>
      <c r="H106" s="313" t="str">
        <f t="shared" si="9"/>
        <v/>
      </c>
      <c r="I106" s="314"/>
      <c r="K106" s="84"/>
      <c r="L106" s="86"/>
      <c r="M106" s="86"/>
      <c r="N106" s="86"/>
      <c r="O106" s="86"/>
      <c r="P106" s="86"/>
      <c r="Q106" s="86"/>
      <c r="R106" s="86"/>
      <c r="S106"/>
      <c r="T106" s="84"/>
      <c r="U106" s="84"/>
      <c r="V106"/>
      <c r="W106" s="157"/>
      <c r="X106" s="157"/>
      <c r="Y106" s="157"/>
      <c r="Z106" s="157"/>
      <c r="AA106" s="157"/>
      <c r="AB106" s="157"/>
      <c r="AC106" s="157"/>
      <c r="AD106" s="157"/>
      <c r="AE106" s="157"/>
      <c r="AF106" s="157"/>
    </row>
    <row r="107" spans="1:32" hidden="1" x14ac:dyDescent="0.25">
      <c r="A107" s="141"/>
      <c r="B107" s="26" t="str">
        <f>IFERROR(INDEX('SEMANA 17 AL 21 MAR'!$A$7:$AA$383,MATCH(A107,'SEMANA 17 AL 21 MAR'!$A$7:$A$424),2),"")</f>
        <v/>
      </c>
      <c r="C107" s="26" t="str">
        <f>IFERROR(INDEX('SEMANA 17 AL 21 MAR'!$A$7:$AA$383,MATCH(A107,'SEMANA 17 AL 21 MAR'!$A$7:$A$424),3),"")</f>
        <v/>
      </c>
      <c r="D107" s="26" t="str">
        <f>IFERROR(INDEX('SEMANA 17 AL 21 MAR'!$A$7:$AA$383,MATCH(A107,'SEMANA 17 AL 21 MAR'!$A$7:$A$424),5),"")</f>
        <v/>
      </c>
      <c r="E107" s="122" t="str">
        <f>IFERROR(INDEX('SEMANA 17 AL 21 MAR'!$A$7:$AA$383,MATCH(A107,'SEMANA 17 AL 21 MAR'!$A$7:$A$424),6),"")</f>
        <v/>
      </c>
      <c r="F107" s="123" t="str">
        <f>IFERROR(INDEX('SEMANA 17 AL 21 MAR'!$A$7:$AA$383,MATCH(A107,'SEMANA 17 AL 21 MAR'!$A$7:$A$424),7),"")</f>
        <v/>
      </c>
      <c r="G107" s="284" t="str">
        <f>IFERROR(INDEX('SEMANA 17 AL 21 MAR'!$A$7:$AA$383,MATCH(A107,'SEMANA 17 AL 21 MAR'!$A$7:$A$424),22),"")</f>
        <v/>
      </c>
      <c r="H107" s="313" t="str">
        <f t="shared" si="9"/>
        <v/>
      </c>
      <c r="I107" s="314"/>
      <c r="K107" s="84"/>
      <c r="L107" s="86"/>
      <c r="M107" s="86"/>
      <c r="N107" s="86"/>
      <c r="O107" s="86"/>
      <c r="P107" s="86"/>
      <c r="Q107" s="86"/>
      <c r="R107" s="86"/>
      <c r="S107"/>
      <c r="T107" s="84"/>
      <c r="U107" s="84"/>
      <c r="V107"/>
      <c r="W107" s="157"/>
      <c r="X107" s="157"/>
      <c r="Y107" s="157"/>
      <c r="Z107" s="157"/>
      <c r="AA107" s="157"/>
      <c r="AB107" s="157"/>
      <c r="AC107" s="157"/>
      <c r="AD107" s="157"/>
      <c r="AE107" s="157"/>
      <c r="AF107" s="157"/>
    </row>
    <row r="108" spans="1:32" hidden="1" x14ac:dyDescent="0.25">
      <c r="A108" s="141"/>
      <c r="B108" s="26" t="str">
        <f>IFERROR(INDEX('SEMANA 17 AL 21 MAR'!$A$7:$AA$383,MATCH(A108,'SEMANA 17 AL 21 MAR'!$A$7:$A$424),2),"")</f>
        <v/>
      </c>
      <c r="C108" s="26" t="str">
        <f>IFERROR(INDEX('SEMANA 17 AL 21 MAR'!$A$7:$AA$383,MATCH(A108,'SEMANA 17 AL 21 MAR'!$A$7:$A$424),3),"")</f>
        <v/>
      </c>
      <c r="D108" s="26" t="str">
        <f>IFERROR(INDEX('SEMANA 17 AL 21 MAR'!$A$7:$AA$383,MATCH(A108,'SEMANA 17 AL 21 MAR'!$A$7:$A$424),5),"")</f>
        <v/>
      </c>
      <c r="E108" s="122" t="str">
        <f>IFERROR(INDEX('SEMANA 17 AL 21 MAR'!$A$7:$AA$383,MATCH(A108,'SEMANA 17 AL 21 MAR'!$A$7:$A$424),6),"")</f>
        <v/>
      </c>
      <c r="F108" s="123" t="str">
        <f>IFERROR(INDEX('SEMANA 17 AL 21 MAR'!$A$7:$AA$383,MATCH(A108,'SEMANA 17 AL 21 MAR'!$A$7:$A$424),7),"")</f>
        <v/>
      </c>
      <c r="G108" s="284" t="str">
        <f>IFERROR(INDEX('SEMANA 17 AL 21 MAR'!$A$7:$AA$383,MATCH(A108,'SEMANA 17 AL 21 MAR'!$A$7:$A$424),22),"")</f>
        <v/>
      </c>
      <c r="H108" s="313" t="str">
        <f t="shared" si="9"/>
        <v/>
      </c>
      <c r="I108" s="314"/>
      <c r="K108" s="84"/>
      <c r="L108" s="86"/>
      <c r="M108" s="86"/>
      <c r="N108" s="86"/>
      <c r="O108" s="86"/>
      <c r="P108" s="86"/>
      <c r="Q108" s="86"/>
      <c r="R108" s="86"/>
      <c r="S108"/>
      <c r="T108" s="84"/>
      <c r="U108" s="84"/>
      <c r="V108"/>
      <c r="W108" s="157"/>
      <c r="X108" s="157"/>
      <c r="Y108" s="157"/>
      <c r="Z108" s="157"/>
      <c r="AA108" s="157"/>
      <c r="AB108" s="157"/>
      <c r="AC108" s="157"/>
      <c r="AD108" s="157"/>
      <c r="AE108" s="157"/>
      <c r="AF108" s="157"/>
    </row>
    <row r="109" spans="1:32" hidden="1" x14ac:dyDescent="0.25">
      <c r="A109" s="141"/>
      <c r="B109" s="26" t="str">
        <f>IFERROR(INDEX('SEMANA 17 AL 21 MAR'!$A$7:$AA$383,MATCH(A109,'SEMANA 17 AL 21 MAR'!$A$7:$A$424),2),"")</f>
        <v/>
      </c>
      <c r="C109" s="26" t="str">
        <f>IFERROR(INDEX('SEMANA 17 AL 21 MAR'!$A$7:$AA$383,MATCH(A109,'SEMANA 17 AL 21 MAR'!$A$7:$A$424),3),"")</f>
        <v/>
      </c>
      <c r="D109" s="26" t="str">
        <f>IFERROR(INDEX('SEMANA 17 AL 21 MAR'!$A$7:$AA$383,MATCH(A109,'SEMANA 17 AL 21 MAR'!$A$7:$A$424),5),"")</f>
        <v/>
      </c>
      <c r="E109" s="122" t="str">
        <f>IFERROR(INDEX('SEMANA 17 AL 21 MAR'!$A$7:$AA$383,MATCH(A109,'SEMANA 17 AL 21 MAR'!$A$7:$A$424),6),"")</f>
        <v/>
      </c>
      <c r="F109" s="123" t="str">
        <f>IFERROR(INDEX('SEMANA 17 AL 21 MAR'!$A$7:$AA$383,MATCH(A109,'SEMANA 17 AL 21 MAR'!$A$7:$A$424),7),"")</f>
        <v/>
      </c>
      <c r="G109" s="284" t="str">
        <f>IFERROR(INDEX('SEMANA 17 AL 21 MAR'!$A$7:$AA$383,MATCH(A109,'SEMANA 17 AL 21 MAR'!$A$7:$A$424),22),"")</f>
        <v/>
      </c>
      <c r="H109" s="313" t="str">
        <f t="shared" si="9"/>
        <v/>
      </c>
      <c r="I109" s="314"/>
      <c r="K109" s="84"/>
      <c r="L109" s="86"/>
      <c r="M109" s="86"/>
      <c r="N109" s="86"/>
      <c r="O109" s="86"/>
      <c r="P109" s="86"/>
      <c r="Q109" s="86"/>
      <c r="R109" s="86"/>
      <c r="S109"/>
      <c r="T109" s="84"/>
      <c r="U109" s="84"/>
      <c r="V109"/>
      <c r="W109" s="157"/>
      <c r="X109" s="157"/>
      <c r="Y109" s="157"/>
      <c r="Z109" s="157"/>
      <c r="AA109" s="157"/>
      <c r="AB109" s="157"/>
      <c r="AC109" s="157"/>
      <c r="AD109" s="157"/>
      <c r="AE109" s="157"/>
      <c r="AF109" s="157"/>
    </row>
    <row r="110" spans="1:32" hidden="1" x14ac:dyDescent="0.25">
      <c r="A110" s="141"/>
      <c r="B110" s="26" t="str">
        <f>IFERROR(INDEX('SEMANA 17 AL 21 MAR'!$A$7:$AA$383,MATCH(A110,'SEMANA 17 AL 21 MAR'!$A$7:$A$424),2),"")</f>
        <v/>
      </c>
      <c r="C110" s="26" t="str">
        <f>IFERROR(INDEX('SEMANA 17 AL 21 MAR'!$A$7:$AA$383,MATCH(A110,'SEMANA 17 AL 21 MAR'!$A$7:$A$424),3),"")</f>
        <v/>
      </c>
      <c r="D110" s="26" t="str">
        <f>IFERROR(INDEX('SEMANA 17 AL 21 MAR'!$A$7:$AA$383,MATCH(A110,'SEMANA 17 AL 21 MAR'!$A$7:$A$424),5),"")</f>
        <v/>
      </c>
      <c r="E110" s="122" t="str">
        <f>IFERROR(INDEX('SEMANA 17 AL 21 MAR'!$A$7:$AA$383,MATCH(A110,'SEMANA 17 AL 21 MAR'!$A$7:$A$424),6),"")</f>
        <v/>
      </c>
      <c r="F110" s="123" t="str">
        <f>IFERROR(INDEX('SEMANA 17 AL 21 MAR'!$A$7:$AA$383,MATCH(A110,'SEMANA 17 AL 21 MAR'!$A$7:$A$424),7),"")</f>
        <v/>
      </c>
      <c r="G110" s="284" t="str">
        <f>IFERROR(INDEX('SEMANA 17 AL 21 MAR'!$A$7:$AA$383,MATCH(A110,'SEMANA 17 AL 21 MAR'!$A$7:$A$424),22),"")</f>
        <v/>
      </c>
      <c r="H110" s="313" t="str">
        <f t="shared" si="9"/>
        <v/>
      </c>
      <c r="I110" s="314"/>
      <c r="K110" s="84"/>
      <c r="L110" s="86"/>
      <c r="M110" s="86"/>
      <c r="N110" s="86"/>
      <c r="O110" s="86"/>
      <c r="P110" s="86"/>
      <c r="Q110" s="86"/>
      <c r="R110" s="86"/>
      <c r="S110"/>
      <c r="T110" s="84"/>
      <c r="U110" s="84"/>
      <c r="V110"/>
      <c r="W110" s="157"/>
      <c r="X110" s="157"/>
      <c r="Y110" s="157"/>
      <c r="Z110" s="157"/>
      <c r="AA110" s="157"/>
      <c r="AB110" s="157"/>
      <c r="AC110" s="157"/>
      <c r="AD110" s="157"/>
      <c r="AE110" s="157"/>
      <c r="AF110" s="157"/>
    </row>
    <row r="111" spans="1:32" hidden="1" x14ac:dyDescent="0.25">
      <c r="A111" s="141"/>
      <c r="B111" s="26" t="str">
        <f>IFERROR(INDEX('SEMANA 17 AL 21 MAR'!$A$7:$AA$383,MATCH(A111,'SEMANA 17 AL 21 MAR'!$A$7:$A$424),2),"")</f>
        <v/>
      </c>
      <c r="C111" s="26" t="str">
        <f>IFERROR(INDEX('SEMANA 17 AL 21 MAR'!$A$7:$AA$383,MATCH(A111,'SEMANA 17 AL 21 MAR'!$A$7:$A$424),3),"")</f>
        <v/>
      </c>
      <c r="D111" s="26" t="str">
        <f>IFERROR(INDEX('SEMANA 17 AL 21 MAR'!$A$7:$AA$383,MATCH(A111,'SEMANA 17 AL 21 MAR'!$A$7:$A$424),5),"")</f>
        <v/>
      </c>
      <c r="E111" s="122" t="str">
        <f>IFERROR(INDEX('SEMANA 17 AL 21 MAR'!$A$7:$AA$383,MATCH(A111,'SEMANA 17 AL 21 MAR'!$A$7:$A$424),6),"")</f>
        <v/>
      </c>
      <c r="F111" s="123" t="str">
        <f>IFERROR(INDEX('SEMANA 17 AL 21 MAR'!$A$7:$AA$383,MATCH(A111,'SEMANA 17 AL 21 MAR'!$A$7:$A$424),7),"")</f>
        <v/>
      </c>
      <c r="G111" s="284" t="str">
        <f>IFERROR(INDEX('SEMANA 17 AL 21 MAR'!$A$7:$AA$383,MATCH(A111,'SEMANA 17 AL 21 MAR'!$A$7:$A$424),22),"")</f>
        <v/>
      </c>
      <c r="H111" s="313" t="str">
        <f t="shared" si="9"/>
        <v/>
      </c>
      <c r="I111" s="314"/>
      <c r="K111" s="84"/>
      <c r="L111" s="86"/>
      <c r="M111" s="86"/>
      <c r="N111" s="86"/>
      <c r="O111" s="86"/>
      <c r="P111" s="86"/>
      <c r="Q111" s="86"/>
      <c r="R111" s="86"/>
      <c r="S111"/>
      <c r="T111" s="84"/>
      <c r="U111" s="84"/>
      <c r="V111"/>
      <c r="W111" s="157"/>
      <c r="X111" s="157"/>
      <c r="Y111" s="157"/>
      <c r="Z111" s="157"/>
      <c r="AA111" s="157"/>
      <c r="AB111" s="157"/>
      <c r="AC111" s="157"/>
      <c r="AD111" s="157"/>
      <c r="AE111" s="157"/>
      <c r="AF111" s="157"/>
    </row>
    <row r="112" spans="1:32" hidden="1" x14ac:dyDescent="0.25">
      <c r="A112" s="141"/>
      <c r="B112" s="26" t="str">
        <f>IFERROR(INDEX('SEMANA 17 AL 21 MAR'!$A$7:$AA$383,MATCH(A112,'SEMANA 17 AL 21 MAR'!$A$7:$A$424),2),"")</f>
        <v/>
      </c>
      <c r="C112" s="26" t="str">
        <f>IFERROR(INDEX('SEMANA 17 AL 21 MAR'!$A$7:$AA$383,MATCH(A112,'SEMANA 17 AL 21 MAR'!$A$7:$A$424),3),"")</f>
        <v/>
      </c>
      <c r="D112" s="26" t="str">
        <f>IFERROR(INDEX('SEMANA 17 AL 21 MAR'!$A$7:$AA$383,MATCH(A112,'SEMANA 17 AL 21 MAR'!$A$7:$A$424),5),"")</f>
        <v/>
      </c>
      <c r="E112" s="122" t="str">
        <f>IFERROR(INDEX('SEMANA 17 AL 21 MAR'!$A$7:$AA$383,MATCH(A112,'SEMANA 17 AL 21 MAR'!$A$7:$A$424),6),"")</f>
        <v/>
      </c>
      <c r="F112" s="123" t="str">
        <f>IFERROR(INDEX('SEMANA 17 AL 21 MAR'!$A$7:$AA$383,MATCH(A112,'SEMANA 17 AL 21 MAR'!$A$7:$A$424),7),"")</f>
        <v/>
      </c>
      <c r="G112" s="284" t="str">
        <f>IFERROR(INDEX('SEMANA 17 AL 21 MAR'!$A$7:$AA$383,MATCH(A112,'SEMANA 17 AL 21 MAR'!$A$7:$A$424),22),"")</f>
        <v/>
      </c>
      <c r="H112" s="313" t="str">
        <f t="shared" si="9"/>
        <v/>
      </c>
      <c r="I112" s="314"/>
      <c r="K112" s="84"/>
      <c r="L112" s="86"/>
      <c r="M112" s="86"/>
      <c r="N112" s="86"/>
      <c r="O112" s="86"/>
      <c r="P112" s="86"/>
      <c r="Q112" s="86"/>
      <c r="R112" s="86"/>
      <c r="S112"/>
      <c r="T112" s="84"/>
      <c r="U112" s="84"/>
      <c r="V112"/>
      <c r="W112" s="157"/>
      <c r="X112" s="157"/>
      <c r="Y112" s="157"/>
      <c r="Z112" s="157"/>
      <c r="AA112" s="157"/>
      <c r="AB112" s="157"/>
      <c r="AC112" s="157"/>
      <c r="AD112" s="157"/>
      <c r="AE112" s="157"/>
      <c r="AF112" s="157"/>
    </row>
    <row r="113" spans="1:32" hidden="1" x14ac:dyDescent="0.25">
      <c r="A113" s="141"/>
      <c r="B113" s="26" t="str">
        <f>IFERROR(INDEX('SEMANA 17 AL 21 MAR'!$A$7:$AA$383,MATCH(A113,'SEMANA 17 AL 21 MAR'!$A$7:$A$424),2),"")</f>
        <v/>
      </c>
      <c r="C113" s="26" t="str">
        <f>IFERROR(INDEX('SEMANA 17 AL 21 MAR'!$A$7:$AA$383,MATCH(A113,'SEMANA 17 AL 21 MAR'!$A$7:$A$424),3),"")</f>
        <v/>
      </c>
      <c r="D113" s="26" t="str">
        <f>IFERROR(INDEX('SEMANA 17 AL 21 MAR'!$A$7:$AA$383,MATCH(A113,'SEMANA 17 AL 21 MAR'!$A$7:$A$424),5),"")</f>
        <v/>
      </c>
      <c r="E113" s="122" t="str">
        <f>IFERROR(INDEX('SEMANA 17 AL 21 MAR'!$A$7:$AA$383,MATCH(A113,'SEMANA 17 AL 21 MAR'!$A$7:$A$424),6),"")</f>
        <v/>
      </c>
      <c r="F113" s="123" t="str">
        <f>IFERROR(INDEX('SEMANA 17 AL 21 MAR'!$A$7:$AA$383,MATCH(A113,'SEMANA 17 AL 21 MAR'!$A$7:$A$424),7),"")</f>
        <v/>
      </c>
      <c r="G113" s="284" t="str">
        <f>IFERROR(INDEX('SEMANA 17 AL 21 MAR'!$A$7:$AA$383,MATCH(A113,'SEMANA 17 AL 21 MAR'!$A$7:$A$424),22),"")</f>
        <v/>
      </c>
      <c r="H113" s="313" t="str">
        <f t="shared" si="9"/>
        <v/>
      </c>
      <c r="I113" s="314"/>
      <c r="K113" s="84"/>
      <c r="L113" s="86"/>
      <c r="M113" s="86"/>
      <c r="N113" s="86"/>
      <c r="O113" s="86"/>
      <c r="P113" s="86"/>
      <c r="Q113" s="86"/>
      <c r="R113" s="86"/>
      <c r="S113"/>
      <c r="T113" s="84"/>
      <c r="U113" s="84"/>
      <c r="V113"/>
      <c r="W113"/>
      <c r="X113"/>
      <c r="Y113"/>
      <c r="Z113"/>
      <c r="AA113"/>
      <c r="AB113"/>
      <c r="AC113"/>
      <c r="AD113"/>
      <c r="AE113"/>
      <c r="AF113"/>
    </row>
    <row r="114" spans="1:32" hidden="1" x14ac:dyDescent="0.25">
      <c r="A114" s="141"/>
      <c r="B114" s="26" t="str">
        <f>IFERROR(INDEX('SEMANA 17 AL 21 MAR'!$A$7:$AA$383,MATCH(A114,'SEMANA 17 AL 21 MAR'!$A$7:$A$424),2),"")</f>
        <v/>
      </c>
      <c r="C114" s="26" t="str">
        <f>IFERROR(INDEX('SEMANA 17 AL 21 MAR'!$A$7:$AA$383,MATCH(A114,'SEMANA 17 AL 21 MAR'!$A$7:$A$424),3),"")</f>
        <v/>
      </c>
      <c r="D114" s="26" t="str">
        <f>IFERROR(INDEX('SEMANA 17 AL 21 MAR'!$A$7:$AA$383,MATCH(A114,'SEMANA 17 AL 21 MAR'!$A$7:$A$424),5),"")</f>
        <v/>
      </c>
      <c r="E114" s="122" t="str">
        <f>IFERROR(INDEX('SEMANA 17 AL 21 MAR'!$A$7:$AA$383,MATCH(A114,'SEMANA 17 AL 21 MAR'!$A$7:$A$424),6),"")</f>
        <v/>
      </c>
      <c r="F114" s="123" t="str">
        <f>IFERROR(INDEX('SEMANA 17 AL 21 MAR'!$A$7:$AA$383,MATCH(A114,'SEMANA 17 AL 21 MAR'!$A$7:$A$424),7),"")</f>
        <v/>
      </c>
      <c r="G114" s="284" t="str">
        <f>IFERROR(INDEX('SEMANA 17 AL 21 MAR'!$A$7:$AA$383,MATCH(A114,'SEMANA 17 AL 21 MAR'!$A$7:$A$424),22),"")</f>
        <v/>
      </c>
      <c r="H114" s="313" t="str">
        <f t="shared" si="9"/>
        <v/>
      </c>
      <c r="I114" s="314"/>
      <c r="K114" s="84"/>
      <c r="L114" s="86"/>
      <c r="M114" s="86"/>
      <c r="N114" s="86"/>
      <c r="O114" s="86"/>
      <c r="P114" s="86"/>
      <c r="Q114" s="86"/>
      <c r="R114" s="86"/>
      <c r="S114"/>
      <c r="T114" s="84"/>
      <c r="U114" s="84"/>
      <c r="V114"/>
      <c r="W114"/>
      <c r="X114"/>
      <c r="Y114"/>
      <c r="Z114"/>
      <c r="AA114"/>
      <c r="AB114"/>
      <c r="AC114"/>
      <c r="AD114"/>
      <c r="AE114"/>
      <c r="AF114"/>
    </row>
    <row r="115" spans="1:32" hidden="1" x14ac:dyDescent="0.25">
      <c r="A115" s="141"/>
      <c r="B115" s="26" t="str">
        <f>IFERROR(INDEX('SEMANA 17 AL 21 MAR'!$A$7:$AA$383,MATCH(A115,'SEMANA 17 AL 21 MAR'!$A$7:$A$424),2),"")</f>
        <v/>
      </c>
      <c r="C115" s="26" t="str">
        <f>IFERROR(INDEX('SEMANA 17 AL 21 MAR'!$A$7:$AA$383,MATCH(A115,'SEMANA 17 AL 21 MAR'!$A$7:$A$424),3),"")</f>
        <v/>
      </c>
      <c r="D115" s="26" t="str">
        <f>IFERROR(INDEX('SEMANA 17 AL 21 MAR'!$A$7:$AA$383,MATCH(A115,'SEMANA 17 AL 21 MAR'!$A$7:$A$424),5),"")</f>
        <v/>
      </c>
      <c r="E115" s="122" t="str">
        <f>IFERROR(INDEX('SEMANA 17 AL 21 MAR'!$A$7:$AA$383,MATCH(A115,'SEMANA 17 AL 21 MAR'!$A$7:$A$424),6),"")</f>
        <v/>
      </c>
      <c r="F115" s="123" t="str">
        <f>IFERROR(INDEX('SEMANA 17 AL 21 MAR'!$A$7:$AA$383,MATCH(A115,'SEMANA 17 AL 21 MAR'!$A$7:$A$424),7),"")</f>
        <v/>
      </c>
      <c r="G115" s="284" t="str">
        <f>IFERROR(INDEX('SEMANA 17 AL 21 MAR'!$A$7:$AA$383,MATCH(A115,'SEMANA 17 AL 21 MAR'!$A$7:$A$424),22),"")</f>
        <v/>
      </c>
      <c r="H115" s="313" t="str">
        <f t="shared" si="9"/>
        <v/>
      </c>
      <c r="I115" s="314"/>
      <c r="K115" s="84"/>
      <c r="L115" s="86"/>
      <c r="M115" s="86"/>
      <c r="N115" s="86"/>
      <c r="O115" s="86"/>
      <c r="P115" s="86"/>
      <c r="Q115" s="86"/>
      <c r="R115" s="86"/>
      <c r="S115"/>
      <c r="T115" s="84"/>
      <c r="U115" s="84"/>
      <c r="V115"/>
      <c r="W115"/>
      <c r="X115"/>
      <c r="Y115"/>
      <c r="Z115"/>
      <c r="AA115"/>
      <c r="AB115"/>
      <c r="AC115"/>
      <c r="AD115"/>
      <c r="AE115"/>
      <c r="AF115"/>
    </row>
    <row r="116" spans="1:32" hidden="1" x14ac:dyDescent="0.25">
      <c r="A116" s="141"/>
      <c r="B116" s="26" t="str">
        <f>IFERROR(INDEX('SEMANA 17 AL 21 MAR'!$A$7:$AA$383,MATCH(A116,'SEMANA 17 AL 21 MAR'!$A$7:$A$424),2),"")</f>
        <v/>
      </c>
      <c r="C116" s="26" t="str">
        <f>IFERROR(INDEX('SEMANA 17 AL 21 MAR'!$A$7:$AA$383,MATCH(A116,'SEMANA 17 AL 21 MAR'!$A$7:$A$424),3),"")</f>
        <v/>
      </c>
      <c r="D116" s="26" t="str">
        <f>IFERROR(INDEX('SEMANA 17 AL 21 MAR'!$A$7:$AA$383,MATCH(A116,'SEMANA 17 AL 21 MAR'!$A$7:$A$424),5),"")</f>
        <v/>
      </c>
      <c r="E116" s="122" t="str">
        <f>IFERROR(INDEX('SEMANA 17 AL 21 MAR'!$A$7:$AA$383,MATCH(A116,'SEMANA 17 AL 21 MAR'!$A$7:$A$424),6),"")</f>
        <v/>
      </c>
      <c r="F116" s="123" t="str">
        <f>IFERROR(INDEX('SEMANA 17 AL 21 MAR'!$A$7:$AA$383,MATCH(A116,'SEMANA 17 AL 21 MAR'!$A$7:$A$424),7),"")</f>
        <v/>
      </c>
      <c r="G116" s="284" t="str">
        <f>IFERROR(INDEX('SEMANA 17 AL 21 MAR'!$A$7:$AA$383,MATCH(A116,'SEMANA 17 AL 21 MAR'!$A$7:$A$424),22),"")</f>
        <v/>
      </c>
      <c r="H116" s="313" t="str">
        <f t="shared" si="9"/>
        <v/>
      </c>
      <c r="I116" s="314"/>
      <c r="K116" s="84"/>
      <c r="L116" s="86"/>
      <c r="M116" s="86"/>
      <c r="N116" s="86"/>
      <c r="O116" s="86"/>
      <c r="P116" s="86"/>
      <c r="Q116" s="86"/>
      <c r="R116" s="86"/>
      <c r="S116"/>
      <c r="T116" s="84"/>
      <c r="U116" s="84"/>
      <c r="V116"/>
      <c r="W116"/>
      <c r="X116"/>
      <c r="Y116"/>
      <c r="Z116"/>
      <c r="AA116"/>
      <c r="AB116"/>
      <c r="AC116"/>
      <c r="AD116"/>
      <c r="AE116"/>
      <c r="AF116"/>
    </row>
    <row r="117" spans="1:32" hidden="1" x14ac:dyDescent="0.25">
      <c r="A117" s="141"/>
      <c r="B117" s="26" t="str">
        <f>IFERROR(INDEX('SEMANA 17 AL 21 MAR'!$A$7:$AA$383,MATCH(A117,'SEMANA 17 AL 21 MAR'!$A$7:$A$424),2),"")</f>
        <v/>
      </c>
      <c r="C117" s="26" t="str">
        <f>IFERROR(INDEX('SEMANA 17 AL 21 MAR'!$A$7:$AA$383,MATCH(A117,'SEMANA 17 AL 21 MAR'!$A$7:$A$424),3),"")</f>
        <v/>
      </c>
      <c r="D117" s="26" t="str">
        <f>IFERROR(INDEX('SEMANA 17 AL 21 MAR'!$A$7:$AA$383,MATCH(A117,'SEMANA 17 AL 21 MAR'!$A$7:$A$424),5),"")</f>
        <v/>
      </c>
      <c r="E117" s="122" t="str">
        <f>IFERROR(INDEX('SEMANA 17 AL 21 MAR'!$A$7:$AA$383,MATCH(A117,'SEMANA 17 AL 21 MAR'!$A$7:$A$424),6),"")</f>
        <v/>
      </c>
      <c r="F117" s="123" t="str">
        <f>IFERROR(INDEX('SEMANA 17 AL 21 MAR'!$A$7:$AA$383,MATCH(A117,'SEMANA 17 AL 21 MAR'!$A$7:$A$424),7),"")</f>
        <v/>
      </c>
      <c r="G117" s="284" t="str">
        <f>IFERROR(INDEX('SEMANA 17 AL 21 MAR'!$A$7:$AA$383,MATCH(A117,'SEMANA 17 AL 21 MAR'!$A$7:$A$424),22),"")</f>
        <v/>
      </c>
      <c r="H117" s="313" t="str">
        <f t="shared" si="9"/>
        <v/>
      </c>
      <c r="I117" s="314"/>
      <c r="K117" s="84"/>
      <c r="L117" s="86"/>
      <c r="M117" s="86"/>
      <c r="N117" s="86"/>
      <c r="O117" s="86"/>
      <c r="P117" s="86"/>
      <c r="Q117" s="86"/>
      <c r="R117" s="86"/>
      <c r="S117"/>
      <c r="T117" s="84"/>
      <c r="U117" s="84"/>
      <c r="V117"/>
      <c r="W117"/>
      <c r="X117"/>
      <c r="Y117"/>
      <c r="Z117"/>
      <c r="AA117"/>
      <c r="AB117"/>
      <c r="AC117"/>
      <c r="AD117"/>
      <c r="AE117"/>
      <c r="AF117"/>
    </row>
    <row r="118" spans="1:32" hidden="1" x14ac:dyDescent="0.25">
      <c r="A118" s="141"/>
      <c r="B118" s="26" t="str">
        <f>IFERROR(INDEX('SEMANA 17 AL 21 MAR'!$A$7:$AA$383,MATCH(A118,'SEMANA 17 AL 21 MAR'!$A$7:$A$424),2),"")</f>
        <v/>
      </c>
      <c r="C118" s="26" t="str">
        <f>IFERROR(INDEX('SEMANA 17 AL 21 MAR'!$A$7:$AA$383,MATCH(A118,'SEMANA 17 AL 21 MAR'!$A$7:$A$424),3),"")</f>
        <v/>
      </c>
      <c r="D118" s="26" t="str">
        <f>IFERROR(INDEX('SEMANA 17 AL 21 MAR'!$A$7:$AA$383,MATCH(A118,'SEMANA 17 AL 21 MAR'!$A$7:$A$424),5),"")</f>
        <v/>
      </c>
      <c r="E118" s="122" t="str">
        <f>IFERROR(INDEX('SEMANA 17 AL 21 MAR'!$A$7:$AA$383,MATCH(A118,'SEMANA 17 AL 21 MAR'!$A$7:$A$424),6),"")</f>
        <v/>
      </c>
      <c r="F118" s="123" t="str">
        <f>IFERROR(INDEX('SEMANA 17 AL 21 MAR'!$A$7:$AA$383,MATCH(A118,'SEMANA 17 AL 21 MAR'!$A$7:$A$424),7),"")</f>
        <v/>
      </c>
      <c r="G118" s="284" t="str">
        <f>IFERROR(INDEX('SEMANA 17 AL 21 MAR'!$A$7:$AA$383,MATCH(A118,'SEMANA 17 AL 21 MAR'!$A$7:$A$424),22),"")</f>
        <v/>
      </c>
      <c r="H118" s="313" t="str">
        <f t="shared" si="9"/>
        <v/>
      </c>
      <c r="I118" s="314"/>
      <c r="K118" s="84"/>
      <c r="L118" s="86"/>
      <c r="M118" s="86"/>
      <c r="N118" s="86"/>
      <c r="O118" s="86"/>
      <c r="P118" s="86"/>
      <c r="Q118" s="86"/>
      <c r="R118" s="86"/>
      <c r="S118"/>
      <c r="T118" s="84"/>
      <c r="U118" s="84"/>
      <c r="V118"/>
      <c r="W118"/>
      <c r="X118"/>
      <c r="Y118"/>
      <c r="Z118"/>
      <c r="AA118"/>
      <c r="AB118"/>
      <c r="AC118"/>
      <c r="AD118"/>
      <c r="AE118"/>
      <c r="AF118"/>
    </row>
    <row r="119" spans="1:32" hidden="1" x14ac:dyDescent="0.25">
      <c r="A119" s="141"/>
      <c r="B119" s="26" t="str">
        <f>IFERROR(INDEX('SEMANA 17 AL 21 MAR'!$A$7:$AA$383,MATCH(A119,'SEMANA 17 AL 21 MAR'!$A$7:$A$424),2),"")</f>
        <v/>
      </c>
      <c r="C119" s="26" t="str">
        <f>IFERROR(INDEX('SEMANA 17 AL 21 MAR'!$A$7:$AA$383,MATCH(A119,'SEMANA 17 AL 21 MAR'!$A$7:$A$424),3),"")</f>
        <v/>
      </c>
      <c r="D119" s="26" t="str">
        <f>IFERROR(INDEX('SEMANA 17 AL 21 MAR'!$A$7:$AA$383,MATCH(A119,'SEMANA 17 AL 21 MAR'!$A$7:$A$424),5),"")</f>
        <v/>
      </c>
      <c r="E119" s="122" t="str">
        <f>IFERROR(INDEX('SEMANA 17 AL 21 MAR'!$A$7:$AA$383,MATCH(A119,'SEMANA 17 AL 21 MAR'!$A$7:$A$424),6),"")</f>
        <v/>
      </c>
      <c r="F119" s="123" t="str">
        <f>IFERROR(INDEX('SEMANA 17 AL 21 MAR'!$A$7:$AA$383,MATCH(A119,'SEMANA 17 AL 21 MAR'!$A$7:$A$424),7),"")</f>
        <v/>
      </c>
      <c r="G119" s="284" t="str">
        <f>IFERROR(INDEX('SEMANA 17 AL 21 MAR'!$A$7:$AA$383,MATCH(A119,'SEMANA 17 AL 21 MAR'!$A$7:$A$424),22),"")</f>
        <v/>
      </c>
      <c r="H119" s="313" t="str">
        <f t="shared" si="9"/>
        <v/>
      </c>
      <c r="I119" s="314"/>
      <c r="K119" s="84"/>
      <c r="L119" s="86"/>
      <c r="M119" s="86"/>
      <c r="N119" s="86"/>
      <c r="O119" s="86"/>
      <c r="P119" s="86"/>
      <c r="Q119" s="86"/>
      <c r="R119" s="86"/>
      <c r="S119"/>
      <c r="T119" s="84"/>
      <c r="U119" s="84"/>
      <c r="V119"/>
      <c r="W119"/>
      <c r="X119"/>
      <c r="Y119"/>
      <c r="Z119"/>
      <c r="AA119"/>
      <c r="AB119"/>
      <c r="AC119"/>
      <c r="AD119"/>
      <c r="AE119"/>
      <c r="AF119"/>
    </row>
    <row r="120" spans="1:32" hidden="1" x14ac:dyDescent="0.25">
      <c r="A120" s="141"/>
      <c r="B120" s="26" t="str">
        <f>IFERROR(INDEX('SEMANA 17 AL 21 MAR'!$A$7:$AA$383,MATCH(A120,'SEMANA 17 AL 21 MAR'!$A$7:$A$424),2),"")</f>
        <v/>
      </c>
      <c r="C120" s="26" t="str">
        <f>IFERROR(INDEX('SEMANA 17 AL 21 MAR'!$A$7:$AA$383,MATCH(A120,'SEMANA 17 AL 21 MAR'!$A$7:$A$424),3),"")</f>
        <v/>
      </c>
      <c r="D120" s="26" t="str">
        <f>IFERROR(INDEX('SEMANA 17 AL 21 MAR'!$A$7:$AA$383,MATCH(A120,'SEMANA 17 AL 21 MAR'!$A$7:$A$424),5),"")</f>
        <v/>
      </c>
      <c r="E120" s="122" t="str">
        <f>IFERROR(INDEX('SEMANA 17 AL 21 MAR'!$A$7:$AA$383,MATCH(A120,'SEMANA 17 AL 21 MAR'!$A$7:$A$424),6),"")</f>
        <v/>
      </c>
      <c r="F120" s="123" t="str">
        <f>IFERROR(INDEX('SEMANA 17 AL 21 MAR'!$A$7:$AA$383,MATCH(A120,'SEMANA 17 AL 21 MAR'!$A$7:$A$424),7),"")</f>
        <v/>
      </c>
      <c r="G120" s="284" t="str">
        <f>IFERROR(INDEX('SEMANA 17 AL 21 MAR'!$A$7:$AA$383,MATCH(A120,'SEMANA 17 AL 21 MAR'!$A$7:$A$424),22),"")</f>
        <v/>
      </c>
      <c r="H120" s="313" t="str">
        <f t="shared" si="9"/>
        <v/>
      </c>
      <c r="I120" s="314"/>
      <c r="K120" s="84"/>
      <c r="L120" s="86"/>
      <c r="M120" s="86"/>
      <c r="N120" s="86"/>
      <c r="O120" s="86"/>
      <c r="P120" s="86"/>
      <c r="Q120" s="86"/>
      <c r="R120" s="86"/>
      <c r="S120"/>
      <c r="T120" s="84"/>
      <c r="U120" s="84"/>
      <c r="V120"/>
      <c r="W120"/>
      <c r="X120"/>
      <c r="Y120"/>
      <c r="Z120"/>
      <c r="AA120"/>
      <c r="AB120"/>
      <c r="AC120"/>
      <c r="AD120"/>
      <c r="AE120"/>
      <c r="AF120"/>
    </row>
    <row r="121" spans="1:32" hidden="1" x14ac:dyDescent="0.25">
      <c r="A121" s="141"/>
      <c r="B121" s="26" t="str">
        <f>IFERROR(INDEX('SEMANA 17 AL 21 MAR'!$A$7:$AA$383,MATCH(A121,'SEMANA 17 AL 21 MAR'!$A$7:$A$424),2),"")</f>
        <v/>
      </c>
      <c r="C121" s="26" t="str">
        <f>IFERROR(INDEX('SEMANA 17 AL 21 MAR'!$A$7:$AA$383,MATCH(A121,'SEMANA 17 AL 21 MAR'!$A$7:$A$424),3),"")</f>
        <v/>
      </c>
      <c r="D121" s="26" t="str">
        <f>IFERROR(INDEX('SEMANA 17 AL 21 MAR'!$A$7:$AA$383,MATCH(A121,'SEMANA 17 AL 21 MAR'!$A$7:$A$424),5),"")</f>
        <v/>
      </c>
      <c r="E121" s="122" t="str">
        <f>IFERROR(INDEX('SEMANA 17 AL 21 MAR'!$A$7:$AA$383,MATCH(A121,'SEMANA 17 AL 21 MAR'!$A$7:$A$424),6),"")</f>
        <v/>
      </c>
      <c r="F121" s="123" t="str">
        <f>IFERROR(INDEX('SEMANA 17 AL 21 MAR'!$A$7:$AA$383,MATCH(A121,'SEMANA 17 AL 21 MAR'!$A$7:$A$424),7),"")</f>
        <v/>
      </c>
      <c r="G121" s="284" t="str">
        <f>IFERROR(INDEX('SEMANA 17 AL 21 MAR'!$A$7:$AA$383,MATCH(A121,'SEMANA 17 AL 21 MAR'!$A$7:$A$424),22),"")</f>
        <v/>
      </c>
      <c r="H121" s="313" t="str">
        <f t="shared" si="9"/>
        <v/>
      </c>
      <c r="I121" s="314"/>
      <c r="K121" s="84"/>
      <c r="L121" s="86"/>
      <c r="M121" s="86"/>
      <c r="N121" s="86"/>
      <c r="O121" s="86"/>
      <c r="P121" s="86"/>
      <c r="Q121" s="86"/>
      <c r="R121" s="86"/>
      <c r="S121"/>
      <c r="T121" s="84"/>
      <c r="U121" s="84"/>
      <c r="V121"/>
      <c r="W121"/>
      <c r="X121"/>
      <c r="Y121"/>
      <c r="Z121"/>
      <c r="AA121"/>
      <c r="AB121"/>
      <c r="AC121"/>
      <c r="AD121"/>
      <c r="AE121"/>
      <c r="AF121"/>
    </row>
    <row r="122" spans="1:32" hidden="1" x14ac:dyDescent="0.25">
      <c r="A122" s="141"/>
      <c r="B122" s="26" t="str">
        <f>IFERROR(INDEX('SEMANA 17 AL 21 MAR'!$A$7:$AA$383,MATCH(A122,'SEMANA 17 AL 21 MAR'!$A$7:$A$424),2),"")</f>
        <v/>
      </c>
      <c r="C122" s="26" t="str">
        <f>IFERROR(INDEX('SEMANA 17 AL 21 MAR'!$A$7:$AA$383,MATCH(A122,'SEMANA 17 AL 21 MAR'!$A$7:$A$424),3),"")</f>
        <v/>
      </c>
      <c r="D122" s="26" t="str">
        <f>IFERROR(INDEX('SEMANA 17 AL 21 MAR'!$A$7:$AA$383,MATCH(A122,'SEMANA 17 AL 21 MAR'!$A$7:$A$424),5),"")</f>
        <v/>
      </c>
      <c r="E122" s="122" t="str">
        <f>IFERROR(INDEX('SEMANA 17 AL 21 MAR'!$A$7:$AA$383,MATCH(A122,'SEMANA 17 AL 21 MAR'!$A$7:$A$424),6),"")</f>
        <v/>
      </c>
      <c r="F122" s="123" t="str">
        <f>IFERROR(INDEX('SEMANA 17 AL 21 MAR'!$A$7:$AA$383,MATCH(A122,'SEMANA 17 AL 21 MAR'!$A$7:$A$424),7),"")</f>
        <v/>
      </c>
      <c r="G122" s="284" t="str">
        <f>IFERROR(INDEX('SEMANA 17 AL 21 MAR'!$A$7:$AA$383,MATCH(A122,'SEMANA 17 AL 21 MAR'!$A$7:$A$424),22),"")</f>
        <v/>
      </c>
      <c r="H122" s="313" t="str">
        <f t="shared" si="9"/>
        <v/>
      </c>
      <c r="I122" s="314"/>
      <c r="K122" s="84"/>
      <c r="L122" s="86"/>
      <c r="M122" s="86"/>
      <c r="N122" s="86"/>
      <c r="O122" s="86"/>
      <c r="P122" s="86"/>
      <c r="Q122" s="86"/>
      <c r="R122" s="86"/>
      <c r="S122"/>
      <c r="T122" s="84"/>
      <c r="U122" s="84"/>
      <c r="V122"/>
      <c r="W122"/>
      <c r="X122"/>
      <c r="Y122"/>
      <c r="Z122"/>
      <c r="AA122"/>
      <c r="AB122"/>
      <c r="AC122"/>
      <c r="AD122"/>
      <c r="AE122"/>
      <c r="AF122"/>
    </row>
    <row r="123" spans="1:32" hidden="1" x14ac:dyDescent="0.25">
      <c r="A123" s="141"/>
      <c r="B123" s="26" t="str">
        <f>IFERROR(INDEX('SEMANA 17 AL 21 MAR'!$A$7:$AA$383,MATCH(A123,'SEMANA 17 AL 21 MAR'!$A$7:$A$424),2),"")</f>
        <v/>
      </c>
      <c r="C123" s="26" t="str">
        <f>IFERROR(INDEX('SEMANA 17 AL 21 MAR'!$A$7:$AA$383,MATCH(A123,'SEMANA 17 AL 21 MAR'!$A$7:$A$424),3),"")</f>
        <v/>
      </c>
      <c r="D123" s="26" t="str">
        <f>IFERROR(INDEX('SEMANA 17 AL 21 MAR'!$A$7:$AA$383,MATCH(A123,'SEMANA 17 AL 21 MAR'!$A$7:$A$424),5),"")</f>
        <v/>
      </c>
      <c r="E123" s="122" t="str">
        <f>IFERROR(INDEX('SEMANA 17 AL 21 MAR'!$A$7:$AA$383,MATCH(A123,'SEMANA 17 AL 21 MAR'!$A$7:$A$424),6),"")</f>
        <v/>
      </c>
      <c r="F123" s="123" t="str">
        <f>IFERROR(INDEX('SEMANA 17 AL 21 MAR'!$A$7:$AA$383,MATCH(A123,'SEMANA 17 AL 21 MAR'!$A$7:$A$424),7),"")</f>
        <v/>
      </c>
      <c r="G123" s="284" t="str">
        <f>IFERROR(INDEX('SEMANA 17 AL 21 MAR'!$A$7:$AA$383,MATCH(A123,'SEMANA 17 AL 21 MAR'!$A$7:$A$424),22),"")</f>
        <v/>
      </c>
      <c r="H123" s="313" t="str">
        <f t="shared" si="9"/>
        <v/>
      </c>
      <c r="I123" s="314"/>
      <c r="K123" s="84"/>
      <c r="L123" s="86"/>
      <c r="M123" s="86"/>
      <c r="N123" s="86"/>
      <c r="O123" s="86"/>
      <c r="P123" s="86"/>
      <c r="Q123" s="86"/>
      <c r="R123" s="86"/>
      <c r="S123"/>
      <c r="T123" s="84"/>
      <c r="U123" s="84"/>
      <c r="V123"/>
      <c r="W123"/>
      <c r="X123"/>
      <c r="Y123"/>
      <c r="Z123"/>
      <c r="AA123"/>
      <c r="AB123"/>
      <c r="AC123"/>
      <c r="AD123"/>
      <c r="AE123"/>
      <c r="AF123"/>
    </row>
    <row r="124" spans="1:32" hidden="1" x14ac:dyDescent="0.25">
      <c r="A124" s="141"/>
      <c r="B124" s="26" t="str">
        <f>IFERROR(INDEX('SEMANA 17 AL 21 MAR'!$A$7:$AA$383,MATCH(A124,'SEMANA 17 AL 21 MAR'!$A$7:$A$424),2),"")</f>
        <v/>
      </c>
      <c r="C124" s="26" t="str">
        <f>IFERROR(INDEX('SEMANA 17 AL 21 MAR'!$A$7:$AA$383,MATCH(A124,'SEMANA 17 AL 21 MAR'!$A$7:$A$424),3),"")</f>
        <v/>
      </c>
      <c r="D124" s="26" t="str">
        <f>IFERROR(INDEX('SEMANA 17 AL 21 MAR'!$A$7:$AA$383,MATCH(A124,'SEMANA 17 AL 21 MAR'!$A$7:$A$424),5),"")</f>
        <v/>
      </c>
      <c r="E124" s="122" t="str">
        <f>IFERROR(INDEX('SEMANA 17 AL 21 MAR'!$A$7:$AA$383,MATCH(A124,'SEMANA 17 AL 21 MAR'!$A$7:$A$424),6),"")</f>
        <v/>
      </c>
      <c r="F124" s="123" t="str">
        <f>IFERROR(INDEX('SEMANA 17 AL 21 MAR'!$A$7:$AA$383,MATCH(A124,'SEMANA 17 AL 21 MAR'!$A$7:$A$424),7),"")</f>
        <v/>
      </c>
      <c r="G124" s="284" t="str">
        <f>IFERROR(INDEX('SEMANA 17 AL 21 MAR'!$A$7:$AA$383,MATCH(A124,'SEMANA 17 AL 21 MAR'!$A$7:$A$424),22),"")</f>
        <v/>
      </c>
      <c r="H124" s="313" t="str">
        <f t="shared" si="9"/>
        <v/>
      </c>
      <c r="I124" s="314"/>
      <c r="K124" s="84"/>
      <c r="L124" s="86"/>
      <c r="M124" s="86"/>
      <c r="N124" s="86"/>
      <c r="O124" s="86"/>
      <c r="P124" s="86"/>
      <c r="Q124" s="86"/>
      <c r="R124" s="86"/>
      <c r="S124"/>
      <c r="T124" s="84"/>
      <c r="U124" s="84"/>
      <c r="V124"/>
      <c r="W124"/>
      <c r="X124"/>
      <c r="Y124"/>
      <c r="Z124"/>
      <c r="AA124"/>
      <c r="AB124"/>
      <c r="AC124"/>
      <c r="AD124"/>
      <c r="AE124"/>
      <c r="AF124"/>
    </row>
    <row r="125" spans="1:32" hidden="1" x14ac:dyDescent="0.25">
      <c r="A125" s="141"/>
      <c r="B125" s="26" t="str">
        <f>IFERROR(INDEX('SEMANA 17 AL 21 MAR'!$A$7:$AA$383,MATCH(A125,'SEMANA 17 AL 21 MAR'!$A$7:$A$424),2),"")</f>
        <v/>
      </c>
      <c r="C125" s="26" t="str">
        <f>IFERROR(INDEX('SEMANA 17 AL 21 MAR'!$A$7:$AA$383,MATCH(A125,'SEMANA 17 AL 21 MAR'!$A$7:$A$424),3),"")</f>
        <v/>
      </c>
      <c r="D125" s="26" t="str">
        <f>IFERROR(INDEX('SEMANA 17 AL 21 MAR'!$A$7:$AA$383,MATCH(A125,'SEMANA 17 AL 21 MAR'!$A$7:$A$424),5),"")</f>
        <v/>
      </c>
      <c r="E125" s="122" t="str">
        <f>IFERROR(INDEX('SEMANA 17 AL 21 MAR'!$A$7:$AA$383,MATCH(A125,'SEMANA 17 AL 21 MAR'!$A$7:$A$424),6),"")</f>
        <v/>
      </c>
      <c r="F125" s="123" t="str">
        <f>IFERROR(INDEX('SEMANA 17 AL 21 MAR'!$A$7:$AA$383,MATCH(A125,'SEMANA 17 AL 21 MAR'!$A$7:$A$424),7),"")</f>
        <v/>
      </c>
      <c r="G125" s="284" t="str">
        <f>IFERROR(INDEX('SEMANA 17 AL 21 MAR'!$A$7:$AA$383,MATCH(A125,'SEMANA 17 AL 21 MAR'!$A$7:$A$424),22),"")</f>
        <v/>
      </c>
      <c r="H125" s="313" t="str">
        <f t="shared" si="9"/>
        <v/>
      </c>
      <c r="I125" s="314"/>
      <c r="K125" s="84"/>
      <c r="L125" s="86"/>
      <c r="M125" s="86"/>
      <c r="N125" s="86"/>
      <c r="O125" s="86"/>
      <c r="P125" s="86"/>
      <c r="Q125" s="86"/>
      <c r="R125" s="86"/>
      <c r="S125"/>
      <c r="T125" s="84"/>
      <c r="U125" s="84"/>
      <c r="V125"/>
      <c r="W125"/>
      <c r="X125"/>
      <c r="Y125"/>
      <c r="Z125"/>
      <c r="AA125"/>
      <c r="AB125"/>
      <c r="AC125"/>
      <c r="AD125"/>
      <c r="AE125"/>
      <c r="AF125"/>
    </row>
    <row r="126" spans="1:32" hidden="1" x14ac:dyDescent="0.25">
      <c r="A126" s="141"/>
      <c r="B126" s="26" t="str">
        <f>IFERROR(INDEX('SEMANA 17 AL 21 MAR'!$A$7:$AA$383,MATCH(A126,'SEMANA 17 AL 21 MAR'!$A$7:$A$424),2),"")</f>
        <v/>
      </c>
      <c r="C126" s="26" t="str">
        <f>IFERROR(INDEX('SEMANA 17 AL 21 MAR'!$A$7:$AA$383,MATCH(A126,'SEMANA 17 AL 21 MAR'!$A$7:$A$424),3),"")</f>
        <v/>
      </c>
      <c r="D126" s="26" t="str">
        <f>IFERROR(INDEX('SEMANA 17 AL 21 MAR'!$A$7:$AA$383,MATCH(A126,'SEMANA 17 AL 21 MAR'!$A$7:$A$424),5),"")</f>
        <v/>
      </c>
      <c r="E126" s="122" t="str">
        <f>IFERROR(INDEX('SEMANA 17 AL 21 MAR'!$A$7:$AA$383,MATCH(A126,'SEMANA 17 AL 21 MAR'!$A$7:$A$424),6),"")</f>
        <v/>
      </c>
      <c r="F126" s="123" t="str">
        <f>IFERROR(INDEX('SEMANA 17 AL 21 MAR'!$A$7:$AA$383,MATCH(A126,'SEMANA 17 AL 21 MAR'!$A$7:$A$424),7),"")</f>
        <v/>
      </c>
      <c r="G126" s="284" t="str">
        <f>IFERROR(INDEX('SEMANA 17 AL 21 MAR'!$A$7:$AA$383,MATCH(A126,'SEMANA 17 AL 21 MAR'!$A$7:$A$424),22),"")</f>
        <v/>
      </c>
      <c r="H126" s="313" t="str">
        <f t="shared" si="9"/>
        <v/>
      </c>
      <c r="I126" s="314"/>
      <c r="K126" s="84"/>
      <c r="L126" s="86"/>
      <c r="M126" s="86"/>
      <c r="N126" s="86"/>
      <c r="O126" s="86"/>
      <c r="P126" s="86"/>
      <c r="Q126" s="86"/>
      <c r="R126" s="86"/>
      <c r="S126"/>
      <c r="T126" s="84"/>
      <c r="U126" s="84"/>
      <c r="V126"/>
      <c r="W126"/>
      <c r="X126"/>
      <c r="Y126"/>
      <c r="Z126"/>
      <c r="AA126"/>
      <c r="AB126"/>
      <c r="AC126"/>
      <c r="AD126"/>
      <c r="AE126"/>
      <c r="AF126"/>
    </row>
    <row r="127" spans="1:32" hidden="1" x14ac:dyDescent="0.25">
      <c r="A127" s="141"/>
      <c r="B127" s="26" t="str">
        <f>IFERROR(INDEX('SEMANA 17 AL 21 MAR'!$A$7:$AA$383,MATCH(A127,'SEMANA 17 AL 21 MAR'!$A$7:$A$424),2),"")</f>
        <v/>
      </c>
      <c r="C127" s="26" t="str">
        <f>IFERROR(INDEX('SEMANA 17 AL 21 MAR'!$A$7:$AA$383,MATCH(A127,'SEMANA 17 AL 21 MAR'!$A$7:$A$424),3),"")</f>
        <v/>
      </c>
      <c r="D127" s="26" t="str">
        <f>IFERROR(INDEX('SEMANA 17 AL 21 MAR'!$A$7:$AA$383,MATCH(A127,'SEMANA 17 AL 21 MAR'!$A$7:$A$424),5),"")</f>
        <v/>
      </c>
      <c r="E127" s="122" t="str">
        <f>IFERROR(INDEX('SEMANA 17 AL 21 MAR'!$A$7:$AA$383,MATCH(A127,'SEMANA 17 AL 21 MAR'!$A$7:$A$424),6),"")</f>
        <v/>
      </c>
      <c r="F127" s="123" t="str">
        <f>IFERROR(INDEX('SEMANA 17 AL 21 MAR'!$A$7:$AA$383,MATCH(A127,'SEMANA 17 AL 21 MAR'!$A$7:$A$424),7),"")</f>
        <v/>
      </c>
      <c r="G127" s="284" t="str">
        <f>IFERROR(INDEX('SEMANA 17 AL 21 MAR'!$A$7:$AA$383,MATCH(A127,'SEMANA 17 AL 21 MAR'!$A$7:$A$424),22),"")</f>
        <v/>
      </c>
      <c r="H127" s="313" t="str">
        <f t="shared" si="9"/>
        <v/>
      </c>
      <c r="I127" s="314"/>
      <c r="K127" s="84"/>
      <c r="L127" s="86"/>
      <c r="M127" s="86"/>
      <c r="N127" s="86"/>
      <c r="O127" s="86"/>
      <c r="P127" s="86"/>
      <c r="Q127" s="86"/>
      <c r="R127" s="86"/>
      <c r="S127"/>
      <c r="T127" s="84"/>
      <c r="U127" s="84"/>
      <c r="V127"/>
      <c r="W127"/>
      <c r="X127"/>
      <c r="Y127"/>
      <c r="Z127"/>
      <c r="AA127"/>
      <c r="AB127"/>
      <c r="AC127"/>
      <c r="AD127"/>
      <c r="AE127"/>
      <c r="AF127"/>
    </row>
    <row r="128" spans="1:32" hidden="1" x14ac:dyDescent="0.25">
      <c r="A128" s="141"/>
      <c r="B128" s="26" t="str">
        <f>IFERROR(INDEX('SEMANA 17 AL 21 MAR'!$A$7:$AA$383,MATCH(A128,'SEMANA 17 AL 21 MAR'!$A$7:$A$424),2),"")</f>
        <v/>
      </c>
      <c r="C128" s="26" t="str">
        <f>IFERROR(INDEX('SEMANA 17 AL 21 MAR'!$A$7:$AA$383,MATCH(A128,'SEMANA 17 AL 21 MAR'!$A$7:$A$424),3),"")</f>
        <v/>
      </c>
      <c r="D128" s="26" t="str">
        <f>IFERROR(INDEX('SEMANA 17 AL 21 MAR'!$A$7:$AA$383,MATCH(A128,'SEMANA 17 AL 21 MAR'!$A$7:$A$424),5),"")</f>
        <v/>
      </c>
      <c r="E128" s="122" t="str">
        <f>IFERROR(INDEX('SEMANA 17 AL 21 MAR'!$A$7:$AA$383,MATCH(A128,'SEMANA 17 AL 21 MAR'!$A$7:$A$424),6),"")</f>
        <v/>
      </c>
      <c r="F128" s="123" t="str">
        <f>IFERROR(INDEX('SEMANA 17 AL 21 MAR'!$A$7:$AA$383,MATCH(A128,'SEMANA 17 AL 21 MAR'!$A$7:$A$424),7),"")</f>
        <v/>
      </c>
      <c r="G128" s="284" t="str">
        <f>IFERROR(INDEX('SEMANA 17 AL 21 MAR'!$A$7:$AA$383,MATCH(A128,'SEMANA 17 AL 21 MAR'!$A$7:$A$424),22),"")</f>
        <v/>
      </c>
      <c r="H128" s="313" t="str">
        <f t="shared" si="9"/>
        <v/>
      </c>
      <c r="I128" s="314"/>
      <c r="K128" s="84"/>
      <c r="L128" s="86"/>
      <c r="M128" s="86"/>
      <c r="N128" s="86"/>
      <c r="O128" s="86"/>
      <c r="P128" s="86"/>
      <c r="Q128" s="86"/>
      <c r="R128" s="86"/>
      <c r="S128"/>
      <c r="T128" s="84"/>
      <c r="U128" s="84"/>
      <c r="V128"/>
      <c r="W128"/>
      <c r="X128"/>
      <c r="Y128"/>
      <c r="Z128"/>
      <c r="AA128"/>
      <c r="AB128"/>
      <c r="AC128"/>
      <c r="AD128"/>
      <c r="AE128"/>
      <c r="AF128"/>
    </row>
    <row r="129" spans="1:32" hidden="1" x14ac:dyDescent="0.25">
      <c r="A129" s="141"/>
      <c r="B129" s="26" t="str">
        <f>IFERROR(INDEX('SEMANA 17 AL 21 MAR'!$A$7:$AA$383,MATCH(A129,'SEMANA 17 AL 21 MAR'!$A$7:$A$424),2),"")</f>
        <v/>
      </c>
      <c r="C129" s="26" t="str">
        <f>IFERROR(INDEX('SEMANA 17 AL 21 MAR'!$A$7:$AA$383,MATCH(A129,'SEMANA 17 AL 21 MAR'!$A$7:$A$424),3),"")</f>
        <v/>
      </c>
      <c r="D129" s="26" t="str">
        <f>IFERROR(INDEX('SEMANA 17 AL 21 MAR'!$A$7:$AA$383,MATCH(A129,'SEMANA 17 AL 21 MAR'!$A$7:$A$424),5),"")</f>
        <v/>
      </c>
      <c r="E129" s="122" t="str">
        <f>IFERROR(INDEX('SEMANA 17 AL 21 MAR'!$A$7:$AA$383,MATCH(A129,'SEMANA 17 AL 21 MAR'!$A$7:$A$424),6),"")</f>
        <v/>
      </c>
      <c r="F129" s="123" t="str">
        <f>IFERROR(INDEX('SEMANA 17 AL 21 MAR'!$A$7:$AA$383,MATCH(A129,'SEMANA 17 AL 21 MAR'!$A$7:$A$424),7),"")</f>
        <v/>
      </c>
      <c r="G129" s="284" t="str">
        <f>IFERROR(INDEX('SEMANA 17 AL 21 MAR'!$A$7:$AA$383,MATCH(A129,'SEMANA 17 AL 21 MAR'!$A$7:$A$424),22),"")</f>
        <v/>
      </c>
      <c r="H129" s="313" t="str">
        <f t="shared" si="9"/>
        <v/>
      </c>
      <c r="I129" s="314"/>
      <c r="K129" s="84"/>
      <c r="L129" s="86"/>
      <c r="M129" s="86"/>
      <c r="N129" s="86"/>
      <c r="O129" s="86"/>
      <c r="P129" s="86"/>
      <c r="Q129" s="86"/>
      <c r="R129" s="86"/>
      <c r="S129"/>
      <c r="T129" s="84"/>
      <c r="U129" s="84"/>
      <c r="V129"/>
      <c r="W129"/>
      <c r="X129"/>
      <c r="Y129"/>
      <c r="Z129"/>
      <c r="AA129"/>
      <c r="AB129"/>
      <c r="AC129"/>
      <c r="AD129"/>
      <c r="AE129"/>
      <c r="AF129"/>
    </row>
    <row r="130" spans="1:32" hidden="1" x14ac:dyDescent="0.25">
      <c r="A130" s="141"/>
      <c r="B130" s="26" t="str">
        <f>IFERROR(INDEX('SEMANA 17 AL 21 MAR'!$A$7:$AA$383,MATCH(A130,'SEMANA 17 AL 21 MAR'!$A$7:$A$424),2),"")</f>
        <v/>
      </c>
      <c r="C130" s="26" t="str">
        <f>IFERROR(INDEX('SEMANA 17 AL 21 MAR'!$A$7:$AA$383,MATCH(A130,'SEMANA 17 AL 21 MAR'!$A$7:$A$424),3),"")</f>
        <v/>
      </c>
      <c r="D130" s="26" t="str">
        <f>IFERROR(INDEX('SEMANA 17 AL 21 MAR'!$A$7:$AA$383,MATCH(A130,'SEMANA 17 AL 21 MAR'!$A$7:$A$424),5),"")</f>
        <v/>
      </c>
      <c r="E130" s="122" t="str">
        <f>IFERROR(INDEX('SEMANA 17 AL 21 MAR'!$A$7:$AA$383,MATCH(A130,'SEMANA 17 AL 21 MAR'!$A$7:$A$424),6),"")</f>
        <v/>
      </c>
      <c r="F130" s="123" t="str">
        <f>IFERROR(INDEX('SEMANA 17 AL 21 MAR'!$A$7:$AA$383,MATCH(A130,'SEMANA 17 AL 21 MAR'!$A$7:$A$424),7),"")</f>
        <v/>
      </c>
      <c r="G130" s="284" t="str">
        <f>IFERROR(INDEX('SEMANA 17 AL 21 MAR'!$A$7:$AA$383,MATCH(A130,'SEMANA 17 AL 21 MAR'!$A$7:$A$424),22),"")</f>
        <v/>
      </c>
      <c r="H130" s="313" t="str">
        <f t="shared" si="9"/>
        <v/>
      </c>
      <c r="I130" s="314"/>
      <c r="K130" s="84"/>
      <c r="L130" s="86"/>
      <c r="M130" s="86"/>
      <c r="N130" s="86"/>
      <c r="O130" s="86"/>
      <c r="P130" s="86"/>
      <c r="Q130" s="86"/>
      <c r="R130" s="86"/>
      <c r="S130"/>
      <c r="T130" s="84"/>
      <c r="U130" s="84"/>
      <c r="V130"/>
      <c r="W130"/>
      <c r="X130"/>
      <c r="Y130"/>
      <c r="Z130"/>
      <c r="AA130"/>
      <c r="AB130"/>
      <c r="AC130"/>
      <c r="AD130"/>
      <c r="AE130"/>
      <c r="AF130"/>
    </row>
    <row r="131" spans="1:32" hidden="1" x14ac:dyDescent="0.25">
      <c r="A131" s="141"/>
      <c r="B131" s="26" t="str">
        <f>IFERROR(INDEX('SEMANA 17 AL 21 MAR'!$A$7:$AA$383,MATCH(A131,'SEMANA 17 AL 21 MAR'!$A$7:$A$424),2),"")</f>
        <v/>
      </c>
      <c r="C131" s="26" t="str">
        <f>IFERROR(INDEX('SEMANA 17 AL 21 MAR'!$A$7:$AA$383,MATCH(A131,'SEMANA 17 AL 21 MAR'!$A$7:$A$424),3),"")</f>
        <v/>
      </c>
      <c r="D131" s="26" t="str">
        <f>IFERROR(INDEX('SEMANA 17 AL 21 MAR'!$A$7:$AA$383,MATCH(A131,'SEMANA 17 AL 21 MAR'!$A$7:$A$424),5),"")</f>
        <v/>
      </c>
      <c r="E131" s="122" t="str">
        <f>IFERROR(INDEX('SEMANA 17 AL 21 MAR'!$A$7:$AA$383,MATCH(A131,'SEMANA 17 AL 21 MAR'!$A$7:$A$424),6),"")</f>
        <v/>
      </c>
      <c r="F131" s="123" t="str">
        <f>IFERROR(INDEX('SEMANA 17 AL 21 MAR'!$A$7:$AA$383,MATCH(A131,'SEMANA 17 AL 21 MAR'!$A$7:$A$424),7),"")</f>
        <v/>
      </c>
      <c r="G131" s="284" t="str">
        <f>IFERROR(INDEX('SEMANA 17 AL 21 MAR'!$A$7:$AA$383,MATCH(A131,'SEMANA 17 AL 21 MAR'!$A$7:$A$424),22),"")</f>
        <v/>
      </c>
      <c r="H131" s="313" t="str">
        <f t="shared" si="9"/>
        <v/>
      </c>
      <c r="I131" s="314"/>
      <c r="K131" s="84"/>
      <c r="L131" s="86"/>
      <c r="M131" s="86"/>
      <c r="N131" s="86"/>
      <c r="O131" s="86"/>
      <c r="P131" s="86"/>
      <c r="Q131" s="86"/>
      <c r="R131" s="86"/>
      <c r="S131"/>
      <c r="T131" s="84"/>
      <c r="U131" s="84"/>
      <c r="V131"/>
      <c r="W131"/>
      <c r="X131"/>
      <c r="Y131"/>
      <c r="Z131"/>
      <c r="AA131"/>
      <c r="AB131"/>
      <c r="AC131"/>
      <c r="AD131"/>
      <c r="AE131"/>
      <c r="AF131"/>
    </row>
    <row r="132" spans="1:32" hidden="1" x14ac:dyDescent="0.25">
      <c r="A132" s="141"/>
      <c r="B132" s="26" t="str">
        <f>IFERROR(INDEX('SEMANA 17 AL 21 MAR'!$A$7:$AA$383,MATCH(A132,'SEMANA 17 AL 21 MAR'!$A$7:$A$424),2),"")</f>
        <v/>
      </c>
      <c r="C132" s="26" t="str">
        <f>IFERROR(INDEX('SEMANA 17 AL 21 MAR'!$A$7:$AA$383,MATCH(A132,'SEMANA 17 AL 21 MAR'!$A$7:$A$424),3),"")</f>
        <v/>
      </c>
      <c r="D132" s="26" t="str">
        <f>IFERROR(INDEX('SEMANA 17 AL 21 MAR'!$A$7:$AA$383,MATCH(A132,'SEMANA 17 AL 21 MAR'!$A$7:$A$424),5),"")</f>
        <v/>
      </c>
      <c r="E132" s="122" t="str">
        <f>IFERROR(INDEX('SEMANA 17 AL 21 MAR'!$A$7:$AA$383,MATCH(A132,'SEMANA 17 AL 21 MAR'!$A$7:$A$424),6),"")</f>
        <v/>
      </c>
      <c r="F132" s="123" t="str">
        <f>IFERROR(INDEX('SEMANA 17 AL 21 MAR'!$A$7:$AA$383,MATCH(A132,'SEMANA 17 AL 21 MAR'!$A$7:$A$424),7),"")</f>
        <v/>
      </c>
      <c r="G132" s="284" t="str">
        <f>IFERROR(INDEX('SEMANA 17 AL 21 MAR'!$A$7:$AA$383,MATCH(A132,'SEMANA 17 AL 21 MAR'!$A$7:$A$424),22),"")</f>
        <v/>
      </c>
      <c r="H132" s="313" t="str">
        <f t="shared" si="9"/>
        <v/>
      </c>
      <c r="I132" s="314"/>
      <c r="K132" s="84"/>
      <c r="L132" s="86"/>
      <c r="M132" s="86"/>
      <c r="N132" s="86"/>
      <c r="O132" s="86"/>
      <c r="P132" s="86"/>
      <c r="Q132" s="86"/>
      <c r="R132" s="86"/>
      <c r="S132"/>
      <c r="T132" s="84"/>
      <c r="U132" s="84"/>
      <c r="V132"/>
      <c r="W132"/>
      <c r="X132"/>
      <c r="Y132"/>
      <c r="Z132"/>
      <c r="AA132"/>
      <c r="AB132"/>
      <c r="AC132"/>
      <c r="AD132"/>
      <c r="AE132"/>
      <c r="AF132"/>
    </row>
    <row r="133" spans="1:32" hidden="1" x14ac:dyDescent="0.25">
      <c r="A133" s="141"/>
      <c r="B133" s="26" t="str">
        <f>IFERROR(INDEX('SEMANA 17 AL 21 MAR'!$A$7:$AA$383,MATCH(A133,'SEMANA 17 AL 21 MAR'!$A$7:$A$424),2),"")</f>
        <v/>
      </c>
      <c r="C133" s="26" t="str">
        <f>IFERROR(INDEX('SEMANA 17 AL 21 MAR'!$A$7:$AA$383,MATCH(A133,'SEMANA 17 AL 21 MAR'!$A$7:$A$424),3),"")</f>
        <v/>
      </c>
      <c r="D133" s="26" t="str">
        <f>IFERROR(INDEX('SEMANA 17 AL 21 MAR'!$A$7:$AA$383,MATCH(A133,'SEMANA 17 AL 21 MAR'!$A$7:$A$424),5),"")</f>
        <v/>
      </c>
      <c r="E133" s="122" t="str">
        <f>IFERROR(INDEX('SEMANA 17 AL 21 MAR'!$A$7:$AA$383,MATCH(A133,'SEMANA 17 AL 21 MAR'!$A$7:$A$424),6),"")</f>
        <v/>
      </c>
      <c r="F133" s="123" t="str">
        <f>IFERROR(INDEX('SEMANA 17 AL 21 MAR'!$A$7:$AA$383,MATCH(A133,'SEMANA 17 AL 21 MAR'!$A$7:$A$424),7),"")</f>
        <v/>
      </c>
      <c r="G133" s="284" t="str">
        <f>IFERROR(INDEX('SEMANA 17 AL 21 MAR'!$A$7:$AA$383,MATCH(A133,'SEMANA 17 AL 21 MAR'!$A$7:$A$424),22),"")</f>
        <v/>
      </c>
      <c r="H133" s="313" t="str">
        <f t="shared" si="9"/>
        <v/>
      </c>
      <c r="I133" s="314"/>
      <c r="K133" s="84"/>
      <c r="L133" s="86"/>
      <c r="M133" s="86"/>
      <c r="N133" s="86"/>
      <c r="O133" s="86"/>
      <c r="P133" s="86"/>
      <c r="Q133" s="86"/>
      <c r="R133" s="86"/>
      <c r="S133"/>
      <c r="T133" s="84"/>
      <c r="U133" s="84"/>
      <c r="V133"/>
      <c r="W133"/>
      <c r="X133"/>
      <c r="Y133"/>
      <c r="Z133"/>
      <c r="AA133"/>
      <c r="AB133"/>
      <c r="AC133"/>
      <c r="AD133"/>
      <c r="AE133"/>
      <c r="AF133"/>
    </row>
    <row r="134" spans="1:32" hidden="1" x14ac:dyDescent="0.25">
      <c r="A134" s="141"/>
      <c r="B134" s="26" t="str">
        <f>IFERROR(INDEX('SEMANA 17 AL 21 MAR'!$A$7:$AA$383,MATCH(A134,'SEMANA 17 AL 21 MAR'!$A$7:$A$424),2),"")</f>
        <v/>
      </c>
      <c r="C134" s="26" t="str">
        <f>IFERROR(INDEX('SEMANA 17 AL 21 MAR'!$A$7:$AA$383,MATCH(A134,'SEMANA 17 AL 21 MAR'!$A$7:$A$424),3),"")</f>
        <v/>
      </c>
      <c r="D134" s="26" t="str">
        <f>IFERROR(INDEX('SEMANA 17 AL 21 MAR'!$A$7:$AA$383,MATCH(A134,'SEMANA 17 AL 21 MAR'!$A$7:$A$424),5),"")</f>
        <v/>
      </c>
      <c r="E134" s="122" t="str">
        <f>IFERROR(INDEX('SEMANA 17 AL 21 MAR'!$A$7:$AA$383,MATCH(A134,'SEMANA 17 AL 21 MAR'!$A$7:$A$424),6),"")</f>
        <v/>
      </c>
      <c r="F134" s="123" t="str">
        <f>IFERROR(INDEX('SEMANA 17 AL 21 MAR'!$A$7:$AA$383,MATCH(A134,'SEMANA 17 AL 21 MAR'!$A$7:$A$424),7),"")</f>
        <v/>
      </c>
      <c r="G134" s="284" t="str">
        <f>IFERROR(INDEX('SEMANA 17 AL 21 MAR'!$A$7:$AA$383,MATCH(A134,'SEMANA 17 AL 21 MAR'!$A$7:$A$424),22),"")</f>
        <v/>
      </c>
      <c r="H134" s="313" t="str">
        <f t="shared" si="9"/>
        <v/>
      </c>
      <c r="I134" s="314"/>
      <c r="K134" s="84"/>
      <c r="L134" s="86"/>
      <c r="M134" s="86"/>
      <c r="N134" s="86"/>
      <c r="O134" s="86"/>
      <c r="P134" s="86"/>
      <c r="Q134" s="86"/>
      <c r="R134" s="86"/>
      <c r="S134"/>
      <c r="T134" s="84"/>
      <c r="U134" s="84"/>
      <c r="V134"/>
      <c r="W134"/>
      <c r="X134"/>
      <c r="Y134"/>
      <c r="Z134"/>
      <c r="AA134"/>
      <c r="AB134"/>
      <c r="AC134"/>
      <c r="AD134"/>
      <c r="AE134"/>
      <c r="AF134"/>
    </row>
    <row r="135" spans="1:32" hidden="1" x14ac:dyDescent="0.25">
      <c r="A135" s="141"/>
      <c r="B135" s="26" t="str">
        <f>IFERROR(INDEX('SEMANA 17 AL 21 MAR'!$A$7:$AA$383,MATCH(A135,'SEMANA 17 AL 21 MAR'!$A$7:$A$424),2),"")</f>
        <v/>
      </c>
      <c r="C135" s="26" t="str">
        <f>IFERROR(INDEX('SEMANA 17 AL 21 MAR'!$A$7:$AA$383,MATCH(A135,'SEMANA 17 AL 21 MAR'!$A$7:$A$424),3),"")</f>
        <v/>
      </c>
      <c r="D135" s="26" t="str">
        <f>IFERROR(INDEX('SEMANA 17 AL 21 MAR'!$A$7:$AA$383,MATCH(A135,'SEMANA 17 AL 21 MAR'!$A$7:$A$424),5),"")</f>
        <v/>
      </c>
      <c r="E135" s="122" t="str">
        <f>IFERROR(INDEX('SEMANA 17 AL 21 MAR'!$A$7:$AA$383,MATCH(A135,'SEMANA 17 AL 21 MAR'!$A$7:$A$424),6),"")</f>
        <v/>
      </c>
      <c r="F135" s="123" t="str">
        <f>IFERROR(INDEX('SEMANA 17 AL 21 MAR'!$A$7:$AA$383,MATCH(A135,'SEMANA 17 AL 21 MAR'!$A$7:$A$424),7),"")</f>
        <v/>
      </c>
      <c r="G135" s="284" t="str">
        <f>IFERROR(INDEX('SEMANA 17 AL 21 MAR'!$A$7:$AA$383,MATCH(A135,'SEMANA 17 AL 21 MAR'!$A$7:$A$424),22),"")</f>
        <v/>
      </c>
      <c r="H135" s="313" t="str">
        <f t="shared" si="9"/>
        <v/>
      </c>
      <c r="I135" s="314"/>
      <c r="K135" s="84"/>
      <c r="L135" s="86"/>
      <c r="M135" s="86"/>
      <c r="N135" s="86"/>
      <c r="O135" s="86"/>
      <c r="P135" s="86"/>
      <c r="Q135" s="86"/>
      <c r="R135" s="86"/>
      <c r="S135"/>
      <c r="T135" s="84"/>
      <c r="U135" s="84"/>
      <c r="V135"/>
      <c r="W135"/>
      <c r="X135"/>
      <c r="Y135"/>
      <c r="Z135"/>
      <c r="AA135"/>
      <c r="AB135"/>
      <c r="AC135"/>
      <c r="AD135"/>
      <c r="AE135"/>
      <c r="AF135"/>
    </row>
    <row r="136" spans="1:32" hidden="1" x14ac:dyDescent="0.25"/>
  </sheetData>
  <sortState xmlns:xlrd2="http://schemas.microsoft.com/office/spreadsheetml/2017/richdata2" ref="A5:B30">
    <sortCondition ref="B5:B30"/>
  </sortState>
  <mergeCells count="269">
    <mergeCell ref="H135:I135"/>
    <mergeCell ref="H73:I73"/>
    <mergeCell ref="H130:I130"/>
    <mergeCell ref="H131:I131"/>
    <mergeCell ref="H132:I132"/>
    <mergeCell ref="H133:I133"/>
    <mergeCell ref="H134:I134"/>
    <mergeCell ref="H125:I125"/>
    <mergeCell ref="H126:I126"/>
    <mergeCell ref="H127:I127"/>
    <mergeCell ref="H128:I128"/>
    <mergeCell ref="H129:I129"/>
    <mergeCell ref="H120:I120"/>
    <mergeCell ref="H121:I121"/>
    <mergeCell ref="H122:I122"/>
    <mergeCell ref="H123:I123"/>
    <mergeCell ref="H124:I124"/>
    <mergeCell ref="H115:I115"/>
    <mergeCell ref="H116:I116"/>
    <mergeCell ref="H117:I117"/>
    <mergeCell ref="H118:I118"/>
    <mergeCell ref="H119:I119"/>
    <mergeCell ref="H110:I110"/>
    <mergeCell ref="H111:I111"/>
    <mergeCell ref="H112:I112"/>
    <mergeCell ref="H113:I113"/>
    <mergeCell ref="H114:I114"/>
    <mergeCell ref="H105:I105"/>
    <mergeCell ref="H106:I106"/>
    <mergeCell ref="H107:I107"/>
    <mergeCell ref="H108:I108"/>
    <mergeCell ref="H109:I109"/>
    <mergeCell ref="H100:I100"/>
    <mergeCell ref="H101:I101"/>
    <mergeCell ref="H102:I102"/>
    <mergeCell ref="H103:I103"/>
    <mergeCell ref="H104:I104"/>
    <mergeCell ref="H95:I95"/>
    <mergeCell ref="H96:I96"/>
    <mergeCell ref="H97:I97"/>
    <mergeCell ref="H98:I98"/>
    <mergeCell ref="H99:I99"/>
    <mergeCell ref="H90:I90"/>
    <mergeCell ref="H91:I91"/>
    <mergeCell ref="H92:I92"/>
    <mergeCell ref="H93:I93"/>
    <mergeCell ref="H94:I94"/>
    <mergeCell ref="H85:I85"/>
    <mergeCell ref="H86:I86"/>
    <mergeCell ref="H87:I87"/>
    <mergeCell ref="H88:I88"/>
    <mergeCell ref="H89:I89"/>
    <mergeCell ref="H80:I80"/>
    <mergeCell ref="H81:I81"/>
    <mergeCell ref="H82:I82"/>
    <mergeCell ref="H83:I83"/>
    <mergeCell ref="H84:I84"/>
    <mergeCell ref="H75:I75"/>
    <mergeCell ref="H76:I76"/>
    <mergeCell ref="H77:I77"/>
    <mergeCell ref="H78:I78"/>
    <mergeCell ref="H79:I79"/>
    <mergeCell ref="AA38:AG38"/>
    <mergeCell ref="H74:I74"/>
    <mergeCell ref="AA31:AG31"/>
    <mergeCell ref="AA32:AG32"/>
    <mergeCell ref="AA33:AG33"/>
    <mergeCell ref="AA34:AG34"/>
    <mergeCell ref="AA35:AG35"/>
    <mergeCell ref="L38:M38"/>
    <mergeCell ref="Y36:Z36"/>
    <mergeCell ref="Y37:Z37"/>
    <mergeCell ref="Y38:Z38"/>
    <mergeCell ref="Y31:Z31"/>
    <mergeCell ref="Y32:Z32"/>
    <mergeCell ref="Y33:Z33"/>
    <mergeCell ref="Y34:Z34"/>
    <mergeCell ref="Y35:Z35"/>
    <mergeCell ref="W36:X36"/>
    <mergeCell ref="W37:X37"/>
    <mergeCell ref="W38:X38"/>
    <mergeCell ref="AA29:AG29"/>
    <mergeCell ref="AA30:AG30"/>
    <mergeCell ref="AA21:AG21"/>
    <mergeCell ref="AA22:AG22"/>
    <mergeCell ref="AA23:AG23"/>
    <mergeCell ref="AA24:AG24"/>
    <mergeCell ref="AA25:AG25"/>
    <mergeCell ref="AA36:AG36"/>
    <mergeCell ref="AA37:AG37"/>
    <mergeCell ref="AA20:AG20"/>
    <mergeCell ref="AA11:AG11"/>
    <mergeCell ref="AA12:AG12"/>
    <mergeCell ref="AA13:AG13"/>
    <mergeCell ref="AA14:AG14"/>
    <mergeCell ref="AA15:AG15"/>
    <mergeCell ref="AA26:AG26"/>
    <mergeCell ref="AA27:AG27"/>
    <mergeCell ref="AA28:AG28"/>
    <mergeCell ref="AA17:AG17"/>
    <mergeCell ref="AA18:AG18"/>
    <mergeCell ref="AA19:AG19"/>
    <mergeCell ref="AA4:AG4"/>
    <mergeCell ref="L5:M5"/>
    <mergeCell ref="L6:M6"/>
    <mergeCell ref="L7:M7"/>
    <mergeCell ref="L4:M4"/>
    <mergeCell ref="W10:X10"/>
    <mergeCell ref="Y4:Z4"/>
    <mergeCell ref="Y5:Z5"/>
    <mergeCell ref="Y6:Z6"/>
    <mergeCell ref="Y7:Z7"/>
    <mergeCell ref="Y8:Z8"/>
    <mergeCell ref="Y9:Z9"/>
    <mergeCell ref="Y10:Z10"/>
    <mergeCell ref="W5:X5"/>
    <mergeCell ref="W6:X6"/>
    <mergeCell ref="W7:X7"/>
    <mergeCell ref="W4:X4"/>
    <mergeCell ref="Y16:Z16"/>
    <mergeCell ref="Y17:Z17"/>
    <mergeCell ref="Y18:Z18"/>
    <mergeCell ref="Y19:Z19"/>
    <mergeCell ref="W8:X8"/>
    <mergeCell ref="W9:X9"/>
    <mergeCell ref="L9:M9"/>
    <mergeCell ref="L10:M10"/>
    <mergeCell ref="AA5:AG5"/>
    <mergeCell ref="AA6:AG6"/>
    <mergeCell ref="AA7:AG7"/>
    <mergeCell ref="AA8:AG8"/>
    <mergeCell ref="AA9:AG9"/>
    <mergeCell ref="AA10:AG10"/>
    <mergeCell ref="AA16:AG16"/>
    <mergeCell ref="L8:M8"/>
    <mergeCell ref="Y11:Z11"/>
    <mergeCell ref="Y12:Z12"/>
    <mergeCell ref="Y13:Z13"/>
    <mergeCell ref="Y14:Z14"/>
    <mergeCell ref="Y15:Z15"/>
    <mergeCell ref="W11:X11"/>
    <mergeCell ref="W12:X12"/>
    <mergeCell ref="W13:X13"/>
    <mergeCell ref="L34:M34"/>
    <mergeCell ref="L35:M35"/>
    <mergeCell ref="L36:M36"/>
    <mergeCell ref="L37:M37"/>
    <mergeCell ref="L29:M29"/>
    <mergeCell ref="L30:M30"/>
    <mergeCell ref="L31:M31"/>
    <mergeCell ref="L32:M32"/>
    <mergeCell ref="L33:M33"/>
    <mergeCell ref="L11:M11"/>
    <mergeCell ref="L12:M12"/>
    <mergeCell ref="L13:M13"/>
    <mergeCell ref="L14:M14"/>
    <mergeCell ref="L15:M15"/>
    <mergeCell ref="L16:M16"/>
    <mergeCell ref="L17:M17"/>
    <mergeCell ref="L18:M18"/>
    <mergeCell ref="L19:M19"/>
    <mergeCell ref="Y30:Z30"/>
    <mergeCell ref="Y21:Z21"/>
    <mergeCell ref="Y22:Z22"/>
    <mergeCell ref="Y23:Z23"/>
    <mergeCell ref="Y24:Z24"/>
    <mergeCell ref="Y25:Z25"/>
    <mergeCell ref="L20:M20"/>
    <mergeCell ref="L21:M21"/>
    <mergeCell ref="L22:M22"/>
    <mergeCell ref="L23:M23"/>
    <mergeCell ref="Y20:Z20"/>
    <mergeCell ref="W25:X25"/>
    <mergeCell ref="W26:X26"/>
    <mergeCell ref="W27:X27"/>
    <mergeCell ref="L24:M24"/>
    <mergeCell ref="L25:M25"/>
    <mergeCell ref="L26:M26"/>
    <mergeCell ref="L27:M27"/>
    <mergeCell ref="L28:M28"/>
    <mergeCell ref="W17:X17"/>
    <mergeCell ref="W18:X18"/>
    <mergeCell ref="Y26:Z26"/>
    <mergeCell ref="Y27:Z27"/>
    <mergeCell ref="W28:X28"/>
    <mergeCell ref="W29:X29"/>
    <mergeCell ref="W19:X19"/>
    <mergeCell ref="W20:X20"/>
    <mergeCell ref="W21:X21"/>
    <mergeCell ref="W22:X22"/>
    <mergeCell ref="W23:X23"/>
    <mergeCell ref="W24:X24"/>
    <mergeCell ref="Y28:Z28"/>
    <mergeCell ref="Y29:Z29"/>
    <mergeCell ref="W35:X35"/>
    <mergeCell ref="W30:X30"/>
    <mergeCell ref="W31:X31"/>
    <mergeCell ref="W32:X32"/>
    <mergeCell ref="W33:X33"/>
    <mergeCell ref="W34:X34"/>
    <mergeCell ref="H14:I14"/>
    <mergeCell ref="H13:I13"/>
    <mergeCell ref="H12:I12"/>
    <mergeCell ref="H29:I29"/>
    <mergeCell ref="H28:I28"/>
    <mergeCell ref="H27:I27"/>
    <mergeCell ref="H26:I26"/>
    <mergeCell ref="H19:I19"/>
    <mergeCell ref="H17:I17"/>
    <mergeCell ref="H18:I18"/>
    <mergeCell ref="H16:I16"/>
    <mergeCell ref="H15:I15"/>
    <mergeCell ref="H24:I24"/>
    <mergeCell ref="H23:I23"/>
    <mergeCell ref="H22:I22"/>
    <mergeCell ref="W14:X14"/>
    <mergeCell ref="W15:X15"/>
    <mergeCell ref="W16:X16"/>
    <mergeCell ref="H38:I38"/>
    <mergeCell ref="H37:I37"/>
    <mergeCell ref="H36:I36"/>
    <mergeCell ref="H35:I35"/>
    <mergeCell ref="H34:I34"/>
    <mergeCell ref="H33:I33"/>
    <mergeCell ref="H32:I32"/>
    <mergeCell ref="H31:I31"/>
    <mergeCell ref="H30:I30"/>
    <mergeCell ref="E53:F54"/>
    <mergeCell ref="A69:H69"/>
    <mergeCell ref="A58:B58"/>
    <mergeCell ref="E58:F58"/>
    <mergeCell ref="A60:B60"/>
    <mergeCell ref="A55:B55"/>
    <mergeCell ref="E55:F55"/>
    <mergeCell ref="A57:B57"/>
    <mergeCell ref="A56:B56"/>
    <mergeCell ref="E56:F56"/>
    <mergeCell ref="E57:F57"/>
    <mergeCell ref="C63:D64"/>
    <mergeCell ref="E63:F64"/>
    <mergeCell ref="E65:F65"/>
    <mergeCell ref="E66:F66"/>
    <mergeCell ref="C65:D65"/>
    <mergeCell ref="C66:D66"/>
    <mergeCell ref="H63:AD64"/>
    <mergeCell ref="AF63:AF64"/>
    <mergeCell ref="A1:AG1"/>
    <mergeCell ref="P3:T3"/>
    <mergeCell ref="A40:F40"/>
    <mergeCell ref="A51:F51"/>
    <mergeCell ref="A3:B3"/>
    <mergeCell ref="A49:F49"/>
    <mergeCell ref="H4:I4"/>
    <mergeCell ref="H6:I6"/>
    <mergeCell ref="H5:I5"/>
    <mergeCell ref="H11:I11"/>
    <mergeCell ref="H10:I10"/>
    <mergeCell ref="H9:I9"/>
    <mergeCell ref="H8:I8"/>
    <mergeCell ref="H7:I7"/>
    <mergeCell ref="H25:I25"/>
    <mergeCell ref="H51:AD52"/>
    <mergeCell ref="AF51:AF54"/>
    <mergeCell ref="H21:I21"/>
    <mergeCell ref="H20:I20"/>
    <mergeCell ref="A52:F52"/>
    <mergeCell ref="A53:B54"/>
    <mergeCell ref="C53:C54"/>
    <mergeCell ref="D53:D54"/>
  </mergeCells>
  <conditionalFormatting sqref="K5:K39">
    <cfRule type="containsText" dxfId="8" priority="8" operator="containsText" text="P">
      <formula>NOT(ISERROR(SEARCH("P",K5)))</formula>
    </cfRule>
    <cfRule type="containsText" dxfId="7" priority="9" operator="containsText" text="T">
      <formula>NOT(ISERROR(SEARCH("T",K5)))</formula>
    </cfRule>
  </conditionalFormatting>
  <conditionalFormatting sqref="V5:V39">
    <cfRule type="cellIs" dxfId="6" priority="5" operator="greaterThanOrEqual">
      <formula>100%</formula>
    </cfRule>
    <cfRule type="cellIs" dxfId="5" priority="6" operator="lessThan">
      <formula>75%</formula>
    </cfRule>
    <cfRule type="cellIs" dxfId="4" priority="7" operator="between">
      <formula>0.75</formula>
      <formula>0.999999999999999</formula>
    </cfRule>
  </conditionalFormatting>
  <conditionalFormatting sqref="AI5:AI40">
    <cfRule type="containsText" dxfId="3" priority="1" operator="containsText" text="P">
      <formula>NOT(ISERROR(SEARCH("P",AI5)))</formula>
    </cfRule>
    <cfRule type="containsText" dxfId="2" priority="2" operator="containsText" text="T">
      <formula>NOT(ISERROR(SEARCH("T",AI5)))</formula>
    </cfRule>
  </conditionalFormatting>
  <pageMargins left="3.937007874015748E-2" right="3.937007874015748E-2" top="3.937007874015748E-2" bottom="3.937007874015748E-2" header="0.31496062992125984" footer="0.31496062992125984"/>
  <pageSetup scale="62" orientation="landscape"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1:W34"/>
  <sheetViews>
    <sheetView workbookViewId="0">
      <selection activeCell="U16" sqref="U16"/>
    </sheetView>
  </sheetViews>
  <sheetFormatPr baseColWidth="10" defaultRowHeight="15" x14ac:dyDescent="0.25"/>
  <cols>
    <col min="1" max="1" width="5.28515625" customWidth="1"/>
    <col min="2" max="2" width="12.7109375" style="69" customWidth="1"/>
    <col min="3" max="3" width="9.42578125" customWidth="1"/>
    <col min="4" max="4" width="16.28515625" bestFit="1" customWidth="1"/>
    <col min="5" max="5" width="14.85546875" customWidth="1"/>
    <col min="6" max="6" width="15" customWidth="1"/>
    <col min="7" max="7" width="45.85546875" bestFit="1" customWidth="1"/>
    <col min="8" max="8" width="7.28515625" customWidth="1"/>
    <col min="9" max="9" width="7.140625" customWidth="1"/>
    <col min="10" max="15" width="5" customWidth="1"/>
    <col min="16" max="16" width="13.140625" customWidth="1"/>
    <col min="17" max="17" width="9.42578125" customWidth="1"/>
    <col min="18" max="18" width="6.42578125" customWidth="1"/>
    <col min="19" max="19" width="6" customWidth="1"/>
    <col min="20" max="20" width="3.28515625" customWidth="1"/>
    <col min="21" max="21" width="5.85546875" customWidth="1"/>
    <col min="22" max="22" width="9" customWidth="1"/>
    <col min="23" max="23" width="39.85546875" customWidth="1"/>
  </cols>
  <sheetData>
    <row r="1" spans="1:23" ht="17.25" x14ac:dyDescent="0.3">
      <c r="A1" s="315" t="s">
        <v>1183</v>
      </c>
      <c r="B1" s="347"/>
      <c r="C1" s="347"/>
      <c r="D1" s="347"/>
      <c r="E1" s="347"/>
      <c r="F1" s="347"/>
      <c r="G1" s="347"/>
      <c r="H1" s="347"/>
      <c r="I1" s="347"/>
      <c r="J1" s="347"/>
      <c r="K1" s="347"/>
      <c r="L1" s="347"/>
      <c r="M1" s="347"/>
      <c r="N1" s="347"/>
      <c r="O1" s="347"/>
      <c r="P1" s="347"/>
      <c r="Q1" s="347"/>
      <c r="R1" s="347"/>
      <c r="S1" s="347"/>
      <c r="T1" s="347"/>
      <c r="U1" s="347"/>
      <c r="V1" s="347"/>
      <c r="W1" s="347"/>
    </row>
    <row r="2" spans="1:23" ht="15.75" thickBot="1" x14ac:dyDescent="0.3"/>
    <row r="3" spans="1:23" x14ac:dyDescent="0.25">
      <c r="A3" s="39"/>
      <c r="B3" s="70"/>
      <c r="C3" s="40"/>
      <c r="D3" s="40"/>
      <c r="E3" s="41"/>
      <c r="F3" s="40"/>
      <c r="G3" s="40"/>
      <c r="H3" s="380" t="s">
        <v>1184</v>
      </c>
      <c r="I3" s="381"/>
      <c r="J3" s="50" t="s">
        <v>1172</v>
      </c>
      <c r="K3" s="51"/>
      <c r="L3" s="51"/>
      <c r="M3" s="51"/>
      <c r="N3" s="51"/>
      <c r="O3" s="52"/>
      <c r="P3" s="41"/>
      <c r="Q3" s="41"/>
      <c r="R3" s="41"/>
      <c r="S3" s="41"/>
      <c r="T3" s="67"/>
      <c r="U3" s="68"/>
      <c r="V3" s="47"/>
      <c r="W3" s="48"/>
    </row>
    <row r="4" spans="1:23" ht="23.25" x14ac:dyDescent="0.25">
      <c r="A4" s="49" t="s">
        <v>1166</v>
      </c>
      <c r="B4" s="71" t="s">
        <v>1167</v>
      </c>
      <c r="C4" s="54" t="s">
        <v>22</v>
      </c>
      <c r="D4" s="54" t="s">
        <v>1168</v>
      </c>
      <c r="E4" s="54" t="s">
        <v>1169</v>
      </c>
      <c r="F4" s="54" t="s">
        <v>1170</v>
      </c>
      <c r="G4" s="55" t="s">
        <v>21</v>
      </c>
      <c r="H4" s="56" t="s">
        <v>1171</v>
      </c>
      <c r="I4" s="55" t="s">
        <v>1173</v>
      </c>
      <c r="J4" s="56" t="s">
        <v>1174</v>
      </c>
      <c r="K4" s="54" t="s">
        <v>1175</v>
      </c>
      <c r="L4" s="54" t="s">
        <v>1176</v>
      </c>
      <c r="M4" s="54" t="s">
        <v>1177</v>
      </c>
      <c r="N4" s="54" t="s">
        <v>1178</v>
      </c>
      <c r="O4" s="57" t="s">
        <v>1233</v>
      </c>
      <c r="P4" s="53" t="s">
        <v>1132</v>
      </c>
      <c r="Q4" s="54" t="s">
        <v>1179</v>
      </c>
      <c r="R4" s="55" t="s">
        <v>1180</v>
      </c>
      <c r="S4" s="54"/>
      <c r="T4" s="58"/>
      <c r="U4" s="59"/>
      <c r="V4" s="60" t="s">
        <v>1181</v>
      </c>
      <c r="W4" s="61" t="s">
        <v>1182</v>
      </c>
    </row>
    <row r="5" spans="1:23" x14ac:dyDescent="0.25">
      <c r="A5" s="62"/>
      <c r="B5" s="72"/>
      <c r="C5" s="43"/>
      <c r="D5" s="43"/>
      <c r="E5" s="42"/>
      <c r="F5" s="43"/>
      <c r="G5" s="44"/>
      <c r="H5" s="45"/>
      <c r="I5" s="44"/>
      <c r="J5" s="45"/>
      <c r="K5" s="42"/>
      <c r="L5" s="42"/>
      <c r="M5" s="42"/>
      <c r="N5" s="42"/>
      <c r="O5" s="46"/>
      <c r="P5" s="45"/>
      <c r="Q5" s="42"/>
      <c r="R5" s="42"/>
      <c r="S5" s="42"/>
      <c r="T5" s="63"/>
      <c r="U5" s="64"/>
      <c r="V5" s="65"/>
      <c r="W5" s="66"/>
    </row>
    <row r="6" spans="1:23" x14ac:dyDescent="0.25">
      <c r="A6">
        <v>284638031</v>
      </c>
      <c r="B6" s="69">
        <v>45586</v>
      </c>
      <c r="C6">
        <v>43630</v>
      </c>
      <c r="D6" t="s">
        <v>1185</v>
      </c>
      <c r="E6" t="s">
        <v>1186</v>
      </c>
      <c r="F6" t="s">
        <v>1186</v>
      </c>
      <c r="G6" t="s">
        <v>1218</v>
      </c>
      <c r="H6">
        <v>117</v>
      </c>
      <c r="K6" t="s">
        <v>1232</v>
      </c>
      <c r="L6" t="s">
        <v>1232</v>
      </c>
      <c r="M6" t="s">
        <v>1232</v>
      </c>
      <c r="N6" t="s">
        <v>1232</v>
      </c>
      <c r="P6" t="s">
        <v>28</v>
      </c>
      <c r="R6" t="s">
        <v>1231</v>
      </c>
    </row>
    <row r="7" spans="1:23" x14ac:dyDescent="0.25">
      <c r="A7">
        <v>284638032</v>
      </c>
      <c r="B7" s="69">
        <v>45586</v>
      </c>
      <c r="C7">
        <v>43699</v>
      </c>
      <c r="D7" t="s">
        <v>1185</v>
      </c>
      <c r="E7" t="s">
        <v>1186</v>
      </c>
      <c r="F7" t="s">
        <v>1186</v>
      </c>
      <c r="G7" t="s">
        <v>1218</v>
      </c>
      <c r="H7">
        <v>200</v>
      </c>
      <c r="K7" t="s">
        <v>1232</v>
      </c>
      <c r="L7" t="s">
        <v>1232</v>
      </c>
      <c r="M7" t="s">
        <v>1232</v>
      </c>
      <c r="N7" t="s">
        <v>1232</v>
      </c>
      <c r="P7" t="s">
        <v>28</v>
      </c>
      <c r="R7" t="s">
        <v>1231</v>
      </c>
    </row>
    <row r="8" spans="1:23" x14ac:dyDescent="0.25">
      <c r="A8">
        <v>284638041</v>
      </c>
      <c r="B8" s="69">
        <v>45586</v>
      </c>
      <c r="C8">
        <v>43739</v>
      </c>
      <c r="D8" t="s">
        <v>1185</v>
      </c>
      <c r="E8" t="s">
        <v>1186</v>
      </c>
      <c r="F8" t="s">
        <v>1186</v>
      </c>
      <c r="G8" t="s">
        <v>1219</v>
      </c>
      <c r="H8">
        <v>390</v>
      </c>
      <c r="K8" t="s">
        <v>1232</v>
      </c>
      <c r="L8" t="s">
        <v>1232</v>
      </c>
      <c r="M8" t="s">
        <v>1232</v>
      </c>
      <c r="N8" t="s">
        <v>1232</v>
      </c>
      <c r="P8" t="s">
        <v>28</v>
      </c>
      <c r="R8" t="s">
        <v>1231</v>
      </c>
    </row>
    <row r="9" spans="1:23" x14ac:dyDescent="0.25">
      <c r="A9">
        <v>284638051</v>
      </c>
      <c r="B9" s="69">
        <v>45586</v>
      </c>
      <c r="C9">
        <v>43630</v>
      </c>
      <c r="D9" t="s">
        <v>1187</v>
      </c>
      <c r="E9" t="s">
        <v>1186</v>
      </c>
      <c r="F9" t="s">
        <v>1186</v>
      </c>
      <c r="G9" t="s">
        <v>1218</v>
      </c>
      <c r="H9">
        <v>200</v>
      </c>
      <c r="K9" t="s">
        <v>1232</v>
      </c>
      <c r="L9" t="s">
        <v>1232</v>
      </c>
      <c r="M9" t="s">
        <v>1232</v>
      </c>
      <c r="N9" t="s">
        <v>1232</v>
      </c>
      <c r="P9" t="s">
        <v>1133</v>
      </c>
      <c r="R9" t="s">
        <v>1231</v>
      </c>
    </row>
    <row r="10" spans="1:23" x14ac:dyDescent="0.25">
      <c r="A10">
        <v>284638072</v>
      </c>
      <c r="B10" s="69">
        <v>45586</v>
      </c>
      <c r="C10">
        <v>43699</v>
      </c>
      <c r="D10" t="s">
        <v>1187</v>
      </c>
      <c r="E10" t="s">
        <v>1186</v>
      </c>
      <c r="F10" t="s">
        <v>1186</v>
      </c>
      <c r="G10" t="s">
        <v>1218</v>
      </c>
      <c r="H10">
        <v>201</v>
      </c>
      <c r="K10" t="s">
        <v>1232</v>
      </c>
      <c r="L10" t="s">
        <v>1232</v>
      </c>
      <c r="M10" t="s">
        <v>1232</v>
      </c>
      <c r="N10" t="s">
        <v>1232</v>
      </c>
      <c r="P10" t="s">
        <v>1133</v>
      </c>
      <c r="R10" t="s">
        <v>1231</v>
      </c>
    </row>
    <row r="11" spans="1:23" x14ac:dyDescent="0.25">
      <c r="A11">
        <v>284638081</v>
      </c>
      <c r="B11" s="69">
        <v>45586</v>
      </c>
      <c r="C11">
        <v>43734</v>
      </c>
      <c r="D11" t="s">
        <v>1188</v>
      </c>
      <c r="E11" t="s">
        <v>1189</v>
      </c>
      <c r="F11" t="s">
        <v>1186</v>
      </c>
      <c r="G11" t="s">
        <v>1220</v>
      </c>
      <c r="H11">
        <v>922</v>
      </c>
      <c r="K11" t="s">
        <v>1232</v>
      </c>
      <c r="L11" t="s">
        <v>1232</v>
      </c>
      <c r="M11" t="s">
        <v>1232</v>
      </c>
      <c r="N11" t="s">
        <v>1232</v>
      </c>
      <c r="P11" t="s">
        <v>28</v>
      </c>
      <c r="R11">
        <v>2</v>
      </c>
    </row>
    <row r="12" spans="1:23" x14ac:dyDescent="0.25">
      <c r="A12">
        <v>284638091</v>
      </c>
      <c r="B12" s="69">
        <v>45586</v>
      </c>
      <c r="C12">
        <v>43738</v>
      </c>
      <c r="D12" t="s">
        <v>1188</v>
      </c>
      <c r="E12" t="s">
        <v>1189</v>
      </c>
      <c r="F12" t="s">
        <v>1186</v>
      </c>
      <c r="G12" t="s">
        <v>1221</v>
      </c>
      <c r="H12">
        <v>2017</v>
      </c>
      <c r="K12" t="s">
        <v>1232</v>
      </c>
      <c r="L12" t="s">
        <v>1232</v>
      </c>
      <c r="M12" t="s">
        <v>1232</v>
      </c>
      <c r="N12">
        <v>60</v>
      </c>
      <c r="P12" t="s">
        <v>28</v>
      </c>
      <c r="R12">
        <v>6</v>
      </c>
    </row>
    <row r="13" spans="1:23" x14ac:dyDescent="0.25">
      <c r="A13">
        <v>284638101</v>
      </c>
      <c r="B13" s="69">
        <v>45586</v>
      </c>
      <c r="C13">
        <v>43743</v>
      </c>
      <c r="D13" t="s">
        <v>1188</v>
      </c>
      <c r="E13" t="s">
        <v>1189</v>
      </c>
      <c r="F13" t="s">
        <v>1186</v>
      </c>
      <c r="G13" t="s">
        <v>1222</v>
      </c>
      <c r="H13">
        <v>540</v>
      </c>
      <c r="K13" t="s">
        <v>1232</v>
      </c>
      <c r="L13" t="s">
        <v>1232</v>
      </c>
      <c r="M13" t="s">
        <v>1232</v>
      </c>
      <c r="N13">
        <v>20</v>
      </c>
      <c r="P13" t="s">
        <v>28</v>
      </c>
      <c r="R13">
        <v>1</v>
      </c>
    </row>
    <row r="14" spans="1:23" x14ac:dyDescent="0.25">
      <c r="A14">
        <v>284638111</v>
      </c>
      <c r="B14" s="69">
        <v>45586</v>
      </c>
      <c r="C14">
        <v>43710</v>
      </c>
      <c r="D14" t="s">
        <v>1190</v>
      </c>
      <c r="E14" t="s">
        <v>1191</v>
      </c>
      <c r="F14" t="s">
        <v>1186</v>
      </c>
      <c r="G14" t="s">
        <v>1223</v>
      </c>
      <c r="H14">
        <v>986</v>
      </c>
      <c r="K14">
        <v>150</v>
      </c>
      <c r="L14" t="s">
        <v>1232</v>
      </c>
      <c r="M14" t="s">
        <v>1232</v>
      </c>
      <c r="N14" t="s">
        <v>1232</v>
      </c>
      <c r="P14" t="s">
        <v>37</v>
      </c>
      <c r="R14">
        <v>9</v>
      </c>
    </row>
    <row r="15" spans="1:23" x14ac:dyDescent="0.25">
      <c r="A15">
        <v>284638121</v>
      </c>
      <c r="B15" s="69">
        <v>45586</v>
      </c>
      <c r="C15">
        <v>43541</v>
      </c>
      <c r="D15" t="s">
        <v>1192</v>
      </c>
      <c r="E15" t="s">
        <v>1193</v>
      </c>
      <c r="F15" t="s">
        <v>1186</v>
      </c>
      <c r="G15" t="s">
        <v>1224</v>
      </c>
      <c r="H15">
        <v>435</v>
      </c>
      <c r="K15" t="s">
        <v>1232</v>
      </c>
      <c r="L15" t="s">
        <v>1232</v>
      </c>
      <c r="M15" t="s">
        <v>1232</v>
      </c>
      <c r="N15" t="s">
        <v>1232</v>
      </c>
      <c r="P15" t="s">
        <v>37</v>
      </c>
      <c r="R15">
        <v>9</v>
      </c>
    </row>
    <row r="16" spans="1:23" x14ac:dyDescent="0.25">
      <c r="A16">
        <v>284638131</v>
      </c>
      <c r="B16" s="69">
        <v>45586</v>
      </c>
      <c r="C16">
        <v>43734</v>
      </c>
      <c r="D16" t="s">
        <v>1194</v>
      </c>
      <c r="E16" t="s">
        <v>1195</v>
      </c>
      <c r="F16" t="s">
        <v>1186</v>
      </c>
      <c r="G16" t="s">
        <v>1220</v>
      </c>
      <c r="H16">
        <v>605</v>
      </c>
      <c r="K16" t="s">
        <v>1232</v>
      </c>
      <c r="L16" t="s">
        <v>1232</v>
      </c>
      <c r="M16" t="s">
        <v>1232</v>
      </c>
      <c r="N16">
        <v>120</v>
      </c>
      <c r="P16" t="s">
        <v>37</v>
      </c>
      <c r="R16">
        <v>9</v>
      </c>
    </row>
    <row r="17" spans="1:18" x14ac:dyDescent="0.25">
      <c r="A17">
        <v>284638161</v>
      </c>
      <c r="B17" s="69">
        <v>45586</v>
      </c>
      <c r="C17">
        <v>43462</v>
      </c>
      <c r="D17" t="s">
        <v>1196</v>
      </c>
      <c r="E17" t="s">
        <v>1197</v>
      </c>
      <c r="F17" t="s">
        <v>1198</v>
      </c>
      <c r="G17" t="s">
        <v>1225</v>
      </c>
      <c r="H17">
        <v>200</v>
      </c>
      <c r="K17">
        <v>210</v>
      </c>
      <c r="L17" t="s">
        <v>1232</v>
      </c>
      <c r="M17" t="s">
        <v>1232</v>
      </c>
      <c r="N17" t="s">
        <v>1232</v>
      </c>
      <c r="P17" t="s">
        <v>37</v>
      </c>
      <c r="R17">
        <v>5</v>
      </c>
    </row>
    <row r="18" spans="1:18" x14ac:dyDescent="0.25">
      <c r="A18">
        <v>284638171</v>
      </c>
      <c r="B18" s="69">
        <v>45586</v>
      </c>
      <c r="C18">
        <v>43734</v>
      </c>
      <c r="D18" t="s">
        <v>1199</v>
      </c>
      <c r="E18" t="s">
        <v>1198</v>
      </c>
      <c r="F18" t="s">
        <v>1186</v>
      </c>
      <c r="G18" t="s">
        <v>1220</v>
      </c>
      <c r="H18">
        <v>434</v>
      </c>
      <c r="K18" t="s">
        <v>1232</v>
      </c>
      <c r="L18" t="s">
        <v>1232</v>
      </c>
      <c r="M18" t="s">
        <v>1232</v>
      </c>
      <c r="N18">
        <v>90</v>
      </c>
      <c r="P18" t="s">
        <v>1138</v>
      </c>
      <c r="Q18">
        <v>2070</v>
      </c>
      <c r="R18">
        <v>4</v>
      </c>
    </row>
    <row r="19" spans="1:18" x14ac:dyDescent="0.25">
      <c r="A19">
        <v>284638191</v>
      </c>
      <c r="B19" s="69">
        <v>45586</v>
      </c>
      <c r="C19">
        <v>43699</v>
      </c>
      <c r="D19" t="s">
        <v>1200</v>
      </c>
      <c r="E19" t="s">
        <v>1201</v>
      </c>
      <c r="F19" t="s">
        <v>1186</v>
      </c>
      <c r="G19" t="s">
        <v>1218</v>
      </c>
      <c r="H19">
        <v>150</v>
      </c>
      <c r="K19" t="s">
        <v>1232</v>
      </c>
      <c r="L19" t="s">
        <v>1232</v>
      </c>
      <c r="M19" t="s">
        <v>1232</v>
      </c>
      <c r="N19" t="s">
        <v>1232</v>
      </c>
      <c r="P19" t="s">
        <v>1147</v>
      </c>
      <c r="R19">
        <v>4</v>
      </c>
    </row>
    <row r="20" spans="1:18" x14ac:dyDescent="0.25">
      <c r="A20">
        <v>284638201</v>
      </c>
      <c r="B20" s="69">
        <v>45586</v>
      </c>
      <c r="C20">
        <v>43699</v>
      </c>
      <c r="D20" t="s">
        <v>1200</v>
      </c>
      <c r="E20" t="s">
        <v>1201</v>
      </c>
      <c r="F20" t="s">
        <v>1186</v>
      </c>
      <c r="G20" t="s">
        <v>1218</v>
      </c>
      <c r="H20">
        <v>150</v>
      </c>
      <c r="K20" t="s">
        <v>1232</v>
      </c>
      <c r="L20" t="s">
        <v>1232</v>
      </c>
      <c r="M20" t="s">
        <v>1232</v>
      </c>
      <c r="N20" t="s">
        <v>1232</v>
      </c>
      <c r="P20" t="s">
        <v>69</v>
      </c>
      <c r="R20">
        <v>5</v>
      </c>
    </row>
    <row r="21" spans="1:18" x14ac:dyDescent="0.25">
      <c r="A21">
        <v>284638211</v>
      </c>
      <c r="B21" s="69">
        <v>45586</v>
      </c>
      <c r="C21">
        <v>43737</v>
      </c>
      <c r="D21" t="s">
        <v>1202</v>
      </c>
      <c r="E21" t="s">
        <v>1203</v>
      </c>
      <c r="F21" t="s">
        <v>1186</v>
      </c>
      <c r="G21" t="s">
        <v>1226</v>
      </c>
      <c r="H21">
        <v>20</v>
      </c>
      <c r="K21" t="s">
        <v>1232</v>
      </c>
      <c r="L21" t="s">
        <v>1232</v>
      </c>
      <c r="M21" t="s">
        <v>1232</v>
      </c>
      <c r="N21" t="s">
        <v>1232</v>
      </c>
      <c r="P21" t="s">
        <v>67</v>
      </c>
      <c r="R21">
        <v>1</v>
      </c>
    </row>
    <row r="22" spans="1:18" x14ac:dyDescent="0.25">
      <c r="A22">
        <v>284638221</v>
      </c>
      <c r="B22" s="69">
        <v>45586</v>
      </c>
      <c r="C22">
        <v>43734</v>
      </c>
      <c r="D22" t="s">
        <v>1202</v>
      </c>
      <c r="E22" t="s">
        <v>1203</v>
      </c>
      <c r="F22" t="s">
        <v>1186</v>
      </c>
      <c r="G22" t="s">
        <v>1220</v>
      </c>
      <c r="H22">
        <v>477</v>
      </c>
      <c r="K22" t="s">
        <v>1232</v>
      </c>
      <c r="L22" t="s">
        <v>1232</v>
      </c>
      <c r="M22" t="s">
        <v>1232</v>
      </c>
      <c r="N22">
        <v>80</v>
      </c>
      <c r="P22" t="s">
        <v>67</v>
      </c>
      <c r="R22">
        <v>5</v>
      </c>
    </row>
    <row r="23" spans="1:18" x14ac:dyDescent="0.25">
      <c r="A23">
        <v>284638231</v>
      </c>
      <c r="B23" s="69">
        <v>45586</v>
      </c>
      <c r="C23">
        <v>43695</v>
      </c>
      <c r="D23" t="s">
        <v>1204</v>
      </c>
      <c r="E23" t="s">
        <v>1205</v>
      </c>
      <c r="F23" t="s">
        <v>1186</v>
      </c>
      <c r="G23" t="s">
        <v>1227</v>
      </c>
      <c r="H23">
        <v>85</v>
      </c>
      <c r="K23" t="s">
        <v>1232</v>
      </c>
      <c r="L23" t="s">
        <v>1232</v>
      </c>
      <c r="M23" t="s">
        <v>1232</v>
      </c>
      <c r="N23">
        <v>50</v>
      </c>
      <c r="P23" t="s">
        <v>67</v>
      </c>
      <c r="R23">
        <v>2</v>
      </c>
    </row>
    <row r="24" spans="1:18" x14ac:dyDescent="0.25">
      <c r="A24">
        <v>284638241</v>
      </c>
      <c r="B24" s="69">
        <v>45586</v>
      </c>
      <c r="C24">
        <v>43710</v>
      </c>
      <c r="D24" t="s">
        <v>1206</v>
      </c>
      <c r="E24" t="s">
        <v>1205</v>
      </c>
      <c r="F24" t="s">
        <v>1186</v>
      </c>
      <c r="G24" t="s">
        <v>1223</v>
      </c>
      <c r="H24">
        <v>225</v>
      </c>
      <c r="K24" t="s">
        <v>1232</v>
      </c>
      <c r="L24" t="s">
        <v>1232</v>
      </c>
      <c r="M24" t="s">
        <v>1232</v>
      </c>
      <c r="N24">
        <v>270</v>
      </c>
      <c r="P24" t="s">
        <v>73</v>
      </c>
      <c r="R24">
        <v>7</v>
      </c>
    </row>
    <row r="25" spans="1:18" x14ac:dyDescent="0.25">
      <c r="A25">
        <v>284638271</v>
      </c>
      <c r="B25" s="69">
        <v>45586</v>
      </c>
      <c r="C25">
        <v>43462</v>
      </c>
      <c r="D25" t="s">
        <v>1207</v>
      </c>
      <c r="E25" t="s">
        <v>1208</v>
      </c>
      <c r="F25" t="s">
        <v>1209</v>
      </c>
      <c r="G25" t="s">
        <v>1225</v>
      </c>
      <c r="H25">
        <v>286</v>
      </c>
      <c r="K25">
        <v>30</v>
      </c>
      <c r="L25" t="s">
        <v>1232</v>
      </c>
      <c r="M25" t="s">
        <v>1232</v>
      </c>
      <c r="N25" t="s">
        <v>1232</v>
      </c>
      <c r="P25" t="s">
        <v>71</v>
      </c>
      <c r="R25">
        <v>2</v>
      </c>
    </row>
    <row r="26" spans="1:18" x14ac:dyDescent="0.25">
      <c r="A26">
        <v>284638281</v>
      </c>
      <c r="B26" s="69">
        <v>45586</v>
      </c>
      <c r="C26">
        <v>43575</v>
      </c>
      <c r="D26" t="s">
        <v>1207</v>
      </c>
      <c r="E26" t="s">
        <v>1208</v>
      </c>
      <c r="F26" t="s">
        <v>1209</v>
      </c>
      <c r="G26" t="s">
        <v>1228</v>
      </c>
      <c r="H26">
        <v>712</v>
      </c>
      <c r="K26" t="s">
        <v>1232</v>
      </c>
      <c r="L26">
        <v>90</v>
      </c>
      <c r="M26" t="s">
        <v>1232</v>
      </c>
      <c r="N26" t="s">
        <v>1232</v>
      </c>
      <c r="P26" t="s">
        <v>71</v>
      </c>
      <c r="R26">
        <v>7</v>
      </c>
    </row>
    <row r="27" spans="1:18" x14ac:dyDescent="0.25">
      <c r="A27">
        <v>284638291</v>
      </c>
      <c r="B27" s="69">
        <v>45586</v>
      </c>
      <c r="C27">
        <v>43734</v>
      </c>
      <c r="D27" t="s">
        <v>1210</v>
      </c>
      <c r="E27" t="s">
        <v>1211</v>
      </c>
      <c r="F27" t="s">
        <v>1186</v>
      </c>
      <c r="G27" t="s">
        <v>1220</v>
      </c>
      <c r="H27">
        <v>1650</v>
      </c>
      <c r="K27" t="s">
        <v>1232</v>
      </c>
      <c r="L27" t="s">
        <v>1232</v>
      </c>
      <c r="M27" t="s">
        <v>1232</v>
      </c>
      <c r="N27" t="s">
        <v>1232</v>
      </c>
      <c r="P27" t="s">
        <v>65</v>
      </c>
      <c r="R27">
        <v>9</v>
      </c>
    </row>
    <row r="28" spans="1:18" x14ac:dyDescent="0.25">
      <c r="A28">
        <v>284638301</v>
      </c>
      <c r="B28" s="69">
        <v>45586</v>
      </c>
      <c r="C28">
        <v>43744</v>
      </c>
      <c r="D28" t="s">
        <v>1212</v>
      </c>
      <c r="E28" t="s">
        <v>1213</v>
      </c>
      <c r="F28" t="s">
        <v>1186</v>
      </c>
      <c r="G28" t="s">
        <v>1229</v>
      </c>
      <c r="H28">
        <v>8</v>
      </c>
      <c r="K28" t="s">
        <v>1232</v>
      </c>
      <c r="L28" t="s">
        <v>1232</v>
      </c>
      <c r="M28" t="s">
        <v>1232</v>
      </c>
      <c r="N28" t="s">
        <v>1232</v>
      </c>
      <c r="P28" t="s">
        <v>28</v>
      </c>
      <c r="R28">
        <v>3</v>
      </c>
    </row>
    <row r="29" spans="1:18" x14ac:dyDescent="0.25">
      <c r="A29">
        <v>284638311</v>
      </c>
      <c r="B29" s="69">
        <v>45586</v>
      </c>
      <c r="C29">
        <v>43744</v>
      </c>
      <c r="D29" t="s">
        <v>1212</v>
      </c>
      <c r="E29" t="s">
        <v>1213</v>
      </c>
      <c r="F29" t="s">
        <v>1186</v>
      </c>
      <c r="G29" t="s">
        <v>1229</v>
      </c>
      <c r="H29">
        <v>8</v>
      </c>
      <c r="K29" t="s">
        <v>1232</v>
      </c>
      <c r="L29" t="s">
        <v>1232</v>
      </c>
      <c r="M29" t="s">
        <v>1232</v>
      </c>
      <c r="N29" t="s">
        <v>1232</v>
      </c>
      <c r="P29" t="s">
        <v>28</v>
      </c>
      <c r="R29">
        <v>6</v>
      </c>
    </row>
    <row r="30" spans="1:18" x14ac:dyDescent="0.25">
      <c r="A30">
        <v>284638331</v>
      </c>
      <c r="B30" s="69">
        <v>45586</v>
      </c>
      <c r="C30">
        <v>43541</v>
      </c>
      <c r="D30" t="s">
        <v>1214</v>
      </c>
      <c r="E30" t="s">
        <v>1215</v>
      </c>
      <c r="F30" t="s">
        <v>1186</v>
      </c>
      <c r="G30" t="s">
        <v>1224</v>
      </c>
      <c r="H30">
        <v>326</v>
      </c>
      <c r="K30">
        <v>15</v>
      </c>
      <c r="L30" t="s">
        <v>1232</v>
      </c>
      <c r="M30" t="s">
        <v>1232</v>
      </c>
      <c r="N30" t="s">
        <v>1232</v>
      </c>
      <c r="P30" t="s">
        <v>59</v>
      </c>
      <c r="R30">
        <v>1.5</v>
      </c>
    </row>
    <row r="31" spans="1:18" x14ac:dyDescent="0.25">
      <c r="A31">
        <v>284638341</v>
      </c>
      <c r="B31" s="69">
        <v>45586</v>
      </c>
      <c r="C31">
        <v>43462</v>
      </c>
      <c r="D31" t="s">
        <v>1214</v>
      </c>
      <c r="E31" t="s">
        <v>1215</v>
      </c>
      <c r="F31" t="s">
        <v>1186</v>
      </c>
      <c r="G31" t="s">
        <v>1225</v>
      </c>
      <c r="H31">
        <v>507</v>
      </c>
      <c r="K31">
        <v>50</v>
      </c>
      <c r="L31" t="s">
        <v>1232</v>
      </c>
      <c r="M31" t="s">
        <v>1232</v>
      </c>
      <c r="N31" t="s">
        <v>1232</v>
      </c>
      <c r="P31" t="s">
        <v>59</v>
      </c>
      <c r="R31">
        <v>3</v>
      </c>
    </row>
    <row r="32" spans="1:18" x14ac:dyDescent="0.25">
      <c r="A32">
        <v>284638351</v>
      </c>
      <c r="B32" s="69">
        <v>45586</v>
      </c>
      <c r="C32">
        <v>43462</v>
      </c>
      <c r="D32" t="s">
        <v>1216</v>
      </c>
      <c r="E32" t="s">
        <v>1215</v>
      </c>
      <c r="F32" t="s">
        <v>1186</v>
      </c>
      <c r="G32" t="s">
        <v>1225</v>
      </c>
      <c r="H32">
        <v>286</v>
      </c>
      <c r="K32" t="s">
        <v>1232</v>
      </c>
      <c r="L32" t="s">
        <v>1232</v>
      </c>
      <c r="M32" t="s">
        <v>1232</v>
      </c>
      <c r="N32">
        <v>95</v>
      </c>
      <c r="P32" t="s">
        <v>63</v>
      </c>
      <c r="R32">
        <v>3.5</v>
      </c>
    </row>
    <row r="33" spans="1:18" x14ac:dyDescent="0.25">
      <c r="A33">
        <v>284638361</v>
      </c>
      <c r="B33" s="69">
        <v>45586</v>
      </c>
      <c r="C33">
        <v>43734</v>
      </c>
      <c r="D33" t="s">
        <v>1214</v>
      </c>
      <c r="E33" t="s">
        <v>1215</v>
      </c>
      <c r="F33" t="s">
        <v>1186</v>
      </c>
      <c r="G33" t="s">
        <v>1220</v>
      </c>
      <c r="H33">
        <v>125</v>
      </c>
      <c r="K33" t="s">
        <v>1232</v>
      </c>
      <c r="L33" t="s">
        <v>1232</v>
      </c>
      <c r="M33" t="s">
        <v>1232</v>
      </c>
      <c r="N33">
        <v>20</v>
      </c>
      <c r="P33" t="s">
        <v>1151</v>
      </c>
      <c r="R33">
        <v>1</v>
      </c>
    </row>
    <row r="34" spans="1:18" x14ac:dyDescent="0.25">
      <c r="A34">
        <v>284638371</v>
      </c>
      <c r="B34" s="69">
        <v>45586</v>
      </c>
      <c r="C34">
        <v>43717</v>
      </c>
      <c r="D34" t="s">
        <v>1217</v>
      </c>
      <c r="E34" t="s">
        <v>1203</v>
      </c>
      <c r="F34" t="s">
        <v>1186</v>
      </c>
      <c r="G34" t="s">
        <v>1230</v>
      </c>
      <c r="H34">
        <v>59</v>
      </c>
      <c r="K34" t="s">
        <v>1232</v>
      </c>
      <c r="L34" t="s">
        <v>1232</v>
      </c>
      <c r="M34" t="s">
        <v>1232</v>
      </c>
      <c r="N34">
        <v>20</v>
      </c>
      <c r="P34" t="s">
        <v>67</v>
      </c>
      <c r="R34">
        <v>1</v>
      </c>
    </row>
  </sheetData>
  <mergeCells count="2">
    <mergeCell ref="A1:W1"/>
    <mergeCell ref="H3:I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C67"/>
  <sheetViews>
    <sheetView workbookViewId="0">
      <selection activeCell="A53" sqref="A53"/>
    </sheetView>
  </sheetViews>
  <sheetFormatPr baseColWidth="10" defaultRowHeight="15" x14ac:dyDescent="0.25"/>
  <sheetData>
    <row r="1" spans="1:3" x14ac:dyDescent="0.25">
      <c r="A1" s="34" t="s">
        <v>1132</v>
      </c>
      <c r="C1" t="s">
        <v>25</v>
      </c>
    </row>
    <row r="2" spans="1:3" x14ac:dyDescent="0.25">
      <c r="A2" s="34"/>
      <c r="C2">
        <v>1</v>
      </c>
    </row>
    <row r="3" spans="1:3" x14ac:dyDescent="0.25">
      <c r="A3" s="35" t="s">
        <v>1133</v>
      </c>
      <c r="C3" t="s">
        <v>1</v>
      </c>
    </row>
    <row r="4" spans="1:3" x14ac:dyDescent="0.25">
      <c r="A4" s="35" t="s">
        <v>1295</v>
      </c>
      <c r="C4" t="s">
        <v>7</v>
      </c>
    </row>
    <row r="5" spans="1:3" x14ac:dyDescent="0.25">
      <c r="A5" s="35" t="s">
        <v>1134</v>
      </c>
      <c r="C5" t="s">
        <v>1157</v>
      </c>
    </row>
    <row r="6" spans="1:3" x14ac:dyDescent="0.25">
      <c r="A6" s="35" t="s">
        <v>2267</v>
      </c>
      <c r="C6" t="s">
        <v>12</v>
      </c>
    </row>
    <row r="7" spans="1:3" x14ac:dyDescent="0.25">
      <c r="A7" s="35" t="s">
        <v>28</v>
      </c>
      <c r="C7" t="s">
        <v>16</v>
      </c>
    </row>
    <row r="8" spans="1:3" x14ac:dyDescent="0.25">
      <c r="A8" s="35" t="s">
        <v>35</v>
      </c>
      <c r="C8" t="s">
        <v>19</v>
      </c>
    </row>
    <row r="9" spans="1:3" x14ac:dyDescent="0.25">
      <c r="A9" s="35" t="s">
        <v>1135</v>
      </c>
      <c r="C9" t="s">
        <v>2</v>
      </c>
    </row>
    <row r="10" spans="1:3" x14ac:dyDescent="0.25">
      <c r="A10" s="35" t="s">
        <v>1286</v>
      </c>
      <c r="C10" t="s">
        <v>8</v>
      </c>
    </row>
    <row r="11" spans="1:3" x14ac:dyDescent="0.25">
      <c r="A11" s="35" t="s">
        <v>1136</v>
      </c>
      <c r="C11" t="s">
        <v>13</v>
      </c>
    </row>
    <row r="12" spans="1:3" x14ac:dyDescent="0.25">
      <c r="A12" s="35" t="s">
        <v>2199</v>
      </c>
      <c r="C12" t="s">
        <v>20</v>
      </c>
    </row>
    <row r="13" spans="1:3" x14ac:dyDescent="0.25">
      <c r="A13" s="35" t="s">
        <v>1137</v>
      </c>
      <c r="C13" t="s">
        <v>3</v>
      </c>
    </row>
    <row r="14" spans="1:3" x14ac:dyDescent="0.25">
      <c r="A14" s="35" t="s">
        <v>81</v>
      </c>
      <c r="C14" t="s">
        <v>1158</v>
      </c>
    </row>
    <row r="15" spans="1:3" x14ac:dyDescent="0.25">
      <c r="A15" s="35" t="s">
        <v>1294</v>
      </c>
      <c r="C15" t="s">
        <v>1159</v>
      </c>
    </row>
    <row r="16" spans="1:3" x14ac:dyDescent="0.25">
      <c r="A16" s="35" t="s">
        <v>2276</v>
      </c>
      <c r="C16" t="s">
        <v>14</v>
      </c>
    </row>
    <row r="17" spans="1:3" x14ac:dyDescent="0.25">
      <c r="A17" s="35" t="s">
        <v>76</v>
      </c>
      <c r="C17" t="s">
        <v>17</v>
      </c>
    </row>
    <row r="18" spans="1:3" x14ac:dyDescent="0.25">
      <c r="A18" s="35" t="s">
        <v>43</v>
      </c>
      <c r="C18" t="s">
        <v>4</v>
      </c>
    </row>
    <row r="19" spans="1:3" x14ac:dyDescent="0.25">
      <c r="A19" s="35" t="s">
        <v>44</v>
      </c>
      <c r="C19" t="s">
        <v>9</v>
      </c>
    </row>
    <row r="20" spans="1:3" x14ac:dyDescent="0.25">
      <c r="A20" s="35" t="s">
        <v>37</v>
      </c>
      <c r="C20" t="s">
        <v>1160</v>
      </c>
    </row>
    <row r="21" spans="1:3" x14ac:dyDescent="0.25">
      <c r="A21" s="35" t="s">
        <v>1138</v>
      </c>
      <c r="C21" t="s">
        <v>5</v>
      </c>
    </row>
    <row r="22" spans="1:3" x14ac:dyDescent="0.25">
      <c r="A22" s="35" t="s">
        <v>47</v>
      </c>
      <c r="C22" t="s">
        <v>10</v>
      </c>
    </row>
    <row r="23" spans="1:3" x14ac:dyDescent="0.25">
      <c r="A23" s="35" t="s">
        <v>1297</v>
      </c>
      <c r="C23" t="s">
        <v>1161</v>
      </c>
    </row>
    <row r="24" spans="1:3" x14ac:dyDescent="0.25">
      <c r="A24" s="35" t="s">
        <v>1298</v>
      </c>
      <c r="C24" t="s">
        <v>15</v>
      </c>
    </row>
    <row r="25" spans="1:3" x14ac:dyDescent="0.25">
      <c r="A25" s="35" t="s">
        <v>1272</v>
      </c>
      <c r="C25" t="s">
        <v>18</v>
      </c>
    </row>
    <row r="26" spans="1:3" x14ac:dyDescent="0.25">
      <c r="A26" s="35" t="s">
        <v>2272</v>
      </c>
    </row>
    <row r="27" spans="1:3" x14ac:dyDescent="0.25">
      <c r="A27" s="35" t="s">
        <v>1281</v>
      </c>
    </row>
    <row r="28" spans="1:3" x14ac:dyDescent="0.25">
      <c r="A28" s="35" t="s">
        <v>72</v>
      </c>
    </row>
    <row r="29" spans="1:3" x14ac:dyDescent="0.25">
      <c r="A29" s="35" t="s">
        <v>71</v>
      </c>
    </row>
    <row r="30" spans="1:3" x14ac:dyDescent="0.25">
      <c r="A30" s="35" t="s">
        <v>1291</v>
      </c>
    </row>
    <row r="31" spans="1:3" x14ac:dyDescent="0.25">
      <c r="A31" s="35" t="s">
        <v>2296</v>
      </c>
    </row>
    <row r="32" spans="1:3" x14ac:dyDescent="0.25">
      <c r="A32" s="35" t="s">
        <v>1139</v>
      </c>
    </row>
    <row r="33" spans="1:1" x14ac:dyDescent="0.25">
      <c r="A33" s="35" t="s">
        <v>1140</v>
      </c>
    </row>
    <row r="34" spans="1:1" x14ac:dyDescent="0.25">
      <c r="A34" s="35" t="s">
        <v>1141</v>
      </c>
    </row>
    <row r="35" spans="1:1" x14ac:dyDescent="0.25">
      <c r="A35" s="35" t="s">
        <v>1142</v>
      </c>
    </row>
    <row r="36" spans="1:1" x14ac:dyDescent="0.25">
      <c r="A36" s="35" t="s">
        <v>1143</v>
      </c>
    </row>
    <row r="37" spans="1:1" x14ac:dyDescent="0.25">
      <c r="A37" s="35" t="s">
        <v>73</v>
      </c>
    </row>
    <row r="38" spans="1:1" x14ac:dyDescent="0.25">
      <c r="A38" s="35" t="s">
        <v>1144</v>
      </c>
    </row>
    <row r="39" spans="1:1" x14ac:dyDescent="0.25">
      <c r="A39" s="35" t="s">
        <v>56</v>
      </c>
    </row>
    <row r="40" spans="1:1" x14ac:dyDescent="0.25">
      <c r="A40" s="35" t="s">
        <v>1145</v>
      </c>
    </row>
    <row r="41" spans="1:1" x14ac:dyDescent="0.25">
      <c r="A41" s="35" t="s">
        <v>1146</v>
      </c>
    </row>
    <row r="42" spans="1:1" x14ac:dyDescent="0.25">
      <c r="A42" s="35" t="s">
        <v>1307</v>
      </c>
    </row>
    <row r="43" spans="1:1" x14ac:dyDescent="0.25">
      <c r="A43" s="35" t="s">
        <v>1259</v>
      </c>
    </row>
    <row r="44" spans="1:1" x14ac:dyDescent="0.25">
      <c r="A44" s="35" t="s">
        <v>1148</v>
      </c>
    </row>
    <row r="45" spans="1:1" x14ac:dyDescent="0.25">
      <c r="A45" s="35" t="s">
        <v>1149</v>
      </c>
    </row>
    <row r="46" spans="1:1" x14ac:dyDescent="0.25">
      <c r="A46" s="35" t="s">
        <v>78</v>
      </c>
    </row>
    <row r="47" spans="1:1" x14ac:dyDescent="0.25">
      <c r="A47" s="35" t="s">
        <v>1150</v>
      </c>
    </row>
    <row r="48" spans="1:1" x14ac:dyDescent="0.25">
      <c r="A48" s="35" t="s">
        <v>65</v>
      </c>
    </row>
    <row r="49" spans="1:1" x14ac:dyDescent="0.25">
      <c r="A49" s="35" t="s">
        <v>63</v>
      </c>
    </row>
    <row r="50" spans="1:1" x14ac:dyDescent="0.25">
      <c r="A50" s="35" t="s">
        <v>75</v>
      </c>
    </row>
    <row r="51" spans="1:1" x14ac:dyDescent="0.25">
      <c r="A51" s="35" t="s">
        <v>1151</v>
      </c>
    </row>
    <row r="52" spans="1:1" x14ac:dyDescent="0.25">
      <c r="A52" s="35" t="s">
        <v>1152</v>
      </c>
    </row>
    <row r="53" spans="1:1" x14ac:dyDescent="0.25">
      <c r="A53" s="35" t="s">
        <v>52</v>
      </c>
    </row>
    <row r="54" spans="1:1" x14ac:dyDescent="0.25">
      <c r="A54" s="35" t="s">
        <v>2221</v>
      </c>
    </row>
    <row r="55" spans="1:1" x14ac:dyDescent="0.25">
      <c r="A55" s="35" t="s">
        <v>2222</v>
      </c>
    </row>
    <row r="56" spans="1:1" x14ac:dyDescent="0.25">
      <c r="A56" s="35" t="s">
        <v>54</v>
      </c>
    </row>
    <row r="57" spans="1:1" x14ac:dyDescent="0.25">
      <c r="A57" s="35" t="s">
        <v>59</v>
      </c>
    </row>
    <row r="58" spans="1:1" x14ac:dyDescent="0.25">
      <c r="A58" s="35" t="s">
        <v>1153</v>
      </c>
    </row>
    <row r="59" spans="1:1" x14ac:dyDescent="0.25">
      <c r="A59" s="35" t="s">
        <v>1269</v>
      </c>
    </row>
    <row r="60" spans="1:1" x14ac:dyDescent="0.25">
      <c r="A60" s="35" t="s">
        <v>66</v>
      </c>
    </row>
    <row r="61" spans="1:1" x14ac:dyDescent="0.25">
      <c r="A61" s="35" t="s">
        <v>1154</v>
      </c>
    </row>
    <row r="62" spans="1:1" x14ac:dyDescent="0.25">
      <c r="A62" s="35" t="s">
        <v>69</v>
      </c>
    </row>
    <row r="63" spans="1:1" x14ac:dyDescent="0.25">
      <c r="A63" s="35" t="s">
        <v>1155</v>
      </c>
    </row>
    <row r="64" spans="1:1" x14ac:dyDescent="0.25">
      <c r="A64" s="35" t="s">
        <v>1156</v>
      </c>
    </row>
    <row r="65" spans="1:1" x14ac:dyDescent="0.25">
      <c r="A65" s="35" t="s">
        <v>2246</v>
      </c>
    </row>
    <row r="66" spans="1:1" x14ac:dyDescent="0.25">
      <c r="A66" s="35" t="s">
        <v>67</v>
      </c>
    </row>
    <row r="67" spans="1:1" x14ac:dyDescent="0.25">
      <c r="A67" s="3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7</vt:i4>
      </vt:variant>
    </vt:vector>
  </HeadingPairs>
  <TitlesOfParts>
    <vt:vector size="19" baseType="lpstr">
      <vt:lpstr>PROD-KGS</vt:lpstr>
      <vt:lpstr>SEMANA 17 AL 21 MAR</vt:lpstr>
      <vt:lpstr>LUN</vt:lpstr>
      <vt:lpstr>MAR</vt:lpstr>
      <vt:lpstr>MIE</vt:lpstr>
      <vt:lpstr>JUE</vt:lpstr>
      <vt:lpstr>VIE</vt:lpstr>
      <vt:lpstr>MAQ-PROCESO</vt:lpstr>
      <vt:lpstr>OP.PROC</vt:lpstr>
      <vt:lpstr>AVANCE</vt:lpstr>
      <vt:lpstr>STD</vt:lpstr>
      <vt:lpstr>VIP</vt:lpstr>
      <vt:lpstr>JUE!Área_de_impresión</vt:lpstr>
      <vt:lpstr>LUN!Área_de_impresión</vt:lpstr>
      <vt:lpstr>MAR!Área_de_impresión</vt:lpstr>
      <vt:lpstr>MIE!Área_de_impresión</vt:lpstr>
      <vt:lpstr>'SEMANA 17 AL 21 MAR'!Área_de_impresión</vt:lpstr>
      <vt:lpstr>VIE!Área_de_impresión</vt:lpstr>
      <vt:lpstr>PRODUCTOS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Campos</dc:creator>
  <cp:lastModifiedBy>Yuri Campos</cp:lastModifiedBy>
  <cp:lastPrinted>2025-03-20T20:57:37Z</cp:lastPrinted>
  <dcterms:created xsi:type="dcterms:W3CDTF">2024-08-28T16:26:21Z</dcterms:created>
  <dcterms:modified xsi:type="dcterms:W3CDTF">2025-03-25T14:00:04Z</dcterms:modified>
</cp:coreProperties>
</file>